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obertura otros años\Estadísticas ajustadas Aseguramiento 2007-2017\"/>
    </mc:Choice>
  </mc:AlternateContent>
  <bookViews>
    <workbookView xWindow="1380" yWindow="1140" windowWidth="11745" windowHeight="6240" firstSheet="1" activeTab="1"/>
  </bookViews>
  <sheets>
    <sheet name="DANE" sheetId="220" state="hidden" r:id="rId1"/>
    <sheet name="1.COBERTURA  DANE" sheetId="114" r:id="rId2"/>
    <sheet name="2.TOTAL EPS" sheetId="14" r:id="rId3"/>
    <sheet name="3A. Afiliados_ Mpio_RS" sheetId="228" r:id="rId4"/>
    <sheet name="3B. Afiliados_ Mpio_RC " sheetId="186" r:id="rId5"/>
    <sheet name="3C. Afiliados_ Suspendidos_RC" sheetId="229" r:id="rId6"/>
    <sheet name="4. Tendencia RS" sheetId="39" r:id="rId7"/>
    <sheet name="5. Tendencia RC+RE" sheetId="187" r:id="rId8"/>
    <sheet name="10. GENERO-ZONA" sheetId="192" r:id="rId9"/>
    <sheet name="11. RS_GRUPOS_EDAD" sheetId="193" r:id="rId10"/>
    <sheet name="11a. RC_GRUPOS_EDAD" sheetId="225" r:id="rId11"/>
    <sheet name="12. TIPO_POBLACION_RS" sheetId="207" r:id="rId12"/>
    <sheet name="TD" sheetId="233" state="hidden" r:id="rId13"/>
    <sheet name="DATOS TD" sheetId="202" state="hidden" r:id="rId14"/>
    <sheet name="A. Codigos_Municipio" sheetId="204" state="hidden" r:id="rId15"/>
    <sheet name="B. NUEVOS CODIGO EPS" sheetId="212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" localSheetId="10">'[1]CUADRO No 4'!#REF!</definedName>
    <definedName name="\" localSheetId="3">'[1]CUADRO No 4'!#REF!</definedName>
    <definedName name="\" localSheetId="5">'[1]CUADRO No 4'!#REF!</definedName>
    <definedName name="\">'[1]CUADRO No 4'!#REF!</definedName>
    <definedName name="\a" localSheetId="10">'[1]CUADRO No 4'!#REF!</definedName>
    <definedName name="\a" localSheetId="3">'[1]CUADRO No 4'!#REF!</definedName>
    <definedName name="\a" localSheetId="5">'[1]CUADRO No 4'!#REF!</definedName>
    <definedName name="\a">'[1]CUADRO No 4'!#REF!</definedName>
    <definedName name="\c" localSheetId="10">#REF!</definedName>
    <definedName name="\c" localSheetId="3">#REF!</definedName>
    <definedName name="\c" localSheetId="5">#REF!</definedName>
    <definedName name="\c">#REF!</definedName>
    <definedName name="\i" localSheetId="10">#REF!</definedName>
    <definedName name="\i" localSheetId="3">#REF!</definedName>
    <definedName name="\i" localSheetId="5">#REF!</definedName>
    <definedName name="\i">#REF!</definedName>
    <definedName name="\r" localSheetId="10">#REF!</definedName>
    <definedName name="\r" localSheetId="3">#REF!</definedName>
    <definedName name="\r" localSheetId="5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0">#REF!</definedName>
    <definedName name="__1_13__Reporte_Ministerio___Definitivo_" localSheetId="3">#REF!</definedName>
    <definedName name="__1_13__Reporte_Ministerio___Definitivo_" localSheetId="5">#REF!</definedName>
    <definedName name="__1_13__Reporte_Ministerio___Definitivo_">#REF!</definedName>
    <definedName name="__CAU103" localSheetId="9">[4]Hoja1!$A$1:$C$10607</definedName>
    <definedName name="__CAU103" localSheetId="10">[4]Hoja1!$A$1:$C$10607</definedName>
    <definedName name="__CAU103">[5]Hoja1!$A$1:$C$10607</definedName>
    <definedName name="_1" localSheetId="8">[6]LIS183!#REF!</definedName>
    <definedName name="_1" localSheetId="9">[7]LIS183!#REF!</definedName>
    <definedName name="_1" localSheetId="10">[7]LIS183!#REF!</definedName>
    <definedName name="_1" localSheetId="3">[6]LIS183!#REF!</definedName>
    <definedName name="_1" localSheetId="5">[6]LIS183!#REF!</definedName>
    <definedName name="_1">[6]LIS183!#REF!</definedName>
    <definedName name="_1_13__Reporte_Ministerio___Definitivo_" localSheetId="10">#REF!</definedName>
    <definedName name="_1_13__Reporte_Ministerio___Definitivo_" localSheetId="3">#REF!</definedName>
    <definedName name="_1_13__Reporte_Ministerio___Definitivo_" localSheetId="5">#REF!</definedName>
    <definedName name="_1_13__Reporte_Ministerio___Definitivo_">#REF!</definedName>
    <definedName name="_10" localSheetId="8">[6]LIS183!#REF!</definedName>
    <definedName name="_10" localSheetId="9">[7]LIS183!#REF!</definedName>
    <definedName name="_10" localSheetId="10">[7]LIS183!#REF!</definedName>
    <definedName name="_10" localSheetId="3">[6]LIS183!#REF!</definedName>
    <definedName name="_10" localSheetId="5">[6]LIS183!#REF!</definedName>
    <definedName name="_10">[6]LIS183!#REF!</definedName>
    <definedName name="_100" localSheetId="8">[6]LIS183!#REF!</definedName>
    <definedName name="_100" localSheetId="9">[7]LIS183!#REF!</definedName>
    <definedName name="_100" localSheetId="10">[7]LIS183!#REF!</definedName>
    <definedName name="_100" localSheetId="3">[6]LIS183!#REF!</definedName>
    <definedName name="_100" localSheetId="5">[6]LIS183!#REF!</definedName>
    <definedName name="_100">[6]LIS183!#REF!</definedName>
    <definedName name="_101" localSheetId="8">[6]LIS183!#REF!</definedName>
    <definedName name="_101" localSheetId="9">[7]LIS183!#REF!</definedName>
    <definedName name="_101" localSheetId="10">[7]LIS183!#REF!</definedName>
    <definedName name="_101" localSheetId="3">[6]LIS183!#REF!</definedName>
    <definedName name="_101" localSheetId="5">[6]LIS183!#REF!</definedName>
    <definedName name="_101">[6]LIS183!#REF!</definedName>
    <definedName name="_102" localSheetId="8">[6]LIS183!#REF!</definedName>
    <definedName name="_102" localSheetId="9">[7]LIS183!#REF!</definedName>
    <definedName name="_102" localSheetId="10">[7]LIS183!#REF!</definedName>
    <definedName name="_102" localSheetId="3">[6]LIS183!#REF!</definedName>
    <definedName name="_102" localSheetId="5">[6]LIS183!#REF!</definedName>
    <definedName name="_102">[6]LIS183!#REF!</definedName>
    <definedName name="_103" localSheetId="9">[7]LIS183!#REF!</definedName>
    <definedName name="_103" localSheetId="10">[7]LIS183!#REF!</definedName>
    <definedName name="_103" localSheetId="3">[6]LIS183!#REF!</definedName>
    <definedName name="_103" localSheetId="5">[6]LIS183!#REF!</definedName>
    <definedName name="_103">[6]LIS183!#REF!</definedName>
    <definedName name="_104" localSheetId="9">[7]LIS183!#REF!</definedName>
    <definedName name="_104" localSheetId="10">[7]LIS183!#REF!</definedName>
    <definedName name="_104" localSheetId="3">[6]LIS183!#REF!</definedName>
    <definedName name="_104" localSheetId="5">[6]LIS183!#REF!</definedName>
    <definedName name="_104">[6]LIS183!#REF!</definedName>
    <definedName name="_105" localSheetId="9">[7]LIS183!#REF!</definedName>
    <definedName name="_105" localSheetId="10">[7]LIS183!#REF!</definedName>
    <definedName name="_105" localSheetId="3">[6]LIS183!#REF!</definedName>
    <definedName name="_105" localSheetId="5">[6]LIS183!#REF!</definedName>
    <definedName name="_105">[6]LIS183!#REF!</definedName>
    <definedName name="_106" localSheetId="9">[7]LIS183!#REF!</definedName>
    <definedName name="_106" localSheetId="10">[7]LIS183!#REF!</definedName>
    <definedName name="_106" localSheetId="3">[6]LIS183!#REF!</definedName>
    <definedName name="_106" localSheetId="5">[6]LIS183!#REF!</definedName>
    <definedName name="_106">[6]LIS183!#REF!</definedName>
    <definedName name="_107" localSheetId="9">[7]LIS183!#REF!</definedName>
    <definedName name="_107" localSheetId="10">[7]LIS183!#REF!</definedName>
    <definedName name="_107" localSheetId="3">[6]LIS183!#REF!</definedName>
    <definedName name="_107" localSheetId="5">[6]LIS183!#REF!</definedName>
    <definedName name="_107">[6]LIS183!#REF!</definedName>
    <definedName name="_108" localSheetId="9">[7]LIS183!#REF!</definedName>
    <definedName name="_108" localSheetId="10">[7]LIS183!#REF!</definedName>
    <definedName name="_108" localSheetId="3">[6]LIS183!#REF!</definedName>
    <definedName name="_108" localSheetId="5">[6]LIS183!#REF!</definedName>
    <definedName name="_108">[6]LIS183!#REF!</definedName>
    <definedName name="_109" localSheetId="9">[7]LIS183!#REF!</definedName>
    <definedName name="_109" localSheetId="10">[7]LIS183!#REF!</definedName>
    <definedName name="_109" localSheetId="3">[6]LIS183!#REF!</definedName>
    <definedName name="_109" localSheetId="5">[6]LIS183!#REF!</definedName>
    <definedName name="_109">[6]LIS183!#REF!</definedName>
    <definedName name="_11" localSheetId="9">[7]LIS183!#REF!</definedName>
    <definedName name="_11" localSheetId="10">[7]LIS183!#REF!</definedName>
    <definedName name="_11" localSheetId="3">[6]LIS183!#REF!</definedName>
    <definedName name="_11" localSheetId="5">[6]LIS183!#REF!</definedName>
    <definedName name="_11">[6]LIS183!#REF!</definedName>
    <definedName name="_110" localSheetId="9">[7]LIS183!#REF!</definedName>
    <definedName name="_110" localSheetId="10">[7]LIS183!#REF!</definedName>
    <definedName name="_110" localSheetId="3">[6]LIS183!#REF!</definedName>
    <definedName name="_110" localSheetId="5">[6]LIS183!#REF!</definedName>
    <definedName name="_110">[6]LIS183!#REF!</definedName>
    <definedName name="_111" localSheetId="9">[7]LIS183!#REF!</definedName>
    <definedName name="_111" localSheetId="10">[7]LIS183!#REF!</definedName>
    <definedName name="_111" localSheetId="3">[6]LIS183!#REF!</definedName>
    <definedName name="_111" localSheetId="5">[6]LIS183!#REF!</definedName>
    <definedName name="_111">[6]LIS183!#REF!</definedName>
    <definedName name="_112" localSheetId="9">[7]LIS183!#REF!</definedName>
    <definedName name="_112" localSheetId="10">[7]LIS183!#REF!</definedName>
    <definedName name="_112" localSheetId="3">[6]LIS183!#REF!</definedName>
    <definedName name="_112" localSheetId="5">[6]LIS183!#REF!</definedName>
    <definedName name="_112">[6]LIS183!#REF!</definedName>
    <definedName name="_113" localSheetId="9">[7]LIS183!#REF!</definedName>
    <definedName name="_113" localSheetId="10">[7]LIS183!#REF!</definedName>
    <definedName name="_113" localSheetId="3">[6]LIS183!#REF!</definedName>
    <definedName name="_113" localSheetId="5">[6]LIS183!#REF!</definedName>
    <definedName name="_113">[6]LIS183!#REF!</definedName>
    <definedName name="_114" localSheetId="9">[7]LIS183!#REF!</definedName>
    <definedName name="_114" localSheetId="10">[7]LIS183!#REF!</definedName>
    <definedName name="_114" localSheetId="3">[6]LIS183!#REF!</definedName>
    <definedName name="_114" localSheetId="5">[6]LIS183!#REF!</definedName>
    <definedName name="_114">[6]LIS183!#REF!</definedName>
    <definedName name="_115" localSheetId="9">[7]LIS183!#REF!</definedName>
    <definedName name="_115" localSheetId="10">[7]LIS183!#REF!</definedName>
    <definedName name="_115" localSheetId="3">[6]LIS183!#REF!</definedName>
    <definedName name="_115" localSheetId="5">[6]LIS183!#REF!</definedName>
    <definedName name="_115">[6]LIS183!#REF!</definedName>
    <definedName name="_1154" localSheetId="9">[7]LIS183!#REF!</definedName>
    <definedName name="_1154" localSheetId="10">[7]LIS183!#REF!</definedName>
    <definedName name="_1154" localSheetId="3">[6]LIS183!#REF!</definedName>
    <definedName name="_1154" localSheetId="5">[6]LIS183!#REF!</definedName>
    <definedName name="_1154">[6]LIS183!#REF!</definedName>
    <definedName name="_116" localSheetId="9">[7]LIS183!#REF!</definedName>
    <definedName name="_116" localSheetId="10">[7]LIS183!#REF!</definedName>
    <definedName name="_116" localSheetId="3">[6]LIS183!#REF!</definedName>
    <definedName name="_116" localSheetId="5">[6]LIS183!#REF!</definedName>
    <definedName name="_116">[6]LIS183!#REF!</definedName>
    <definedName name="_117" localSheetId="9">[7]LIS183!#REF!</definedName>
    <definedName name="_117" localSheetId="10">[7]LIS183!#REF!</definedName>
    <definedName name="_117" localSheetId="3">[6]LIS183!#REF!</definedName>
    <definedName name="_117" localSheetId="5">[6]LIS183!#REF!</definedName>
    <definedName name="_117">[6]LIS183!#REF!</definedName>
    <definedName name="_118" localSheetId="9">[7]LIS183!#REF!</definedName>
    <definedName name="_118" localSheetId="10">[7]LIS183!#REF!</definedName>
    <definedName name="_118" localSheetId="3">[6]LIS183!#REF!</definedName>
    <definedName name="_118" localSheetId="5">[6]LIS183!#REF!</definedName>
    <definedName name="_118">[6]LIS183!#REF!</definedName>
    <definedName name="_119" localSheetId="9">[7]LIS183!#REF!</definedName>
    <definedName name="_119" localSheetId="10">[7]LIS183!#REF!</definedName>
    <definedName name="_119" localSheetId="3">[6]LIS183!#REF!</definedName>
    <definedName name="_119" localSheetId="5">[6]LIS183!#REF!</definedName>
    <definedName name="_119">[6]LIS183!#REF!</definedName>
    <definedName name="_12" localSheetId="9">[7]LIS183!#REF!</definedName>
    <definedName name="_12" localSheetId="10">[7]LIS183!#REF!</definedName>
    <definedName name="_12" localSheetId="3">[6]LIS183!#REF!</definedName>
    <definedName name="_12" localSheetId="5">[6]LIS183!#REF!</definedName>
    <definedName name="_12">[6]LIS183!#REF!</definedName>
    <definedName name="_120" localSheetId="9">[7]LIS183!#REF!</definedName>
    <definedName name="_120" localSheetId="10">[7]LIS183!#REF!</definedName>
    <definedName name="_120" localSheetId="3">[6]LIS183!#REF!</definedName>
    <definedName name="_120" localSheetId="5">[6]LIS183!#REF!</definedName>
    <definedName name="_120">[6]LIS183!#REF!</definedName>
    <definedName name="_121" localSheetId="9">[7]LIS183!#REF!</definedName>
    <definedName name="_121" localSheetId="10">[7]LIS183!#REF!</definedName>
    <definedName name="_121" localSheetId="3">[6]LIS183!#REF!</definedName>
    <definedName name="_121" localSheetId="5">[6]LIS183!#REF!</definedName>
    <definedName name="_121">[6]LIS183!#REF!</definedName>
    <definedName name="_122" localSheetId="9">[7]LIS183!#REF!</definedName>
    <definedName name="_122" localSheetId="10">[7]LIS183!#REF!</definedName>
    <definedName name="_122" localSheetId="3">[6]LIS183!#REF!</definedName>
    <definedName name="_122" localSheetId="5">[6]LIS183!#REF!</definedName>
    <definedName name="_122">[6]LIS183!#REF!</definedName>
    <definedName name="_123" localSheetId="9">[7]LIS183!#REF!</definedName>
    <definedName name="_123" localSheetId="10">[7]LIS183!#REF!</definedName>
    <definedName name="_123" localSheetId="3">[6]LIS183!#REF!</definedName>
    <definedName name="_123" localSheetId="5">[6]LIS183!#REF!</definedName>
    <definedName name="_123">[6]LIS183!#REF!</definedName>
    <definedName name="_124" localSheetId="9">[7]LIS183!#REF!</definedName>
    <definedName name="_124" localSheetId="10">[7]LIS183!#REF!</definedName>
    <definedName name="_124" localSheetId="3">[6]LIS183!#REF!</definedName>
    <definedName name="_124" localSheetId="5">[6]LIS183!#REF!</definedName>
    <definedName name="_124">[6]LIS183!#REF!</definedName>
    <definedName name="_125" localSheetId="9">[7]LIS183!#REF!</definedName>
    <definedName name="_125" localSheetId="10">[7]LIS183!#REF!</definedName>
    <definedName name="_125" localSheetId="3">[6]LIS183!#REF!</definedName>
    <definedName name="_125" localSheetId="5">[6]LIS183!#REF!</definedName>
    <definedName name="_125">[6]LIS183!#REF!</definedName>
    <definedName name="_126" localSheetId="9">[7]LIS183!#REF!</definedName>
    <definedName name="_126" localSheetId="10">[7]LIS183!#REF!</definedName>
    <definedName name="_126" localSheetId="3">[6]LIS183!#REF!</definedName>
    <definedName name="_126" localSheetId="5">[6]LIS183!#REF!</definedName>
    <definedName name="_126">[6]LIS183!#REF!</definedName>
    <definedName name="_127" localSheetId="9">[7]LIS183!#REF!</definedName>
    <definedName name="_127" localSheetId="10">[7]LIS183!#REF!</definedName>
    <definedName name="_127" localSheetId="3">[6]LIS183!#REF!</definedName>
    <definedName name="_127" localSheetId="5">[6]LIS183!#REF!</definedName>
    <definedName name="_127">[6]LIS183!#REF!</definedName>
    <definedName name="_128" localSheetId="9">[7]LIS183!#REF!</definedName>
    <definedName name="_128" localSheetId="10">[7]LIS183!#REF!</definedName>
    <definedName name="_128" localSheetId="3">[6]LIS183!#REF!</definedName>
    <definedName name="_128" localSheetId="5">[6]LIS183!#REF!</definedName>
    <definedName name="_128">[6]LIS183!#REF!</definedName>
    <definedName name="_129" localSheetId="9">[7]LIS183!#REF!</definedName>
    <definedName name="_129" localSheetId="10">[7]LIS183!#REF!</definedName>
    <definedName name="_129" localSheetId="3">[6]LIS183!#REF!</definedName>
    <definedName name="_129" localSheetId="5">[6]LIS183!#REF!</definedName>
    <definedName name="_129">[6]LIS183!#REF!</definedName>
    <definedName name="_13" localSheetId="9">[7]LIS183!#REF!</definedName>
    <definedName name="_13" localSheetId="10">[7]LIS183!#REF!</definedName>
    <definedName name="_13" localSheetId="3">[6]LIS183!#REF!</definedName>
    <definedName name="_13" localSheetId="5">[6]LIS183!#REF!</definedName>
    <definedName name="_13">[6]LIS183!#REF!</definedName>
    <definedName name="_130" localSheetId="9">[7]LIS183!#REF!</definedName>
    <definedName name="_130" localSheetId="10">[7]LIS183!#REF!</definedName>
    <definedName name="_130" localSheetId="3">[6]LIS183!#REF!</definedName>
    <definedName name="_130" localSheetId="5">[6]LIS183!#REF!</definedName>
    <definedName name="_130">[6]LIS183!#REF!</definedName>
    <definedName name="_131" localSheetId="9">[7]LIS183!#REF!</definedName>
    <definedName name="_131" localSheetId="10">[7]LIS183!#REF!</definedName>
    <definedName name="_131" localSheetId="3">[6]LIS183!#REF!</definedName>
    <definedName name="_131" localSheetId="5">[6]LIS183!#REF!</definedName>
    <definedName name="_131">[6]LIS183!#REF!</definedName>
    <definedName name="_132" localSheetId="9">[7]LIS183!#REF!</definedName>
    <definedName name="_132" localSheetId="10">[7]LIS183!#REF!</definedName>
    <definedName name="_132" localSheetId="3">[6]LIS183!#REF!</definedName>
    <definedName name="_132" localSheetId="5">[6]LIS183!#REF!</definedName>
    <definedName name="_132">[6]LIS183!#REF!</definedName>
    <definedName name="_133" localSheetId="9">[7]LIS183!#REF!</definedName>
    <definedName name="_133" localSheetId="10">[7]LIS183!#REF!</definedName>
    <definedName name="_133" localSheetId="3">[6]LIS183!#REF!</definedName>
    <definedName name="_133" localSheetId="5">[6]LIS183!#REF!</definedName>
    <definedName name="_133">[6]LIS183!#REF!</definedName>
    <definedName name="_134" localSheetId="9">[7]LIS183!#REF!</definedName>
    <definedName name="_134" localSheetId="10">[7]LIS183!#REF!</definedName>
    <definedName name="_134" localSheetId="3">[6]LIS183!#REF!</definedName>
    <definedName name="_134" localSheetId="5">[6]LIS183!#REF!</definedName>
    <definedName name="_134">[6]LIS183!#REF!</definedName>
    <definedName name="_135" localSheetId="9">[7]LIS183!#REF!</definedName>
    <definedName name="_135" localSheetId="10">[7]LIS183!#REF!</definedName>
    <definedName name="_135" localSheetId="3">[6]LIS183!#REF!</definedName>
    <definedName name="_135" localSheetId="5">[6]LIS183!#REF!</definedName>
    <definedName name="_135">[6]LIS183!#REF!</definedName>
    <definedName name="_136" localSheetId="9">[7]LIS183!#REF!</definedName>
    <definedName name="_136" localSheetId="10">[7]LIS183!#REF!</definedName>
    <definedName name="_136" localSheetId="3">[6]LIS183!#REF!</definedName>
    <definedName name="_136" localSheetId="5">[6]LIS183!#REF!</definedName>
    <definedName name="_136">[6]LIS183!#REF!</definedName>
    <definedName name="_137" localSheetId="9">[7]LIS183!#REF!</definedName>
    <definedName name="_137" localSheetId="10">[7]LIS183!#REF!</definedName>
    <definedName name="_137" localSheetId="3">[6]LIS183!#REF!</definedName>
    <definedName name="_137" localSheetId="5">[6]LIS183!#REF!</definedName>
    <definedName name="_137">[6]LIS183!#REF!</definedName>
    <definedName name="_138" localSheetId="9">[7]LIS183!#REF!</definedName>
    <definedName name="_138" localSheetId="10">[7]LIS183!#REF!</definedName>
    <definedName name="_138" localSheetId="3">[6]LIS183!#REF!</definedName>
    <definedName name="_138" localSheetId="5">[6]LIS183!#REF!</definedName>
    <definedName name="_138">[6]LIS183!#REF!</definedName>
    <definedName name="_139" localSheetId="9">[7]LIS183!#REF!</definedName>
    <definedName name="_139" localSheetId="10">[7]LIS183!#REF!</definedName>
    <definedName name="_139" localSheetId="3">[6]LIS183!#REF!</definedName>
    <definedName name="_139" localSheetId="5">[6]LIS183!#REF!</definedName>
    <definedName name="_139">[6]LIS183!#REF!</definedName>
    <definedName name="_14" localSheetId="9">[7]LIS183!#REF!</definedName>
    <definedName name="_14" localSheetId="10">[7]LIS183!#REF!</definedName>
    <definedName name="_14" localSheetId="3">[6]LIS183!#REF!</definedName>
    <definedName name="_14" localSheetId="5">[6]LIS183!#REF!</definedName>
    <definedName name="_14">[6]LIS183!#REF!</definedName>
    <definedName name="_140" localSheetId="9">[7]LIS183!#REF!</definedName>
    <definedName name="_140" localSheetId="10">[7]LIS183!#REF!</definedName>
    <definedName name="_140" localSheetId="3">[6]LIS183!#REF!</definedName>
    <definedName name="_140" localSheetId="5">[6]LIS183!#REF!</definedName>
    <definedName name="_140">[6]LIS183!#REF!</definedName>
    <definedName name="_141" localSheetId="9">[7]LIS183!#REF!</definedName>
    <definedName name="_141" localSheetId="10">[7]LIS183!#REF!</definedName>
    <definedName name="_141" localSheetId="3">[6]LIS183!#REF!</definedName>
    <definedName name="_141" localSheetId="5">[6]LIS183!#REF!</definedName>
    <definedName name="_141">[6]LIS183!#REF!</definedName>
    <definedName name="_142" localSheetId="9">[7]LIS183!#REF!</definedName>
    <definedName name="_142" localSheetId="10">[7]LIS183!#REF!</definedName>
    <definedName name="_142" localSheetId="3">[6]LIS183!#REF!</definedName>
    <definedName name="_142" localSheetId="5">[6]LIS183!#REF!</definedName>
    <definedName name="_142">[6]LIS183!#REF!</definedName>
    <definedName name="_143" localSheetId="9">[7]LIS183!#REF!</definedName>
    <definedName name="_143" localSheetId="10">[7]LIS183!#REF!</definedName>
    <definedName name="_143" localSheetId="3">[6]LIS183!#REF!</definedName>
    <definedName name="_143" localSheetId="5">[6]LIS183!#REF!</definedName>
    <definedName name="_143">[6]LIS183!#REF!</definedName>
    <definedName name="_144" localSheetId="9">[7]LIS183!#REF!</definedName>
    <definedName name="_144" localSheetId="10">[7]LIS183!#REF!</definedName>
    <definedName name="_144" localSheetId="3">[6]LIS183!#REF!</definedName>
    <definedName name="_144" localSheetId="5">[6]LIS183!#REF!</definedName>
    <definedName name="_144">[6]LIS183!#REF!</definedName>
    <definedName name="_145" localSheetId="9">[7]LIS183!#REF!</definedName>
    <definedName name="_145" localSheetId="10">[7]LIS183!#REF!</definedName>
    <definedName name="_145" localSheetId="3">[6]LIS183!#REF!</definedName>
    <definedName name="_145" localSheetId="5">[6]LIS183!#REF!</definedName>
    <definedName name="_145">[6]LIS183!#REF!</definedName>
    <definedName name="_146" localSheetId="9">[7]LIS183!#REF!</definedName>
    <definedName name="_146" localSheetId="10">[7]LIS183!#REF!</definedName>
    <definedName name="_146" localSheetId="3">[6]LIS183!#REF!</definedName>
    <definedName name="_146" localSheetId="5">[6]LIS183!#REF!</definedName>
    <definedName name="_146">[6]LIS183!#REF!</definedName>
    <definedName name="_147" localSheetId="9">[7]LIS183!#REF!</definedName>
    <definedName name="_147" localSheetId="10">[7]LIS183!#REF!</definedName>
    <definedName name="_147" localSheetId="3">[6]LIS183!#REF!</definedName>
    <definedName name="_147" localSheetId="5">[6]LIS183!#REF!</definedName>
    <definedName name="_147">[6]LIS183!#REF!</definedName>
    <definedName name="_148" localSheetId="9">[7]LIS183!#REF!</definedName>
    <definedName name="_148" localSheetId="10">[7]LIS183!#REF!</definedName>
    <definedName name="_148" localSheetId="3">[6]LIS183!#REF!</definedName>
    <definedName name="_148" localSheetId="5">[6]LIS183!#REF!</definedName>
    <definedName name="_148">[6]LIS183!#REF!</definedName>
    <definedName name="_149" localSheetId="9">[7]LIS183!#REF!</definedName>
    <definedName name="_149" localSheetId="10">[7]LIS183!#REF!</definedName>
    <definedName name="_149" localSheetId="3">[6]LIS183!#REF!</definedName>
    <definedName name="_149" localSheetId="5">[6]LIS183!#REF!</definedName>
    <definedName name="_149">[6]LIS183!#REF!</definedName>
    <definedName name="_15" localSheetId="9">[7]LIS183!#REF!</definedName>
    <definedName name="_15" localSheetId="10">[7]LIS183!#REF!</definedName>
    <definedName name="_15" localSheetId="3">[6]LIS183!#REF!</definedName>
    <definedName name="_15" localSheetId="5">[6]LIS183!#REF!</definedName>
    <definedName name="_15">[6]LIS183!#REF!</definedName>
    <definedName name="_150" localSheetId="9">[7]LIS183!#REF!</definedName>
    <definedName name="_150" localSheetId="10">[7]LIS183!#REF!</definedName>
    <definedName name="_150" localSheetId="3">[6]LIS183!#REF!</definedName>
    <definedName name="_150" localSheetId="5">[6]LIS183!#REF!</definedName>
    <definedName name="_150">[6]LIS183!#REF!</definedName>
    <definedName name="_151" localSheetId="9">[7]LIS183!#REF!</definedName>
    <definedName name="_151" localSheetId="10">[7]LIS183!#REF!</definedName>
    <definedName name="_151" localSheetId="3">[6]LIS183!#REF!</definedName>
    <definedName name="_151" localSheetId="5">[6]LIS183!#REF!</definedName>
    <definedName name="_151">[6]LIS183!#REF!</definedName>
    <definedName name="_152" localSheetId="9">[7]LIS183!#REF!</definedName>
    <definedName name="_152" localSheetId="10">[7]LIS183!#REF!</definedName>
    <definedName name="_152" localSheetId="3">[6]LIS183!#REF!</definedName>
    <definedName name="_152" localSheetId="5">[6]LIS183!#REF!</definedName>
    <definedName name="_152">[6]LIS183!#REF!</definedName>
    <definedName name="_153" localSheetId="9">[7]LIS183!#REF!</definedName>
    <definedName name="_153" localSheetId="10">[7]LIS183!#REF!</definedName>
    <definedName name="_153" localSheetId="3">[6]LIS183!#REF!</definedName>
    <definedName name="_153" localSheetId="5">[6]LIS183!#REF!</definedName>
    <definedName name="_153">[6]LIS183!#REF!</definedName>
    <definedName name="_154" localSheetId="9">[7]LIS183!#REF!</definedName>
    <definedName name="_154" localSheetId="10">[7]LIS183!#REF!</definedName>
    <definedName name="_154" localSheetId="3">[6]LIS183!#REF!</definedName>
    <definedName name="_154" localSheetId="5">[6]LIS183!#REF!</definedName>
    <definedName name="_154">[6]LIS183!#REF!</definedName>
    <definedName name="_155" localSheetId="9">[7]LIS183!#REF!</definedName>
    <definedName name="_155" localSheetId="10">[7]LIS183!#REF!</definedName>
    <definedName name="_155" localSheetId="3">[6]LIS183!#REF!</definedName>
    <definedName name="_155" localSheetId="5">[6]LIS183!#REF!</definedName>
    <definedName name="_155">[6]LIS183!#REF!</definedName>
    <definedName name="_156" localSheetId="9">[7]LIS183!#REF!</definedName>
    <definedName name="_156" localSheetId="10">[7]LIS183!#REF!</definedName>
    <definedName name="_156" localSheetId="3">[6]LIS183!#REF!</definedName>
    <definedName name="_156" localSheetId="5">[6]LIS183!#REF!</definedName>
    <definedName name="_156">[6]LIS183!#REF!</definedName>
    <definedName name="_157" localSheetId="9">[7]LIS183!#REF!</definedName>
    <definedName name="_157" localSheetId="10">[7]LIS183!#REF!</definedName>
    <definedName name="_157" localSheetId="3">[6]LIS183!#REF!</definedName>
    <definedName name="_157" localSheetId="5">[6]LIS183!#REF!</definedName>
    <definedName name="_157">[6]LIS183!#REF!</definedName>
    <definedName name="_158" localSheetId="9">[7]LIS183!#REF!</definedName>
    <definedName name="_158" localSheetId="10">[7]LIS183!#REF!</definedName>
    <definedName name="_158" localSheetId="3">[6]LIS183!#REF!</definedName>
    <definedName name="_158" localSheetId="5">[6]LIS183!#REF!</definedName>
    <definedName name="_158">[6]LIS183!#REF!</definedName>
    <definedName name="_159" localSheetId="9">[7]LIS183!#REF!</definedName>
    <definedName name="_159" localSheetId="10">[7]LIS183!#REF!</definedName>
    <definedName name="_159" localSheetId="3">[6]LIS183!#REF!</definedName>
    <definedName name="_159" localSheetId="5">[6]LIS183!#REF!</definedName>
    <definedName name="_159">[6]LIS183!#REF!</definedName>
    <definedName name="_16" localSheetId="9">[7]LIS183!#REF!</definedName>
    <definedName name="_16" localSheetId="10">[7]LIS183!#REF!</definedName>
    <definedName name="_16" localSheetId="3">[6]LIS183!#REF!</definedName>
    <definedName name="_16" localSheetId="5">[6]LIS183!#REF!</definedName>
    <definedName name="_16">[6]LIS183!#REF!</definedName>
    <definedName name="_160" localSheetId="9">[7]LIS183!#REF!</definedName>
    <definedName name="_160" localSheetId="10">[7]LIS183!#REF!</definedName>
    <definedName name="_160" localSheetId="3">[6]LIS183!#REF!</definedName>
    <definedName name="_160" localSheetId="5">[6]LIS183!#REF!</definedName>
    <definedName name="_160">[6]LIS183!#REF!</definedName>
    <definedName name="_161" localSheetId="9">[7]LIS183!#REF!</definedName>
    <definedName name="_161" localSheetId="10">[7]LIS183!#REF!</definedName>
    <definedName name="_161" localSheetId="3">[6]LIS183!#REF!</definedName>
    <definedName name="_161" localSheetId="5">[6]LIS183!#REF!</definedName>
    <definedName name="_161">[6]LIS183!#REF!</definedName>
    <definedName name="_162" localSheetId="9">[7]LIS183!#REF!</definedName>
    <definedName name="_162" localSheetId="10">[7]LIS183!#REF!</definedName>
    <definedName name="_162" localSheetId="3">[6]LIS183!#REF!</definedName>
    <definedName name="_162" localSheetId="5">[6]LIS183!#REF!</definedName>
    <definedName name="_162">[6]LIS183!#REF!</definedName>
    <definedName name="_163" localSheetId="9">[7]LIS183!#REF!</definedName>
    <definedName name="_163" localSheetId="10">[7]LIS183!#REF!</definedName>
    <definedName name="_163" localSheetId="3">[6]LIS183!#REF!</definedName>
    <definedName name="_163" localSheetId="5">[6]LIS183!#REF!</definedName>
    <definedName name="_163">[6]LIS183!#REF!</definedName>
    <definedName name="_164" localSheetId="9">[7]LIS183!#REF!</definedName>
    <definedName name="_164" localSheetId="10">[7]LIS183!#REF!</definedName>
    <definedName name="_164" localSheetId="3">[6]LIS183!#REF!</definedName>
    <definedName name="_164" localSheetId="5">[6]LIS183!#REF!</definedName>
    <definedName name="_164">[6]LIS183!#REF!</definedName>
    <definedName name="_165" localSheetId="9">[7]LIS183!#REF!</definedName>
    <definedName name="_165" localSheetId="10">[7]LIS183!#REF!</definedName>
    <definedName name="_165" localSheetId="3">[6]LIS183!#REF!</definedName>
    <definedName name="_165" localSheetId="5">[6]LIS183!#REF!</definedName>
    <definedName name="_165">[6]LIS183!#REF!</definedName>
    <definedName name="_166" localSheetId="9">[7]LIS183!#REF!</definedName>
    <definedName name="_166" localSheetId="10">[7]LIS183!#REF!</definedName>
    <definedName name="_166" localSheetId="3">[6]LIS183!#REF!</definedName>
    <definedName name="_166" localSheetId="5">[6]LIS183!#REF!</definedName>
    <definedName name="_166">[6]LIS183!#REF!</definedName>
    <definedName name="_167" localSheetId="9">[7]LIS183!#REF!</definedName>
    <definedName name="_167" localSheetId="10">[7]LIS183!#REF!</definedName>
    <definedName name="_167" localSheetId="3">[6]LIS183!#REF!</definedName>
    <definedName name="_167" localSheetId="5">[6]LIS183!#REF!</definedName>
    <definedName name="_167">[6]LIS183!#REF!</definedName>
    <definedName name="_168" localSheetId="9">[7]LIS183!#REF!</definedName>
    <definedName name="_168" localSheetId="10">[7]LIS183!#REF!</definedName>
    <definedName name="_168" localSheetId="3">[6]LIS183!#REF!</definedName>
    <definedName name="_168" localSheetId="5">[6]LIS183!#REF!</definedName>
    <definedName name="_168">[6]LIS183!#REF!</definedName>
    <definedName name="_169" localSheetId="9">[7]LIS183!#REF!</definedName>
    <definedName name="_169" localSheetId="10">[7]LIS183!#REF!</definedName>
    <definedName name="_169" localSheetId="3">[6]LIS183!#REF!</definedName>
    <definedName name="_169" localSheetId="5">[6]LIS183!#REF!</definedName>
    <definedName name="_169">[6]LIS183!#REF!</definedName>
    <definedName name="_17" localSheetId="9">[7]LIS183!#REF!</definedName>
    <definedName name="_17" localSheetId="10">[7]LIS183!#REF!</definedName>
    <definedName name="_17" localSheetId="3">[6]LIS183!#REF!</definedName>
    <definedName name="_17" localSheetId="5">[6]LIS183!#REF!</definedName>
    <definedName name="_17">[6]LIS183!#REF!</definedName>
    <definedName name="_170" localSheetId="9">[7]LIS183!#REF!</definedName>
    <definedName name="_170" localSheetId="10">[7]LIS183!#REF!</definedName>
    <definedName name="_170" localSheetId="3">[6]LIS183!#REF!</definedName>
    <definedName name="_170" localSheetId="5">[6]LIS183!#REF!</definedName>
    <definedName name="_170">[6]LIS183!#REF!</definedName>
    <definedName name="_171" localSheetId="9">[7]LIS183!#REF!</definedName>
    <definedName name="_171" localSheetId="10">[7]LIS183!#REF!</definedName>
    <definedName name="_171" localSheetId="3">[6]LIS183!#REF!</definedName>
    <definedName name="_171" localSheetId="5">[6]LIS183!#REF!</definedName>
    <definedName name="_171">[6]LIS183!#REF!</definedName>
    <definedName name="_172" localSheetId="9">[7]LIS183!#REF!</definedName>
    <definedName name="_172" localSheetId="10">[7]LIS183!#REF!</definedName>
    <definedName name="_172" localSheetId="3">[6]LIS183!#REF!</definedName>
    <definedName name="_172" localSheetId="5">[6]LIS183!#REF!</definedName>
    <definedName name="_172">[6]LIS183!#REF!</definedName>
    <definedName name="_173" localSheetId="9">[7]LIS183!#REF!</definedName>
    <definedName name="_173" localSheetId="10">[7]LIS183!#REF!</definedName>
    <definedName name="_173" localSheetId="3">[6]LIS183!#REF!</definedName>
    <definedName name="_173" localSheetId="5">[6]LIS183!#REF!</definedName>
    <definedName name="_173">[6]LIS183!#REF!</definedName>
    <definedName name="_174" localSheetId="9">[7]LIS183!#REF!</definedName>
    <definedName name="_174" localSheetId="10">[7]LIS183!#REF!</definedName>
    <definedName name="_174" localSheetId="3">[6]LIS183!#REF!</definedName>
    <definedName name="_174" localSheetId="5">[6]LIS183!#REF!</definedName>
    <definedName name="_174">[6]LIS183!#REF!</definedName>
    <definedName name="_175" localSheetId="9">[7]LIS183!#REF!</definedName>
    <definedName name="_175" localSheetId="10">[7]LIS183!#REF!</definedName>
    <definedName name="_175" localSheetId="3">[6]LIS183!#REF!</definedName>
    <definedName name="_175" localSheetId="5">[6]LIS183!#REF!</definedName>
    <definedName name="_175">[6]LIS183!#REF!</definedName>
    <definedName name="_176" localSheetId="9">[7]LIS183!#REF!</definedName>
    <definedName name="_176" localSheetId="10">[7]LIS183!#REF!</definedName>
    <definedName name="_176" localSheetId="3">[6]LIS183!#REF!</definedName>
    <definedName name="_176" localSheetId="5">[6]LIS183!#REF!</definedName>
    <definedName name="_176">[6]LIS183!#REF!</definedName>
    <definedName name="_177" localSheetId="9">[7]LIS183!#REF!</definedName>
    <definedName name="_177" localSheetId="10">[7]LIS183!#REF!</definedName>
    <definedName name="_177" localSheetId="3">[6]LIS183!#REF!</definedName>
    <definedName name="_177" localSheetId="5">[6]LIS183!#REF!</definedName>
    <definedName name="_177">[6]LIS183!#REF!</definedName>
    <definedName name="_178" localSheetId="9">[7]LIS183!#REF!</definedName>
    <definedName name="_178" localSheetId="10">[7]LIS183!#REF!</definedName>
    <definedName name="_178" localSheetId="3">[6]LIS183!#REF!</definedName>
    <definedName name="_178" localSheetId="5">[6]LIS183!#REF!</definedName>
    <definedName name="_178">[6]LIS183!#REF!</definedName>
    <definedName name="_179" localSheetId="9">[7]LIS183!#REF!</definedName>
    <definedName name="_179" localSheetId="10">[7]LIS183!#REF!</definedName>
    <definedName name="_179" localSheetId="3">[6]LIS183!#REF!</definedName>
    <definedName name="_179" localSheetId="5">[6]LIS183!#REF!</definedName>
    <definedName name="_179">[6]LIS183!#REF!</definedName>
    <definedName name="_18" localSheetId="9">[7]LIS183!#REF!</definedName>
    <definedName name="_18" localSheetId="10">[7]LIS183!#REF!</definedName>
    <definedName name="_18" localSheetId="3">[6]LIS183!#REF!</definedName>
    <definedName name="_18" localSheetId="5">[6]LIS183!#REF!</definedName>
    <definedName name="_18">[6]LIS183!#REF!</definedName>
    <definedName name="_180" localSheetId="9">[7]LIS183!#REF!</definedName>
    <definedName name="_180" localSheetId="10">[7]LIS183!#REF!</definedName>
    <definedName name="_180" localSheetId="3">[6]LIS183!#REF!</definedName>
    <definedName name="_180" localSheetId="5">[6]LIS183!#REF!</definedName>
    <definedName name="_180">[6]LIS183!#REF!</definedName>
    <definedName name="_181" localSheetId="9">[7]LIS183!#REF!</definedName>
    <definedName name="_181" localSheetId="10">[7]LIS183!#REF!</definedName>
    <definedName name="_181" localSheetId="3">[6]LIS183!#REF!</definedName>
    <definedName name="_181" localSheetId="5">[6]LIS183!#REF!</definedName>
    <definedName name="_181">[6]LIS183!#REF!</definedName>
    <definedName name="_182" localSheetId="9">[7]LIS183!#REF!</definedName>
    <definedName name="_182" localSheetId="10">[7]LIS183!#REF!</definedName>
    <definedName name="_182" localSheetId="3">[6]LIS183!#REF!</definedName>
    <definedName name="_182" localSheetId="5">[6]LIS183!#REF!</definedName>
    <definedName name="_182">[6]LIS183!#REF!</definedName>
    <definedName name="_183" localSheetId="9">[7]LIS183!#REF!</definedName>
    <definedName name="_183" localSheetId="10">[7]LIS183!#REF!</definedName>
    <definedName name="_183" localSheetId="3">[6]LIS183!#REF!</definedName>
    <definedName name="_183" localSheetId="5">[6]LIS183!#REF!</definedName>
    <definedName name="_183">[6]LIS183!#REF!</definedName>
    <definedName name="_184" localSheetId="9">[7]LIS183!#REF!</definedName>
    <definedName name="_184" localSheetId="10">[7]LIS183!#REF!</definedName>
    <definedName name="_184" localSheetId="3">[6]LIS183!#REF!</definedName>
    <definedName name="_184" localSheetId="5">[6]LIS183!#REF!</definedName>
    <definedName name="_184">[6]LIS183!#REF!</definedName>
    <definedName name="_185" localSheetId="9">[7]LIS183!#REF!</definedName>
    <definedName name="_185" localSheetId="10">[7]LIS183!#REF!</definedName>
    <definedName name="_185" localSheetId="3">[6]LIS183!#REF!</definedName>
    <definedName name="_185" localSheetId="5">[6]LIS183!#REF!</definedName>
    <definedName name="_185">[6]LIS183!#REF!</definedName>
    <definedName name="_186" localSheetId="9">[7]LIS183!#REF!</definedName>
    <definedName name="_186" localSheetId="10">[7]LIS183!#REF!</definedName>
    <definedName name="_186" localSheetId="3">[6]LIS183!#REF!</definedName>
    <definedName name="_186" localSheetId="5">[6]LIS183!#REF!</definedName>
    <definedName name="_186">[6]LIS183!#REF!</definedName>
    <definedName name="_187" localSheetId="9">[7]LIS183!#REF!</definedName>
    <definedName name="_187" localSheetId="10">[7]LIS183!#REF!</definedName>
    <definedName name="_187" localSheetId="3">[6]LIS183!#REF!</definedName>
    <definedName name="_187" localSheetId="5">[6]LIS183!#REF!</definedName>
    <definedName name="_187">[6]LIS183!#REF!</definedName>
    <definedName name="_188" localSheetId="9">[7]LIS183!#REF!</definedName>
    <definedName name="_188" localSheetId="10">[7]LIS183!#REF!</definedName>
    <definedName name="_188" localSheetId="3">[6]LIS183!#REF!</definedName>
    <definedName name="_188" localSheetId="5">[6]LIS183!#REF!</definedName>
    <definedName name="_188">[6]LIS183!#REF!</definedName>
    <definedName name="_189" localSheetId="9">[7]LIS183!#REF!</definedName>
    <definedName name="_189" localSheetId="10">[7]LIS183!#REF!</definedName>
    <definedName name="_189" localSheetId="3">[6]LIS183!#REF!</definedName>
    <definedName name="_189" localSheetId="5">[6]LIS183!#REF!</definedName>
    <definedName name="_189">[6]LIS183!#REF!</definedName>
    <definedName name="_19" localSheetId="9">[7]LIS183!#REF!</definedName>
    <definedName name="_19" localSheetId="10">[7]LIS183!#REF!</definedName>
    <definedName name="_19" localSheetId="3">[6]LIS183!#REF!</definedName>
    <definedName name="_19" localSheetId="5">[6]LIS183!#REF!</definedName>
    <definedName name="_19">[6]LIS183!#REF!</definedName>
    <definedName name="_190" localSheetId="9">[7]LIS183!#REF!</definedName>
    <definedName name="_190" localSheetId="10">[7]LIS183!#REF!</definedName>
    <definedName name="_190" localSheetId="3">[6]LIS183!#REF!</definedName>
    <definedName name="_190" localSheetId="5">[6]LIS183!#REF!</definedName>
    <definedName name="_190">[6]LIS183!#REF!</definedName>
    <definedName name="_191" localSheetId="9">[7]LIS183!#REF!</definedName>
    <definedName name="_191" localSheetId="10">[7]LIS183!#REF!</definedName>
    <definedName name="_191" localSheetId="3">[6]LIS183!#REF!</definedName>
    <definedName name="_191" localSheetId="5">[6]LIS183!#REF!</definedName>
    <definedName name="_191">[6]LIS183!#REF!</definedName>
    <definedName name="_192" localSheetId="9">[7]LIS183!#REF!</definedName>
    <definedName name="_192" localSheetId="10">[7]LIS183!#REF!</definedName>
    <definedName name="_192" localSheetId="3">[6]LIS183!#REF!</definedName>
    <definedName name="_192" localSheetId="5">[6]LIS183!#REF!</definedName>
    <definedName name="_192">[6]LIS183!#REF!</definedName>
    <definedName name="_193" localSheetId="9">[7]LIS183!#REF!</definedName>
    <definedName name="_193" localSheetId="10">[7]LIS183!#REF!</definedName>
    <definedName name="_193" localSheetId="3">[6]LIS183!#REF!</definedName>
    <definedName name="_193" localSheetId="5">[6]LIS183!#REF!</definedName>
    <definedName name="_193">[6]LIS183!#REF!</definedName>
    <definedName name="_194" localSheetId="9">[7]LIS183!#REF!</definedName>
    <definedName name="_194" localSheetId="10">[7]LIS183!#REF!</definedName>
    <definedName name="_194" localSheetId="3">[6]LIS183!#REF!</definedName>
    <definedName name="_194" localSheetId="5">[6]LIS183!#REF!</definedName>
    <definedName name="_194">[6]LIS183!#REF!</definedName>
    <definedName name="_195" localSheetId="9">[7]LIS183!#REF!</definedName>
    <definedName name="_195" localSheetId="10">[7]LIS183!#REF!</definedName>
    <definedName name="_195" localSheetId="3">[6]LIS183!#REF!</definedName>
    <definedName name="_195" localSheetId="5">[6]LIS183!#REF!</definedName>
    <definedName name="_195">[6]LIS183!#REF!</definedName>
    <definedName name="_196" localSheetId="9">[7]LIS183!#REF!</definedName>
    <definedName name="_196" localSheetId="10">[7]LIS183!#REF!</definedName>
    <definedName name="_196" localSheetId="3">[6]LIS183!#REF!</definedName>
    <definedName name="_196" localSheetId="5">[6]LIS183!#REF!</definedName>
    <definedName name="_196">[6]LIS183!#REF!</definedName>
    <definedName name="_197" localSheetId="9">[7]LIS183!#REF!</definedName>
    <definedName name="_197" localSheetId="10">[7]LIS183!#REF!</definedName>
    <definedName name="_197" localSheetId="3">[6]LIS183!#REF!</definedName>
    <definedName name="_197" localSheetId="5">[6]LIS183!#REF!</definedName>
    <definedName name="_197">[6]LIS183!#REF!</definedName>
    <definedName name="_198" localSheetId="9">[7]LIS183!#REF!</definedName>
    <definedName name="_198" localSheetId="10">[7]LIS183!#REF!</definedName>
    <definedName name="_198" localSheetId="3">[6]LIS183!#REF!</definedName>
    <definedName name="_198" localSheetId="5">[6]LIS183!#REF!</definedName>
    <definedName name="_198">[6]LIS183!#REF!</definedName>
    <definedName name="_199" localSheetId="9">[7]LIS183!#REF!</definedName>
    <definedName name="_199" localSheetId="10">[7]LIS183!#REF!</definedName>
    <definedName name="_199" localSheetId="3">[6]LIS183!#REF!</definedName>
    <definedName name="_199" localSheetId="5">[6]LIS183!#REF!</definedName>
    <definedName name="_199">[6]LIS183!#REF!</definedName>
    <definedName name="_2" localSheetId="9">[7]LIS183!#REF!</definedName>
    <definedName name="_2" localSheetId="10">[7]LIS183!#REF!</definedName>
    <definedName name="_2" localSheetId="3">[6]LIS183!#REF!</definedName>
    <definedName name="_2" localSheetId="5">[6]LIS183!#REF!</definedName>
    <definedName name="_2">[6]LIS183!#REF!</definedName>
    <definedName name="_20" localSheetId="9">[7]LIS183!#REF!</definedName>
    <definedName name="_20" localSheetId="10">[7]LIS183!#REF!</definedName>
    <definedName name="_20" localSheetId="3">[6]LIS183!#REF!</definedName>
    <definedName name="_20" localSheetId="5">[6]LIS183!#REF!</definedName>
    <definedName name="_20">[6]LIS183!#REF!</definedName>
    <definedName name="_21" localSheetId="9">[7]LIS183!#REF!</definedName>
    <definedName name="_21" localSheetId="10">[7]LIS183!#REF!</definedName>
    <definedName name="_21" localSheetId="3">[6]LIS183!#REF!</definedName>
    <definedName name="_21" localSheetId="5">[6]LIS183!#REF!</definedName>
    <definedName name="_21">[6]LIS183!#REF!</definedName>
    <definedName name="_22" localSheetId="9">[7]LIS183!#REF!</definedName>
    <definedName name="_22" localSheetId="10">[7]LIS183!#REF!</definedName>
    <definedName name="_22" localSheetId="3">[6]LIS183!#REF!</definedName>
    <definedName name="_22" localSheetId="5">[6]LIS183!#REF!</definedName>
    <definedName name="_22">[6]LIS183!#REF!</definedName>
    <definedName name="_23" localSheetId="9">[7]LIS183!#REF!</definedName>
    <definedName name="_23" localSheetId="10">[7]LIS183!#REF!</definedName>
    <definedName name="_23" localSheetId="3">[6]LIS183!#REF!</definedName>
    <definedName name="_23" localSheetId="5">[6]LIS183!#REF!</definedName>
    <definedName name="_23">[6]LIS183!#REF!</definedName>
    <definedName name="_24" localSheetId="9">[7]LIS183!#REF!</definedName>
    <definedName name="_24" localSheetId="10">[7]LIS183!#REF!</definedName>
    <definedName name="_24" localSheetId="3">[6]LIS183!#REF!</definedName>
    <definedName name="_24" localSheetId="5">[6]LIS183!#REF!</definedName>
    <definedName name="_24">[6]LIS183!#REF!</definedName>
    <definedName name="_25" localSheetId="9">[7]LIS183!#REF!</definedName>
    <definedName name="_25" localSheetId="10">[7]LIS183!#REF!</definedName>
    <definedName name="_25" localSheetId="3">[6]LIS183!#REF!</definedName>
    <definedName name="_25" localSheetId="5">[6]LIS183!#REF!</definedName>
    <definedName name="_25">[6]LIS183!#REF!</definedName>
    <definedName name="_26" localSheetId="9">[7]LIS183!#REF!</definedName>
    <definedName name="_26" localSheetId="10">[7]LIS183!#REF!</definedName>
    <definedName name="_26" localSheetId="3">[6]LIS183!#REF!</definedName>
    <definedName name="_26" localSheetId="5">[6]LIS183!#REF!</definedName>
    <definedName name="_26">[6]LIS183!#REF!</definedName>
    <definedName name="_27" localSheetId="9">[7]LIS183!#REF!</definedName>
    <definedName name="_27" localSheetId="10">[7]LIS183!#REF!</definedName>
    <definedName name="_27" localSheetId="3">[6]LIS183!#REF!</definedName>
    <definedName name="_27" localSheetId="5">[6]LIS183!#REF!</definedName>
    <definedName name="_27">[6]LIS183!#REF!</definedName>
    <definedName name="_28" localSheetId="9">[7]LIS183!#REF!</definedName>
    <definedName name="_28" localSheetId="10">[7]LIS183!#REF!</definedName>
    <definedName name="_28" localSheetId="3">[6]LIS183!#REF!</definedName>
    <definedName name="_28" localSheetId="5">[6]LIS183!#REF!</definedName>
    <definedName name="_28">[6]LIS183!#REF!</definedName>
    <definedName name="_29" localSheetId="9">[7]LIS183!#REF!</definedName>
    <definedName name="_29" localSheetId="10">[7]LIS183!#REF!</definedName>
    <definedName name="_29" localSheetId="3">[6]LIS183!#REF!</definedName>
    <definedName name="_29" localSheetId="5">[6]LIS183!#REF!</definedName>
    <definedName name="_29">[6]LIS183!#REF!</definedName>
    <definedName name="_3" localSheetId="9">[7]LIS183!#REF!</definedName>
    <definedName name="_3" localSheetId="10">[7]LIS183!#REF!</definedName>
    <definedName name="_3" localSheetId="3">[6]LIS183!#REF!</definedName>
    <definedName name="_3" localSheetId="5">[6]LIS183!#REF!</definedName>
    <definedName name="_3">[6]LIS183!#REF!</definedName>
    <definedName name="_30" localSheetId="9">[7]LIS183!#REF!</definedName>
    <definedName name="_30" localSheetId="10">[7]LIS183!#REF!</definedName>
    <definedName name="_30" localSheetId="3">[6]LIS183!#REF!</definedName>
    <definedName name="_30" localSheetId="5">[6]LIS183!#REF!</definedName>
    <definedName name="_30">[6]LIS183!#REF!</definedName>
    <definedName name="_31" localSheetId="9">[7]LIS183!#REF!</definedName>
    <definedName name="_31" localSheetId="10">[7]LIS183!#REF!</definedName>
    <definedName name="_31" localSheetId="3">[6]LIS183!#REF!</definedName>
    <definedName name="_31" localSheetId="5">[6]LIS183!#REF!</definedName>
    <definedName name="_31">[6]LIS183!#REF!</definedName>
    <definedName name="_32" localSheetId="9">[7]LIS183!#REF!</definedName>
    <definedName name="_32" localSheetId="10">[7]LIS183!#REF!</definedName>
    <definedName name="_32" localSheetId="3">[6]LIS183!#REF!</definedName>
    <definedName name="_32" localSheetId="5">[6]LIS183!#REF!</definedName>
    <definedName name="_32">[6]LIS183!#REF!</definedName>
    <definedName name="_33" localSheetId="9">[7]LIS183!#REF!</definedName>
    <definedName name="_33" localSheetId="10">[7]LIS183!#REF!</definedName>
    <definedName name="_33" localSheetId="3">[6]LIS183!#REF!</definedName>
    <definedName name="_33" localSheetId="5">[6]LIS183!#REF!</definedName>
    <definedName name="_33">[6]LIS183!#REF!</definedName>
    <definedName name="_34" localSheetId="9">[7]LIS183!#REF!</definedName>
    <definedName name="_34" localSheetId="10">[7]LIS183!#REF!</definedName>
    <definedName name="_34" localSheetId="3">[6]LIS183!#REF!</definedName>
    <definedName name="_34" localSheetId="5">[6]LIS183!#REF!</definedName>
    <definedName name="_34">[6]LIS183!#REF!</definedName>
    <definedName name="_35" localSheetId="9">[7]LIS183!#REF!</definedName>
    <definedName name="_35" localSheetId="10">[7]LIS183!#REF!</definedName>
    <definedName name="_35" localSheetId="3">[6]LIS183!#REF!</definedName>
    <definedName name="_35" localSheetId="5">[6]LIS183!#REF!</definedName>
    <definedName name="_35">[6]LIS183!#REF!</definedName>
    <definedName name="_36" localSheetId="9">[7]LIS183!#REF!</definedName>
    <definedName name="_36" localSheetId="10">[7]LIS183!#REF!</definedName>
    <definedName name="_36" localSheetId="3">[6]LIS183!#REF!</definedName>
    <definedName name="_36" localSheetId="5">[6]LIS183!#REF!</definedName>
    <definedName name="_36">[6]LIS183!#REF!</definedName>
    <definedName name="_37" localSheetId="9">[7]LIS183!#REF!</definedName>
    <definedName name="_37" localSheetId="10">[7]LIS183!#REF!</definedName>
    <definedName name="_37" localSheetId="3">[6]LIS183!#REF!</definedName>
    <definedName name="_37" localSheetId="5">[6]LIS183!#REF!</definedName>
    <definedName name="_37">[6]LIS183!#REF!</definedName>
    <definedName name="_38" localSheetId="9">[7]LIS183!#REF!</definedName>
    <definedName name="_38" localSheetId="10">[7]LIS183!#REF!</definedName>
    <definedName name="_38" localSheetId="3">[6]LIS183!#REF!</definedName>
    <definedName name="_38" localSheetId="5">[6]LIS183!#REF!</definedName>
    <definedName name="_38">[6]LIS183!#REF!</definedName>
    <definedName name="_39" localSheetId="9">[7]LIS183!#REF!</definedName>
    <definedName name="_39" localSheetId="10">[7]LIS183!#REF!</definedName>
    <definedName name="_39" localSheetId="3">[6]LIS183!#REF!</definedName>
    <definedName name="_39" localSheetId="5">[6]LIS183!#REF!</definedName>
    <definedName name="_39">[6]LIS183!#REF!</definedName>
    <definedName name="_4" localSheetId="9">[7]LIS183!#REF!</definedName>
    <definedName name="_4" localSheetId="10">[7]LIS183!#REF!</definedName>
    <definedName name="_4" localSheetId="3">[6]LIS183!#REF!</definedName>
    <definedName name="_4" localSheetId="5">[6]LIS183!#REF!</definedName>
    <definedName name="_4">[6]LIS183!#REF!</definedName>
    <definedName name="_40" localSheetId="9">[7]LIS183!#REF!</definedName>
    <definedName name="_40" localSheetId="10">[7]LIS183!#REF!</definedName>
    <definedName name="_40" localSheetId="3">[6]LIS183!#REF!</definedName>
    <definedName name="_40" localSheetId="5">[6]LIS183!#REF!</definedName>
    <definedName name="_40">[6]LIS183!#REF!</definedName>
    <definedName name="_41" localSheetId="9">[7]LIS183!#REF!</definedName>
    <definedName name="_41" localSheetId="10">[7]LIS183!#REF!</definedName>
    <definedName name="_41" localSheetId="3">[6]LIS183!#REF!</definedName>
    <definedName name="_41" localSheetId="5">[6]LIS183!#REF!</definedName>
    <definedName name="_41">[6]LIS183!#REF!</definedName>
    <definedName name="_42" localSheetId="9">[7]LIS183!#REF!</definedName>
    <definedName name="_42" localSheetId="10">[7]LIS183!#REF!</definedName>
    <definedName name="_42" localSheetId="3">[6]LIS183!#REF!</definedName>
    <definedName name="_42" localSheetId="5">[6]LIS183!#REF!</definedName>
    <definedName name="_42">[6]LIS183!#REF!</definedName>
    <definedName name="_43" localSheetId="9">[7]LIS183!#REF!</definedName>
    <definedName name="_43" localSheetId="10">[7]LIS183!#REF!</definedName>
    <definedName name="_43" localSheetId="3">[6]LIS183!#REF!</definedName>
    <definedName name="_43" localSheetId="5">[6]LIS183!#REF!</definedName>
    <definedName name="_43">[6]LIS183!#REF!</definedName>
    <definedName name="_44" localSheetId="9">[7]LIS183!#REF!</definedName>
    <definedName name="_44" localSheetId="10">[7]LIS183!#REF!</definedName>
    <definedName name="_44" localSheetId="3">[6]LIS183!#REF!</definedName>
    <definedName name="_44" localSheetId="5">[6]LIS183!#REF!</definedName>
    <definedName name="_44">[6]LIS183!#REF!</definedName>
    <definedName name="_45" localSheetId="9">[7]LIS183!#REF!</definedName>
    <definedName name="_45" localSheetId="10">[7]LIS183!#REF!</definedName>
    <definedName name="_45" localSheetId="3">[6]LIS183!#REF!</definedName>
    <definedName name="_45" localSheetId="5">[6]LIS183!#REF!</definedName>
    <definedName name="_45">[6]LIS183!#REF!</definedName>
    <definedName name="_46" localSheetId="9">[7]LIS183!#REF!</definedName>
    <definedName name="_46" localSheetId="10">[7]LIS183!#REF!</definedName>
    <definedName name="_46" localSheetId="3">[6]LIS183!#REF!</definedName>
    <definedName name="_46" localSheetId="5">[6]LIS183!#REF!</definedName>
    <definedName name="_46">[6]LIS183!#REF!</definedName>
    <definedName name="_47" localSheetId="9">[7]LIS183!#REF!</definedName>
    <definedName name="_47" localSheetId="10">[7]LIS183!#REF!</definedName>
    <definedName name="_47" localSheetId="3">[6]LIS183!#REF!</definedName>
    <definedName name="_47" localSheetId="5">[6]LIS183!#REF!</definedName>
    <definedName name="_47">[6]LIS183!#REF!</definedName>
    <definedName name="_48" localSheetId="9">[7]LIS183!#REF!</definedName>
    <definedName name="_48" localSheetId="10">[7]LIS183!#REF!</definedName>
    <definedName name="_48" localSheetId="3">[6]LIS183!#REF!</definedName>
    <definedName name="_48" localSheetId="5">[6]LIS183!#REF!</definedName>
    <definedName name="_48">[6]LIS183!#REF!</definedName>
    <definedName name="_49" localSheetId="9">[7]LIS183!#REF!</definedName>
    <definedName name="_49" localSheetId="10">[7]LIS183!#REF!</definedName>
    <definedName name="_49" localSheetId="3">[6]LIS183!#REF!</definedName>
    <definedName name="_49" localSheetId="5">[6]LIS183!#REF!</definedName>
    <definedName name="_49">[6]LIS183!#REF!</definedName>
    <definedName name="_5" localSheetId="9">[7]LIS183!#REF!</definedName>
    <definedName name="_5" localSheetId="10">[7]LIS183!#REF!</definedName>
    <definedName name="_5" localSheetId="3">[6]LIS183!#REF!</definedName>
    <definedName name="_5" localSheetId="5">[6]LIS183!#REF!</definedName>
    <definedName name="_5">[6]LIS183!#REF!</definedName>
    <definedName name="_50" localSheetId="9">[7]LIS183!#REF!</definedName>
    <definedName name="_50" localSheetId="10">[7]LIS183!#REF!</definedName>
    <definedName name="_50" localSheetId="3">[6]LIS183!#REF!</definedName>
    <definedName name="_50" localSheetId="5">[6]LIS183!#REF!</definedName>
    <definedName name="_50">[6]LIS183!#REF!</definedName>
    <definedName name="_51" localSheetId="9">[7]LIS183!#REF!</definedName>
    <definedName name="_51" localSheetId="10">[7]LIS183!#REF!</definedName>
    <definedName name="_51" localSheetId="3">[6]LIS183!#REF!</definedName>
    <definedName name="_51" localSheetId="5">[6]LIS183!#REF!</definedName>
    <definedName name="_51">[6]LIS183!#REF!</definedName>
    <definedName name="_52" localSheetId="9">[7]LIS183!#REF!</definedName>
    <definedName name="_52" localSheetId="10">[7]LIS183!#REF!</definedName>
    <definedName name="_52" localSheetId="3">[6]LIS183!#REF!</definedName>
    <definedName name="_52" localSheetId="5">[6]LIS183!#REF!</definedName>
    <definedName name="_52">[6]LIS183!#REF!</definedName>
    <definedName name="_53" localSheetId="9">[7]LIS183!#REF!</definedName>
    <definedName name="_53" localSheetId="10">[7]LIS183!#REF!</definedName>
    <definedName name="_53" localSheetId="3">[6]LIS183!#REF!</definedName>
    <definedName name="_53" localSheetId="5">[6]LIS183!#REF!</definedName>
    <definedName name="_53">[6]LIS183!#REF!</definedName>
    <definedName name="_54" localSheetId="9">[7]LIS183!#REF!</definedName>
    <definedName name="_54" localSheetId="10">[7]LIS183!#REF!</definedName>
    <definedName name="_54" localSheetId="3">[6]LIS183!#REF!</definedName>
    <definedName name="_54" localSheetId="5">[6]LIS183!#REF!</definedName>
    <definedName name="_54">[6]LIS183!#REF!</definedName>
    <definedName name="_55" localSheetId="9">[7]LIS183!#REF!</definedName>
    <definedName name="_55" localSheetId="10">[7]LIS183!#REF!</definedName>
    <definedName name="_55" localSheetId="3">[6]LIS183!#REF!</definedName>
    <definedName name="_55" localSheetId="5">[6]LIS183!#REF!</definedName>
    <definedName name="_55">[6]LIS183!#REF!</definedName>
    <definedName name="_56" localSheetId="9">[7]LIS183!#REF!</definedName>
    <definedName name="_56" localSheetId="10">[7]LIS183!#REF!</definedName>
    <definedName name="_56" localSheetId="3">[6]LIS183!#REF!</definedName>
    <definedName name="_56" localSheetId="5">[6]LIS183!#REF!</definedName>
    <definedName name="_56">[6]LIS183!#REF!</definedName>
    <definedName name="_57" localSheetId="9">[7]LIS183!#REF!</definedName>
    <definedName name="_57" localSheetId="10">[7]LIS183!#REF!</definedName>
    <definedName name="_57" localSheetId="3">[6]LIS183!#REF!</definedName>
    <definedName name="_57" localSheetId="5">[6]LIS183!#REF!</definedName>
    <definedName name="_57">[6]LIS183!#REF!</definedName>
    <definedName name="_58" localSheetId="9">[7]LIS183!#REF!</definedName>
    <definedName name="_58" localSheetId="10">[7]LIS183!#REF!</definedName>
    <definedName name="_58" localSheetId="3">[6]LIS183!#REF!</definedName>
    <definedName name="_58" localSheetId="5">[6]LIS183!#REF!</definedName>
    <definedName name="_58">[6]LIS183!#REF!</definedName>
    <definedName name="_59" localSheetId="9">[7]LIS183!#REF!</definedName>
    <definedName name="_59" localSheetId="10">[7]LIS183!#REF!</definedName>
    <definedName name="_59" localSheetId="3">[6]LIS183!#REF!</definedName>
    <definedName name="_59" localSheetId="5">[6]LIS183!#REF!</definedName>
    <definedName name="_59">[6]LIS183!#REF!</definedName>
    <definedName name="_6" localSheetId="9">[7]LIS183!#REF!</definedName>
    <definedName name="_6" localSheetId="10">[7]LIS183!#REF!</definedName>
    <definedName name="_6" localSheetId="3">[6]LIS183!#REF!</definedName>
    <definedName name="_6" localSheetId="5">[6]LIS183!#REF!</definedName>
    <definedName name="_6">[6]LIS183!#REF!</definedName>
    <definedName name="_60" localSheetId="9">[7]LIS183!#REF!</definedName>
    <definedName name="_60" localSheetId="10">[7]LIS183!#REF!</definedName>
    <definedName name="_60" localSheetId="3">[6]LIS183!#REF!</definedName>
    <definedName name="_60" localSheetId="5">[6]LIS183!#REF!</definedName>
    <definedName name="_60">[6]LIS183!#REF!</definedName>
    <definedName name="_61" localSheetId="9">[7]LIS183!#REF!</definedName>
    <definedName name="_61" localSheetId="10">[7]LIS183!#REF!</definedName>
    <definedName name="_61" localSheetId="3">[6]LIS183!#REF!</definedName>
    <definedName name="_61" localSheetId="5">[6]LIS183!#REF!</definedName>
    <definedName name="_61">[6]LIS183!#REF!</definedName>
    <definedName name="_62" localSheetId="9">[7]LIS183!#REF!</definedName>
    <definedName name="_62" localSheetId="10">[7]LIS183!#REF!</definedName>
    <definedName name="_62" localSheetId="3">[6]LIS183!#REF!</definedName>
    <definedName name="_62" localSheetId="5">[6]LIS183!#REF!</definedName>
    <definedName name="_62">[6]LIS183!#REF!</definedName>
    <definedName name="_63" localSheetId="9">[7]LIS183!#REF!</definedName>
    <definedName name="_63" localSheetId="10">[7]LIS183!#REF!</definedName>
    <definedName name="_63" localSheetId="3">[6]LIS183!#REF!</definedName>
    <definedName name="_63" localSheetId="5">[6]LIS183!#REF!</definedName>
    <definedName name="_63">[6]LIS183!#REF!</definedName>
    <definedName name="_64" localSheetId="9">[7]LIS183!#REF!</definedName>
    <definedName name="_64" localSheetId="10">[7]LIS183!#REF!</definedName>
    <definedName name="_64" localSheetId="3">[6]LIS183!#REF!</definedName>
    <definedName name="_64" localSheetId="5">[6]LIS183!#REF!</definedName>
    <definedName name="_64">[6]LIS183!#REF!</definedName>
    <definedName name="_65" localSheetId="9">[7]LIS183!#REF!</definedName>
    <definedName name="_65" localSheetId="10">[7]LIS183!#REF!</definedName>
    <definedName name="_65" localSheetId="3">[6]LIS183!#REF!</definedName>
    <definedName name="_65" localSheetId="5">[6]LIS183!#REF!</definedName>
    <definedName name="_65">[6]LIS183!#REF!</definedName>
    <definedName name="_66" localSheetId="9">[7]LIS183!#REF!</definedName>
    <definedName name="_66" localSheetId="10">[7]LIS183!#REF!</definedName>
    <definedName name="_66" localSheetId="3">[6]LIS183!#REF!</definedName>
    <definedName name="_66" localSheetId="5">[6]LIS183!#REF!</definedName>
    <definedName name="_66">[6]LIS183!#REF!</definedName>
    <definedName name="_67" localSheetId="9">[7]LIS183!#REF!</definedName>
    <definedName name="_67" localSheetId="10">[7]LIS183!#REF!</definedName>
    <definedName name="_67" localSheetId="3">[6]LIS183!#REF!</definedName>
    <definedName name="_67" localSheetId="5">[6]LIS183!#REF!</definedName>
    <definedName name="_67">[6]LIS183!#REF!</definedName>
    <definedName name="_68" localSheetId="9">[7]LIS183!#REF!</definedName>
    <definedName name="_68" localSheetId="10">[7]LIS183!#REF!</definedName>
    <definedName name="_68" localSheetId="3">[6]LIS183!#REF!</definedName>
    <definedName name="_68" localSheetId="5">[6]LIS183!#REF!</definedName>
    <definedName name="_68">[6]LIS183!#REF!</definedName>
    <definedName name="_69" localSheetId="9">[7]LIS183!#REF!</definedName>
    <definedName name="_69" localSheetId="10">[7]LIS183!#REF!</definedName>
    <definedName name="_69" localSheetId="3">[6]LIS183!#REF!</definedName>
    <definedName name="_69" localSheetId="5">[6]LIS183!#REF!</definedName>
    <definedName name="_69">[6]LIS183!#REF!</definedName>
    <definedName name="_7" localSheetId="9">[7]LIS183!#REF!</definedName>
    <definedName name="_7" localSheetId="10">[7]LIS183!#REF!</definedName>
    <definedName name="_7" localSheetId="3">[6]LIS183!#REF!</definedName>
    <definedName name="_7" localSheetId="5">[6]LIS183!#REF!</definedName>
    <definedName name="_7">[6]LIS183!#REF!</definedName>
    <definedName name="_70" localSheetId="9">[7]LIS183!#REF!</definedName>
    <definedName name="_70" localSheetId="10">[7]LIS183!#REF!</definedName>
    <definedName name="_70" localSheetId="3">[6]LIS183!#REF!</definedName>
    <definedName name="_70" localSheetId="5">[6]LIS183!#REF!</definedName>
    <definedName name="_70">[6]LIS183!#REF!</definedName>
    <definedName name="_71" localSheetId="9">[7]LIS183!#REF!</definedName>
    <definedName name="_71" localSheetId="10">[7]LIS183!#REF!</definedName>
    <definedName name="_71" localSheetId="3">[6]LIS183!#REF!</definedName>
    <definedName name="_71" localSheetId="5">[6]LIS183!#REF!</definedName>
    <definedName name="_71">[6]LIS183!#REF!</definedName>
    <definedName name="_72" localSheetId="9">[7]LIS183!#REF!</definedName>
    <definedName name="_72" localSheetId="10">[7]LIS183!#REF!</definedName>
    <definedName name="_72" localSheetId="3">[6]LIS183!#REF!</definedName>
    <definedName name="_72" localSheetId="5">[6]LIS183!#REF!</definedName>
    <definedName name="_72">[6]LIS183!#REF!</definedName>
    <definedName name="_73" localSheetId="9">[7]LIS183!#REF!</definedName>
    <definedName name="_73" localSheetId="10">[7]LIS183!#REF!</definedName>
    <definedName name="_73" localSheetId="3">[6]LIS183!#REF!</definedName>
    <definedName name="_73" localSheetId="5">[6]LIS183!#REF!</definedName>
    <definedName name="_73">[6]LIS183!#REF!</definedName>
    <definedName name="_74" localSheetId="9">[7]LIS183!#REF!</definedName>
    <definedName name="_74" localSheetId="10">[7]LIS183!#REF!</definedName>
    <definedName name="_74" localSheetId="3">[6]LIS183!#REF!</definedName>
    <definedName name="_74" localSheetId="5">[6]LIS183!#REF!</definedName>
    <definedName name="_74">[6]LIS183!#REF!</definedName>
    <definedName name="_75" localSheetId="9">[7]LIS183!#REF!</definedName>
    <definedName name="_75" localSheetId="10">[7]LIS183!#REF!</definedName>
    <definedName name="_75" localSheetId="3">[6]LIS183!#REF!</definedName>
    <definedName name="_75" localSheetId="5">[6]LIS183!#REF!</definedName>
    <definedName name="_75">[6]LIS183!#REF!</definedName>
    <definedName name="_76" localSheetId="9">[7]LIS183!#REF!</definedName>
    <definedName name="_76" localSheetId="10">[7]LIS183!#REF!</definedName>
    <definedName name="_76" localSheetId="3">[6]LIS183!#REF!</definedName>
    <definedName name="_76" localSheetId="5">[6]LIS183!#REF!</definedName>
    <definedName name="_76">[6]LIS183!#REF!</definedName>
    <definedName name="_77" localSheetId="9">[7]LIS183!#REF!</definedName>
    <definedName name="_77" localSheetId="10">[7]LIS183!#REF!</definedName>
    <definedName name="_77" localSheetId="3">[6]LIS183!#REF!</definedName>
    <definedName name="_77" localSheetId="5">[6]LIS183!#REF!</definedName>
    <definedName name="_77">[6]LIS183!#REF!</definedName>
    <definedName name="_78" localSheetId="9">[7]LIS183!#REF!</definedName>
    <definedName name="_78" localSheetId="10">[7]LIS183!#REF!</definedName>
    <definedName name="_78" localSheetId="3">[6]LIS183!#REF!</definedName>
    <definedName name="_78" localSheetId="5">[6]LIS183!#REF!</definedName>
    <definedName name="_78">[6]LIS183!#REF!</definedName>
    <definedName name="_79" localSheetId="9">[7]LIS183!#REF!</definedName>
    <definedName name="_79" localSheetId="10">[7]LIS183!#REF!</definedName>
    <definedName name="_79" localSheetId="3">[6]LIS183!#REF!</definedName>
    <definedName name="_79" localSheetId="5">[6]LIS183!#REF!</definedName>
    <definedName name="_79">[6]LIS183!#REF!</definedName>
    <definedName name="_8" localSheetId="9">[7]LIS183!#REF!</definedName>
    <definedName name="_8" localSheetId="10">[7]LIS183!#REF!</definedName>
    <definedName name="_8" localSheetId="3">[6]LIS183!#REF!</definedName>
    <definedName name="_8" localSheetId="5">[6]LIS183!#REF!</definedName>
    <definedName name="_8">[6]LIS183!#REF!</definedName>
    <definedName name="_80" localSheetId="9">[7]LIS183!#REF!</definedName>
    <definedName name="_80" localSheetId="10">[7]LIS183!#REF!</definedName>
    <definedName name="_80" localSheetId="3">[6]LIS183!#REF!</definedName>
    <definedName name="_80" localSheetId="5">[6]LIS183!#REF!</definedName>
    <definedName name="_80">[6]LIS183!#REF!</definedName>
    <definedName name="_81" localSheetId="9">[7]LIS183!#REF!</definedName>
    <definedName name="_81" localSheetId="10">[7]LIS183!#REF!</definedName>
    <definedName name="_81" localSheetId="3">[6]LIS183!#REF!</definedName>
    <definedName name="_81" localSheetId="5">[6]LIS183!#REF!</definedName>
    <definedName name="_81">[6]LIS183!#REF!</definedName>
    <definedName name="_82" localSheetId="9">[7]LIS183!#REF!</definedName>
    <definedName name="_82" localSheetId="10">[7]LIS183!#REF!</definedName>
    <definedName name="_82" localSheetId="3">[6]LIS183!#REF!</definedName>
    <definedName name="_82" localSheetId="5">[6]LIS183!#REF!</definedName>
    <definedName name="_82">[6]LIS183!#REF!</definedName>
    <definedName name="_83" localSheetId="9">[7]LIS183!#REF!</definedName>
    <definedName name="_83" localSheetId="10">[7]LIS183!#REF!</definedName>
    <definedName name="_83" localSheetId="3">[6]LIS183!#REF!</definedName>
    <definedName name="_83" localSheetId="5">[6]LIS183!#REF!</definedName>
    <definedName name="_83">[6]LIS183!#REF!</definedName>
    <definedName name="_84" localSheetId="9">[7]LIS183!#REF!</definedName>
    <definedName name="_84" localSheetId="10">[7]LIS183!#REF!</definedName>
    <definedName name="_84" localSheetId="3">[6]LIS183!#REF!</definedName>
    <definedName name="_84" localSheetId="5">[6]LIS183!#REF!</definedName>
    <definedName name="_84">[6]LIS183!#REF!</definedName>
    <definedName name="_85" localSheetId="9">[7]LIS183!#REF!</definedName>
    <definedName name="_85" localSheetId="10">[7]LIS183!#REF!</definedName>
    <definedName name="_85" localSheetId="3">[6]LIS183!#REF!</definedName>
    <definedName name="_85" localSheetId="5">[6]LIS183!#REF!</definedName>
    <definedName name="_85">[6]LIS183!#REF!</definedName>
    <definedName name="_86" localSheetId="9">[7]LIS183!#REF!</definedName>
    <definedName name="_86" localSheetId="10">[7]LIS183!#REF!</definedName>
    <definedName name="_86" localSheetId="3">[6]LIS183!#REF!</definedName>
    <definedName name="_86" localSheetId="5">[6]LIS183!#REF!</definedName>
    <definedName name="_86">[6]LIS183!#REF!</definedName>
    <definedName name="_87" localSheetId="9">[7]LIS183!#REF!</definedName>
    <definedName name="_87" localSheetId="10">[7]LIS183!#REF!</definedName>
    <definedName name="_87" localSheetId="3">[6]LIS183!#REF!</definedName>
    <definedName name="_87" localSheetId="5">[6]LIS183!#REF!</definedName>
    <definedName name="_87">[6]LIS183!#REF!</definedName>
    <definedName name="_88" localSheetId="9">[7]LIS183!#REF!</definedName>
    <definedName name="_88" localSheetId="10">[7]LIS183!#REF!</definedName>
    <definedName name="_88" localSheetId="3">[6]LIS183!#REF!</definedName>
    <definedName name="_88" localSheetId="5">[6]LIS183!#REF!</definedName>
    <definedName name="_88">[6]LIS183!#REF!</definedName>
    <definedName name="_89" localSheetId="9">[7]LIS183!#REF!</definedName>
    <definedName name="_89" localSheetId="10">[7]LIS183!#REF!</definedName>
    <definedName name="_89" localSheetId="3">[6]LIS183!#REF!</definedName>
    <definedName name="_89" localSheetId="5">[6]LIS183!#REF!</definedName>
    <definedName name="_89">[6]LIS183!#REF!</definedName>
    <definedName name="_9" localSheetId="9">[7]LIS183!#REF!</definedName>
    <definedName name="_9" localSheetId="10">[7]LIS183!#REF!</definedName>
    <definedName name="_9" localSheetId="3">[6]LIS183!#REF!</definedName>
    <definedName name="_9" localSheetId="5">[6]LIS183!#REF!</definedName>
    <definedName name="_9">[6]LIS183!#REF!</definedName>
    <definedName name="_90" localSheetId="9">[7]LIS183!#REF!</definedName>
    <definedName name="_90" localSheetId="10">[7]LIS183!#REF!</definedName>
    <definedName name="_90" localSheetId="3">[6]LIS183!#REF!</definedName>
    <definedName name="_90" localSheetId="5">[6]LIS183!#REF!</definedName>
    <definedName name="_90">[6]LIS183!#REF!</definedName>
    <definedName name="_91" localSheetId="9">[7]LIS183!#REF!</definedName>
    <definedName name="_91" localSheetId="10">[7]LIS183!#REF!</definedName>
    <definedName name="_91" localSheetId="3">[6]LIS183!#REF!</definedName>
    <definedName name="_91" localSheetId="5">[6]LIS183!#REF!</definedName>
    <definedName name="_91">[6]LIS183!#REF!</definedName>
    <definedName name="_92" localSheetId="9">[7]LIS183!#REF!</definedName>
    <definedName name="_92" localSheetId="10">[7]LIS183!#REF!</definedName>
    <definedName name="_92" localSheetId="3">[6]LIS183!#REF!</definedName>
    <definedName name="_92" localSheetId="5">[6]LIS183!#REF!</definedName>
    <definedName name="_92">[6]LIS183!#REF!</definedName>
    <definedName name="_93" localSheetId="9">[7]LIS183!#REF!</definedName>
    <definedName name="_93" localSheetId="10">[7]LIS183!#REF!</definedName>
    <definedName name="_93" localSheetId="3">[6]LIS183!#REF!</definedName>
    <definedName name="_93" localSheetId="5">[6]LIS183!#REF!</definedName>
    <definedName name="_93">[6]LIS183!#REF!</definedName>
    <definedName name="_94" localSheetId="9">[7]LIS183!#REF!</definedName>
    <definedName name="_94" localSheetId="10">[7]LIS183!#REF!</definedName>
    <definedName name="_94" localSheetId="3">[6]LIS183!#REF!</definedName>
    <definedName name="_94" localSheetId="5">[6]LIS183!#REF!</definedName>
    <definedName name="_94">[6]LIS183!#REF!</definedName>
    <definedName name="_95" localSheetId="9">[7]LIS183!#REF!</definedName>
    <definedName name="_95" localSheetId="10">[7]LIS183!#REF!</definedName>
    <definedName name="_95" localSheetId="3">[6]LIS183!#REF!</definedName>
    <definedName name="_95" localSheetId="5">[6]LIS183!#REF!</definedName>
    <definedName name="_95">[6]LIS183!#REF!</definedName>
    <definedName name="_96" localSheetId="9">[7]LIS183!#REF!</definedName>
    <definedName name="_96" localSheetId="10">[7]LIS183!#REF!</definedName>
    <definedName name="_96" localSheetId="3">[6]LIS183!#REF!</definedName>
    <definedName name="_96" localSheetId="5">[6]LIS183!#REF!</definedName>
    <definedName name="_96">[6]LIS183!#REF!</definedName>
    <definedName name="_97" localSheetId="9">[7]LIS183!#REF!</definedName>
    <definedName name="_97" localSheetId="10">[7]LIS183!#REF!</definedName>
    <definedName name="_97" localSheetId="3">[6]LIS183!#REF!</definedName>
    <definedName name="_97" localSheetId="5">[6]LIS183!#REF!</definedName>
    <definedName name="_97">[6]LIS183!#REF!</definedName>
    <definedName name="_98" localSheetId="9">[7]LIS183!#REF!</definedName>
    <definedName name="_98" localSheetId="10">[7]LIS183!#REF!</definedName>
    <definedName name="_98" localSheetId="3">[6]LIS183!#REF!</definedName>
    <definedName name="_98" localSheetId="5">[6]LIS183!#REF!</definedName>
    <definedName name="_98">[6]LIS183!#REF!</definedName>
    <definedName name="_99" localSheetId="9">[7]LIS183!#REF!</definedName>
    <definedName name="_99" localSheetId="10">[7]LIS183!#REF!</definedName>
    <definedName name="_99" localSheetId="3">[6]LIS183!#REF!</definedName>
    <definedName name="_99" localSheetId="5">[6]LIS183!#REF!</definedName>
    <definedName name="_99">[6]LIS183!#REF!</definedName>
    <definedName name="_CAU103" localSheetId="8">[4]Hoja1!$A$1:$C$10607</definedName>
    <definedName name="_CAU103" localSheetId="9">[8]Hoja1!$A$1:$C$10607</definedName>
    <definedName name="_CAU103" localSheetId="10">[8]Hoja1!$A$1:$C$10607</definedName>
    <definedName name="_CAU103">[4]Hoja1!$A$1:$C$10607</definedName>
    <definedName name="_xlnm._FilterDatabase" localSheetId="1" hidden="1">'1.COBERTURA  DANE'!$C$3:$M$138</definedName>
    <definedName name="_xlnm._FilterDatabase" localSheetId="8" hidden="1">'10. GENERO-ZONA'!$BC$7:$BE$132</definedName>
    <definedName name="_xlnm._FilterDatabase" localSheetId="9" hidden="1">'11. RS_GRUPOS_EDAD'!$C$1:$N$139</definedName>
    <definedName name="_xlnm._FilterDatabase" localSheetId="10" hidden="1">'11a. RC_GRUPOS_EDAD'!$C$1:$N$139</definedName>
    <definedName name="_xlnm._FilterDatabase" localSheetId="2" hidden="1">'2.TOTAL EPS'!$A$25:$D$25</definedName>
    <definedName name="_xlnm._FilterDatabase" localSheetId="3" hidden="1">'3A. Afiliados_ Mpio_RS'!$V$3:$AL$3</definedName>
    <definedName name="_xlnm._FilterDatabase" localSheetId="4" hidden="1">'3B. Afiliados_ Mpio_RC '!$AY$7:$BA$930</definedName>
    <definedName name="_xlnm._FilterDatabase" localSheetId="5" hidden="1">'3C. Afiliados_ Suspendidos_RC'!$W$4:$AE$4</definedName>
    <definedName name="_xlnm._FilterDatabase" localSheetId="6" hidden="1">'4. Tendencia RS'!$CV$2:$CY$138</definedName>
    <definedName name="_xlnm._FilterDatabase" localSheetId="7" hidden="1">'5. Tendencia RC+RE'!$CE$2:$CH$142</definedName>
    <definedName name="_xlnm._FilterDatabase" localSheetId="14" hidden="1">'A. Codigos_Municipio'!$B$1:$J$126</definedName>
    <definedName name="_xlnm._FilterDatabase" localSheetId="13" hidden="1">'DATOS TD'!$A$1:$AB$1961</definedName>
    <definedName name="A" localSheetId="10">[6]LIS183!#REF!</definedName>
    <definedName name="A" localSheetId="3">[6]LIS183!#REF!</definedName>
    <definedName name="A" localSheetId="5">[6]LIS183!#REF!</definedName>
    <definedName name="A">[6]LIS183!#REF!</definedName>
    <definedName name="A_impresión_IM" localSheetId="10">#REF!</definedName>
    <definedName name="A_impresión_IM" localSheetId="3">#REF!</definedName>
    <definedName name="A_impresión_IM" localSheetId="5">#REF!</definedName>
    <definedName name="A_impresión_IM">#REF!</definedName>
    <definedName name="APIA">[9]Hoja1!$A$8:$B$8</definedName>
    <definedName name="_xlnm.Print_Area" localSheetId="1">'1.COBERTURA  DANE'!$A$1:$M$143</definedName>
    <definedName name="asdewq" localSheetId="8">#REF!</definedName>
    <definedName name="asdewq" localSheetId="9">#REF!</definedName>
    <definedName name="asdewq" localSheetId="10">#REF!</definedName>
    <definedName name="asdewq" localSheetId="3">#REF!</definedName>
    <definedName name="asdewq" localSheetId="5">#REF!</definedName>
    <definedName name="asdewq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3">#REF!</definedName>
    <definedName name="_xlnm.Database" localSheetId="5">#REF!</definedName>
    <definedName name="_xlnm.Database">#REF!</definedName>
    <definedName name="bASEDEDATOS1" localSheetId="10">#REF!</definedName>
    <definedName name="bASEDEDATOS1" localSheetId="3">#REF!</definedName>
    <definedName name="bASEDEDATOS1" localSheetId="5">#REF!</definedName>
    <definedName name="bASEDEDATOS1">#REF!</definedName>
    <definedName name="BELEN_DE_UMBRIA">[9]Hoja1!$A$12:$B$12</definedName>
    <definedName name="BUCARAMANGA">[9]Hoja1!$A$22:$B$22</definedName>
    <definedName name="BVFD" localSheetId="10">#REF!</definedName>
    <definedName name="BVFD" localSheetId="3">#REF!</definedName>
    <definedName name="BVFD" localSheetId="5">#REF!</definedName>
    <definedName name="BVFD">#REF!</definedName>
    <definedName name="bvg" localSheetId="8">#REF!</definedName>
    <definedName name="bvg" localSheetId="9">#REF!</definedName>
    <definedName name="bvg" localSheetId="10">#REF!</definedName>
    <definedName name="bvg" localSheetId="3">#REF!</definedName>
    <definedName name="bvg" localSheetId="5">#REF!</definedName>
    <definedName name="bvg">#REF!</definedName>
    <definedName name="CARMEN_DE_APICALA">[9]Hoja1!$A$3:$B$3</definedName>
    <definedName name="CAU" localSheetId="8">#REF!</definedName>
    <definedName name="CAU" localSheetId="9">#REF!</definedName>
    <definedName name="CAU" localSheetId="10">#REF!</definedName>
    <definedName name="CAU" localSheetId="3">#REF!</definedName>
    <definedName name="CAU" localSheetId="5">#REF!</definedName>
    <definedName name="CAU">#REF!</definedName>
    <definedName name="CENSO1964" localSheetId="10">#REF!</definedName>
    <definedName name="CENSO1964" localSheetId="3">#REF!</definedName>
    <definedName name="CENSO1964" localSheetId="5">#REF!</definedName>
    <definedName name="CENSO1964">#REF!</definedName>
    <definedName name="CENSO1973" localSheetId="10">#REF!</definedName>
    <definedName name="CENSO1973" localSheetId="3">#REF!</definedName>
    <definedName name="CENSO1973" localSheetId="5">#REF!</definedName>
    <definedName name="CENSO1973">#REF!</definedName>
    <definedName name="CENSO1985" localSheetId="10">#REF!</definedName>
    <definedName name="CENSO1985" localSheetId="3">#REF!</definedName>
    <definedName name="CENSO1985" localSheetId="5">#REF!</definedName>
    <definedName name="CENSO1985">#REF!</definedName>
    <definedName name="cffbhf" localSheetId="8">#REF!</definedName>
    <definedName name="cffbhf" localSheetId="9">#REF!</definedName>
    <definedName name="cffbhf" localSheetId="10">#REF!</definedName>
    <definedName name="cffbhf" localSheetId="3">#REF!</definedName>
    <definedName name="cffbhf" localSheetId="5">#REF!</definedName>
    <definedName name="cffbhf">#REF!</definedName>
    <definedName name="COBER" localSheetId="10">[6]LIS183!#REF!</definedName>
    <definedName name="COBER" localSheetId="3">[6]LIS183!#REF!</definedName>
    <definedName name="COBER" localSheetId="5">[6]LIS183!#REF!</definedName>
    <definedName name="COBER">[6]LIS183!#REF!</definedName>
    <definedName name="CODIGO_DIVIPOLA" localSheetId="1">#REF!</definedName>
    <definedName name="CODIGO_DIVIPOLA" localSheetId="8">#REF!</definedName>
    <definedName name="CODIGO_DIVIPOLA" localSheetId="9">#REF!</definedName>
    <definedName name="CODIGO_DIVIPOLA" localSheetId="10">#REF!</definedName>
    <definedName name="CODIGO_DIVIPOLA" localSheetId="3">#REF!</definedName>
    <definedName name="CODIGO_DIVIPOLA" localSheetId="5">#REF!</definedName>
    <definedName name="CODIGO_DIVIPOLA" localSheetId="6">#REF!</definedName>
    <definedName name="CODIGO_DIVIPOLA" localSheetId="7">#REF!</definedName>
    <definedName name="CODIGO_DIVIPOLA">#REF!</definedName>
    <definedName name="CUNDAY">[9]Hoja1!$A$4:$B$4</definedName>
    <definedName name="D" localSheetId="10">[6]LIS183!#REF!</definedName>
    <definedName name="D" localSheetId="3">[6]LIS183!#REF!</definedName>
    <definedName name="D" localSheetId="5">[6]LIS183!#REF!</definedName>
    <definedName name="D">[6]LIS183!#REF!</definedName>
    <definedName name="DboREGISTRO_LEY_617" localSheetId="1">#REF!</definedName>
    <definedName name="DboREGISTRO_LEY_617" localSheetId="8">#REF!</definedName>
    <definedName name="DboREGISTRO_LEY_617" localSheetId="9">#REF!</definedName>
    <definedName name="DboREGISTRO_LEY_617" localSheetId="10">#REF!</definedName>
    <definedName name="DboREGISTRO_LEY_617" localSheetId="3">#REF!</definedName>
    <definedName name="DboREGISTRO_LEY_617" localSheetId="5">#REF!</definedName>
    <definedName name="DboREGISTRO_LEY_617" localSheetId="6">#REF!</definedName>
    <definedName name="DboREGISTRO_LEY_617" localSheetId="7">#REF!</definedName>
    <definedName name="DboREGISTRO_LEY_617">#REF!</definedName>
    <definedName name="Def" localSheetId="8">#REF!</definedName>
    <definedName name="Def" localSheetId="9">#REF!</definedName>
    <definedName name="Def" localSheetId="10">#REF!</definedName>
    <definedName name="Def" localSheetId="3">#REF!</definedName>
    <definedName name="Def" localSheetId="5">#REF!</definedName>
    <definedName name="Def">#REF!</definedName>
    <definedName name="defr" localSheetId="10">[6]LIS183!#REF!</definedName>
    <definedName name="defr" localSheetId="3">[6]LIS183!#REF!</definedName>
    <definedName name="defr" localSheetId="5">[6]LIS183!#REF!</definedName>
    <definedName name="defr">[6]LIS183!#REF!</definedName>
    <definedName name="defrts" localSheetId="8">#REF!</definedName>
    <definedName name="defrts" localSheetId="9">#REF!</definedName>
    <definedName name="defrts" localSheetId="10">#REF!</definedName>
    <definedName name="defrts" localSheetId="3">#REF!</definedName>
    <definedName name="defrts" localSheetId="5">#REF!</definedName>
    <definedName name="defrts">#REF!</definedName>
    <definedName name="DEFUNCIONES10" localSheetId="10">#REF!</definedName>
    <definedName name="DEFUNCIONES10" localSheetId="3">#REF!</definedName>
    <definedName name="DEFUNCIONES10" localSheetId="5">#REF!</definedName>
    <definedName name="DEFUNCIONES10">#REF!</definedName>
    <definedName name="DGGG" localSheetId="10">#REF!</definedName>
    <definedName name="DGGG" localSheetId="3">#REF!</definedName>
    <definedName name="DGGG" localSheetId="5">#REF!</definedName>
    <definedName name="DGGG">#REF!</definedName>
    <definedName name="DIAAN" localSheetId="10">#REF!</definedName>
    <definedName name="DIAAN" localSheetId="3">#REF!</definedName>
    <definedName name="DIAAN" localSheetId="5">#REF!</definedName>
    <definedName name="DIAAN">#REF!</definedName>
    <definedName name="DIAGNOSTICOS4" localSheetId="8">#REF!</definedName>
    <definedName name="DIAGNOSTICOS4" localSheetId="9">#REF!</definedName>
    <definedName name="DIAGNOSTICOS4" localSheetId="10">#REF!</definedName>
    <definedName name="DIAGNOSTICOS4" localSheetId="3">#REF!</definedName>
    <definedName name="DIAGNOSTICOS4" localSheetId="5">#REF!</definedName>
    <definedName name="DIAGNOSTICOS4">#REF!</definedName>
    <definedName name="diGNOSTICO5" localSheetId="10">#REF!</definedName>
    <definedName name="diGNOSTICO5" localSheetId="3">#REF!</definedName>
    <definedName name="diGNOSTICO5" localSheetId="5">#REF!</definedName>
    <definedName name="diGNOSTICO5">#REF!</definedName>
    <definedName name="DILLA" localSheetId="10">#REF!</definedName>
    <definedName name="DILLA" localSheetId="3">#REF!</definedName>
    <definedName name="DILLA" localSheetId="5">#REF!</definedName>
    <definedName name="DILLA">#REF!</definedName>
    <definedName name="DOSQUEBRADAS">[9]Hoja1!$A$18:$B$18</definedName>
    <definedName name="E" localSheetId="9">[4]Hoja1!$A$1:$C$10607</definedName>
    <definedName name="E" localSheetId="10">[4]Hoja1!$A$1:$C$10607</definedName>
    <definedName name="E" localSheetId="3">[6]LIS183!#REF!</definedName>
    <definedName name="E" localSheetId="5">[6]LIS183!#REF!</definedName>
    <definedName name="E">[6]LIS183!#REF!</definedName>
    <definedName name="edad" localSheetId="8">#REF!</definedName>
    <definedName name="edad" localSheetId="9">#REF!</definedName>
    <definedName name="edad" localSheetId="10">#REF!</definedName>
    <definedName name="edad" localSheetId="3">#REF!</definedName>
    <definedName name="edad" localSheetId="5">#REF!</definedName>
    <definedName name="edad">#REF!</definedName>
    <definedName name="egghgh" localSheetId="8">#REF!</definedName>
    <definedName name="egghgh" localSheetId="9">#REF!</definedName>
    <definedName name="egghgh" localSheetId="10">#REF!</definedName>
    <definedName name="egghgh" localSheetId="3">#REF!</definedName>
    <definedName name="egghgh" localSheetId="5">#REF!</definedName>
    <definedName name="egghgh">#REF!</definedName>
    <definedName name="fda" localSheetId="10">#REF!</definedName>
    <definedName name="fda" localSheetId="3">#REF!</definedName>
    <definedName name="fda" localSheetId="5">#REF!</definedName>
    <definedName name="fda">#REF!</definedName>
    <definedName name="FLORIDABLANCA_HOSP">[9]Hoja1!$A$19:$B$19</definedName>
    <definedName name="G" localSheetId="10">[6]LIS183!#REF!</definedName>
    <definedName name="G" localSheetId="3">[6]LIS183!#REF!</definedName>
    <definedName name="G" localSheetId="5">[6]LIS183!#REF!</definedName>
    <definedName name="G">[6]LIS183!#REF!</definedName>
    <definedName name="GBV" localSheetId="10">#REF!</definedName>
    <definedName name="GBV" localSheetId="3">#REF!</definedName>
    <definedName name="GBV" localSheetId="5">#REF!</definedName>
    <definedName name="GBV">#REF!</definedName>
    <definedName name="gedad">[10]Hoja4!$A$1:$B$45</definedName>
    <definedName name="GHHGF" localSheetId="8">#REF!</definedName>
    <definedName name="GHHGF" localSheetId="9">#REF!</definedName>
    <definedName name="GHHGF" localSheetId="10">#REF!</definedName>
    <definedName name="GHHGF" localSheetId="3">#REF!</definedName>
    <definedName name="GHHGF" localSheetId="5">#REF!</definedName>
    <definedName name="GHHGF">#REF!</definedName>
    <definedName name="GIRON">[9]Hoja1!$A$15:$B$15</definedName>
    <definedName name="GJGJU" localSheetId="8">#REF!</definedName>
    <definedName name="GJGJU" localSheetId="9">#REF!</definedName>
    <definedName name="GJGJU" localSheetId="10">#REF!</definedName>
    <definedName name="GJGJU" localSheetId="3">#REF!</definedName>
    <definedName name="GJGJU" localSheetId="5">#REF!</definedName>
    <definedName name="GJGJU">#REF!</definedName>
    <definedName name="GRUPO105" localSheetId="8">#REF!</definedName>
    <definedName name="GRUPO105" localSheetId="9">#REF!</definedName>
    <definedName name="GRUPO105" localSheetId="10">#REF!</definedName>
    <definedName name="GRUPO105" localSheetId="3">#REF!</definedName>
    <definedName name="GRUPO105" localSheetId="5">#REF!</definedName>
    <definedName name="GRUPO105">#REF!</definedName>
    <definedName name="GUAMO">[9]Hoja1!$A$13:$B$13</definedName>
    <definedName name="GUATICA">[9]Hoja1!$A$9:$B$9</definedName>
    <definedName name="ICONONZO">[9]Hoja1!$A$6:$B$6</definedName>
    <definedName name="INFARTOMIO2000" localSheetId="8">#REF!</definedName>
    <definedName name="INFARTOMIO2000" localSheetId="9">#REF!</definedName>
    <definedName name="INFARTOMIO2000" localSheetId="10">#REF!</definedName>
    <definedName name="INFARTOMIO2000" localSheetId="3">#REF!</definedName>
    <definedName name="INFARTOMIO2000" localSheetId="5">#REF!</definedName>
    <definedName name="INFARTOMIO2000">#REF!</definedName>
    <definedName name="J" localSheetId="10">[6]LIS183!#REF!</definedName>
    <definedName name="J" localSheetId="3">[6]LIS183!#REF!</definedName>
    <definedName name="J" localSheetId="5">[6]LIS183!#REF!</definedName>
    <definedName name="J">[6]LIS183!#REF!</definedName>
    <definedName name="JHHH" localSheetId="8">#REF!</definedName>
    <definedName name="JHHH" localSheetId="9">#REF!</definedName>
    <definedName name="JHHH" localSheetId="10">#REF!</definedName>
    <definedName name="JHHH" localSheetId="3">#REF!</definedName>
    <definedName name="JHHH" localSheetId="5">#REF!</definedName>
    <definedName name="JHHH">#REF!</definedName>
    <definedName name="jkohuigui" localSheetId="10">#REF!</definedName>
    <definedName name="jkohuigui" localSheetId="3">#REF!</definedName>
    <definedName name="jkohuigui" localSheetId="5">#REF!</definedName>
    <definedName name="jkohuigui">#REF!</definedName>
    <definedName name="JYGY" localSheetId="8">#REF!</definedName>
    <definedName name="JYGY" localSheetId="9">#REF!</definedName>
    <definedName name="JYGY" localSheetId="10">#REF!</definedName>
    <definedName name="JYGY" localSheetId="3">#REF!</definedName>
    <definedName name="JYGY" localSheetId="5">#REF!</definedName>
    <definedName name="JYGY">#REF!</definedName>
    <definedName name="K" localSheetId="10">[6]LIS183!#REF!</definedName>
    <definedName name="K" localSheetId="3">[6]LIS183!#REF!</definedName>
    <definedName name="K" localSheetId="5">[6]LIS183!#REF!</definedName>
    <definedName name="K">[6]LIS183!#REF!</definedName>
    <definedName name="kkkk" localSheetId="10">'[11]CUADRO No 4'!#REF!</definedName>
    <definedName name="kkkk" localSheetId="3">'[11]CUADRO No 4'!#REF!</definedName>
    <definedName name="kkkk" localSheetId="5">'[11]CUADRO No 4'!#REF!</definedName>
    <definedName name="kkkk">'[11]CUADRO No 4'!#REF!</definedName>
    <definedName name="kkl" localSheetId="8">#REF!</definedName>
    <definedName name="kkl" localSheetId="9">#REF!</definedName>
    <definedName name="kkl" localSheetId="10">#REF!</definedName>
    <definedName name="kkl" localSheetId="3">#REF!</definedName>
    <definedName name="kkl" localSheetId="5">#REF!</definedName>
    <definedName name="kkl">#REF!</definedName>
    <definedName name="LA_CELIA">[9]Hoja1!$A$5:$B$5</definedName>
    <definedName name="LA_VIRGINIA">[9]Hoja1!$A$17:$B$17</definedName>
    <definedName name="ldddk" localSheetId="10">'[11]CUADRO No 4'!#REF!</definedName>
    <definedName name="ldddk" localSheetId="3">'[11]CUADRO No 4'!#REF!</definedName>
    <definedName name="ldddk" localSheetId="5">'[11]CUADRO No 4'!#REF!</definedName>
    <definedName name="ldddk">'[11]CUADRO No 4'!#REF!</definedName>
    <definedName name="lijnmmlñ" localSheetId="8">#REF!</definedName>
    <definedName name="lijnmmlñ" localSheetId="9">#REF!</definedName>
    <definedName name="lijnmmlñ" localSheetId="10">#REF!</definedName>
    <definedName name="lijnmmlñ" localSheetId="3">#REF!</definedName>
    <definedName name="lijnmmlñ" localSheetId="5">#REF!</definedName>
    <definedName name="lijnmmlñ">#REF!</definedName>
    <definedName name="lñ" localSheetId="8">#REF!</definedName>
    <definedName name="lñ" localSheetId="9">#REF!</definedName>
    <definedName name="lñ" localSheetId="10">#REF!</definedName>
    <definedName name="lñ" localSheetId="3">#REF!</definedName>
    <definedName name="lñ" localSheetId="5">#REF!</definedName>
    <definedName name="lñ">#REF!</definedName>
    <definedName name="m" localSheetId="10">'[1]CUADRO No 4'!#REF!</definedName>
    <definedName name="m" localSheetId="3">'[1]CUADRO No 4'!#REF!</definedName>
    <definedName name="m" localSheetId="5">'[1]CUADRO No 4'!#REF!</definedName>
    <definedName name="m">'[1]CUADRO No 4'!#REF!</definedName>
    <definedName name="MACRO" localSheetId="10">#REF!</definedName>
    <definedName name="MACRO" localSheetId="3">#REF!</definedName>
    <definedName name="MACRO" localSheetId="5">#REF!</definedName>
    <definedName name="MACRO">#REF!</definedName>
    <definedName name="MARSELLA">[9]Hoja1!$A$11:$B$11</definedName>
    <definedName name="MATANZA">[9]Hoja1!$A$2:$B$2</definedName>
    <definedName name="MISTRATO">[9]Hoja1!$A$10:$B$10</definedName>
    <definedName name="mlkl" localSheetId="8">#REF!</definedName>
    <definedName name="mlkl" localSheetId="9">#REF!</definedName>
    <definedName name="mlkl" localSheetId="10">#REF!</definedName>
    <definedName name="mlkl" localSheetId="3">#REF!</definedName>
    <definedName name="mlkl" localSheetId="5">#REF!</definedName>
    <definedName name="mlkl">#REF!</definedName>
    <definedName name="MORTALIDAD" localSheetId="10">#REF!</definedName>
    <definedName name="MORTALIDAD" localSheetId="3">#REF!</definedName>
    <definedName name="MORTALIDAD" localSheetId="5">#REF!</definedName>
    <definedName name="MORTALIDAD">#REF!</definedName>
    <definedName name="MPIOS" localSheetId="8">#REF!</definedName>
    <definedName name="MPIOS" localSheetId="9">#REF!</definedName>
    <definedName name="MPIOS" localSheetId="10">#REF!</definedName>
    <definedName name="MPIOS" localSheetId="3">#REF!</definedName>
    <definedName name="MPIOS" localSheetId="5">#REF!</definedName>
    <definedName name="MPIOS">#REF!</definedName>
    <definedName name="Ñ" localSheetId="10">[6]LIS183!#REF!</definedName>
    <definedName name="Ñ" localSheetId="3">[6]LIS183!#REF!</definedName>
    <definedName name="Ñ" localSheetId="5">[6]LIS183!#REF!</definedName>
    <definedName name="Ñ">[6]LIS183!#REF!</definedName>
    <definedName name="P" localSheetId="10">[6]LIS183!#REF!</definedName>
    <definedName name="P" localSheetId="3">[6]LIS183!#REF!</definedName>
    <definedName name="P" localSheetId="5">[6]LIS183!#REF!</definedName>
    <definedName name="P">[6]LIS183!#REF!</definedName>
    <definedName name="PEREIRA">[9]Hoja1!$A$21:$B$21</definedName>
    <definedName name="q" localSheetId="10">'[1]CUADRO No 4'!#REF!</definedName>
    <definedName name="q" localSheetId="3">'[1]CUADRO No 4'!#REF!</definedName>
    <definedName name="q" localSheetId="5">'[1]CUADRO No 4'!#REF!</definedName>
    <definedName name="q">'[1]CUADRO No 4'!#REF!</definedName>
    <definedName name="QUINCHIA">[9]Hoja1!$A$14:$B$14</definedName>
    <definedName name="RA" localSheetId="8">#REF!</definedName>
    <definedName name="RA" localSheetId="9">#REF!</definedName>
    <definedName name="RA" localSheetId="10">#REF!</definedName>
    <definedName name="RA" localSheetId="3">#REF!</definedName>
    <definedName name="RA" localSheetId="5">#REF!</definedName>
    <definedName name="RA">#REF!</definedName>
    <definedName name="RDPTO" localSheetId="10">#REF!</definedName>
    <definedName name="RDPTO" localSheetId="3">#REF!</definedName>
    <definedName name="RDPTO" localSheetId="5">#REF!</definedName>
    <definedName name="RDPTO">#REF!</definedName>
    <definedName name="rrrrrr" localSheetId="8">#REF!</definedName>
    <definedName name="rrrrrr" localSheetId="9">#REF!</definedName>
    <definedName name="rrrrrr" localSheetId="10">#REF!</definedName>
    <definedName name="rrrrrr" localSheetId="3">#REF!</definedName>
    <definedName name="rrrrrr" localSheetId="5">#REF!</definedName>
    <definedName name="rrrrrr">#REF!</definedName>
    <definedName name="S" localSheetId="10">[6]LIS183!#REF!</definedName>
    <definedName name="S" localSheetId="3">[6]LIS183!#REF!</definedName>
    <definedName name="S" localSheetId="5">[6]LIS183!#REF!</definedName>
    <definedName name="S">[6]LIS183!#REF!</definedName>
    <definedName name="SALDAÑA">[9]Hoja1!$A$7:$B$7</definedName>
    <definedName name="SANTA_MARTA">[9]Hoja1!$A$20:$B$20</definedName>
    <definedName name="SANTA_ROSA_DE_CABAL">[9]Hoja1!$A$16:$B$16</definedName>
    <definedName name="SF" localSheetId="10">#REF!</definedName>
    <definedName name="SF" localSheetId="3">#REF!</definedName>
    <definedName name="SF" localSheetId="5">#REF!</definedName>
    <definedName name="SF">#REF!</definedName>
    <definedName name="SFJDHK" localSheetId="10">#REF!</definedName>
    <definedName name="SFJDHK" localSheetId="3">#REF!</definedName>
    <definedName name="SFJDHK" localSheetId="5">#REF!</definedName>
    <definedName name="SFJDHK">#REF!</definedName>
    <definedName name="sse" localSheetId="10">#REF!</definedName>
    <definedName name="sse" localSheetId="3">#REF!</definedName>
    <definedName name="sse" localSheetId="5">#REF!</definedName>
    <definedName name="sse">#REF!</definedName>
    <definedName name="SSSS" localSheetId="5">[6]LIS183!#REF!</definedName>
    <definedName name="SSSS">[6]LIS183!#REF!</definedName>
    <definedName name="SUAREZ">[9]Hoja1!$A$1:$B$1</definedName>
    <definedName name="T" localSheetId="10">[6]LIS183!#REF!</definedName>
    <definedName name="T" localSheetId="3">[6]LIS183!#REF!</definedName>
    <definedName name="T" localSheetId="5">[6]LIS183!#REF!</definedName>
    <definedName name="T">[6]LIS183!#REF!</definedName>
    <definedName name="Tbldiagnosticos_copia" localSheetId="8">#REF!</definedName>
    <definedName name="Tbldiagnosticos_copia" localSheetId="9">#REF!</definedName>
    <definedName name="Tbldiagnosticos_copia" localSheetId="10">#REF!</definedName>
    <definedName name="Tbldiagnosticos_copia" localSheetId="3">#REF!</definedName>
    <definedName name="Tbldiagnosticos_copia" localSheetId="5">#REF!</definedName>
    <definedName name="Tbldiagnosticos_copia">#REF!</definedName>
    <definedName name="_xlnm.Print_Titles" localSheetId="1">'1.COBERTURA  DANE'!$2:$3</definedName>
    <definedName name="_xlnm.Print_Titles" localSheetId="8">'10. GENERO-ZONA'!$B$6:$JP$7</definedName>
    <definedName name="Títulos_a_imprimir_IM" localSheetId="10">#REF!</definedName>
    <definedName name="Títulos_a_imprimir_IM" localSheetId="3">#REF!</definedName>
    <definedName name="Títulos_a_imprimir_IM" localSheetId="5">#REF!</definedName>
    <definedName name="Títulos_a_imprimir_IM">#REF!</definedName>
    <definedName name="Total" localSheetId="8">[12]Barrios!$C$257</definedName>
    <definedName name="Total">[13]Barrios!$C$257</definedName>
    <definedName name="Total1" localSheetId="8">[14]Barrios!$C$257</definedName>
    <definedName name="Total1">[15]Barrios!$C$257</definedName>
    <definedName name="UJN" localSheetId="8">#REF!</definedName>
    <definedName name="UJN" localSheetId="9">#REF!</definedName>
    <definedName name="UJN" localSheetId="10">#REF!</definedName>
    <definedName name="UJN" localSheetId="3">#REF!</definedName>
    <definedName name="UJN" localSheetId="5">#REF!</definedName>
    <definedName name="UJN">#REF!</definedName>
    <definedName name="vcbg" localSheetId="8">#REF!</definedName>
    <definedName name="vcbg" localSheetId="9">#REF!</definedName>
    <definedName name="vcbg" localSheetId="10">#REF!</definedName>
    <definedName name="vcbg" localSheetId="3">#REF!</definedName>
    <definedName name="vcbg" localSheetId="5">#REF!</definedName>
    <definedName name="vcbg">#REF!</definedName>
    <definedName name="VECTORES" localSheetId="8">#REF!</definedName>
    <definedName name="VECTORES" localSheetId="9">#REF!</definedName>
    <definedName name="VECTORES" localSheetId="10">#REF!</definedName>
    <definedName name="VECTORES" localSheetId="3">#REF!</definedName>
    <definedName name="VECTORES" localSheetId="5">#REF!</definedName>
    <definedName name="VECTORES">#REF!</definedName>
    <definedName name="W" localSheetId="10">[6]LIS183!#REF!</definedName>
    <definedName name="W" localSheetId="3">[6]LIS183!#REF!</definedName>
    <definedName name="W" localSheetId="5">[6]LIS183!#REF!</definedName>
    <definedName name="W">[6]LIS183!#REF!</definedName>
    <definedName name="Z" localSheetId="10">'[1]CUADRO No 4'!#REF!</definedName>
    <definedName name="Z" localSheetId="3">'[1]CUADRO No 4'!#REF!</definedName>
    <definedName name="Z" localSheetId="5">'[1]CUADRO No 4'!#REF!</definedName>
    <definedName name="Z">'[1]CUADRO No 4'!#REF!</definedName>
  </definedNames>
  <calcPr calcId="162913"/>
  <pivotCaches>
    <pivotCache cacheId="11" r:id="rId33"/>
    <pivotCache cacheId="12" r:id="rId34"/>
    <pivotCache cacheId="13" r:id="rId35"/>
    <pivotCache cacheId="14" r:id="rId36"/>
    <pivotCache cacheId="15" r:id="rId37"/>
    <pivotCache cacheId="16" r:id="rId38"/>
  </pivotCaches>
</workbook>
</file>

<file path=xl/calcChain.xml><?xml version="1.0" encoding="utf-8"?>
<calcChain xmlns="http://schemas.openxmlformats.org/spreadsheetml/2006/main">
  <c r="CH4" i="187" l="1"/>
  <c r="CG4" i="187"/>
  <c r="CF5" i="187"/>
  <c r="CF6" i="187"/>
  <c r="CF7" i="187"/>
  <c r="CF8" i="187"/>
  <c r="CF9" i="187"/>
  <c r="CF10" i="187"/>
  <c r="CF11" i="187"/>
  <c r="CF12" i="187"/>
  <c r="CF13" i="187"/>
  <c r="CF14" i="187"/>
  <c r="CF15" i="187"/>
  <c r="CF16" i="187"/>
  <c r="CF17" i="187"/>
  <c r="CF18" i="187"/>
  <c r="CF19" i="187"/>
  <c r="CF20" i="187"/>
  <c r="CF21" i="187"/>
  <c r="CF22" i="187"/>
  <c r="CF23" i="187"/>
  <c r="CF24" i="187"/>
  <c r="CF25" i="187"/>
  <c r="CF26" i="187"/>
  <c r="CF27" i="187"/>
  <c r="CF28" i="187"/>
  <c r="CF29" i="187"/>
  <c r="CF30" i="187"/>
  <c r="CF31" i="187"/>
  <c r="CF32" i="187"/>
  <c r="CF33" i="187"/>
  <c r="CF34" i="187"/>
  <c r="CF35" i="187"/>
  <c r="CF36" i="187"/>
  <c r="CF37" i="187"/>
  <c r="CF38" i="187"/>
  <c r="CF39" i="187"/>
  <c r="CF40" i="187"/>
  <c r="CF41" i="187"/>
  <c r="CF42" i="187"/>
  <c r="CF43" i="187"/>
  <c r="CF44" i="187"/>
  <c r="CF45" i="187"/>
  <c r="CF46" i="187"/>
  <c r="CF47" i="187"/>
  <c r="CF48" i="187"/>
  <c r="CF49" i="187"/>
  <c r="CF50" i="187"/>
  <c r="CF51" i="187"/>
  <c r="CF52" i="187"/>
  <c r="CF53" i="187"/>
  <c r="CF54" i="187"/>
  <c r="CF55" i="187"/>
  <c r="CF56" i="187"/>
  <c r="CF57" i="187"/>
  <c r="CF58" i="187"/>
  <c r="CF59" i="187"/>
  <c r="CF60" i="187"/>
  <c r="CF61" i="187"/>
  <c r="CF62" i="187"/>
  <c r="CF63" i="187"/>
  <c r="CF64" i="187"/>
  <c r="CF65" i="187"/>
  <c r="CF66" i="187"/>
  <c r="CF67" i="187"/>
  <c r="CF68" i="187"/>
  <c r="CF69" i="187"/>
  <c r="CF70" i="187"/>
  <c r="CF71" i="187"/>
  <c r="CF72" i="187"/>
  <c r="CF73" i="187"/>
  <c r="CF74" i="187"/>
  <c r="CF75" i="187"/>
  <c r="CF76" i="187"/>
  <c r="CF77" i="187"/>
  <c r="CF78" i="187"/>
  <c r="CF79" i="187"/>
  <c r="CF80" i="187"/>
  <c r="CF81" i="187"/>
  <c r="CF82" i="187"/>
  <c r="CF83" i="187"/>
  <c r="CF84" i="187"/>
  <c r="CF85" i="187"/>
  <c r="CF86" i="187"/>
  <c r="CF87" i="187"/>
  <c r="CF88" i="187"/>
  <c r="CF89" i="187"/>
  <c r="CF90" i="187"/>
  <c r="CF91" i="187"/>
  <c r="CF92" i="187"/>
  <c r="CF93" i="187"/>
  <c r="CF94" i="187"/>
  <c r="CF95" i="187"/>
  <c r="CF96" i="187"/>
  <c r="CF97" i="187"/>
  <c r="CF98" i="187"/>
  <c r="CF99" i="187"/>
  <c r="CF100" i="187"/>
  <c r="CF101" i="187"/>
  <c r="CF102" i="187"/>
  <c r="CF103" i="187"/>
  <c r="CF104" i="187"/>
  <c r="CF105" i="187"/>
  <c r="CF106" i="187"/>
  <c r="CF107" i="187"/>
  <c r="CF108" i="187"/>
  <c r="CF109" i="187"/>
  <c r="CF110" i="187"/>
  <c r="CF111" i="187"/>
  <c r="CF112" i="187"/>
  <c r="CF113" i="187"/>
  <c r="CF114" i="187"/>
  <c r="CF115" i="187"/>
  <c r="CF116" i="187"/>
  <c r="CF117" i="187"/>
  <c r="CF118" i="187"/>
  <c r="CF119" i="187"/>
  <c r="CF120" i="187"/>
  <c r="CF121" i="187"/>
  <c r="CF122" i="187"/>
  <c r="CF123" i="187"/>
  <c r="CF124" i="187"/>
  <c r="CF125" i="187"/>
  <c r="CF126" i="187"/>
  <c r="CF127" i="187"/>
  <c r="CF128" i="187"/>
  <c r="CF129" i="187"/>
  <c r="CF130" i="187"/>
  <c r="CF131" i="187"/>
  <c r="CF132" i="187"/>
  <c r="CF133" i="187"/>
  <c r="CF134" i="187"/>
  <c r="CF135" i="187"/>
  <c r="CF136" i="187"/>
  <c r="CF137" i="187"/>
  <c r="CF138" i="187"/>
  <c r="CF4" i="187"/>
  <c r="CW5" i="39"/>
  <c r="CW6" i="39"/>
  <c r="CW7" i="39"/>
  <c r="CW8" i="39"/>
  <c r="CW9" i="39"/>
  <c r="CW10" i="39"/>
  <c r="CW11" i="39"/>
  <c r="CW12" i="39"/>
  <c r="CW13" i="39"/>
  <c r="CW14" i="39"/>
  <c r="CW15" i="39"/>
  <c r="CW16" i="39"/>
  <c r="CW17" i="39"/>
  <c r="CW18" i="39"/>
  <c r="CW19" i="39"/>
  <c r="CW20" i="39"/>
  <c r="CW21" i="39"/>
  <c r="CW22" i="39"/>
  <c r="CW23" i="39"/>
  <c r="CW24" i="39"/>
  <c r="CW25" i="39"/>
  <c r="CW26" i="39"/>
  <c r="CW27" i="39"/>
  <c r="CW28" i="39"/>
  <c r="CW29" i="39"/>
  <c r="CW30" i="39"/>
  <c r="CW31" i="39"/>
  <c r="CW32" i="39"/>
  <c r="CW33" i="39"/>
  <c r="CW34" i="39"/>
  <c r="CW35" i="39"/>
  <c r="CW36" i="39"/>
  <c r="CW37" i="39"/>
  <c r="CW38" i="39"/>
  <c r="CW39" i="39"/>
  <c r="CW40" i="39"/>
  <c r="CW41" i="39"/>
  <c r="CW42" i="39"/>
  <c r="CW43" i="39"/>
  <c r="CW44" i="39"/>
  <c r="CW45" i="39"/>
  <c r="CW46" i="39"/>
  <c r="CW47" i="39"/>
  <c r="CW48" i="39"/>
  <c r="CW49" i="39"/>
  <c r="CW50" i="39"/>
  <c r="CW51" i="39"/>
  <c r="CW52" i="39"/>
  <c r="CW53" i="39"/>
  <c r="CW54" i="39"/>
  <c r="CW55" i="39"/>
  <c r="CW56" i="39"/>
  <c r="CW57" i="39"/>
  <c r="CW58" i="39"/>
  <c r="CW59" i="39"/>
  <c r="CW60" i="39"/>
  <c r="CW61" i="39"/>
  <c r="CW62" i="39"/>
  <c r="CW63" i="39"/>
  <c r="CW64" i="39"/>
  <c r="CW65" i="39"/>
  <c r="CW66" i="39"/>
  <c r="CW67" i="39"/>
  <c r="CW68" i="39"/>
  <c r="CW69" i="39"/>
  <c r="CW70" i="39"/>
  <c r="CW71" i="39"/>
  <c r="CW72" i="39"/>
  <c r="CW73" i="39"/>
  <c r="CW74" i="39"/>
  <c r="CW75" i="39"/>
  <c r="CW76" i="39"/>
  <c r="CW77" i="39"/>
  <c r="CW78" i="39"/>
  <c r="CW79" i="39"/>
  <c r="CW80" i="39"/>
  <c r="CW81" i="39"/>
  <c r="CW82" i="39"/>
  <c r="CW83" i="39"/>
  <c r="CW84" i="39"/>
  <c r="CW85" i="39"/>
  <c r="CW86" i="39"/>
  <c r="CW87" i="39"/>
  <c r="CW88" i="39"/>
  <c r="CW89" i="39"/>
  <c r="CW90" i="39"/>
  <c r="CW91" i="39"/>
  <c r="CW92" i="39"/>
  <c r="CW93" i="39"/>
  <c r="CW94" i="39"/>
  <c r="CW95" i="39"/>
  <c r="CW96" i="39"/>
  <c r="CW97" i="39"/>
  <c r="CW98" i="39"/>
  <c r="CW99" i="39"/>
  <c r="CW100" i="39"/>
  <c r="CW101" i="39"/>
  <c r="CW102" i="39"/>
  <c r="CW103" i="39"/>
  <c r="CW104" i="39"/>
  <c r="CW105" i="39"/>
  <c r="CW106" i="39"/>
  <c r="CW107" i="39"/>
  <c r="CW108" i="39"/>
  <c r="CW109" i="39"/>
  <c r="CW110" i="39"/>
  <c r="CW111" i="39"/>
  <c r="CW112" i="39"/>
  <c r="CW113" i="39"/>
  <c r="CW114" i="39"/>
  <c r="CW115" i="39"/>
  <c r="CW116" i="39"/>
  <c r="CW117" i="39"/>
  <c r="CW118" i="39"/>
  <c r="CW119" i="39"/>
  <c r="CW120" i="39"/>
  <c r="CW121" i="39"/>
  <c r="CW122" i="39"/>
  <c r="CW123" i="39"/>
  <c r="CW124" i="39"/>
  <c r="CW125" i="39"/>
  <c r="CW126" i="39"/>
  <c r="CW127" i="39"/>
  <c r="CW128" i="39"/>
  <c r="CW129" i="39"/>
  <c r="CW130" i="39"/>
  <c r="CW131" i="39"/>
  <c r="CW132" i="39"/>
  <c r="CW133" i="39"/>
  <c r="CW134" i="39"/>
  <c r="CW135" i="39"/>
  <c r="CW136" i="39"/>
  <c r="CW137" i="39"/>
  <c r="CW138" i="39"/>
  <c r="CW4" i="39"/>
  <c r="T142" i="228"/>
  <c r="D58" i="14" l="1"/>
  <c r="K3" i="229"/>
  <c r="R21" i="14"/>
  <c r="X2" i="207"/>
  <c r="P1" i="225"/>
  <c r="C4" i="192"/>
  <c r="P1" i="193"/>
  <c r="Z2" i="186"/>
  <c r="T2" i="228"/>
  <c r="I62" i="14"/>
  <c r="I21" i="14"/>
  <c r="AB5" i="114" l="1"/>
  <c r="AB4" i="114"/>
  <c r="AB3" i="114"/>
  <c r="AB2" i="114"/>
  <c r="AW130" i="207" l="1"/>
  <c r="AW106" i="207"/>
  <c r="AX8" i="207"/>
  <c r="AX9" i="207"/>
  <c r="AX10" i="207"/>
  <c r="AX11" i="207"/>
  <c r="AX12" i="207"/>
  <c r="AX13" i="207"/>
  <c r="AW82" i="207"/>
  <c r="AW64" i="207"/>
  <c r="AW44" i="207"/>
  <c r="AW33" i="207"/>
  <c r="AW21" i="207"/>
  <c r="AW14" i="207"/>
  <c r="AW7" i="207"/>
  <c r="AX140" i="207"/>
  <c r="AX139" i="207"/>
  <c r="AX138" i="207"/>
  <c r="AX137" i="207"/>
  <c r="AX136" i="207"/>
  <c r="AX135" i="207"/>
  <c r="AX134" i="207"/>
  <c r="AX133" i="207"/>
  <c r="AX132" i="207"/>
  <c r="AX131" i="207"/>
  <c r="AX129" i="207"/>
  <c r="AX128" i="207"/>
  <c r="AX127" i="207"/>
  <c r="AX126" i="207"/>
  <c r="AX125" i="207"/>
  <c r="AX124" i="207"/>
  <c r="AX123" i="207"/>
  <c r="AX122" i="207"/>
  <c r="AX121" i="207"/>
  <c r="AX120" i="207"/>
  <c r="AX119" i="207"/>
  <c r="AX118" i="207"/>
  <c r="AX117" i="207"/>
  <c r="AX116" i="207"/>
  <c r="AX115" i="207"/>
  <c r="AX114" i="207"/>
  <c r="AX113" i="207"/>
  <c r="AX112" i="207"/>
  <c r="AX111" i="207"/>
  <c r="AX110" i="207"/>
  <c r="AX109" i="207"/>
  <c r="AX108" i="207"/>
  <c r="AX107" i="207"/>
  <c r="AX105" i="207"/>
  <c r="AX104" i="207"/>
  <c r="AX103" i="207"/>
  <c r="AX102" i="207"/>
  <c r="AX101" i="207"/>
  <c r="AX100" i="207"/>
  <c r="AX99" i="207"/>
  <c r="AX98" i="207"/>
  <c r="AX97" i="207"/>
  <c r="AX96" i="207"/>
  <c r="AX95" i="207"/>
  <c r="AX94" i="207"/>
  <c r="AX93" i="207"/>
  <c r="AX92" i="207"/>
  <c r="AX91" i="207"/>
  <c r="AX90" i="207"/>
  <c r="AX89" i="207"/>
  <c r="AX88" i="207"/>
  <c r="AX87" i="207"/>
  <c r="AX86" i="207"/>
  <c r="AX85" i="207"/>
  <c r="AX84" i="207"/>
  <c r="AX83" i="207"/>
  <c r="AX81" i="207"/>
  <c r="AX80" i="207"/>
  <c r="AX79" i="207"/>
  <c r="AX78" i="207"/>
  <c r="AX77" i="207"/>
  <c r="AX76" i="207"/>
  <c r="AX75" i="207"/>
  <c r="AX74" i="207"/>
  <c r="AX73" i="207"/>
  <c r="AX72" i="207"/>
  <c r="AX71" i="207"/>
  <c r="AX70" i="207"/>
  <c r="AX69" i="207"/>
  <c r="AX68" i="207"/>
  <c r="AX67" i="207"/>
  <c r="AX66" i="207"/>
  <c r="AX65" i="207"/>
  <c r="AX63" i="207"/>
  <c r="AX62" i="207"/>
  <c r="AX61" i="207"/>
  <c r="AX60" i="207"/>
  <c r="AX59" i="207"/>
  <c r="AX58" i="207"/>
  <c r="AX57" i="207"/>
  <c r="AX56" i="207"/>
  <c r="AX55" i="207"/>
  <c r="AX54" i="207"/>
  <c r="AX53" i="207"/>
  <c r="AX52" i="207"/>
  <c r="AX51" i="207"/>
  <c r="AX50" i="207"/>
  <c r="AX49" i="207"/>
  <c r="AX48" i="207"/>
  <c r="AX47" i="207"/>
  <c r="AX46" i="207"/>
  <c r="AX45" i="207"/>
  <c r="AX43" i="207"/>
  <c r="AX42" i="207"/>
  <c r="AX41" i="207"/>
  <c r="AX40" i="207"/>
  <c r="AX39" i="207"/>
  <c r="AX38" i="207"/>
  <c r="AX37" i="207"/>
  <c r="AX36" i="207"/>
  <c r="AX35" i="207"/>
  <c r="AX34" i="207"/>
  <c r="AX32" i="207"/>
  <c r="AX31" i="207"/>
  <c r="AX30" i="207"/>
  <c r="AX29" i="207"/>
  <c r="AX28" i="207"/>
  <c r="AX27" i="207"/>
  <c r="AX26" i="207"/>
  <c r="AX25" i="207"/>
  <c r="AX24" i="207"/>
  <c r="AX23" i="207"/>
  <c r="AX22" i="207"/>
  <c r="AX20" i="207"/>
  <c r="AX19" i="207"/>
  <c r="AX18" i="207"/>
  <c r="AX17" i="207"/>
  <c r="AX16" i="207"/>
  <c r="AX15" i="207"/>
  <c r="AW6" i="207" l="1"/>
  <c r="C15" i="14" l="1"/>
  <c r="F85" i="14"/>
  <c r="CM39" i="187" l="1"/>
  <c r="CQ52" i="187" l="1"/>
  <c r="CQ23" i="187"/>
  <c r="DE41" i="39"/>
  <c r="C28" i="14" l="1"/>
  <c r="CM38" i="187" l="1"/>
  <c r="CM37" i="187"/>
  <c r="CM36" i="187"/>
  <c r="CM35" i="187"/>
  <c r="CM34" i="187"/>
  <c r="CM33" i="187"/>
  <c r="CM32" i="187"/>
  <c r="CM31" i="187"/>
  <c r="CM30" i="187"/>
  <c r="CL41" i="187"/>
  <c r="CL40" i="187"/>
  <c r="CL39" i="187"/>
  <c r="CL38" i="187"/>
  <c r="CL37" i="187"/>
  <c r="CL36" i="187"/>
  <c r="CL35" i="187"/>
  <c r="CL34" i="187"/>
  <c r="CL33" i="187"/>
  <c r="CL32" i="187"/>
  <c r="CL31" i="187"/>
  <c r="CL30" i="187"/>
  <c r="DE40" i="39"/>
  <c r="DE39" i="39"/>
  <c r="DE38" i="39"/>
  <c r="DE37" i="39"/>
  <c r="DE36" i="39"/>
  <c r="DE35" i="39"/>
  <c r="DE34" i="39"/>
  <c r="DE33" i="39"/>
  <c r="DE32" i="39"/>
  <c r="DD33" i="39"/>
  <c r="DD32" i="39"/>
  <c r="DD43" i="39"/>
  <c r="DD42" i="39"/>
  <c r="DD41" i="39"/>
  <c r="DD40" i="39"/>
  <c r="DD39" i="39"/>
  <c r="DD38" i="39"/>
  <c r="DD37" i="39"/>
  <c r="DD36" i="39"/>
  <c r="DD35" i="39"/>
  <c r="DD34" i="39"/>
  <c r="C26" i="14"/>
  <c r="C27" i="14"/>
  <c r="C29" i="14"/>
  <c r="C30" i="14"/>
  <c r="C32" i="14"/>
  <c r="C33" i="14"/>
  <c r="C35" i="14"/>
  <c r="C36" i="14"/>
  <c r="C38" i="14"/>
  <c r="C41" i="14"/>
  <c r="C44" i="14"/>
  <c r="F6" i="114"/>
  <c r="G6" i="114" s="1"/>
  <c r="F7" i="114"/>
  <c r="G7" i="114" s="1"/>
  <c r="F8" i="114"/>
  <c r="G8" i="114" s="1"/>
  <c r="F9" i="114"/>
  <c r="G9" i="114" s="1"/>
  <c r="F10" i="114"/>
  <c r="G10" i="114" s="1"/>
  <c r="F11" i="114"/>
  <c r="G11" i="114" s="1"/>
  <c r="H6" i="114"/>
  <c r="H7" i="114"/>
  <c r="H8" i="114"/>
  <c r="H9" i="114"/>
  <c r="I9" i="114" s="1"/>
  <c r="H10" i="114"/>
  <c r="I10" i="114" s="1"/>
  <c r="H11" i="114"/>
  <c r="F13" i="114"/>
  <c r="G13" i="114" s="1"/>
  <c r="F14" i="114"/>
  <c r="G14" i="114" s="1"/>
  <c r="F15" i="114"/>
  <c r="G15" i="114" s="1"/>
  <c r="F16" i="114"/>
  <c r="G16" i="114" s="1"/>
  <c r="F17" i="114"/>
  <c r="G17" i="114" s="1"/>
  <c r="F18" i="114"/>
  <c r="G18" i="114" s="1"/>
  <c r="H13" i="114"/>
  <c r="I13" i="114" s="1"/>
  <c r="H14" i="114"/>
  <c r="H15" i="114"/>
  <c r="H16" i="114"/>
  <c r="H17" i="114"/>
  <c r="H18" i="114"/>
  <c r="F20" i="114"/>
  <c r="G20" i="114" s="1"/>
  <c r="F21" i="114"/>
  <c r="G21" i="114" s="1"/>
  <c r="F22" i="114"/>
  <c r="G22" i="114" s="1"/>
  <c r="F23" i="114"/>
  <c r="G23" i="114" s="1"/>
  <c r="F24" i="114"/>
  <c r="G24" i="114" s="1"/>
  <c r="F25" i="114"/>
  <c r="G25" i="114" s="1"/>
  <c r="F26" i="114"/>
  <c r="G26" i="114" s="1"/>
  <c r="F27" i="114"/>
  <c r="G27" i="114" s="1"/>
  <c r="F28" i="114"/>
  <c r="G28" i="114" s="1"/>
  <c r="F29" i="114"/>
  <c r="G29" i="114" s="1"/>
  <c r="F30" i="114"/>
  <c r="G30" i="114" s="1"/>
  <c r="H20" i="114"/>
  <c r="H21" i="114"/>
  <c r="H22" i="114"/>
  <c r="H23" i="114"/>
  <c r="H24" i="114"/>
  <c r="H25" i="114"/>
  <c r="H26" i="114"/>
  <c r="I26" i="114" s="1"/>
  <c r="H27" i="114"/>
  <c r="I27" i="114" s="1"/>
  <c r="H28" i="114"/>
  <c r="H29" i="114"/>
  <c r="H30" i="114"/>
  <c r="F32" i="114"/>
  <c r="G32" i="114" s="1"/>
  <c r="F33" i="114"/>
  <c r="G33" i="114" s="1"/>
  <c r="F34" i="114"/>
  <c r="G34" i="114" s="1"/>
  <c r="F35" i="114"/>
  <c r="G35" i="114" s="1"/>
  <c r="F36" i="114"/>
  <c r="G36" i="114" s="1"/>
  <c r="F37" i="114"/>
  <c r="G37" i="114" s="1"/>
  <c r="F38" i="114"/>
  <c r="G38" i="114" s="1"/>
  <c r="F39" i="114"/>
  <c r="G39" i="114" s="1"/>
  <c r="F40" i="114"/>
  <c r="G40" i="114" s="1"/>
  <c r="F41" i="114"/>
  <c r="G41" i="114" s="1"/>
  <c r="H32" i="114"/>
  <c r="H33" i="114"/>
  <c r="I33" i="114" s="1"/>
  <c r="H34" i="114"/>
  <c r="I34" i="114" s="1"/>
  <c r="H35" i="114"/>
  <c r="H36" i="114"/>
  <c r="H37" i="114"/>
  <c r="H38" i="114"/>
  <c r="H39" i="114"/>
  <c r="H40" i="114"/>
  <c r="H41" i="114"/>
  <c r="I41" i="114" s="1"/>
  <c r="F43" i="114"/>
  <c r="G43" i="114" s="1"/>
  <c r="F44" i="114"/>
  <c r="G44" i="114" s="1"/>
  <c r="F45" i="114"/>
  <c r="G45" i="114" s="1"/>
  <c r="F46" i="114"/>
  <c r="G46" i="114" s="1"/>
  <c r="F47" i="114"/>
  <c r="G47" i="114" s="1"/>
  <c r="F48" i="114"/>
  <c r="G48" i="114" s="1"/>
  <c r="F49" i="114"/>
  <c r="G49" i="114" s="1"/>
  <c r="F50" i="114"/>
  <c r="G50" i="114" s="1"/>
  <c r="F51" i="114"/>
  <c r="G51" i="114" s="1"/>
  <c r="F52" i="114"/>
  <c r="G52" i="114" s="1"/>
  <c r="F53" i="114"/>
  <c r="G53" i="114" s="1"/>
  <c r="F54" i="114"/>
  <c r="G54" i="114" s="1"/>
  <c r="F55" i="114"/>
  <c r="G55" i="114" s="1"/>
  <c r="F56" i="114"/>
  <c r="G56" i="114" s="1"/>
  <c r="F57" i="114"/>
  <c r="G57" i="114" s="1"/>
  <c r="F58" i="114"/>
  <c r="G58" i="114" s="1"/>
  <c r="F59" i="114"/>
  <c r="G59" i="114" s="1"/>
  <c r="F60" i="114"/>
  <c r="G60" i="114" s="1"/>
  <c r="F61" i="114"/>
  <c r="G61" i="114" s="1"/>
  <c r="H43" i="114"/>
  <c r="H44" i="114"/>
  <c r="H45" i="114"/>
  <c r="H46" i="114"/>
  <c r="H47" i="114"/>
  <c r="I47" i="114" s="1"/>
  <c r="H48" i="114"/>
  <c r="I48" i="114" s="1"/>
  <c r="H49" i="114"/>
  <c r="H50" i="114"/>
  <c r="H51" i="114"/>
  <c r="H52" i="114"/>
  <c r="H53" i="114"/>
  <c r="H54" i="114"/>
  <c r="H55" i="114"/>
  <c r="I55" i="114" s="1"/>
  <c r="H56" i="114"/>
  <c r="I56" i="114" s="1"/>
  <c r="H57" i="114"/>
  <c r="H58" i="114"/>
  <c r="H59" i="114"/>
  <c r="H60" i="114"/>
  <c r="H61" i="114"/>
  <c r="F63" i="114"/>
  <c r="G63" i="114" s="1"/>
  <c r="F64" i="114"/>
  <c r="G64" i="114" s="1"/>
  <c r="F65" i="114"/>
  <c r="G65" i="114" s="1"/>
  <c r="F66" i="114"/>
  <c r="G66" i="114" s="1"/>
  <c r="F67" i="114"/>
  <c r="G67" i="114" s="1"/>
  <c r="F68" i="114"/>
  <c r="G68" i="114" s="1"/>
  <c r="F69" i="114"/>
  <c r="G69" i="114" s="1"/>
  <c r="F70" i="114"/>
  <c r="G70" i="114" s="1"/>
  <c r="F71" i="114"/>
  <c r="G71" i="114" s="1"/>
  <c r="F72" i="114"/>
  <c r="G72" i="114" s="1"/>
  <c r="F73" i="114"/>
  <c r="G73" i="114" s="1"/>
  <c r="F74" i="114"/>
  <c r="G74" i="114" s="1"/>
  <c r="F75" i="114"/>
  <c r="G75" i="114" s="1"/>
  <c r="F76" i="114"/>
  <c r="G76" i="114" s="1"/>
  <c r="F77" i="114"/>
  <c r="G77" i="114" s="1"/>
  <c r="F78" i="114"/>
  <c r="G78" i="114" s="1"/>
  <c r="F79" i="114"/>
  <c r="G79" i="114" s="1"/>
  <c r="H63" i="114"/>
  <c r="I63" i="114" s="1"/>
  <c r="H64" i="114"/>
  <c r="I64" i="114" s="1"/>
  <c r="H65" i="114"/>
  <c r="H66" i="114"/>
  <c r="H67" i="114"/>
  <c r="H68" i="114"/>
  <c r="H69" i="114"/>
  <c r="H70" i="114"/>
  <c r="H71" i="114"/>
  <c r="I71" i="114" s="1"/>
  <c r="H72" i="114"/>
  <c r="I72" i="114" s="1"/>
  <c r="H73" i="114"/>
  <c r="H74" i="114"/>
  <c r="H75" i="114"/>
  <c r="H76" i="114"/>
  <c r="H77" i="114"/>
  <c r="H78" i="114"/>
  <c r="H79" i="114"/>
  <c r="I79" i="114" s="1"/>
  <c r="F81" i="114"/>
  <c r="G81" i="114" s="1"/>
  <c r="F82" i="114"/>
  <c r="G82" i="114" s="1"/>
  <c r="F83" i="114"/>
  <c r="G83" i="114" s="1"/>
  <c r="F84" i="114"/>
  <c r="G84" i="114" s="1"/>
  <c r="F85" i="114"/>
  <c r="G85" i="114" s="1"/>
  <c r="F86" i="114"/>
  <c r="G86" i="114" s="1"/>
  <c r="F87" i="114"/>
  <c r="G87" i="114" s="1"/>
  <c r="F88" i="114"/>
  <c r="G88" i="114" s="1"/>
  <c r="F89" i="114"/>
  <c r="G89" i="114" s="1"/>
  <c r="F90" i="114"/>
  <c r="G90" i="114" s="1"/>
  <c r="F91" i="114"/>
  <c r="G91" i="114" s="1"/>
  <c r="F92" i="114"/>
  <c r="G92" i="114" s="1"/>
  <c r="F93" i="114"/>
  <c r="G93" i="114" s="1"/>
  <c r="F94" i="114"/>
  <c r="G94" i="114" s="1"/>
  <c r="F95" i="114"/>
  <c r="G95" i="114" s="1"/>
  <c r="F96" i="114"/>
  <c r="G96" i="114" s="1"/>
  <c r="F97" i="114"/>
  <c r="G97" i="114" s="1"/>
  <c r="F98" i="114"/>
  <c r="G98" i="114" s="1"/>
  <c r="F99" i="114"/>
  <c r="G99" i="114" s="1"/>
  <c r="F100" i="114"/>
  <c r="G100" i="114" s="1"/>
  <c r="F101" i="114"/>
  <c r="G101" i="114" s="1"/>
  <c r="F102" i="114"/>
  <c r="G102" i="114" s="1"/>
  <c r="F103" i="114"/>
  <c r="G103" i="114" s="1"/>
  <c r="H81" i="114"/>
  <c r="I81" i="114" s="1"/>
  <c r="H82" i="114"/>
  <c r="I82" i="114" s="1"/>
  <c r="H83" i="114"/>
  <c r="H84" i="114"/>
  <c r="H85" i="114"/>
  <c r="H86" i="114"/>
  <c r="H87" i="114"/>
  <c r="H88" i="114"/>
  <c r="H89" i="114"/>
  <c r="I89" i="114" s="1"/>
  <c r="H90" i="114"/>
  <c r="I90" i="114" s="1"/>
  <c r="H91" i="114"/>
  <c r="H92" i="114"/>
  <c r="H93" i="114"/>
  <c r="H94" i="114"/>
  <c r="H95" i="114"/>
  <c r="H96" i="114"/>
  <c r="H97" i="114"/>
  <c r="I97" i="114" s="1"/>
  <c r="H98" i="114"/>
  <c r="I98" i="114" s="1"/>
  <c r="H99" i="114"/>
  <c r="H100" i="114"/>
  <c r="H101" i="114"/>
  <c r="H102" i="114"/>
  <c r="H103" i="114"/>
  <c r="F105" i="114"/>
  <c r="G105" i="114" s="1"/>
  <c r="F106" i="114"/>
  <c r="G106" i="114" s="1"/>
  <c r="F107" i="114"/>
  <c r="G107" i="114" s="1"/>
  <c r="F108" i="114"/>
  <c r="G108" i="114" s="1"/>
  <c r="F109" i="114"/>
  <c r="G109" i="114" s="1"/>
  <c r="F110" i="114"/>
  <c r="G110" i="114" s="1"/>
  <c r="F111" i="114"/>
  <c r="G111" i="114" s="1"/>
  <c r="F112" i="114"/>
  <c r="G112" i="114" s="1"/>
  <c r="F113" i="114"/>
  <c r="G113" i="114" s="1"/>
  <c r="F114" i="114"/>
  <c r="G114" i="114" s="1"/>
  <c r="F115" i="114"/>
  <c r="G115" i="114" s="1"/>
  <c r="F116" i="114"/>
  <c r="G116" i="114" s="1"/>
  <c r="F117" i="114"/>
  <c r="G117" i="114" s="1"/>
  <c r="F118" i="114"/>
  <c r="G118" i="114" s="1"/>
  <c r="F119" i="114"/>
  <c r="G119" i="114" s="1"/>
  <c r="F120" i="114"/>
  <c r="G120" i="114" s="1"/>
  <c r="F121" i="114"/>
  <c r="G121" i="114" s="1"/>
  <c r="F122" i="114"/>
  <c r="G122" i="114" s="1"/>
  <c r="F123" i="114"/>
  <c r="G123" i="114" s="1"/>
  <c r="F124" i="114"/>
  <c r="G124" i="114" s="1"/>
  <c r="F125" i="114"/>
  <c r="G125" i="114" s="1"/>
  <c r="F126" i="114"/>
  <c r="G126" i="114" s="1"/>
  <c r="F127" i="114"/>
  <c r="G127" i="114" s="1"/>
  <c r="H105" i="114"/>
  <c r="H106" i="114"/>
  <c r="H107" i="114"/>
  <c r="I107" i="114" s="1"/>
  <c r="H108" i="114"/>
  <c r="I108" i="114" s="1"/>
  <c r="H109" i="114"/>
  <c r="H110" i="114"/>
  <c r="H111" i="114"/>
  <c r="H112" i="114"/>
  <c r="H113" i="114"/>
  <c r="H114" i="114"/>
  <c r="H115" i="114"/>
  <c r="I115" i="114" s="1"/>
  <c r="H116" i="114"/>
  <c r="I116" i="114" s="1"/>
  <c r="H117" i="114"/>
  <c r="H118" i="114"/>
  <c r="H119" i="114"/>
  <c r="H120" i="114"/>
  <c r="H121" i="114"/>
  <c r="H122" i="114"/>
  <c r="H123" i="114"/>
  <c r="I123" i="114" s="1"/>
  <c r="H124" i="114"/>
  <c r="I124" i="114" s="1"/>
  <c r="H125" i="114"/>
  <c r="H126" i="114"/>
  <c r="H127" i="114"/>
  <c r="F129" i="114"/>
  <c r="G129" i="114" s="1"/>
  <c r="F130" i="114"/>
  <c r="G130" i="114" s="1"/>
  <c r="F131" i="114"/>
  <c r="G131" i="114" s="1"/>
  <c r="F132" i="114"/>
  <c r="G132" i="114" s="1"/>
  <c r="F133" i="114"/>
  <c r="G133" i="114" s="1"/>
  <c r="F134" i="114"/>
  <c r="G134" i="114" s="1"/>
  <c r="F135" i="114"/>
  <c r="G135" i="114" s="1"/>
  <c r="F136" i="114"/>
  <c r="G136" i="114" s="1"/>
  <c r="F137" i="114"/>
  <c r="G137" i="114" s="1"/>
  <c r="F138" i="114"/>
  <c r="G138" i="114" s="1"/>
  <c r="H129" i="114"/>
  <c r="H130" i="114"/>
  <c r="I130" i="114" s="1"/>
  <c r="H131" i="114"/>
  <c r="I131" i="114" s="1"/>
  <c r="H132" i="114"/>
  <c r="H133" i="114"/>
  <c r="H134" i="114"/>
  <c r="H135" i="114"/>
  <c r="H136" i="114"/>
  <c r="H137" i="114"/>
  <c r="H138" i="114"/>
  <c r="I138" i="114" s="1"/>
  <c r="D6" i="114"/>
  <c r="E6" i="114" s="1"/>
  <c r="D7" i="114"/>
  <c r="E7" i="114" s="1"/>
  <c r="D8" i="114"/>
  <c r="E8" i="114" s="1"/>
  <c r="D9" i="114"/>
  <c r="E9" i="114" s="1"/>
  <c r="D10" i="114"/>
  <c r="E10" i="114" s="1"/>
  <c r="D11" i="114"/>
  <c r="E11" i="114" s="1"/>
  <c r="D13" i="114"/>
  <c r="E13" i="114" s="1"/>
  <c r="D14" i="114"/>
  <c r="E14" i="114" s="1"/>
  <c r="D15" i="114"/>
  <c r="E15" i="114" s="1"/>
  <c r="D16" i="114"/>
  <c r="E16" i="114" s="1"/>
  <c r="D17" i="114"/>
  <c r="E17" i="114" s="1"/>
  <c r="D18" i="114"/>
  <c r="E18" i="114" s="1"/>
  <c r="D20" i="114"/>
  <c r="E20" i="114" s="1"/>
  <c r="D21" i="114"/>
  <c r="E21" i="114" s="1"/>
  <c r="D22" i="114"/>
  <c r="E22" i="114" s="1"/>
  <c r="D23" i="114"/>
  <c r="E23" i="114" s="1"/>
  <c r="D24" i="114"/>
  <c r="E24" i="114" s="1"/>
  <c r="D25" i="114"/>
  <c r="E25" i="114" s="1"/>
  <c r="D26" i="114"/>
  <c r="E26" i="114" s="1"/>
  <c r="D27" i="114"/>
  <c r="E27" i="114" s="1"/>
  <c r="D28" i="114"/>
  <c r="E28" i="114" s="1"/>
  <c r="D29" i="114"/>
  <c r="E29" i="114" s="1"/>
  <c r="D30" i="114"/>
  <c r="E30" i="114" s="1"/>
  <c r="D32" i="114"/>
  <c r="E32" i="114" s="1"/>
  <c r="D33" i="114"/>
  <c r="E33" i="114" s="1"/>
  <c r="D34" i="114"/>
  <c r="E34" i="114" s="1"/>
  <c r="D35" i="114"/>
  <c r="E35" i="114" s="1"/>
  <c r="D36" i="114"/>
  <c r="E36" i="114" s="1"/>
  <c r="D37" i="114"/>
  <c r="E37" i="114" s="1"/>
  <c r="D38" i="114"/>
  <c r="E38" i="114" s="1"/>
  <c r="D39" i="114"/>
  <c r="E39" i="114" s="1"/>
  <c r="D40" i="114"/>
  <c r="E40" i="114" s="1"/>
  <c r="D41" i="114"/>
  <c r="E41" i="114" s="1"/>
  <c r="CU34" i="39"/>
  <c r="CV34" i="39" s="1"/>
  <c r="D43" i="114"/>
  <c r="E43" i="114" s="1"/>
  <c r="D44" i="114"/>
  <c r="E44" i="114" s="1"/>
  <c r="D45" i="114"/>
  <c r="E45" i="114" s="1"/>
  <c r="D46" i="114"/>
  <c r="E46" i="114" s="1"/>
  <c r="D47" i="114"/>
  <c r="E47" i="114" s="1"/>
  <c r="D48" i="114"/>
  <c r="E48" i="114" s="1"/>
  <c r="D49" i="114"/>
  <c r="E49" i="114" s="1"/>
  <c r="D50" i="114"/>
  <c r="E50" i="114" s="1"/>
  <c r="D51" i="114"/>
  <c r="E51" i="114" s="1"/>
  <c r="D52" i="114"/>
  <c r="E52" i="114" s="1"/>
  <c r="D53" i="114"/>
  <c r="E53" i="114" s="1"/>
  <c r="D54" i="114"/>
  <c r="E54" i="114" s="1"/>
  <c r="D55" i="114"/>
  <c r="E55" i="114" s="1"/>
  <c r="D56" i="114"/>
  <c r="E56" i="114" s="1"/>
  <c r="D57" i="114"/>
  <c r="E57" i="114" s="1"/>
  <c r="D58" i="114"/>
  <c r="E58" i="114" s="1"/>
  <c r="D59" i="114"/>
  <c r="E59" i="114" s="1"/>
  <c r="D60" i="114"/>
  <c r="E60" i="114" s="1"/>
  <c r="D61" i="114"/>
  <c r="E61" i="114" s="1"/>
  <c r="D63" i="114"/>
  <c r="E63" i="114" s="1"/>
  <c r="D64" i="114"/>
  <c r="E64" i="114" s="1"/>
  <c r="D65" i="114"/>
  <c r="E65" i="114" s="1"/>
  <c r="D66" i="114"/>
  <c r="E66" i="114" s="1"/>
  <c r="D67" i="114"/>
  <c r="E67" i="114" s="1"/>
  <c r="D68" i="114"/>
  <c r="E68" i="114" s="1"/>
  <c r="D69" i="114"/>
  <c r="E69" i="114" s="1"/>
  <c r="D70" i="114"/>
  <c r="E70" i="114" s="1"/>
  <c r="D71" i="114"/>
  <c r="E71" i="114" s="1"/>
  <c r="D72" i="114"/>
  <c r="E72" i="114" s="1"/>
  <c r="D73" i="114"/>
  <c r="E73" i="114" s="1"/>
  <c r="D74" i="114"/>
  <c r="E74" i="114" s="1"/>
  <c r="D75" i="114"/>
  <c r="E75" i="114" s="1"/>
  <c r="D76" i="114"/>
  <c r="E76" i="114" s="1"/>
  <c r="D77" i="114"/>
  <c r="E77" i="114" s="1"/>
  <c r="D78" i="114"/>
  <c r="E78" i="114" s="1"/>
  <c r="D79" i="114"/>
  <c r="E79" i="114" s="1"/>
  <c r="D81" i="114"/>
  <c r="E81" i="114" s="1"/>
  <c r="D82" i="114"/>
  <c r="E82" i="114" s="1"/>
  <c r="D83" i="114"/>
  <c r="E83" i="114" s="1"/>
  <c r="D84" i="114"/>
  <c r="E84" i="114" s="1"/>
  <c r="D85" i="114"/>
  <c r="E85" i="114" s="1"/>
  <c r="D86" i="114"/>
  <c r="E86" i="114" s="1"/>
  <c r="D87" i="114"/>
  <c r="E87" i="114" s="1"/>
  <c r="D88" i="114"/>
  <c r="E88" i="114" s="1"/>
  <c r="D89" i="114"/>
  <c r="E89" i="114" s="1"/>
  <c r="D90" i="114"/>
  <c r="E90" i="114" s="1"/>
  <c r="D91" i="114"/>
  <c r="E91" i="114" s="1"/>
  <c r="D92" i="114"/>
  <c r="E92" i="114" s="1"/>
  <c r="D93" i="114"/>
  <c r="E93" i="114" s="1"/>
  <c r="D94" i="114"/>
  <c r="E94" i="114" s="1"/>
  <c r="D95" i="114"/>
  <c r="E95" i="114" s="1"/>
  <c r="D96" i="114"/>
  <c r="E96" i="114" s="1"/>
  <c r="D97" i="114"/>
  <c r="E97" i="114" s="1"/>
  <c r="D98" i="114"/>
  <c r="E98" i="114" s="1"/>
  <c r="D99" i="114"/>
  <c r="E99" i="114" s="1"/>
  <c r="D100" i="114"/>
  <c r="E100" i="114" s="1"/>
  <c r="D101" i="114"/>
  <c r="E101" i="114" s="1"/>
  <c r="D102" i="114"/>
  <c r="E102" i="114" s="1"/>
  <c r="D103" i="114"/>
  <c r="E103" i="114" s="1"/>
  <c r="D105" i="114"/>
  <c r="E105" i="114" s="1"/>
  <c r="D106" i="114"/>
  <c r="E106" i="114" s="1"/>
  <c r="D107" i="114"/>
  <c r="E107" i="114" s="1"/>
  <c r="D108" i="114"/>
  <c r="E108" i="114" s="1"/>
  <c r="D109" i="114"/>
  <c r="E109" i="114" s="1"/>
  <c r="D110" i="114"/>
  <c r="E110" i="114" s="1"/>
  <c r="D111" i="114"/>
  <c r="E111" i="114" s="1"/>
  <c r="D112" i="114"/>
  <c r="E112" i="114" s="1"/>
  <c r="D113" i="114"/>
  <c r="E113" i="114" s="1"/>
  <c r="D114" i="114"/>
  <c r="E114" i="114" s="1"/>
  <c r="D115" i="114"/>
  <c r="E115" i="114" s="1"/>
  <c r="D116" i="114"/>
  <c r="E116" i="114" s="1"/>
  <c r="D117" i="114"/>
  <c r="E117" i="114" s="1"/>
  <c r="D118" i="114"/>
  <c r="E118" i="114" s="1"/>
  <c r="D119" i="114"/>
  <c r="E119" i="114" s="1"/>
  <c r="D120" i="114"/>
  <c r="E120" i="114" s="1"/>
  <c r="D121" i="114"/>
  <c r="E121" i="114" s="1"/>
  <c r="D122" i="114"/>
  <c r="E122" i="114" s="1"/>
  <c r="D123" i="114"/>
  <c r="E123" i="114" s="1"/>
  <c r="D124" i="114"/>
  <c r="E124" i="114" s="1"/>
  <c r="D125" i="114"/>
  <c r="E125" i="114" s="1"/>
  <c r="D126" i="114"/>
  <c r="E126" i="114" s="1"/>
  <c r="D127" i="114"/>
  <c r="E127" i="114" s="1"/>
  <c r="D129" i="114"/>
  <c r="E129" i="114" s="1"/>
  <c r="D130" i="114"/>
  <c r="E130" i="114" s="1"/>
  <c r="D131" i="114"/>
  <c r="E131" i="114" s="1"/>
  <c r="D132" i="114"/>
  <c r="E132" i="114" s="1"/>
  <c r="D133" i="114"/>
  <c r="E133" i="114" s="1"/>
  <c r="D134" i="114"/>
  <c r="E134" i="114" s="1"/>
  <c r="D135" i="114"/>
  <c r="E135" i="114" s="1"/>
  <c r="D136" i="114"/>
  <c r="E136" i="114" s="1"/>
  <c r="D137" i="114"/>
  <c r="E137" i="114" s="1"/>
  <c r="D138" i="114"/>
  <c r="E138" i="114" s="1"/>
  <c r="B91" i="14"/>
  <c r="X142" i="207"/>
  <c r="C141" i="225"/>
  <c r="B141" i="193"/>
  <c r="L144" i="192"/>
  <c r="B140" i="187"/>
  <c r="D140" i="39"/>
  <c r="K142" i="229"/>
  <c r="Z142" i="186"/>
  <c r="V6" i="114"/>
  <c r="V7" i="114"/>
  <c r="V8" i="114"/>
  <c r="J82" i="114" s="1"/>
  <c r="K82" i="114" s="1"/>
  <c r="V9" i="114"/>
  <c r="J105" i="114" s="1"/>
  <c r="K105" i="114" s="1"/>
  <c r="V10" i="114"/>
  <c r="J32" i="114" s="1"/>
  <c r="K32" i="114" s="1"/>
  <c r="V11" i="114"/>
  <c r="J106" i="114" s="1"/>
  <c r="V12" i="114"/>
  <c r="J107" i="114" s="1"/>
  <c r="K107" i="114" s="1"/>
  <c r="V13" i="114"/>
  <c r="V14" i="114"/>
  <c r="V15" i="114"/>
  <c r="V16" i="114"/>
  <c r="V17" i="114"/>
  <c r="V18" i="114"/>
  <c r="J83" i="114" s="1"/>
  <c r="K83" i="114" s="1"/>
  <c r="V19" i="114"/>
  <c r="J46" i="114" s="1"/>
  <c r="V20" i="114"/>
  <c r="J130" i="114" s="1"/>
  <c r="K130" i="114" s="1"/>
  <c r="V21" i="114"/>
  <c r="V22" i="114"/>
  <c r="V23" i="114"/>
  <c r="J108" i="114" s="1"/>
  <c r="V24" i="114"/>
  <c r="J109" i="114" s="1"/>
  <c r="K109" i="114" s="1"/>
  <c r="V25" i="114"/>
  <c r="V26" i="114"/>
  <c r="J47" i="114" s="1"/>
  <c r="K47" i="114" s="1"/>
  <c r="V27" i="114"/>
  <c r="J13" i="114" s="1"/>
  <c r="V28" i="114"/>
  <c r="V29" i="114"/>
  <c r="V30" i="114"/>
  <c r="V31" i="114"/>
  <c r="V32" i="114"/>
  <c r="J6" i="114" s="1"/>
  <c r="V33" i="114"/>
  <c r="J111" i="114" s="1"/>
  <c r="K111" i="114" s="1"/>
  <c r="V34" i="114"/>
  <c r="J22" i="114" s="1"/>
  <c r="K22" i="114" s="1"/>
  <c r="V35" i="114"/>
  <c r="J67" i="114" s="1"/>
  <c r="V36" i="114"/>
  <c r="V37" i="114"/>
  <c r="V38" i="114"/>
  <c r="V39" i="114"/>
  <c r="V40" i="114"/>
  <c r="V41" i="114"/>
  <c r="J86" i="114" s="1"/>
  <c r="K86" i="114" s="1"/>
  <c r="V42" i="114"/>
  <c r="V43" i="114"/>
  <c r="J133" i="114" s="1"/>
  <c r="K133" i="114" s="1"/>
  <c r="V44" i="114"/>
  <c r="V45" i="114"/>
  <c r="V46" i="114"/>
  <c r="V47" i="114"/>
  <c r="V48" i="114"/>
  <c r="J84" i="114" s="1"/>
  <c r="K84" i="114" s="1"/>
  <c r="V49" i="114"/>
  <c r="V50" i="114"/>
  <c r="J134" i="114" s="1"/>
  <c r="K134" i="114" s="1"/>
  <c r="V51" i="114"/>
  <c r="J113" i="114" s="1"/>
  <c r="K113" i="114" s="1"/>
  <c r="V52" i="114"/>
  <c r="J52" i="114" s="1"/>
  <c r="K52" i="114" s="1"/>
  <c r="V53" i="114"/>
  <c r="V54" i="114"/>
  <c r="V55" i="114"/>
  <c r="J70" i="114" s="1"/>
  <c r="V56" i="114"/>
  <c r="V57" i="114"/>
  <c r="J71" i="114" s="1"/>
  <c r="K71" i="114" s="1"/>
  <c r="V58" i="114"/>
  <c r="J88" i="114" s="1"/>
  <c r="K88" i="114" s="1"/>
  <c r="V59" i="114"/>
  <c r="J89" i="114" s="1"/>
  <c r="K89" i="114" s="1"/>
  <c r="V60" i="114"/>
  <c r="V61" i="114"/>
  <c r="V62" i="114"/>
  <c r="V63" i="114"/>
  <c r="J72" i="114" s="1"/>
  <c r="V64" i="114"/>
  <c r="J115" i="114" s="1"/>
  <c r="K115" i="114" s="1"/>
  <c r="V65" i="114"/>
  <c r="J116" i="114" s="1"/>
  <c r="K116" i="114" s="1"/>
  <c r="V66" i="114"/>
  <c r="J90" i="114" s="1"/>
  <c r="K90" i="114" s="1"/>
  <c r="V67" i="114"/>
  <c r="J137" i="114" s="1"/>
  <c r="V68" i="114"/>
  <c r="J117" i="114" s="1"/>
  <c r="K117" i="114" s="1"/>
  <c r="V69" i="114"/>
  <c r="V70" i="114"/>
  <c r="V71" i="114"/>
  <c r="V72" i="114"/>
  <c r="J92" i="114" s="1"/>
  <c r="K92" i="114" s="1"/>
  <c r="V73" i="114"/>
  <c r="J118" i="114" s="1"/>
  <c r="K118" i="114" s="1"/>
  <c r="V74" i="114"/>
  <c r="J25" i="114" s="1"/>
  <c r="K25" i="114" s="1"/>
  <c r="V75" i="114"/>
  <c r="J93" i="114" s="1"/>
  <c r="K93" i="114" s="1"/>
  <c r="V76" i="114"/>
  <c r="V77" i="114"/>
  <c r="V78" i="114"/>
  <c r="V79" i="114"/>
  <c r="J94" i="114" s="1"/>
  <c r="V80" i="114"/>
  <c r="V81" i="114"/>
  <c r="J119" i="114" s="1"/>
  <c r="K119" i="114" s="1"/>
  <c r="V82" i="114"/>
  <c r="V83" i="114"/>
  <c r="J9" i="114" s="1"/>
  <c r="V84" i="114"/>
  <c r="V85" i="114"/>
  <c r="V86" i="114"/>
  <c r="V87" i="114"/>
  <c r="J96" i="114" s="1"/>
  <c r="K96" i="114" s="1"/>
  <c r="V88" i="114"/>
  <c r="V89" i="114"/>
  <c r="J138" i="114" s="1"/>
  <c r="K138" i="114" s="1"/>
  <c r="V90" i="114"/>
  <c r="J120" i="114" s="1"/>
  <c r="V91" i="114"/>
  <c r="J73" i="114" s="1"/>
  <c r="K73" i="114" s="1"/>
  <c r="V92" i="114"/>
  <c r="J97" i="114" s="1"/>
  <c r="V93" i="114"/>
  <c r="V94" i="114"/>
  <c r="V95" i="114"/>
  <c r="V96" i="114"/>
  <c r="J99" i="114" s="1"/>
  <c r="K99" i="114" s="1"/>
  <c r="V97" i="114"/>
  <c r="J75" i="114" s="1"/>
  <c r="K75" i="114" s="1"/>
  <c r="V98" i="114"/>
  <c r="V99" i="114"/>
  <c r="J100" i="114" s="1"/>
  <c r="K100" i="114" s="1"/>
  <c r="V100" i="114"/>
  <c r="J36" i="114" s="1"/>
  <c r="K36" i="114" s="1"/>
  <c r="V101" i="114"/>
  <c r="V102" i="114"/>
  <c r="V103" i="114"/>
  <c r="V104" i="114"/>
  <c r="J76" i="114" s="1"/>
  <c r="K76" i="114" s="1"/>
  <c r="V105" i="114"/>
  <c r="V106" i="114"/>
  <c r="J38" i="114" s="1"/>
  <c r="K38" i="114" s="1"/>
  <c r="V107" i="114"/>
  <c r="J103" i="114" s="1"/>
  <c r="K103" i="114" s="1"/>
  <c r="V108" i="114"/>
  <c r="J60" i="114" s="1"/>
  <c r="K60" i="114" s="1"/>
  <c r="V109" i="114"/>
  <c r="V110" i="114"/>
  <c r="V111" i="114"/>
  <c r="V112" i="114"/>
  <c r="J124" i="114" s="1"/>
  <c r="K124" i="114" s="1"/>
  <c r="V113" i="114"/>
  <c r="V114" i="114"/>
  <c r="J61" i="114" s="1"/>
  <c r="K61" i="114" s="1"/>
  <c r="V115" i="114"/>
  <c r="J125" i="114" s="1"/>
  <c r="K125" i="114" s="1"/>
  <c r="V116" i="114"/>
  <c r="J78" i="114" s="1"/>
  <c r="V117" i="114"/>
  <c r="V118" i="114"/>
  <c r="V119" i="114"/>
  <c r="J127" i="114" s="1"/>
  <c r="V120" i="114"/>
  <c r="V121" i="114"/>
  <c r="J40" i="114" s="1"/>
  <c r="V122" i="114"/>
  <c r="J79" i="114" s="1"/>
  <c r="K79" i="114" s="1"/>
  <c r="V123" i="114"/>
  <c r="J41" i="114" s="1"/>
  <c r="K41" i="114" s="1"/>
  <c r="V124" i="114"/>
  <c r="V125" i="114"/>
  <c r="V5" i="114"/>
  <c r="J136" i="114"/>
  <c r="J135" i="114"/>
  <c r="J132" i="114"/>
  <c r="J131" i="114"/>
  <c r="K131" i="114" s="1"/>
  <c r="J129" i="114"/>
  <c r="K129" i="114" s="1"/>
  <c r="J126" i="114"/>
  <c r="J123" i="114"/>
  <c r="J122" i="114"/>
  <c r="J121" i="114"/>
  <c r="K121" i="114" s="1"/>
  <c r="J114" i="114"/>
  <c r="J112" i="114"/>
  <c r="K112" i="114" s="1"/>
  <c r="J110" i="114"/>
  <c r="K110" i="114" s="1"/>
  <c r="J102" i="114"/>
  <c r="J101" i="114"/>
  <c r="K101" i="114" s="1"/>
  <c r="J98" i="114"/>
  <c r="J95" i="114"/>
  <c r="J91" i="114"/>
  <c r="J87" i="114"/>
  <c r="J85" i="114"/>
  <c r="K85" i="114" s="1"/>
  <c r="J81" i="114"/>
  <c r="J77" i="114"/>
  <c r="J74" i="114"/>
  <c r="K74" i="114" s="1"/>
  <c r="J69" i="114"/>
  <c r="J68" i="114"/>
  <c r="J66" i="114"/>
  <c r="J65" i="114"/>
  <c r="K65" i="114" s="1"/>
  <c r="J64" i="114"/>
  <c r="J63" i="114"/>
  <c r="J59" i="114"/>
  <c r="J58" i="114"/>
  <c r="J57" i="114"/>
  <c r="J56" i="114"/>
  <c r="K56" i="114" s="1"/>
  <c r="J55" i="114"/>
  <c r="J54" i="114"/>
  <c r="J53" i="114"/>
  <c r="J51" i="114"/>
  <c r="J50" i="114"/>
  <c r="J49" i="114"/>
  <c r="J48" i="114"/>
  <c r="K48" i="114" s="1"/>
  <c r="J45" i="114"/>
  <c r="J44" i="114"/>
  <c r="J43" i="114"/>
  <c r="J39" i="114"/>
  <c r="K39" i="114" s="1"/>
  <c r="J37" i="114"/>
  <c r="K37" i="114" s="1"/>
  <c r="J35" i="114"/>
  <c r="J34" i="114"/>
  <c r="J33" i="114"/>
  <c r="J30" i="114"/>
  <c r="J29" i="114"/>
  <c r="K29" i="114" s="1"/>
  <c r="J28" i="114"/>
  <c r="K28" i="114" s="1"/>
  <c r="J27" i="114"/>
  <c r="J26" i="114"/>
  <c r="J24" i="114"/>
  <c r="J23" i="114"/>
  <c r="J21" i="114"/>
  <c r="J20" i="114"/>
  <c r="J18" i="114"/>
  <c r="J17" i="114"/>
  <c r="K17" i="114" s="1"/>
  <c r="J16" i="114"/>
  <c r="K16" i="114" s="1"/>
  <c r="J15" i="114"/>
  <c r="J14" i="114"/>
  <c r="J11" i="114"/>
  <c r="K11" i="114" s="1"/>
  <c r="J10" i="114"/>
  <c r="J8" i="114"/>
  <c r="J7" i="114"/>
  <c r="Y142" i="192"/>
  <c r="W142" i="192"/>
  <c r="Y141" i="192"/>
  <c r="W141" i="192"/>
  <c r="Y140" i="192"/>
  <c r="W140" i="192"/>
  <c r="Y139" i="192"/>
  <c r="W139" i="192"/>
  <c r="Y138" i="192"/>
  <c r="W138" i="192"/>
  <c r="Y137" i="192"/>
  <c r="W137" i="192"/>
  <c r="Y136" i="192"/>
  <c r="W136" i="192"/>
  <c r="Y135" i="192"/>
  <c r="W135" i="192"/>
  <c r="Y134" i="192"/>
  <c r="W134" i="192"/>
  <c r="Y133" i="192"/>
  <c r="W133" i="192"/>
  <c r="Y131" i="192"/>
  <c r="W131" i="192"/>
  <c r="Y130" i="192"/>
  <c r="W130" i="192"/>
  <c r="Y129" i="192"/>
  <c r="W129" i="192"/>
  <c r="Y128" i="192"/>
  <c r="W128" i="192"/>
  <c r="Y127" i="192"/>
  <c r="W127" i="192"/>
  <c r="Y126" i="192"/>
  <c r="W126" i="192"/>
  <c r="Y125" i="192"/>
  <c r="W125" i="192"/>
  <c r="Y124" i="192"/>
  <c r="W124" i="192"/>
  <c r="Y123" i="192"/>
  <c r="W123" i="192"/>
  <c r="Y122" i="192"/>
  <c r="W122" i="192"/>
  <c r="Y121" i="192"/>
  <c r="W121" i="192"/>
  <c r="Y120" i="192"/>
  <c r="W120" i="192"/>
  <c r="Y119" i="192"/>
  <c r="W119" i="192"/>
  <c r="Y118" i="192"/>
  <c r="W118" i="192"/>
  <c r="Y117" i="192"/>
  <c r="W117" i="192"/>
  <c r="Y116" i="192"/>
  <c r="W116" i="192"/>
  <c r="Y115" i="192"/>
  <c r="W115" i="192"/>
  <c r="Y114" i="192"/>
  <c r="W114" i="192"/>
  <c r="Y113" i="192"/>
  <c r="W113" i="192"/>
  <c r="Y112" i="192"/>
  <c r="W112" i="192"/>
  <c r="Y111" i="192"/>
  <c r="W111" i="192"/>
  <c r="Y110" i="192"/>
  <c r="W110" i="192"/>
  <c r="W108" i="192" s="1"/>
  <c r="Y109" i="192"/>
  <c r="W109" i="192"/>
  <c r="Y107" i="192"/>
  <c r="W107" i="192"/>
  <c r="Y106" i="192"/>
  <c r="W106" i="192"/>
  <c r="Y105" i="192"/>
  <c r="W105" i="192"/>
  <c r="Y104" i="192"/>
  <c r="W104" i="192"/>
  <c r="Y103" i="192"/>
  <c r="W103" i="192"/>
  <c r="Y102" i="192"/>
  <c r="W102" i="192"/>
  <c r="Y101" i="192"/>
  <c r="W101" i="192"/>
  <c r="Y100" i="192"/>
  <c r="W100" i="192"/>
  <c r="Y99" i="192"/>
  <c r="W99" i="192"/>
  <c r="Y98" i="192"/>
  <c r="W98" i="192"/>
  <c r="Y97" i="192"/>
  <c r="W97" i="192"/>
  <c r="Y96" i="192"/>
  <c r="W96" i="192"/>
  <c r="Y95" i="192"/>
  <c r="W95" i="192"/>
  <c r="Y94" i="192"/>
  <c r="W94" i="192"/>
  <c r="Y93" i="192"/>
  <c r="W93" i="192"/>
  <c r="Y92" i="192"/>
  <c r="W92" i="192"/>
  <c r="Y91" i="192"/>
  <c r="W91" i="192"/>
  <c r="Y90" i="192"/>
  <c r="W90" i="192"/>
  <c r="Y89" i="192"/>
  <c r="W89" i="192"/>
  <c r="Y88" i="192"/>
  <c r="W88" i="192"/>
  <c r="Y87" i="192"/>
  <c r="W87" i="192"/>
  <c r="Y86" i="192"/>
  <c r="W86" i="192"/>
  <c r="Y85" i="192"/>
  <c r="W85" i="192"/>
  <c r="W84" i="192" s="1"/>
  <c r="Y83" i="192"/>
  <c r="W83" i="192"/>
  <c r="Y82" i="192"/>
  <c r="W82" i="192"/>
  <c r="Y81" i="192"/>
  <c r="W81" i="192"/>
  <c r="Y80" i="192"/>
  <c r="W80" i="192"/>
  <c r="Y79" i="192"/>
  <c r="W79" i="192"/>
  <c r="Y78" i="192"/>
  <c r="W78" i="192"/>
  <c r="Y77" i="192"/>
  <c r="W77" i="192"/>
  <c r="Y76" i="192"/>
  <c r="W76" i="192"/>
  <c r="Y75" i="192"/>
  <c r="W75" i="192"/>
  <c r="Y74" i="192"/>
  <c r="W74" i="192"/>
  <c r="Y73" i="192"/>
  <c r="W73" i="192"/>
  <c r="Y72" i="192"/>
  <c r="W72" i="192"/>
  <c r="Y71" i="192"/>
  <c r="W71" i="192"/>
  <c r="Y70" i="192"/>
  <c r="W70" i="192"/>
  <c r="Y69" i="192"/>
  <c r="W69" i="192"/>
  <c r="Y68" i="192"/>
  <c r="W68" i="192"/>
  <c r="Y67" i="192"/>
  <c r="W67" i="192"/>
  <c r="Y65" i="192"/>
  <c r="W65" i="192"/>
  <c r="Y64" i="192"/>
  <c r="W64" i="192"/>
  <c r="Y63" i="192"/>
  <c r="W63" i="192"/>
  <c r="Y62" i="192"/>
  <c r="W62" i="192"/>
  <c r="Y61" i="192"/>
  <c r="W61" i="192"/>
  <c r="Y60" i="192"/>
  <c r="W60" i="192"/>
  <c r="Y59" i="192"/>
  <c r="W59" i="192"/>
  <c r="Y58" i="192"/>
  <c r="W58" i="192"/>
  <c r="Y57" i="192"/>
  <c r="W57" i="192"/>
  <c r="Y56" i="192"/>
  <c r="W56" i="192"/>
  <c r="Y55" i="192"/>
  <c r="W55" i="192"/>
  <c r="Y54" i="192"/>
  <c r="W54" i="192"/>
  <c r="Y53" i="192"/>
  <c r="W53" i="192"/>
  <c r="Y52" i="192"/>
  <c r="W52" i="192"/>
  <c r="Y51" i="192"/>
  <c r="W51" i="192"/>
  <c r="Y50" i="192"/>
  <c r="W50" i="192"/>
  <c r="Y49" i="192"/>
  <c r="W49" i="192"/>
  <c r="Y48" i="192"/>
  <c r="W48" i="192"/>
  <c r="Y47" i="192"/>
  <c r="W47" i="192"/>
  <c r="W46" i="192" s="1"/>
  <c r="Y45" i="192"/>
  <c r="W45" i="192"/>
  <c r="Y44" i="192"/>
  <c r="W44" i="192"/>
  <c r="Y43" i="192"/>
  <c r="W43" i="192"/>
  <c r="Y42" i="192"/>
  <c r="W42" i="192"/>
  <c r="Y41" i="192"/>
  <c r="W41" i="192"/>
  <c r="Y40" i="192"/>
  <c r="W40" i="192"/>
  <c r="Y39" i="192"/>
  <c r="W39" i="192"/>
  <c r="Y38" i="192"/>
  <c r="W38" i="192"/>
  <c r="Y37" i="192"/>
  <c r="W37" i="192"/>
  <c r="Y36" i="192"/>
  <c r="W36" i="192"/>
  <c r="Y34" i="192"/>
  <c r="W34" i="192"/>
  <c r="Y33" i="192"/>
  <c r="W33" i="192"/>
  <c r="Y32" i="192"/>
  <c r="W32" i="192"/>
  <c r="Y31" i="192"/>
  <c r="W31" i="192"/>
  <c r="Y30" i="192"/>
  <c r="W30" i="192"/>
  <c r="Y29" i="192"/>
  <c r="W29" i="192"/>
  <c r="Y28" i="192"/>
  <c r="W28" i="192"/>
  <c r="Y27" i="192"/>
  <c r="W27" i="192"/>
  <c r="Y26" i="192"/>
  <c r="W26" i="192"/>
  <c r="Y25" i="192"/>
  <c r="W25" i="192"/>
  <c r="Y24" i="192"/>
  <c r="W24" i="192"/>
  <c r="Y22" i="192"/>
  <c r="W22" i="192"/>
  <c r="Y21" i="192"/>
  <c r="W21" i="192"/>
  <c r="Y20" i="192"/>
  <c r="W20" i="192"/>
  <c r="Y19" i="192"/>
  <c r="W19" i="192"/>
  <c r="Y18" i="192"/>
  <c r="Y16" i="192" s="1"/>
  <c r="W18" i="192"/>
  <c r="Y17" i="192"/>
  <c r="W17" i="192"/>
  <c r="Y15" i="192"/>
  <c r="W15" i="192"/>
  <c r="Y14" i="192"/>
  <c r="W14" i="192"/>
  <c r="Y13" i="192"/>
  <c r="W13" i="192"/>
  <c r="Y12" i="192"/>
  <c r="W12" i="192"/>
  <c r="Y11" i="192"/>
  <c r="W11" i="192"/>
  <c r="Y10" i="192"/>
  <c r="W10" i="192"/>
  <c r="Y35" i="192"/>
  <c r="A9" i="207"/>
  <c r="B9" i="207"/>
  <c r="C9" i="207"/>
  <c r="D9" i="207"/>
  <c r="E9" i="207"/>
  <c r="F9" i="207"/>
  <c r="G9" i="207"/>
  <c r="H9" i="207"/>
  <c r="I9" i="207"/>
  <c r="J9" i="207"/>
  <c r="K9" i="207"/>
  <c r="L9" i="207"/>
  <c r="M9" i="207"/>
  <c r="N9" i="207"/>
  <c r="O9" i="207"/>
  <c r="P9" i="207"/>
  <c r="Q9" i="207"/>
  <c r="R9" i="207"/>
  <c r="S9" i="207"/>
  <c r="T9" i="207"/>
  <c r="U9" i="207"/>
  <c r="V9" i="207"/>
  <c r="A10" i="207"/>
  <c r="B10" i="207"/>
  <c r="C10" i="207"/>
  <c r="D10" i="207"/>
  <c r="E10" i="207"/>
  <c r="F10" i="207"/>
  <c r="G10" i="207"/>
  <c r="H10" i="207"/>
  <c r="I10" i="207"/>
  <c r="J10" i="207"/>
  <c r="K10" i="207"/>
  <c r="L10" i="207"/>
  <c r="M10" i="207"/>
  <c r="N10" i="207"/>
  <c r="O10" i="207"/>
  <c r="P10" i="207"/>
  <c r="Q10" i="207"/>
  <c r="R10" i="207"/>
  <c r="S10" i="207"/>
  <c r="T10" i="207"/>
  <c r="U10" i="207"/>
  <c r="V10" i="207"/>
  <c r="A11" i="207"/>
  <c r="B11" i="207"/>
  <c r="C11" i="207"/>
  <c r="D11" i="207"/>
  <c r="E11" i="207"/>
  <c r="F11" i="207"/>
  <c r="G11" i="207"/>
  <c r="H11" i="207"/>
  <c r="I11" i="207"/>
  <c r="J11" i="207"/>
  <c r="K11" i="207"/>
  <c r="L11" i="207"/>
  <c r="M11" i="207"/>
  <c r="N11" i="207"/>
  <c r="O11" i="207"/>
  <c r="P11" i="207"/>
  <c r="Q11" i="207"/>
  <c r="R11" i="207"/>
  <c r="S11" i="207"/>
  <c r="T11" i="207"/>
  <c r="U11" i="207"/>
  <c r="V11" i="207"/>
  <c r="A12" i="207"/>
  <c r="B12" i="207"/>
  <c r="C12" i="207"/>
  <c r="D12" i="207"/>
  <c r="E12" i="207"/>
  <c r="F12" i="207"/>
  <c r="G12" i="207"/>
  <c r="H12" i="207"/>
  <c r="I12" i="207"/>
  <c r="J12" i="207"/>
  <c r="K12" i="207"/>
  <c r="L12" i="207"/>
  <c r="M12" i="207"/>
  <c r="N12" i="207"/>
  <c r="O12" i="207"/>
  <c r="P12" i="207"/>
  <c r="Q12" i="207"/>
  <c r="R12" i="207"/>
  <c r="S12" i="207"/>
  <c r="T12" i="207"/>
  <c r="U12" i="207"/>
  <c r="V12" i="207"/>
  <c r="A13" i="207"/>
  <c r="B13" i="207"/>
  <c r="C13" i="207"/>
  <c r="D13" i="207"/>
  <c r="E13" i="207"/>
  <c r="F13" i="207"/>
  <c r="G13" i="207"/>
  <c r="H13" i="207"/>
  <c r="I13" i="207"/>
  <c r="J13" i="207"/>
  <c r="K13" i="207"/>
  <c r="L13" i="207"/>
  <c r="M13" i="207"/>
  <c r="N13" i="207"/>
  <c r="O13" i="207"/>
  <c r="P13" i="207"/>
  <c r="Q13" i="207"/>
  <c r="R13" i="207"/>
  <c r="S13" i="207"/>
  <c r="T13" i="207"/>
  <c r="U13" i="207"/>
  <c r="V13" i="207"/>
  <c r="A14" i="207"/>
  <c r="B14" i="207"/>
  <c r="C14" i="207"/>
  <c r="D14" i="207"/>
  <c r="E14" i="207"/>
  <c r="F14" i="207"/>
  <c r="G14" i="207"/>
  <c r="H14" i="207"/>
  <c r="I14" i="207"/>
  <c r="J14" i="207"/>
  <c r="K14" i="207"/>
  <c r="L14" i="207"/>
  <c r="M14" i="207"/>
  <c r="N14" i="207"/>
  <c r="O14" i="207"/>
  <c r="P14" i="207"/>
  <c r="Q14" i="207"/>
  <c r="R14" i="207"/>
  <c r="S14" i="207"/>
  <c r="T14" i="207"/>
  <c r="U14" i="207"/>
  <c r="V14" i="207"/>
  <c r="A15" i="207"/>
  <c r="B15" i="207"/>
  <c r="C15" i="207"/>
  <c r="D15" i="207"/>
  <c r="E15" i="207"/>
  <c r="F15" i="207"/>
  <c r="G15" i="207"/>
  <c r="H15" i="207"/>
  <c r="I15" i="207"/>
  <c r="J15" i="207"/>
  <c r="K15" i="207"/>
  <c r="L15" i="207"/>
  <c r="M15" i="207"/>
  <c r="N15" i="207"/>
  <c r="O15" i="207"/>
  <c r="P15" i="207"/>
  <c r="Q15" i="207"/>
  <c r="R15" i="207"/>
  <c r="S15" i="207"/>
  <c r="T15" i="207"/>
  <c r="U15" i="207"/>
  <c r="V15" i="207"/>
  <c r="A16" i="207"/>
  <c r="B16" i="207"/>
  <c r="C16" i="207"/>
  <c r="D16" i="207"/>
  <c r="E16" i="207"/>
  <c r="F16" i="207"/>
  <c r="G16" i="207"/>
  <c r="H16" i="207"/>
  <c r="I16" i="207"/>
  <c r="J16" i="207"/>
  <c r="K16" i="207"/>
  <c r="L16" i="207"/>
  <c r="M16" i="207"/>
  <c r="N16" i="207"/>
  <c r="O16" i="207"/>
  <c r="P16" i="207"/>
  <c r="Q16" i="207"/>
  <c r="R16" i="207"/>
  <c r="S16" i="207"/>
  <c r="T16" i="207"/>
  <c r="U16" i="207"/>
  <c r="V16" i="207"/>
  <c r="A17" i="207"/>
  <c r="B17" i="207"/>
  <c r="C17" i="207"/>
  <c r="D17" i="207"/>
  <c r="E17" i="207"/>
  <c r="F17" i="207"/>
  <c r="G17" i="207"/>
  <c r="H17" i="207"/>
  <c r="I17" i="207"/>
  <c r="J17" i="207"/>
  <c r="K17" i="207"/>
  <c r="L17" i="207"/>
  <c r="M17" i="207"/>
  <c r="N17" i="207"/>
  <c r="O17" i="207"/>
  <c r="P17" i="207"/>
  <c r="Q17" i="207"/>
  <c r="R17" i="207"/>
  <c r="S17" i="207"/>
  <c r="T17" i="207"/>
  <c r="U17" i="207"/>
  <c r="V17" i="207"/>
  <c r="A18" i="207"/>
  <c r="B18" i="207"/>
  <c r="C18" i="207"/>
  <c r="D18" i="207"/>
  <c r="E18" i="207"/>
  <c r="F18" i="207"/>
  <c r="G18" i="207"/>
  <c r="H18" i="207"/>
  <c r="I18" i="207"/>
  <c r="J18" i="207"/>
  <c r="K18" i="207"/>
  <c r="L18" i="207"/>
  <c r="M18" i="207"/>
  <c r="N18" i="207"/>
  <c r="O18" i="207"/>
  <c r="P18" i="207"/>
  <c r="Q18" i="207"/>
  <c r="R18" i="207"/>
  <c r="S18" i="207"/>
  <c r="T18" i="207"/>
  <c r="U18" i="207"/>
  <c r="V18" i="207"/>
  <c r="A19" i="207"/>
  <c r="B19" i="207"/>
  <c r="C19" i="207"/>
  <c r="D19" i="207"/>
  <c r="E19" i="207"/>
  <c r="F19" i="207"/>
  <c r="G19" i="207"/>
  <c r="H19" i="207"/>
  <c r="I19" i="207"/>
  <c r="J19" i="207"/>
  <c r="K19" i="207"/>
  <c r="L19" i="207"/>
  <c r="M19" i="207"/>
  <c r="N19" i="207"/>
  <c r="O19" i="207"/>
  <c r="P19" i="207"/>
  <c r="Q19" i="207"/>
  <c r="R19" i="207"/>
  <c r="S19" i="207"/>
  <c r="T19" i="207"/>
  <c r="U19" i="207"/>
  <c r="V19" i="207"/>
  <c r="A20" i="207"/>
  <c r="B20" i="207"/>
  <c r="C20" i="207"/>
  <c r="D20" i="207"/>
  <c r="E20" i="207"/>
  <c r="F20" i="207"/>
  <c r="G20" i="207"/>
  <c r="H20" i="207"/>
  <c r="I20" i="207"/>
  <c r="J20" i="207"/>
  <c r="K20" i="207"/>
  <c r="L20" i="207"/>
  <c r="M20" i="207"/>
  <c r="N20" i="207"/>
  <c r="O20" i="207"/>
  <c r="P20" i="207"/>
  <c r="Q20" i="207"/>
  <c r="R20" i="207"/>
  <c r="S20" i="207"/>
  <c r="T20" i="207"/>
  <c r="U20" i="207"/>
  <c r="V20" i="207"/>
  <c r="A21" i="207"/>
  <c r="B21" i="207"/>
  <c r="C21" i="207"/>
  <c r="D21" i="207"/>
  <c r="E21" i="207"/>
  <c r="F21" i="207"/>
  <c r="G21" i="207"/>
  <c r="H21" i="207"/>
  <c r="I21" i="207"/>
  <c r="J21" i="207"/>
  <c r="K21" i="207"/>
  <c r="L21" i="207"/>
  <c r="M21" i="207"/>
  <c r="N21" i="207"/>
  <c r="O21" i="207"/>
  <c r="P21" i="207"/>
  <c r="Q21" i="207"/>
  <c r="R21" i="207"/>
  <c r="S21" i="207"/>
  <c r="T21" i="207"/>
  <c r="U21" i="207"/>
  <c r="V21" i="207"/>
  <c r="A22" i="207"/>
  <c r="B22" i="207"/>
  <c r="C22" i="207"/>
  <c r="D22" i="207"/>
  <c r="E22" i="207"/>
  <c r="F22" i="207"/>
  <c r="G22" i="207"/>
  <c r="H22" i="207"/>
  <c r="I22" i="207"/>
  <c r="J22" i="207"/>
  <c r="K22" i="207"/>
  <c r="L22" i="207"/>
  <c r="M22" i="207"/>
  <c r="N22" i="207"/>
  <c r="O22" i="207"/>
  <c r="P22" i="207"/>
  <c r="Q22" i="207"/>
  <c r="R22" i="207"/>
  <c r="S22" i="207"/>
  <c r="T22" i="207"/>
  <c r="U22" i="207"/>
  <c r="V22" i="207"/>
  <c r="A23" i="207"/>
  <c r="B23" i="207"/>
  <c r="C23" i="207"/>
  <c r="D23" i="207"/>
  <c r="E23" i="207"/>
  <c r="F23" i="207"/>
  <c r="G23" i="207"/>
  <c r="H23" i="207"/>
  <c r="I23" i="207"/>
  <c r="J23" i="207"/>
  <c r="K23" i="207"/>
  <c r="L23" i="207"/>
  <c r="M23" i="207"/>
  <c r="N23" i="207"/>
  <c r="O23" i="207"/>
  <c r="P23" i="207"/>
  <c r="Q23" i="207"/>
  <c r="R23" i="207"/>
  <c r="S23" i="207"/>
  <c r="T23" i="207"/>
  <c r="U23" i="207"/>
  <c r="V23" i="207"/>
  <c r="A24" i="207"/>
  <c r="B24" i="207"/>
  <c r="C24" i="207"/>
  <c r="D24" i="207"/>
  <c r="E24" i="207"/>
  <c r="F24" i="207"/>
  <c r="G24" i="207"/>
  <c r="H24" i="207"/>
  <c r="I24" i="207"/>
  <c r="J24" i="207"/>
  <c r="K24" i="207"/>
  <c r="L24" i="207"/>
  <c r="M24" i="207"/>
  <c r="N24" i="207"/>
  <c r="O24" i="207"/>
  <c r="P24" i="207"/>
  <c r="Q24" i="207"/>
  <c r="R24" i="207"/>
  <c r="S24" i="207"/>
  <c r="T24" i="207"/>
  <c r="U24" i="207"/>
  <c r="V24" i="207"/>
  <c r="A25" i="207"/>
  <c r="B25" i="207"/>
  <c r="C25" i="207"/>
  <c r="D25" i="207"/>
  <c r="E25" i="207"/>
  <c r="F25" i="207"/>
  <c r="G25" i="207"/>
  <c r="H25" i="207"/>
  <c r="I25" i="207"/>
  <c r="J25" i="207"/>
  <c r="K25" i="207"/>
  <c r="L25" i="207"/>
  <c r="M25" i="207"/>
  <c r="N25" i="207"/>
  <c r="O25" i="207"/>
  <c r="P25" i="207"/>
  <c r="Q25" i="207"/>
  <c r="R25" i="207"/>
  <c r="S25" i="207"/>
  <c r="T25" i="207"/>
  <c r="U25" i="207"/>
  <c r="V25" i="207"/>
  <c r="A26" i="207"/>
  <c r="B26" i="207"/>
  <c r="C26" i="207"/>
  <c r="D26" i="207"/>
  <c r="E26" i="207"/>
  <c r="F26" i="207"/>
  <c r="G26" i="207"/>
  <c r="H26" i="207"/>
  <c r="I26" i="207"/>
  <c r="J26" i="207"/>
  <c r="K26" i="207"/>
  <c r="L26" i="207"/>
  <c r="M26" i="207"/>
  <c r="N26" i="207"/>
  <c r="O26" i="207"/>
  <c r="P26" i="207"/>
  <c r="Q26" i="207"/>
  <c r="R26" i="207"/>
  <c r="S26" i="207"/>
  <c r="T26" i="207"/>
  <c r="U26" i="207"/>
  <c r="V26" i="207"/>
  <c r="A27" i="207"/>
  <c r="B27" i="207"/>
  <c r="C27" i="207"/>
  <c r="D27" i="207"/>
  <c r="E27" i="207"/>
  <c r="F27" i="207"/>
  <c r="G27" i="207"/>
  <c r="H27" i="207"/>
  <c r="I27" i="207"/>
  <c r="J27" i="207"/>
  <c r="K27" i="207"/>
  <c r="L27" i="207"/>
  <c r="M27" i="207"/>
  <c r="N27" i="207"/>
  <c r="O27" i="207"/>
  <c r="P27" i="207"/>
  <c r="Q27" i="207"/>
  <c r="R27" i="207"/>
  <c r="S27" i="207"/>
  <c r="T27" i="207"/>
  <c r="U27" i="207"/>
  <c r="V27" i="207"/>
  <c r="A28" i="207"/>
  <c r="B28" i="207"/>
  <c r="C28" i="207"/>
  <c r="D28" i="207"/>
  <c r="E28" i="207"/>
  <c r="F28" i="207"/>
  <c r="G28" i="207"/>
  <c r="H28" i="207"/>
  <c r="I28" i="207"/>
  <c r="J28" i="207"/>
  <c r="K28" i="207"/>
  <c r="L28" i="207"/>
  <c r="M28" i="207"/>
  <c r="N28" i="207"/>
  <c r="O28" i="207"/>
  <c r="P28" i="207"/>
  <c r="Q28" i="207"/>
  <c r="R28" i="207"/>
  <c r="S28" i="207"/>
  <c r="T28" i="207"/>
  <c r="U28" i="207"/>
  <c r="V28" i="207"/>
  <c r="A29" i="207"/>
  <c r="B29" i="207"/>
  <c r="C29" i="207"/>
  <c r="D29" i="207"/>
  <c r="E29" i="207"/>
  <c r="F29" i="207"/>
  <c r="G29" i="207"/>
  <c r="H29" i="207"/>
  <c r="I29" i="207"/>
  <c r="J29" i="207"/>
  <c r="K29" i="207"/>
  <c r="L29" i="207"/>
  <c r="M29" i="207"/>
  <c r="N29" i="207"/>
  <c r="O29" i="207"/>
  <c r="P29" i="207"/>
  <c r="Q29" i="207"/>
  <c r="R29" i="207"/>
  <c r="S29" i="207"/>
  <c r="T29" i="207"/>
  <c r="U29" i="207"/>
  <c r="V29" i="207"/>
  <c r="A30" i="207"/>
  <c r="B30" i="207"/>
  <c r="C30" i="207"/>
  <c r="D30" i="207"/>
  <c r="E30" i="207"/>
  <c r="F30" i="207"/>
  <c r="G30" i="207"/>
  <c r="H30" i="207"/>
  <c r="I30" i="207"/>
  <c r="J30" i="207"/>
  <c r="K30" i="207"/>
  <c r="L30" i="207"/>
  <c r="M30" i="207"/>
  <c r="N30" i="207"/>
  <c r="O30" i="207"/>
  <c r="P30" i="207"/>
  <c r="Q30" i="207"/>
  <c r="R30" i="207"/>
  <c r="S30" i="207"/>
  <c r="T30" i="207"/>
  <c r="U30" i="207"/>
  <c r="V30" i="207"/>
  <c r="A31" i="207"/>
  <c r="B31" i="207"/>
  <c r="C31" i="207"/>
  <c r="D31" i="207"/>
  <c r="E31" i="207"/>
  <c r="F31" i="207"/>
  <c r="G31" i="207"/>
  <c r="H31" i="207"/>
  <c r="I31" i="207"/>
  <c r="J31" i="207"/>
  <c r="K31" i="207"/>
  <c r="L31" i="207"/>
  <c r="M31" i="207"/>
  <c r="N31" i="207"/>
  <c r="O31" i="207"/>
  <c r="P31" i="207"/>
  <c r="Q31" i="207"/>
  <c r="R31" i="207"/>
  <c r="S31" i="207"/>
  <c r="T31" i="207"/>
  <c r="U31" i="207"/>
  <c r="V31" i="207"/>
  <c r="A32" i="207"/>
  <c r="B32" i="207"/>
  <c r="C32" i="207"/>
  <c r="D32" i="207"/>
  <c r="E32" i="207"/>
  <c r="F32" i="207"/>
  <c r="G32" i="207"/>
  <c r="H32" i="207"/>
  <c r="I32" i="207"/>
  <c r="J32" i="207"/>
  <c r="K32" i="207"/>
  <c r="L32" i="207"/>
  <c r="M32" i="207"/>
  <c r="N32" i="207"/>
  <c r="O32" i="207"/>
  <c r="P32" i="207"/>
  <c r="Q32" i="207"/>
  <c r="R32" i="207"/>
  <c r="S32" i="207"/>
  <c r="T32" i="207"/>
  <c r="U32" i="207"/>
  <c r="V32" i="207"/>
  <c r="A33" i="207"/>
  <c r="B33" i="207"/>
  <c r="C33" i="207"/>
  <c r="D33" i="207"/>
  <c r="E33" i="207"/>
  <c r="F33" i="207"/>
  <c r="G33" i="207"/>
  <c r="H33" i="207"/>
  <c r="I33" i="207"/>
  <c r="J33" i="207"/>
  <c r="K33" i="207"/>
  <c r="L33" i="207"/>
  <c r="M33" i="207"/>
  <c r="N33" i="207"/>
  <c r="O33" i="207"/>
  <c r="P33" i="207"/>
  <c r="Q33" i="207"/>
  <c r="R33" i="207"/>
  <c r="S33" i="207"/>
  <c r="T33" i="207"/>
  <c r="U33" i="207"/>
  <c r="V33" i="207"/>
  <c r="A34" i="207"/>
  <c r="B34" i="207"/>
  <c r="C34" i="207"/>
  <c r="D34" i="207"/>
  <c r="E34" i="207"/>
  <c r="F34" i="207"/>
  <c r="G34" i="207"/>
  <c r="H34" i="207"/>
  <c r="I34" i="207"/>
  <c r="J34" i="207"/>
  <c r="K34" i="207"/>
  <c r="L34" i="207"/>
  <c r="M34" i="207"/>
  <c r="N34" i="207"/>
  <c r="O34" i="207"/>
  <c r="P34" i="207"/>
  <c r="Q34" i="207"/>
  <c r="R34" i="207"/>
  <c r="S34" i="207"/>
  <c r="T34" i="207"/>
  <c r="U34" i="207"/>
  <c r="V34" i="207"/>
  <c r="A35" i="207"/>
  <c r="B35" i="207"/>
  <c r="C35" i="207"/>
  <c r="D35" i="207"/>
  <c r="E35" i="207"/>
  <c r="F35" i="207"/>
  <c r="G35" i="207"/>
  <c r="H35" i="207"/>
  <c r="I35" i="207"/>
  <c r="J35" i="207"/>
  <c r="K35" i="207"/>
  <c r="L35" i="207"/>
  <c r="M35" i="207"/>
  <c r="N35" i="207"/>
  <c r="O35" i="207"/>
  <c r="P35" i="207"/>
  <c r="Q35" i="207"/>
  <c r="R35" i="207"/>
  <c r="S35" i="207"/>
  <c r="T35" i="207"/>
  <c r="U35" i="207"/>
  <c r="V35" i="207"/>
  <c r="A36" i="207"/>
  <c r="B36" i="207"/>
  <c r="C36" i="207"/>
  <c r="D36" i="207"/>
  <c r="E36" i="207"/>
  <c r="F36" i="207"/>
  <c r="G36" i="207"/>
  <c r="H36" i="207"/>
  <c r="I36" i="207"/>
  <c r="J36" i="207"/>
  <c r="K36" i="207"/>
  <c r="L36" i="207"/>
  <c r="M36" i="207"/>
  <c r="N36" i="207"/>
  <c r="O36" i="207"/>
  <c r="P36" i="207"/>
  <c r="Q36" i="207"/>
  <c r="R36" i="207"/>
  <c r="S36" i="207"/>
  <c r="T36" i="207"/>
  <c r="U36" i="207"/>
  <c r="V36" i="207"/>
  <c r="A37" i="207"/>
  <c r="B37" i="207"/>
  <c r="C37" i="207"/>
  <c r="D37" i="207"/>
  <c r="E37" i="207"/>
  <c r="F37" i="207"/>
  <c r="G37" i="207"/>
  <c r="H37" i="207"/>
  <c r="I37" i="207"/>
  <c r="J37" i="207"/>
  <c r="K37" i="207"/>
  <c r="L37" i="207"/>
  <c r="M37" i="207"/>
  <c r="N37" i="207"/>
  <c r="O37" i="207"/>
  <c r="P37" i="207"/>
  <c r="Q37" i="207"/>
  <c r="R37" i="207"/>
  <c r="S37" i="207"/>
  <c r="T37" i="207"/>
  <c r="U37" i="207"/>
  <c r="V37" i="207"/>
  <c r="A38" i="207"/>
  <c r="B38" i="207"/>
  <c r="C38" i="207"/>
  <c r="D38" i="207"/>
  <c r="E38" i="207"/>
  <c r="F38" i="207"/>
  <c r="G38" i="207"/>
  <c r="H38" i="207"/>
  <c r="I38" i="207"/>
  <c r="J38" i="207"/>
  <c r="K38" i="207"/>
  <c r="L38" i="207"/>
  <c r="M38" i="207"/>
  <c r="N38" i="207"/>
  <c r="O38" i="207"/>
  <c r="P38" i="207"/>
  <c r="Q38" i="207"/>
  <c r="R38" i="207"/>
  <c r="S38" i="207"/>
  <c r="T38" i="207"/>
  <c r="U38" i="207"/>
  <c r="V38" i="207"/>
  <c r="A39" i="207"/>
  <c r="B39" i="207"/>
  <c r="C39" i="207"/>
  <c r="D39" i="207"/>
  <c r="E39" i="207"/>
  <c r="F39" i="207"/>
  <c r="G39" i="207"/>
  <c r="H39" i="207"/>
  <c r="I39" i="207"/>
  <c r="J39" i="207"/>
  <c r="K39" i="207"/>
  <c r="L39" i="207"/>
  <c r="M39" i="207"/>
  <c r="N39" i="207"/>
  <c r="O39" i="207"/>
  <c r="P39" i="207"/>
  <c r="Q39" i="207"/>
  <c r="R39" i="207"/>
  <c r="S39" i="207"/>
  <c r="T39" i="207"/>
  <c r="U39" i="207"/>
  <c r="V39" i="207"/>
  <c r="A40" i="207"/>
  <c r="B40" i="207"/>
  <c r="C40" i="207"/>
  <c r="D40" i="207"/>
  <c r="E40" i="207"/>
  <c r="F40" i="207"/>
  <c r="G40" i="207"/>
  <c r="H40" i="207"/>
  <c r="I40" i="207"/>
  <c r="J40" i="207"/>
  <c r="K40" i="207"/>
  <c r="L40" i="207"/>
  <c r="M40" i="207"/>
  <c r="N40" i="207"/>
  <c r="O40" i="207"/>
  <c r="P40" i="207"/>
  <c r="Q40" i="207"/>
  <c r="R40" i="207"/>
  <c r="S40" i="207"/>
  <c r="T40" i="207"/>
  <c r="U40" i="207"/>
  <c r="V40" i="207"/>
  <c r="A41" i="207"/>
  <c r="B41" i="207"/>
  <c r="C41" i="207"/>
  <c r="D41" i="207"/>
  <c r="E41" i="207"/>
  <c r="F41" i="207"/>
  <c r="G41" i="207"/>
  <c r="H41" i="207"/>
  <c r="I41" i="207"/>
  <c r="J41" i="207"/>
  <c r="K41" i="207"/>
  <c r="L41" i="207"/>
  <c r="M41" i="207"/>
  <c r="N41" i="207"/>
  <c r="O41" i="207"/>
  <c r="P41" i="207"/>
  <c r="Q41" i="207"/>
  <c r="R41" i="207"/>
  <c r="S41" i="207"/>
  <c r="T41" i="207"/>
  <c r="U41" i="207"/>
  <c r="V41" i="207"/>
  <c r="A42" i="207"/>
  <c r="B42" i="207"/>
  <c r="C42" i="207"/>
  <c r="D42" i="207"/>
  <c r="E42" i="207"/>
  <c r="F42" i="207"/>
  <c r="G42" i="207"/>
  <c r="H42" i="207"/>
  <c r="I42" i="207"/>
  <c r="J42" i="207"/>
  <c r="K42" i="207"/>
  <c r="L42" i="207"/>
  <c r="M42" i="207"/>
  <c r="N42" i="207"/>
  <c r="O42" i="207"/>
  <c r="P42" i="207"/>
  <c r="Q42" i="207"/>
  <c r="R42" i="207"/>
  <c r="S42" i="207"/>
  <c r="T42" i="207"/>
  <c r="U42" i="207"/>
  <c r="V42" i="207"/>
  <c r="A43" i="207"/>
  <c r="B43" i="207"/>
  <c r="C43" i="207"/>
  <c r="D43" i="207"/>
  <c r="E43" i="207"/>
  <c r="F43" i="207"/>
  <c r="G43" i="207"/>
  <c r="H43" i="207"/>
  <c r="I43" i="207"/>
  <c r="J43" i="207"/>
  <c r="K43" i="207"/>
  <c r="L43" i="207"/>
  <c r="M43" i="207"/>
  <c r="N43" i="207"/>
  <c r="O43" i="207"/>
  <c r="P43" i="207"/>
  <c r="Q43" i="207"/>
  <c r="R43" i="207"/>
  <c r="S43" i="207"/>
  <c r="T43" i="207"/>
  <c r="U43" i="207"/>
  <c r="V43" i="207"/>
  <c r="A44" i="207"/>
  <c r="B44" i="207"/>
  <c r="C44" i="207"/>
  <c r="D44" i="207"/>
  <c r="E44" i="207"/>
  <c r="F44" i="207"/>
  <c r="G44" i="207"/>
  <c r="H44" i="207"/>
  <c r="I44" i="207"/>
  <c r="J44" i="207"/>
  <c r="K44" i="207"/>
  <c r="L44" i="207"/>
  <c r="M44" i="207"/>
  <c r="N44" i="207"/>
  <c r="O44" i="207"/>
  <c r="P44" i="207"/>
  <c r="Q44" i="207"/>
  <c r="R44" i="207"/>
  <c r="S44" i="207"/>
  <c r="T44" i="207"/>
  <c r="U44" i="207"/>
  <c r="V44" i="207"/>
  <c r="A45" i="207"/>
  <c r="B45" i="207"/>
  <c r="C45" i="207"/>
  <c r="D45" i="207"/>
  <c r="E45" i="207"/>
  <c r="F45" i="207"/>
  <c r="G45" i="207"/>
  <c r="H45" i="207"/>
  <c r="I45" i="207"/>
  <c r="J45" i="207"/>
  <c r="K45" i="207"/>
  <c r="L45" i="207"/>
  <c r="M45" i="207"/>
  <c r="N45" i="207"/>
  <c r="O45" i="207"/>
  <c r="P45" i="207"/>
  <c r="Q45" i="207"/>
  <c r="R45" i="207"/>
  <c r="S45" i="207"/>
  <c r="T45" i="207"/>
  <c r="U45" i="207"/>
  <c r="V45" i="207"/>
  <c r="A46" i="207"/>
  <c r="B46" i="207"/>
  <c r="C46" i="207"/>
  <c r="D46" i="207"/>
  <c r="E46" i="207"/>
  <c r="F46" i="207"/>
  <c r="G46" i="207"/>
  <c r="H46" i="207"/>
  <c r="I46" i="207"/>
  <c r="J46" i="207"/>
  <c r="K46" i="207"/>
  <c r="L46" i="207"/>
  <c r="M46" i="207"/>
  <c r="N46" i="207"/>
  <c r="O46" i="207"/>
  <c r="P46" i="207"/>
  <c r="Q46" i="207"/>
  <c r="R46" i="207"/>
  <c r="S46" i="207"/>
  <c r="T46" i="207"/>
  <c r="U46" i="207"/>
  <c r="V46" i="207"/>
  <c r="A47" i="207"/>
  <c r="B47" i="207"/>
  <c r="C47" i="207"/>
  <c r="D47" i="207"/>
  <c r="E47" i="207"/>
  <c r="F47" i="207"/>
  <c r="G47" i="207"/>
  <c r="H47" i="207"/>
  <c r="I47" i="207"/>
  <c r="J47" i="207"/>
  <c r="K47" i="207"/>
  <c r="L47" i="207"/>
  <c r="M47" i="207"/>
  <c r="N47" i="207"/>
  <c r="O47" i="207"/>
  <c r="P47" i="207"/>
  <c r="Q47" i="207"/>
  <c r="R47" i="207"/>
  <c r="S47" i="207"/>
  <c r="T47" i="207"/>
  <c r="U47" i="207"/>
  <c r="V47" i="207"/>
  <c r="A48" i="207"/>
  <c r="B48" i="207"/>
  <c r="C48" i="207"/>
  <c r="D48" i="207"/>
  <c r="E48" i="207"/>
  <c r="F48" i="207"/>
  <c r="G48" i="207"/>
  <c r="H48" i="207"/>
  <c r="I48" i="207"/>
  <c r="J48" i="207"/>
  <c r="K48" i="207"/>
  <c r="L48" i="207"/>
  <c r="M48" i="207"/>
  <c r="N48" i="207"/>
  <c r="O48" i="207"/>
  <c r="P48" i="207"/>
  <c r="Q48" i="207"/>
  <c r="R48" i="207"/>
  <c r="S48" i="207"/>
  <c r="T48" i="207"/>
  <c r="U48" i="207"/>
  <c r="V48" i="207"/>
  <c r="A49" i="207"/>
  <c r="B49" i="207"/>
  <c r="C49" i="207"/>
  <c r="D49" i="207"/>
  <c r="E49" i="207"/>
  <c r="F49" i="207"/>
  <c r="G49" i="207"/>
  <c r="H49" i="207"/>
  <c r="I49" i="207"/>
  <c r="J49" i="207"/>
  <c r="K49" i="207"/>
  <c r="L49" i="207"/>
  <c r="M49" i="207"/>
  <c r="N49" i="207"/>
  <c r="O49" i="207"/>
  <c r="P49" i="207"/>
  <c r="Q49" i="207"/>
  <c r="R49" i="207"/>
  <c r="S49" i="207"/>
  <c r="T49" i="207"/>
  <c r="U49" i="207"/>
  <c r="V49" i="207"/>
  <c r="A50" i="207"/>
  <c r="B50" i="207"/>
  <c r="C50" i="207"/>
  <c r="D50" i="207"/>
  <c r="E50" i="207"/>
  <c r="F50" i="207"/>
  <c r="G50" i="207"/>
  <c r="H50" i="207"/>
  <c r="I50" i="207"/>
  <c r="J50" i="207"/>
  <c r="K50" i="207"/>
  <c r="L50" i="207"/>
  <c r="M50" i="207"/>
  <c r="N50" i="207"/>
  <c r="O50" i="207"/>
  <c r="P50" i="207"/>
  <c r="Q50" i="207"/>
  <c r="R50" i="207"/>
  <c r="S50" i="207"/>
  <c r="T50" i="207"/>
  <c r="U50" i="207"/>
  <c r="V50" i="207"/>
  <c r="A51" i="207"/>
  <c r="B51" i="207"/>
  <c r="C51" i="207"/>
  <c r="D51" i="207"/>
  <c r="E51" i="207"/>
  <c r="F51" i="207"/>
  <c r="G51" i="207"/>
  <c r="H51" i="207"/>
  <c r="I51" i="207"/>
  <c r="J51" i="207"/>
  <c r="K51" i="207"/>
  <c r="L51" i="207"/>
  <c r="M51" i="207"/>
  <c r="N51" i="207"/>
  <c r="O51" i="207"/>
  <c r="P51" i="207"/>
  <c r="Q51" i="207"/>
  <c r="R51" i="207"/>
  <c r="S51" i="207"/>
  <c r="T51" i="207"/>
  <c r="U51" i="207"/>
  <c r="V51" i="207"/>
  <c r="A52" i="207"/>
  <c r="B52" i="207"/>
  <c r="C52" i="207"/>
  <c r="D52" i="207"/>
  <c r="E52" i="207"/>
  <c r="F52" i="207"/>
  <c r="G52" i="207"/>
  <c r="H52" i="207"/>
  <c r="I52" i="207"/>
  <c r="J52" i="207"/>
  <c r="K52" i="207"/>
  <c r="L52" i="207"/>
  <c r="M52" i="207"/>
  <c r="N52" i="207"/>
  <c r="O52" i="207"/>
  <c r="P52" i="207"/>
  <c r="Q52" i="207"/>
  <c r="R52" i="207"/>
  <c r="S52" i="207"/>
  <c r="T52" i="207"/>
  <c r="U52" i="207"/>
  <c r="V52" i="207"/>
  <c r="A53" i="207"/>
  <c r="B53" i="207"/>
  <c r="C53" i="207"/>
  <c r="D53" i="207"/>
  <c r="E53" i="207"/>
  <c r="F53" i="207"/>
  <c r="G53" i="207"/>
  <c r="H53" i="207"/>
  <c r="I53" i="207"/>
  <c r="J53" i="207"/>
  <c r="K53" i="207"/>
  <c r="L53" i="207"/>
  <c r="M53" i="207"/>
  <c r="N53" i="207"/>
  <c r="O53" i="207"/>
  <c r="P53" i="207"/>
  <c r="Q53" i="207"/>
  <c r="R53" i="207"/>
  <c r="S53" i="207"/>
  <c r="T53" i="207"/>
  <c r="U53" i="207"/>
  <c r="V53" i="207"/>
  <c r="A54" i="207"/>
  <c r="B54" i="207"/>
  <c r="C54" i="207"/>
  <c r="D54" i="207"/>
  <c r="E54" i="207"/>
  <c r="F54" i="207"/>
  <c r="G54" i="207"/>
  <c r="H54" i="207"/>
  <c r="I54" i="207"/>
  <c r="J54" i="207"/>
  <c r="K54" i="207"/>
  <c r="L54" i="207"/>
  <c r="M54" i="207"/>
  <c r="N54" i="207"/>
  <c r="O54" i="207"/>
  <c r="P54" i="207"/>
  <c r="Q54" i="207"/>
  <c r="R54" i="207"/>
  <c r="S54" i="207"/>
  <c r="T54" i="207"/>
  <c r="U54" i="207"/>
  <c r="V54" i="207"/>
  <c r="A55" i="207"/>
  <c r="B55" i="207"/>
  <c r="C55" i="207"/>
  <c r="D55" i="207"/>
  <c r="E55" i="207"/>
  <c r="F55" i="207"/>
  <c r="G55" i="207"/>
  <c r="H55" i="207"/>
  <c r="I55" i="207"/>
  <c r="J55" i="207"/>
  <c r="K55" i="207"/>
  <c r="L55" i="207"/>
  <c r="M55" i="207"/>
  <c r="N55" i="207"/>
  <c r="O55" i="207"/>
  <c r="P55" i="207"/>
  <c r="Q55" i="207"/>
  <c r="R55" i="207"/>
  <c r="S55" i="207"/>
  <c r="T55" i="207"/>
  <c r="U55" i="207"/>
  <c r="V55" i="207"/>
  <c r="A56" i="207"/>
  <c r="B56" i="207"/>
  <c r="C56" i="207"/>
  <c r="D56" i="207"/>
  <c r="E56" i="207"/>
  <c r="F56" i="207"/>
  <c r="G56" i="207"/>
  <c r="H56" i="207"/>
  <c r="I56" i="207"/>
  <c r="J56" i="207"/>
  <c r="K56" i="207"/>
  <c r="L56" i="207"/>
  <c r="M56" i="207"/>
  <c r="N56" i="207"/>
  <c r="O56" i="207"/>
  <c r="P56" i="207"/>
  <c r="Q56" i="207"/>
  <c r="R56" i="207"/>
  <c r="S56" i="207"/>
  <c r="T56" i="207"/>
  <c r="U56" i="207"/>
  <c r="V56" i="207"/>
  <c r="A57" i="207"/>
  <c r="B57" i="207"/>
  <c r="C57" i="207"/>
  <c r="D57" i="207"/>
  <c r="E57" i="207"/>
  <c r="F57" i="207"/>
  <c r="G57" i="207"/>
  <c r="H57" i="207"/>
  <c r="I57" i="207"/>
  <c r="J57" i="207"/>
  <c r="K57" i="207"/>
  <c r="L57" i="207"/>
  <c r="M57" i="207"/>
  <c r="N57" i="207"/>
  <c r="O57" i="207"/>
  <c r="P57" i="207"/>
  <c r="Q57" i="207"/>
  <c r="R57" i="207"/>
  <c r="S57" i="207"/>
  <c r="T57" i="207"/>
  <c r="U57" i="207"/>
  <c r="V57" i="207"/>
  <c r="A58" i="207"/>
  <c r="B58" i="207"/>
  <c r="C58" i="207"/>
  <c r="D58" i="207"/>
  <c r="E58" i="207"/>
  <c r="F58" i="207"/>
  <c r="G58" i="207"/>
  <c r="H58" i="207"/>
  <c r="I58" i="207"/>
  <c r="J58" i="207"/>
  <c r="K58" i="207"/>
  <c r="L58" i="207"/>
  <c r="M58" i="207"/>
  <c r="N58" i="207"/>
  <c r="O58" i="207"/>
  <c r="P58" i="207"/>
  <c r="Q58" i="207"/>
  <c r="R58" i="207"/>
  <c r="S58" i="207"/>
  <c r="T58" i="207"/>
  <c r="U58" i="207"/>
  <c r="V58" i="207"/>
  <c r="A59" i="207"/>
  <c r="B59" i="207"/>
  <c r="C59" i="207"/>
  <c r="D59" i="207"/>
  <c r="E59" i="207"/>
  <c r="F59" i="207"/>
  <c r="G59" i="207"/>
  <c r="H59" i="207"/>
  <c r="I59" i="207"/>
  <c r="J59" i="207"/>
  <c r="K59" i="207"/>
  <c r="L59" i="207"/>
  <c r="M59" i="207"/>
  <c r="N59" i="207"/>
  <c r="O59" i="207"/>
  <c r="P59" i="207"/>
  <c r="Q59" i="207"/>
  <c r="R59" i="207"/>
  <c r="S59" i="207"/>
  <c r="T59" i="207"/>
  <c r="U59" i="207"/>
  <c r="V59" i="207"/>
  <c r="A60" i="207"/>
  <c r="B60" i="207"/>
  <c r="C60" i="207"/>
  <c r="D60" i="207"/>
  <c r="E60" i="207"/>
  <c r="F60" i="207"/>
  <c r="G60" i="207"/>
  <c r="H60" i="207"/>
  <c r="I60" i="207"/>
  <c r="J60" i="207"/>
  <c r="K60" i="207"/>
  <c r="L60" i="207"/>
  <c r="M60" i="207"/>
  <c r="N60" i="207"/>
  <c r="O60" i="207"/>
  <c r="P60" i="207"/>
  <c r="Q60" i="207"/>
  <c r="R60" i="207"/>
  <c r="S60" i="207"/>
  <c r="T60" i="207"/>
  <c r="U60" i="207"/>
  <c r="V60" i="207"/>
  <c r="A61" i="207"/>
  <c r="B61" i="207"/>
  <c r="C61" i="207"/>
  <c r="D61" i="207"/>
  <c r="E61" i="207"/>
  <c r="F61" i="207"/>
  <c r="G61" i="207"/>
  <c r="H61" i="207"/>
  <c r="I61" i="207"/>
  <c r="J61" i="207"/>
  <c r="K61" i="207"/>
  <c r="L61" i="207"/>
  <c r="M61" i="207"/>
  <c r="N61" i="207"/>
  <c r="O61" i="207"/>
  <c r="P61" i="207"/>
  <c r="Q61" i="207"/>
  <c r="R61" i="207"/>
  <c r="S61" i="207"/>
  <c r="T61" i="207"/>
  <c r="U61" i="207"/>
  <c r="V61" i="207"/>
  <c r="A62" i="207"/>
  <c r="B62" i="207"/>
  <c r="C62" i="207"/>
  <c r="D62" i="207"/>
  <c r="E62" i="207"/>
  <c r="F62" i="207"/>
  <c r="G62" i="207"/>
  <c r="H62" i="207"/>
  <c r="I62" i="207"/>
  <c r="J62" i="207"/>
  <c r="K62" i="207"/>
  <c r="L62" i="207"/>
  <c r="M62" i="207"/>
  <c r="N62" i="207"/>
  <c r="O62" i="207"/>
  <c r="P62" i="207"/>
  <c r="Q62" i="207"/>
  <c r="R62" i="207"/>
  <c r="S62" i="207"/>
  <c r="T62" i="207"/>
  <c r="U62" i="207"/>
  <c r="V62" i="207"/>
  <c r="A63" i="207"/>
  <c r="B63" i="207"/>
  <c r="C63" i="207"/>
  <c r="D63" i="207"/>
  <c r="E63" i="207"/>
  <c r="F63" i="207"/>
  <c r="G63" i="207"/>
  <c r="H63" i="207"/>
  <c r="I63" i="207"/>
  <c r="J63" i="207"/>
  <c r="K63" i="207"/>
  <c r="L63" i="207"/>
  <c r="M63" i="207"/>
  <c r="N63" i="207"/>
  <c r="O63" i="207"/>
  <c r="P63" i="207"/>
  <c r="Q63" i="207"/>
  <c r="R63" i="207"/>
  <c r="S63" i="207"/>
  <c r="T63" i="207"/>
  <c r="U63" i="207"/>
  <c r="V63" i="207"/>
  <c r="A64" i="207"/>
  <c r="B64" i="207"/>
  <c r="C64" i="207"/>
  <c r="D64" i="207"/>
  <c r="E64" i="207"/>
  <c r="F64" i="207"/>
  <c r="G64" i="207"/>
  <c r="H64" i="207"/>
  <c r="I64" i="207"/>
  <c r="J64" i="207"/>
  <c r="K64" i="207"/>
  <c r="L64" i="207"/>
  <c r="M64" i="207"/>
  <c r="N64" i="207"/>
  <c r="O64" i="207"/>
  <c r="P64" i="207"/>
  <c r="Q64" i="207"/>
  <c r="R64" i="207"/>
  <c r="S64" i="207"/>
  <c r="T64" i="207"/>
  <c r="U64" i="207"/>
  <c r="V64" i="207"/>
  <c r="A65" i="207"/>
  <c r="B65" i="207"/>
  <c r="C65" i="207"/>
  <c r="D65" i="207"/>
  <c r="E65" i="207"/>
  <c r="F65" i="207"/>
  <c r="G65" i="207"/>
  <c r="H65" i="207"/>
  <c r="I65" i="207"/>
  <c r="J65" i="207"/>
  <c r="K65" i="207"/>
  <c r="L65" i="207"/>
  <c r="M65" i="207"/>
  <c r="N65" i="207"/>
  <c r="O65" i="207"/>
  <c r="P65" i="207"/>
  <c r="Q65" i="207"/>
  <c r="R65" i="207"/>
  <c r="S65" i="207"/>
  <c r="T65" i="207"/>
  <c r="U65" i="207"/>
  <c r="V65" i="207"/>
  <c r="A66" i="207"/>
  <c r="B66" i="207"/>
  <c r="C66" i="207"/>
  <c r="D66" i="207"/>
  <c r="E66" i="207"/>
  <c r="F66" i="207"/>
  <c r="G66" i="207"/>
  <c r="H66" i="207"/>
  <c r="I66" i="207"/>
  <c r="J66" i="207"/>
  <c r="K66" i="207"/>
  <c r="L66" i="207"/>
  <c r="M66" i="207"/>
  <c r="N66" i="207"/>
  <c r="O66" i="207"/>
  <c r="P66" i="207"/>
  <c r="Q66" i="207"/>
  <c r="R66" i="207"/>
  <c r="S66" i="207"/>
  <c r="T66" i="207"/>
  <c r="U66" i="207"/>
  <c r="V66" i="207"/>
  <c r="A67" i="207"/>
  <c r="B67" i="207"/>
  <c r="C67" i="207"/>
  <c r="D67" i="207"/>
  <c r="E67" i="207"/>
  <c r="F67" i="207"/>
  <c r="G67" i="207"/>
  <c r="H67" i="207"/>
  <c r="I67" i="207"/>
  <c r="J67" i="207"/>
  <c r="K67" i="207"/>
  <c r="L67" i="207"/>
  <c r="M67" i="207"/>
  <c r="N67" i="207"/>
  <c r="O67" i="207"/>
  <c r="P67" i="207"/>
  <c r="Q67" i="207"/>
  <c r="R67" i="207"/>
  <c r="S67" i="207"/>
  <c r="T67" i="207"/>
  <c r="U67" i="207"/>
  <c r="V67" i="207"/>
  <c r="A68" i="207"/>
  <c r="B68" i="207"/>
  <c r="C68" i="207"/>
  <c r="D68" i="207"/>
  <c r="E68" i="207"/>
  <c r="F68" i="207"/>
  <c r="G68" i="207"/>
  <c r="H68" i="207"/>
  <c r="I68" i="207"/>
  <c r="J68" i="207"/>
  <c r="K68" i="207"/>
  <c r="L68" i="207"/>
  <c r="M68" i="207"/>
  <c r="N68" i="207"/>
  <c r="O68" i="207"/>
  <c r="P68" i="207"/>
  <c r="Q68" i="207"/>
  <c r="R68" i="207"/>
  <c r="S68" i="207"/>
  <c r="T68" i="207"/>
  <c r="U68" i="207"/>
  <c r="V68" i="207"/>
  <c r="A69" i="207"/>
  <c r="B69" i="207"/>
  <c r="C69" i="207"/>
  <c r="D69" i="207"/>
  <c r="E69" i="207"/>
  <c r="F69" i="207"/>
  <c r="G69" i="207"/>
  <c r="H69" i="207"/>
  <c r="I69" i="207"/>
  <c r="J69" i="207"/>
  <c r="K69" i="207"/>
  <c r="L69" i="207"/>
  <c r="M69" i="207"/>
  <c r="N69" i="207"/>
  <c r="O69" i="207"/>
  <c r="P69" i="207"/>
  <c r="Q69" i="207"/>
  <c r="R69" i="207"/>
  <c r="S69" i="207"/>
  <c r="T69" i="207"/>
  <c r="U69" i="207"/>
  <c r="V69" i="207"/>
  <c r="A70" i="207"/>
  <c r="B70" i="207"/>
  <c r="C70" i="207"/>
  <c r="D70" i="207"/>
  <c r="E70" i="207"/>
  <c r="F70" i="207"/>
  <c r="G70" i="207"/>
  <c r="H70" i="207"/>
  <c r="I70" i="207"/>
  <c r="J70" i="207"/>
  <c r="K70" i="207"/>
  <c r="L70" i="207"/>
  <c r="M70" i="207"/>
  <c r="N70" i="207"/>
  <c r="O70" i="207"/>
  <c r="P70" i="207"/>
  <c r="Q70" i="207"/>
  <c r="R70" i="207"/>
  <c r="S70" i="207"/>
  <c r="T70" i="207"/>
  <c r="U70" i="207"/>
  <c r="V70" i="207"/>
  <c r="A71" i="207"/>
  <c r="B71" i="207"/>
  <c r="C71" i="207"/>
  <c r="D71" i="207"/>
  <c r="E71" i="207"/>
  <c r="F71" i="207"/>
  <c r="G71" i="207"/>
  <c r="H71" i="207"/>
  <c r="I71" i="207"/>
  <c r="J71" i="207"/>
  <c r="K71" i="207"/>
  <c r="L71" i="207"/>
  <c r="M71" i="207"/>
  <c r="N71" i="207"/>
  <c r="O71" i="207"/>
  <c r="P71" i="207"/>
  <c r="Q71" i="207"/>
  <c r="R71" i="207"/>
  <c r="S71" i="207"/>
  <c r="T71" i="207"/>
  <c r="U71" i="207"/>
  <c r="V71" i="207"/>
  <c r="A72" i="207"/>
  <c r="B72" i="207"/>
  <c r="C72" i="207"/>
  <c r="D72" i="207"/>
  <c r="E72" i="207"/>
  <c r="F72" i="207"/>
  <c r="G72" i="207"/>
  <c r="H72" i="207"/>
  <c r="I72" i="207"/>
  <c r="J72" i="207"/>
  <c r="K72" i="207"/>
  <c r="L72" i="207"/>
  <c r="M72" i="207"/>
  <c r="N72" i="207"/>
  <c r="O72" i="207"/>
  <c r="P72" i="207"/>
  <c r="Q72" i="207"/>
  <c r="R72" i="207"/>
  <c r="S72" i="207"/>
  <c r="T72" i="207"/>
  <c r="U72" i="207"/>
  <c r="V72" i="207"/>
  <c r="A73" i="207"/>
  <c r="B73" i="207"/>
  <c r="C73" i="207"/>
  <c r="D73" i="207"/>
  <c r="E73" i="207"/>
  <c r="F73" i="207"/>
  <c r="G73" i="207"/>
  <c r="H73" i="207"/>
  <c r="I73" i="207"/>
  <c r="J73" i="207"/>
  <c r="K73" i="207"/>
  <c r="L73" i="207"/>
  <c r="M73" i="207"/>
  <c r="N73" i="207"/>
  <c r="O73" i="207"/>
  <c r="P73" i="207"/>
  <c r="Q73" i="207"/>
  <c r="R73" i="207"/>
  <c r="S73" i="207"/>
  <c r="T73" i="207"/>
  <c r="U73" i="207"/>
  <c r="V73" i="207"/>
  <c r="A74" i="207"/>
  <c r="B74" i="207"/>
  <c r="C74" i="207"/>
  <c r="D74" i="207"/>
  <c r="E74" i="207"/>
  <c r="F74" i="207"/>
  <c r="G74" i="207"/>
  <c r="H74" i="207"/>
  <c r="I74" i="207"/>
  <c r="J74" i="207"/>
  <c r="K74" i="207"/>
  <c r="L74" i="207"/>
  <c r="M74" i="207"/>
  <c r="N74" i="207"/>
  <c r="O74" i="207"/>
  <c r="P74" i="207"/>
  <c r="Q74" i="207"/>
  <c r="R74" i="207"/>
  <c r="S74" i="207"/>
  <c r="T74" i="207"/>
  <c r="U74" i="207"/>
  <c r="V74" i="207"/>
  <c r="A75" i="207"/>
  <c r="B75" i="207"/>
  <c r="C75" i="207"/>
  <c r="D75" i="207"/>
  <c r="E75" i="207"/>
  <c r="F75" i="207"/>
  <c r="G75" i="207"/>
  <c r="H75" i="207"/>
  <c r="I75" i="207"/>
  <c r="J75" i="207"/>
  <c r="K75" i="207"/>
  <c r="L75" i="207"/>
  <c r="M75" i="207"/>
  <c r="N75" i="207"/>
  <c r="O75" i="207"/>
  <c r="P75" i="207"/>
  <c r="Q75" i="207"/>
  <c r="R75" i="207"/>
  <c r="S75" i="207"/>
  <c r="T75" i="207"/>
  <c r="U75" i="207"/>
  <c r="V75" i="207"/>
  <c r="A76" i="207"/>
  <c r="B76" i="207"/>
  <c r="C76" i="207"/>
  <c r="D76" i="207"/>
  <c r="E76" i="207"/>
  <c r="F76" i="207"/>
  <c r="G76" i="207"/>
  <c r="H76" i="207"/>
  <c r="I76" i="207"/>
  <c r="J76" i="207"/>
  <c r="K76" i="207"/>
  <c r="L76" i="207"/>
  <c r="M76" i="207"/>
  <c r="N76" i="207"/>
  <c r="O76" i="207"/>
  <c r="P76" i="207"/>
  <c r="Q76" i="207"/>
  <c r="R76" i="207"/>
  <c r="S76" i="207"/>
  <c r="T76" i="207"/>
  <c r="U76" i="207"/>
  <c r="V76" i="207"/>
  <c r="A77" i="207"/>
  <c r="B77" i="207"/>
  <c r="C77" i="207"/>
  <c r="D77" i="207"/>
  <c r="E77" i="207"/>
  <c r="F77" i="207"/>
  <c r="G77" i="207"/>
  <c r="H77" i="207"/>
  <c r="I77" i="207"/>
  <c r="J77" i="207"/>
  <c r="K77" i="207"/>
  <c r="L77" i="207"/>
  <c r="M77" i="207"/>
  <c r="N77" i="207"/>
  <c r="O77" i="207"/>
  <c r="P77" i="207"/>
  <c r="Q77" i="207"/>
  <c r="R77" i="207"/>
  <c r="S77" i="207"/>
  <c r="T77" i="207"/>
  <c r="U77" i="207"/>
  <c r="V77" i="207"/>
  <c r="A78" i="207"/>
  <c r="B78" i="207"/>
  <c r="C78" i="207"/>
  <c r="D78" i="207"/>
  <c r="E78" i="207"/>
  <c r="F78" i="207"/>
  <c r="G78" i="207"/>
  <c r="H78" i="207"/>
  <c r="I78" i="207"/>
  <c r="J78" i="207"/>
  <c r="K78" i="207"/>
  <c r="L78" i="207"/>
  <c r="M78" i="207"/>
  <c r="N78" i="207"/>
  <c r="O78" i="207"/>
  <c r="P78" i="207"/>
  <c r="Q78" i="207"/>
  <c r="R78" i="207"/>
  <c r="S78" i="207"/>
  <c r="T78" i="207"/>
  <c r="U78" i="207"/>
  <c r="V78" i="207"/>
  <c r="A79" i="207"/>
  <c r="B79" i="207"/>
  <c r="C79" i="207"/>
  <c r="D79" i="207"/>
  <c r="E79" i="207"/>
  <c r="F79" i="207"/>
  <c r="G79" i="207"/>
  <c r="H79" i="207"/>
  <c r="I79" i="207"/>
  <c r="J79" i="207"/>
  <c r="K79" i="207"/>
  <c r="L79" i="207"/>
  <c r="M79" i="207"/>
  <c r="N79" i="207"/>
  <c r="O79" i="207"/>
  <c r="P79" i="207"/>
  <c r="Q79" i="207"/>
  <c r="R79" i="207"/>
  <c r="S79" i="207"/>
  <c r="T79" i="207"/>
  <c r="U79" i="207"/>
  <c r="V79" i="207"/>
  <c r="A80" i="207"/>
  <c r="B80" i="207"/>
  <c r="C80" i="207"/>
  <c r="D80" i="207"/>
  <c r="E80" i="207"/>
  <c r="F80" i="207"/>
  <c r="G80" i="207"/>
  <c r="H80" i="207"/>
  <c r="I80" i="207"/>
  <c r="J80" i="207"/>
  <c r="K80" i="207"/>
  <c r="L80" i="207"/>
  <c r="M80" i="207"/>
  <c r="N80" i="207"/>
  <c r="O80" i="207"/>
  <c r="P80" i="207"/>
  <c r="Q80" i="207"/>
  <c r="R80" i="207"/>
  <c r="S80" i="207"/>
  <c r="T80" i="207"/>
  <c r="U80" i="207"/>
  <c r="V80" i="207"/>
  <c r="A81" i="207"/>
  <c r="B81" i="207"/>
  <c r="C81" i="207"/>
  <c r="D81" i="207"/>
  <c r="E81" i="207"/>
  <c r="F81" i="207"/>
  <c r="G81" i="207"/>
  <c r="H81" i="207"/>
  <c r="I81" i="207"/>
  <c r="J81" i="207"/>
  <c r="K81" i="207"/>
  <c r="L81" i="207"/>
  <c r="M81" i="207"/>
  <c r="N81" i="207"/>
  <c r="O81" i="207"/>
  <c r="P81" i="207"/>
  <c r="Q81" i="207"/>
  <c r="R81" i="207"/>
  <c r="S81" i="207"/>
  <c r="T81" i="207"/>
  <c r="U81" i="207"/>
  <c r="V81" i="207"/>
  <c r="A82" i="207"/>
  <c r="B82" i="207"/>
  <c r="C82" i="207"/>
  <c r="D82" i="207"/>
  <c r="E82" i="207"/>
  <c r="F82" i="207"/>
  <c r="G82" i="207"/>
  <c r="H82" i="207"/>
  <c r="I82" i="207"/>
  <c r="J82" i="207"/>
  <c r="K82" i="207"/>
  <c r="L82" i="207"/>
  <c r="M82" i="207"/>
  <c r="N82" i="207"/>
  <c r="O82" i="207"/>
  <c r="P82" i="207"/>
  <c r="Q82" i="207"/>
  <c r="R82" i="207"/>
  <c r="S82" i="207"/>
  <c r="T82" i="207"/>
  <c r="U82" i="207"/>
  <c r="V82" i="207"/>
  <c r="A83" i="207"/>
  <c r="B83" i="207"/>
  <c r="C83" i="207"/>
  <c r="D83" i="207"/>
  <c r="E83" i="207"/>
  <c r="F83" i="207"/>
  <c r="G83" i="207"/>
  <c r="H83" i="207"/>
  <c r="I83" i="207"/>
  <c r="J83" i="207"/>
  <c r="K83" i="207"/>
  <c r="L83" i="207"/>
  <c r="M83" i="207"/>
  <c r="N83" i="207"/>
  <c r="O83" i="207"/>
  <c r="P83" i="207"/>
  <c r="Q83" i="207"/>
  <c r="R83" i="207"/>
  <c r="S83" i="207"/>
  <c r="T83" i="207"/>
  <c r="U83" i="207"/>
  <c r="V83" i="207"/>
  <c r="A84" i="207"/>
  <c r="B84" i="207"/>
  <c r="C84" i="207"/>
  <c r="D84" i="207"/>
  <c r="E84" i="207"/>
  <c r="F84" i="207"/>
  <c r="G84" i="207"/>
  <c r="H84" i="207"/>
  <c r="I84" i="207"/>
  <c r="J84" i="207"/>
  <c r="K84" i="207"/>
  <c r="L84" i="207"/>
  <c r="M84" i="207"/>
  <c r="N84" i="207"/>
  <c r="O84" i="207"/>
  <c r="P84" i="207"/>
  <c r="Q84" i="207"/>
  <c r="R84" i="207"/>
  <c r="S84" i="207"/>
  <c r="T84" i="207"/>
  <c r="U84" i="207"/>
  <c r="V84" i="207"/>
  <c r="A85" i="207"/>
  <c r="B85" i="207"/>
  <c r="C85" i="207"/>
  <c r="D85" i="207"/>
  <c r="E85" i="207"/>
  <c r="F85" i="207"/>
  <c r="G85" i="207"/>
  <c r="H85" i="207"/>
  <c r="I85" i="207"/>
  <c r="J85" i="207"/>
  <c r="K85" i="207"/>
  <c r="L85" i="207"/>
  <c r="M85" i="207"/>
  <c r="N85" i="207"/>
  <c r="O85" i="207"/>
  <c r="P85" i="207"/>
  <c r="Q85" i="207"/>
  <c r="R85" i="207"/>
  <c r="S85" i="207"/>
  <c r="T85" i="207"/>
  <c r="U85" i="207"/>
  <c r="V85" i="207"/>
  <c r="A86" i="207"/>
  <c r="B86" i="207"/>
  <c r="C86" i="207"/>
  <c r="D86" i="207"/>
  <c r="E86" i="207"/>
  <c r="F86" i="207"/>
  <c r="G86" i="207"/>
  <c r="H86" i="207"/>
  <c r="I86" i="207"/>
  <c r="J86" i="207"/>
  <c r="K86" i="207"/>
  <c r="L86" i="207"/>
  <c r="M86" i="207"/>
  <c r="N86" i="207"/>
  <c r="O86" i="207"/>
  <c r="P86" i="207"/>
  <c r="Q86" i="207"/>
  <c r="R86" i="207"/>
  <c r="S86" i="207"/>
  <c r="T86" i="207"/>
  <c r="U86" i="207"/>
  <c r="V86" i="207"/>
  <c r="A87" i="207"/>
  <c r="B87" i="207"/>
  <c r="C87" i="207"/>
  <c r="D87" i="207"/>
  <c r="E87" i="207"/>
  <c r="F87" i="207"/>
  <c r="G87" i="207"/>
  <c r="H87" i="207"/>
  <c r="I87" i="207"/>
  <c r="J87" i="207"/>
  <c r="K87" i="207"/>
  <c r="L87" i="207"/>
  <c r="M87" i="207"/>
  <c r="N87" i="207"/>
  <c r="O87" i="207"/>
  <c r="P87" i="207"/>
  <c r="Q87" i="207"/>
  <c r="R87" i="207"/>
  <c r="S87" i="207"/>
  <c r="T87" i="207"/>
  <c r="U87" i="207"/>
  <c r="V87" i="207"/>
  <c r="A88" i="207"/>
  <c r="B88" i="207"/>
  <c r="C88" i="207"/>
  <c r="D88" i="207"/>
  <c r="E88" i="207"/>
  <c r="F88" i="207"/>
  <c r="G88" i="207"/>
  <c r="H88" i="207"/>
  <c r="I88" i="207"/>
  <c r="J88" i="207"/>
  <c r="K88" i="207"/>
  <c r="L88" i="207"/>
  <c r="M88" i="207"/>
  <c r="N88" i="207"/>
  <c r="O88" i="207"/>
  <c r="P88" i="207"/>
  <c r="Q88" i="207"/>
  <c r="R88" i="207"/>
  <c r="S88" i="207"/>
  <c r="T88" i="207"/>
  <c r="U88" i="207"/>
  <c r="V88" i="207"/>
  <c r="A89" i="207"/>
  <c r="B89" i="207"/>
  <c r="C89" i="207"/>
  <c r="D89" i="207"/>
  <c r="E89" i="207"/>
  <c r="F89" i="207"/>
  <c r="G89" i="207"/>
  <c r="H89" i="207"/>
  <c r="I89" i="207"/>
  <c r="J89" i="207"/>
  <c r="K89" i="207"/>
  <c r="L89" i="207"/>
  <c r="M89" i="207"/>
  <c r="N89" i="207"/>
  <c r="O89" i="207"/>
  <c r="P89" i="207"/>
  <c r="Q89" i="207"/>
  <c r="R89" i="207"/>
  <c r="S89" i="207"/>
  <c r="T89" i="207"/>
  <c r="U89" i="207"/>
  <c r="V89" i="207"/>
  <c r="A90" i="207"/>
  <c r="B90" i="207"/>
  <c r="C90" i="207"/>
  <c r="D90" i="207"/>
  <c r="E90" i="207"/>
  <c r="F90" i="207"/>
  <c r="G90" i="207"/>
  <c r="H90" i="207"/>
  <c r="I90" i="207"/>
  <c r="J90" i="207"/>
  <c r="K90" i="207"/>
  <c r="L90" i="207"/>
  <c r="M90" i="207"/>
  <c r="N90" i="207"/>
  <c r="O90" i="207"/>
  <c r="P90" i="207"/>
  <c r="Q90" i="207"/>
  <c r="R90" i="207"/>
  <c r="S90" i="207"/>
  <c r="T90" i="207"/>
  <c r="U90" i="207"/>
  <c r="V90" i="207"/>
  <c r="A91" i="207"/>
  <c r="B91" i="207"/>
  <c r="C91" i="207"/>
  <c r="D91" i="207"/>
  <c r="E91" i="207"/>
  <c r="F91" i="207"/>
  <c r="G91" i="207"/>
  <c r="H91" i="207"/>
  <c r="I91" i="207"/>
  <c r="J91" i="207"/>
  <c r="K91" i="207"/>
  <c r="L91" i="207"/>
  <c r="M91" i="207"/>
  <c r="N91" i="207"/>
  <c r="O91" i="207"/>
  <c r="P91" i="207"/>
  <c r="Q91" i="207"/>
  <c r="R91" i="207"/>
  <c r="S91" i="207"/>
  <c r="T91" i="207"/>
  <c r="U91" i="207"/>
  <c r="V91" i="207"/>
  <c r="A92" i="207"/>
  <c r="B92" i="207"/>
  <c r="C92" i="207"/>
  <c r="D92" i="207"/>
  <c r="E92" i="207"/>
  <c r="F92" i="207"/>
  <c r="G92" i="207"/>
  <c r="H92" i="207"/>
  <c r="I92" i="207"/>
  <c r="J92" i="207"/>
  <c r="K92" i="207"/>
  <c r="L92" i="207"/>
  <c r="M92" i="207"/>
  <c r="N92" i="207"/>
  <c r="O92" i="207"/>
  <c r="P92" i="207"/>
  <c r="Q92" i="207"/>
  <c r="R92" i="207"/>
  <c r="S92" i="207"/>
  <c r="T92" i="207"/>
  <c r="U92" i="207"/>
  <c r="V92" i="207"/>
  <c r="A93" i="207"/>
  <c r="B93" i="207"/>
  <c r="C93" i="207"/>
  <c r="D93" i="207"/>
  <c r="E93" i="207"/>
  <c r="F93" i="207"/>
  <c r="G93" i="207"/>
  <c r="H93" i="207"/>
  <c r="I93" i="207"/>
  <c r="J93" i="207"/>
  <c r="K93" i="207"/>
  <c r="L93" i="207"/>
  <c r="M93" i="207"/>
  <c r="N93" i="207"/>
  <c r="O93" i="207"/>
  <c r="P93" i="207"/>
  <c r="Q93" i="207"/>
  <c r="R93" i="207"/>
  <c r="S93" i="207"/>
  <c r="T93" i="207"/>
  <c r="U93" i="207"/>
  <c r="V93" i="207"/>
  <c r="A94" i="207"/>
  <c r="B94" i="207"/>
  <c r="C94" i="207"/>
  <c r="D94" i="207"/>
  <c r="E94" i="207"/>
  <c r="F94" i="207"/>
  <c r="G94" i="207"/>
  <c r="H94" i="207"/>
  <c r="I94" i="207"/>
  <c r="J94" i="207"/>
  <c r="K94" i="207"/>
  <c r="L94" i="207"/>
  <c r="M94" i="207"/>
  <c r="N94" i="207"/>
  <c r="O94" i="207"/>
  <c r="P94" i="207"/>
  <c r="Q94" i="207"/>
  <c r="R94" i="207"/>
  <c r="S94" i="207"/>
  <c r="T94" i="207"/>
  <c r="U94" i="207"/>
  <c r="V94" i="207"/>
  <c r="A95" i="207"/>
  <c r="B95" i="207"/>
  <c r="C95" i="207"/>
  <c r="D95" i="207"/>
  <c r="E95" i="207"/>
  <c r="F95" i="207"/>
  <c r="G95" i="207"/>
  <c r="H95" i="207"/>
  <c r="I95" i="207"/>
  <c r="J95" i="207"/>
  <c r="K95" i="207"/>
  <c r="L95" i="207"/>
  <c r="M95" i="207"/>
  <c r="N95" i="207"/>
  <c r="O95" i="207"/>
  <c r="P95" i="207"/>
  <c r="Q95" i="207"/>
  <c r="R95" i="207"/>
  <c r="S95" i="207"/>
  <c r="T95" i="207"/>
  <c r="U95" i="207"/>
  <c r="V95" i="207"/>
  <c r="A96" i="207"/>
  <c r="B96" i="207"/>
  <c r="C96" i="207"/>
  <c r="D96" i="207"/>
  <c r="E96" i="207"/>
  <c r="F96" i="207"/>
  <c r="G96" i="207"/>
  <c r="H96" i="207"/>
  <c r="I96" i="207"/>
  <c r="J96" i="207"/>
  <c r="K96" i="207"/>
  <c r="L96" i="207"/>
  <c r="M96" i="207"/>
  <c r="N96" i="207"/>
  <c r="O96" i="207"/>
  <c r="P96" i="207"/>
  <c r="Q96" i="207"/>
  <c r="R96" i="207"/>
  <c r="S96" i="207"/>
  <c r="T96" i="207"/>
  <c r="U96" i="207"/>
  <c r="V96" i="207"/>
  <c r="A97" i="207"/>
  <c r="B97" i="207"/>
  <c r="C97" i="207"/>
  <c r="D97" i="207"/>
  <c r="E97" i="207"/>
  <c r="F97" i="207"/>
  <c r="G97" i="207"/>
  <c r="H97" i="207"/>
  <c r="I97" i="207"/>
  <c r="J97" i="207"/>
  <c r="K97" i="207"/>
  <c r="L97" i="207"/>
  <c r="M97" i="207"/>
  <c r="N97" i="207"/>
  <c r="O97" i="207"/>
  <c r="P97" i="207"/>
  <c r="Q97" i="207"/>
  <c r="R97" i="207"/>
  <c r="S97" i="207"/>
  <c r="T97" i="207"/>
  <c r="U97" i="207"/>
  <c r="V97" i="207"/>
  <c r="A98" i="207"/>
  <c r="B98" i="207"/>
  <c r="C98" i="207"/>
  <c r="D98" i="207"/>
  <c r="E98" i="207"/>
  <c r="F98" i="207"/>
  <c r="G98" i="207"/>
  <c r="H98" i="207"/>
  <c r="I98" i="207"/>
  <c r="J98" i="207"/>
  <c r="K98" i="207"/>
  <c r="L98" i="207"/>
  <c r="M98" i="207"/>
  <c r="N98" i="207"/>
  <c r="O98" i="207"/>
  <c r="P98" i="207"/>
  <c r="Q98" i="207"/>
  <c r="R98" i="207"/>
  <c r="S98" i="207"/>
  <c r="T98" i="207"/>
  <c r="U98" i="207"/>
  <c r="V98" i="207"/>
  <c r="A99" i="207"/>
  <c r="B99" i="207"/>
  <c r="C99" i="207"/>
  <c r="D99" i="207"/>
  <c r="E99" i="207"/>
  <c r="F99" i="207"/>
  <c r="G99" i="207"/>
  <c r="H99" i="207"/>
  <c r="I99" i="207"/>
  <c r="J99" i="207"/>
  <c r="K99" i="207"/>
  <c r="L99" i="207"/>
  <c r="M99" i="207"/>
  <c r="N99" i="207"/>
  <c r="O99" i="207"/>
  <c r="P99" i="207"/>
  <c r="Q99" i="207"/>
  <c r="R99" i="207"/>
  <c r="S99" i="207"/>
  <c r="T99" i="207"/>
  <c r="U99" i="207"/>
  <c r="V99" i="207"/>
  <c r="A100" i="207"/>
  <c r="B100" i="207"/>
  <c r="C100" i="207"/>
  <c r="D100" i="207"/>
  <c r="E100" i="207"/>
  <c r="F100" i="207"/>
  <c r="G100" i="207"/>
  <c r="H100" i="207"/>
  <c r="I100" i="207"/>
  <c r="J100" i="207"/>
  <c r="K100" i="207"/>
  <c r="L100" i="207"/>
  <c r="M100" i="207"/>
  <c r="N100" i="207"/>
  <c r="O100" i="207"/>
  <c r="P100" i="207"/>
  <c r="Q100" i="207"/>
  <c r="R100" i="207"/>
  <c r="S100" i="207"/>
  <c r="T100" i="207"/>
  <c r="U100" i="207"/>
  <c r="V100" i="207"/>
  <c r="A101" i="207"/>
  <c r="B101" i="207"/>
  <c r="C101" i="207"/>
  <c r="D101" i="207"/>
  <c r="E101" i="207"/>
  <c r="F101" i="207"/>
  <c r="G101" i="207"/>
  <c r="H101" i="207"/>
  <c r="I101" i="207"/>
  <c r="J101" i="207"/>
  <c r="K101" i="207"/>
  <c r="L101" i="207"/>
  <c r="M101" i="207"/>
  <c r="N101" i="207"/>
  <c r="O101" i="207"/>
  <c r="P101" i="207"/>
  <c r="Q101" i="207"/>
  <c r="R101" i="207"/>
  <c r="S101" i="207"/>
  <c r="T101" i="207"/>
  <c r="U101" i="207"/>
  <c r="V101" i="207"/>
  <c r="A102" i="207"/>
  <c r="B102" i="207"/>
  <c r="C102" i="207"/>
  <c r="D102" i="207"/>
  <c r="E102" i="207"/>
  <c r="F102" i="207"/>
  <c r="G102" i="207"/>
  <c r="H102" i="207"/>
  <c r="I102" i="207"/>
  <c r="J102" i="207"/>
  <c r="K102" i="207"/>
  <c r="L102" i="207"/>
  <c r="M102" i="207"/>
  <c r="N102" i="207"/>
  <c r="O102" i="207"/>
  <c r="P102" i="207"/>
  <c r="Q102" i="207"/>
  <c r="R102" i="207"/>
  <c r="S102" i="207"/>
  <c r="T102" i="207"/>
  <c r="U102" i="207"/>
  <c r="V102" i="207"/>
  <c r="A103" i="207"/>
  <c r="B103" i="207"/>
  <c r="C103" i="207"/>
  <c r="D103" i="207"/>
  <c r="E103" i="207"/>
  <c r="F103" i="207"/>
  <c r="G103" i="207"/>
  <c r="H103" i="207"/>
  <c r="I103" i="207"/>
  <c r="J103" i="207"/>
  <c r="K103" i="207"/>
  <c r="L103" i="207"/>
  <c r="M103" i="207"/>
  <c r="N103" i="207"/>
  <c r="O103" i="207"/>
  <c r="P103" i="207"/>
  <c r="Q103" i="207"/>
  <c r="R103" i="207"/>
  <c r="S103" i="207"/>
  <c r="T103" i="207"/>
  <c r="U103" i="207"/>
  <c r="V103" i="207"/>
  <c r="A104" i="207"/>
  <c r="B104" i="207"/>
  <c r="C104" i="207"/>
  <c r="D104" i="207"/>
  <c r="E104" i="207"/>
  <c r="F104" i="207"/>
  <c r="G104" i="207"/>
  <c r="H104" i="207"/>
  <c r="I104" i="207"/>
  <c r="J104" i="207"/>
  <c r="K104" i="207"/>
  <c r="L104" i="207"/>
  <c r="M104" i="207"/>
  <c r="N104" i="207"/>
  <c r="O104" i="207"/>
  <c r="P104" i="207"/>
  <c r="Q104" i="207"/>
  <c r="R104" i="207"/>
  <c r="S104" i="207"/>
  <c r="T104" i="207"/>
  <c r="U104" i="207"/>
  <c r="V104" i="207"/>
  <c r="A105" i="207"/>
  <c r="B105" i="207"/>
  <c r="C105" i="207"/>
  <c r="D105" i="207"/>
  <c r="E105" i="207"/>
  <c r="F105" i="207"/>
  <c r="G105" i="207"/>
  <c r="H105" i="207"/>
  <c r="I105" i="207"/>
  <c r="J105" i="207"/>
  <c r="K105" i="207"/>
  <c r="L105" i="207"/>
  <c r="M105" i="207"/>
  <c r="N105" i="207"/>
  <c r="O105" i="207"/>
  <c r="P105" i="207"/>
  <c r="Q105" i="207"/>
  <c r="R105" i="207"/>
  <c r="S105" i="207"/>
  <c r="T105" i="207"/>
  <c r="U105" i="207"/>
  <c r="V105" i="207"/>
  <c r="A106" i="207"/>
  <c r="B106" i="207"/>
  <c r="C106" i="207"/>
  <c r="D106" i="207"/>
  <c r="E106" i="207"/>
  <c r="F106" i="207"/>
  <c r="G106" i="207"/>
  <c r="H106" i="207"/>
  <c r="I106" i="207"/>
  <c r="J106" i="207"/>
  <c r="K106" i="207"/>
  <c r="L106" i="207"/>
  <c r="M106" i="207"/>
  <c r="N106" i="207"/>
  <c r="O106" i="207"/>
  <c r="P106" i="207"/>
  <c r="Q106" i="207"/>
  <c r="R106" i="207"/>
  <c r="S106" i="207"/>
  <c r="T106" i="207"/>
  <c r="U106" i="207"/>
  <c r="V106" i="207"/>
  <c r="A107" i="207"/>
  <c r="B107" i="207"/>
  <c r="C107" i="207"/>
  <c r="D107" i="207"/>
  <c r="E107" i="207"/>
  <c r="F107" i="207"/>
  <c r="G107" i="207"/>
  <c r="H107" i="207"/>
  <c r="I107" i="207"/>
  <c r="J107" i="207"/>
  <c r="K107" i="207"/>
  <c r="L107" i="207"/>
  <c r="M107" i="207"/>
  <c r="N107" i="207"/>
  <c r="O107" i="207"/>
  <c r="P107" i="207"/>
  <c r="Q107" i="207"/>
  <c r="R107" i="207"/>
  <c r="S107" i="207"/>
  <c r="T107" i="207"/>
  <c r="U107" i="207"/>
  <c r="V107" i="207"/>
  <c r="A108" i="207"/>
  <c r="B108" i="207"/>
  <c r="C108" i="207"/>
  <c r="D108" i="207"/>
  <c r="E108" i="207"/>
  <c r="F108" i="207"/>
  <c r="G108" i="207"/>
  <c r="H108" i="207"/>
  <c r="I108" i="207"/>
  <c r="J108" i="207"/>
  <c r="K108" i="207"/>
  <c r="L108" i="207"/>
  <c r="M108" i="207"/>
  <c r="N108" i="207"/>
  <c r="O108" i="207"/>
  <c r="P108" i="207"/>
  <c r="Q108" i="207"/>
  <c r="R108" i="207"/>
  <c r="S108" i="207"/>
  <c r="T108" i="207"/>
  <c r="U108" i="207"/>
  <c r="V108" i="207"/>
  <c r="A109" i="207"/>
  <c r="B109" i="207"/>
  <c r="C109" i="207"/>
  <c r="D109" i="207"/>
  <c r="E109" i="207"/>
  <c r="F109" i="207"/>
  <c r="G109" i="207"/>
  <c r="H109" i="207"/>
  <c r="I109" i="207"/>
  <c r="J109" i="207"/>
  <c r="K109" i="207"/>
  <c r="L109" i="207"/>
  <c r="M109" i="207"/>
  <c r="N109" i="207"/>
  <c r="O109" i="207"/>
  <c r="P109" i="207"/>
  <c r="Q109" i="207"/>
  <c r="R109" i="207"/>
  <c r="S109" i="207"/>
  <c r="T109" i="207"/>
  <c r="U109" i="207"/>
  <c r="V109" i="207"/>
  <c r="A110" i="207"/>
  <c r="B110" i="207"/>
  <c r="C110" i="207"/>
  <c r="D110" i="207"/>
  <c r="E110" i="207"/>
  <c r="F110" i="207"/>
  <c r="G110" i="207"/>
  <c r="H110" i="207"/>
  <c r="I110" i="207"/>
  <c r="J110" i="207"/>
  <c r="K110" i="207"/>
  <c r="L110" i="207"/>
  <c r="M110" i="207"/>
  <c r="N110" i="207"/>
  <c r="O110" i="207"/>
  <c r="P110" i="207"/>
  <c r="Q110" i="207"/>
  <c r="R110" i="207"/>
  <c r="S110" i="207"/>
  <c r="T110" i="207"/>
  <c r="U110" i="207"/>
  <c r="V110" i="207"/>
  <c r="A111" i="207"/>
  <c r="B111" i="207"/>
  <c r="C111" i="207"/>
  <c r="D111" i="207"/>
  <c r="E111" i="207"/>
  <c r="F111" i="207"/>
  <c r="G111" i="207"/>
  <c r="H111" i="207"/>
  <c r="I111" i="207"/>
  <c r="J111" i="207"/>
  <c r="K111" i="207"/>
  <c r="L111" i="207"/>
  <c r="M111" i="207"/>
  <c r="N111" i="207"/>
  <c r="O111" i="207"/>
  <c r="P111" i="207"/>
  <c r="Q111" i="207"/>
  <c r="R111" i="207"/>
  <c r="S111" i="207"/>
  <c r="T111" i="207"/>
  <c r="U111" i="207"/>
  <c r="V111" i="207"/>
  <c r="A112" i="207"/>
  <c r="B112" i="207"/>
  <c r="C112" i="207"/>
  <c r="D112" i="207"/>
  <c r="E112" i="207"/>
  <c r="F112" i="207"/>
  <c r="G112" i="207"/>
  <c r="H112" i="207"/>
  <c r="I112" i="207"/>
  <c r="J112" i="207"/>
  <c r="K112" i="207"/>
  <c r="L112" i="207"/>
  <c r="M112" i="207"/>
  <c r="N112" i="207"/>
  <c r="O112" i="207"/>
  <c r="P112" i="207"/>
  <c r="Q112" i="207"/>
  <c r="R112" i="207"/>
  <c r="S112" i="207"/>
  <c r="T112" i="207"/>
  <c r="U112" i="207"/>
  <c r="V112" i="207"/>
  <c r="A113" i="207"/>
  <c r="B113" i="207"/>
  <c r="C113" i="207"/>
  <c r="D113" i="207"/>
  <c r="E113" i="207"/>
  <c r="F113" i="207"/>
  <c r="G113" i="207"/>
  <c r="H113" i="207"/>
  <c r="I113" i="207"/>
  <c r="J113" i="207"/>
  <c r="K113" i="207"/>
  <c r="L113" i="207"/>
  <c r="M113" i="207"/>
  <c r="N113" i="207"/>
  <c r="O113" i="207"/>
  <c r="P113" i="207"/>
  <c r="Q113" i="207"/>
  <c r="R113" i="207"/>
  <c r="S113" i="207"/>
  <c r="T113" i="207"/>
  <c r="U113" i="207"/>
  <c r="V113" i="207"/>
  <c r="A114" i="207"/>
  <c r="B114" i="207"/>
  <c r="C114" i="207"/>
  <c r="D114" i="207"/>
  <c r="E114" i="207"/>
  <c r="F114" i="207"/>
  <c r="G114" i="207"/>
  <c r="H114" i="207"/>
  <c r="I114" i="207"/>
  <c r="J114" i="207"/>
  <c r="K114" i="207"/>
  <c r="L114" i="207"/>
  <c r="M114" i="207"/>
  <c r="N114" i="207"/>
  <c r="O114" i="207"/>
  <c r="P114" i="207"/>
  <c r="Q114" i="207"/>
  <c r="R114" i="207"/>
  <c r="S114" i="207"/>
  <c r="T114" i="207"/>
  <c r="U114" i="207"/>
  <c r="V114" i="207"/>
  <c r="A115" i="207"/>
  <c r="B115" i="207"/>
  <c r="C115" i="207"/>
  <c r="D115" i="207"/>
  <c r="E115" i="207"/>
  <c r="F115" i="207"/>
  <c r="G115" i="207"/>
  <c r="H115" i="207"/>
  <c r="I115" i="207"/>
  <c r="J115" i="207"/>
  <c r="K115" i="207"/>
  <c r="L115" i="207"/>
  <c r="M115" i="207"/>
  <c r="N115" i="207"/>
  <c r="O115" i="207"/>
  <c r="P115" i="207"/>
  <c r="Q115" i="207"/>
  <c r="R115" i="207"/>
  <c r="S115" i="207"/>
  <c r="T115" i="207"/>
  <c r="U115" i="207"/>
  <c r="V115" i="207"/>
  <c r="A116" i="207"/>
  <c r="B116" i="207"/>
  <c r="C116" i="207"/>
  <c r="D116" i="207"/>
  <c r="E116" i="207"/>
  <c r="F116" i="207"/>
  <c r="G116" i="207"/>
  <c r="H116" i="207"/>
  <c r="I116" i="207"/>
  <c r="J116" i="207"/>
  <c r="K116" i="207"/>
  <c r="L116" i="207"/>
  <c r="M116" i="207"/>
  <c r="N116" i="207"/>
  <c r="O116" i="207"/>
  <c r="P116" i="207"/>
  <c r="Q116" i="207"/>
  <c r="R116" i="207"/>
  <c r="S116" i="207"/>
  <c r="T116" i="207"/>
  <c r="U116" i="207"/>
  <c r="V116" i="207"/>
  <c r="A117" i="207"/>
  <c r="B117" i="207"/>
  <c r="C117" i="207"/>
  <c r="D117" i="207"/>
  <c r="E117" i="207"/>
  <c r="F117" i="207"/>
  <c r="G117" i="207"/>
  <c r="H117" i="207"/>
  <c r="I117" i="207"/>
  <c r="J117" i="207"/>
  <c r="K117" i="207"/>
  <c r="L117" i="207"/>
  <c r="M117" i="207"/>
  <c r="N117" i="207"/>
  <c r="O117" i="207"/>
  <c r="P117" i="207"/>
  <c r="Q117" i="207"/>
  <c r="R117" i="207"/>
  <c r="S117" i="207"/>
  <c r="T117" i="207"/>
  <c r="U117" i="207"/>
  <c r="V117" i="207"/>
  <c r="A118" i="207"/>
  <c r="B118" i="207"/>
  <c r="C118" i="207"/>
  <c r="D118" i="207"/>
  <c r="E118" i="207"/>
  <c r="F118" i="207"/>
  <c r="G118" i="207"/>
  <c r="H118" i="207"/>
  <c r="I118" i="207"/>
  <c r="J118" i="207"/>
  <c r="K118" i="207"/>
  <c r="L118" i="207"/>
  <c r="M118" i="207"/>
  <c r="N118" i="207"/>
  <c r="O118" i="207"/>
  <c r="P118" i="207"/>
  <c r="Q118" i="207"/>
  <c r="R118" i="207"/>
  <c r="S118" i="207"/>
  <c r="T118" i="207"/>
  <c r="U118" i="207"/>
  <c r="V118" i="207"/>
  <c r="A119" i="207"/>
  <c r="B119" i="207"/>
  <c r="C119" i="207"/>
  <c r="D119" i="207"/>
  <c r="E119" i="207"/>
  <c r="F119" i="207"/>
  <c r="G119" i="207"/>
  <c r="H119" i="207"/>
  <c r="I119" i="207"/>
  <c r="J119" i="207"/>
  <c r="K119" i="207"/>
  <c r="L119" i="207"/>
  <c r="M119" i="207"/>
  <c r="N119" i="207"/>
  <c r="O119" i="207"/>
  <c r="P119" i="207"/>
  <c r="Q119" i="207"/>
  <c r="R119" i="207"/>
  <c r="S119" i="207"/>
  <c r="T119" i="207"/>
  <c r="U119" i="207"/>
  <c r="V119" i="207"/>
  <c r="A120" i="207"/>
  <c r="B120" i="207"/>
  <c r="C120" i="207"/>
  <c r="D120" i="207"/>
  <c r="E120" i="207"/>
  <c r="F120" i="207"/>
  <c r="G120" i="207"/>
  <c r="H120" i="207"/>
  <c r="I120" i="207"/>
  <c r="J120" i="207"/>
  <c r="K120" i="207"/>
  <c r="L120" i="207"/>
  <c r="M120" i="207"/>
  <c r="N120" i="207"/>
  <c r="O120" i="207"/>
  <c r="P120" i="207"/>
  <c r="Q120" i="207"/>
  <c r="R120" i="207"/>
  <c r="S120" i="207"/>
  <c r="T120" i="207"/>
  <c r="U120" i="207"/>
  <c r="V120" i="207"/>
  <c r="A121" i="207"/>
  <c r="B121" i="207"/>
  <c r="C121" i="207"/>
  <c r="D121" i="207"/>
  <c r="E121" i="207"/>
  <c r="F121" i="207"/>
  <c r="G121" i="207"/>
  <c r="H121" i="207"/>
  <c r="I121" i="207"/>
  <c r="J121" i="207"/>
  <c r="K121" i="207"/>
  <c r="L121" i="207"/>
  <c r="M121" i="207"/>
  <c r="N121" i="207"/>
  <c r="O121" i="207"/>
  <c r="P121" i="207"/>
  <c r="Q121" i="207"/>
  <c r="R121" i="207"/>
  <c r="S121" i="207"/>
  <c r="T121" i="207"/>
  <c r="U121" i="207"/>
  <c r="V121" i="207"/>
  <c r="A122" i="207"/>
  <c r="B122" i="207"/>
  <c r="C122" i="207"/>
  <c r="D122" i="207"/>
  <c r="E122" i="207"/>
  <c r="F122" i="207"/>
  <c r="G122" i="207"/>
  <c r="H122" i="207"/>
  <c r="I122" i="207"/>
  <c r="J122" i="207"/>
  <c r="K122" i="207"/>
  <c r="L122" i="207"/>
  <c r="M122" i="207"/>
  <c r="N122" i="207"/>
  <c r="O122" i="207"/>
  <c r="P122" i="207"/>
  <c r="Q122" i="207"/>
  <c r="R122" i="207"/>
  <c r="S122" i="207"/>
  <c r="T122" i="207"/>
  <c r="U122" i="207"/>
  <c r="V122" i="207"/>
  <c r="A123" i="207"/>
  <c r="B123" i="207"/>
  <c r="C123" i="207"/>
  <c r="D123" i="207"/>
  <c r="E123" i="207"/>
  <c r="F123" i="207"/>
  <c r="G123" i="207"/>
  <c r="H123" i="207"/>
  <c r="I123" i="207"/>
  <c r="J123" i="207"/>
  <c r="K123" i="207"/>
  <c r="L123" i="207"/>
  <c r="M123" i="207"/>
  <c r="N123" i="207"/>
  <c r="O123" i="207"/>
  <c r="P123" i="207"/>
  <c r="Q123" i="207"/>
  <c r="R123" i="207"/>
  <c r="S123" i="207"/>
  <c r="T123" i="207"/>
  <c r="U123" i="207"/>
  <c r="V123" i="207"/>
  <c r="A124" i="207"/>
  <c r="B124" i="207"/>
  <c r="C124" i="207"/>
  <c r="D124" i="207"/>
  <c r="E124" i="207"/>
  <c r="F124" i="207"/>
  <c r="G124" i="207"/>
  <c r="H124" i="207"/>
  <c r="I124" i="207"/>
  <c r="J124" i="207"/>
  <c r="K124" i="207"/>
  <c r="L124" i="207"/>
  <c r="M124" i="207"/>
  <c r="N124" i="207"/>
  <c r="O124" i="207"/>
  <c r="P124" i="207"/>
  <c r="Q124" i="207"/>
  <c r="R124" i="207"/>
  <c r="S124" i="207"/>
  <c r="T124" i="207"/>
  <c r="U124" i="207"/>
  <c r="V124" i="207"/>
  <c r="A125" i="207"/>
  <c r="B125" i="207"/>
  <c r="C125" i="207"/>
  <c r="D125" i="207"/>
  <c r="E125" i="207"/>
  <c r="F125" i="207"/>
  <c r="G125" i="207"/>
  <c r="H125" i="207"/>
  <c r="I125" i="207"/>
  <c r="J125" i="207"/>
  <c r="K125" i="207"/>
  <c r="L125" i="207"/>
  <c r="M125" i="207"/>
  <c r="N125" i="207"/>
  <c r="O125" i="207"/>
  <c r="P125" i="207"/>
  <c r="Q125" i="207"/>
  <c r="R125" i="207"/>
  <c r="S125" i="207"/>
  <c r="T125" i="207"/>
  <c r="U125" i="207"/>
  <c r="V125" i="207"/>
  <c r="A126" i="207"/>
  <c r="B126" i="207"/>
  <c r="C126" i="207"/>
  <c r="D126" i="207"/>
  <c r="E126" i="207"/>
  <c r="F126" i="207"/>
  <c r="G126" i="207"/>
  <c r="H126" i="207"/>
  <c r="I126" i="207"/>
  <c r="J126" i="207"/>
  <c r="K126" i="207"/>
  <c r="L126" i="207"/>
  <c r="M126" i="207"/>
  <c r="N126" i="207"/>
  <c r="O126" i="207"/>
  <c r="P126" i="207"/>
  <c r="Q126" i="207"/>
  <c r="R126" i="207"/>
  <c r="S126" i="207"/>
  <c r="T126" i="207"/>
  <c r="U126" i="207"/>
  <c r="V126" i="207"/>
  <c r="A127" i="207"/>
  <c r="B127" i="207"/>
  <c r="C127" i="207"/>
  <c r="D127" i="207"/>
  <c r="E127" i="207"/>
  <c r="F127" i="207"/>
  <c r="G127" i="207"/>
  <c r="H127" i="207"/>
  <c r="I127" i="207"/>
  <c r="J127" i="207"/>
  <c r="K127" i="207"/>
  <c r="L127" i="207"/>
  <c r="M127" i="207"/>
  <c r="N127" i="207"/>
  <c r="O127" i="207"/>
  <c r="P127" i="207"/>
  <c r="Q127" i="207"/>
  <c r="R127" i="207"/>
  <c r="S127" i="207"/>
  <c r="T127" i="207"/>
  <c r="U127" i="207"/>
  <c r="V127" i="207"/>
  <c r="A128" i="207"/>
  <c r="B128" i="207"/>
  <c r="C128" i="207"/>
  <c r="D128" i="207"/>
  <c r="E128" i="207"/>
  <c r="F128" i="207"/>
  <c r="G128" i="207"/>
  <c r="H128" i="207"/>
  <c r="I128" i="207"/>
  <c r="J128" i="207"/>
  <c r="K128" i="207"/>
  <c r="L128" i="207"/>
  <c r="M128" i="207"/>
  <c r="N128" i="207"/>
  <c r="O128" i="207"/>
  <c r="P128" i="207"/>
  <c r="Q128" i="207"/>
  <c r="R128" i="207"/>
  <c r="S128" i="207"/>
  <c r="T128" i="207"/>
  <c r="U128" i="207"/>
  <c r="V128" i="207"/>
  <c r="A129" i="207"/>
  <c r="B129" i="207"/>
  <c r="C129" i="207"/>
  <c r="D129" i="207"/>
  <c r="E129" i="207"/>
  <c r="F129" i="207"/>
  <c r="G129" i="207"/>
  <c r="H129" i="207"/>
  <c r="I129" i="207"/>
  <c r="J129" i="207"/>
  <c r="K129" i="207"/>
  <c r="L129" i="207"/>
  <c r="M129" i="207"/>
  <c r="N129" i="207"/>
  <c r="O129" i="207"/>
  <c r="P129" i="207"/>
  <c r="Q129" i="207"/>
  <c r="R129" i="207"/>
  <c r="S129" i="207"/>
  <c r="T129" i="207"/>
  <c r="U129" i="207"/>
  <c r="V129" i="207"/>
  <c r="A130" i="207"/>
  <c r="B130" i="207"/>
  <c r="C130" i="207"/>
  <c r="D130" i="207"/>
  <c r="E130" i="207"/>
  <c r="F130" i="207"/>
  <c r="G130" i="207"/>
  <c r="H130" i="207"/>
  <c r="I130" i="207"/>
  <c r="J130" i="207"/>
  <c r="K130" i="207"/>
  <c r="L130" i="207"/>
  <c r="M130" i="207"/>
  <c r="N130" i="207"/>
  <c r="O130" i="207"/>
  <c r="P130" i="207"/>
  <c r="Q130" i="207"/>
  <c r="R130" i="207"/>
  <c r="S130" i="207"/>
  <c r="T130" i="207"/>
  <c r="U130" i="207"/>
  <c r="V130" i="207"/>
  <c r="A131" i="207"/>
  <c r="B131" i="207"/>
  <c r="C131" i="207"/>
  <c r="D131" i="207"/>
  <c r="E131" i="207"/>
  <c r="F131" i="207"/>
  <c r="G131" i="207"/>
  <c r="H131" i="207"/>
  <c r="I131" i="207"/>
  <c r="J131" i="207"/>
  <c r="K131" i="207"/>
  <c r="L131" i="207"/>
  <c r="M131" i="207"/>
  <c r="N131" i="207"/>
  <c r="O131" i="207"/>
  <c r="P131" i="207"/>
  <c r="Q131" i="207"/>
  <c r="R131" i="207"/>
  <c r="S131" i="207"/>
  <c r="T131" i="207"/>
  <c r="U131" i="207"/>
  <c r="V131" i="207"/>
  <c r="A132" i="207"/>
  <c r="B132" i="207"/>
  <c r="C132" i="207"/>
  <c r="D132" i="207"/>
  <c r="E132" i="207"/>
  <c r="F132" i="207"/>
  <c r="G132" i="207"/>
  <c r="H132" i="207"/>
  <c r="I132" i="207"/>
  <c r="J132" i="207"/>
  <c r="K132" i="207"/>
  <c r="L132" i="207"/>
  <c r="M132" i="207"/>
  <c r="N132" i="207"/>
  <c r="O132" i="207"/>
  <c r="P132" i="207"/>
  <c r="Q132" i="207"/>
  <c r="R132" i="207"/>
  <c r="S132" i="207"/>
  <c r="T132" i="207"/>
  <c r="U132" i="207"/>
  <c r="V132" i="207"/>
  <c r="A133" i="207"/>
  <c r="B133" i="207"/>
  <c r="C133" i="207"/>
  <c r="D133" i="207"/>
  <c r="E133" i="207"/>
  <c r="F133" i="207"/>
  <c r="G133" i="207"/>
  <c r="H133" i="207"/>
  <c r="I133" i="207"/>
  <c r="J133" i="207"/>
  <c r="K133" i="207"/>
  <c r="L133" i="207"/>
  <c r="M133" i="207"/>
  <c r="N133" i="207"/>
  <c r="O133" i="207"/>
  <c r="P133" i="207"/>
  <c r="Q133" i="207"/>
  <c r="R133" i="207"/>
  <c r="S133" i="207"/>
  <c r="T133" i="207"/>
  <c r="U133" i="207"/>
  <c r="V133" i="207"/>
  <c r="A134" i="207"/>
  <c r="B134" i="207"/>
  <c r="C134" i="207"/>
  <c r="D134" i="207"/>
  <c r="E134" i="207"/>
  <c r="F134" i="207"/>
  <c r="G134" i="207"/>
  <c r="H134" i="207"/>
  <c r="I134" i="207"/>
  <c r="J134" i="207"/>
  <c r="K134" i="207"/>
  <c r="L134" i="207"/>
  <c r="M134" i="207"/>
  <c r="N134" i="207"/>
  <c r="O134" i="207"/>
  <c r="P134" i="207"/>
  <c r="Q134" i="207"/>
  <c r="R134" i="207"/>
  <c r="S134" i="207"/>
  <c r="T134" i="207"/>
  <c r="U134" i="207"/>
  <c r="V134" i="207"/>
  <c r="A135" i="207"/>
  <c r="B135" i="207"/>
  <c r="C135" i="207"/>
  <c r="D135" i="207"/>
  <c r="E135" i="207"/>
  <c r="F135" i="207"/>
  <c r="G135" i="207"/>
  <c r="H135" i="207"/>
  <c r="I135" i="207"/>
  <c r="J135" i="207"/>
  <c r="K135" i="207"/>
  <c r="L135" i="207"/>
  <c r="M135" i="207"/>
  <c r="N135" i="207"/>
  <c r="O135" i="207"/>
  <c r="P135" i="207"/>
  <c r="Q135" i="207"/>
  <c r="R135" i="207"/>
  <c r="S135" i="207"/>
  <c r="T135" i="207"/>
  <c r="U135" i="207"/>
  <c r="V135" i="207"/>
  <c r="A136" i="207"/>
  <c r="B136" i="207"/>
  <c r="C136" i="207"/>
  <c r="D136" i="207"/>
  <c r="E136" i="207"/>
  <c r="F136" i="207"/>
  <c r="G136" i="207"/>
  <c r="H136" i="207"/>
  <c r="I136" i="207"/>
  <c r="J136" i="207"/>
  <c r="K136" i="207"/>
  <c r="L136" i="207"/>
  <c r="M136" i="207"/>
  <c r="N136" i="207"/>
  <c r="O136" i="207"/>
  <c r="P136" i="207"/>
  <c r="Q136" i="207"/>
  <c r="R136" i="207"/>
  <c r="S136" i="207"/>
  <c r="T136" i="207"/>
  <c r="U136" i="207"/>
  <c r="V136" i="207"/>
  <c r="A137" i="207"/>
  <c r="B137" i="207"/>
  <c r="C137" i="207"/>
  <c r="D137" i="207"/>
  <c r="E137" i="207"/>
  <c r="F137" i="207"/>
  <c r="G137" i="207"/>
  <c r="H137" i="207"/>
  <c r="I137" i="207"/>
  <c r="J137" i="207"/>
  <c r="K137" i="207"/>
  <c r="L137" i="207"/>
  <c r="M137" i="207"/>
  <c r="N137" i="207"/>
  <c r="O137" i="207"/>
  <c r="P137" i="207"/>
  <c r="Q137" i="207"/>
  <c r="R137" i="207"/>
  <c r="S137" i="207"/>
  <c r="T137" i="207"/>
  <c r="U137" i="207"/>
  <c r="V137" i="207"/>
  <c r="A138" i="207"/>
  <c r="B138" i="207"/>
  <c r="C138" i="207"/>
  <c r="D138" i="207"/>
  <c r="E138" i="207"/>
  <c r="F138" i="207"/>
  <c r="G138" i="207"/>
  <c r="H138" i="207"/>
  <c r="I138" i="207"/>
  <c r="J138" i="207"/>
  <c r="K138" i="207"/>
  <c r="L138" i="207"/>
  <c r="M138" i="207"/>
  <c r="N138" i="207"/>
  <c r="O138" i="207"/>
  <c r="P138" i="207"/>
  <c r="Q138" i="207"/>
  <c r="R138" i="207"/>
  <c r="S138" i="207"/>
  <c r="T138" i="207"/>
  <c r="U138" i="207"/>
  <c r="V138" i="207"/>
  <c r="A139" i="207"/>
  <c r="B139" i="207"/>
  <c r="C139" i="207"/>
  <c r="D139" i="207"/>
  <c r="E139" i="207"/>
  <c r="F139" i="207"/>
  <c r="G139" i="207"/>
  <c r="H139" i="207"/>
  <c r="I139" i="207"/>
  <c r="J139" i="207"/>
  <c r="K139" i="207"/>
  <c r="L139" i="207"/>
  <c r="M139" i="207"/>
  <c r="N139" i="207"/>
  <c r="O139" i="207"/>
  <c r="P139" i="207"/>
  <c r="Q139" i="207"/>
  <c r="R139" i="207"/>
  <c r="S139" i="207"/>
  <c r="T139" i="207"/>
  <c r="U139" i="207"/>
  <c r="V139" i="207"/>
  <c r="A140" i="207"/>
  <c r="B140" i="207"/>
  <c r="C140" i="207"/>
  <c r="D140" i="207"/>
  <c r="E140" i="207"/>
  <c r="F140" i="207"/>
  <c r="G140" i="207"/>
  <c r="H140" i="207"/>
  <c r="I140" i="207"/>
  <c r="J140" i="207"/>
  <c r="K140" i="207"/>
  <c r="L140" i="207"/>
  <c r="M140" i="207"/>
  <c r="N140" i="207"/>
  <c r="O140" i="207"/>
  <c r="P140" i="207"/>
  <c r="Q140" i="207"/>
  <c r="R140" i="207"/>
  <c r="S140" i="207"/>
  <c r="T140" i="207"/>
  <c r="U140" i="207"/>
  <c r="V140" i="207"/>
  <c r="V8" i="207"/>
  <c r="U8" i="207"/>
  <c r="T8" i="207"/>
  <c r="S8" i="207"/>
  <c r="R8" i="207"/>
  <c r="Q8" i="207"/>
  <c r="P8" i="207"/>
  <c r="O8" i="207"/>
  <c r="N8" i="207"/>
  <c r="M8" i="207"/>
  <c r="L8" i="207"/>
  <c r="K8" i="207"/>
  <c r="J8" i="207"/>
  <c r="I8" i="207"/>
  <c r="H8" i="207"/>
  <c r="G8" i="207"/>
  <c r="F8" i="207"/>
  <c r="E8" i="207"/>
  <c r="D8" i="207"/>
  <c r="C8" i="207"/>
  <c r="B8" i="207"/>
  <c r="A8" i="207"/>
  <c r="AU130" i="207"/>
  <c r="AU106" i="207"/>
  <c r="AU82" i="207"/>
  <c r="AU64" i="207"/>
  <c r="AU44" i="207"/>
  <c r="AU33" i="207"/>
  <c r="AU21" i="207"/>
  <c r="AU14" i="207"/>
  <c r="AU7" i="207"/>
  <c r="W16" i="192"/>
  <c r="W23" i="192"/>
  <c r="Y46" i="192"/>
  <c r="W9" i="192"/>
  <c r="W66" i="192"/>
  <c r="Y84" i="192"/>
  <c r="Y108" i="192"/>
  <c r="Y132" i="192"/>
  <c r="Y66" i="192"/>
  <c r="BA23" i="228"/>
  <c r="DH29" i="39"/>
  <c r="K136" i="114"/>
  <c r="K135" i="114"/>
  <c r="K132" i="114"/>
  <c r="K127" i="114"/>
  <c r="K126" i="114"/>
  <c r="K123" i="114"/>
  <c r="K108" i="114"/>
  <c r="K102" i="114"/>
  <c r="K98" i="114"/>
  <c r="K97" i="114"/>
  <c r="K95" i="114"/>
  <c r="K94" i="114"/>
  <c r="K91" i="114"/>
  <c r="K81" i="114"/>
  <c r="K78" i="114"/>
  <c r="K77" i="114"/>
  <c r="K72" i="114"/>
  <c r="K70" i="114"/>
  <c r="K69" i="114"/>
  <c r="K66" i="114"/>
  <c r="K63" i="114"/>
  <c r="K59" i="114"/>
  <c r="K58" i="114"/>
  <c r="K57" i="114"/>
  <c r="K51" i="114"/>
  <c r="K50" i="114"/>
  <c r="K49" i="114"/>
  <c r="K45" i="114"/>
  <c r="K44" i="114"/>
  <c r="K35" i="114"/>
  <c r="K27" i="114"/>
  <c r="K26" i="114"/>
  <c r="K24" i="114"/>
  <c r="K23" i="114"/>
  <c r="K15" i="114"/>
  <c r="K14" i="114"/>
  <c r="K10" i="114"/>
  <c r="G2" i="220"/>
  <c r="H2" i="220"/>
  <c r="F2" i="220"/>
  <c r="E2" i="220"/>
  <c r="AA64" i="207"/>
  <c r="AB64" i="207"/>
  <c r="AC64" i="207"/>
  <c r="AD64" i="207"/>
  <c r="AE64" i="207"/>
  <c r="AF64" i="207"/>
  <c r="AG64" i="207"/>
  <c r="AH64" i="207"/>
  <c r="AI64" i="207"/>
  <c r="AJ64" i="207"/>
  <c r="AK64" i="207"/>
  <c r="AL64" i="207"/>
  <c r="AM64" i="207"/>
  <c r="AN64" i="207"/>
  <c r="AO64" i="207"/>
  <c r="AP64" i="207"/>
  <c r="AQ64" i="207"/>
  <c r="AR64" i="207"/>
  <c r="AS64" i="207"/>
  <c r="AT64" i="207"/>
  <c r="AV64" i="207"/>
  <c r="Z64" i="207"/>
  <c r="AA7" i="207"/>
  <c r="AB7" i="207"/>
  <c r="AC7" i="207"/>
  <c r="AD7" i="207"/>
  <c r="AE7" i="207"/>
  <c r="AF7" i="207"/>
  <c r="AG7" i="207"/>
  <c r="AH7" i="207"/>
  <c r="AI7" i="207"/>
  <c r="AJ7" i="207"/>
  <c r="AK7" i="207"/>
  <c r="AL7" i="207"/>
  <c r="AM7" i="207"/>
  <c r="AN7" i="207"/>
  <c r="AO7" i="207"/>
  <c r="AP7" i="207"/>
  <c r="AQ7" i="207"/>
  <c r="AR7" i="207"/>
  <c r="AS7" i="207"/>
  <c r="AT7" i="207"/>
  <c r="AV7" i="207"/>
  <c r="C42" i="14"/>
  <c r="AA21" i="207"/>
  <c r="AB21" i="207"/>
  <c r="AC21" i="207"/>
  <c r="AD21" i="207"/>
  <c r="AE21" i="207"/>
  <c r="AF21" i="207"/>
  <c r="AG21" i="207"/>
  <c r="AH21" i="207"/>
  <c r="AI21" i="207"/>
  <c r="AJ21" i="207"/>
  <c r="AK21" i="207"/>
  <c r="AL21" i="207"/>
  <c r="AM21" i="207"/>
  <c r="AN21" i="207"/>
  <c r="AO21" i="207"/>
  <c r="AP21" i="207"/>
  <c r="AQ21" i="207"/>
  <c r="AR21" i="207"/>
  <c r="AS21" i="207"/>
  <c r="AT21" i="207"/>
  <c r="AV21" i="207"/>
  <c r="AA14" i="207"/>
  <c r="AB14" i="207"/>
  <c r="AC14" i="207"/>
  <c r="AD14" i="207"/>
  <c r="AE14" i="207"/>
  <c r="AF14" i="207"/>
  <c r="AG14" i="207"/>
  <c r="AH14" i="207"/>
  <c r="AI14" i="207"/>
  <c r="AJ14" i="207"/>
  <c r="AK14" i="207"/>
  <c r="AL14" i="207"/>
  <c r="AM14" i="207"/>
  <c r="AN14" i="207"/>
  <c r="AO14" i="207"/>
  <c r="AP14" i="207"/>
  <c r="AQ14" i="207"/>
  <c r="AR14" i="207"/>
  <c r="AS14" i="207"/>
  <c r="AT14" i="207"/>
  <c r="AV14" i="207"/>
  <c r="Z14" i="207"/>
  <c r="CG6" i="233"/>
  <c r="CG7" i="233"/>
  <c r="CG8" i="233"/>
  <c r="CG9" i="233"/>
  <c r="CG10" i="233"/>
  <c r="CG11" i="233"/>
  <c r="CG12" i="233"/>
  <c r="CG13" i="233"/>
  <c r="CG14" i="233"/>
  <c r="CG15" i="233"/>
  <c r="CG16" i="233"/>
  <c r="CG17" i="233"/>
  <c r="CG18" i="233"/>
  <c r="CG19" i="233"/>
  <c r="CG20" i="233"/>
  <c r="CG21" i="233"/>
  <c r="CG22" i="233"/>
  <c r="CG23" i="233"/>
  <c r="CG24" i="233"/>
  <c r="CG25" i="233"/>
  <c r="CG26" i="233"/>
  <c r="CG27" i="233"/>
  <c r="CG28" i="233"/>
  <c r="CG29" i="233"/>
  <c r="CG30" i="233"/>
  <c r="CG31" i="233"/>
  <c r="CG32" i="233"/>
  <c r="CG33" i="233"/>
  <c r="CG34" i="233"/>
  <c r="CG35" i="233"/>
  <c r="CG36" i="233"/>
  <c r="CG37" i="233"/>
  <c r="CG38" i="233"/>
  <c r="CG39" i="233"/>
  <c r="CG40" i="233"/>
  <c r="CG41" i="233"/>
  <c r="CG42" i="233"/>
  <c r="CG43" i="233"/>
  <c r="CG44" i="233"/>
  <c r="CG45" i="233"/>
  <c r="CG46" i="233"/>
  <c r="CG47" i="233"/>
  <c r="CG48" i="233"/>
  <c r="CG49" i="233"/>
  <c r="CG50" i="233"/>
  <c r="CG51" i="233"/>
  <c r="CG52" i="233"/>
  <c r="CG53" i="233"/>
  <c r="CG54" i="233"/>
  <c r="CG55" i="233"/>
  <c r="CG56" i="233"/>
  <c r="CG57" i="233"/>
  <c r="CG58" i="233"/>
  <c r="CG59" i="233"/>
  <c r="CG60" i="233"/>
  <c r="CG61" i="233"/>
  <c r="CG62" i="233"/>
  <c r="CG63" i="233"/>
  <c r="CG64" i="233"/>
  <c r="CG65" i="233"/>
  <c r="CG66" i="233"/>
  <c r="CG67" i="233"/>
  <c r="CG68" i="233"/>
  <c r="CG69" i="233"/>
  <c r="CG70" i="233"/>
  <c r="CG71" i="233"/>
  <c r="CG72" i="233"/>
  <c r="CG73" i="233"/>
  <c r="CG74" i="233"/>
  <c r="CG75" i="233"/>
  <c r="CG76" i="233"/>
  <c r="CG77" i="233"/>
  <c r="CG78" i="233"/>
  <c r="CG79" i="233"/>
  <c r="CG80" i="233"/>
  <c r="CG81" i="233"/>
  <c r="CG82" i="233"/>
  <c r="CG83" i="233"/>
  <c r="CG84" i="233"/>
  <c r="CG85" i="233"/>
  <c r="CG86" i="233"/>
  <c r="CG87" i="233"/>
  <c r="CG88" i="233"/>
  <c r="CG89" i="233"/>
  <c r="CG90" i="233"/>
  <c r="CG91" i="233"/>
  <c r="CG92" i="233"/>
  <c r="CG93" i="233"/>
  <c r="CG94" i="233"/>
  <c r="CG95" i="233"/>
  <c r="CG96" i="233"/>
  <c r="CG97" i="233"/>
  <c r="CG98" i="233"/>
  <c r="CG99" i="233"/>
  <c r="CG100" i="233"/>
  <c r="CG101" i="233"/>
  <c r="CG102" i="233"/>
  <c r="CG103" i="233"/>
  <c r="CG104" i="233"/>
  <c r="CG105" i="233"/>
  <c r="CG106" i="233"/>
  <c r="CG107" i="233"/>
  <c r="CG108" i="233"/>
  <c r="CG109" i="233"/>
  <c r="CG110" i="233"/>
  <c r="CG111" i="233"/>
  <c r="CG112" i="233"/>
  <c r="CG113" i="233"/>
  <c r="CG114" i="233"/>
  <c r="CG115" i="233"/>
  <c r="CG116" i="233"/>
  <c r="CG117" i="233"/>
  <c r="CG118" i="233"/>
  <c r="CG119" i="233"/>
  <c r="CG120" i="233"/>
  <c r="CG121" i="233"/>
  <c r="CG122" i="233"/>
  <c r="CG123" i="233"/>
  <c r="CG124" i="233"/>
  <c r="CG125" i="233"/>
  <c r="CG126" i="233"/>
  <c r="CG127" i="233"/>
  <c r="CG128" i="233"/>
  <c r="CG129" i="233"/>
  <c r="CG130" i="233"/>
  <c r="CG5" i="233"/>
  <c r="X5" i="233"/>
  <c r="Y5" i="233"/>
  <c r="CE6" i="233"/>
  <c r="CF6" i="233"/>
  <c r="CE7" i="233"/>
  <c r="CF7" i="233"/>
  <c r="CE8" i="233"/>
  <c r="CF8" i="233"/>
  <c r="CE9" i="233"/>
  <c r="CF9" i="233"/>
  <c r="CE10" i="233"/>
  <c r="CF10" i="233"/>
  <c r="CE11" i="233"/>
  <c r="CF11" i="233"/>
  <c r="CE12" i="233"/>
  <c r="CF12" i="233"/>
  <c r="CE13" i="233"/>
  <c r="CF13" i="233"/>
  <c r="CE14" i="233"/>
  <c r="CF14" i="233"/>
  <c r="CE15" i="233"/>
  <c r="CF15" i="233"/>
  <c r="CE16" i="233"/>
  <c r="CF16" i="233"/>
  <c r="CE17" i="233"/>
  <c r="CF17" i="233"/>
  <c r="CE18" i="233"/>
  <c r="CF18" i="233"/>
  <c r="CE19" i="233"/>
  <c r="CF19" i="233"/>
  <c r="CE20" i="233"/>
  <c r="CF20" i="233"/>
  <c r="CE21" i="233"/>
  <c r="CF21" i="233"/>
  <c r="CE22" i="233"/>
  <c r="CF22" i="233"/>
  <c r="CE23" i="233"/>
  <c r="CF23" i="233"/>
  <c r="CE24" i="233"/>
  <c r="CF24" i="233"/>
  <c r="CE25" i="233"/>
  <c r="CF25" i="233"/>
  <c r="CE26" i="233"/>
  <c r="CF26" i="233"/>
  <c r="CE27" i="233"/>
  <c r="CF27" i="233"/>
  <c r="CE28" i="233"/>
  <c r="CF28" i="233"/>
  <c r="CE29" i="233"/>
  <c r="CF29" i="233"/>
  <c r="CE30" i="233"/>
  <c r="CF30" i="233"/>
  <c r="CE31" i="233"/>
  <c r="CF31" i="233"/>
  <c r="CE32" i="233"/>
  <c r="CF32" i="233"/>
  <c r="CE33" i="233"/>
  <c r="CF33" i="233"/>
  <c r="CE34" i="233"/>
  <c r="CF34" i="233"/>
  <c r="CE35" i="233"/>
  <c r="CF35" i="233"/>
  <c r="CE36" i="233"/>
  <c r="CF36" i="233"/>
  <c r="CE37" i="233"/>
  <c r="CF37" i="233"/>
  <c r="CE38" i="233"/>
  <c r="CF38" i="233"/>
  <c r="CE39" i="233"/>
  <c r="CF39" i="233"/>
  <c r="CE40" i="233"/>
  <c r="CF40" i="233"/>
  <c r="CE41" i="233"/>
  <c r="CF41" i="233"/>
  <c r="CE42" i="233"/>
  <c r="CF42" i="233"/>
  <c r="CE43" i="233"/>
  <c r="CF43" i="233"/>
  <c r="CE44" i="233"/>
  <c r="CF44" i="233"/>
  <c r="CE45" i="233"/>
  <c r="CF45" i="233"/>
  <c r="CE46" i="233"/>
  <c r="CF46" i="233"/>
  <c r="CE47" i="233"/>
  <c r="CF47" i="233"/>
  <c r="CE48" i="233"/>
  <c r="CF48" i="233"/>
  <c r="CE49" i="233"/>
  <c r="CF49" i="233"/>
  <c r="CE50" i="233"/>
  <c r="CF50" i="233"/>
  <c r="CE51" i="233"/>
  <c r="CF51" i="233"/>
  <c r="CE52" i="233"/>
  <c r="CF52" i="233"/>
  <c r="CE53" i="233"/>
  <c r="CF53" i="233"/>
  <c r="CE54" i="233"/>
  <c r="CF54" i="233"/>
  <c r="CE55" i="233"/>
  <c r="CF55" i="233"/>
  <c r="CE56" i="233"/>
  <c r="CF56" i="233"/>
  <c r="CE57" i="233"/>
  <c r="CF57" i="233"/>
  <c r="CE58" i="233"/>
  <c r="CF58" i="233"/>
  <c r="CE59" i="233"/>
  <c r="CF59" i="233"/>
  <c r="CE60" i="233"/>
  <c r="CF60" i="233"/>
  <c r="CE61" i="233"/>
  <c r="CF61" i="233"/>
  <c r="CE62" i="233"/>
  <c r="CF62" i="233"/>
  <c r="CE63" i="233"/>
  <c r="CF63" i="233"/>
  <c r="CE64" i="233"/>
  <c r="CF64" i="233"/>
  <c r="CE65" i="233"/>
  <c r="CF65" i="233"/>
  <c r="CE66" i="233"/>
  <c r="CF66" i="233"/>
  <c r="CE67" i="233"/>
  <c r="CF67" i="233"/>
  <c r="CE68" i="233"/>
  <c r="CF68" i="233"/>
  <c r="CE69" i="233"/>
  <c r="CF69" i="233"/>
  <c r="CE70" i="233"/>
  <c r="CF70" i="233"/>
  <c r="CE71" i="233"/>
  <c r="CF71" i="233"/>
  <c r="CE72" i="233"/>
  <c r="CF72" i="233"/>
  <c r="CE73" i="233"/>
  <c r="CF73" i="233"/>
  <c r="CE74" i="233"/>
  <c r="CF74" i="233"/>
  <c r="CE75" i="233"/>
  <c r="CF75" i="233"/>
  <c r="CE76" i="233"/>
  <c r="CF76" i="233"/>
  <c r="CE77" i="233"/>
  <c r="CF77" i="233"/>
  <c r="CE78" i="233"/>
  <c r="CF78" i="233"/>
  <c r="CE79" i="233"/>
  <c r="CF79" i="233"/>
  <c r="CE80" i="233"/>
  <c r="CF80" i="233"/>
  <c r="CE81" i="233"/>
  <c r="CF81" i="233"/>
  <c r="CE82" i="233"/>
  <c r="CF82" i="233"/>
  <c r="CE83" i="233"/>
  <c r="CF83" i="233"/>
  <c r="CE84" i="233"/>
  <c r="CF84" i="233"/>
  <c r="CE85" i="233"/>
  <c r="CF85" i="233"/>
  <c r="CE86" i="233"/>
  <c r="CF86" i="233"/>
  <c r="CE87" i="233"/>
  <c r="CF87" i="233"/>
  <c r="CE88" i="233"/>
  <c r="CF88" i="233"/>
  <c r="CE89" i="233"/>
  <c r="CF89" i="233"/>
  <c r="CE90" i="233"/>
  <c r="CF90" i="233"/>
  <c r="CE91" i="233"/>
  <c r="CF91" i="233"/>
  <c r="CE92" i="233"/>
  <c r="CF92" i="233"/>
  <c r="CE93" i="233"/>
  <c r="CF93" i="233"/>
  <c r="CE94" i="233"/>
  <c r="CF94" i="233"/>
  <c r="CE95" i="233"/>
  <c r="CF95" i="233"/>
  <c r="CE96" i="233"/>
  <c r="CF96" i="233"/>
  <c r="CE97" i="233"/>
  <c r="CF97" i="233"/>
  <c r="CE98" i="233"/>
  <c r="CF98" i="233"/>
  <c r="CE99" i="233"/>
  <c r="CF99" i="233"/>
  <c r="CE100" i="233"/>
  <c r="CF100" i="233"/>
  <c r="CE101" i="233"/>
  <c r="CF101" i="233"/>
  <c r="CE102" i="233"/>
  <c r="CF102" i="233"/>
  <c r="CE103" i="233"/>
  <c r="CF103" i="233"/>
  <c r="CE104" i="233"/>
  <c r="CF104" i="233"/>
  <c r="CE105" i="233"/>
  <c r="CF105" i="233"/>
  <c r="CE106" i="233"/>
  <c r="CF106" i="233"/>
  <c r="CE107" i="233"/>
  <c r="CF107" i="233"/>
  <c r="CE108" i="233"/>
  <c r="CF108" i="233"/>
  <c r="CE109" i="233"/>
  <c r="CF109" i="233"/>
  <c r="CE110" i="233"/>
  <c r="CF110" i="233"/>
  <c r="CE111" i="233"/>
  <c r="CF111" i="233"/>
  <c r="CE112" i="233"/>
  <c r="CF112" i="233"/>
  <c r="CE113" i="233"/>
  <c r="CF113" i="233"/>
  <c r="CE114" i="233"/>
  <c r="CF114" i="233"/>
  <c r="CE115" i="233"/>
  <c r="CF115" i="233"/>
  <c r="CE116" i="233"/>
  <c r="CF116" i="233"/>
  <c r="CE117" i="233"/>
  <c r="CF117" i="233"/>
  <c r="CE118" i="233"/>
  <c r="CF118" i="233"/>
  <c r="CE119" i="233"/>
  <c r="CF119" i="233"/>
  <c r="CE120" i="233"/>
  <c r="CF120" i="233"/>
  <c r="CE121" i="233"/>
  <c r="CF121" i="233"/>
  <c r="CE122" i="233"/>
  <c r="CF122" i="233"/>
  <c r="CE123" i="233"/>
  <c r="CF123" i="233"/>
  <c r="CE124" i="233"/>
  <c r="CF124" i="233"/>
  <c r="CE125" i="233"/>
  <c r="CF125" i="233"/>
  <c r="CE126" i="233"/>
  <c r="CF126" i="233"/>
  <c r="CE127" i="233"/>
  <c r="CF127" i="233"/>
  <c r="CE128" i="233"/>
  <c r="CF128" i="233"/>
  <c r="CE129" i="233"/>
  <c r="CF129" i="233"/>
  <c r="CE130" i="233"/>
  <c r="CF130" i="233"/>
  <c r="CF5" i="233"/>
  <c r="CE5" i="233"/>
  <c r="Y6" i="233"/>
  <c r="Y7" i="233"/>
  <c r="Y8" i="233"/>
  <c r="Y9" i="233"/>
  <c r="Y10" i="233"/>
  <c r="Y11" i="233"/>
  <c r="Y12" i="233"/>
  <c r="Y13" i="233"/>
  <c r="Y14" i="233"/>
  <c r="Y15" i="233"/>
  <c r="Y16" i="233"/>
  <c r="Y17" i="233"/>
  <c r="Y18" i="233"/>
  <c r="Y19" i="233"/>
  <c r="Y20" i="233"/>
  <c r="Y21" i="233"/>
  <c r="Y22" i="233"/>
  <c r="Y23" i="233"/>
  <c r="Y24" i="233"/>
  <c r="Y25" i="233"/>
  <c r="Y26" i="233"/>
  <c r="Y27" i="233"/>
  <c r="Y28" i="233"/>
  <c r="Y29" i="233"/>
  <c r="Y30" i="233"/>
  <c r="Y31" i="233"/>
  <c r="Y32" i="233"/>
  <c r="Y33" i="233"/>
  <c r="Y34" i="233"/>
  <c r="Y35" i="233"/>
  <c r="Y36" i="233"/>
  <c r="Y37" i="233"/>
  <c r="Y38" i="233"/>
  <c r="Y39" i="233"/>
  <c r="Y40" i="233"/>
  <c r="Y41" i="233"/>
  <c r="Y42" i="233"/>
  <c r="Y43" i="233"/>
  <c r="Y44" i="233"/>
  <c r="Y45" i="233"/>
  <c r="Y46" i="233"/>
  <c r="Y47" i="233"/>
  <c r="Y48" i="233"/>
  <c r="Y49" i="233"/>
  <c r="Y50" i="233"/>
  <c r="Y51" i="233"/>
  <c r="Y52" i="233"/>
  <c r="Y53" i="233"/>
  <c r="Y54" i="233"/>
  <c r="Y55" i="233"/>
  <c r="Y56" i="233"/>
  <c r="Y57" i="233"/>
  <c r="Y58" i="233"/>
  <c r="Y59" i="233"/>
  <c r="Y60" i="233"/>
  <c r="Y61" i="233"/>
  <c r="Y62" i="233"/>
  <c r="Y63" i="233"/>
  <c r="Y64" i="233"/>
  <c r="Y65" i="233"/>
  <c r="Y66" i="233"/>
  <c r="Y67" i="233"/>
  <c r="Y68" i="233"/>
  <c r="Y69" i="233"/>
  <c r="Y70" i="233"/>
  <c r="Y71" i="233"/>
  <c r="Y72" i="233"/>
  <c r="Y73" i="233"/>
  <c r="Y74" i="233"/>
  <c r="Y75" i="233"/>
  <c r="Y76" i="233"/>
  <c r="Y77" i="233"/>
  <c r="Y78" i="233"/>
  <c r="Y79" i="233"/>
  <c r="Y80" i="233"/>
  <c r="Y81" i="233"/>
  <c r="Y82" i="233"/>
  <c r="Y83" i="233"/>
  <c r="Y84" i="233"/>
  <c r="Y85" i="233"/>
  <c r="Y86" i="233"/>
  <c r="Y87" i="233"/>
  <c r="Y88" i="233"/>
  <c r="Y89" i="233"/>
  <c r="Y90" i="233"/>
  <c r="Y91" i="233"/>
  <c r="Y92" i="233"/>
  <c r="Y93" i="233"/>
  <c r="Y94" i="233"/>
  <c r="Y95" i="233"/>
  <c r="Y96" i="233"/>
  <c r="Y97" i="233"/>
  <c r="Y98" i="233"/>
  <c r="Y99" i="233"/>
  <c r="Y100" i="233"/>
  <c r="Y101" i="233"/>
  <c r="Y102" i="233"/>
  <c r="Y103" i="233"/>
  <c r="Y104" i="233"/>
  <c r="Y105" i="233"/>
  <c r="Y106" i="233"/>
  <c r="Y107" i="233"/>
  <c r="Y108" i="233"/>
  <c r="Y109" i="233"/>
  <c r="Y110" i="233"/>
  <c r="Y111" i="233"/>
  <c r="Y112" i="233"/>
  <c r="Y113" i="233"/>
  <c r="Y114" i="233"/>
  <c r="Y115" i="233"/>
  <c r="Y116" i="233"/>
  <c r="Y117" i="233"/>
  <c r="Y118" i="233"/>
  <c r="Y119" i="233"/>
  <c r="Y120" i="233"/>
  <c r="Y121" i="233"/>
  <c r="Y122" i="233"/>
  <c r="Y123" i="233"/>
  <c r="Y124" i="233"/>
  <c r="Y125" i="233"/>
  <c r="Y126" i="233"/>
  <c r="Y127" i="233"/>
  <c r="Y128" i="233"/>
  <c r="Y129" i="233"/>
  <c r="Y130" i="233"/>
  <c r="X6" i="233"/>
  <c r="X7" i="233"/>
  <c r="X8" i="233"/>
  <c r="X9" i="233"/>
  <c r="X10" i="233"/>
  <c r="X11" i="233"/>
  <c r="X12" i="233"/>
  <c r="X13" i="233"/>
  <c r="X14" i="233"/>
  <c r="X15" i="233"/>
  <c r="X16" i="233"/>
  <c r="X17" i="233"/>
  <c r="X18" i="233"/>
  <c r="X19" i="233"/>
  <c r="X20" i="233"/>
  <c r="X21" i="233"/>
  <c r="X22" i="233"/>
  <c r="X23" i="233"/>
  <c r="X24" i="233"/>
  <c r="X25" i="233"/>
  <c r="X26" i="233"/>
  <c r="X27" i="233"/>
  <c r="X28" i="233"/>
  <c r="X29" i="233"/>
  <c r="X30" i="233"/>
  <c r="X31" i="233"/>
  <c r="X32" i="233"/>
  <c r="X33" i="233"/>
  <c r="X34" i="233"/>
  <c r="X35" i="233"/>
  <c r="X36" i="233"/>
  <c r="X37" i="233"/>
  <c r="X38" i="233"/>
  <c r="X39" i="233"/>
  <c r="X40" i="233"/>
  <c r="X41" i="233"/>
  <c r="X42" i="233"/>
  <c r="X43" i="233"/>
  <c r="X44" i="233"/>
  <c r="X45" i="233"/>
  <c r="X46" i="233"/>
  <c r="X47" i="233"/>
  <c r="X48" i="233"/>
  <c r="X49" i="233"/>
  <c r="X50" i="233"/>
  <c r="X51" i="233"/>
  <c r="X52" i="233"/>
  <c r="X53" i="233"/>
  <c r="X54" i="233"/>
  <c r="X55" i="233"/>
  <c r="X56" i="233"/>
  <c r="X57" i="233"/>
  <c r="X58" i="233"/>
  <c r="X59" i="233"/>
  <c r="X60" i="233"/>
  <c r="X61" i="233"/>
  <c r="X62" i="233"/>
  <c r="X63" i="233"/>
  <c r="X64" i="233"/>
  <c r="X65" i="233"/>
  <c r="X66" i="233"/>
  <c r="X67" i="233"/>
  <c r="X68" i="233"/>
  <c r="X69" i="233"/>
  <c r="X70" i="233"/>
  <c r="X71" i="233"/>
  <c r="X72" i="233"/>
  <c r="X73" i="233"/>
  <c r="X74" i="233"/>
  <c r="X75" i="233"/>
  <c r="X76" i="233"/>
  <c r="X77" i="233"/>
  <c r="X78" i="233"/>
  <c r="X79" i="233"/>
  <c r="X80" i="233"/>
  <c r="X81" i="233"/>
  <c r="X82" i="233"/>
  <c r="X83" i="233"/>
  <c r="X84" i="233"/>
  <c r="X85" i="233"/>
  <c r="X86" i="233"/>
  <c r="X87" i="233"/>
  <c r="X88" i="233"/>
  <c r="X89" i="233"/>
  <c r="X90" i="233"/>
  <c r="X91" i="233"/>
  <c r="X92" i="233"/>
  <c r="X93" i="233"/>
  <c r="X94" i="233"/>
  <c r="X95" i="233"/>
  <c r="X96" i="233"/>
  <c r="X97" i="233"/>
  <c r="X98" i="233"/>
  <c r="X99" i="233"/>
  <c r="X100" i="233"/>
  <c r="X101" i="233"/>
  <c r="X102" i="233"/>
  <c r="X103" i="233"/>
  <c r="X104" i="233"/>
  <c r="X105" i="233"/>
  <c r="X106" i="233"/>
  <c r="X107" i="233"/>
  <c r="X108" i="233"/>
  <c r="X109" i="233"/>
  <c r="X110" i="233"/>
  <c r="X111" i="233"/>
  <c r="X112" i="233"/>
  <c r="X113" i="233"/>
  <c r="X114" i="233"/>
  <c r="X115" i="233"/>
  <c r="X116" i="233"/>
  <c r="X117" i="233"/>
  <c r="X118" i="233"/>
  <c r="X119" i="233"/>
  <c r="X120" i="233"/>
  <c r="X121" i="233"/>
  <c r="X122" i="233"/>
  <c r="X123" i="233"/>
  <c r="X124" i="233"/>
  <c r="X125" i="233"/>
  <c r="X126" i="233"/>
  <c r="X127" i="233"/>
  <c r="X128" i="233"/>
  <c r="X129" i="233"/>
  <c r="X130" i="233"/>
  <c r="C40" i="14"/>
  <c r="C89" i="14"/>
  <c r="C90" i="14"/>
  <c r="I79" i="14"/>
  <c r="Z6" i="233"/>
  <c r="Z7" i="233"/>
  <c r="Z8" i="233"/>
  <c r="Z9" i="233"/>
  <c r="Z10" i="233"/>
  <c r="Z11" i="233"/>
  <c r="Z12" i="233"/>
  <c r="Z13" i="233"/>
  <c r="Z14" i="233"/>
  <c r="Z15" i="233"/>
  <c r="Z16" i="233"/>
  <c r="Z17" i="233"/>
  <c r="Z18" i="233"/>
  <c r="Z19" i="233"/>
  <c r="Z20" i="233"/>
  <c r="Z21" i="233"/>
  <c r="Z22" i="233"/>
  <c r="Z23" i="233"/>
  <c r="Z24" i="233"/>
  <c r="Z25" i="233"/>
  <c r="Z26" i="233"/>
  <c r="Z27" i="233"/>
  <c r="Z28" i="233"/>
  <c r="Z29" i="233"/>
  <c r="Z30" i="233"/>
  <c r="Z31" i="233"/>
  <c r="Z32" i="233"/>
  <c r="Z33" i="233"/>
  <c r="Z34" i="233"/>
  <c r="Z35" i="233"/>
  <c r="Z36" i="233"/>
  <c r="Z37" i="233"/>
  <c r="Z38" i="233"/>
  <c r="Z39" i="233"/>
  <c r="Z40" i="233"/>
  <c r="Z41" i="233"/>
  <c r="Z42" i="233"/>
  <c r="Z43" i="233"/>
  <c r="Z44" i="233"/>
  <c r="Z45" i="233"/>
  <c r="Z46" i="233"/>
  <c r="Z47" i="233"/>
  <c r="Z48" i="233"/>
  <c r="Z49" i="233"/>
  <c r="Z50" i="233"/>
  <c r="Z51" i="233"/>
  <c r="Z52" i="233"/>
  <c r="Z53" i="233"/>
  <c r="Z54" i="233"/>
  <c r="Z55" i="233"/>
  <c r="Z56" i="233"/>
  <c r="Z57" i="233"/>
  <c r="Z58" i="233"/>
  <c r="Z59" i="233"/>
  <c r="Z60" i="233"/>
  <c r="Z61" i="233"/>
  <c r="Z62" i="233"/>
  <c r="Z63" i="233"/>
  <c r="Z64" i="233"/>
  <c r="Z65" i="233"/>
  <c r="Z66" i="233"/>
  <c r="Z67" i="233"/>
  <c r="Z68" i="233"/>
  <c r="Z69" i="233"/>
  <c r="Z70" i="233"/>
  <c r="Z71" i="233"/>
  <c r="Z72" i="233"/>
  <c r="Z73" i="233"/>
  <c r="Z74" i="233"/>
  <c r="Z75" i="233"/>
  <c r="Z76" i="233"/>
  <c r="Z77" i="233"/>
  <c r="Z78" i="233"/>
  <c r="Z79" i="233"/>
  <c r="Z80" i="233"/>
  <c r="Z81" i="233"/>
  <c r="Z82" i="233"/>
  <c r="Z83" i="233"/>
  <c r="Z84" i="233"/>
  <c r="Z85" i="233"/>
  <c r="Z86" i="233"/>
  <c r="Z87" i="233"/>
  <c r="Z88" i="233"/>
  <c r="Z89" i="233"/>
  <c r="Z90" i="233"/>
  <c r="Z91" i="233"/>
  <c r="Z92" i="233"/>
  <c r="Z93" i="233"/>
  <c r="Z94" i="233"/>
  <c r="Z95" i="233"/>
  <c r="Z96" i="233"/>
  <c r="Z97" i="233"/>
  <c r="Z98" i="233"/>
  <c r="Z99" i="233"/>
  <c r="Z100" i="233"/>
  <c r="Z101" i="233"/>
  <c r="Z102" i="233"/>
  <c r="Z103" i="233"/>
  <c r="Z104" i="233"/>
  <c r="Z105" i="233"/>
  <c r="Z106" i="233"/>
  <c r="Z107" i="233"/>
  <c r="Z108" i="233"/>
  <c r="Z109" i="233"/>
  <c r="Z110" i="233"/>
  <c r="Z111" i="233"/>
  <c r="Z112" i="233"/>
  <c r="Z113" i="233"/>
  <c r="Z114" i="233"/>
  <c r="Z115" i="233"/>
  <c r="Z116" i="233"/>
  <c r="Z117" i="233"/>
  <c r="Z118" i="233"/>
  <c r="Z119" i="233"/>
  <c r="Z120" i="233"/>
  <c r="Z121" i="233"/>
  <c r="Z122" i="233"/>
  <c r="Z123" i="233"/>
  <c r="Z124" i="233"/>
  <c r="Z125" i="233"/>
  <c r="Z126" i="233"/>
  <c r="Z127" i="233"/>
  <c r="Z128" i="233"/>
  <c r="Z129" i="233"/>
  <c r="Z5" i="233"/>
  <c r="H140" i="229"/>
  <c r="H139" i="229"/>
  <c r="H138" i="229"/>
  <c r="H137" i="229"/>
  <c r="H136" i="229"/>
  <c r="H135" i="229"/>
  <c r="H134" i="229"/>
  <c r="H133" i="229"/>
  <c r="H132" i="229"/>
  <c r="H131" i="229"/>
  <c r="H130" i="229"/>
  <c r="H129" i="229"/>
  <c r="H128" i="229"/>
  <c r="H127" i="229"/>
  <c r="H126" i="229"/>
  <c r="H125" i="229"/>
  <c r="H124" i="229"/>
  <c r="H123" i="229"/>
  <c r="H122" i="229"/>
  <c r="H121" i="229"/>
  <c r="H120" i="229"/>
  <c r="H119" i="229"/>
  <c r="H118" i="229"/>
  <c r="H117" i="229"/>
  <c r="H116" i="229"/>
  <c r="H115" i="229"/>
  <c r="H114" i="229"/>
  <c r="H113" i="229"/>
  <c r="H112" i="229"/>
  <c r="H111" i="229"/>
  <c r="H110" i="229"/>
  <c r="H109" i="229"/>
  <c r="H108" i="229"/>
  <c r="H107" i="229"/>
  <c r="H106" i="229"/>
  <c r="H105" i="229"/>
  <c r="H104" i="229"/>
  <c r="H103" i="229"/>
  <c r="H102" i="229"/>
  <c r="H101" i="229"/>
  <c r="H100" i="229"/>
  <c r="H99" i="229"/>
  <c r="H98" i="229"/>
  <c r="H97" i="229"/>
  <c r="H96" i="229"/>
  <c r="H95" i="229"/>
  <c r="H94" i="229"/>
  <c r="H93" i="229"/>
  <c r="H92" i="229"/>
  <c r="H91" i="229"/>
  <c r="H90" i="229"/>
  <c r="H89" i="229"/>
  <c r="H88" i="229"/>
  <c r="H87" i="229"/>
  <c r="H86" i="229"/>
  <c r="H85" i="229"/>
  <c r="H84" i="229"/>
  <c r="H83" i="229"/>
  <c r="H82" i="229"/>
  <c r="H81" i="229"/>
  <c r="H80" i="229"/>
  <c r="H79" i="229"/>
  <c r="H78" i="229"/>
  <c r="H77" i="229"/>
  <c r="H76" i="229"/>
  <c r="H75" i="229"/>
  <c r="H74" i="229"/>
  <c r="H73" i="229"/>
  <c r="H72" i="229"/>
  <c r="H71" i="229"/>
  <c r="H70" i="229"/>
  <c r="H69" i="229"/>
  <c r="H68" i="229"/>
  <c r="H67" i="229"/>
  <c r="H66" i="229"/>
  <c r="H65" i="229"/>
  <c r="H64" i="229"/>
  <c r="H63" i="229"/>
  <c r="H62" i="229"/>
  <c r="H61" i="229"/>
  <c r="H60" i="229"/>
  <c r="H59" i="229"/>
  <c r="H58" i="229"/>
  <c r="H57" i="229"/>
  <c r="H56" i="229"/>
  <c r="H55" i="229"/>
  <c r="H54" i="229"/>
  <c r="H53" i="229"/>
  <c r="H52" i="229"/>
  <c r="H51" i="229"/>
  <c r="H50" i="229"/>
  <c r="H49" i="229"/>
  <c r="H48" i="229"/>
  <c r="H47" i="229"/>
  <c r="H46" i="229"/>
  <c r="H45" i="229"/>
  <c r="H44" i="229"/>
  <c r="H43" i="229"/>
  <c r="H42" i="229"/>
  <c r="H41" i="229"/>
  <c r="H40" i="229"/>
  <c r="H39" i="229"/>
  <c r="H38" i="229"/>
  <c r="H37" i="229"/>
  <c r="H36" i="229"/>
  <c r="H35" i="229"/>
  <c r="H34" i="229"/>
  <c r="H33" i="229"/>
  <c r="H32" i="229"/>
  <c r="H31" i="229"/>
  <c r="H30" i="229"/>
  <c r="H29" i="229"/>
  <c r="H28" i="229"/>
  <c r="H27" i="229"/>
  <c r="H26" i="229"/>
  <c r="H25" i="229"/>
  <c r="H24" i="229"/>
  <c r="H23" i="229"/>
  <c r="H22" i="229"/>
  <c r="H21" i="229"/>
  <c r="H20" i="229"/>
  <c r="H19" i="229"/>
  <c r="H18" i="229"/>
  <c r="H17" i="229"/>
  <c r="H16" i="229"/>
  <c r="H15" i="229"/>
  <c r="H14" i="229"/>
  <c r="H13" i="229"/>
  <c r="H12" i="229"/>
  <c r="H11" i="229"/>
  <c r="H10" i="229"/>
  <c r="H9" i="229"/>
  <c r="H8" i="229"/>
  <c r="G10" i="228"/>
  <c r="G142" i="228"/>
  <c r="G141" i="228"/>
  <c r="G140" i="228"/>
  <c r="G139" i="228"/>
  <c r="G138" i="228"/>
  <c r="G137" i="228"/>
  <c r="G136" i="228"/>
  <c r="G135" i="228"/>
  <c r="G134" i="228"/>
  <c r="G133" i="228"/>
  <c r="G132" i="228"/>
  <c r="G131" i="228"/>
  <c r="G130" i="228"/>
  <c r="G129" i="228"/>
  <c r="G128" i="228"/>
  <c r="G127" i="228"/>
  <c r="G126" i="228"/>
  <c r="G125" i="228"/>
  <c r="G124" i="228"/>
  <c r="G123" i="228"/>
  <c r="G122" i="228"/>
  <c r="G121" i="228"/>
  <c r="G120" i="228"/>
  <c r="G119" i="228"/>
  <c r="G118" i="228"/>
  <c r="G117" i="228"/>
  <c r="G116" i="228"/>
  <c r="G115" i="228"/>
  <c r="G114" i="228"/>
  <c r="G113" i="228"/>
  <c r="G112" i="228"/>
  <c r="G111" i="228"/>
  <c r="G110" i="228"/>
  <c r="G109" i="228"/>
  <c r="G108" i="228"/>
  <c r="G107" i="228"/>
  <c r="G106" i="228"/>
  <c r="G105" i="228"/>
  <c r="G104" i="228"/>
  <c r="G103" i="228"/>
  <c r="G102" i="228"/>
  <c r="G101" i="228"/>
  <c r="G100" i="228"/>
  <c r="G99" i="228"/>
  <c r="G98" i="228"/>
  <c r="G97" i="228"/>
  <c r="G96" i="228"/>
  <c r="G95" i="228"/>
  <c r="G94" i="228"/>
  <c r="G93" i="228"/>
  <c r="G92" i="228"/>
  <c r="G91" i="228"/>
  <c r="G90" i="228"/>
  <c r="G89" i="228"/>
  <c r="G88" i="228"/>
  <c r="G87" i="228"/>
  <c r="G86" i="228"/>
  <c r="G85" i="228"/>
  <c r="G84" i="228"/>
  <c r="G83" i="228"/>
  <c r="G82" i="228"/>
  <c r="G81" i="228"/>
  <c r="G80" i="228"/>
  <c r="G79" i="228"/>
  <c r="G78" i="228"/>
  <c r="G77" i="228"/>
  <c r="G76" i="228"/>
  <c r="G75" i="228"/>
  <c r="G74" i="228"/>
  <c r="G73" i="228"/>
  <c r="G72" i="228"/>
  <c r="G71" i="228"/>
  <c r="G70" i="228"/>
  <c r="G69" i="228"/>
  <c r="G68" i="228"/>
  <c r="G67" i="228"/>
  <c r="G66" i="228"/>
  <c r="G65" i="228"/>
  <c r="G64" i="228"/>
  <c r="G63" i="228"/>
  <c r="G62" i="228"/>
  <c r="G61" i="228"/>
  <c r="G60" i="228"/>
  <c r="G59" i="228"/>
  <c r="G58" i="228"/>
  <c r="G57" i="228"/>
  <c r="G56" i="228"/>
  <c r="G55" i="228"/>
  <c r="G54" i="228"/>
  <c r="G53" i="228"/>
  <c r="G52" i="228"/>
  <c r="G51" i="228"/>
  <c r="G50" i="228"/>
  <c r="G49" i="228"/>
  <c r="G48" i="228"/>
  <c r="G47" i="228"/>
  <c r="G46" i="228"/>
  <c r="G45" i="228"/>
  <c r="G44" i="228"/>
  <c r="G43" i="228"/>
  <c r="G42" i="228"/>
  <c r="G41" i="228"/>
  <c r="G40" i="228"/>
  <c r="G39" i="228"/>
  <c r="G38" i="228"/>
  <c r="G37" i="228"/>
  <c r="G36" i="228"/>
  <c r="G35" i="228"/>
  <c r="G34" i="228"/>
  <c r="G33" i="228"/>
  <c r="G32" i="228"/>
  <c r="G31" i="228"/>
  <c r="G30" i="228"/>
  <c r="G29" i="228"/>
  <c r="G28" i="228"/>
  <c r="G27" i="228"/>
  <c r="G26" i="228"/>
  <c r="G25" i="228"/>
  <c r="G24" i="228"/>
  <c r="G23" i="228"/>
  <c r="G22" i="228"/>
  <c r="G21" i="228"/>
  <c r="G20" i="228"/>
  <c r="G19" i="228"/>
  <c r="G18" i="228"/>
  <c r="G17" i="228"/>
  <c r="G16" i="228"/>
  <c r="G15" i="228"/>
  <c r="G14" i="228"/>
  <c r="G13" i="228"/>
  <c r="G12" i="228"/>
  <c r="G11" i="228"/>
  <c r="Q142" i="228"/>
  <c r="Q141" i="228"/>
  <c r="Q140" i="228"/>
  <c r="Q139" i="228"/>
  <c r="Q138" i="228"/>
  <c r="Q137" i="228"/>
  <c r="Q136" i="228"/>
  <c r="Q135" i="228"/>
  <c r="Q134" i="228"/>
  <c r="Q133" i="228"/>
  <c r="Q132" i="228"/>
  <c r="Q131" i="228"/>
  <c r="Q130" i="228"/>
  <c r="Q129" i="228"/>
  <c r="Q128" i="228"/>
  <c r="Q127" i="228"/>
  <c r="Q126" i="228"/>
  <c r="Q125" i="228"/>
  <c r="Q124" i="228"/>
  <c r="Q123" i="228"/>
  <c r="Q122" i="228"/>
  <c r="Q121" i="228"/>
  <c r="Q120" i="228"/>
  <c r="Q119" i="228"/>
  <c r="Q118" i="228"/>
  <c r="Q117" i="228"/>
  <c r="Q116" i="228"/>
  <c r="Q115" i="228"/>
  <c r="Q114" i="228"/>
  <c r="Q113" i="228"/>
  <c r="Q112" i="228"/>
  <c r="Q111" i="228"/>
  <c r="Q110" i="228"/>
  <c r="Q109" i="228"/>
  <c r="Q108" i="228"/>
  <c r="Q107" i="228"/>
  <c r="Q106" i="228"/>
  <c r="Q105" i="228"/>
  <c r="Q104" i="228"/>
  <c r="Q103" i="228"/>
  <c r="Q102" i="228"/>
  <c r="Q101" i="228"/>
  <c r="Q100" i="228"/>
  <c r="Q99" i="228"/>
  <c r="Q98" i="228"/>
  <c r="Q97" i="228"/>
  <c r="Q96" i="228"/>
  <c r="Q95" i="228"/>
  <c r="Q94" i="228"/>
  <c r="Q93" i="228"/>
  <c r="Q92" i="228"/>
  <c r="Q91" i="228"/>
  <c r="Q90" i="228"/>
  <c r="Q89" i="228"/>
  <c r="Q88" i="228"/>
  <c r="Q87" i="228"/>
  <c r="Q86" i="228"/>
  <c r="Q85" i="228"/>
  <c r="Q84" i="228"/>
  <c r="Q83" i="228"/>
  <c r="Q82" i="228"/>
  <c r="Q81" i="228"/>
  <c r="Q80" i="228"/>
  <c r="Q79" i="228"/>
  <c r="Q78" i="228"/>
  <c r="Q77" i="228"/>
  <c r="Q76" i="228"/>
  <c r="Q75" i="228"/>
  <c r="Q74" i="228"/>
  <c r="Q73" i="228"/>
  <c r="Q72" i="228"/>
  <c r="Q71" i="228"/>
  <c r="Q70" i="228"/>
  <c r="Q69" i="228"/>
  <c r="Q68" i="228"/>
  <c r="Q67" i="228"/>
  <c r="Q66" i="228"/>
  <c r="Q65" i="228"/>
  <c r="Q64" i="228"/>
  <c r="Q63" i="228"/>
  <c r="Q62" i="228"/>
  <c r="Q61" i="228"/>
  <c r="Q60" i="228"/>
  <c r="Q59" i="228"/>
  <c r="Q58" i="228"/>
  <c r="Q57" i="228"/>
  <c r="Q56" i="228"/>
  <c r="Q55" i="228"/>
  <c r="Q54" i="228"/>
  <c r="Q53" i="228"/>
  <c r="Q52" i="228"/>
  <c r="Q51" i="228"/>
  <c r="Q50" i="228"/>
  <c r="Q49" i="228"/>
  <c r="Q48" i="228"/>
  <c r="Q47" i="228"/>
  <c r="Q46" i="228"/>
  <c r="Q45" i="228"/>
  <c r="Q44" i="228"/>
  <c r="Q43" i="228"/>
  <c r="Q42" i="228"/>
  <c r="Q41" i="228"/>
  <c r="Q40" i="228"/>
  <c r="Q39" i="228"/>
  <c r="Q38" i="228"/>
  <c r="Q37" i="228"/>
  <c r="Q36" i="228"/>
  <c r="Q35" i="228"/>
  <c r="Q34" i="228"/>
  <c r="Q33" i="228"/>
  <c r="Q32" i="228"/>
  <c r="Q31" i="228"/>
  <c r="Q30" i="228"/>
  <c r="Q29" i="228"/>
  <c r="Q28" i="228"/>
  <c r="Q27" i="228"/>
  <c r="Q26" i="228"/>
  <c r="Q25" i="228"/>
  <c r="Q24" i="228"/>
  <c r="Q23" i="228"/>
  <c r="Q22" i="228"/>
  <c r="Q21" i="228"/>
  <c r="Q20" i="228"/>
  <c r="Q19" i="228"/>
  <c r="Q18" i="228"/>
  <c r="Q17" i="228"/>
  <c r="Q16" i="228"/>
  <c r="Q15" i="228"/>
  <c r="Q14" i="228"/>
  <c r="Q13" i="228"/>
  <c r="Q12" i="228"/>
  <c r="Q11" i="228"/>
  <c r="Q10" i="228"/>
  <c r="AG930" i="229"/>
  <c r="AG929" i="229"/>
  <c r="AG928" i="229"/>
  <c r="AG927" i="229"/>
  <c r="AG926" i="229"/>
  <c r="AG925" i="229"/>
  <c r="AG924" i="229"/>
  <c r="AG923" i="229"/>
  <c r="AG922" i="229"/>
  <c r="AG921" i="229"/>
  <c r="AG920" i="229"/>
  <c r="AG919" i="229"/>
  <c r="AG918" i="229"/>
  <c r="AG917" i="229"/>
  <c r="AG916" i="229"/>
  <c r="AG915" i="229"/>
  <c r="AG914" i="229"/>
  <c r="AG913" i="229"/>
  <c r="AG912" i="229"/>
  <c r="AG911" i="229"/>
  <c r="AG910" i="229"/>
  <c r="AG909" i="229"/>
  <c r="AG908" i="229"/>
  <c r="AG907" i="229"/>
  <c r="AG906" i="229"/>
  <c r="AG905" i="229"/>
  <c r="AG904" i="229"/>
  <c r="AG903" i="229"/>
  <c r="AG902" i="229"/>
  <c r="AG901" i="229"/>
  <c r="AG900" i="229"/>
  <c r="AG899" i="229"/>
  <c r="AG898" i="229"/>
  <c r="AG897" i="229"/>
  <c r="AG896" i="229"/>
  <c r="AG895" i="229"/>
  <c r="AG894" i="229"/>
  <c r="AG893" i="229"/>
  <c r="AG892" i="229"/>
  <c r="AG891" i="229"/>
  <c r="AG890" i="229"/>
  <c r="AG889" i="229"/>
  <c r="AG888" i="229"/>
  <c r="AG887" i="229"/>
  <c r="AG886" i="229"/>
  <c r="AG885" i="229"/>
  <c r="AG884" i="229"/>
  <c r="AG883" i="229"/>
  <c r="AG882" i="229"/>
  <c r="AG881" i="229"/>
  <c r="AG880" i="229"/>
  <c r="AG879" i="229"/>
  <c r="AG878" i="229"/>
  <c r="AG877" i="229"/>
  <c r="AG876" i="229"/>
  <c r="AG875" i="229"/>
  <c r="AG874" i="229"/>
  <c r="AG873" i="229"/>
  <c r="AG872" i="229"/>
  <c r="AG871" i="229"/>
  <c r="AG870" i="229"/>
  <c r="AG869" i="229"/>
  <c r="AG868" i="229"/>
  <c r="AG867" i="229"/>
  <c r="AG866" i="229"/>
  <c r="AG865" i="229"/>
  <c r="AG864" i="229"/>
  <c r="AG863" i="229"/>
  <c r="AG862" i="229"/>
  <c r="AG861" i="229"/>
  <c r="AG860" i="229"/>
  <c r="AG859" i="229"/>
  <c r="AG858" i="229"/>
  <c r="AG857" i="229"/>
  <c r="AG856" i="229"/>
  <c r="AG855" i="229"/>
  <c r="AG854" i="229"/>
  <c r="AG853" i="229"/>
  <c r="AG852" i="229"/>
  <c r="AG851" i="229"/>
  <c r="AG850" i="229"/>
  <c r="AG849" i="229"/>
  <c r="AG848" i="229"/>
  <c r="AG847" i="229"/>
  <c r="AG846" i="229"/>
  <c r="AG845" i="229"/>
  <c r="AG844" i="229"/>
  <c r="AG843" i="229"/>
  <c r="AG842" i="229"/>
  <c r="AG841" i="229"/>
  <c r="AG840" i="229"/>
  <c r="AG839" i="229"/>
  <c r="AG838" i="229"/>
  <c r="AG837" i="229"/>
  <c r="AG836" i="229"/>
  <c r="AG835" i="229"/>
  <c r="AG834" i="229"/>
  <c r="AG833" i="229"/>
  <c r="AG832" i="229"/>
  <c r="AG831" i="229"/>
  <c r="AG830" i="229"/>
  <c r="AG829" i="229"/>
  <c r="AG828" i="229"/>
  <c r="AG827" i="229"/>
  <c r="AG826" i="229"/>
  <c r="AG825" i="229"/>
  <c r="AG824" i="229"/>
  <c r="AG823" i="229"/>
  <c r="AG822" i="229"/>
  <c r="AG821" i="229"/>
  <c r="AG820" i="229"/>
  <c r="AG819" i="229"/>
  <c r="AG818" i="229"/>
  <c r="AG817" i="229"/>
  <c r="AG816" i="229"/>
  <c r="AG815" i="229"/>
  <c r="AG814" i="229"/>
  <c r="AG813" i="229"/>
  <c r="AG812" i="229"/>
  <c r="AG811" i="229"/>
  <c r="AG810" i="229"/>
  <c r="AG809" i="229"/>
  <c r="AG808" i="229"/>
  <c r="AG807" i="229"/>
  <c r="AG806" i="229"/>
  <c r="AG805" i="229"/>
  <c r="AG804" i="229"/>
  <c r="AG803" i="229"/>
  <c r="AG802" i="229"/>
  <c r="AG801" i="229"/>
  <c r="AG800" i="229"/>
  <c r="AG799" i="229"/>
  <c r="AG798" i="229"/>
  <c r="AG797" i="229"/>
  <c r="AG796" i="229"/>
  <c r="AG795" i="229"/>
  <c r="AG794" i="229"/>
  <c r="AG793" i="229"/>
  <c r="AG792" i="229"/>
  <c r="AG791" i="229"/>
  <c r="AG790" i="229"/>
  <c r="AG789" i="229"/>
  <c r="AG788" i="229"/>
  <c r="AG787" i="229"/>
  <c r="AG786" i="229"/>
  <c r="AG785" i="229"/>
  <c r="AG784" i="229"/>
  <c r="AG783" i="229"/>
  <c r="AG782" i="229"/>
  <c r="AG781" i="229"/>
  <c r="AG780" i="229"/>
  <c r="AG779" i="229"/>
  <c r="AG778" i="229"/>
  <c r="AG777" i="229"/>
  <c r="AG776" i="229"/>
  <c r="AG775" i="229"/>
  <c r="AG774" i="229"/>
  <c r="AG773" i="229"/>
  <c r="AG772" i="229"/>
  <c r="AG771" i="229"/>
  <c r="AG770" i="229"/>
  <c r="AG769" i="229"/>
  <c r="AG768" i="229"/>
  <c r="AG767" i="229"/>
  <c r="AG766" i="229"/>
  <c r="AG765" i="229"/>
  <c r="AG764" i="229"/>
  <c r="AG763" i="229"/>
  <c r="AG762" i="229"/>
  <c r="AG761" i="229"/>
  <c r="AG760" i="229"/>
  <c r="AG759" i="229"/>
  <c r="AG758" i="229"/>
  <c r="AG757" i="229"/>
  <c r="AG756" i="229"/>
  <c r="AG755" i="229"/>
  <c r="AG754" i="229"/>
  <c r="AG753" i="229"/>
  <c r="AG752" i="229"/>
  <c r="AG751" i="229"/>
  <c r="AG750" i="229"/>
  <c r="AG749" i="229"/>
  <c r="AG748" i="229"/>
  <c r="AG747" i="229"/>
  <c r="AG746" i="229"/>
  <c r="AG745" i="229"/>
  <c r="AG744" i="229"/>
  <c r="AG743" i="229"/>
  <c r="AG742" i="229"/>
  <c r="AG741" i="229"/>
  <c r="AG740" i="229"/>
  <c r="AG739" i="229"/>
  <c r="AG738" i="229"/>
  <c r="AG737" i="229"/>
  <c r="AG736" i="229"/>
  <c r="AG735" i="229"/>
  <c r="AG734" i="229"/>
  <c r="AG733" i="229"/>
  <c r="AG732" i="229"/>
  <c r="AG731" i="229"/>
  <c r="AG730" i="229"/>
  <c r="AG729" i="229"/>
  <c r="AG728" i="229"/>
  <c r="AG727" i="229"/>
  <c r="AG726" i="229"/>
  <c r="AG725" i="229"/>
  <c r="AG724" i="229"/>
  <c r="AG723" i="229"/>
  <c r="AG722" i="229"/>
  <c r="AG721" i="229"/>
  <c r="AG720" i="229"/>
  <c r="AG719" i="229"/>
  <c r="AG718" i="229"/>
  <c r="AG717" i="229"/>
  <c r="AG716" i="229"/>
  <c r="AG715" i="229"/>
  <c r="AG714" i="229"/>
  <c r="AG713" i="229"/>
  <c r="AG712" i="229"/>
  <c r="AG711" i="229"/>
  <c r="AG710" i="229"/>
  <c r="AG709" i="229"/>
  <c r="AG708" i="229"/>
  <c r="AG707" i="229"/>
  <c r="AG706" i="229"/>
  <c r="AG705" i="229"/>
  <c r="AG704" i="229"/>
  <c r="AG703" i="229"/>
  <c r="AG702" i="229"/>
  <c r="AG701" i="229"/>
  <c r="AG700" i="229"/>
  <c r="AG699" i="229"/>
  <c r="AG698" i="229"/>
  <c r="AG697" i="229"/>
  <c r="AG696" i="229"/>
  <c r="AG695" i="229"/>
  <c r="AG694" i="229"/>
  <c r="AG693" i="229"/>
  <c r="AG692" i="229"/>
  <c r="AG691" i="229"/>
  <c r="AG690" i="229"/>
  <c r="AG689" i="229"/>
  <c r="AG688" i="229"/>
  <c r="AG687" i="229"/>
  <c r="AG686" i="229"/>
  <c r="AG685" i="229"/>
  <c r="AG684" i="229"/>
  <c r="AG683" i="229"/>
  <c r="AG682" i="229"/>
  <c r="AG681" i="229"/>
  <c r="AG680" i="229"/>
  <c r="AG679" i="229"/>
  <c r="AG678" i="229"/>
  <c r="AG677" i="229"/>
  <c r="AG676" i="229"/>
  <c r="AG675" i="229"/>
  <c r="AG674" i="229"/>
  <c r="AG673" i="229"/>
  <c r="AG672" i="229"/>
  <c r="AG671" i="229"/>
  <c r="AG670" i="229"/>
  <c r="AG669" i="229"/>
  <c r="AG668" i="229"/>
  <c r="AG667" i="229"/>
  <c r="AG666" i="229"/>
  <c r="AG665" i="229"/>
  <c r="AG664" i="229"/>
  <c r="AG663" i="229"/>
  <c r="AG662" i="229"/>
  <c r="AG661" i="229"/>
  <c r="AG660" i="229"/>
  <c r="AG659" i="229"/>
  <c r="AG658" i="229"/>
  <c r="AG657" i="229"/>
  <c r="AG656" i="229"/>
  <c r="AG655" i="229"/>
  <c r="AG654" i="229"/>
  <c r="AG653" i="229"/>
  <c r="AG652" i="229"/>
  <c r="AG651" i="229"/>
  <c r="AG650" i="229"/>
  <c r="AG649" i="229"/>
  <c r="AG648" i="229"/>
  <c r="AG647" i="229"/>
  <c r="AG646" i="229"/>
  <c r="AG645" i="229"/>
  <c r="AG644" i="229"/>
  <c r="AG643" i="229"/>
  <c r="AG642" i="229"/>
  <c r="AG641" i="229"/>
  <c r="AG640" i="229"/>
  <c r="AG639" i="229"/>
  <c r="AG638" i="229"/>
  <c r="AG637" i="229"/>
  <c r="AG636" i="229"/>
  <c r="AG635" i="229"/>
  <c r="AG634" i="229"/>
  <c r="AG633" i="229"/>
  <c r="AG632" i="229"/>
  <c r="AG631" i="229"/>
  <c r="AG630" i="229"/>
  <c r="AG629" i="229"/>
  <c r="AG628" i="229"/>
  <c r="AG627" i="229"/>
  <c r="AG626" i="229"/>
  <c r="AG625" i="229"/>
  <c r="AG624" i="229"/>
  <c r="AG623" i="229"/>
  <c r="AG622" i="229"/>
  <c r="AG621" i="229"/>
  <c r="AG620" i="229"/>
  <c r="AG619" i="229"/>
  <c r="AG618" i="229"/>
  <c r="AG617" i="229"/>
  <c r="AG616" i="229"/>
  <c r="AG615" i="229"/>
  <c r="AG614" i="229"/>
  <c r="AG613" i="229"/>
  <c r="AG612" i="229"/>
  <c r="AG611" i="229"/>
  <c r="AG610" i="229"/>
  <c r="AG609" i="229"/>
  <c r="AG608" i="229"/>
  <c r="AG607" i="229"/>
  <c r="AG606" i="229"/>
  <c r="AG605" i="229"/>
  <c r="AG604" i="229"/>
  <c r="AG603" i="229"/>
  <c r="AG602" i="229"/>
  <c r="AG601" i="229"/>
  <c r="AG600" i="229"/>
  <c r="AG599" i="229"/>
  <c r="AG598" i="229"/>
  <c r="AG597" i="229"/>
  <c r="AG596" i="229"/>
  <c r="AG595" i="229"/>
  <c r="AG594" i="229"/>
  <c r="AG593" i="229"/>
  <c r="AG592" i="229"/>
  <c r="AG591" i="229"/>
  <c r="AG590" i="229"/>
  <c r="AG589" i="229"/>
  <c r="AG588" i="229"/>
  <c r="AG587" i="229"/>
  <c r="AG586" i="229"/>
  <c r="AG585" i="229"/>
  <c r="AG584" i="229"/>
  <c r="AG583" i="229"/>
  <c r="AG582" i="229"/>
  <c r="AG581" i="229"/>
  <c r="AG580" i="229"/>
  <c r="AG579" i="229"/>
  <c r="AG578" i="229"/>
  <c r="AG577" i="229"/>
  <c r="AG576" i="229"/>
  <c r="AG575" i="229"/>
  <c r="AG574" i="229"/>
  <c r="AG573" i="229"/>
  <c r="AG572" i="229"/>
  <c r="AG571" i="229"/>
  <c r="AG570" i="229"/>
  <c r="AG569" i="229"/>
  <c r="AG568" i="229"/>
  <c r="AG567" i="229"/>
  <c r="AG566" i="229"/>
  <c r="AG565" i="229"/>
  <c r="AG564" i="229"/>
  <c r="AG563" i="229"/>
  <c r="AG562" i="229"/>
  <c r="AG561" i="229"/>
  <c r="AG560" i="229"/>
  <c r="AG559" i="229"/>
  <c r="AG558" i="229"/>
  <c r="AG557" i="229"/>
  <c r="AG556" i="229"/>
  <c r="AG555" i="229"/>
  <c r="AG554" i="229"/>
  <c r="AG553" i="229"/>
  <c r="AG552" i="229"/>
  <c r="AG551" i="229"/>
  <c r="AG550" i="229"/>
  <c r="AG549" i="229"/>
  <c r="AG548" i="229"/>
  <c r="AG547" i="229"/>
  <c r="AG546" i="229"/>
  <c r="AG545" i="229"/>
  <c r="AG544" i="229"/>
  <c r="AG543" i="229"/>
  <c r="AG542" i="229"/>
  <c r="AG541" i="229"/>
  <c r="AG540" i="229"/>
  <c r="AG539" i="229"/>
  <c r="AG538" i="229"/>
  <c r="AG537" i="229"/>
  <c r="AG536" i="229"/>
  <c r="AG535" i="229"/>
  <c r="AG534" i="229"/>
  <c r="AG533" i="229"/>
  <c r="AG532" i="229"/>
  <c r="AG531" i="229"/>
  <c r="AG530" i="229"/>
  <c r="AG529" i="229"/>
  <c r="AG528" i="229"/>
  <c r="AG527" i="229"/>
  <c r="AG526" i="229"/>
  <c r="AG525" i="229"/>
  <c r="AG524" i="229"/>
  <c r="AG523" i="229"/>
  <c r="AG522" i="229"/>
  <c r="AG521" i="229"/>
  <c r="AG520" i="229"/>
  <c r="AG519" i="229"/>
  <c r="AG518" i="229"/>
  <c r="AG517" i="229"/>
  <c r="AG516" i="229"/>
  <c r="AG515" i="229"/>
  <c r="AG514" i="229"/>
  <c r="AG513" i="229"/>
  <c r="AG512" i="229"/>
  <c r="AG511" i="229"/>
  <c r="AG510" i="229"/>
  <c r="AG509" i="229"/>
  <c r="AG508" i="229"/>
  <c r="AG507" i="229"/>
  <c r="AG506" i="229"/>
  <c r="AG505" i="229"/>
  <c r="AG504" i="229"/>
  <c r="AG503" i="229"/>
  <c r="AG502" i="229"/>
  <c r="AG501" i="229"/>
  <c r="AG500" i="229"/>
  <c r="AG499" i="229"/>
  <c r="AG498" i="229"/>
  <c r="AG497" i="229"/>
  <c r="AG496" i="229"/>
  <c r="AG495" i="229"/>
  <c r="AG494" i="229"/>
  <c r="AG493" i="229"/>
  <c r="AG492" i="229"/>
  <c r="AG491" i="229"/>
  <c r="AG490" i="229"/>
  <c r="AG489" i="229"/>
  <c r="AG488" i="229"/>
  <c r="AG487" i="229"/>
  <c r="AG486" i="229"/>
  <c r="AG485" i="229"/>
  <c r="AG484" i="229"/>
  <c r="AG483" i="229"/>
  <c r="AG482" i="229"/>
  <c r="AG481" i="229"/>
  <c r="AG480" i="229"/>
  <c r="AG479" i="229"/>
  <c r="AG478" i="229"/>
  <c r="AG477" i="229"/>
  <c r="AG476" i="229"/>
  <c r="AG475" i="229"/>
  <c r="AG474" i="229"/>
  <c r="AG473" i="229"/>
  <c r="AG472" i="229"/>
  <c r="AG471" i="229"/>
  <c r="AG470" i="229"/>
  <c r="AG469" i="229"/>
  <c r="AG468" i="229"/>
  <c r="AG467" i="229"/>
  <c r="AG466" i="229"/>
  <c r="AG465" i="229"/>
  <c r="AG464" i="229"/>
  <c r="AG463" i="229"/>
  <c r="AG462" i="229"/>
  <c r="AG461" i="229"/>
  <c r="AG460" i="229"/>
  <c r="AG459" i="229"/>
  <c r="AG458" i="229"/>
  <c r="AG457" i="229"/>
  <c r="AG456" i="229"/>
  <c r="AG455" i="229"/>
  <c r="AG454" i="229"/>
  <c r="AG453" i="229"/>
  <c r="AG452" i="229"/>
  <c r="AG451" i="229"/>
  <c r="AG450" i="229"/>
  <c r="AG449" i="229"/>
  <c r="AG448" i="229"/>
  <c r="AG447" i="229"/>
  <c r="AG446" i="229"/>
  <c r="AG445" i="229"/>
  <c r="AG444" i="229"/>
  <c r="AG443" i="229"/>
  <c r="AG442" i="229"/>
  <c r="AG441" i="229"/>
  <c r="AG440" i="229"/>
  <c r="AG439" i="229"/>
  <c r="AG438" i="229"/>
  <c r="AG437" i="229"/>
  <c r="AG436" i="229"/>
  <c r="AG435" i="229"/>
  <c r="AG434" i="229"/>
  <c r="AG433" i="229"/>
  <c r="AG432" i="229"/>
  <c r="AG431" i="229"/>
  <c r="AG430" i="229"/>
  <c r="AG429" i="229"/>
  <c r="AG428" i="229"/>
  <c r="AG427" i="229"/>
  <c r="AG426" i="229"/>
  <c r="AG425" i="229"/>
  <c r="AG424" i="229"/>
  <c r="AG423" i="229"/>
  <c r="AG422" i="229"/>
  <c r="AG421" i="229"/>
  <c r="AG420" i="229"/>
  <c r="AG419" i="229"/>
  <c r="AG418" i="229"/>
  <c r="AG417" i="229"/>
  <c r="AG416" i="229"/>
  <c r="AG415" i="229"/>
  <c r="AG414" i="229"/>
  <c r="AG413" i="229"/>
  <c r="AG412" i="229"/>
  <c r="AG411" i="229"/>
  <c r="AG410" i="229"/>
  <c r="AG409" i="229"/>
  <c r="AG408" i="229"/>
  <c r="AG407" i="229"/>
  <c r="AG406" i="229"/>
  <c r="AG405" i="229"/>
  <c r="AG404" i="229"/>
  <c r="AG403" i="229"/>
  <c r="AG402" i="229"/>
  <c r="AG401" i="229"/>
  <c r="AG400" i="229"/>
  <c r="AG399" i="229"/>
  <c r="AG398" i="229"/>
  <c r="AG397" i="229"/>
  <c r="AG396" i="229"/>
  <c r="AG395" i="229"/>
  <c r="AG394" i="229"/>
  <c r="AG393" i="229"/>
  <c r="AG392" i="229"/>
  <c r="AG391" i="229"/>
  <c r="AG390" i="229"/>
  <c r="AG389" i="229"/>
  <c r="AG388" i="229"/>
  <c r="AG387" i="229"/>
  <c r="AG386" i="229"/>
  <c r="AG385" i="229"/>
  <c r="AG384" i="229"/>
  <c r="AG383" i="229"/>
  <c r="AG382" i="229"/>
  <c r="AG381" i="229"/>
  <c r="AG380" i="229"/>
  <c r="AG379" i="229"/>
  <c r="AG378" i="229"/>
  <c r="AG377" i="229"/>
  <c r="AG376" i="229"/>
  <c r="AG375" i="229"/>
  <c r="AG374" i="229"/>
  <c r="AG373" i="229"/>
  <c r="AG372" i="229"/>
  <c r="AG371" i="229"/>
  <c r="AG370" i="229"/>
  <c r="AG369" i="229"/>
  <c r="AG368" i="229"/>
  <c r="AG367" i="229"/>
  <c r="AG366" i="229"/>
  <c r="AG365" i="229"/>
  <c r="AG364" i="229"/>
  <c r="AG363" i="229"/>
  <c r="AG362" i="229"/>
  <c r="AG361" i="229"/>
  <c r="AG360" i="229"/>
  <c r="AG359" i="229"/>
  <c r="AG358" i="229"/>
  <c r="AG357" i="229"/>
  <c r="AG356" i="229"/>
  <c r="AG355" i="229"/>
  <c r="AG354" i="229"/>
  <c r="AG353" i="229"/>
  <c r="AG352" i="229"/>
  <c r="AG351" i="229"/>
  <c r="AG350" i="229"/>
  <c r="AG349" i="229"/>
  <c r="AG348" i="229"/>
  <c r="AG347" i="229"/>
  <c r="AG346" i="229"/>
  <c r="AG345" i="229"/>
  <c r="AG344" i="229"/>
  <c r="AG343" i="229"/>
  <c r="AG342" i="229"/>
  <c r="AG341" i="229"/>
  <c r="AG340" i="229"/>
  <c r="AG339" i="229"/>
  <c r="AG338" i="229"/>
  <c r="AG337" i="229"/>
  <c r="AG336" i="229"/>
  <c r="AG335" i="229"/>
  <c r="AG334" i="229"/>
  <c r="AG333" i="229"/>
  <c r="AG332" i="229"/>
  <c r="AG331" i="229"/>
  <c r="AG330" i="229"/>
  <c r="AG329" i="229"/>
  <c r="AG328" i="229"/>
  <c r="AG327" i="229"/>
  <c r="AG326" i="229"/>
  <c r="AG325" i="229"/>
  <c r="AG324" i="229"/>
  <c r="AG323" i="229"/>
  <c r="AG322" i="229"/>
  <c r="AG321" i="229"/>
  <c r="AG320" i="229"/>
  <c r="AG319" i="229"/>
  <c r="AG318" i="229"/>
  <c r="AG317" i="229"/>
  <c r="AG316" i="229"/>
  <c r="AG315" i="229"/>
  <c r="AG314" i="229"/>
  <c r="AG313" i="229"/>
  <c r="AG312" i="229"/>
  <c r="AG311" i="229"/>
  <c r="AG310" i="229"/>
  <c r="AG309" i="229"/>
  <c r="AG308" i="229"/>
  <c r="AG307" i="229"/>
  <c r="AG306" i="229"/>
  <c r="AG305" i="229"/>
  <c r="AG304" i="229"/>
  <c r="AG303" i="229"/>
  <c r="AG302" i="229"/>
  <c r="AG301" i="229"/>
  <c r="AG300" i="229"/>
  <c r="AG299" i="229"/>
  <c r="AG298" i="229"/>
  <c r="AG297" i="229"/>
  <c r="AG296" i="229"/>
  <c r="AG295" i="229"/>
  <c r="AG294" i="229"/>
  <c r="AG293" i="229"/>
  <c r="AG292" i="229"/>
  <c r="AG291" i="229"/>
  <c r="AG290" i="229"/>
  <c r="AG289" i="229"/>
  <c r="AG288" i="229"/>
  <c r="AG287" i="229"/>
  <c r="AG286" i="229"/>
  <c r="AG285" i="229"/>
  <c r="AG284" i="229"/>
  <c r="AG283" i="229"/>
  <c r="AG282" i="229"/>
  <c r="AG281" i="229"/>
  <c r="AG280" i="229"/>
  <c r="AG279" i="229"/>
  <c r="AG278" i="229"/>
  <c r="AG277" i="229"/>
  <c r="AG276" i="229"/>
  <c r="AG275" i="229"/>
  <c r="AG274" i="229"/>
  <c r="AG273" i="229"/>
  <c r="AG272" i="229"/>
  <c r="AG271" i="229"/>
  <c r="AG270" i="229"/>
  <c r="AG269" i="229"/>
  <c r="AG268" i="229"/>
  <c r="AG267" i="229"/>
  <c r="AG266" i="229"/>
  <c r="AG265" i="229"/>
  <c r="AG264" i="229"/>
  <c r="AG263" i="229"/>
  <c r="AG262" i="229"/>
  <c r="AG261" i="229"/>
  <c r="AG260" i="229"/>
  <c r="AG259" i="229"/>
  <c r="AG258" i="229"/>
  <c r="AG257" i="229"/>
  <c r="AG256" i="229"/>
  <c r="AG255" i="229"/>
  <c r="AG254" i="229"/>
  <c r="AG253" i="229"/>
  <c r="AG252" i="229"/>
  <c r="AG251" i="229"/>
  <c r="AG250" i="229"/>
  <c r="AG249" i="229"/>
  <c r="AG248" i="229"/>
  <c r="AG247" i="229"/>
  <c r="AG246" i="229"/>
  <c r="AG245" i="229"/>
  <c r="AG244" i="229"/>
  <c r="AG243" i="229"/>
  <c r="AG242" i="229"/>
  <c r="AG241" i="229"/>
  <c r="AG240" i="229"/>
  <c r="AG239" i="229"/>
  <c r="AG238" i="229"/>
  <c r="AG237" i="229"/>
  <c r="AG236" i="229"/>
  <c r="AG235" i="229"/>
  <c r="AG234" i="229"/>
  <c r="AG233" i="229"/>
  <c r="AG232" i="229"/>
  <c r="AG231" i="229"/>
  <c r="AG230" i="229"/>
  <c r="AG229" i="229"/>
  <c r="AG228" i="229"/>
  <c r="AG227" i="229"/>
  <c r="AG226" i="229"/>
  <c r="AG225" i="229"/>
  <c r="AG224" i="229"/>
  <c r="AG223" i="229"/>
  <c r="AG222" i="229"/>
  <c r="AG221" i="229"/>
  <c r="AG220" i="229"/>
  <c r="AG219" i="229"/>
  <c r="AG218" i="229"/>
  <c r="AG217" i="229"/>
  <c r="AG216" i="229"/>
  <c r="AG215" i="229"/>
  <c r="AG214" i="229"/>
  <c r="AG213" i="229"/>
  <c r="AG212" i="229"/>
  <c r="AG211" i="229"/>
  <c r="AG210" i="229"/>
  <c r="AG209" i="229"/>
  <c r="AG208" i="229"/>
  <c r="AG207" i="229"/>
  <c r="AG206" i="229"/>
  <c r="AG205" i="229"/>
  <c r="AG204" i="229"/>
  <c r="AG203" i="229"/>
  <c r="AG202" i="229"/>
  <c r="AG201" i="229"/>
  <c r="AG200" i="229"/>
  <c r="AG199" i="229"/>
  <c r="AG198" i="229"/>
  <c r="AG197" i="229"/>
  <c r="AG196" i="229"/>
  <c r="AG195" i="229"/>
  <c r="AG194" i="229"/>
  <c r="AG193" i="229"/>
  <c r="AG192" i="229"/>
  <c r="AG191" i="229"/>
  <c r="AG190" i="229"/>
  <c r="AG189" i="229"/>
  <c r="AG188" i="229"/>
  <c r="AG187" i="229"/>
  <c r="AG186" i="229"/>
  <c r="AG185" i="229"/>
  <c r="AG184" i="229"/>
  <c r="AG183" i="229"/>
  <c r="AG182" i="229"/>
  <c r="AG181" i="229"/>
  <c r="AG180" i="229"/>
  <c r="AG179" i="229"/>
  <c r="AG178" i="229"/>
  <c r="AG177" i="229"/>
  <c r="AG176" i="229"/>
  <c r="AG175" i="229"/>
  <c r="AG174" i="229"/>
  <c r="AG173" i="229"/>
  <c r="AG172" i="229"/>
  <c r="AG171" i="229"/>
  <c r="AG170" i="229"/>
  <c r="AG169" i="229"/>
  <c r="AG168" i="229"/>
  <c r="AG167" i="229"/>
  <c r="AG166" i="229"/>
  <c r="AG165" i="229"/>
  <c r="AG164" i="229"/>
  <c r="AG163" i="229"/>
  <c r="AG162" i="229"/>
  <c r="AG161" i="229"/>
  <c r="AG160" i="229"/>
  <c r="AG159" i="229"/>
  <c r="AG158" i="229"/>
  <c r="AG157" i="229"/>
  <c r="AG156" i="229"/>
  <c r="AG155" i="229"/>
  <c r="AG154" i="229"/>
  <c r="AG153" i="229"/>
  <c r="AG152" i="229"/>
  <c r="AG151" i="229"/>
  <c r="AG150" i="229"/>
  <c r="AG149" i="229"/>
  <c r="AG148" i="229"/>
  <c r="AG147" i="229"/>
  <c r="AG146" i="229"/>
  <c r="AG145" i="229"/>
  <c r="AG144" i="229"/>
  <c r="AG143" i="229"/>
  <c r="AG142" i="229"/>
  <c r="AG141" i="229"/>
  <c r="AG140" i="229"/>
  <c r="I140" i="229"/>
  <c r="G140" i="229"/>
  <c r="F140" i="229"/>
  <c r="E140" i="229"/>
  <c r="D140" i="229"/>
  <c r="C140" i="229"/>
  <c r="B140" i="229"/>
  <c r="A140" i="229"/>
  <c r="AG139" i="229"/>
  <c r="I139" i="229"/>
  <c r="G139" i="229"/>
  <c r="F139" i="229"/>
  <c r="E139" i="229"/>
  <c r="D139" i="229"/>
  <c r="C139" i="229"/>
  <c r="B139" i="229"/>
  <c r="A139" i="229"/>
  <c r="AG138" i="229"/>
  <c r="I138" i="229"/>
  <c r="G138" i="229"/>
  <c r="F138" i="229"/>
  <c r="E138" i="229"/>
  <c r="D138" i="229"/>
  <c r="C138" i="229"/>
  <c r="B138" i="229"/>
  <c r="A138" i="229"/>
  <c r="AG137" i="229"/>
  <c r="I137" i="229"/>
  <c r="G137" i="229"/>
  <c r="F137" i="229"/>
  <c r="E137" i="229"/>
  <c r="D137" i="229"/>
  <c r="C137" i="229"/>
  <c r="B137" i="229"/>
  <c r="A137" i="229"/>
  <c r="AG136" i="229"/>
  <c r="I136" i="229"/>
  <c r="G136" i="229"/>
  <c r="F136" i="229"/>
  <c r="E136" i="229"/>
  <c r="D136" i="229"/>
  <c r="C136" i="229"/>
  <c r="B136" i="229"/>
  <c r="A136" i="229"/>
  <c r="AG135" i="229"/>
  <c r="I135" i="229"/>
  <c r="G135" i="229"/>
  <c r="F135" i="229"/>
  <c r="E135" i="229"/>
  <c r="D135" i="229"/>
  <c r="C135" i="229"/>
  <c r="B135" i="229"/>
  <c r="A135" i="229"/>
  <c r="AG134" i="229"/>
  <c r="I134" i="229"/>
  <c r="G134" i="229"/>
  <c r="F134" i="229"/>
  <c r="E134" i="229"/>
  <c r="D134" i="229"/>
  <c r="C134" i="229"/>
  <c r="B134" i="229"/>
  <c r="A134" i="229"/>
  <c r="AG133" i="229"/>
  <c r="I133" i="229"/>
  <c r="G133" i="229"/>
  <c r="F133" i="229"/>
  <c r="E133" i="229"/>
  <c r="D133" i="229"/>
  <c r="C133" i="229"/>
  <c r="B133" i="229"/>
  <c r="A133" i="229"/>
  <c r="AG132" i="229"/>
  <c r="I132" i="229"/>
  <c r="G132" i="229"/>
  <c r="F132" i="229"/>
  <c r="E132" i="229"/>
  <c r="D132" i="229"/>
  <c r="C132" i="229"/>
  <c r="B132" i="229"/>
  <c r="A132" i="229"/>
  <c r="AG131" i="229"/>
  <c r="I131" i="229"/>
  <c r="G131" i="229"/>
  <c r="F131" i="229"/>
  <c r="E131" i="229"/>
  <c r="D131" i="229"/>
  <c r="C131" i="229"/>
  <c r="B131" i="229"/>
  <c r="A131" i="229"/>
  <c r="AG130" i="229"/>
  <c r="I130" i="229"/>
  <c r="G130" i="229"/>
  <c r="F130" i="229"/>
  <c r="E130" i="229"/>
  <c r="D130" i="229"/>
  <c r="C130" i="229"/>
  <c r="B130" i="229"/>
  <c r="A130" i="229"/>
  <c r="AG129" i="229"/>
  <c r="I129" i="229"/>
  <c r="G129" i="229"/>
  <c r="F129" i="229"/>
  <c r="E129" i="229"/>
  <c r="D129" i="229"/>
  <c r="C129" i="229"/>
  <c r="B129" i="229"/>
  <c r="A129" i="229"/>
  <c r="AG128" i="229"/>
  <c r="I128" i="229"/>
  <c r="G128" i="229"/>
  <c r="F128" i="229"/>
  <c r="E128" i="229"/>
  <c r="D128" i="229"/>
  <c r="C128" i="229"/>
  <c r="B128" i="229"/>
  <c r="A128" i="229"/>
  <c r="AG127" i="229"/>
  <c r="I127" i="229"/>
  <c r="G127" i="229"/>
  <c r="F127" i="229"/>
  <c r="E127" i="229"/>
  <c r="D127" i="229"/>
  <c r="C127" i="229"/>
  <c r="B127" i="229"/>
  <c r="A127" i="229"/>
  <c r="AG126" i="229"/>
  <c r="I126" i="229"/>
  <c r="G126" i="229"/>
  <c r="F126" i="229"/>
  <c r="E126" i="229"/>
  <c r="D126" i="229"/>
  <c r="C126" i="229"/>
  <c r="B126" i="229"/>
  <c r="A126" i="229"/>
  <c r="AG125" i="229"/>
  <c r="I125" i="229"/>
  <c r="G125" i="229"/>
  <c r="F125" i="229"/>
  <c r="E125" i="229"/>
  <c r="D125" i="229"/>
  <c r="C125" i="229"/>
  <c r="B125" i="229"/>
  <c r="A125" i="229"/>
  <c r="AG124" i="229"/>
  <c r="I124" i="229"/>
  <c r="G124" i="229"/>
  <c r="F124" i="229"/>
  <c r="E124" i="229"/>
  <c r="D124" i="229"/>
  <c r="C124" i="229"/>
  <c r="B124" i="229"/>
  <c r="A124" i="229"/>
  <c r="AG123" i="229"/>
  <c r="I123" i="229"/>
  <c r="G123" i="229"/>
  <c r="F123" i="229"/>
  <c r="E123" i="229"/>
  <c r="D123" i="229"/>
  <c r="C123" i="229"/>
  <c r="B123" i="229"/>
  <c r="A123" i="229"/>
  <c r="AG122" i="229"/>
  <c r="I122" i="229"/>
  <c r="G122" i="229"/>
  <c r="F122" i="229"/>
  <c r="E122" i="229"/>
  <c r="D122" i="229"/>
  <c r="C122" i="229"/>
  <c r="B122" i="229"/>
  <c r="A122" i="229"/>
  <c r="AG121" i="229"/>
  <c r="I121" i="229"/>
  <c r="G121" i="229"/>
  <c r="F121" i="229"/>
  <c r="E121" i="229"/>
  <c r="D121" i="229"/>
  <c r="C121" i="229"/>
  <c r="B121" i="229"/>
  <c r="A121" i="229"/>
  <c r="AG120" i="229"/>
  <c r="I120" i="229"/>
  <c r="G120" i="229"/>
  <c r="F120" i="229"/>
  <c r="E120" i="229"/>
  <c r="D120" i="229"/>
  <c r="C120" i="229"/>
  <c r="B120" i="229"/>
  <c r="A120" i="229"/>
  <c r="AG119" i="229"/>
  <c r="I119" i="229"/>
  <c r="G119" i="229"/>
  <c r="F119" i="229"/>
  <c r="E119" i="229"/>
  <c r="D119" i="229"/>
  <c r="C119" i="229"/>
  <c r="B119" i="229"/>
  <c r="A119" i="229"/>
  <c r="AG118" i="229"/>
  <c r="I118" i="229"/>
  <c r="G118" i="229"/>
  <c r="F118" i="229"/>
  <c r="E118" i="229"/>
  <c r="D118" i="229"/>
  <c r="C118" i="229"/>
  <c r="B118" i="229"/>
  <c r="A118" i="229"/>
  <c r="AG117" i="229"/>
  <c r="I117" i="229"/>
  <c r="G117" i="229"/>
  <c r="F117" i="229"/>
  <c r="E117" i="229"/>
  <c r="D117" i="229"/>
  <c r="C117" i="229"/>
  <c r="B117" i="229"/>
  <c r="A117" i="229"/>
  <c r="AG116" i="229"/>
  <c r="I116" i="229"/>
  <c r="G116" i="229"/>
  <c r="F116" i="229"/>
  <c r="E116" i="229"/>
  <c r="D116" i="229"/>
  <c r="C116" i="229"/>
  <c r="B116" i="229"/>
  <c r="A116" i="229"/>
  <c r="AG115" i="229"/>
  <c r="I115" i="229"/>
  <c r="G115" i="229"/>
  <c r="F115" i="229"/>
  <c r="E115" i="229"/>
  <c r="D115" i="229"/>
  <c r="C115" i="229"/>
  <c r="B115" i="229"/>
  <c r="A115" i="229"/>
  <c r="AG114" i="229"/>
  <c r="I114" i="229"/>
  <c r="G114" i="229"/>
  <c r="F114" i="229"/>
  <c r="E114" i="229"/>
  <c r="D114" i="229"/>
  <c r="C114" i="229"/>
  <c r="B114" i="229"/>
  <c r="A114" i="229"/>
  <c r="AG113" i="229"/>
  <c r="I113" i="229"/>
  <c r="G113" i="229"/>
  <c r="F113" i="229"/>
  <c r="E113" i="229"/>
  <c r="D113" i="229"/>
  <c r="C113" i="229"/>
  <c r="B113" i="229"/>
  <c r="A113" i="229"/>
  <c r="AG112" i="229"/>
  <c r="I112" i="229"/>
  <c r="G112" i="229"/>
  <c r="F112" i="229"/>
  <c r="E112" i="229"/>
  <c r="D112" i="229"/>
  <c r="C112" i="229"/>
  <c r="B112" i="229"/>
  <c r="A112" i="229"/>
  <c r="AG111" i="229"/>
  <c r="I111" i="229"/>
  <c r="G111" i="229"/>
  <c r="F111" i="229"/>
  <c r="E111" i="229"/>
  <c r="D111" i="229"/>
  <c r="C111" i="229"/>
  <c r="B111" i="229"/>
  <c r="A111" i="229"/>
  <c r="AG110" i="229"/>
  <c r="I110" i="229"/>
  <c r="G110" i="229"/>
  <c r="F110" i="229"/>
  <c r="E110" i="229"/>
  <c r="D110" i="229"/>
  <c r="C110" i="229"/>
  <c r="B110" i="229"/>
  <c r="A110" i="229"/>
  <c r="AG109" i="229"/>
  <c r="I109" i="229"/>
  <c r="G109" i="229"/>
  <c r="F109" i="229"/>
  <c r="E109" i="229"/>
  <c r="D109" i="229"/>
  <c r="C109" i="229"/>
  <c r="B109" i="229"/>
  <c r="A109" i="229"/>
  <c r="AG108" i="229"/>
  <c r="I108" i="229"/>
  <c r="G108" i="229"/>
  <c r="F108" i="229"/>
  <c r="E108" i="229"/>
  <c r="D108" i="229"/>
  <c r="C108" i="229"/>
  <c r="B108" i="229"/>
  <c r="A108" i="229"/>
  <c r="AG107" i="229"/>
  <c r="I107" i="229"/>
  <c r="G107" i="229"/>
  <c r="F107" i="229"/>
  <c r="E107" i="229"/>
  <c r="D107" i="229"/>
  <c r="C107" i="229"/>
  <c r="B107" i="229"/>
  <c r="A107" i="229"/>
  <c r="AG106" i="229"/>
  <c r="I106" i="229"/>
  <c r="G106" i="229"/>
  <c r="F106" i="229"/>
  <c r="E106" i="229"/>
  <c r="D106" i="229"/>
  <c r="C106" i="229"/>
  <c r="B106" i="229"/>
  <c r="A106" i="229"/>
  <c r="AG105" i="229"/>
  <c r="I105" i="229"/>
  <c r="G105" i="229"/>
  <c r="F105" i="229"/>
  <c r="E105" i="229"/>
  <c r="D105" i="229"/>
  <c r="C105" i="229"/>
  <c r="B105" i="229"/>
  <c r="A105" i="229"/>
  <c r="AG104" i="229"/>
  <c r="I104" i="229"/>
  <c r="G104" i="229"/>
  <c r="F104" i="229"/>
  <c r="E104" i="229"/>
  <c r="D104" i="229"/>
  <c r="C104" i="229"/>
  <c r="B104" i="229"/>
  <c r="A104" i="229"/>
  <c r="AG103" i="229"/>
  <c r="I103" i="229"/>
  <c r="G103" i="229"/>
  <c r="F103" i="229"/>
  <c r="E103" i="229"/>
  <c r="D103" i="229"/>
  <c r="C103" i="229"/>
  <c r="B103" i="229"/>
  <c r="A103" i="229"/>
  <c r="AG102" i="229"/>
  <c r="I102" i="229"/>
  <c r="G102" i="229"/>
  <c r="F102" i="229"/>
  <c r="E102" i="229"/>
  <c r="D102" i="229"/>
  <c r="C102" i="229"/>
  <c r="B102" i="229"/>
  <c r="A102" i="229"/>
  <c r="AG101" i="229"/>
  <c r="I101" i="229"/>
  <c r="G101" i="229"/>
  <c r="F101" i="229"/>
  <c r="E101" i="229"/>
  <c r="D101" i="229"/>
  <c r="C101" i="229"/>
  <c r="B101" i="229"/>
  <c r="A101" i="229"/>
  <c r="AG100" i="229"/>
  <c r="I100" i="229"/>
  <c r="G100" i="229"/>
  <c r="F100" i="229"/>
  <c r="E100" i="229"/>
  <c r="D100" i="229"/>
  <c r="C100" i="229"/>
  <c r="B100" i="229"/>
  <c r="A100" i="229"/>
  <c r="AG99" i="229"/>
  <c r="I99" i="229"/>
  <c r="G99" i="229"/>
  <c r="F99" i="229"/>
  <c r="E99" i="229"/>
  <c r="D99" i="229"/>
  <c r="C99" i="229"/>
  <c r="B99" i="229"/>
  <c r="A99" i="229"/>
  <c r="AG98" i="229"/>
  <c r="I98" i="229"/>
  <c r="G98" i="229"/>
  <c r="F98" i="229"/>
  <c r="E98" i="229"/>
  <c r="D98" i="229"/>
  <c r="C98" i="229"/>
  <c r="B98" i="229"/>
  <c r="A98" i="229"/>
  <c r="AG97" i="229"/>
  <c r="I97" i="229"/>
  <c r="G97" i="229"/>
  <c r="F97" i="229"/>
  <c r="E97" i="229"/>
  <c r="D97" i="229"/>
  <c r="C97" i="229"/>
  <c r="B97" i="229"/>
  <c r="A97" i="229"/>
  <c r="AG96" i="229"/>
  <c r="I96" i="229"/>
  <c r="G96" i="229"/>
  <c r="F96" i="229"/>
  <c r="E96" i="229"/>
  <c r="D96" i="229"/>
  <c r="C96" i="229"/>
  <c r="B96" i="229"/>
  <c r="A96" i="229"/>
  <c r="AG95" i="229"/>
  <c r="I95" i="229"/>
  <c r="G95" i="229"/>
  <c r="F95" i="229"/>
  <c r="E95" i="229"/>
  <c r="D95" i="229"/>
  <c r="C95" i="229"/>
  <c r="B95" i="229"/>
  <c r="A95" i="229"/>
  <c r="AG94" i="229"/>
  <c r="I94" i="229"/>
  <c r="G94" i="229"/>
  <c r="F94" i="229"/>
  <c r="E94" i="229"/>
  <c r="D94" i="229"/>
  <c r="C94" i="229"/>
  <c r="B94" i="229"/>
  <c r="A94" i="229"/>
  <c r="AG93" i="229"/>
  <c r="I93" i="229"/>
  <c r="G93" i="229"/>
  <c r="F93" i="229"/>
  <c r="E93" i="229"/>
  <c r="D93" i="229"/>
  <c r="C93" i="229"/>
  <c r="B93" i="229"/>
  <c r="A93" i="229"/>
  <c r="AG92" i="229"/>
  <c r="I92" i="229"/>
  <c r="G92" i="229"/>
  <c r="F92" i="229"/>
  <c r="E92" i="229"/>
  <c r="D92" i="229"/>
  <c r="C92" i="229"/>
  <c r="B92" i="229"/>
  <c r="A92" i="229"/>
  <c r="AG91" i="229"/>
  <c r="I91" i="229"/>
  <c r="G91" i="229"/>
  <c r="F91" i="229"/>
  <c r="E91" i="229"/>
  <c r="D91" i="229"/>
  <c r="C91" i="229"/>
  <c r="B91" i="229"/>
  <c r="A91" i="229"/>
  <c r="AG90" i="229"/>
  <c r="I90" i="229"/>
  <c r="G90" i="229"/>
  <c r="F90" i="229"/>
  <c r="E90" i="229"/>
  <c r="D90" i="229"/>
  <c r="C90" i="229"/>
  <c r="B90" i="229"/>
  <c r="A90" i="229"/>
  <c r="AG89" i="229"/>
  <c r="I89" i="229"/>
  <c r="G89" i="229"/>
  <c r="F89" i="229"/>
  <c r="E89" i="229"/>
  <c r="D89" i="229"/>
  <c r="C89" i="229"/>
  <c r="B89" i="229"/>
  <c r="A89" i="229"/>
  <c r="AG88" i="229"/>
  <c r="I88" i="229"/>
  <c r="G88" i="229"/>
  <c r="F88" i="229"/>
  <c r="E88" i="229"/>
  <c r="D88" i="229"/>
  <c r="C88" i="229"/>
  <c r="B88" i="229"/>
  <c r="A88" i="229"/>
  <c r="AG87" i="229"/>
  <c r="I87" i="229"/>
  <c r="G87" i="229"/>
  <c r="F87" i="229"/>
  <c r="E87" i="229"/>
  <c r="D87" i="229"/>
  <c r="C87" i="229"/>
  <c r="B87" i="229"/>
  <c r="A87" i="229"/>
  <c r="AG86" i="229"/>
  <c r="I86" i="229"/>
  <c r="G86" i="229"/>
  <c r="F86" i="229"/>
  <c r="E86" i="229"/>
  <c r="D86" i="229"/>
  <c r="C86" i="229"/>
  <c r="B86" i="229"/>
  <c r="A86" i="229"/>
  <c r="AG85" i="229"/>
  <c r="I85" i="229"/>
  <c r="G85" i="229"/>
  <c r="F85" i="229"/>
  <c r="E85" i="229"/>
  <c r="D85" i="229"/>
  <c r="C85" i="229"/>
  <c r="B85" i="229"/>
  <c r="A85" i="229"/>
  <c r="AG84" i="229"/>
  <c r="I84" i="229"/>
  <c r="G84" i="229"/>
  <c r="F84" i="229"/>
  <c r="E84" i="229"/>
  <c r="D84" i="229"/>
  <c r="C84" i="229"/>
  <c r="B84" i="229"/>
  <c r="A84" i="229"/>
  <c r="AG83" i="229"/>
  <c r="I83" i="229"/>
  <c r="G83" i="229"/>
  <c r="F83" i="229"/>
  <c r="E83" i="229"/>
  <c r="D83" i="229"/>
  <c r="C83" i="229"/>
  <c r="B83" i="229"/>
  <c r="A83" i="229"/>
  <c r="AG82" i="229"/>
  <c r="I82" i="229"/>
  <c r="G82" i="229"/>
  <c r="F82" i="229"/>
  <c r="E82" i="229"/>
  <c r="D82" i="229"/>
  <c r="C82" i="229"/>
  <c r="B82" i="229"/>
  <c r="A82" i="229"/>
  <c r="AG81" i="229"/>
  <c r="I81" i="229"/>
  <c r="G81" i="229"/>
  <c r="F81" i="229"/>
  <c r="E81" i="229"/>
  <c r="D81" i="229"/>
  <c r="C81" i="229"/>
  <c r="B81" i="229"/>
  <c r="A81" i="229"/>
  <c r="AG80" i="229"/>
  <c r="I80" i="229"/>
  <c r="G80" i="229"/>
  <c r="F80" i="229"/>
  <c r="E80" i="229"/>
  <c r="D80" i="229"/>
  <c r="C80" i="229"/>
  <c r="B80" i="229"/>
  <c r="A80" i="229"/>
  <c r="AG79" i="229"/>
  <c r="I79" i="229"/>
  <c r="G79" i="229"/>
  <c r="F79" i="229"/>
  <c r="E79" i="229"/>
  <c r="D79" i="229"/>
  <c r="C79" i="229"/>
  <c r="B79" i="229"/>
  <c r="A79" i="229"/>
  <c r="AG78" i="229"/>
  <c r="I78" i="229"/>
  <c r="G78" i="229"/>
  <c r="F78" i="229"/>
  <c r="E78" i="229"/>
  <c r="D78" i="229"/>
  <c r="C78" i="229"/>
  <c r="B78" i="229"/>
  <c r="A78" i="229"/>
  <c r="AG77" i="229"/>
  <c r="I77" i="229"/>
  <c r="G77" i="229"/>
  <c r="F77" i="229"/>
  <c r="E77" i="229"/>
  <c r="D77" i="229"/>
  <c r="C77" i="229"/>
  <c r="B77" i="229"/>
  <c r="A77" i="229"/>
  <c r="AG76" i="229"/>
  <c r="I76" i="229"/>
  <c r="G76" i="229"/>
  <c r="F76" i="229"/>
  <c r="E76" i="229"/>
  <c r="D76" i="229"/>
  <c r="C76" i="229"/>
  <c r="B76" i="229"/>
  <c r="A76" i="229"/>
  <c r="AG75" i="229"/>
  <c r="I75" i="229"/>
  <c r="G75" i="229"/>
  <c r="F75" i="229"/>
  <c r="E75" i="229"/>
  <c r="D75" i="229"/>
  <c r="C75" i="229"/>
  <c r="B75" i="229"/>
  <c r="A75" i="229"/>
  <c r="AG74" i="229"/>
  <c r="I74" i="229"/>
  <c r="G74" i="229"/>
  <c r="F74" i="229"/>
  <c r="E74" i="229"/>
  <c r="D74" i="229"/>
  <c r="C74" i="229"/>
  <c r="B74" i="229"/>
  <c r="A74" i="229"/>
  <c r="AG73" i="229"/>
  <c r="I73" i="229"/>
  <c r="G73" i="229"/>
  <c r="F73" i="229"/>
  <c r="E73" i="229"/>
  <c r="D73" i="229"/>
  <c r="C73" i="229"/>
  <c r="B73" i="229"/>
  <c r="A73" i="229"/>
  <c r="AG72" i="229"/>
  <c r="I72" i="229"/>
  <c r="G72" i="229"/>
  <c r="F72" i="229"/>
  <c r="E72" i="229"/>
  <c r="D72" i="229"/>
  <c r="C72" i="229"/>
  <c r="B72" i="229"/>
  <c r="A72" i="229"/>
  <c r="AG71" i="229"/>
  <c r="I71" i="229"/>
  <c r="G71" i="229"/>
  <c r="F71" i="229"/>
  <c r="E71" i="229"/>
  <c r="D71" i="229"/>
  <c r="C71" i="229"/>
  <c r="B71" i="229"/>
  <c r="A71" i="229"/>
  <c r="AG70" i="229"/>
  <c r="I70" i="229"/>
  <c r="G70" i="229"/>
  <c r="F70" i="229"/>
  <c r="E70" i="229"/>
  <c r="D70" i="229"/>
  <c r="C70" i="229"/>
  <c r="B70" i="229"/>
  <c r="A70" i="229"/>
  <c r="AG69" i="229"/>
  <c r="I69" i="229"/>
  <c r="G69" i="229"/>
  <c r="F69" i="229"/>
  <c r="E69" i="229"/>
  <c r="D69" i="229"/>
  <c r="C69" i="229"/>
  <c r="B69" i="229"/>
  <c r="A69" i="229"/>
  <c r="AG68" i="229"/>
  <c r="I68" i="229"/>
  <c r="G68" i="229"/>
  <c r="F68" i="229"/>
  <c r="E68" i="229"/>
  <c r="D68" i="229"/>
  <c r="C68" i="229"/>
  <c r="B68" i="229"/>
  <c r="A68" i="229"/>
  <c r="AG67" i="229"/>
  <c r="I67" i="229"/>
  <c r="G67" i="229"/>
  <c r="F67" i="229"/>
  <c r="E67" i="229"/>
  <c r="D67" i="229"/>
  <c r="C67" i="229"/>
  <c r="B67" i="229"/>
  <c r="A67" i="229"/>
  <c r="AG66" i="229"/>
  <c r="I66" i="229"/>
  <c r="G66" i="229"/>
  <c r="F66" i="229"/>
  <c r="E66" i="229"/>
  <c r="D66" i="229"/>
  <c r="C66" i="229"/>
  <c r="B66" i="229"/>
  <c r="A66" i="229"/>
  <c r="AG65" i="229"/>
  <c r="I65" i="229"/>
  <c r="G65" i="229"/>
  <c r="F65" i="229"/>
  <c r="E65" i="229"/>
  <c r="D65" i="229"/>
  <c r="C65" i="229"/>
  <c r="B65" i="229"/>
  <c r="A65" i="229"/>
  <c r="AG64" i="229"/>
  <c r="I64" i="229"/>
  <c r="G64" i="229"/>
  <c r="F64" i="229"/>
  <c r="E64" i="229"/>
  <c r="D64" i="229"/>
  <c r="C64" i="229"/>
  <c r="B64" i="229"/>
  <c r="A64" i="229"/>
  <c r="AG63" i="229"/>
  <c r="I63" i="229"/>
  <c r="G63" i="229"/>
  <c r="F63" i="229"/>
  <c r="E63" i="229"/>
  <c r="D63" i="229"/>
  <c r="C63" i="229"/>
  <c r="B63" i="229"/>
  <c r="A63" i="229"/>
  <c r="AG62" i="229"/>
  <c r="I62" i="229"/>
  <c r="G62" i="229"/>
  <c r="F62" i="229"/>
  <c r="E62" i="229"/>
  <c r="D62" i="229"/>
  <c r="C62" i="229"/>
  <c r="B62" i="229"/>
  <c r="A62" i="229"/>
  <c r="AG61" i="229"/>
  <c r="I61" i="229"/>
  <c r="G61" i="229"/>
  <c r="F61" i="229"/>
  <c r="E61" i="229"/>
  <c r="D61" i="229"/>
  <c r="C61" i="229"/>
  <c r="B61" i="229"/>
  <c r="A61" i="229"/>
  <c r="AG60" i="229"/>
  <c r="I60" i="229"/>
  <c r="G60" i="229"/>
  <c r="F60" i="229"/>
  <c r="E60" i="229"/>
  <c r="D60" i="229"/>
  <c r="C60" i="229"/>
  <c r="B60" i="229"/>
  <c r="A60" i="229"/>
  <c r="AG59" i="229"/>
  <c r="I59" i="229"/>
  <c r="G59" i="229"/>
  <c r="F59" i="229"/>
  <c r="E59" i="229"/>
  <c r="D59" i="229"/>
  <c r="C59" i="229"/>
  <c r="B59" i="229"/>
  <c r="A59" i="229"/>
  <c r="AG58" i="229"/>
  <c r="I58" i="229"/>
  <c r="G58" i="229"/>
  <c r="F58" i="229"/>
  <c r="E58" i="229"/>
  <c r="D58" i="229"/>
  <c r="C58" i="229"/>
  <c r="B58" i="229"/>
  <c r="A58" i="229"/>
  <c r="AG57" i="229"/>
  <c r="I57" i="229"/>
  <c r="G57" i="229"/>
  <c r="F57" i="229"/>
  <c r="E57" i="229"/>
  <c r="D57" i="229"/>
  <c r="C57" i="229"/>
  <c r="B57" i="229"/>
  <c r="A57" i="229"/>
  <c r="AG56" i="229"/>
  <c r="I56" i="229"/>
  <c r="G56" i="229"/>
  <c r="F56" i="229"/>
  <c r="E56" i="229"/>
  <c r="D56" i="229"/>
  <c r="C56" i="229"/>
  <c r="B56" i="229"/>
  <c r="A56" i="229"/>
  <c r="AG55" i="229"/>
  <c r="I55" i="229"/>
  <c r="G55" i="229"/>
  <c r="F55" i="229"/>
  <c r="E55" i="229"/>
  <c r="D55" i="229"/>
  <c r="C55" i="229"/>
  <c r="B55" i="229"/>
  <c r="A55" i="229"/>
  <c r="AG54" i="229"/>
  <c r="I54" i="229"/>
  <c r="G54" i="229"/>
  <c r="F54" i="229"/>
  <c r="E54" i="229"/>
  <c r="D54" i="229"/>
  <c r="C54" i="229"/>
  <c r="B54" i="229"/>
  <c r="A54" i="229"/>
  <c r="AG53" i="229"/>
  <c r="I53" i="229"/>
  <c r="G53" i="229"/>
  <c r="F53" i="229"/>
  <c r="E53" i="229"/>
  <c r="D53" i="229"/>
  <c r="C53" i="229"/>
  <c r="B53" i="229"/>
  <c r="A53" i="229"/>
  <c r="AG52" i="229"/>
  <c r="I52" i="229"/>
  <c r="G52" i="229"/>
  <c r="F52" i="229"/>
  <c r="E52" i="229"/>
  <c r="D52" i="229"/>
  <c r="C52" i="229"/>
  <c r="B52" i="229"/>
  <c r="A52" i="229"/>
  <c r="AG51" i="229"/>
  <c r="I51" i="229"/>
  <c r="G51" i="229"/>
  <c r="F51" i="229"/>
  <c r="E51" i="229"/>
  <c r="D51" i="229"/>
  <c r="C51" i="229"/>
  <c r="B51" i="229"/>
  <c r="A51" i="229"/>
  <c r="AG50" i="229"/>
  <c r="I50" i="229"/>
  <c r="G50" i="229"/>
  <c r="F50" i="229"/>
  <c r="E50" i="229"/>
  <c r="D50" i="229"/>
  <c r="C50" i="229"/>
  <c r="B50" i="229"/>
  <c r="A50" i="229"/>
  <c r="AG49" i="229"/>
  <c r="I49" i="229"/>
  <c r="G49" i="229"/>
  <c r="F49" i="229"/>
  <c r="E49" i="229"/>
  <c r="D49" i="229"/>
  <c r="C49" i="229"/>
  <c r="B49" i="229"/>
  <c r="A49" i="229"/>
  <c r="AG48" i="229"/>
  <c r="I48" i="229"/>
  <c r="G48" i="229"/>
  <c r="F48" i="229"/>
  <c r="E48" i="229"/>
  <c r="D48" i="229"/>
  <c r="C48" i="229"/>
  <c r="B48" i="229"/>
  <c r="A48" i="229"/>
  <c r="AG47" i="229"/>
  <c r="I47" i="229"/>
  <c r="G47" i="229"/>
  <c r="F47" i="229"/>
  <c r="E47" i="229"/>
  <c r="D47" i="229"/>
  <c r="C47" i="229"/>
  <c r="B47" i="229"/>
  <c r="A47" i="229"/>
  <c r="AG46" i="229"/>
  <c r="I46" i="229"/>
  <c r="G46" i="229"/>
  <c r="F46" i="229"/>
  <c r="E46" i="229"/>
  <c r="D46" i="229"/>
  <c r="C46" i="229"/>
  <c r="B46" i="229"/>
  <c r="A46" i="229"/>
  <c r="AG45" i="229"/>
  <c r="I45" i="229"/>
  <c r="G45" i="229"/>
  <c r="F45" i="229"/>
  <c r="E45" i="229"/>
  <c r="D45" i="229"/>
  <c r="C45" i="229"/>
  <c r="B45" i="229"/>
  <c r="A45" i="229"/>
  <c r="AG44" i="229"/>
  <c r="I44" i="229"/>
  <c r="G44" i="229"/>
  <c r="F44" i="229"/>
  <c r="E44" i="229"/>
  <c r="D44" i="229"/>
  <c r="C44" i="229"/>
  <c r="B44" i="229"/>
  <c r="A44" i="229"/>
  <c r="AG43" i="229"/>
  <c r="I43" i="229"/>
  <c r="G43" i="229"/>
  <c r="F43" i="229"/>
  <c r="E43" i="229"/>
  <c r="D43" i="229"/>
  <c r="C43" i="229"/>
  <c r="B43" i="229"/>
  <c r="A43" i="229"/>
  <c r="AG42" i="229"/>
  <c r="I42" i="229"/>
  <c r="G42" i="229"/>
  <c r="F42" i="229"/>
  <c r="E42" i="229"/>
  <c r="D42" i="229"/>
  <c r="C42" i="229"/>
  <c r="B42" i="229"/>
  <c r="A42" i="229"/>
  <c r="AG41" i="229"/>
  <c r="I41" i="229"/>
  <c r="G41" i="229"/>
  <c r="F41" i="229"/>
  <c r="E41" i="229"/>
  <c r="D41" i="229"/>
  <c r="C41" i="229"/>
  <c r="B41" i="229"/>
  <c r="A41" i="229"/>
  <c r="AG40" i="229"/>
  <c r="I40" i="229"/>
  <c r="G40" i="229"/>
  <c r="F40" i="229"/>
  <c r="E40" i="229"/>
  <c r="D40" i="229"/>
  <c r="C40" i="229"/>
  <c r="B40" i="229"/>
  <c r="A40" i="229"/>
  <c r="AG39" i="229"/>
  <c r="I39" i="229"/>
  <c r="G39" i="229"/>
  <c r="F39" i="229"/>
  <c r="E39" i="229"/>
  <c r="D39" i="229"/>
  <c r="C39" i="229"/>
  <c r="B39" i="229"/>
  <c r="A39" i="229"/>
  <c r="AG38" i="229"/>
  <c r="I38" i="229"/>
  <c r="G38" i="229"/>
  <c r="F38" i="229"/>
  <c r="E38" i="229"/>
  <c r="D38" i="229"/>
  <c r="C38" i="229"/>
  <c r="B38" i="229"/>
  <c r="A38" i="229"/>
  <c r="AG37" i="229"/>
  <c r="I37" i="229"/>
  <c r="G37" i="229"/>
  <c r="F37" i="229"/>
  <c r="E37" i="229"/>
  <c r="D37" i="229"/>
  <c r="C37" i="229"/>
  <c r="B37" i="229"/>
  <c r="A37" i="229"/>
  <c r="AG36" i="229"/>
  <c r="I36" i="229"/>
  <c r="G36" i="229"/>
  <c r="F36" i="229"/>
  <c r="E36" i="229"/>
  <c r="D36" i="229"/>
  <c r="C36" i="229"/>
  <c r="B36" i="229"/>
  <c r="A36" i="229"/>
  <c r="AG35" i="229"/>
  <c r="I35" i="229"/>
  <c r="G35" i="229"/>
  <c r="F35" i="229"/>
  <c r="E35" i="229"/>
  <c r="D35" i="229"/>
  <c r="C35" i="229"/>
  <c r="B35" i="229"/>
  <c r="A35" i="229"/>
  <c r="AG34" i="229"/>
  <c r="I34" i="229"/>
  <c r="G34" i="229"/>
  <c r="F34" i="229"/>
  <c r="E34" i="229"/>
  <c r="D34" i="229"/>
  <c r="C34" i="229"/>
  <c r="B34" i="229"/>
  <c r="A34" i="229"/>
  <c r="AG33" i="229"/>
  <c r="I33" i="229"/>
  <c r="G33" i="229"/>
  <c r="F33" i="229"/>
  <c r="E33" i="229"/>
  <c r="D33" i="229"/>
  <c r="C33" i="229"/>
  <c r="B33" i="229"/>
  <c r="A33" i="229"/>
  <c r="AG32" i="229"/>
  <c r="I32" i="229"/>
  <c r="G32" i="229"/>
  <c r="F32" i="229"/>
  <c r="E32" i="229"/>
  <c r="D32" i="229"/>
  <c r="C32" i="229"/>
  <c r="B32" i="229"/>
  <c r="A32" i="229"/>
  <c r="AG31" i="229"/>
  <c r="I31" i="229"/>
  <c r="G31" i="229"/>
  <c r="F31" i="229"/>
  <c r="E31" i="229"/>
  <c r="D31" i="229"/>
  <c r="C31" i="229"/>
  <c r="B31" i="229"/>
  <c r="A31" i="229"/>
  <c r="AG30" i="229"/>
  <c r="I30" i="229"/>
  <c r="G30" i="229"/>
  <c r="F30" i="229"/>
  <c r="E30" i="229"/>
  <c r="D30" i="229"/>
  <c r="C30" i="229"/>
  <c r="B30" i="229"/>
  <c r="A30" i="229"/>
  <c r="AG29" i="229"/>
  <c r="I29" i="229"/>
  <c r="G29" i="229"/>
  <c r="F29" i="229"/>
  <c r="E29" i="229"/>
  <c r="D29" i="229"/>
  <c r="C29" i="229"/>
  <c r="B29" i="229"/>
  <c r="A29" i="229"/>
  <c r="AG28" i="229"/>
  <c r="I28" i="229"/>
  <c r="G28" i="229"/>
  <c r="F28" i="229"/>
  <c r="E28" i="229"/>
  <c r="D28" i="229"/>
  <c r="C28" i="229"/>
  <c r="B28" i="229"/>
  <c r="A28" i="229"/>
  <c r="AG27" i="229"/>
  <c r="I27" i="229"/>
  <c r="G27" i="229"/>
  <c r="F27" i="229"/>
  <c r="E27" i="229"/>
  <c r="D27" i="229"/>
  <c r="C27" i="229"/>
  <c r="B27" i="229"/>
  <c r="A27" i="229"/>
  <c r="AG26" i="229"/>
  <c r="I26" i="229"/>
  <c r="G26" i="229"/>
  <c r="F26" i="229"/>
  <c r="E26" i="229"/>
  <c r="D26" i="229"/>
  <c r="C26" i="229"/>
  <c r="B26" i="229"/>
  <c r="A26" i="229"/>
  <c r="AG25" i="229"/>
  <c r="I25" i="229"/>
  <c r="G25" i="229"/>
  <c r="F25" i="229"/>
  <c r="E25" i="229"/>
  <c r="D25" i="229"/>
  <c r="C25" i="229"/>
  <c r="B25" i="229"/>
  <c r="A25" i="229"/>
  <c r="AG24" i="229"/>
  <c r="I24" i="229"/>
  <c r="G24" i="229"/>
  <c r="F24" i="229"/>
  <c r="E24" i="229"/>
  <c r="D24" i="229"/>
  <c r="C24" i="229"/>
  <c r="B24" i="229"/>
  <c r="A24" i="229"/>
  <c r="AG23" i="229"/>
  <c r="I23" i="229"/>
  <c r="G23" i="229"/>
  <c r="F23" i="229"/>
  <c r="E23" i="229"/>
  <c r="D23" i="229"/>
  <c r="C23" i="229"/>
  <c r="B23" i="229"/>
  <c r="A23" i="229"/>
  <c r="AG22" i="229"/>
  <c r="I22" i="229"/>
  <c r="G22" i="229"/>
  <c r="F22" i="229"/>
  <c r="E22" i="229"/>
  <c r="D22" i="229"/>
  <c r="C22" i="229"/>
  <c r="B22" i="229"/>
  <c r="A22" i="229"/>
  <c r="AG21" i="229"/>
  <c r="I21" i="229"/>
  <c r="G21" i="229"/>
  <c r="F21" i="229"/>
  <c r="E21" i="229"/>
  <c r="D21" i="229"/>
  <c r="C21" i="229"/>
  <c r="B21" i="229"/>
  <c r="A21" i="229"/>
  <c r="AG20" i="229"/>
  <c r="I20" i="229"/>
  <c r="G20" i="229"/>
  <c r="F20" i="229"/>
  <c r="E20" i="229"/>
  <c r="D20" i="229"/>
  <c r="C20" i="229"/>
  <c r="B20" i="229"/>
  <c r="A20" i="229"/>
  <c r="AG19" i="229"/>
  <c r="I19" i="229"/>
  <c r="G19" i="229"/>
  <c r="F19" i="229"/>
  <c r="E19" i="229"/>
  <c r="D19" i="229"/>
  <c r="C19" i="229"/>
  <c r="B19" i="229"/>
  <c r="A19" i="229"/>
  <c r="AG18" i="229"/>
  <c r="I18" i="229"/>
  <c r="G18" i="229"/>
  <c r="F18" i="229"/>
  <c r="E18" i="229"/>
  <c r="D18" i="229"/>
  <c r="C18" i="229"/>
  <c r="B18" i="229"/>
  <c r="A18" i="229"/>
  <c r="AG17" i="229"/>
  <c r="I17" i="229"/>
  <c r="G17" i="229"/>
  <c r="F17" i="229"/>
  <c r="E17" i="229"/>
  <c r="D17" i="229"/>
  <c r="C17" i="229"/>
  <c r="B17" i="229"/>
  <c r="A17" i="229"/>
  <c r="AG16" i="229"/>
  <c r="I16" i="229"/>
  <c r="G16" i="229"/>
  <c r="F16" i="229"/>
  <c r="E16" i="229"/>
  <c r="D16" i="229"/>
  <c r="C16" i="229"/>
  <c r="B16" i="229"/>
  <c r="A16" i="229"/>
  <c r="AG15" i="229"/>
  <c r="I15" i="229"/>
  <c r="G15" i="229"/>
  <c r="F15" i="229"/>
  <c r="E15" i="229"/>
  <c r="D15" i="229"/>
  <c r="C15" i="229"/>
  <c r="B15" i="229"/>
  <c r="A15" i="229"/>
  <c r="AG14" i="229"/>
  <c r="I14" i="229"/>
  <c r="G14" i="229"/>
  <c r="F14" i="229"/>
  <c r="E14" i="229"/>
  <c r="D14" i="229"/>
  <c r="C14" i="229"/>
  <c r="B14" i="229"/>
  <c r="A14" i="229"/>
  <c r="AG13" i="229"/>
  <c r="I13" i="229"/>
  <c r="G13" i="229"/>
  <c r="F13" i="229"/>
  <c r="E13" i="229"/>
  <c r="D13" i="229"/>
  <c r="C13" i="229"/>
  <c r="B13" i="229"/>
  <c r="A13" i="229"/>
  <c r="AG12" i="229"/>
  <c r="I12" i="229"/>
  <c r="G12" i="229"/>
  <c r="F12" i="229"/>
  <c r="E12" i="229"/>
  <c r="D12" i="229"/>
  <c r="C12" i="229"/>
  <c r="B12" i="229"/>
  <c r="A12" i="229"/>
  <c r="AG11" i="229"/>
  <c r="I11" i="229"/>
  <c r="G11" i="229"/>
  <c r="F11" i="229"/>
  <c r="E11" i="229"/>
  <c r="D11" i="229"/>
  <c r="C11" i="229"/>
  <c r="B11" i="229"/>
  <c r="A11" i="229"/>
  <c r="AG10" i="229"/>
  <c r="I10" i="229"/>
  <c r="G10" i="229"/>
  <c r="F10" i="229"/>
  <c r="E10" i="229"/>
  <c r="D10" i="229"/>
  <c r="C10" i="229"/>
  <c r="B10" i="229"/>
  <c r="A10" i="229"/>
  <c r="AG9" i="229"/>
  <c r="I9" i="229"/>
  <c r="G9" i="229"/>
  <c r="F9" i="229"/>
  <c r="E9" i="229"/>
  <c r="D9" i="229"/>
  <c r="C9" i="229"/>
  <c r="B9" i="229"/>
  <c r="A9" i="229"/>
  <c r="AG8" i="229"/>
  <c r="I8" i="229"/>
  <c r="G8" i="229"/>
  <c r="F8" i="229"/>
  <c r="E8" i="229"/>
  <c r="D8" i="229"/>
  <c r="C8" i="229"/>
  <c r="B8" i="229"/>
  <c r="A8" i="229"/>
  <c r="AN854" i="228"/>
  <c r="AN853" i="228"/>
  <c r="AN852" i="228"/>
  <c r="AN851" i="228"/>
  <c r="AN850" i="228"/>
  <c r="AN849" i="228"/>
  <c r="AN848" i="228"/>
  <c r="AN847" i="228"/>
  <c r="AN846" i="228"/>
  <c r="AN845" i="228"/>
  <c r="AN844" i="228"/>
  <c r="AN843" i="228"/>
  <c r="AN842" i="228"/>
  <c r="AN841" i="228"/>
  <c r="AN840" i="228"/>
  <c r="AN839" i="228"/>
  <c r="AN838" i="228"/>
  <c r="AN837" i="228"/>
  <c r="AN836" i="228"/>
  <c r="AN835" i="228"/>
  <c r="AN834" i="228"/>
  <c r="AN833" i="228"/>
  <c r="AN832" i="228"/>
  <c r="AN831" i="228"/>
  <c r="AN830" i="228"/>
  <c r="AN829" i="228"/>
  <c r="AN828" i="228"/>
  <c r="AN827" i="228"/>
  <c r="AN826" i="228"/>
  <c r="AN825" i="228"/>
  <c r="AN824" i="228"/>
  <c r="AN823" i="228"/>
  <c r="AN822" i="228"/>
  <c r="AN821" i="228"/>
  <c r="AN820" i="228"/>
  <c r="AN819" i="228"/>
  <c r="AN818" i="228"/>
  <c r="AN817" i="228"/>
  <c r="AN816" i="228"/>
  <c r="AN815" i="228"/>
  <c r="AN814" i="228"/>
  <c r="AN813" i="228"/>
  <c r="AN812" i="228"/>
  <c r="AN811" i="228"/>
  <c r="AN810" i="228"/>
  <c r="AN809" i="228"/>
  <c r="AN808" i="228"/>
  <c r="AN807" i="228"/>
  <c r="AN806" i="228"/>
  <c r="AN805" i="228"/>
  <c r="AN804" i="228"/>
  <c r="AN803" i="228"/>
  <c r="AN802" i="228"/>
  <c r="AN801" i="228"/>
  <c r="AN800" i="228"/>
  <c r="AN799" i="228"/>
  <c r="AN798" i="228"/>
  <c r="AN797" i="228"/>
  <c r="AN796" i="228"/>
  <c r="AN795" i="228"/>
  <c r="AN794" i="228"/>
  <c r="AN793" i="228"/>
  <c r="AN792" i="228"/>
  <c r="AN791" i="228"/>
  <c r="AN790" i="228"/>
  <c r="AN789" i="228"/>
  <c r="AN788" i="228"/>
  <c r="AN787" i="228"/>
  <c r="AN786" i="228"/>
  <c r="AN785" i="228"/>
  <c r="AN784" i="228"/>
  <c r="AN783" i="228"/>
  <c r="AN782" i="228"/>
  <c r="AN781" i="228"/>
  <c r="AN780" i="228"/>
  <c r="AN779" i="228"/>
  <c r="AN778" i="228"/>
  <c r="AN777" i="228"/>
  <c r="AN776" i="228"/>
  <c r="AN775" i="228"/>
  <c r="AN774" i="228"/>
  <c r="AN773" i="228"/>
  <c r="AN772" i="228"/>
  <c r="AN771" i="228"/>
  <c r="AN770" i="228"/>
  <c r="AN769" i="228"/>
  <c r="AN768" i="228"/>
  <c r="AN767" i="228"/>
  <c r="AN766" i="228"/>
  <c r="AN765" i="228"/>
  <c r="AN764" i="228"/>
  <c r="AN763" i="228"/>
  <c r="AN762" i="228"/>
  <c r="AN761" i="228"/>
  <c r="AN760" i="228"/>
  <c r="AN759" i="228"/>
  <c r="AN758" i="228"/>
  <c r="AN757" i="228"/>
  <c r="AN756" i="228"/>
  <c r="AN755" i="228"/>
  <c r="AN754" i="228"/>
  <c r="AN753" i="228"/>
  <c r="AN752" i="228"/>
  <c r="AN751" i="228"/>
  <c r="AN750" i="228"/>
  <c r="AN749" i="228"/>
  <c r="AN748" i="228"/>
  <c r="AN747" i="228"/>
  <c r="AN746" i="228"/>
  <c r="AN745" i="228"/>
  <c r="AN744" i="228"/>
  <c r="AN743" i="228"/>
  <c r="AN742" i="228"/>
  <c r="AN741" i="228"/>
  <c r="AN740" i="228"/>
  <c r="AN739" i="228"/>
  <c r="AN738" i="228"/>
  <c r="AN737" i="228"/>
  <c r="AN736" i="228"/>
  <c r="AN735" i="228"/>
  <c r="AN734" i="228"/>
  <c r="AN733" i="228"/>
  <c r="AN732" i="228"/>
  <c r="AN731" i="228"/>
  <c r="AN730" i="228"/>
  <c r="AN729" i="228"/>
  <c r="AN728" i="228"/>
  <c r="AN727" i="228"/>
  <c r="AN726" i="228"/>
  <c r="AN725" i="228"/>
  <c r="AN724" i="228"/>
  <c r="AN723" i="228"/>
  <c r="AN722" i="228"/>
  <c r="AN721" i="228"/>
  <c r="AN720" i="228"/>
  <c r="AN719" i="228"/>
  <c r="AN718" i="228"/>
  <c r="AN717" i="228"/>
  <c r="AN716" i="228"/>
  <c r="AN715" i="228"/>
  <c r="AN714" i="228"/>
  <c r="AN713" i="228"/>
  <c r="AN712" i="228"/>
  <c r="AN711" i="228"/>
  <c r="AN710" i="228"/>
  <c r="AN709" i="228"/>
  <c r="AN708" i="228"/>
  <c r="AN707" i="228"/>
  <c r="AN706" i="228"/>
  <c r="AN705" i="228"/>
  <c r="AN704" i="228"/>
  <c r="AN703" i="228"/>
  <c r="AN702" i="228"/>
  <c r="AN701" i="228"/>
  <c r="AN700" i="228"/>
  <c r="AN699" i="228"/>
  <c r="AN698" i="228"/>
  <c r="AN697" i="228"/>
  <c r="AN696" i="228"/>
  <c r="AN695" i="228"/>
  <c r="AN694" i="228"/>
  <c r="AN693" i="228"/>
  <c r="AN692" i="228"/>
  <c r="AN691" i="228"/>
  <c r="AN690" i="228"/>
  <c r="AN689" i="228"/>
  <c r="AN688" i="228"/>
  <c r="AN687" i="228"/>
  <c r="AN686" i="228"/>
  <c r="AN685" i="228"/>
  <c r="AN684" i="228"/>
  <c r="AN683" i="228"/>
  <c r="AN682" i="228"/>
  <c r="AN681" i="228"/>
  <c r="AN680" i="228"/>
  <c r="AN679" i="228"/>
  <c r="AN678" i="228"/>
  <c r="AN677" i="228"/>
  <c r="AN676" i="228"/>
  <c r="AN675" i="228"/>
  <c r="AN674" i="228"/>
  <c r="AN673" i="228"/>
  <c r="AN672" i="228"/>
  <c r="AN671" i="228"/>
  <c r="AN670" i="228"/>
  <c r="AN669" i="228"/>
  <c r="AN668" i="228"/>
  <c r="AN667" i="228"/>
  <c r="AN666" i="228"/>
  <c r="AN665" i="228"/>
  <c r="AN664" i="228"/>
  <c r="AN663" i="228"/>
  <c r="AN662" i="228"/>
  <c r="AN661" i="228"/>
  <c r="AN660" i="228"/>
  <c r="AN659" i="228"/>
  <c r="AN658" i="228"/>
  <c r="AN657" i="228"/>
  <c r="AN656" i="228"/>
  <c r="AN655" i="228"/>
  <c r="AN654" i="228"/>
  <c r="AN653" i="228"/>
  <c r="AN652" i="228"/>
  <c r="AN651" i="228"/>
  <c r="AN650" i="228"/>
  <c r="AN649" i="228"/>
  <c r="AN648" i="228"/>
  <c r="AN647" i="228"/>
  <c r="AN646" i="228"/>
  <c r="AN645" i="228"/>
  <c r="AN644" i="228"/>
  <c r="AN643" i="228"/>
  <c r="AN642" i="228"/>
  <c r="AN641" i="228"/>
  <c r="AN640" i="228"/>
  <c r="AN639" i="228"/>
  <c r="AN638" i="228"/>
  <c r="AN637" i="228"/>
  <c r="AN636" i="228"/>
  <c r="AN635" i="228"/>
  <c r="AN634" i="228"/>
  <c r="AN633" i="228"/>
  <c r="AN632" i="228"/>
  <c r="AN631" i="228"/>
  <c r="AN630" i="228"/>
  <c r="AN629" i="228"/>
  <c r="AN628" i="228"/>
  <c r="AN627" i="228"/>
  <c r="AN626" i="228"/>
  <c r="AN625" i="228"/>
  <c r="AN624" i="228"/>
  <c r="AN623" i="228"/>
  <c r="AN622" i="228"/>
  <c r="AN621" i="228"/>
  <c r="AN620" i="228"/>
  <c r="AN619" i="228"/>
  <c r="AN618" i="228"/>
  <c r="AN617" i="228"/>
  <c r="AN616" i="228"/>
  <c r="AN615" i="228"/>
  <c r="AN614" i="228"/>
  <c r="AN613" i="228"/>
  <c r="AN612" i="228"/>
  <c r="AN611" i="228"/>
  <c r="AN610" i="228"/>
  <c r="AN609" i="228"/>
  <c r="AN608" i="228"/>
  <c r="AN607" i="228"/>
  <c r="AN606" i="228"/>
  <c r="AN605" i="228"/>
  <c r="AN604" i="228"/>
  <c r="AN603" i="228"/>
  <c r="AN602" i="228"/>
  <c r="AN601" i="228"/>
  <c r="AN600" i="228"/>
  <c r="AN599" i="228"/>
  <c r="AN598" i="228"/>
  <c r="AN597" i="228"/>
  <c r="AN596" i="228"/>
  <c r="AN595" i="228"/>
  <c r="AN594" i="228"/>
  <c r="AN593" i="228"/>
  <c r="AN592" i="228"/>
  <c r="AN591" i="228"/>
  <c r="AN590" i="228"/>
  <c r="AN589" i="228"/>
  <c r="AN588" i="228"/>
  <c r="AN587" i="228"/>
  <c r="AN586" i="228"/>
  <c r="AN585" i="228"/>
  <c r="AN584" i="228"/>
  <c r="AN583" i="228"/>
  <c r="AN582" i="228"/>
  <c r="AN581" i="228"/>
  <c r="AN580" i="228"/>
  <c r="AN579" i="228"/>
  <c r="AN578" i="228"/>
  <c r="AN577" i="228"/>
  <c r="AN576" i="228"/>
  <c r="AN575" i="228"/>
  <c r="AN574" i="228"/>
  <c r="AN573" i="228"/>
  <c r="AN572" i="228"/>
  <c r="AN571" i="228"/>
  <c r="AN570" i="228"/>
  <c r="AN569" i="228"/>
  <c r="AN568" i="228"/>
  <c r="AN567" i="228"/>
  <c r="AN566" i="228"/>
  <c r="AN565" i="228"/>
  <c r="AN564" i="228"/>
  <c r="AN563" i="228"/>
  <c r="AN562" i="228"/>
  <c r="AN561" i="228"/>
  <c r="AN560" i="228"/>
  <c r="AN559" i="228"/>
  <c r="AN558" i="228"/>
  <c r="AN557" i="228"/>
  <c r="AN556" i="228"/>
  <c r="AN555" i="228"/>
  <c r="AN554" i="228"/>
  <c r="AN553" i="228"/>
  <c r="AN552" i="228"/>
  <c r="AN551" i="228"/>
  <c r="AN550" i="228"/>
  <c r="AN549" i="228"/>
  <c r="AN548" i="228"/>
  <c r="AN547" i="228"/>
  <c r="AN546" i="228"/>
  <c r="AN545" i="228"/>
  <c r="AN544" i="228"/>
  <c r="AN543" i="228"/>
  <c r="AN542" i="228"/>
  <c r="AN541" i="228"/>
  <c r="AN540" i="228"/>
  <c r="AN539" i="228"/>
  <c r="AN538" i="228"/>
  <c r="AN537" i="228"/>
  <c r="AN536" i="228"/>
  <c r="AN535" i="228"/>
  <c r="AN534" i="228"/>
  <c r="AN533" i="228"/>
  <c r="AN532" i="228"/>
  <c r="AN531" i="228"/>
  <c r="AN530" i="228"/>
  <c r="AN529" i="228"/>
  <c r="AN528" i="228"/>
  <c r="AN527" i="228"/>
  <c r="AN526" i="228"/>
  <c r="AN525" i="228"/>
  <c r="AN524" i="228"/>
  <c r="AN523" i="228"/>
  <c r="AN522" i="228"/>
  <c r="AN521" i="228"/>
  <c r="AN520" i="228"/>
  <c r="AN519" i="228"/>
  <c r="AN518" i="228"/>
  <c r="AN517" i="228"/>
  <c r="AN516" i="228"/>
  <c r="AN515" i="228"/>
  <c r="AN514" i="228"/>
  <c r="AN513" i="228"/>
  <c r="AN512" i="228"/>
  <c r="AN511" i="228"/>
  <c r="AN510" i="228"/>
  <c r="AN509" i="228"/>
  <c r="AN508" i="228"/>
  <c r="AN507" i="228"/>
  <c r="AN506" i="228"/>
  <c r="AN505" i="228"/>
  <c r="AN504" i="228"/>
  <c r="AN503" i="228"/>
  <c r="AN502" i="228"/>
  <c r="AN501" i="228"/>
  <c r="AN500" i="228"/>
  <c r="AN499" i="228"/>
  <c r="AN498" i="228"/>
  <c r="AN497" i="228"/>
  <c r="AN496" i="228"/>
  <c r="AN495" i="228"/>
  <c r="AN494" i="228"/>
  <c r="AN493" i="228"/>
  <c r="AN492" i="228"/>
  <c r="AN491" i="228"/>
  <c r="AN490" i="228"/>
  <c r="AN489" i="228"/>
  <c r="AN488" i="228"/>
  <c r="AN487" i="228"/>
  <c r="AN486" i="228"/>
  <c r="AN485" i="228"/>
  <c r="AN484" i="228"/>
  <c r="AN483" i="228"/>
  <c r="AN482" i="228"/>
  <c r="AN481" i="228"/>
  <c r="AN480" i="228"/>
  <c r="AN479" i="228"/>
  <c r="AN478" i="228"/>
  <c r="AN477" i="228"/>
  <c r="AN476" i="228"/>
  <c r="AN475" i="228"/>
  <c r="AN474" i="228"/>
  <c r="AN473" i="228"/>
  <c r="AN472" i="228"/>
  <c r="AN471" i="228"/>
  <c r="AN470" i="228"/>
  <c r="AN469" i="228"/>
  <c r="AN468" i="228"/>
  <c r="AN467" i="228"/>
  <c r="AN466" i="228"/>
  <c r="AN465" i="228"/>
  <c r="AN464" i="228"/>
  <c r="AN463" i="228"/>
  <c r="AN462" i="228"/>
  <c r="AN461" i="228"/>
  <c r="AN460" i="228"/>
  <c r="AN459" i="228"/>
  <c r="AN458" i="228"/>
  <c r="AN457" i="228"/>
  <c r="AN456" i="228"/>
  <c r="AN455" i="228"/>
  <c r="AN454" i="228"/>
  <c r="AN453" i="228"/>
  <c r="AN452" i="228"/>
  <c r="AN451" i="228"/>
  <c r="AN450" i="228"/>
  <c r="AN449" i="228"/>
  <c r="AN448" i="228"/>
  <c r="AN447" i="228"/>
  <c r="AN446" i="228"/>
  <c r="AN445" i="228"/>
  <c r="AN444" i="228"/>
  <c r="AN443" i="228"/>
  <c r="AN442" i="228"/>
  <c r="AN441" i="228"/>
  <c r="AN440" i="228"/>
  <c r="AN439" i="228"/>
  <c r="AN438" i="228"/>
  <c r="AN437" i="228"/>
  <c r="AN436" i="228"/>
  <c r="AN435" i="228"/>
  <c r="AN434" i="228"/>
  <c r="AN433" i="228"/>
  <c r="AN432" i="228"/>
  <c r="AN431" i="228"/>
  <c r="AN430" i="228"/>
  <c r="AN429" i="228"/>
  <c r="AN428" i="228"/>
  <c r="AN427" i="228"/>
  <c r="AN426" i="228"/>
  <c r="AN425" i="228"/>
  <c r="AN424" i="228"/>
  <c r="AN423" i="228"/>
  <c r="AN422" i="228"/>
  <c r="AN421" i="228"/>
  <c r="AN420" i="228"/>
  <c r="AN419" i="228"/>
  <c r="AN418" i="228"/>
  <c r="AN417" i="228"/>
  <c r="AN416" i="228"/>
  <c r="AN415" i="228"/>
  <c r="AN414" i="228"/>
  <c r="AN413" i="228"/>
  <c r="AN412" i="228"/>
  <c r="AN411" i="228"/>
  <c r="AN410" i="228"/>
  <c r="AN409" i="228"/>
  <c r="AN408" i="228"/>
  <c r="AN407" i="228"/>
  <c r="AN406" i="228"/>
  <c r="AN405" i="228"/>
  <c r="AN404" i="228"/>
  <c r="AN403" i="228"/>
  <c r="AN402" i="228"/>
  <c r="AN401" i="228"/>
  <c r="AN400" i="228"/>
  <c r="AN399" i="228"/>
  <c r="AN398" i="228"/>
  <c r="AN397" i="228"/>
  <c r="AN396" i="228"/>
  <c r="AN395" i="228"/>
  <c r="AN394" i="228"/>
  <c r="AN393" i="228"/>
  <c r="AN392" i="228"/>
  <c r="AN391" i="228"/>
  <c r="AN390" i="228"/>
  <c r="AN389" i="228"/>
  <c r="AN388" i="228"/>
  <c r="AN387" i="228"/>
  <c r="AN386" i="228"/>
  <c r="AN385" i="228"/>
  <c r="AN384" i="228"/>
  <c r="AN383" i="228"/>
  <c r="AN382" i="228"/>
  <c r="AN381" i="228"/>
  <c r="AN380" i="228"/>
  <c r="AN379" i="228"/>
  <c r="AN378" i="228"/>
  <c r="AN377" i="228"/>
  <c r="AN376" i="228"/>
  <c r="AN375" i="228"/>
  <c r="AN374" i="228"/>
  <c r="AN373" i="228"/>
  <c r="AN372" i="228"/>
  <c r="AN371" i="228"/>
  <c r="AN370" i="228"/>
  <c r="AN369" i="228"/>
  <c r="AN368" i="228"/>
  <c r="AN367" i="228"/>
  <c r="AN366" i="228"/>
  <c r="AN365" i="228"/>
  <c r="AN364" i="228"/>
  <c r="AN363" i="228"/>
  <c r="AN362" i="228"/>
  <c r="AN361" i="228"/>
  <c r="AN360" i="228"/>
  <c r="AN359" i="228"/>
  <c r="AN358" i="228"/>
  <c r="AN357" i="228"/>
  <c r="AN356" i="228"/>
  <c r="AN355" i="228"/>
  <c r="AN354" i="228"/>
  <c r="AN353" i="228"/>
  <c r="AN352" i="228"/>
  <c r="AN351" i="228"/>
  <c r="AN350" i="228"/>
  <c r="AN349" i="228"/>
  <c r="AN348" i="228"/>
  <c r="AN347" i="228"/>
  <c r="AN346" i="228"/>
  <c r="AN345" i="228"/>
  <c r="AN344" i="228"/>
  <c r="AN343" i="228"/>
  <c r="AN342" i="228"/>
  <c r="AN341" i="228"/>
  <c r="AN340" i="228"/>
  <c r="AN339" i="228"/>
  <c r="AN338" i="228"/>
  <c r="AN337" i="228"/>
  <c r="AN336" i="228"/>
  <c r="AN335" i="228"/>
  <c r="AN334" i="228"/>
  <c r="AN333" i="228"/>
  <c r="AN332" i="228"/>
  <c r="AN331" i="228"/>
  <c r="AN330" i="228"/>
  <c r="AN329" i="228"/>
  <c r="AN328" i="228"/>
  <c r="AN327" i="228"/>
  <c r="AN326" i="228"/>
  <c r="AN325" i="228"/>
  <c r="AN324" i="228"/>
  <c r="AN323" i="228"/>
  <c r="AN322" i="228"/>
  <c r="AN321" i="228"/>
  <c r="AN320" i="228"/>
  <c r="AN319" i="228"/>
  <c r="AN318" i="228"/>
  <c r="AN317" i="228"/>
  <c r="AN316" i="228"/>
  <c r="AN315" i="228"/>
  <c r="AN314" i="228"/>
  <c r="AN313" i="228"/>
  <c r="AN312" i="228"/>
  <c r="AN311" i="228"/>
  <c r="AN310" i="228"/>
  <c r="AN309" i="228"/>
  <c r="AN308" i="228"/>
  <c r="AN307" i="228"/>
  <c r="AN306" i="228"/>
  <c r="AN305" i="228"/>
  <c r="AN304" i="228"/>
  <c r="AN303" i="228"/>
  <c r="AN302" i="228"/>
  <c r="AN301" i="228"/>
  <c r="AN300" i="228"/>
  <c r="AN299" i="228"/>
  <c r="AN298" i="228"/>
  <c r="AN297" i="228"/>
  <c r="AN296" i="228"/>
  <c r="AN295" i="228"/>
  <c r="AN294" i="228"/>
  <c r="AN293" i="228"/>
  <c r="AN292" i="228"/>
  <c r="AN291" i="228"/>
  <c r="AN290" i="228"/>
  <c r="AN289" i="228"/>
  <c r="AN288" i="228"/>
  <c r="AN287" i="228"/>
  <c r="AN286" i="228"/>
  <c r="AN285" i="228"/>
  <c r="AN284" i="228"/>
  <c r="AN283" i="228"/>
  <c r="AN282" i="228"/>
  <c r="AN281" i="228"/>
  <c r="AN280" i="228"/>
  <c r="AN279" i="228"/>
  <c r="AN278" i="228"/>
  <c r="AN277" i="228"/>
  <c r="AN276" i="228"/>
  <c r="AN275" i="228"/>
  <c r="AN274" i="228"/>
  <c r="AN273" i="228"/>
  <c r="AN272" i="228"/>
  <c r="AN271" i="228"/>
  <c r="AN270" i="228"/>
  <c r="AN269" i="228"/>
  <c r="AN268" i="228"/>
  <c r="AN267" i="228"/>
  <c r="AN266" i="228"/>
  <c r="AN265" i="228"/>
  <c r="AN264" i="228"/>
  <c r="AN263" i="228"/>
  <c r="AN262" i="228"/>
  <c r="AN261" i="228"/>
  <c r="AN260" i="228"/>
  <c r="AN259" i="228"/>
  <c r="AN258" i="228"/>
  <c r="AN257" i="228"/>
  <c r="AN256" i="228"/>
  <c r="AN255" i="228"/>
  <c r="AN254" i="228"/>
  <c r="AN253" i="228"/>
  <c r="AN252" i="228"/>
  <c r="AN251" i="228"/>
  <c r="AN250" i="228"/>
  <c r="AN249" i="228"/>
  <c r="AN248" i="228"/>
  <c r="AN247" i="228"/>
  <c r="AN246" i="228"/>
  <c r="AN245" i="228"/>
  <c r="AN244" i="228"/>
  <c r="AN243" i="228"/>
  <c r="AN242" i="228"/>
  <c r="AN241" i="228"/>
  <c r="AN240" i="228"/>
  <c r="AN239" i="228"/>
  <c r="AN238" i="228"/>
  <c r="AN237" i="228"/>
  <c r="AN236" i="228"/>
  <c r="AN235" i="228"/>
  <c r="AN234" i="228"/>
  <c r="AN233" i="228"/>
  <c r="AN232" i="228"/>
  <c r="AN231" i="228"/>
  <c r="AN230" i="228"/>
  <c r="AN229" i="228"/>
  <c r="AN228" i="228"/>
  <c r="AN227" i="228"/>
  <c r="AN226" i="228"/>
  <c r="AN225" i="228"/>
  <c r="AN224" i="228"/>
  <c r="AN223" i="228"/>
  <c r="AN222" i="228"/>
  <c r="AN221" i="228"/>
  <c r="AN220" i="228"/>
  <c r="AN219" i="228"/>
  <c r="AN218" i="228"/>
  <c r="AN217" i="228"/>
  <c r="AN216" i="228"/>
  <c r="AN215" i="228"/>
  <c r="AN214" i="228"/>
  <c r="AN213" i="228"/>
  <c r="AN212" i="228"/>
  <c r="AN211" i="228"/>
  <c r="AN210" i="228"/>
  <c r="AN209" i="228"/>
  <c r="AN208" i="228"/>
  <c r="AN207" i="228"/>
  <c r="AN206" i="228"/>
  <c r="AN205" i="228"/>
  <c r="AN204" i="228"/>
  <c r="AN203" i="228"/>
  <c r="AN202" i="228"/>
  <c r="AN201" i="228"/>
  <c r="AN200" i="228"/>
  <c r="AN199" i="228"/>
  <c r="AN198" i="228"/>
  <c r="AN197" i="228"/>
  <c r="AN196" i="228"/>
  <c r="AN195" i="228"/>
  <c r="AN194" i="228"/>
  <c r="AN193" i="228"/>
  <c r="AN192" i="228"/>
  <c r="AN191" i="228"/>
  <c r="AN190" i="228"/>
  <c r="AN189" i="228"/>
  <c r="AN188" i="228"/>
  <c r="AN187" i="228"/>
  <c r="AN186" i="228"/>
  <c r="AN185" i="228"/>
  <c r="AN184" i="228"/>
  <c r="AN183" i="228"/>
  <c r="AN182" i="228"/>
  <c r="AN181" i="228"/>
  <c r="AN180" i="228"/>
  <c r="AN179" i="228"/>
  <c r="AN178" i="228"/>
  <c r="AN177" i="228"/>
  <c r="AN176" i="228"/>
  <c r="AN175" i="228"/>
  <c r="AN174" i="228"/>
  <c r="AN173" i="228"/>
  <c r="AN172" i="228"/>
  <c r="AN171" i="228"/>
  <c r="AN170" i="228"/>
  <c r="AN169" i="228"/>
  <c r="AN168" i="228"/>
  <c r="AN167" i="228"/>
  <c r="AN166" i="228"/>
  <c r="AN165" i="228"/>
  <c r="AN164" i="228"/>
  <c r="AN163" i="228"/>
  <c r="AN162" i="228"/>
  <c r="AN161" i="228"/>
  <c r="AN160" i="228"/>
  <c r="AN159" i="228"/>
  <c r="AN158" i="228"/>
  <c r="AN157" i="228"/>
  <c r="AN156" i="228"/>
  <c r="AN155" i="228"/>
  <c r="AN154" i="228"/>
  <c r="AN153" i="228"/>
  <c r="AN152" i="228"/>
  <c r="AN151" i="228"/>
  <c r="AN150" i="228"/>
  <c r="AN149" i="228"/>
  <c r="AN148" i="228"/>
  <c r="AN147" i="228"/>
  <c r="AN146" i="228"/>
  <c r="AN145" i="228"/>
  <c r="AN144" i="228"/>
  <c r="AN143" i="228"/>
  <c r="AN142" i="228"/>
  <c r="R142" i="228"/>
  <c r="P142" i="228"/>
  <c r="O142" i="228"/>
  <c r="N142" i="228"/>
  <c r="M142" i="228"/>
  <c r="L142" i="228"/>
  <c r="K142" i="228"/>
  <c r="J142" i="228"/>
  <c r="I142" i="228"/>
  <c r="H142" i="228"/>
  <c r="F142" i="228"/>
  <c r="E142" i="228"/>
  <c r="D142" i="228"/>
  <c r="C142" i="228"/>
  <c r="B142" i="228"/>
  <c r="AN141" i="228"/>
  <c r="R141" i="228"/>
  <c r="P141" i="228"/>
  <c r="O141" i="228"/>
  <c r="N141" i="228"/>
  <c r="M141" i="228"/>
  <c r="L141" i="228"/>
  <c r="K141" i="228"/>
  <c r="J141" i="228"/>
  <c r="I141" i="228"/>
  <c r="H141" i="228"/>
  <c r="F141" i="228"/>
  <c r="E141" i="228"/>
  <c r="D141" i="228"/>
  <c r="C141" i="228"/>
  <c r="B141" i="228"/>
  <c r="AN140" i="228"/>
  <c r="R140" i="228"/>
  <c r="P140" i="228"/>
  <c r="O140" i="228"/>
  <c r="N140" i="228"/>
  <c r="M140" i="228"/>
  <c r="L140" i="228"/>
  <c r="K140" i="228"/>
  <c r="J140" i="228"/>
  <c r="I140" i="228"/>
  <c r="H140" i="228"/>
  <c r="F140" i="228"/>
  <c r="E140" i="228"/>
  <c r="D140" i="228"/>
  <c r="C140" i="228"/>
  <c r="B140" i="228"/>
  <c r="AN139" i="228"/>
  <c r="R139" i="228"/>
  <c r="P139" i="228"/>
  <c r="O139" i="228"/>
  <c r="N139" i="228"/>
  <c r="M139" i="228"/>
  <c r="L139" i="228"/>
  <c r="K139" i="228"/>
  <c r="J139" i="228"/>
  <c r="I139" i="228"/>
  <c r="H139" i="228"/>
  <c r="F139" i="228"/>
  <c r="E139" i="228"/>
  <c r="D139" i="228"/>
  <c r="C139" i="228"/>
  <c r="B139" i="228"/>
  <c r="AN138" i="228"/>
  <c r="R138" i="228"/>
  <c r="P138" i="228"/>
  <c r="O138" i="228"/>
  <c r="N138" i="228"/>
  <c r="M138" i="228"/>
  <c r="L138" i="228"/>
  <c r="K138" i="228"/>
  <c r="J138" i="228"/>
  <c r="I138" i="228"/>
  <c r="H138" i="228"/>
  <c r="F138" i="228"/>
  <c r="E138" i="228"/>
  <c r="D138" i="228"/>
  <c r="C138" i="228"/>
  <c r="B138" i="228"/>
  <c r="AN137" i="228"/>
  <c r="R137" i="228"/>
  <c r="P137" i="228"/>
  <c r="O137" i="228"/>
  <c r="N137" i="228"/>
  <c r="M137" i="228"/>
  <c r="L137" i="228"/>
  <c r="K137" i="228"/>
  <c r="J137" i="228"/>
  <c r="I137" i="228"/>
  <c r="H137" i="228"/>
  <c r="F137" i="228"/>
  <c r="E137" i="228"/>
  <c r="D137" i="228"/>
  <c r="C137" i="228"/>
  <c r="B137" i="228"/>
  <c r="AN136" i="228"/>
  <c r="R136" i="228"/>
  <c r="P136" i="228"/>
  <c r="O136" i="228"/>
  <c r="N136" i="228"/>
  <c r="M136" i="228"/>
  <c r="L136" i="228"/>
  <c r="K136" i="228"/>
  <c r="J136" i="228"/>
  <c r="I136" i="228"/>
  <c r="H136" i="228"/>
  <c r="F136" i="228"/>
  <c r="E136" i="228"/>
  <c r="D136" i="228"/>
  <c r="C136" i="228"/>
  <c r="B136" i="228"/>
  <c r="AN135" i="228"/>
  <c r="R135" i="228"/>
  <c r="P135" i="228"/>
  <c r="O135" i="228"/>
  <c r="N135" i="228"/>
  <c r="M135" i="228"/>
  <c r="L135" i="228"/>
  <c r="K135" i="228"/>
  <c r="J135" i="228"/>
  <c r="I135" i="228"/>
  <c r="H135" i="228"/>
  <c r="F135" i="228"/>
  <c r="E135" i="228"/>
  <c r="D135" i="228"/>
  <c r="C135" i="228"/>
  <c r="B135" i="228"/>
  <c r="AN134" i="228"/>
  <c r="R134" i="228"/>
  <c r="P134" i="228"/>
  <c r="O134" i="228"/>
  <c r="N134" i="228"/>
  <c r="M134" i="228"/>
  <c r="L134" i="228"/>
  <c r="K134" i="228"/>
  <c r="J134" i="228"/>
  <c r="I134" i="228"/>
  <c r="H134" i="228"/>
  <c r="F134" i="228"/>
  <c r="E134" i="228"/>
  <c r="D134" i="228"/>
  <c r="C134" i="228"/>
  <c r="B134" i="228"/>
  <c r="AN133" i="228"/>
  <c r="R133" i="228"/>
  <c r="P133" i="228"/>
  <c r="O133" i="228"/>
  <c r="N133" i="228"/>
  <c r="M133" i="228"/>
  <c r="L133" i="228"/>
  <c r="K133" i="228"/>
  <c r="J133" i="228"/>
  <c r="I133" i="228"/>
  <c r="H133" i="228"/>
  <c r="F133" i="228"/>
  <c r="E133" i="228"/>
  <c r="D133" i="228"/>
  <c r="C133" i="228"/>
  <c r="B133" i="228"/>
  <c r="AN132" i="228"/>
  <c r="R132" i="228"/>
  <c r="P132" i="228"/>
  <c r="O132" i="228"/>
  <c r="N132" i="228"/>
  <c r="M132" i="228"/>
  <c r="L132" i="228"/>
  <c r="K132" i="228"/>
  <c r="J132" i="228"/>
  <c r="I132" i="228"/>
  <c r="H132" i="228"/>
  <c r="F132" i="228"/>
  <c r="E132" i="228"/>
  <c r="D132" i="228"/>
  <c r="C132" i="228"/>
  <c r="B132" i="228"/>
  <c r="AN131" i="228"/>
  <c r="R131" i="228"/>
  <c r="P131" i="228"/>
  <c r="O131" i="228"/>
  <c r="N131" i="228"/>
  <c r="M131" i="228"/>
  <c r="L131" i="228"/>
  <c r="K131" i="228"/>
  <c r="J131" i="228"/>
  <c r="I131" i="228"/>
  <c r="H131" i="228"/>
  <c r="F131" i="228"/>
  <c r="E131" i="228"/>
  <c r="D131" i="228"/>
  <c r="C131" i="228"/>
  <c r="B131" i="228"/>
  <c r="AN130" i="228"/>
  <c r="R130" i="228"/>
  <c r="P130" i="228"/>
  <c r="O130" i="228"/>
  <c r="N130" i="228"/>
  <c r="M130" i="228"/>
  <c r="L130" i="228"/>
  <c r="K130" i="228"/>
  <c r="J130" i="228"/>
  <c r="I130" i="228"/>
  <c r="H130" i="228"/>
  <c r="F130" i="228"/>
  <c r="E130" i="228"/>
  <c r="D130" i="228"/>
  <c r="C130" i="228"/>
  <c r="B130" i="228"/>
  <c r="AN129" i="228"/>
  <c r="R129" i="228"/>
  <c r="P129" i="228"/>
  <c r="O129" i="228"/>
  <c r="N129" i="228"/>
  <c r="M129" i="228"/>
  <c r="L129" i="228"/>
  <c r="K129" i="228"/>
  <c r="J129" i="228"/>
  <c r="I129" i="228"/>
  <c r="H129" i="228"/>
  <c r="F129" i="228"/>
  <c r="E129" i="228"/>
  <c r="D129" i="228"/>
  <c r="C129" i="228"/>
  <c r="B129" i="228"/>
  <c r="AN128" i="228"/>
  <c r="R128" i="228"/>
  <c r="P128" i="228"/>
  <c r="O128" i="228"/>
  <c r="N128" i="228"/>
  <c r="M128" i="228"/>
  <c r="L128" i="228"/>
  <c r="K128" i="228"/>
  <c r="J128" i="228"/>
  <c r="I128" i="228"/>
  <c r="H128" i="228"/>
  <c r="F128" i="228"/>
  <c r="E128" i="228"/>
  <c r="D128" i="228"/>
  <c r="C128" i="228"/>
  <c r="B128" i="228"/>
  <c r="AN127" i="228"/>
  <c r="R127" i="228"/>
  <c r="P127" i="228"/>
  <c r="O127" i="228"/>
  <c r="N127" i="228"/>
  <c r="M127" i="228"/>
  <c r="L127" i="228"/>
  <c r="K127" i="228"/>
  <c r="J127" i="228"/>
  <c r="I127" i="228"/>
  <c r="H127" i="228"/>
  <c r="F127" i="228"/>
  <c r="E127" i="228"/>
  <c r="D127" i="228"/>
  <c r="C127" i="228"/>
  <c r="B127" i="228"/>
  <c r="AN126" i="228"/>
  <c r="R126" i="228"/>
  <c r="P126" i="228"/>
  <c r="O126" i="228"/>
  <c r="N126" i="228"/>
  <c r="M126" i="228"/>
  <c r="L126" i="228"/>
  <c r="K126" i="228"/>
  <c r="J126" i="228"/>
  <c r="I126" i="228"/>
  <c r="H126" i="228"/>
  <c r="F126" i="228"/>
  <c r="E126" i="228"/>
  <c r="D126" i="228"/>
  <c r="C126" i="228"/>
  <c r="B126" i="228"/>
  <c r="AN125" i="228"/>
  <c r="R125" i="228"/>
  <c r="P125" i="228"/>
  <c r="O125" i="228"/>
  <c r="N125" i="228"/>
  <c r="M125" i="228"/>
  <c r="L125" i="228"/>
  <c r="K125" i="228"/>
  <c r="J125" i="228"/>
  <c r="I125" i="228"/>
  <c r="H125" i="228"/>
  <c r="F125" i="228"/>
  <c r="E125" i="228"/>
  <c r="D125" i="228"/>
  <c r="C125" i="228"/>
  <c r="B125" i="228"/>
  <c r="AN124" i="228"/>
  <c r="R124" i="228"/>
  <c r="P124" i="228"/>
  <c r="O124" i="228"/>
  <c r="N124" i="228"/>
  <c r="M124" i="228"/>
  <c r="L124" i="228"/>
  <c r="K124" i="228"/>
  <c r="J124" i="228"/>
  <c r="I124" i="228"/>
  <c r="H124" i="228"/>
  <c r="F124" i="228"/>
  <c r="E124" i="228"/>
  <c r="D124" i="228"/>
  <c r="C124" i="228"/>
  <c r="B124" i="228"/>
  <c r="AN123" i="228"/>
  <c r="R123" i="228"/>
  <c r="P123" i="228"/>
  <c r="O123" i="228"/>
  <c r="N123" i="228"/>
  <c r="M123" i="228"/>
  <c r="L123" i="228"/>
  <c r="K123" i="228"/>
  <c r="J123" i="228"/>
  <c r="I123" i="228"/>
  <c r="H123" i="228"/>
  <c r="F123" i="228"/>
  <c r="E123" i="228"/>
  <c r="D123" i="228"/>
  <c r="C123" i="228"/>
  <c r="B123" i="228"/>
  <c r="AN122" i="228"/>
  <c r="R122" i="228"/>
  <c r="P122" i="228"/>
  <c r="O122" i="228"/>
  <c r="N122" i="228"/>
  <c r="M122" i="228"/>
  <c r="L122" i="228"/>
  <c r="K122" i="228"/>
  <c r="J122" i="228"/>
  <c r="I122" i="228"/>
  <c r="H122" i="228"/>
  <c r="F122" i="228"/>
  <c r="E122" i="228"/>
  <c r="D122" i="228"/>
  <c r="C122" i="228"/>
  <c r="B122" i="228"/>
  <c r="AN121" i="228"/>
  <c r="R121" i="228"/>
  <c r="P121" i="228"/>
  <c r="O121" i="228"/>
  <c r="N121" i="228"/>
  <c r="M121" i="228"/>
  <c r="L121" i="228"/>
  <c r="K121" i="228"/>
  <c r="J121" i="228"/>
  <c r="I121" i="228"/>
  <c r="H121" i="228"/>
  <c r="F121" i="228"/>
  <c r="E121" i="228"/>
  <c r="D121" i="228"/>
  <c r="C121" i="228"/>
  <c r="B121" i="228"/>
  <c r="AN120" i="228"/>
  <c r="R120" i="228"/>
  <c r="P120" i="228"/>
  <c r="O120" i="228"/>
  <c r="N120" i="228"/>
  <c r="M120" i="228"/>
  <c r="L120" i="228"/>
  <c r="K120" i="228"/>
  <c r="J120" i="228"/>
  <c r="I120" i="228"/>
  <c r="H120" i="228"/>
  <c r="F120" i="228"/>
  <c r="E120" i="228"/>
  <c r="D120" i="228"/>
  <c r="C120" i="228"/>
  <c r="B120" i="228"/>
  <c r="AN119" i="228"/>
  <c r="R119" i="228"/>
  <c r="P119" i="228"/>
  <c r="O119" i="228"/>
  <c r="N119" i="228"/>
  <c r="M119" i="228"/>
  <c r="L119" i="228"/>
  <c r="K119" i="228"/>
  <c r="J119" i="228"/>
  <c r="I119" i="228"/>
  <c r="H119" i="228"/>
  <c r="F119" i="228"/>
  <c r="E119" i="228"/>
  <c r="D119" i="228"/>
  <c r="C119" i="228"/>
  <c r="B119" i="228"/>
  <c r="AN118" i="228"/>
  <c r="R118" i="228"/>
  <c r="P118" i="228"/>
  <c r="O118" i="228"/>
  <c r="N118" i="228"/>
  <c r="M118" i="228"/>
  <c r="L118" i="228"/>
  <c r="K118" i="228"/>
  <c r="J118" i="228"/>
  <c r="I118" i="228"/>
  <c r="H118" i="228"/>
  <c r="F118" i="228"/>
  <c r="E118" i="228"/>
  <c r="D118" i="228"/>
  <c r="C118" i="228"/>
  <c r="B118" i="228"/>
  <c r="AN117" i="228"/>
  <c r="R117" i="228"/>
  <c r="P117" i="228"/>
  <c r="O117" i="228"/>
  <c r="N117" i="228"/>
  <c r="M117" i="228"/>
  <c r="L117" i="228"/>
  <c r="K117" i="228"/>
  <c r="J117" i="228"/>
  <c r="I117" i="228"/>
  <c r="H117" i="228"/>
  <c r="F117" i="228"/>
  <c r="E117" i="228"/>
  <c r="D117" i="228"/>
  <c r="C117" i="228"/>
  <c r="B117" i="228"/>
  <c r="AN116" i="228"/>
  <c r="R116" i="228"/>
  <c r="P116" i="228"/>
  <c r="O116" i="228"/>
  <c r="N116" i="228"/>
  <c r="M116" i="228"/>
  <c r="L116" i="228"/>
  <c r="K116" i="228"/>
  <c r="J116" i="228"/>
  <c r="I116" i="228"/>
  <c r="H116" i="228"/>
  <c r="F116" i="228"/>
  <c r="E116" i="228"/>
  <c r="D116" i="228"/>
  <c r="C116" i="228"/>
  <c r="B116" i="228"/>
  <c r="AN115" i="228"/>
  <c r="R115" i="228"/>
  <c r="P115" i="228"/>
  <c r="O115" i="228"/>
  <c r="N115" i="228"/>
  <c r="M115" i="228"/>
  <c r="L115" i="228"/>
  <c r="K115" i="228"/>
  <c r="J115" i="228"/>
  <c r="I115" i="228"/>
  <c r="H115" i="228"/>
  <c r="F115" i="228"/>
  <c r="E115" i="228"/>
  <c r="D115" i="228"/>
  <c r="C115" i="228"/>
  <c r="B115" i="228"/>
  <c r="AN114" i="228"/>
  <c r="R114" i="228"/>
  <c r="P114" i="228"/>
  <c r="O114" i="228"/>
  <c r="N114" i="228"/>
  <c r="M114" i="228"/>
  <c r="L114" i="228"/>
  <c r="K114" i="228"/>
  <c r="J114" i="228"/>
  <c r="I114" i="228"/>
  <c r="H114" i="228"/>
  <c r="F114" i="228"/>
  <c r="E114" i="228"/>
  <c r="D114" i="228"/>
  <c r="C114" i="228"/>
  <c r="B114" i="228"/>
  <c r="AN113" i="228"/>
  <c r="R113" i="228"/>
  <c r="P113" i="228"/>
  <c r="O113" i="228"/>
  <c r="N113" i="228"/>
  <c r="M113" i="228"/>
  <c r="L113" i="228"/>
  <c r="K113" i="228"/>
  <c r="J113" i="228"/>
  <c r="I113" i="228"/>
  <c r="H113" i="228"/>
  <c r="F113" i="228"/>
  <c r="E113" i="228"/>
  <c r="D113" i="228"/>
  <c r="C113" i="228"/>
  <c r="B113" i="228"/>
  <c r="AN112" i="228"/>
  <c r="R112" i="228"/>
  <c r="P112" i="228"/>
  <c r="O112" i="228"/>
  <c r="N112" i="228"/>
  <c r="M112" i="228"/>
  <c r="L112" i="228"/>
  <c r="K112" i="228"/>
  <c r="J112" i="228"/>
  <c r="I112" i="228"/>
  <c r="H112" i="228"/>
  <c r="F112" i="228"/>
  <c r="E112" i="228"/>
  <c r="D112" i="228"/>
  <c r="C112" i="228"/>
  <c r="B112" i="228"/>
  <c r="AN111" i="228"/>
  <c r="R111" i="228"/>
  <c r="P111" i="228"/>
  <c r="O111" i="228"/>
  <c r="N111" i="228"/>
  <c r="M111" i="228"/>
  <c r="L111" i="228"/>
  <c r="K111" i="228"/>
  <c r="J111" i="228"/>
  <c r="I111" i="228"/>
  <c r="H111" i="228"/>
  <c r="F111" i="228"/>
  <c r="E111" i="228"/>
  <c r="D111" i="228"/>
  <c r="C111" i="228"/>
  <c r="B111" i="228"/>
  <c r="AN110" i="228"/>
  <c r="R110" i="228"/>
  <c r="P110" i="228"/>
  <c r="O110" i="228"/>
  <c r="N110" i="228"/>
  <c r="M110" i="228"/>
  <c r="L110" i="228"/>
  <c r="K110" i="228"/>
  <c r="J110" i="228"/>
  <c r="I110" i="228"/>
  <c r="H110" i="228"/>
  <c r="F110" i="228"/>
  <c r="E110" i="228"/>
  <c r="D110" i="228"/>
  <c r="C110" i="228"/>
  <c r="B110" i="228"/>
  <c r="AN109" i="228"/>
  <c r="R109" i="228"/>
  <c r="P109" i="228"/>
  <c r="O109" i="228"/>
  <c r="N109" i="228"/>
  <c r="M109" i="228"/>
  <c r="L109" i="228"/>
  <c r="K109" i="228"/>
  <c r="J109" i="228"/>
  <c r="I109" i="228"/>
  <c r="H109" i="228"/>
  <c r="F109" i="228"/>
  <c r="E109" i="228"/>
  <c r="D109" i="228"/>
  <c r="C109" i="228"/>
  <c r="B109" i="228"/>
  <c r="AN108" i="228"/>
  <c r="R108" i="228"/>
  <c r="P108" i="228"/>
  <c r="O108" i="228"/>
  <c r="N108" i="228"/>
  <c r="M108" i="228"/>
  <c r="L108" i="228"/>
  <c r="K108" i="228"/>
  <c r="J108" i="228"/>
  <c r="I108" i="228"/>
  <c r="H108" i="228"/>
  <c r="F108" i="228"/>
  <c r="E108" i="228"/>
  <c r="D108" i="228"/>
  <c r="C108" i="228"/>
  <c r="B108" i="228"/>
  <c r="AN107" i="228"/>
  <c r="R107" i="228"/>
  <c r="P107" i="228"/>
  <c r="O107" i="228"/>
  <c r="N107" i="228"/>
  <c r="M107" i="228"/>
  <c r="L107" i="228"/>
  <c r="K107" i="228"/>
  <c r="J107" i="228"/>
  <c r="I107" i="228"/>
  <c r="H107" i="228"/>
  <c r="F107" i="228"/>
  <c r="E107" i="228"/>
  <c r="D107" i="228"/>
  <c r="C107" i="228"/>
  <c r="B107" i="228"/>
  <c r="AN106" i="228"/>
  <c r="R106" i="228"/>
  <c r="P106" i="228"/>
  <c r="O106" i="228"/>
  <c r="N106" i="228"/>
  <c r="M106" i="228"/>
  <c r="L106" i="228"/>
  <c r="K106" i="228"/>
  <c r="J106" i="228"/>
  <c r="I106" i="228"/>
  <c r="H106" i="228"/>
  <c r="F106" i="228"/>
  <c r="E106" i="228"/>
  <c r="D106" i="228"/>
  <c r="C106" i="228"/>
  <c r="B106" i="228"/>
  <c r="AN105" i="228"/>
  <c r="R105" i="228"/>
  <c r="P105" i="228"/>
  <c r="O105" i="228"/>
  <c r="N105" i="228"/>
  <c r="M105" i="228"/>
  <c r="L105" i="228"/>
  <c r="K105" i="228"/>
  <c r="J105" i="228"/>
  <c r="I105" i="228"/>
  <c r="H105" i="228"/>
  <c r="F105" i="228"/>
  <c r="E105" i="228"/>
  <c r="D105" i="228"/>
  <c r="C105" i="228"/>
  <c r="B105" i="228"/>
  <c r="AN104" i="228"/>
  <c r="R104" i="228"/>
  <c r="P104" i="228"/>
  <c r="O104" i="228"/>
  <c r="N104" i="228"/>
  <c r="M104" i="228"/>
  <c r="L104" i="228"/>
  <c r="K104" i="228"/>
  <c r="J104" i="228"/>
  <c r="I104" i="228"/>
  <c r="H104" i="228"/>
  <c r="F104" i="228"/>
  <c r="E104" i="228"/>
  <c r="D104" i="228"/>
  <c r="C104" i="228"/>
  <c r="B104" i="228"/>
  <c r="AN103" i="228"/>
  <c r="R103" i="228"/>
  <c r="P103" i="228"/>
  <c r="O103" i="228"/>
  <c r="N103" i="228"/>
  <c r="M103" i="228"/>
  <c r="L103" i="228"/>
  <c r="K103" i="228"/>
  <c r="J103" i="228"/>
  <c r="I103" i="228"/>
  <c r="H103" i="228"/>
  <c r="F103" i="228"/>
  <c r="E103" i="228"/>
  <c r="D103" i="228"/>
  <c r="C103" i="228"/>
  <c r="B103" i="228"/>
  <c r="AN102" i="228"/>
  <c r="R102" i="228"/>
  <c r="P102" i="228"/>
  <c r="O102" i="228"/>
  <c r="N102" i="228"/>
  <c r="M102" i="228"/>
  <c r="L102" i="228"/>
  <c r="K102" i="228"/>
  <c r="J102" i="228"/>
  <c r="I102" i="228"/>
  <c r="H102" i="228"/>
  <c r="F102" i="228"/>
  <c r="E102" i="228"/>
  <c r="D102" i="228"/>
  <c r="C102" i="228"/>
  <c r="B102" i="228"/>
  <c r="AN101" i="228"/>
  <c r="R101" i="228"/>
  <c r="P101" i="228"/>
  <c r="O101" i="228"/>
  <c r="N101" i="228"/>
  <c r="M101" i="228"/>
  <c r="L101" i="228"/>
  <c r="K101" i="228"/>
  <c r="J101" i="228"/>
  <c r="I101" i="228"/>
  <c r="H101" i="228"/>
  <c r="F101" i="228"/>
  <c r="E101" i="228"/>
  <c r="D101" i="228"/>
  <c r="C101" i="228"/>
  <c r="B101" i="228"/>
  <c r="AN100" i="228"/>
  <c r="R100" i="228"/>
  <c r="P100" i="228"/>
  <c r="O100" i="228"/>
  <c r="N100" i="228"/>
  <c r="M100" i="228"/>
  <c r="L100" i="228"/>
  <c r="K100" i="228"/>
  <c r="J100" i="228"/>
  <c r="I100" i="228"/>
  <c r="H100" i="228"/>
  <c r="F100" i="228"/>
  <c r="E100" i="228"/>
  <c r="D100" i="228"/>
  <c r="C100" i="228"/>
  <c r="B100" i="228"/>
  <c r="AN99" i="228"/>
  <c r="R99" i="228"/>
  <c r="P99" i="228"/>
  <c r="O99" i="228"/>
  <c r="N99" i="228"/>
  <c r="M99" i="228"/>
  <c r="L99" i="228"/>
  <c r="K99" i="228"/>
  <c r="J99" i="228"/>
  <c r="I99" i="228"/>
  <c r="H99" i="228"/>
  <c r="F99" i="228"/>
  <c r="E99" i="228"/>
  <c r="D99" i="228"/>
  <c r="C99" i="228"/>
  <c r="B99" i="228"/>
  <c r="AN98" i="228"/>
  <c r="R98" i="228"/>
  <c r="P98" i="228"/>
  <c r="O98" i="228"/>
  <c r="N98" i="228"/>
  <c r="M98" i="228"/>
  <c r="L98" i="228"/>
  <c r="K98" i="228"/>
  <c r="J98" i="228"/>
  <c r="I98" i="228"/>
  <c r="H98" i="228"/>
  <c r="F98" i="228"/>
  <c r="E98" i="228"/>
  <c r="D98" i="228"/>
  <c r="C98" i="228"/>
  <c r="B98" i="228"/>
  <c r="AN97" i="228"/>
  <c r="R97" i="228"/>
  <c r="P97" i="228"/>
  <c r="O97" i="228"/>
  <c r="N97" i="228"/>
  <c r="M97" i="228"/>
  <c r="L97" i="228"/>
  <c r="K97" i="228"/>
  <c r="J97" i="228"/>
  <c r="I97" i="228"/>
  <c r="H97" i="228"/>
  <c r="F97" i="228"/>
  <c r="E97" i="228"/>
  <c r="D97" i="228"/>
  <c r="C97" i="228"/>
  <c r="B97" i="228"/>
  <c r="AN96" i="228"/>
  <c r="R96" i="228"/>
  <c r="P96" i="228"/>
  <c r="O96" i="228"/>
  <c r="N96" i="228"/>
  <c r="M96" i="228"/>
  <c r="L96" i="228"/>
  <c r="K96" i="228"/>
  <c r="J96" i="228"/>
  <c r="I96" i="228"/>
  <c r="H96" i="228"/>
  <c r="F96" i="228"/>
  <c r="E96" i="228"/>
  <c r="D96" i="228"/>
  <c r="C96" i="228"/>
  <c r="B96" i="228"/>
  <c r="AN95" i="228"/>
  <c r="R95" i="228"/>
  <c r="P95" i="228"/>
  <c r="O95" i="228"/>
  <c r="N95" i="228"/>
  <c r="M95" i="228"/>
  <c r="L95" i="228"/>
  <c r="K95" i="228"/>
  <c r="J95" i="228"/>
  <c r="I95" i="228"/>
  <c r="H95" i="228"/>
  <c r="F95" i="228"/>
  <c r="E95" i="228"/>
  <c r="D95" i="228"/>
  <c r="C95" i="228"/>
  <c r="B95" i="228"/>
  <c r="AN94" i="228"/>
  <c r="R94" i="228"/>
  <c r="P94" i="228"/>
  <c r="O94" i="228"/>
  <c r="N94" i="228"/>
  <c r="M94" i="228"/>
  <c r="L94" i="228"/>
  <c r="K94" i="228"/>
  <c r="J94" i="228"/>
  <c r="I94" i="228"/>
  <c r="H94" i="228"/>
  <c r="F94" i="228"/>
  <c r="E94" i="228"/>
  <c r="D94" i="228"/>
  <c r="C94" i="228"/>
  <c r="B94" i="228"/>
  <c r="AN93" i="228"/>
  <c r="R93" i="228"/>
  <c r="P93" i="228"/>
  <c r="O93" i="228"/>
  <c r="N93" i="228"/>
  <c r="M93" i="228"/>
  <c r="L93" i="228"/>
  <c r="K93" i="228"/>
  <c r="J93" i="228"/>
  <c r="I93" i="228"/>
  <c r="H93" i="228"/>
  <c r="F93" i="228"/>
  <c r="E93" i="228"/>
  <c r="D93" i="228"/>
  <c r="C93" i="228"/>
  <c r="B93" i="228"/>
  <c r="AN92" i="228"/>
  <c r="R92" i="228"/>
  <c r="P92" i="228"/>
  <c r="O92" i="228"/>
  <c r="N92" i="228"/>
  <c r="M92" i="228"/>
  <c r="L92" i="228"/>
  <c r="K92" i="228"/>
  <c r="J92" i="228"/>
  <c r="I92" i="228"/>
  <c r="H92" i="228"/>
  <c r="F92" i="228"/>
  <c r="E92" i="228"/>
  <c r="D92" i="228"/>
  <c r="C92" i="228"/>
  <c r="B92" i="228"/>
  <c r="AN91" i="228"/>
  <c r="R91" i="228"/>
  <c r="P91" i="228"/>
  <c r="O91" i="228"/>
  <c r="N91" i="228"/>
  <c r="M91" i="228"/>
  <c r="L91" i="228"/>
  <c r="K91" i="228"/>
  <c r="J91" i="228"/>
  <c r="I91" i="228"/>
  <c r="H91" i="228"/>
  <c r="F91" i="228"/>
  <c r="E91" i="228"/>
  <c r="D91" i="228"/>
  <c r="C91" i="228"/>
  <c r="B91" i="228"/>
  <c r="AN90" i="228"/>
  <c r="R90" i="228"/>
  <c r="P90" i="228"/>
  <c r="O90" i="228"/>
  <c r="N90" i="228"/>
  <c r="M90" i="228"/>
  <c r="L90" i="228"/>
  <c r="K90" i="228"/>
  <c r="J90" i="228"/>
  <c r="I90" i="228"/>
  <c r="H90" i="228"/>
  <c r="F90" i="228"/>
  <c r="E90" i="228"/>
  <c r="D90" i="228"/>
  <c r="C90" i="228"/>
  <c r="B90" i="228"/>
  <c r="AN89" i="228"/>
  <c r="R89" i="228"/>
  <c r="P89" i="228"/>
  <c r="O89" i="228"/>
  <c r="N89" i="228"/>
  <c r="M89" i="228"/>
  <c r="L89" i="228"/>
  <c r="K89" i="228"/>
  <c r="J89" i="228"/>
  <c r="I89" i="228"/>
  <c r="H89" i="228"/>
  <c r="F89" i="228"/>
  <c r="E89" i="228"/>
  <c r="D89" i="228"/>
  <c r="C89" i="228"/>
  <c r="B89" i="228"/>
  <c r="AN88" i="228"/>
  <c r="R88" i="228"/>
  <c r="P88" i="228"/>
  <c r="O88" i="228"/>
  <c r="N88" i="228"/>
  <c r="M88" i="228"/>
  <c r="L88" i="228"/>
  <c r="K88" i="228"/>
  <c r="J88" i="228"/>
  <c r="I88" i="228"/>
  <c r="H88" i="228"/>
  <c r="F88" i="228"/>
  <c r="E88" i="228"/>
  <c r="D88" i="228"/>
  <c r="C88" i="228"/>
  <c r="B88" i="228"/>
  <c r="AN87" i="228"/>
  <c r="R87" i="228"/>
  <c r="P87" i="228"/>
  <c r="O87" i="228"/>
  <c r="N87" i="228"/>
  <c r="M87" i="228"/>
  <c r="L87" i="228"/>
  <c r="K87" i="228"/>
  <c r="J87" i="228"/>
  <c r="I87" i="228"/>
  <c r="H87" i="228"/>
  <c r="F87" i="228"/>
  <c r="E87" i="228"/>
  <c r="D87" i="228"/>
  <c r="C87" i="228"/>
  <c r="B87" i="228"/>
  <c r="AN86" i="228"/>
  <c r="R86" i="228"/>
  <c r="P86" i="228"/>
  <c r="O86" i="228"/>
  <c r="N86" i="228"/>
  <c r="M86" i="228"/>
  <c r="L86" i="228"/>
  <c r="K86" i="228"/>
  <c r="J86" i="228"/>
  <c r="I86" i="228"/>
  <c r="H86" i="228"/>
  <c r="F86" i="228"/>
  <c r="E86" i="228"/>
  <c r="D86" i="228"/>
  <c r="C86" i="228"/>
  <c r="B86" i="228"/>
  <c r="AN85" i="228"/>
  <c r="R85" i="228"/>
  <c r="P85" i="228"/>
  <c r="O85" i="228"/>
  <c r="N85" i="228"/>
  <c r="M85" i="228"/>
  <c r="L85" i="228"/>
  <c r="K85" i="228"/>
  <c r="J85" i="228"/>
  <c r="I85" i="228"/>
  <c r="H85" i="228"/>
  <c r="F85" i="228"/>
  <c r="E85" i="228"/>
  <c r="D85" i="228"/>
  <c r="C85" i="228"/>
  <c r="B85" i="228"/>
  <c r="AN84" i="228"/>
  <c r="R84" i="228"/>
  <c r="P84" i="228"/>
  <c r="O84" i="228"/>
  <c r="N84" i="228"/>
  <c r="M84" i="228"/>
  <c r="L84" i="228"/>
  <c r="K84" i="228"/>
  <c r="J84" i="228"/>
  <c r="I84" i="228"/>
  <c r="H84" i="228"/>
  <c r="F84" i="228"/>
  <c r="E84" i="228"/>
  <c r="D84" i="228"/>
  <c r="C84" i="228"/>
  <c r="B84" i="228"/>
  <c r="AN83" i="228"/>
  <c r="R83" i="228"/>
  <c r="P83" i="228"/>
  <c r="O83" i="228"/>
  <c r="N83" i="228"/>
  <c r="M83" i="228"/>
  <c r="L83" i="228"/>
  <c r="K83" i="228"/>
  <c r="J83" i="228"/>
  <c r="I83" i="228"/>
  <c r="H83" i="228"/>
  <c r="F83" i="228"/>
  <c r="E83" i="228"/>
  <c r="D83" i="228"/>
  <c r="C83" i="228"/>
  <c r="B83" i="228"/>
  <c r="AN82" i="228"/>
  <c r="R82" i="228"/>
  <c r="P82" i="228"/>
  <c r="O82" i="228"/>
  <c r="N82" i="228"/>
  <c r="M82" i="228"/>
  <c r="L82" i="228"/>
  <c r="K82" i="228"/>
  <c r="J82" i="228"/>
  <c r="I82" i="228"/>
  <c r="H82" i="228"/>
  <c r="F82" i="228"/>
  <c r="E82" i="228"/>
  <c r="D82" i="228"/>
  <c r="C82" i="228"/>
  <c r="B82" i="228"/>
  <c r="AN81" i="228"/>
  <c r="R81" i="228"/>
  <c r="P81" i="228"/>
  <c r="O81" i="228"/>
  <c r="N81" i="228"/>
  <c r="M81" i="228"/>
  <c r="L81" i="228"/>
  <c r="K81" i="228"/>
  <c r="J81" i="228"/>
  <c r="I81" i="228"/>
  <c r="H81" i="228"/>
  <c r="F81" i="228"/>
  <c r="E81" i="228"/>
  <c r="D81" i="228"/>
  <c r="C81" i="228"/>
  <c r="B81" i="228"/>
  <c r="AN80" i="228"/>
  <c r="R80" i="228"/>
  <c r="P80" i="228"/>
  <c r="O80" i="228"/>
  <c r="N80" i="228"/>
  <c r="M80" i="228"/>
  <c r="L80" i="228"/>
  <c r="K80" i="228"/>
  <c r="J80" i="228"/>
  <c r="I80" i="228"/>
  <c r="H80" i="228"/>
  <c r="F80" i="228"/>
  <c r="E80" i="228"/>
  <c r="D80" i="228"/>
  <c r="C80" i="228"/>
  <c r="B80" i="228"/>
  <c r="AN79" i="228"/>
  <c r="R79" i="228"/>
  <c r="P79" i="228"/>
  <c r="O79" i="228"/>
  <c r="N79" i="228"/>
  <c r="M79" i="228"/>
  <c r="L79" i="228"/>
  <c r="K79" i="228"/>
  <c r="J79" i="228"/>
  <c r="I79" i="228"/>
  <c r="H79" i="228"/>
  <c r="F79" i="228"/>
  <c r="E79" i="228"/>
  <c r="D79" i="228"/>
  <c r="C79" i="228"/>
  <c r="B79" i="228"/>
  <c r="AN78" i="228"/>
  <c r="R78" i="228"/>
  <c r="P78" i="228"/>
  <c r="O78" i="228"/>
  <c r="N78" i="228"/>
  <c r="M78" i="228"/>
  <c r="L78" i="228"/>
  <c r="K78" i="228"/>
  <c r="J78" i="228"/>
  <c r="I78" i="228"/>
  <c r="H78" i="228"/>
  <c r="F78" i="228"/>
  <c r="E78" i="228"/>
  <c r="D78" i="228"/>
  <c r="C78" i="228"/>
  <c r="B78" i="228"/>
  <c r="AN77" i="228"/>
  <c r="R77" i="228"/>
  <c r="P77" i="228"/>
  <c r="O77" i="228"/>
  <c r="N77" i="228"/>
  <c r="M77" i="228"/>
  <c r="L77" i="228"/>
  <c r="K77" i="228"/>
  <c r="J77" i="228"/>
  <c r="I77" i="228"/>
  <c r="H77" i="228"/>
  <c r="F77" i="228"/>
  <c r="E77" i="228"/>
  <c r="D77" i="228"/>
  <c r="C77" i="228"/>
  <c r="B77" i="228"/>
  <c r="AN76" i="228"/>
  <c r="R76" i="228"/>
  <c r="P76" i="228"/>
  <c r="O76" i="228"/>
  <c r="N76" i="228"/>
  <c r="M76" i="228"/>
  <c r="L76" i="228"/>
  <c r="K76" i="228"/>
  <c r="J76" i="228"/>
  <c r="I76" i="228"/>
  <c r="H76" i="228"/>
  <c r="F76" i="228"/>
  <c r="E76" i="228"/>
  <c r="D76" i="228"/>
  <c r="C76" i="228"/>
  <c r="B76" i="228"/>
  <c r="AN75" i="228"/>
  <c r="R75" i="228"/>
  <c r="P75" i="228"/>
  <c r="O75" i="228"/>
  <c r="N75" i="228"/>
  <c r="M75" i="228"/>
  <c r="L75" i="228"/>
  <c r="K75" i="228"/>
  <c r="J75" i="228"/>
  <c r="I75" i="228"/>
  <c r="H75" i="228"/>
  <c r="F75" i="228"/>
  <c r="E75" i="228"/>
  <c r="D75" i="228"/>
  <c r="C75" i="228"/>
  <c r="B75" i="228"/>
  <c r="AN74" i="228"/>
  <c r="R74" i="228"/>
  <c r="P74" i="228"/>
  <c r="O74" i="228"/>
  <c r="N74" i="228"/>
  <c r="M74" i="228"/>
  <c r="L74" i="228"/>
  <c r="K74" i="228"/>
  <c r="J74" i="228"/>
  <c r="I74" i="228"/>
  <c r="H74" i="228"/>
  <c r="F74" i="228"/>
  <c r="E74" i="228"/>
  <c r="D74" i="228"/>
  <c r="C74" i="228"/>
  <c r="B74" i="228"/>
  <c r="AN73" i="228"/>
  <c r="R73" i="228"/>
  <c r="P73" i="228"/>
  <c r="O73" i="228"/>
  <c r="N73" i="228"/>
  <c r="M73" i="228"/>
  <c r="L73" i="228"/>
  <c r="K73" i="228"/>
  <c r="J73" i="228"/>
  <c r="I73" i="228"/>
  <c r="H73" i="228"/>
  <c r="F73" i="228"/>
  <c r="E73" i="228"/>
  <c r="D73" i="228"/>
  <c r="C73" i="228"/>
  <c r="B73" i="228"/>
  <c r="AN72" i="228"/>
  <c r="R72" i="228"/>
  <c r="P72" i="228"/>
  <c r="O72" i="228"/>
  <c r="N72" i="228"/>
  <c r="M72" i="228"/>
  <c r="L72" i="228"/>
  <c r="K72" i="228"/>
  <c r="J72" i="228"/>
  <c r="I72" i="228"/>
  <c r="H72" i="228"/>
  <c r="F72" i="228"/>
  <c r="E72" i="228"/>
  <c r="D72" i="228"/>
  <c r="C72" i="228"/>
  <c r="B72" i="228"/>
  <c r="AN71" i="228"/>
  <c r="R71" i="228"/>
  <c r="P71" i="228"/>
  <c r="O71" i="228"/>
  <c r="N71" i="228"/>
  <c r="M71" i="228"/>
  <c r="L71" i="228"/>
  <c r="K71" i="228"/>
  <c r="J71" i="228"/>
  <c r="I71" i="228"/>
  <c r="H71" i="228"/>
  <c r="F71" i="228"/>
  <c r="E71" i="228"/>
  <c r="D71" i="228"/>
  <c r="C71" i="228"/>
  <c r="B71" i="228"/>
  <c r="AN70" i="228"/>
  <c r="R70" i="228"/>
  <c r="P70" i="228"/>
  <c r="O70" i="228"/>
  <c r="N70" i="228"/>
  <c r="M70" i="228"/>
  <c r="L70" i="228"/>
  <c r="K70" i="228"/>
  <c r="J70" i="228"/>
  <c r="I70" i="228"/>
  <c r="H70" i="228"/>
  <c r="F70" i="228"/>
  <c r="E70" i="228"/>
  <c r="D70" i="228"/>
  <c r="C70" i="228"/>
  <c r="B70" i="228"/>
  <c r="AN69" i="228"/>
  <c r="R69" i="228"/>
  <c r="P69" i="228"/>
  <c r="O69" i="228"/>
  <c r="N69" i="228"/>
  <c r="M69" i="228"/>
  <c r="L69" i="228"/>
  <c r="K69" i="228"/>
  <c r="J69" i="228"/>
  <c r="I69" i="228"/>
  <c r="H69" i="228"/>
  <c r="F69" i="228"/>
  <c r="E69" i="228"/>
  <c r="D69" i="228"/>
  <c r="C69" i="228"/>
  <c r="B69" i="228"/>
  <c r="AN68" i="228"/>
  <c r="R68" i="228"/>
  <c r="P68" i="228"/>
  <c r="O68" i="228"/>
  <c r="N68" i="228"/>
  <c r="M68" i="228"/>
  <c r="L68" i="228"/>
  <c r="K68" i="228"/>
  <c r="J68" i="228"/>
  <c r="I68" i="228"/>
  <c r="H68" i="228"/>
  <c r="F68" i="228"/>
  <c r="E68" i="228"/>
  <c r="D68" i="228"/>
  <c r="C68" i="228"/>
  <c r="B68" i="228"/>
  <c r="AN67" i="228"/>
  <c r="R67" i="228"/>
  <c r="P67" i="228"/>
  <c r="O67" i="228"/>
  <c r="N67" i="228"/>
  <c r="M67" i="228"/>
  <c r="L67" i="228"/>
  <c r="K67" i="228"/>
  <c r="J67" i="228"/>
  <c r="I67" i="228"/>
  <c r="H67" i="228"/>
  <c r="F67" i="228"/>
  <c r="E67" i="228"/>
  <c r="D67" i="228"/>
  <c r="C67" i="228"/>
  <c r="B67" i="228"/>
  <c r="AN66" i="228"/>
  <c r="R66" i="228"/>
  <c r="P66" i="228"/>
  <c r="O66" i="228"/>
  <c r="N66" i="228"/>
  <c r="M66" i="228"/>
  <c r="L66" i="228"/>
  <c r="K66" i="228"/>
  <c r="J66" i="228"/>
  <c r="I66" i="228"/>
  <c r="H66" i="228"/>
  <c r="F66" i="228"/>
  <c r="E66" i="228"/>
  <c r="D66" i="228"/>
  <c r="C66" i="228"/>
  <c r="B66" i="228"/>
  <c r="AN65" i="228"/>
  <c r="R65" i="228"/>
  <c r="P65" i="228"/>
  <c r="O65" i="228"/>
  <c r="N65" i="228"/>
  <c r="M65" i="228"/>
  <c r="L65" i="228"/>
  <c r="K65" i="228"/>
  <c r="J65" i="228"/>
  <c r="I65" i="228"/>
  <c r="H65" i="228"/>
  <c r="F65" i="228"/>
  <c r="E65" i="228"/>
  <c r="D65" i="228"/>
  <c r="C65" i="228"/>
  <c r="B65" i="228"/>
  <c r="AN64" i="228"/>
  <c r="R64" i="228"/>
  <c r="P64" i="228"/>
  <c r="O64" i="228"/>
  <c r="N64" i="228"/>
  <c r="M64" i="228"/>
  <c r="L64" i="228"/>
  <c r="K64" i="228"/>
  <c r="J64" i="228"/>
  <c r="I64" i="228"/>
  <c r="H64" i="228"/>
  <c r="F64" i="228"/>
  <c r="E64" i="228"/>
  <c r="D64" i="228"/>
  <c r="C64" i="228"/>
  <c r="B64" i="228"/>
  <c r="AN63" i="228"/>
  <c r="R63" i="228"/>
  <c r="P63" i="228"/>
  <c r="O63" i="228"/>
  <c r="N63" i="228"/>
  <c r="M63" i="228"/>
  <c r="L63" i="228"/>
  <c r="K63" i="228"/>
  <c r="J63" i="228"/>
  <c r="I63" i="228"/>
  <c r="H63" i="228"/>
  <c r="F63" i="228"/>
  <c r="E63" i="228"/>
  <c r="D63" i="228"/>
  <c r="C63" i="228"/>
  <c r="B63" i="228"/>
  <c r="AN62" i="228"/>
  <c r="R62" i="228"/>
  <c r="P62" i="228"/>
  <c r="O62" i="228"/>
  <c r="N62" i="228"/>
  <c r="M62" i="228"/>
  <c r="L62" i="228"/>
  <c r="K62" i="228"/>
  <c r="J62" i="228"/>
  <c r="I62" i="228"/>
  <c r="H62" i="228"/>
  <c r="F62" i="228"/>
  <c r="E62" i="228"/>
  <c r="D62" i="228"/>
  <c r="C62" i="228"/>
  <c r="B62" i="228"/>
  <c r="AN61" i="228"/>
  <c r="R61" i="228"/>
  <c r="P61" i="228"/>
  <c r="O61" i="228"/>
  <c r="N61" i="228"/>
  <c r="M61" i="228"/>
  <c r="L61" i="228"/>
  <c r="K61" i="228"/>
  <c r="J61" i="228"/>
  <c r="I61" i="228"/>
  <c r="H61" i="228"/>
  <c r="F61" i="228"/>
  <c r="E61" i="228"/>
  <c r="D61" i="228"/>
  <c r="C61" i="228"/>
  <c r="B61" i="228"/>
  <c r="AN60" i="228"/>
  <c r="R60" i="228"/>
  <c r="P60" i="228"/>
  <c r="O60" i="228"/>
  <c r="N60" i="228"/>
  <c r="M60" i="228"/>
  <c r="L60" i="228"/>
  <c r="K60" i="228"/>
  <c r="J60" i="228"/>
  <c r="I60" i="228"/>
  <c r="H60" i="228"/>
  <c r="F60" i="228"/>
  <c r="E60" i="228"/>
  <c r="D60" i="228"/>
  <c r="C60" i="228"/>
  <c r="B60" i="228"/>
  <c r="AN59" i="228"/>
  <c r="R59" i="228"/>
  <c r="P59" i="228"/>
  <c r="O59" i="228"/>
  <c r="N59" i="228"/>
  <c r="M59" i="228"/>
  <c r="L59" i="228"/>
  <c r="K59" i="228"/>
  <c r="J59" i="228"/>
  <c r="I59" i="228"/>
  <c r="H59" i="228"/>
  <c r="F59" i="228"/>
  <c r="E59" i="228"/>
  <c r="D59" i="228"/>
  <c r="C59" i="228"/>
  <c r="B59" i="228"/>
  <c r="AN58" i="228"/>
  <c r="R58" i="228"/>
  <c r="P58" i="228"/>
  <c r="O58" i="228"/>
  <c r="N58" i="228"/>
  <c r="M58" i="228"/>
  <c r="L58" i="228"/>
  <c r="K58" i="228"/>
  <c r="J58" i="228"/>
  <c r="I58" i="228"/>
  <c r="H58" i="228"/>
  <c r="F58" i="228"/>
  <c r="E58" i="228"/>
  <c r="D58" i="228"/>
  <c r="C58" i="228"/>
  <c r="B58" i="228"/>
  <c r="AN57" i="228"/>
  <c r="R57" i="228"/>
  <c r="P57" i="228"/>
  <c r="O57" i="228"/>
  <c r="N57" i="228"/>
  <c r="M57" i="228"/>
  <c r="L57" i="228"/>
  <c r="K57" i="228"/>
  <c r="J57" i="228"/>
  <c r="I57" i="228"/>
  <c r="H57" i="228"/>
  <c r="F57" i="228"/>
  <c r="E57" i="228"/>
  <c r="D57" i="228"/>
  <c r="C57" i="228"/>
  <c r="B57" i="228"/>
  <c r="AN56" i="228"/>
  <c r="R56" i="228"/>
  <c r="P56" i="228"/>
  <c r="O56" i="228"/>
  <c r="N56" i="228"/>
  <c r="M56" i="228"/>
  <c r="L56" i="228"/>
  <c r="K56" i="228"/>
  <c r="J56" i="228"/>
  <c r="I56" i="228"/>
  <c r="H56" i="228"/>
  <c r="F56" i="228"/>
  <c r="E56" i="228"/>
  <c r="D56" i="228"/>
  <c r="C56" i="228"/>
  <c r="B56" i="228"/>
  <c r="AN55" i="228"/>
  <c r="R55" i="228"/>
  <c r="P55" i="228"/>
  <c r="O55" i="228"/>
  <c r="N55" i="228"/>
  <c r="M55" i="228"/>
  <c r="L55" i="228"/>
  <c r="K55" i="228"/>
  <c r="J55" i="228"/>
  <c r="I55" i="228"/>
  <c r="H55" i="228"/>
  <c r="F55" i="228"/>
  <c r="E55" i="228"/>
  <c r="D55" i="228"/>
  <c r="C55" i="228"/>
  <c r="B55" i="228"/>
  <c r="AN54" i="228"/>
  <c r="R54" i="228"/>
  <c r="P54" i="228"/>
  <c r="O54" i="228"/>
  <c r="N54" i="228"/>
  <c r="M54" i="228"/>
  <c r="L54" i="228"/>
  <c r="K54" i="228"/>
  <c r="J54" i="228"/>
  <c r="I54" i="228"/>
  <c r="H54" i="228"/>
  <c r="F54" i="228"/>
  <c r="E54" i="228"/>
  <c r="D54" i="228"/>
  <c r="C54" i="228"/>
  <c r="B54" i="228"/>
  <c r="AN53" i="228"/>
  <c r="R53" i="228"/>
  <c r="P53" i="228"/>
  <c r="O53" i="228"/>
  <c r="N53" i="228"/>
  <c r="M53" i="228"/>
  <c r="L53" i="228"/>
  <c r="K53" i="228"/>
  <c r="J53" i="228"/>
  <c r="I53" i="228"/>
  <c r="H53" i="228"/>
  <c r="F53" i="228"/>
  <c r="E53" i="228"/>
  <c r="D53" i="228"/>
  <c r="C53" i="228"/>
  <c r="B53" i="228"/>
  <c r="AN52" i="228"/>
  <c r="R52" i="228"/>
  <c r="P52" i="228"/>
  <c r="O52" i="228"/>
  <c r="N52" i="228"/>
  <c r="M52" i="228"/>
  <c r="L52" i="228"/>
  <c r="K52" i="228"/>
  <c r="J52" i="228"/>
  <c r="I52" i="228"/>
  <c r="H52" i="228"/>
  <c r="F52" i="228"/>
  <c r="E52" i="228"/>
  <c r="D52" i="228"/>
  <c r="C52" i="228"/>
  <c r="B52" i="228"/>
  <c r="AN51" i="228"/>
  <c r="R51" i="228"/>
  <c r="P51" i="228"/>
  <c r="O51" i="228"/>
  <c r="N51" i="228"/>
  <c r="M51" i="228"/>
  <c r="L51" i="228"/>
  <c r="K51" i="228"/>
  <c r="J51" i="228"/>
  <c r="I51" i="228"/>
  <c r="H51" i="228"/>
  <c r="F51" i="228"/>
  <c r="E51" i="228"/>
  <c r="D51" i="228"/>
  <c r="C51" i="228"/>
  <c r="B51" i="228"/>
  <c r="AN50" i="228"/>
  <c r="R50" i="228"/>
  <c r="P50" i="228"/>
  <c r="O50" i="228"/>
  <c r="N50" i="228"/>
  <c r="M50" i="228"/>
  <c r="L50" i="228"/>
  <c r="K50" i="228"/>
  <c r="J50" i="228"/>
  <c r="I50" i="228"/>
  <c r="H50" i="228"/>
  <c r="F50" i="228"/>
  <c r="E50" i="228"/>
  <c r="D50" i="228"/>
  <c r="C50" i="228"/>
  <c r="B50" i="228"/>
  <c r="AN49" i="228"/>
  <c r="R49" i="228"/>
  <c r="P49" i="228"/>
  <c r="O49" i="228"/>
  <c r="N49" i="228"/>
  <c r="M49" i="228"/>
  <c r="L49" i="228"/>
  <c r="K49" i="228"/>
  <c r="J49" i="228"/>
  <c r="I49" i="228"/>
  <c r="H49" i="228"/>
  <c r="F49" i="228"/>
  <c r="E49" i="228"/>
  <c r="D49" i="228"/>
  <c r="C49" i="228"/>
  <c r="B49" i="228"/>
  <c r="AN48" i="228"/>
  <c r="R48" i="228"/>
  <c r="P48" i="228"/>
  <c r="O48" i="228"/>
  <c r="N48" i="228"/>
  <c r="M48" i="228"/>
  <c r="L48" i="228"/>
  <c r="K48" i="228"/>
  <c r="J48" i="228"/>
  <c r="I48" i="228"/>
  <c r="H48" i="228"/>
  <c r="F48" i="228"/>
  <c r="E48" i="228"/>
  <c r="D48" i="228"/>
  <c r="C48" i="228"/>
  <c r="B48" i="228"/>
  <c r="AN47" i="228"/>
  <c r="R47" i="228"/>
  <c r="P47" i="228"/>
  <c r="O47" i="228"/>
  <c r="N47" i="228"/>
  <c r="M47" i="228"/>
  <c r="L47" i="228"/>
  <c r="K47" i="228"/>
  <c r="J47" i="228"/>
  <c r="I47" i="228"/>
  <c r="H47" i="228"/>
  <c r="F47" i="228"/>
  <c r="E47" i="228"/>
  <c r="D47" i="228"/>
  <c r="C47" i="228"/>
  <c r="B47" i="228"/>
  <c r="AN46" i="228"/>
  <c r="R46" i="228"/>
  <c r="P46" i="228"/>
  <c r="O46" i="228"/>
  <c r="N46" i="228"/>
  <c r="M46" i="228"/>
  <c r="L46" i="228"/>
  <c r="K46" i="228"/>
  <c r="J46" i="228"/>
  <c r="I46" i="228"/>
  <c r="H46" i="228"/>
  <c r="F46" i="228"/>
  <c r="E46" i="228"/>
  <c r="D46" i="228"/>
  <c r="C46" i="228"/>
  <c r="B46" i="228"/>
  <c r="AN45" i="228"/>
  <c r="R45" i="228"/>
  <c r="P45" i="228"/>
  <c r="O45" i="228"/>
  <c r="N45" i="228"/>
  <c r="M45" i="228"/>
  <c r="L45" i="228"/>
  <c r="K45" i="228"/>
  <c r="J45" i="228"/>
  <c r="I45" i="228"/>
  <c r="H45" i="228"/>
  <c r="F45" i="228"/>
  <c r="E45" i="228"/>
  <c r="D45" i="228"/>
  <c r="C45" i="228"/>
  <c r="B45" i="228"/>
  <c r="AN44" i="228"/>
  <c r="R44" i="228"/>
  <c r="P44" i="228"/>
  <c r="O44" i="228"/>
  <c r="N44" i="228"/>
  <c r="M44" i="228"/>
  <c r="L44" i="228"/>
  <c r="K44" i="228"/>
  <c r="J44" i="228"/>
  <c r="I44" i="228"/>
  <c r="H44" i="228"/>
  <c r="F44" i="228"/>
  <c r="E44" i="228"/>
  <c r="D44" i="228"/>
  <c r="C44" i="228"/>
  <c r="B44" i="228"/>
  <c r="AN43" i="228"/>
  <c r="R43" i="228"/>
  <c r="P43" i="228"/>
  <c r="O43" i="228"/>
  <c r="N43" i="228"/>
  <c r="M43" i="228"/>
  <c r="L43" i="228"/>
  <c r="K43" i="228"/>
  <c r="J43" i="228"/>
  <c r="I43" i="228"/>
  <c r="H43" i="228"/>
  <c r="F43" i="228"/>
  <c r="E43" i="228"/>
  <c r="D43" i="228"/>
  <c r="C43" i="228"/>
  <c r="B43" i="228"/>
  <c r="AN42" i="228"/>
  <c r="R42" i="228"/>
  <c r="P42" i="228"/>
  <c r="O42" i="228"/>
  <c r="N42" i="228"/>
  <c r="M42" i="228"/>
  <c r="L42" i="228"/>
  <c r="K42" i="228"/>
  <c r="J42" i="228"/>
  <c r="I42" i="228"/>
  <c r="H42" i="228"/>
  <c r="F42" i="228"/>
  <c r="E42" i="228"/>
  <c r="D42" i="228"/>
  <c r="C42" i="228"/>
  <c r="B42" i="228"/>
  <c r="AN41" i="228"/>
  <c r="R41" i="228"/>
  <c r="P41" i="228"/>
  <c r="O41" i="228"/>
  <c r="N41" i="228"/>
  <c r="M41" i="228"/>
  <c r="L41" i="228"/>
  <c r="K41" i="228"/>
  <c r="J41" i="228"/>
  <c r="I41" i="228"/>
  <c r="H41" i="228"/>
  <c r="F41" i="228"/>
  <c r="E41" i="228"/>
  <c r="D41" i="228"/>
  <c r="C41" i="228"/>
  <c r="B41" i="228"/>
  <c r="AN40" i="228"/>
  <c r="R40" i="228"/>
  <c r="P40" i="228"/>
  <c r="O40" i="228"/>
  <c r="N40" i="228"/>
  <c r="M40" i="228"/>
  <c r="L40" i="228"/>
  <c r="K40" i="228"/>
  <c r="J40" i="228"/>
  <c r="I40" i="228"/>
  <c r="H40" i="228"/>
  <c r="F40" i="228"/>
  <c r="E40" i="228"/>
  <c r="D40" i="228"/>
  <c r="C40" i="228"/>
  <c r="B40" i="228"/>
  <c r="AN39" i="228"/>
  <c r="R39" i="228"/>
  <c r="P39" i="228"/>
  <c r="O39" i="228"/>
  <c r="N39" i="228"/>
  <c r="M39" i="228"/>
  <c r="L39" i="228"/>
  <c r="K39" i="228"/>
  <c r="J39" i="228"/>
  <c r="I39" i="228"/>
  <c r="H39" i="228"/>
  <c r="F39" i="228"/>
  <c r="E39" i="228"/>
  <c r="D39" i="228"/>
  <c r="C39" i="228"/>
  <c r="B39" i="228"/>
  <c r="AN38" i="228"/>
  <c r="R38" i="228"/>
  <c r="P38" i="228"/>
  <c r="O38" i="228"/>
  <c r="N38" i="228"/>
  <c r="M38" i="228"/>
  <c r="L38" i="228"/>
  <c r="K38" i="228"/>
  <c r="J38" i="228"/>
  <c r="I38" i="228"/>
  <c r="H38" i="228"/>
  <c r="F38" i="228"/>
  <c r="E38" i="228"/>
  <c r="D38" i="228"/>
  <c r="C38" i="228"/>
  <c r="B38" i="228"/>
  <c r="AN37" i="228"/>
  <c r="R37" i="228"/>
  <c r="P37" i="228"/>
  <c r="O37" i="228"/>
  <c r="N37" i="228"/>
  <c r="M37" i="228"/>
  <c r="L37" i="228"/>
  <c r="K37" i="228"/>
  <c r="J37" i="228"/>
  <c r="I37" i="228"/>
  <c r="H37" i="228"/>
  <c r="F37" i="228"/>
  <c r="E37" i="228"/>
  <c r="D37" i="228"/>
  <c r="C37" i="228"/>
  <c r="B37" i="228"/>
  <c r="AN36" i="228"/>
  <c r="R36" i="228"/>
  <c r="P36" i="228"/>
  <c r="O36" i="228"/>
  <c r="N36" i="228"/>
  <c r="M36" i="228"/>
  <c r="L36" i="228"/>
  <c r="K36" i="228"/>
  <c r="J36" i="228"/>
  <c r="I36" i="228"/>
  <c r="H36" i="228"/>
  <c r="F36" i="228"/>
  <c r="E36" i="228"/>
  <c r="D36" i="228"/>
  <c r="C36" i="228"/>
  <c r="B36" i="228"/>
  <c r="AN35" i="228"/>
  <c r="R35" i="228"/>
  <c r="P35" i="228"/>
  <c r="O35" i="228"/>
  <c r="N35" i="228"/>
  <c r="M35" i="228"/>
  <c r="L35" i="228"/>
  <c r="K35" i="228"/>
  <c r="J35" i="228"/>
  <c r="I35" i="228"/>
  <c r="H35" i="228"/>
  <c r="F35" i="228"/>
  <c r="E35" i="228"/>
  <c r="D35" i="228"/>
  <c r="C35" i="228"/>
  <c r="B35" i="228"/>
  <c r="AN34" i="228"/>
  <c r="R34" i="228"/>
  <c r="P34" i="228"/>
  <c r="O34" i="228"/>
  <c r="N34" i="228"/>
  <c r="M34" i="228"/>
  <c r="L34" i="228"/>
  <c r="K34" i="228"/>
  <c r="J34" i="228"/>
  <c r="I34" i="228"/>
  <c r="H34" i="228"/>
  <c r="F34" i="228"/>
  <c r="E34" i="228"/>
  <c r="D34" i="228"/>
  <c r="C34" i="228"/>
  <c r="B34" i="228"/>
  <c r="AN33" i="228"/>
  <c r="R33" i="228"/>
  <c r="P33" i="228"/>
  <c r="O33" i="228"/>
  <c r="N33" i="228"/>
  <c r="M33" i="228"/>
  <c r="L33" i="228"/>
  <c r="K33" i="228"/>
  <c r="J33" i="228"/>
  <c r="I33" i="228"/>
  <c r="H33" i="228"/>
  <c r="F33" i="228"/>
  <c r="E33" i="228"/>
  <c r="D33" i="228"/>
  <c r="C33" i="228"/>
  <c r="B33" i="228"/>
  <c r="AN32" i="228"/>
  <c r="R32" i="228"/>
  <c r="P32" i="228"/>
  <c r="O32" i="228"/>
  <c r="N32" i="228"/>
  <c r="M32" i="228"/>
  <c r="L32" i="228"/>
  <c r="K32" i="228"/>
  <c r="J32" i="228"/>
  <c r="I32" i="228"/>
  <c r="H32" i="228"/>
  <c r="F32" i="228"/>
  <c r="E32" i="228"/>
  <c r="D32" i="228"/>
  <c r="C32" i="228"/>
  <c r="B32" i="228"/>
  <c r="AN31" i="228"/>
  <c r="R31" i="228"/>
  <c r="P31" i="228"/>
  <c r="O31" i="228"/>
  <c r="N31" i="228"/>
  <c r="M31" i="228"/>
  <c r="L31" i="228"/>
  <c r="K31" i="228"/>
  <c r="J31" i="228"/>
  <c r="I31" i="228"/>
  <c r="H31" i="228"/>
  <c r="F31" i="228"/>
  <c r="E31" i="228"/>
  <c r="D31" i="228"/>
  <c r="C31" i="228"/>
  <c r="B31" i="228"/>
  <c r="AN30" i="228"/>
  <c r="R30" i="228"/>
  <c r="P30" i="228"/>
  <c r="O30" i="228"/>
  <c r="N30" i="228"/>
  <c r="M30" i="228"/>
  <c r="L30" i="228"/>
  <c r="K30" i="228"/>
  <c r="J30" i="228"/>
  <c r="I30" i="228"/>
  <c r="H30" i="228"/>
  <c r="F30" i="228"/>
  <c r="E30" i="228"/>
  <c r="D30" i="228"/>
  <c r="C30" i="228"/>
  <c r="B30" i="228"/>
  <c r="AN29" i="228"/>
  <c r="R29" i="228"/>
  <c r="P29" i="228"/>
  <c r="O29" i="228"/>
  <c r="N29" i="228"/>
  <c r="M29" i="228"/>
  <c r="L29" i="228"/>
  <c r="K29" i="228"/>
  <c r="J29" i="228"/>
  <c r="I29" i="228"/>
  <c r="H29" i="228"/>
  <c r="F29" i="228"/>
  <c r="E29" i="228"/>
  <c r="D29" i="228"/>
  <c r="C29" i="228"/>
  <c r="B29" i="228"/>
  <c r="AN28" i="228"/>
  <c r="R28" i="228"/>
  <c r="P28" i="228"/>
  <c r="O28" i="228"/>
  <c r="N28" i="228"/>
  <c r="M28" i="228"/>
  <c r="L28" i="228"/>
  <c r="K28" i="228"/>
  <c r="J28" i="228"/>
  <c r="I28" i="228"/>
  <c r="H28" i="228"/>
  <c r="F28" i="228"/>
  <c r="E28" i="228"/>
  <c r="D28" i="228"/>
  <c r="C28" i="228"/>
  <c r="B28" i="228"/>
  <c r="AN27" i="228"/>
  <c r="R27" i="228"/>
  <c r="P27" i="228"/>
  <c r="O27" i="228"/>
  <c r="N27" i="228"/>
  <c r="M27" i="228"/>
  <c r="L27" i="228"/>
  <c r="K27" i="228"/>
  <c r="J27" i="228"/>
  <c r="I27" i="228"/>
  <c r="H27" i="228"/>
  <c r="F27" i="228"/>
  <c r="E27" i="228"/>
  <c r="D27" i="228"/>
  <c r="C27" i="228"/>
  <c r="B27" i="228"/>
  <c r="AN26" i="228"/>
  <c r="R26" i="228"/>
  <c r="P26" i="228"/>
  <c r="O26" i="228"/>
  <c r="N26" i="228"/>
  <c r="M26" i="228"/>
  <c r="L26" i="228"/>
  <c r="K26" i="228"/>
  <c r="J26" i="228"/>
  <c r="I26" i="228"/>
  <c r="H26" i="228"/>
  <c r="F26" i="228"/>
  <c r="E26" i="228"/>
  <c r="D26" i="228"/>
  <c r="C26" i="228"/>
  <c r="B26" i="228"/>
  <c r="AN25" i="228"/>
  <c r="R25" i="228"/>
  <c r="P25" i="228"/>
  <c r="O25" i="228"/>
  <c r="N25" i="228"/>
  <c r="M25" i="228"/>
  <c r="L25" i="228"/>
  <c r="K25" i="228"/>
  <c r="J25" i="228"/>
  <c r="I25" i="228"/>
  <c r="H25" i="228"/>
  <c r="F25" i="228"/>
  <c r="E25" i="228"/>
  <c r="D25" i="228"/>
  <c r="C25" i="228"/>
  <c r="B25" i="228"/>
  <c r="AN24" i="228"/>
  <c r="R24" i="228"/>
  <c r="P24" i="228"/>
  <c r="O24" i="228"/>
  <c r="N24" i="228"/>
  <c r="M24" i="228"/>
  <c r="L24" i="228"/>
  <c r="K24" i="228"/>
  <c r="J24" i="228"/>
  <c r="I24" i="228"/>
  <c r="H24" i="228"/>
  <c r="F24" i="228"/>
  <c r="E24" i="228"/>
  <c r="D24" i="228"/>
  <c r="C24" i="228"/>
  <c r="B24" i="228"/>
  <c r="AN23" i="228"/>
  <c r="R23" i="228"/>
  <c r="P23" i="228"/>
  <c r="O23" i="228"/>
  <c r="N23" i="228"/>
  <c r="M23" i="228"/>
  <c r="L23" i="228"/>
  <c r="K23" i="228"/>
  <c r="J23" i="228"/>
  <c r="I23" i="228"/>
  <c r="H23" i="228"/>
  <c r="F23" i="228"/>
  <c r="E23" i="228"/>
  <c r="D23" i="228"/>
  <c r="C23" i="228"/>
  <c r="B23" i="228"/>
  <c r="AN22" i="228"/>
  <c r="R22" i="228"/>
  <c r="P22" i="228"/>
  <c r="O22" i="228"/>
  <c r="N22" i="228"/>
  <c r="M22" i="228"/>
  <c r="L22" i="228"/>
  <c r="K22" i="228"/>
  <c r="J22" i="228"/>
  <c r="I22" i="228"/>
  <c r="H22" i="228"/>
  <c r="F22" i="228"/>
  <c r="E22" i="228"/>
  <c r="D22" i="228"/>
  <c r="C22" i="228"/>
  <c r="B22" i="228"/>
  <c r="AN21" i="228"/>
  <c r="R21" i="228"/>
  <c r="P21" i="228"/>
  <c r="O21" i="228"/>
  <c r="N21" i="228"/>
  <c r="M21" i="228"/>
  <c r="L21" i="228"/>
  <c r="K21" i="228"/>
  <c r="J21" i="228"/>
  <c r="I21" i="228"/>
  <c r="H21" i="228"/>
  <c r="F21" i="228"/>
  <c r="E21" i="228"/>
  <c r="D21" i="228"/>
  <c r="C21" i="228"/>
  <c r="B21" i="228"/>
  <c r="AU21" i="228"/>
  <c r="AV21" i="228" s="1"/>
  <c r="AN20" i="228"/>
  <c r="R20" i="228"/>
  <c r="P20" i="228"/>
  <c r="O20" i="228"/>
  <c r="N20" i="228"/>
  <c r="M20" i="228"/>
  <c r="L20" i="228"/>
  <c r="K20" i="228"/>
  <c r="J20" i="228"/>
  <c r="I20" i="228"/>
  <c r="H20" i="228"/>
  <c r="F20" i="228"/>
  <c r="E20" i="228"/>
  <c r="D20" i="228"/>
  <c r="C20" i="228"/>
  <c r="B20" i="228"/>
  <c r="AU20" i="228"/>
  <c r="AV20" i="228" s="1"/>
  <c r="AN19" i="228"/>
  <c r="R19" i="228"/>
  <c r="P19" i="228"/>
  <c r="O19" i="228"/>
  <c r="N19" i="228"/>
  <c r="M19" i="228"/>
  <c r="L19" i="228"/>
  <c r="K19" i="228"/>
  <c r="J19" i="228"/>
  <c r="I19" i="228"/>
  <c r="H19" i="228"/>
  <c r="F19" i="228"/>
  <c r="E19" i="228"/>
  <c r="D19" i="228"/>
  <c r="C19" i="228"/>
  <c r="B19" i="228"/>
  <c r="AU19" i="228"/>
  <c r="AV19" i="228" s="1"/>
  <c r="AN18" i="228"/>
  <c r="R18" i="228"/>
  <c r="P18" i="228"/>
  <c r="O18" i="228"/>
  <c r="N18" i="228"/>
  <c r="M18" i="228"/>
  <c r="L18" i="228"/>
  <c r="K18" i="228"/>
  <c r="J18" i="228"/>
  <c r="I18" i="228"/>
  <c r="H18" i="228"/>
  <c r="F18" i="228"/>
  <c r="E18" i="228"/>
  <c r="D18" i="228"/>
  <c r="C18" i="228"/>
  <c r="B18" i="228"/>
  <c r="AN17" i="228"/>
  <c r="R17" i="228"/>
  <c r="P17" i="228"/>
  <c r="O17" i="228"/>
  <c r="N17" i="228"/>
  <c r="M17" i="228"/>
  <c r="L17" i="228"/>
  <c r="K17" i="228"/>
  <c r="J17" i="228"/>
  <c r="I17" i="228"/>
  <c r="H17" i="228"/>
  <c r="F17" i="228"/>
  <c r="E17" i="228"/>
  <c r="D17" i="228"/>
  <c r="C17" i="228"/>
  <c r="B17" i="228"/>
  <c r="AU17" i="228"/>
  <c r="AV17" i="228" s="1"/>
  <c r="AN16" i="228"/>
  <c r="R16" i="228"/>
  <c r="P16" i="228"/>
  <c r="O16" i="228"/>
  <c r="N16" i="228"/>
  <c r="M16" i="228"/>
  <c r="L16" i="228"/>
  <c r="K16" i="228"/>
  <c r="J16" i="228"/>
  <c r="I16" i="228"/>
  <c r="H16" i="228"/>
  <c r="F16" i="228"/>
  <c r="E16" i="228"/>
  <c r="D16" i="228"/>
  <c r="C16" i="228"/>
  <c r="B16" i="228"/>
  <c r="AN15" i="228"/>
  <c r="R15" i="228"/>
  <c r="P15" i="228"/>
  <c r="O15" i="228"/>
  <c r="N15" i="228"/>
  <c r="M15" i="228"/>
  <c r="L15" i="228"/>
  <c r="K15" i="228"/>
  <c r="J15" i="228"/>
  <c r="I15" i="228"/>
  <c r="H15" i="228"/>
  <c r="F15" i="228"/>
  <c r="E15" i="228"/>
  <c r="D15" i="228"/>
  <c r="C15" i="228"/>
  <c r="B15" i="228"/>
  <c r="AU15" i="228"/>
  <c r="AV15" i="228" s="1"/>
  <c r="AN14" i="228"/>
  <c r="R14" i="228"/>
  <c r="P14" i="228"/>
  <c r="O14" i="228"/>
  <c r="N14" i="228"/>
  <c r="M14" i="228"/>
  <c r="L14" i="228"/>
  <c r="K14" i="228"/>
  <c r="J14" i="228"/>
  <c r="I14" i="228"/>
  <c r="H14" i="228"/>
  <c r="F14" i="228"/>
  <c r="E14" i="228"/>
  <c r="D14" i="228"/>
  <c r="C14" i="228"/>
  <c r="B14" i="228"/>
  <c r="AN13" i="228"/>
  <c r="R13" i="228"/>
  <c r="P13" i="228"/>
  <c r="O13" i="228"/>
  <c r="N13" i="228"/>
  <c r="M13" i="228"/>
  <c r="L13" i="228"/>
  <c r="K13" i="228"/>
  <c r="J13" i="228"/>
  <c r="I13" i="228"/>
  <c r="H13" i="228"/>
  <c r="F13" i="228"/>
  <c r="E13" i="228"/>
  <c r="D13" i="228"/>
  <c r="C13" i="228"/>
  <c r="B13" i="228"/>
  <c r="AU13" i="228"/>
  <c r="AV13" i="228" s="1"/>
  <c r="AN12" i="228"/>
  <c r="R12" i="228"/>
  <c r="P12" i="228"/>
  <c r="O12" i="228"/>
  <c r="N12" i="228"/>
  <c r="M12" i="228"/>
  <c r="L12" i="228"/>
  <c r="K12" i="228"/>
  <c r="J12" i="228"/>
  <c r="I12" i="228"/>
  <c r="H12" i="228"/>
  <c r="F12" i="228"/>
  <c r="E12" i="228"/>
  <c r="D12" i="228"/>
  <c r="C12" i="228"/>
  <c r="B12" i="228"/>
  <c r="AN11" i="228"/>
  <c r="R11" i="228"/>
  <c r="P11" i="228"/>
  <c r="O11" i="228"/>
  <c r="N11" i="228"/>
  <c r="M11" i="228"/>
  <c r="L11" i="228"/>
  <c r="K11" i="228"/>
  <c r="J11" i="228"/>
  <c r="I11" i="228"/>
  <c r="H11" i="228"/>
  <c r="F11" i="228"/>
  <c r="E11" i="228"/>
  <c r="D11" i="228"/>
  <c r="C11" i="228"/>
  <c r="B11" i="228"/>
  <c r="AN10" i="228"/>
  <c r="R10" i="228"/>
  <c r="P10" i="228"/>
  <c r="O10" i="228"/>
  <c r="N10" i="228"/>
  <c r="M10" i="228"/>
  <c r="L10" i="228"/>
  <c r="K10" i="228"/>
  <c r="J10" i="228"/>
  <c r="I10" i="228"/>
  <c r="H10" i="228"/>
  <c r="F10" i="228"/>
  <c r="E10" i="228"/>
  <c r="D10" i="228"/>
  <c r="C10" i="228"/>
  <c r="B10" i="228"/>
  <c r="AX918" i="186"/>
  <c r="AX919" i="186"/>
  <c r="AX920" i="186"/>
  <c r="AX921" i="186"/>
  <c r="AX922" i="186"/>
  <c r="AX923" i="186"/>
  <c r="AX924" i="186"/>
  <c r="AX925" i="186"/>
  <c r="AX926" i="186"/>
  <c r="AX927" i="186"/>
  <c r="AX928" i="186"/>
  <c r="AX929" i="186"/>
  <c r="AX930" i="186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68" i="14"/>
  <c r="C17" i="14"/>
  <c r="AA10" i="192"/>
  <c r="H139" i="225"/>
  <c r="F139" i="225"/>
  <c r="D139" i="225"/>
  <c r="H138" i="225"/>
  <c r="F138" i="225"/>
  <c r="D138" i="225"/>
  <c r="H137" i="225"/>
  <c r="F137" i="225"/>
  <c r="D137" i="225"/>
  <c r="H136" i="225"/>
  <c r="F136" i="225"/>
  <c r="D136" i="225"/>
  <c r="H135" i="225"/>
  <c r="F135" i="225"/>
  <c r="D135" i="225"/>
  <c r="H134" i="225"/>
  <c r="F134" i="225"/>
  <c r="D134" i="225"/>
  <c r="H133" i="225"/>
  <c r="F133" i="225"/>
  <c r="D133" i="225"/>
  <c r="H132" i="225"/>
  <c r="F132" i="225"/>
  <c r="D132" i="225"/>
  <c r="H131" i="225"/>
  <c r="F131" i="225"/>
  <c r="D131" i="225"/>
  <c r="H130" i="225"/>
  <c r="F130" i="225"/>
  <c r="D130" i="225"/>
  <c r="H128" i="225"/>
  <c r="F128" i="225"/>
  <c r="D128" i="225"/>
  <c r="H127" i="225"/>
  <c r="F127" i="225"/>
  <c r="D127" i="225"/>
  <c r="H126" i="225"/>
  <c r="F126" i="225"/>
  <c r="D126" i="225"/>
  <c r="H125" i="225"/>
  <c r="F125" i="225"/>
  <c r="D125" i="225"/>
  <c r="H124" i="225"/>
  <c r="F124" i="225"/>
  <c r="D124" i="225"/>
  <c r="H123" i="225"/>
  <c r="F123" i="225"/>
  <c r="D123" i="225"/>
  <c r="H122" i="225"/>
  <c r="F122" i="225"/>
  <c r="D122" i="225"/>
  <c r="H121" i="225"/>
  <c r="F121" i="225"/>
  <c r="D121" i="225"/>
  <c r="H120" i="225"/>
  <c r="F120" i="225"/>
  <c r="D120" i="225"/>
  <c r="H119" i="225"/>
  <c r="F119" i="225"/>
  <c r="D119" i="225"/>
  <c r="H118" i="225"/>
  <c r="F118" i="225"/>
  <c r="D118" i="225"/>
  <c r="H117" i="225"/>
  <c r="F117" i="225"/>
  <c r="D117" i="225"/>
  <c r="H116" i="225"/>
  <c r="F116" i="225"/>
  <c r="D116" i="225"/>
  <c r="H115" i="225"/>
  <c r="F115" i="225"/>
  <c r="D115" i="225"/>
  <c r="H114" i="225"/>
  <c r="F114" i="225"/>
  <c r="D114" i="225"/>
  <c r="H113" i="225"/>
  <c r="F113" i="225"/>
  <c r="D113" i="225"/>
  <c r="H112" i="225"/>
  <c r="F112" i="225"/>
  <c r="D112" i="225"/>
  <c r="H111" i="225"/>
  <c r="F111" i="225"/>
  <c r="D111" i="225"/>
  <c r="H110" i="225"/>
  <c r="F110" i="225"/>
  <c r="D110" i="225"/>
  <c r="H109" i="225"/>
  <c r="F109" i="225"/>
  <c r="D109" i="225"/>
  <c r="H108" i="225"/>
  <c r="F108" i="225"/>
  <c r="D108" i="225"/>
  <c r="H107" i="225"/>
  <c r="F107" i="225"/>
  <c r="D107" i="225"/>
  <c r="H106" i="225"/>
  <c r="F106" i="225"/>
  <c r="D106" i="225"/>
  <c r="H104" i="225"/>
  <c r="F104" i="225"/>
  <c r="D104" i="225"/>
  <c r="H103" i="225"/>
  <c r="F103" i="225"/>
  <c r="D103" i="225"/>
  <c r="H102" i="225"/>
  <c r="F102" i="225"/>
  <c r="D102" i="225"/>
  <c r="H101" i="225"/>
  <c r="F101" i="225"/>
  <c r="D101" i="225"/>
  <c r="H100" i="225"/>
  <c r="F100" i="225"/>
  <c r="D100" i="225"/>
  <c r="H99" i="225"/>
  <c r="F99" i="225"/>
  <c r="D99" i="225"/>
  <c r="H98" i="225"/>
  <c r="F98" i="225"/>
  <c r="D98" i="225"/>
  <c r="H97" i="225"/>
  <c r="F97" i="225"/>
  <c r="D97" i="225"/>
  <c r="H96" i="225"/>
  <c r="F96" i="225"/>
  <c r="D96" i="225"/>
  <c r="H95" i="225"/>
  <c r="F95" i="225"/>
  <c r="D95" i="225"/>
  <c r="H94" i="225"/>
  <c r="F94" i="225"/>
  <c r="D94" i="225"/>
  <c r="H93" i="225"/>
  <c r="F93" i="225"/>
  <c r="D93" i="225"/>
  <c r="H92" i="225"/>
  <c r="F92" i="225"/>
  <c r="D92" i="225"/>
  <c r="H91" i="225"/>
  <c r="F91" i="225"/>
  <c r="D91" i="225"/>
  <c r="H90" i="225"/>
  <c r="F90" i="225"/>
  <c r="D90" i="225"/>
  <c r="H89" i="225"/>
  <c r="F89" i="225"/>
  <c r="D89" i="225"/>
  <c r="H88" i="225"/>
  <c r="F88" i="225"/>
  <c r="D88" i="225"/>
  <c r="H87" i="225"/>
  <c r="F87" i="225"/>
  <c r="D87" i="225"/>
  <c r="H86" i="225"/>
  <c r="F86" i="225"/>
  <c r="D86" i="225"/>
  <c r="H85" i="225"/>
  <c r="F85" i="225"/>
  <c r="D85" i="225"/>
  <c r="H84" i="225"/>
  <c r="F84" i="225"/>
  <c r="D84" i="225"/>
  <c r="H83" i="225"/>
  <c r="F83" i="225"/>
  <c r="D83" i="225"/>
  <c r="H82" i="225"/>
  <c r="F82" i="225"/>
  <c r="D82" i="225"/>
  <c r="H80" i="225"/>
  <c r="F80" i="225"/>
  <c r="D80" i="225"/>
  <c r="H79" i="225"/>
  <c r="F79" i="225"/>
  <c r="D79" i="225"/>
  <c r="H78" i="225"/>
  <c r="F78" i="225"/>
  <c r="D78" i="225"/>
  <c r="H77" i="225"/>
  <c r="F77" i="225"/>
  <c r="D77" i="225"/>
  <c r="H76" i="225"/>
  <c r="F76" i="225"/>
  <c r="D76" i="225"/>
  <c r="H75" i="225"/>
  <c r="F75" i="225"/>
  <c r="D75" i="225"/>
  <c r="H74" i="225"/>
  <c r="F74" i="225"/>
  <c r="D74" i="225"/>
  <c r="H73" i="225"/>
  <c r="F73" i="225"/>
  <c r="D73" i="225"/>
  <c r="H72" i="225"/>
  <c r="F72" i="225"/>
  <c r="D72" i="225"/>
  <c r="H71" i="225"/>
  <c r="F71" i="225"/>
  <c r="D71" i="225"/>
  <c r="H70" i="225"/>
  <c r="F70" i="225"/>
  <c r="D70" i="225"/>
  <c r="H69" i="225"/>
  <c r="F69" i="225"/>
  <c r="D69" i="225"/>
  <c r="H68" i="225"/>
  <c r="F68" i="225"/>
  <c r="D68" i="225"/>
  <c r="H67" i="225"/>
  <c r="F67" i="225"/>
  <c r="D67" i="225"/>
  <c r="H66" i="225"/>
  <c r="F66" i="225"/>
  <c r="D66" i="225"/>
  <c r="H65" i="225"/>
  <c r="F65" i="225"/>
  <c r="D65" i="225"/>
  <c r="H64" i="225"/>
  <c r="F64" i="225"/>
  <c r="D64" i="225"/>
  <c r="H62" i="225"/>
  <c r="F62" i="225"/>
  <c r="D62" i="225"/>
  <c r="H61" i="225"/>
  <c r="F61" i="225"/>
  <c r="D61" i="225"/>
  <c r="H60" i="225"/>
  <c r="F60" i="225"/>
  <c r="D60" i="225"/>
  <c r="H59" i="225"/>
  <c r="F59" i="225"/>
  <c r="D59" i="225"/>
  <c r="H58" i="225"/>
  <c r="F58" i="225"/>
  <c r="D58" i="225"/>
  <c r="H57" i="225"/>
  <c r="F57" i="225"/>
  <c r="D57" i="225"/>
  <c r="H56" i="225"/>
  <c r="F56" i="225"/>
  <c r="D56" i="225"/>
  <c r="H55" i="225"/>
  <c r="F55" i="225"/>
  <c r="D55" i="225"/>
  <c r="H54" i="225"/>
  <c r="F54" i="225"/>
  <c r="D54" i="225"/>
  <c r="H53" i="225"/>
  <c r="F53" i="225"/>
  <c r="D53" i="225"/>
  <c r="H52" i="225"/>
  <c r="F52" i="225"/>
  <c r="D52" i="225"/>
  <c r="H51" i="225"/>
  <c r="F51" i="225"/>
  <c r="D51" i="225"/>
  <c r="H50" i="225"/>
  <c r="F50" i="225"/>
  <c r="D50" i="225"/>
  <c r="H49" i="225"/>
  <c r="F49" i="225"/>
  <c r="D49" i="225"/>
  <c r="H48" i="225"/>
  <c r="F48" i="225"/>
  <c r="D48" i="225"/>
  <c r="H47" i="225"/>
  <c r="F47" i="225"/>
  <c r="D47" i="225"/>
  <c r="H46" i="225"/>
  <c r="F46" i="225"/>
  <c r="D46" i="225"/>
  <c r="H45" i="225"/>
  <c r="F45" i="225"/>
  <c r="D45" i="225"/>
  <c r="H44" i="225"/>
  <c r="F44" i="225"/>
  <c r="D44" i="225"/>
  <c r="H42" i="225"/>
  <c r="F42" i="225"/>
  <c r="D42" i="225"/>
  <c r="H41" i="225"/>
  <c r="F41" i="225"/>
  <c r="D41" i="225"/>
  <c r="H40" i="225"/>
  <c r="F40" i="225"/>
  <c r="D40" i="225"/>
  <c r="H39" i="225"/>
  <c r="F39" i="225"/>
  <c r="D39" i="225"/>
  <c r="H38" i="225"/>
  <c r="F38" i="225"/>
  <c r="D38" i="225"/>
  <c r="H37" i="225"/>
  <c r="F37" i="225"/>
  <c r="D37" i="225"/>
  <c r="H36" i="225"/>
  <c r="F36" i="225"/>
  <c r="D36" i="225"/>
  <c r="H35" i="225"/>
  <c r="F35" i="225"/>
  <c r="D35" i="225"/>
  <c r="H34" i="225"/>
  <c r="F34" i="225"/>
  <c r="D34" i="225"/>
  <c r="H33" i="225"/>
  <c r="F33" i="225"/>
  <c r="D33" i="225"/>
  <c r="H31" i="225"/>
  <c r="F31" i="225"/>
  <c r="D31" i="225"/>
  <c r="H30" i="225"/>
  <c r="F30" i="225"/>
  <c r="D30" i="225"/>
  <c r="H29" i="225"/>
  <c r="F29" i="225"/>
  <c r="D29" i="225"/>
  <c r="H28" i="225"/>
  <c r="F28" i="225"/>
  <c r="D28" i="225"/>
  <c r="H27" i="225"/>
  <c r="F27" i="225"/>
  <c r="D27" i="225"/>
  <c r="H26" i="225"/>
  <c r="F26" i="225"/>
  <c r="D26" i="225"/>
  <c r="H25" i="225"/>
  <c r="F25" i="225"/>
  <c r="D25" i="225"/>
  <c r="H24" i="225"/>
  <c r="F24" i="225"/>
  <c r="D24" i="225"/>
  <c r="H23" i="225"/>
  <c r="F23" i="225"/>
  <c r="D23" i="225"/>
  <c r="H22" i="225"/>
  <c r="F22" i="225"/>
  <c r="D22" i="225"/>
  <c r="H21" i="225"/>
  <c r="F21" i="225"/>
  <c r="D21" i="225"/>
  <c r="H19" i="225"/>
  <c r="F19" i="225"/>
  <c r="D19" i="225"/>
  <c r="H18" i="225"/>
  <c r="F18" i="225"/>
  <c r="D18" i="225"/>
  <c r="H17" i="225"/>
  <c r="F17" i="225"/>
  <c r="D17" i="225"/>
  <c r="H16" i="225"/>
  <c r="F16" i="225"/>
  <c r="D16" i="225"/>
  <c r="H15" i="225"/>
  <c r="F15" i="225"/>
  <c r="D15" i="225"/>
  <c r="H14" i="225"/>
  <c r="F14" i="225"/>
  <c r="D14" i="225"/>
  <c r="H12" i="225"/>
  <c r="F12" i="225"/>
  <c r="D12" i="225"/>
  <c r="H11" i="225"/>
  <c r="F11" i="225"/>
  <c r="D11" i="225"/>
  <c r="H10" i="225"/>
  <c r="F10" i="225"/>
  <c r="D10" i="225"/>
  <c r="H9" i="225"/>
  <c r="F9" i="225"/>
  <c r="D9" i="225"/>
  <c r="H8" i="225"/>
  <c r="F8" i="225"/>
  <c r="D8" i="225"/>
  <c r="H7" i="225"/>
  <c r="F7" i="225"/>
  <c r="D7" i="225"/>
  <c r="D81" i="225"/>
  <c r="AE142" i="192"/>
  <c r="AE141" i="192"/>
  <c r="AE140" i="192"/>
  <c r="AE139" i="192"/>
  <c r="AE138" i="192"/>
  <c r="AE137" i="192"/>
  <c r="AE136" i="192"/>
  <c r="AE135" i="192"/>
  <c r="AE134" i="192"/>
  <c r="AE133" i="192"/>
  <c r="AE131" i="192"/>
  <c r="AE130" i="192"/>
  <c r="AE129" i="192"/>
  <c r="AE128" i="192"/>
  <c r="AE127" i="192"/>
  <c r="AE126" i="192"/>
  <c r="AE125" i="192"/>
  <c r="AE124" i="192"/>
  <c r="AE123" i="192"/>
  <c r="AE122" i="192"/>
  <c r="AE121" i="192"/>
  <c r="AE120" i="192"/>
  <c r="AE119" i="192"/>
  <c r="AE118" i="192"/>
  <c r="AE117" i="192"/>
  <c r="AE116" i="192"/>
  <c r="AE115" i="192"/>
  <c r="AE114" i="192"/>
  <c r="AE113" i="192"/>
  <c r="AE112" i="192"/>
  <c r="AE111" i="192"/>
  <c r="AE110" i="192"/>
  <c r="AE109" i="192"/>
  <c r="AE107" i="192"/>
  <c r="AE106" i="192"/>
  <c r="AE105" i="192"/>
  <c r="AE104" i="192"/>
  <c r="AE103" i="192"/>
  <c r="AE102" i="192"/>
  <c r="AE101" i="192"/>
  <c r="AE100" i="192"/>
  <c r="AE99" i="192"/>
  <c r="AE98" i="192"/>
  <c r="AE97" i="192"/>
  <c r="AE96" i="192"/>
  <c r="AE95" i="192"/>
  <c r="AE94" i="192"/>
  <c r="AE93" i="192"/>
  <c r="AE92" i="192"/>
  <c r="AE91" i="192"/>
  <c r="AE90" i="192"/>
  <c r="AE89" i="192"/>
  <c r="AE88" i="192"/>
  <c r="AE87" i="192"/>
  <c r="AE86" i="192"/>
  <c r="AE85" i="192"/>
  <c r="AE83" i="192"/>
  <c r="AE82" i="192"/>
  <c r="AE81" i="192"/>
  <c r="AE80" i="192"/>
  <c r="AE79" i="192"/>
  <c r="AE78" i="192"/>
  <c r="AE77" i="192"/>
  <c r="AE76" i="192"/>
  <c r="AE75" i="192"/>
  <c r="AE74" i="192"/>
  <c r="AE73" i="192"/>
  <c r="AE72" i="192"/>
  <c r="AE71" i="192"/>
  <c r="AE70" i="192"/>
  <c r="AE69" i="192"/>
  <c r="AE68" i="192"/>
  <c r="AE67" i="192"/>
  <c r="AE65" i="192"/>
  <c r="AE64" i="192"/>
  <c r="AE63" i="192"/>
  <c r="AE62" i="192"/>
  <c r="AE61" i="192"/>
  <c r="AE60" i="192"/>
  <c r="AE59" i="192"/>
  <c r="AE58" i="192"/>
  <c r="AE57" i="192"/>
  <c r="AE56" i="192"/>
  <c r="AE55" i="192"/>
  <c r="AE54" i="192"/>
  <c r="AE53" i="192"/>
  <c r="AE52" i="192"/>
  <c r="AE51" i="192"/>
  <c r="AE50" i="192"/>
  <c r="AE49" i="192"/>
  <c r="AE48" i="192"/>
  <c r="AE47" i="192"/>
  <c r="AE45" i="192"/>
  <c r="AE44" i="192"/>
  <c r="AE43" i="192"/>
  <c r="AE42" i="192"/>
  <c r="AE41" i="192"/>
  <c r="AE40" i="192"/>
  <c r="AE39" i="192"/>
  <c r="AE38" i="192"/>
  <c r="AE37" i="192"/>
  <c r="AE36" i="192"/>
  <c r="AE34" i="192"/>
  <c r="AE33" i="192"/>
  <c r="AE32" i="192"/>
  <c r="AE31" i="192"/>
  <c r="AE30" i="192"/>
  <c r="AE29" i="192"/>
  <c r="AE28" i="192"/>
  <c r="AE27" i="192"/>
  <c r="AE26" i="192"/>
  <c r="AE25" i="192"/>
  <c r="AE24" i="192"/>
  <c r="AE22" i="192"/>
  <c r="AE21" i="192"/>
  <c r="AE20" i="192"/>
  <c r="AE19" i="192"/>
  <c r="AE18" i="192"/>
  <c r="AE17" i="192"/>
  <c r="AE15" i="192"/>
  <c r="AE14" i="192"/>
  <c r="AE13" i="192"/>
  <c r="AE12" i="192"/>
  <c r="AE11" i="192"/>
  <c r="AE10" i="192"/>
  <c r="AC142" i="192"/>
  <c r="AC141" i="192"/>
  <c r="AC140" i="192"/>
  <c r="AC139" i="192"/>
  <c r="AC138" i="192"/>
  <c r="AC137" i="192"/>
  <c r="AC136" i="192"/>
  <c r="AC135" i="192"/>
  <c r="AC134" i="192"/>
  <c r="AC133" i="192"/>
  <c r="AC131" i="192"/>
  <c r="AC130" i="192"/>
  <c r="AC129" i="192"/>
  <c r="AC128" i="192"/>
  <c r="AC127" i="192"/>
  <c r="AC126" i="192"/>
  <c r="AC125" i="192"/>
  <c r="AC124" i="192"/>
  <c r="AC123" i="192"/>
  <c r="AC122" i="192"/>
  <c r="AC121" i="192"/>
  <c r="AC120" i="192"/>
  <c r="AC119" i="192"/>
  <c r="AC118" i="192"/>
  <c r="AC117" i="192"/>
  <c r="AC116" i="192"/>
  <c r="AC115" i="192"/>
  <c r="AC114" i="192"/>
  <c r="AC113" i="192"/>
  <c r="AC112" i="192"/>
  <c r="AC111" i="192"/>
  <c r="AC110" i="192"/>
  <c r="AC109" i="192"/>
  <c r="AC107" i="192"/>
  <c r="AC106" i="192"/>
  <c r="AC105" i="192"/>
  <c r="AC104" i="192"/>
  <c r="AC103" i="192"/>
  <c r="AC102" i="192"/>
  <c r="AC101" i="192"/>
  <c r="AC100" i="192"/>
  <c r="AC99" i="192"/>
  <c r="AC98" i="192"/>
  <c r="AC97" i="192"/>
  <c r="AC96" i="192"/>
  <c r="AC95" i="192"/>
  <c r="AC94" i="192"/>
  <c r="AC93" i="192"/>
  <c r="AC92" i="192"/>
  <c r="AC91" i="192"/>
  <c r="AC90" i="192"/>
  <c r="AC89" i="192"/>
  <c r="AC88" i="192"/>
  <c r="AC87" i="192"/>
  <c r="AC86" i="192"/>
  <c r="AC85" i="192"/>
  <c r="AC83" i="192"/>
  <c r="AC82" i="192"/>
  <c r="AC81" i="192"/>
  <c r="AC80" i="192"/>
  <c r="AC79" i="192"/>
  <c r="AC78" i="192"/>
  <c r="AC77" i="192"/>
  <c r="AC76" i="192"/>
  <c r="AC75" i="192"/>
  <c r="AC74" i="192"/>
  <c r="AC73" i="192"/>
  <c r="AC72" i="192"/>
  <c r="AC71" i="192"/>
  <c r="AC70" i="192"/>
  <c r="AC69" i="192"/>
  <c r="AC68" i="192"/>
  <c r="AC67" i="192"/>
  <c r="AC65" i="192"/>
  <c r="AC64" i="192"/>
  <c r="AC63" i="192"/>
  <c r="AC62" i="192"/>
  <c r="AC61" i="192"/>
  <c r="AC60" i="192"/>
  <c r="AC59" i="192"/>
  <c r="AC58" i="192"/>
  <c r="AC57" i="192"/>
  <c r="AC56" i="192"/>
  <c r="AC55" i="192"/>
  <c r="AC54" i="192"/>
  <c r="AC53" i="192"/>
  <c r="AC52" i="192"/>
  <c r="AC51" i="192"/>
  <c r="AC50" i="192"/>
  <c r="AC49" i="192"/>
  <c r="AC48" i="192"/>
  <c r="AC47" i="192"/>
  <c r="AC45" i="192"/>
  <c r="AC44" i="192"/>
  <c r="AC43" i="192"/>
  <c r="AC42" i="192"/>
  <c r="AC41" i="192"/>
  <c r="AC40" i="192"/>
  <c r="AC39" i="192"/>
  <c r="AC38" i="192"/>
  <c r="AC37" i="192"/>
  <c r="AC36" i="192"/>
  <c r="AC34" i="192"/>
  <c r="AC33" i="192"/>
  <c r="AC32" i="192"/>
  <c r="AC31" i="192"/>
  <c r="AC30" i="192"/>
  <c r="AC29" i="192"/>
  <c r="AC28" i="192"/>
  <c r="AC27" i="192"/>
  <c r="AC26" i="192"/>
  <c r="AC25" i="192"/>
  <c r="AC24" i="192"/>
  <c r="AC22" i="192"/>
  <c r="AC21" i="192"/>
  <c r="AC20" i="192"/>
  <c r="AC19" i="192"/>
  <c r="AC18" i="192"/>
  <c r="AC17" i="192"/>
  <c r="AC15" i="192"/>
  <c r="AC14" i="192"/>
  <c r="AC13" i="192"/>
  <c r="AC12" i="192"/>
  <c r="AC11" i="192"/>
  <c r="AC10" i="192"/>
  <c r="AA142" i="192"/>
  <c r="AA141" i="192"/>
  <c r="AA140" i="192"/>
  <c r="AA139" i="192"/>
  <c r="AA138" i="192"/>
  <c r="AA137" i="192"/>
  <c r="AA136" i="192"/>
  <c r="AA135" i="192"/>
  <c r="AA134" i="192"/>
  <c r="AA133" i="192"/>
  <c r="AA131" i="192"/>
  <c r="AA130" i="192"/>
  <c r="AA129" i="192"/>
  <c r="AA128" i="192"/>
  <c r="AA127" i="192"/>
  <c r="AA126" i="192"/>
  <c r="AA125" i="192"/>
  <c r="AA124" i="192"/>
  <c r="AA123" i="192"/>
  <c r="AA122" i="192"/>
  <c r="AA121" i="192"/>
  <c r="AA120" i="192"/>
  <c r="AA119" i="192"/>
  <c r="AA118" i="192"/>
  <c r="AA117" i="192"/>
  <c r="AA116" i="192"/>
  <c r="AA115" i="192"/>
  <c r="AA114" i="192"/>
  <c r="AA113" i="192"/>
  <c r="AA112" i="192"/>
  <c r="AA111" i="192"/>
  <c r="AA110" i="192"/>
  <c r="AA109" i="192"/>
  <c r="AA107" i="192"/>
  <c r="AA106" i="192"/>
  <c r="AA105" i="192"/>
  <c r="AA104" i="192"/>
  <c r="AA103" i="192"/>
  <c r="AA102" i="192"/>
  <c r="AA101" i="192"/>
  <c r="AA100" i="192"/>
  <c r="AA99" i="192"/>
  <c r="AA98" i="192"/>
  <c r="AA97" i="192"/>
  <c r="AA96" i="192"/>
  <c r="AA95" i="192"/>
  <c r="AA94" i="192"/>
  <c r="AA93" i="192"/>
  <c r="AA92" i="192"/>
  <c r="AA91" i="192"/>
  <c r="AA90" i="192"/>
  <c r="AA89" i="192"/>
  <c r="AA88" i="192"/>
  <c r="AA87" i="192"/>
  <c r="AA86" i="192"/>
  <c r="AA85" i="192"/>
  <c r="AA83" i="192"/>
  <c r="AA82" i="192"/>
  <c r="AA81" i="192"/>
  <c r="AA80" i="192"/>
  <c r="AA79" i="192"/>
  <c r="AA78" i="192"/>
  <c r="AA77" i="192"/>
  <c r="AA76" i="192"/>
  <c r="AA75" i="192"/>
  <c r="AA74" i="192"/>
  <c r="AA73" i="192"/>
  <c r="AA72" i="192"/>
  <c r="AA71" i="192"/>
  <c r="AA70" i="192"/>
  <c r="AA69" i="192"/>
  <c r="AA68" i="192"/>
  <c r="AA67" i="192"/>
  <c r="AA65" i="192"/>
  <c r="AA64" i="192"/>
  <c r="AA63" i="192"/>
  <c r="AA62" i="192"/>
  <c r="AA61" i="192"/>
  <c r="AA60" i="192"/>
  <c r="AA59" i="192"/>
  <c r="AA58" i="192"/>
  <c r="AA57" i="192"/>
  <c r="AA56" i="192"/>
  <c r="AA55" i="192"/>
  <c r="AA54" i="192"/>
  <c r="AA53" i="192"/>
  <c r="AA52" i="192"/>
  <c r="AA51" i="192"/>
  <c r="AA50" i="192"/>
  <c r="AA49" i="192"/>
  <c r="AA48" i="192"/>
  <c r="AA47" i="192"/>
  <c r="AA45" i="192"/>
  <c r="AA44" i="192"/>
  <c r="AA43" i="192"/>
  <c r="AA42" i="192"/>
  <c r="AA41" i="192"/>
  <c r="AA40" i="192"/>
  <c r="AA39" i="192"/>
  <c r="AA38" i="192"/>
  <c r="AA37" i="192"/>
  <c r="AA36" i="192"/>
  <c r="AA34" i="192"/>
  <c r="AA33" i="192"/>
  <c r="AA32" i="192"/>
  <c r="AA31" i="192"/>
  <c r="AA30" i="192"/>
  <c r="AA29" i="192"/>
  <c r="AA28" i="192"/>
  <c r="AA27" i="192"/>
  <c r="AA26" i="192"/>
  <c r="AA25" i="192"/>
  <c r="AA24" i="192"/>
  <c r="AA22" i="192"/>
  <c r="AA21" i="192"/>
  <c r="AA20" i="192"/>
  <c r="AA19" i="192"/>
  <c r="AA18" i="192"/>
  <c r="AA17" i="192"/>
  <c r="AA15" i="192"/>
  <c r="AA14" i="192"/>
  <c r="AA13" i="192"/>
  <c r="AA12" i="192"/>
  <c r="AA11" i="192"/>
  <c r="Q142" i="192"/>
  <c r="Q141" i="192"/>
  <c r="Q140" i="192"/>
  <c r="Q139" i="192"/>
  <c r="Q138" i="192"/>
  <c r="Q137" i="192"/>
  <c r="Q136" i="192"/>
  <c r="Q135" i="192"/>
  <c r="Q134" i="192"/>
  <c r="Q133" i="192"/>
  <c r="Q131" i="192"/>
  <c r="Q130" i="192"/>
  <c r="Q129" i="192"/>
  <c r="Q128" i="192"/>
  <c r="Q127" i="192"/>
  <c r="Q126" i="192"/>
  <c r="Q125" i="192"/>
  <c r="Q124" i="192"/>
  <c r="Q123" i="192"/>
  <c r="Q122" i="192"/>
  <c r="Q121" i="192"/>
  <c r="Q120" i="192"/>
  <c r="Q119" i="192"/>
  <c r="Q118" i="192"/>
  <c r="Q117" i="192"/>
  <c r="Q116" i="192"/>
  <c r="Q115" i="192"/>
  <c r="Q114" i="192"/>
  <c r="Q113" i="192"/>
  <c r="Q112" i="192"/>
  <c r="Q111" i="192"/>
  <c r="Q110" i="192"/>
  <c r="Q109" i="192"/>
  <c r="Q107" i="192"/>
  <c r="Q106" i="192"/>
  <c r="Q105" i="192"/>
  <c r="Q104" i="192"/>
  <c r="Q103" i="192"/>
  <c r="Q102" i="192"/>
  <c r="Q101" i="192"/>
  <c r="Q100" i="192"/>
  <c r="Q99" i="192"/>
  <c r="Q98" i="192"/>
  <c r="Q97" i="192"/>
  <c r="Q96" i="192"/>
  <c r="Q95" i="192"/>
  <c r="Q94" i="192"/>
  <c r="Q93" i="192"/>
  <c r="Q92" i="192"/>
  <c r="Q91" i="192"/>
  <c r="Q90" i="192"/>
  <c r="Q89" i="192"/>
  <c r="Q88" i="192"/>
  <c r="Q87" i="192"/>
  <c r="Q86" i="192"/>
  <c r="Q85" i="192"/>
  <c r="Q83" i="192"/>
  <c r="Q82" i="192"/>
  <c r="Q81" i="192"/>
  <c r="Q80" i="192"/>
  <c r="Q79" i="192"/>
  <c r="Q78" i="192"/>
  <c r="Q77" i="192"/>
  <c r="Q76" i="192"/>
  <c r="Q75" i="192"/>
  <c r="Q74" i="192"/>
  <c r="Q73" i="192"/>
  <c r="Q72" i="192"/>
  <c r="Q71" i="192"/>
  <c r="Q70" i="192"/>
  <c r="Q69" i="192"/>
  <c r="Q68" i="192"/>
  <c r="Q67" i="192"/>
  <c r="Q65" i="192"/>
  <c r="Q64" i="192"/>
  <c r="Q63" i="192"/>
  <c r="Q62" i="192"/>
  <c r="Q61" i="192"/>
  <c r="Q60" i="192"/>
  <c r="Q59" i="192"/>
  <c r="Q58" i="192"/>
  <c r="Q57" i="192"/>
  <c r="Q56" i="192"/>
  <c r="Q55" i="192"/>
  <c r="Q54" i="192"/>
  <c r="Q53" i="192"/>
  <c r="Q52" i="192"/>
  <c r="Q51" i="192"/>
  <c r="Q50" i="192"/>
  <c r="Q49" i="192"/>
  <c r="Q48" i="192"/>
  <c r="Q47" i="192"/>
  <c r="Q45" i="192"/>
  <c r="Q44" i="192"/>
  <c r="Q43" i="192"/>
  <c r="Q42" i="192"/>
  <c r="Q41" i="192"/>
  <c r="Q40" i="192"/>
  <c r="Q39" i="192"/>
  <c r="Q38" i="192"/>
  <c r="Q37" i="192"/>
  <c r="Q36" i="192"/>
  <c r="Q34" i="192"/>
  <c r="Q33" i="192"/>
  <c r="Q32" i="192"/>
  <c r="Q31" i="192"/>
  <c r="Q30" i="192"/>
  <c r="Q29" i="192"/>
  <c r="Q28" i="192"/>
  <c r="Q27" i="192"/>
  <c r="Q26" i="192"/>
  <c r="Q25" i="192"/>
  <c r="Q24" i="192"/>
  <c r="Q22" i="192"/>
  <c r="Q21" i="192"/>
  <c r="Q20" i="192"/>
  <c r="Q19" i="192"/>
  <c r="Q18" i="192"/>
  <c r="Q17" i="192"/>
  <c r="Q15" i="192"/>
  <c r="Q14" i="192"/>
  <c r="Q13" i="192"/>
  <c r="Q12" i="192"/>
  <c r="Q11" i="192"/>
  <c r="O142" i="192"/>
  <c r="AH142" i="192" s="1"/>
  <c r="Z142" i="192" s="1"/>
  <c r="O141" i="192"/>
  <c r="AH141" i="192" s="1"/>
  <c r="O140" i="192"/>
  <c r="O139" i="192"/>
  <c r="O138" i="192"/>
  <c r="O137" i="192"/>
  <c r="AH137" i="192" s="1"/>
  <c r="O136" i="192"/>
  <c r="P136" i="192" s="1"/>
  <c r="O135" i="192"/>
  <c r="O134" i="192"/>
  <c r="O133" i="192"/>
  <c r="AH133" i="192" s="1"/>
  <c r="O131" i="192"/>
  <c r="AH131" i="192" s="1"/>
  <c r="O130" i="192"/>
  <c r="O129" i="192"/>
  <c r="O128" i="192"/>
  <c r="P128" i="192" s="1"/>
  <c r="O127" i="192"/>
  <c r="AH127" i="192" s="1"/>
  <c r="O126" i="192"/>
  <c r="O125" i="192"/>
  <c r="O124" i="192"/>
  <c r="P124" i="192" s="1"/>
  <c r="O123" i="192"/>
  <c r="AH123" i="192" s="1"/>
  <c r="O122" i="192"/>
  <c r="AH122" i="192" s="1"/>
  <c r="O121" i="192"/>
  <c r="O120" i="192"/>
  <c r="P120" i="192" s="1"/>
  <c r="O119" i="192"/>
  <c r="AH119" i="192" s="1"/>
  <c r="O118" i="192"/>
  <c r="O117" i="192"/>
  <c r="O116" i="192"/>
  <c r="P116" i="192" s="1"/>
  <c r="O115" i="192"/>
  <c r="AH115" i="192" s="1"/>
  <c r="O114" i="192"/>
  <c r="O113" i="192"/>
  <c r="O112" i="192"/>
  <c r="P112" i="192" s="1"/>
  <c r="O111" i="192"/>
  <c r="AH111" i="192" s="1"/>
  <c r="O110" i="192"/>
  <c r="O109" i="192"/>
  <c r="O107" i="192"/>
  <c r="AH107" i="192" s="1"/>
  <c r="O106" i="192"/>
  <c r="AH106" i="192" s="1"/>
  <c r="O105" i="192"/>
  <c r="O104" i="192"/>
  <c r="O103" i="192"/>
  <c r="AH103" i="192" s="1"/>
  <c r="O102" i="192"/>
  <c r="AH102" i="192" s="1"/>
  <c r="O101" i="192"/>
  <c r="AH101" i="192" s="1"/>
  <c r="O100" i="192"/>
  <c r="O99" i="192"/>
  <c r="AH99" i="192" s="1"/>
  <c r="O98" i="192"/>
  <c r="AH98" i="192" s="1"/>
  <c r="O97" i="192"/>
  <c r="O96" i="192"/>
  <c r="O95" i="192"/>
  <c r="AH95" i="192" s="1"/>
  <c r="O94" i="192"/>
  <c r="AH94" i="192" s="1"/>
  <c r="O93" i="192"/>
  <c r="O92" i="192"/>
  <c r="O91" i="192"/>
  <c r="AH91" i="192" s="1"/>
  <c r="O90" i="192"/>
  <c r="AH90" i="192" s="1"/>
  <c r="Z90" i="192" s="1"/>
  <c r="O89" i="192"/>
  <c r="O88" i="192"/>
  <c r="O87" i="192"/>
  <c r="AH87" i="192" s="1"/>
  <c r="O86" i="192"/>
  <c r="AH86" i="192" s="1"/>
  <c r="X86" i="192" s="1"/>
  <c r="O85" i="192"/>
  <c r="AH85" i="192" s="1"/>
  <c r="O83" i="192"/>
  <c r="O82" i="192"/>
  <c r="AH82" i="192" s="1"/>
  <c r="O81" i="192"/>
  <c r="AH81" i="192" s="1"/>
  <c r="Z81" i="192" s="1"/>
  <c r="O80" i="192"/>
  <c r="O79" i="192"/>
  <c r="O78" i="192"/>
  <c r="AH78" i="192" s="1"/>
  <c r="O77" i="192"/>
  <c r="AH77" i="192" s="1"/>
  <c r="X77" i="192" s="1"/>
  <c r="O76" i="192"/>
  <c r="O75" i="192"/>
  <c r="O74" i="192"/>
  <c r="AH74" i="192" s="1"/>
  <c r="O73" i="192"/>
  <c r="P73" i="192" s="1"/>
  <c r="O72" i="192"/>
  <c r="O71" i="192"/>
  <c r="O70" i="192"/>
  <c r="AH70" i="192" s="1"/>
  <c r="O69" i="192"/>
  <c r="AH69" i="192" s="1"/>
  <c r="X69" i="192" s="1"/>
  <c r="O68" i="192"/>
  <c r="O67" i="192"/>
  <c r="O65" i="192"/>
  <c r="AH65" i="192" s="1"/>
  <c r="O64" i="192"/>
  <c r="P64" i="192" s="1"/>
  <c r="O63" i="192"/>
  <c r="AH63" i="192" s="1"/>
  <c r="O62" i="192"/>
  <c r="O61" i="192"/>
  <c r="AH61" i="192" s="1"/>
  <c r="O60" i="192"/>
  <c r="P60" i="192" s="1"/>
  <c r="O59" i="192"/>
  <c r="O58" i="192"/>
  <c r="O57" i="192"/>
  <c r="P57" i="192" s="1"/>
  <c r="O56" i="192"/>
  <c r="P56" i="192" s="1"/>
  <c r="O55" i="192"/>
  <c r="O54" i="192"/>
  <c r="O53" i="192"/>
  <c r="P53" i="192" s="1"/>
  <c r="O52" i="192"/>
  <c r="P52" i="192" s="1"/>
  <c r="O51" i="192"/>
  <c r="O50" i="192"/>
  <c r="O49" i="192"/>
  <c r="AH49" i="192" s="1"/>
  <c r="O48" i="192"/>
  <c r="P48" i="192" s="1"/>
  <c r="O47" i="192"/>
  <c r="AH47" i="192" s="1"/>
  <c r="O45" i="192"/>
  <c r="O44" i="192"/>
  <c r="P44" i="192" s="1"/>
  <c r="O43" i="192"/>
  <c r="AH43" i="192" s="1"/>
  <c r="X43" i="192" s="1"/>
  <c r="O42" i="192"/>
  <c r="P42" i="192" s="1"/>
  <c r="O41" i="192"/>
  <c r="O40" i="192"/>
  <c r="P40" i="192" s="1"/>
  <c r="O39" i="192"/>
  <c r="AH39" i="192" s="1"/>
  <c r="Z39" i="192" s="1"/>
  <c r="O38" i="192"/>
  <c r="O37" i="192"/>
  <c r="O36" i="192"/>
  <c r="P36" i="192" s="1"/>
  <c r="O34" i="192"/>
  <c r="AH34" i="192" s="1"/>
  <c r="X34" i="192" s="1"/>
  <c r="O33" i="192"/>
  <c r="O32" i="192"/>
  <c r="O31" i="192"/>
  <c r="AH31" i="192" s="1"/>
  <c r="O30" i="192"/>
  <c r="P30" i="192" s="1"/>
  <c r="O29" i="192"/>
  <c r="AH29" i="192" s="1"/>
  <c r="O28" i="192"/>
  <c r="O27" i="192"/>
  <c r="AH27" i="192" s="1"/>
  <c r="O26" i="192"/>
  <c r="P26" i="192" s="1"/>
  <c r="O25" i="192"/>
  <c r="O24" i="192"/>
  <c r="O22" i="192"/>
  <c r="AH22" i="192" s="1"/>
  <c r="O21" i="192"/>
  <c r="P21" i="192" s="1"/>
  <c r="O20" i="192"/>
  <c r="O19" i="192"/>
  <c r="O18" i="192"/>
  <c r="AH18" i="192" s="1"/>
  <c r="O17" i="192"/>
  <c r="AH17" i="192" s="1"/>
  <c r="Z17" i="192" s="1"/>
  <c r="O15" i="192"/>
  <c r="O14" i="192"/>
  <c r="O13" i="192"/>
  <c r="AH13" i="192" s="1"/>
  <c r="O12" i="192"/>
  <c r="P12" i="192" s="1"/>
  <c r="O11" i="192"/>
  <c r="Q10" i="192"/>
  <c r="O10" i="192"/>
  <c r="X101" i="192"/>
  <c r="Z69" i="192"/>
  <c r="Z77" i="192"/>
  <c r="X81" i="192"/>
  <c r="Z86" i="192"/>
  <c r="X90" i="192"/>
  <c r="Z94" i="192"/>
  <c r="X94" i="192"/>
  <c r="X98" i="192"/>
  <c r="Z98" i="192"/>
  <c r="Z102" i="192"/>
  <c r="X102" i="192"/>
  <c r="X106" i="192"/>
  <c r="Z106" i="192"/>
  <c r="Z111" i="192"/>
  <c r="X111" i="192"/>
  <c r="X115" i="192"/>
  <c r="Z115" i="192"/>
  <c r="Z119" i="192"/>
  <c r="X119" i="192"/>
  <c r="X123" i="192"/>
  <c r="Z123" i="192"/>
  <c r="Z127" i="192"/>
  <c r="X127" i="192"/>
  <c r="X131" i="192"/>
  <c r="Z131" i="192"/>
  <c r="X13" i="192"/>
  <c r="X18" i="192"/>
  <c r="Z18" i="192"/>
  <c r="X22" i="192"/>
  <c r="X27" i="192"/>
  <c r="Z27" i="192"/>
  <c r="X31" i="192"/>
  <c r="Z49" i="192"/>
  <c r="Z61" i="192"/>
  <c r="Z65" i="192"/>
  <c r="X65" i="192"/>
  <c r="Z70" i="192"/>
  <c r="Z74" i="192"/>
  <c r="Z78" i="192"/>
  <c r="Z82" i="192"/>
  <c r="Z87" i="192"/>
  <c r="Z91" i="192"/>
  <c r="Z95" i="192"/>
  <c r="Z99" i="192"/>
  <c r="Z103" i="192"/>
  <c r="Z107" i="192"/>
  <c r="Z133" i="192"/>
  <c r="Z137" i="192"/>
  <c r="Z141" i="192"/>
  <c r="P10" i="192"/>
  <c r="R39" i="192"/>
  <c r="R43" i="192"/>
  <c r="R48" i="192"/>
  <c r="R52" i="192"/>
  <c r="R56" i="192"/>
  <c r="R60" i="192"/>
  <c r="R64" i="192"/>
  <c r="R86" i="192"/>
  <c r="R90" i="192"/>
  <c r="R94" i="192"/>
  <c r="R98" i="192"/>
  <c r="R102" i="192"/>
  <c r="R106" i="192"/>
  <c r="R111" i="192"/>
  <c r="R115" i="192"/>
  <c r="R119" i="192"/>
  <c r="R123" i="192"/>
  <c r="R127" i="192"/>
  <c r="R131" i="192"/>
  <c r="R136" i="192"/>
  <c r="R140" i="192"/>
  <c r="R18" i="192"/>
  <c r="R22" i="192"/>
  <c r="R27" i="192"/>
  <c r="R31" i="192"/>
  <c r="R36" i="192"/>
  <c r="R40" i="192"/>
  <c r="R44" i="192"/>
  <c r="R74" i="192"/>
  <c r="R95" i="192"/>
  <c r="R116" i="192"/>
  <c r="R10" i="192"/>
  <c r="R24" i="192"/>
  <c r="R104" i="192"/>
  <c r="AA108" i="192"/>
  <c r="R47" i="192"/>
  <c r="R63" i="192"/>
  <c r="R80" i="192"/>
  <c r="R122" i="192"/>
  <c r="AB17" i="192"/>
  <c r="AF34" i="192"/>
  <c r="AD34" i="192"/>
  <c r="AF69" i="192"/>
  <c r="AD69" i="192"/>
  <c r="AB69" i="192"/>
  <c r="AF77" i="192"/>
  <c r="AD77" i="192"/>
  <c r="AB77" i="192"/>
  <c r="AF81" i="192"/>
  <c r="AD81" i="192"/>
  <c r="AB81" i="192"/>
  <c r="AF13" i="192"/>
  <c r="AD13" i="192"/>
  <c r="AB13" i="192"/>
  <c r="AF18" i="192"/>
  <c r="AB18" i="192"/>
  <c r="AD18" i="192"/>
  <c r="AF22" i="192"/>
  <c r="AD22" i="192"/>
  <c r="AB22" i="192"/>
  <c r="AF49" i="192"/>
  <c r="AD49" i="192"/>
  <c r="AB49" i="192"/>
  <c r="AF61" i="192"/>
  <c r="AD61" i="192"/>
  <c r="AB61" i="192"/>
  <c r="AF65" i="192"/>
  <c r="AD65" i="192"/>
  <c r="AB65" i="192"/>
  <c r="AB101" i="192"/>
  <c r="AD85" i="192"/>
  <c r="AB39" i="192"/>
  <c r="AF39" i="192"/>
  <c r="AD39" i="192"/>
  <c r="AF90" i="192"/>
  <c r="AD90" i="192"/>
  <c r="AB90" i="192"/>
  <c r="AF94" i="192"/>
  <c r="AD94" i="192"/>
  <c r="AB94" i="192"/>
  <c r="AF102" i="192"/>
  <c r="AB102" i="192"/>
  <c r="AD102" i="192"/>
  <c r="AD111" i="192"/>
  <c r="AF111" i="192"/>
  <c r="AB111" i="192"/>
  <c r="AB119" i="192"/>
  <c r="AD119" i="192"/>
  <c r="AF119" i="192"/>
  <c r="AF127" i="192"/>
  <c r="AD127" i="192"/>
  <c r="AB127" i="192"/>
  <c r="AF27" i="192"/>
  <c r="AD27" i="192"/>
  <c r="AB27" i="192"/>
  <c r="AD31" i="192"/>
  <c r="AB31" i="192"/>
  <c r="AF31" i="192"/>
  <c r="AF70" i="192"/>
  <c r="AD70" i="192"/>
  <c r="AB70" i="192"/>
  <c r="AF74" i="192"/>
  <c r="AD74" i="192"/>
  <c r="AB74" i="192"/>
  <c r="AF78" i="192"/>
  <c r="AD78" i="192"/>
  <c r="AB78" i="192"/>
  <c r="AF82" i="192"/>
  <c r="AD82" i="192"/>
  <c r="AB82" i="192"/>
  <c r="AB87" i="192"/>
  <c r="AD87" i="192"/>
  <c r="AF87" i="192"/>
  <c r="AF91" i="192"/>
  <c r="AB91" i="192"/>
  <c r="AD91" i="192"/>
  <c r="AD95" i="192"/>
  <c r="AF95" i="192"/>
  <c r="AB95" i="192"/>
  <c r="AF99" i="192"/>
  <c r="AD99" i="192"/>
  <c r="AB99" i="192"/>
  <c r="AB103" i="192"/>
  <c r="AD103" i="192"/>
  <c r="AF103" i="192"/>
  <c r="AF107" i="192"/>
  <c r="AB107" i="192"/>
  <c r="AD107" i="192"/>
  <c r="AF133" i="192"/>
  <c r="AD133" i="192"/>
  <c r="AB133" i="192"/>
  <c r="AF137" i="192"/>
  <c r="AD137" i="192"/>
  <c r="AB137" i="192"/>
  <c r="AF141" i="192"/>
  <c r="AD141" i="192"/>
  <c r="AB141" i="192"/>
  <c r="R13" i="192"/>
  <c r="R49" i="192"/>
  <c r="R53" i="192"/>
  <c r="R57" i="192"/>
  <c r="R61" i="192"/>
  <c r="R65" i="192"/>
  <c r="R133" i="192"/>
  <c r="R137" i="192"/>
  <c r="R141" i="192"/>
  <c r="P17" i="192"/>
  <c r="P22" i="192"/>
  <c r="P27" i="192"/>
  <c r="P38" i="192"/>
  <c r="P43" i="192"/>
  <c r="P49" i="192"/>
  <c r="P59" i="192"/>
  <c r="P65" i="192"/>
  <c r="P70" i="192"/>
  <c r="P81" i="192"/>
  <c r="P86" i="192"/>
  <c r="P91" i="192"/>
  <c r="P102" i="192"/>
  <c r="P107" i="192"/>
  <c r="P123" i="192"/>
  <c r="AH30" i="192"/>
  <c r="AH36" i="192"/>
  <c r="AD36" i="192" s="1"/>
  <c r="AH52" i="192"/>
  <c r="AH57" i="192"/>
  <c r="AH64" i="192"/>
  <c r="AH96" i="192"/>
  <c r="Z96" i="192" s="1"/>
  <c r="AH112" i="192"/>
  <c r="AH120" i="192"/>
  <c r="R109" i="192"/>
  <c r="R125" i="192"/>
  <c r="P13" i="192"/>
  <c r="P18" i="192"/>
  <c r="P29" i="192"/>
  <c r="P34" i="192"/>
  <c r="P39" i="192"/>
  <c r="P61" i="192"/>
  <c r="P77" i="192"/>
  <c r="P82" i="192"/>
  <c r="P87" i="192"/>
  <c r="P98" i="192"/>
  <c r="P103" i="192"/>
  <c r="P119" i="192"/>
  <c r="P141" i="192"/>
  <c r="R70" i="192"/>
  <c r="R91" i="192"/>
  <c r="R107" i="192"/>
  <c r="R112" i="192"/>
  <c r="R128" i="192"/>
  <c r="AH10" i="192"/>
  <c r="AH21" i="192"/>
  <c r="AD21" i="192" s="1"/>
  <c r="AH26" i="192"/>
  <c r="AH42" i="192"/>
  <c r="AD42" i="192" s="1"/>
  <c r="AH48" i="192"/>
  <c r="AH53" i="192"/>
  <c r="AH73" i="192"/>
  <c r="AH136" i="192"/>
  <c r="X136" i="192" s="1"/>
  <c r="R25" i="192"/>
  <c r="R29" i="192"/>
  <c r="R33" i="192"/>
  <c r="R85" i="192"/>
  <c r="R89" i="192"/>
  <c r="R93" i="192"/>
  <c r="R97" i="192"/>
  <c r="R101" i="192"/>
  <c r="R105" i="192"/>
  <c r="P51" i="192"/>
  <c r="P78" i="192"/>
  <c r="P83" i="192"/>
  <c r="P94" i="192"/>
  <c r="P99" i="192"/>
  <c r="P110" i="192"/>
  <c r="P115" i="192"/>
  <c r="P126" i="192"/>
  <c r="P131" i="192"/>
  <c r="P137" i="192"/>
  <c r="P142" i="192"/>
  <c r="R82" i="192"/>
  <c r="R87" i="192"/>
  <c r="R103" i="192"/>
  <c r="R124" i="192"/>
  <c r="AH12" i="192"/>
  <c r="AH44" i="192"/>
  <c r="AD44" i="192" s="1"/>
  <c r="AH60" i="192"/>
  <c r="X60" i="192" s="1"/>
  <c r="AH68" i="192"/>
  <c r="AH76" i="192"/>
  <c r="AH92" i="192"/>
  <c r="X92" i="192" s="1"/>
  <c r="AH100" i="192"/>
  <c r="X100" i="192" s="1"/>
  <c r="AH116" i="192"/>
  <c r="AH124" i="192"/>
  <c r="AF43" i="192"/>
  <c r="AD43" i="192"/>
  <c r="AB43" i="192"/>
  <c r="AF86" i="192"/>
  <c r="AB86" i="192"/>
  <c r="AD86" i="192"/>
  <c r="AF98" i="192"/>
  <c r="AD98" i="192"/>
  <c r="AB98" i="192"/>
  <c r="AF106" i="192"/>
  <c r="AD106" i="192"/>
  <c r="AB106" i="192"/>
  <c r="AF115" i="192"/>
  <c r="AD115" i="192"/>
  <c r="AB115" i="192"/>
  <c r="AF123" i="192"/>
  <c r="AB123" i="192"/>
  <c r="AD123" i="192"/>
  <c r="AF131" i="192"/>
  <c r="AD131" i="192"/>
  <c r="AB131" i="192"/>
  <c r="AH140" i="192"/>
  <c r="P140" i="192"/>
  <c r="R17" i="192"/>
  <c r="R21" i="192"/>
  <c r="R69" i="192"/>
  <c r="R73" i="192"/>
  <c r="R77" i="192"/>
  <c r="R81" i="192"/>
  <c r="P15" i="192"/>
  <c r="P31" i="192"/>
  <c r="P47" i="192"/>
  <c r="P63" i="192"/>
  <c r="P69" i="192"/>
  <c r="P74" i="192"/>
  <c r="P79" i="192"/>
  <c r="P85" i="192"/>
  <c r="P90" i="192"/>
  <c r="P95" i="192"/>
  <c r="P101" i="192"/>
  <c r="P106" i="192"/>
  <c r="P111" i="192"/>
  <c r="P117" i="192"/>
  <c r="P122" i="192"/>
  <c r="P127" i="192"/>
  <c r="P133" i="192"/>
  <c r="P138" i="192"/>
  <c r="R78" i="192"/>
  <c r="R99" i="192"/>
  <c r="R120" i="192"/>
  <c r="AH40" i="192"/>
  <c r="AH56" i="192"/>
  <c r="AH128" i="192"/>
  <c r="Z128" i="192" s="1"/>
  <c r="AC132" i="192"/>
  <c r="AC108" i="192"/>
  <c r="AC84" i="192"/>
  <c r="AC66" i="192"/>
  <c r="AC8" i="192" s="1"/>
  <c r="AC46" i="192"/>
  <c r="AC35" i="192"/>
  <c r="AC23" i="192"/>
  <c r="AC16" i="192"/>
  <c r="AC9" i="192"/>
  <c r="X56" i="192"/>
  <c r="Z56" i="192"/>
  <c r="Z116" i="192"/>
  <c r="Z68" i="192"/>
  <c r="Z12" i="192"/>
  <c r="X12" i="192"/>
  <c r="X10" i="192"/>
  <c r="Z10" i="192"/>
  <c r="Z120" i="192"/>
  <c r="Z57" i="192"/>
  <c r="Z30" i="192"/>
  <c r="X30" i="192"/>
  <c r="Z40" i="192"/>
  <c r="X53" i="192"/>
  <c r="Z53" i="192"/>
  <c r="Z112" i="192"/>
  <c r="X52" i="192"/>
  <c r="Z52" i="192"/>
  <c r="Z92" i="192"/>
  <c r="X48" i="192"/>
  <c r="Z48" i="192"/>
  <c r="X26" i="192"/>
  <c r="Z26" i="192"/>
  <c r="X140" i="192"/>
  <c r="Z140" i="192"/>
  <c r="Z124" i="192"/>
  <c r="Z76" i="192"/>
  <c r="X76" i="192"/>
  <c r="Z73" i="192"/>
  <c r="X73" i="192"/>
  <c r="X21" i="192"/>
  <c r="Z21" i="192"/>
  <c r="X64" i="192"/>
  <c r="Z64" i="192"/>
  <c r="AD92" i="192"/>
  <c r="AF92" i="192"/>
  <c r="AD48" i="192"/>
  <c r="AB48" i="192"/>
  <c r="AF48" i="192"/>
  <c r="AF128" i="192"/>
  <c r="AD140" i="192"/>
  <c r="AF140" i="192"/>
  <c r="AB140" i="192"/>
  <c r="AD124" i="192"/>
  <c r="AF124" i="192"/>
  <c r="AB124" i="192"/>
  <c r="AD76" i="192"/>
  <c r="AB76" i="192"/>
  <c r="AF76" i="192"/>
  <c r="AB136" i="192"/>
  <c r="AF73" i="192"/>
  <c r="AD73" i="192"/>
  <c r="AB73" i="192"/>
  <c r="AF42" i="192"/>
  <c r="AF21" i="192"/>
  <c r="AF96" i="192"/>
  <c r="AD64" i="192"/>
  <c r="AB64" i="192"/>
  <c r="AF64" i="192"/>
  <c r="AB36" i="192"/>
  <c r="AD56" i="192"/>
  <c r="AB56" i="192"/>
  <c r="AF56" i="192"/>
  <c r="AD116" i="192"/>
  <c r="AB116" i="192"/>
  <c r="AF116" i="192"/>
  <c r="AD68" i="192"/>
  <c r="AB68" i="192"/>
  <c r="AF68" i="192"/>
  <c r="AB12" i="192"/>
  <c r="AF12" i="192"/>
  <c r="AD12" i="192"/>
  <c r="AF10" i="192"/>
  <c r="AD10" i="192"/>
  <c r="AB10" i="192"/>
  <c r="AD120" i="192"/>
  <c r="AF120" i="192"/>
  <c r="AB120" i="192"/>
  <c r="AF57" i="192"/>
  <c r="AD57" i="192"/>
  <c r="AB57" i="192"/>
  <c r="AF30" i="192"/>
  <c r="AD30" i="192"/>
  <c r="AB30" i="192"/>
  <c r="AB100" i="192"/>
  <c r="AF53" i="192"/>
  <c r="AD53" i="192"/>
  <c r="AB53" i="192"/>
  <c r="AD112" i="192"/>
  <c r="AB112" i="192"/>
  <c r="AF112" i="192"/>
  <c r="AD52" i="192"/>
  <c r="AB52" i="192"/>
  <c r="AF52" i="192"/>
  <c r="AF26" i="192"/>
  <c r="AD26" i="192"/>
  <c r="AB26" i="192"/>
  <c r="C121" i="192"/>
  <c r="E121" i="192"/>
  <c r="G121" i="192"/>
  <c r="I121" i="192"/>
  <c r="K121" i="192"/>
  <c r="M121" i="192"/>
  <c r="S121" i="192"/>
  <c r="AG121" i="192" s="1"/>
  <c r="U121" i="192"/>
  <c r="C122" i="192"/>
  <c r="E122" i="192"/>
  <c r="G122" i="192"/>
  <c r="I122" i="192"/>
  <c r="K122" i="192"/>
  <c r="M122" i="192"/>
  <c r="S122" i="192"/>
  <c r="U122" i="192"/>
  <c r="C123" i="192"/>
  <c r="E123" i="192"/>
  <c r="G123" i="192"/>
  <c r="I123" i="192"/>
  <c r="K123" i="192"/>
  <c r="M123" i="192"/>
  <c r="S123" i="192"/>
  <c r="AG123" i="192" s="1"/>
  <c r="U123" i="192"/>
  <c r="C124" i="192"/>
  <c r="E124" i="192"/>
  <c r="G124" i="192"/>
  <c r="I124" i="192"/>
  <c r="K124" i="192"/>
  <c r="L124" i="192" s="1"/>
  <c r="M124" i="192"/>
  <c r="S124" i="192"/>
  <c r="AG124" i="192" s="1"/>
  <c r="U124" i="192"/>
  <c r="C125" i="192"/>
  <c r="E125" i="192"/>
  <c r="G125" i="192"/>
  <c r="I125" i="192"/>
  <c r="K125" i="192"/>
  <c r="L125" i="192" s="1"/>
  <c r="M125" i="192"/>
  <c r="S125" i="192"/>
  <c r="AG125" i="192" s="1"/>
  <c r="U125" i="192"/>
  <c r="C126" i="192"/>
  <c r="E126" i="192"/>
  <c r="G126" i="192"/>
  <c r="I126" i="192"/>
  <c r="K126" i="192"/>
  <c r="M126" i="192"/>
  <c r="S126" i="192"/>
  <c r="AG126" i="192" s="1"/>
  <c r="U126" i="192"/>
  <c r="C127" i="192"/>
  <c r="E127" i="192"/>
  <c r="G127" i="192"/>
  <c r="I127" i="192"/>
  <c r="K127" i="192"/>
  <c r="L127" i="192" s="1"/>
  <c r="M127" i="192"/>
  <c r="S127" i="192"/>
  <c r="U127" i="192"/>
  <c r="C128" i="192"/>
  <c r="E128" i="192"/>
  <c r="G128" i="192"/>
  <c r="I128" i="192"/>
  <c r="K128" i="192"/>
  <c r="L128" i="192" s="1"/>
  <c r="M128" i="192"/>
  <c r="S128" i="192"/>
  <c r="U128" i="192"/>
  <c r="C129" i="192"/>
  <c r="E129" i="192"/>
  <c r="G129" i="192"/>
  <c r="I129" i="192"/>
  <c r="K129" i="192"/>
  <c r="M129" i="192"/>
  <c r="S129" i="192"/>
  <c r="AG129" i="192" s="1"/>
  <c r="U129" i="192"/>
  <c r="C130" i="192"/>
  <c r="E130" i="192"/>
  <c r="G130" i="192"/>
  <c r="I130" i="192"/>
  <c r="K130" i="192"/>
  <c r="M130" i="192"/>
  <c r="S130" i="192"/>
  <c r="AG130" i="192" s="1"/>
  <c r="U130" i="192"/>
  <c r="C131" i="192"/>
  <c r="E131" i="192"/>
  <c r="G131" i="192"/>
  <c r="I131" i="192"/>
  <c r="K131" i="192"/>
  <c r="M131" i="192"/>
  <c r="S131" i="192"/>
  <c r="AG131" i="192" s="1"/>
  <c r="U131" i="192"/>
  <c r="N130" i="192"/>
  <c r="N124" i="192"/>
  <c r="L129" i="192"/>
  <c r="L121" i="192"/>
  <c r="D128" i="187"/>
  <c r="D104" i="187"/>
  <c r="D5" i="187"/>
  <c r="D42" i="187"/>
  <c r="D80" i="187"/>
  <c r="D12" i="187"/>
  <c r="D31" i="187"/>
  <c r="D19" i="187"/>
  <c r="D62" i="187"/>
  <c r="E5" i="187"/>
  <c r="E12" i="187"/>
  <c r="E19" i="187"/>
  <c r="E31" i="187"/>
  <c r="E42" i="187"/>
  <c r="E62" i="187"/>
  <c r="E80" i="187"/>
  <c r="E104" i="187"/>
  <c r="E128" i="187"/>
  <c r="F128" i="187"/>
  <c r="F104" i="187"/>
  <c r="F80" i="187"/>
  <c r="F62" i="187"/>
  <c r="F42" i="187"/>
  <c r="F31" i="187"/>
  <c r="F19" i="187"/>
  <c r="F12" i="187"/>
  <c r="F5" i="187"/>
  <c r="G128" i="187"/>
  <c r="G104" i="187"/>
  <c r="G80" i="187"/>
  <c r="G62" i="187"/>
  <c r="G42" i="187"/>
  <c r="G31" i="187"/>
  <c r="G19" i="187"/>
  <c r="G12" i="187"/>
  <c r="G5" i="187"/>
  <c r="H5" i="187"/>
  <c r="H12" i="187"/>
  <c r="H19" i="187"/>
  <c r="H31" i="187"/>
  <c r="H42" i="187"/>
  <c r="H62" i="187"/>
  <c r="H80" i="187"/>
  <c r="H104" i="187"/>
  <c r="H128" i="187"/>
  <c r="I128" i="187"/>
  <c r="I104" i="187"/>
  <c r="I80" i="187"/>
  <c r="I62" i="187"/>
  <c r="I42" i="187"/>
  <c r="I31" i="187"/>
  <c r="I19" i="187"/>
  <c r="I12" i="187"/>
  <c r="I4" i="187" s="1"/>
  <c r="I5" i="187"/>
  <c r="J128" i="187"/>
  <c r="J104" i="187"/>
  <c r="J80" i="187"/>
  <c r="J62" i="187"/>
  <c r="J42" i="187"/>
  <c r="J31" i="187"/>
  <c r="J19" i="187"/>
  <c r="J12" i="187"/>
  <c r="J5" i="187"/>
  <c r="K5" i="187"/>
  <c r="E139" i="186"/>
  <c r="E138" i="186"/>
  <c r="E137" i="186"/>
  <c r="E136" i="186"/>
  <c r="E135" i="186"/>
  <c r="E134" i="186"/>
  <c r="E133" i="186"/>
  <c r="E132" i="186"/>
  <c r="E131" i="186"/>
  <c r="E130" i="186"/>
  <c r="E129" i="186"/>
  <c r="E128" i="186"/>
  <c r="E127" i="186"/>
  <c r="E126" i="186"/>
  <c r="E125" i="186"/>
  <c r="E124" i="186"/>
  <c r="E123" i="186"/>
  <c r="E122" i="186"/>
  <c r="E121" i="186"/>
  <c r="E120" i="186"/>
  <c r="E119" i="186"/>
  <c r="E118" i="186"/>
  <c r="E117" i="186"/>
  <c r="E116" i="186"/>
  <c r="E115" i="186"/>
  <c r="E114" i="186"/>
  <c r="E113" i="186"/>
  <c r="E112" i="186"/>
  <c r="E111" i="186"/>
  <c r="E110" i="186"/>
  <c r="E109" i="186"/>
  <c r="E108" i="186"/>
  <c r="E107" i="186"/>
  <c r="E106" i="186"/>
  <c r="E105" i="186"/>
  <c r="E104" i="186"/>
  <c r="E103" i="186"/>
  <c r="E102" i="186"/>
  <c r="E101" i="186"/>
  <c r="E100" i="186"/>
  <c r="E99" i="186"/>
  <c r="E98" i="186"/>
  <c r="E97" i="186"/>
  <c r="E96" i="186"/>
  <c r="E95" i="186"/>
  <c r="E94" i="186"/>
  <c r="E93" i="186"/>
  <c r="E92" i="186"/>
  <c r="E91" i="186"/>
  <c r="E90" i="186"/>
  <c r="E89" i="186"/>
  <c r="E88" i="186"/>
  <c r="E87" i="186"/>
  <c r="E86" i="186"/>
  <c r="E85" i="186"/>
  <c r="E84" i="186"/>
  <c r="E83" i="186"/>
  <c r="E82" i="186"/>
  <c r="E81" i="186"/>
  <c r="E80" i="186"/>
  <c r="E79" i="186"/>
  <c r="E78" i="186"/>
  <c r="E77" i="186"/>
  <c r="E76" i="186"/>
  <c r="E75" i="186"/>
  <c r="E74" i="186"/>
  <c r="E73" i="186"/>
  <c r="E72" i="186"/>
  <c r="E71" i="186"/>
  <c r="E70" i="186"/>
  <c r="E69" i="186"/>
  <c r="E68" i="186"/>
  <c r="E67" i="186"/>
  <c r="E66" i="186"/>
  <c r="E65" i="186"/>
  <c r="E64" i="186"/>
  <c r="E63" i="186"/>
  <c r="E62" i="186"/>
  <c r="E61" i="186"/>
  <c r="E60" i="186"/>
  <c r="E59" i="186"/>
  <c r="E58" i="186"/>
  <c r="E57" i="186"/>
  <c r="E56" i="186"/>
  <c r="E55" i="186"/>
  <c r="E54" i="186"/>
  <c r="E53" i="186"/>
  <c r="E52" i="186"/>
  <c r="E51" i="186"/>
  <c r="E50" i="186"/>
  <c r="E49" i="186"/>
  <c r="E48" i="186"/>
  <c r="E47" i="186"/>
  <c r="E46" i="186"/>
  <c r="E45" i="186"/>
  <c r="E44" i="186"/>
  <c r="E43" i="186"/>
  <c r="E42" i="186"/>
  <c r="E41" i="186"/>
  <c r="E40" i="186"/>
  <c r="E39" i="186"/>
  <c r="E38" i="186"/>
  <c r="E37" i="186"/>
  <c r="E36" i="186"/>
  <c r="E35" i="186"/>
  <c r="E34" i="186"/>
  <c r="E33" i="186"/>
  <c r="E32" i="186"/>
  <c r="E31" i="186"/>
  <c r="E30" i="186"/>
  <c r="E29" i="186"/>
  <c r="E28" i="186"/>
  <c r="E27" i="186"/>
  <c r="E26" i="186"/>
  <c r="E25" i="186"/>
  <c r="E24" i="186"/>
  <c r="E23" i="186"/>
  <c r="E22" i="186"/>
  <c r="E21" i="186"/>
  <c r="E20" i="186"/>
  <c r="E19" i="186"/>
  <c r="E18" i="186"/>
  <c r="E17" i="186"/>
  <c r="E16" i="186"/>
  <c r="E15" i="186"/>
  <c r="E14" i="186"/>
  <c r="E13" i="186"/>
  <c r="E12" i="186"/>
  <c r="E11" i="186"/>
  <c r="E10" i="186"/>
  <c r="E9" i="186"/>
  <c r="E8" i="186"/>
  <c r="E7" i="186"/>
  <c r="W139" i="186"/>
  <c r="W138" i="186"/>
  <c r="W137" i="186"/>
  <c r="W136" i="186"/>
  <c r="W135" i="186"/>
  <c r="W134" i="186"/>
  <c r="W133" i="186"/>
  <c r="W132" i="186"/>
  <c r="W131" i="186"/>
  <c r="W130" i="186"/>
  <c r="W129" i="186"/>
  <c r="W128" i="186"/>
  <c r="W127" i="186"/>
  <c r="W126" i="186"/>
  <c r="W125" i="186"/>
  <c r="W124" i="186"/>
  <c r="W123" i="186"/>
  <c r="W122" i="186"/>
  <c r="W121" i="186"/>
  <c r="W120" i="186"/>
  <c r="W119" i="186"/>
  <c r="W118" i="186"/>
  <c r="W117" i="186"/>
  <c r="W116" i="186"/>
  <c r="W115" i="186"/>
  <c r="W114" i="186"/>
  <c r="W113" i="186"/>
  <c r="W112" i="186"/>
  <c r="W111" i="186"/>
  <c r="W110" i="186"/>
  <c r="W109" i="186"/>
  <c r="W108" i="186"/>
  <c r="W107" i="186"/>
  <c r="W106" i="186"/>
  <c r="W105" i="186"/>
  <c r="W104" i="186"/>
  <c r="W103" i="186"/>
  <c r="W102" i="186"/>
  <c r="W101" i="186"/>
  <c r="W100" i="186"/>
  <c r="W99" i="186"/>
  <c r="W98" i="186"/>
  <c r="W97" i="186"/>
  <c r="W96" i="186"/>
  <c r="W95" i="186"/>
  <c r="W94" i="186"/>
  <c r="W93" i="186"/>
  <c r="W92" i="186"/>
  <c r="W91" i="186"/>
  <c r="W90" i="186"/>
  <c r="W89" i="186"/>
  <c r="W88" i="186"/>
  <c r="W87" i="186"/>
  <c r="W86" i="186"/>
  <c r="W85" i="186"/>
  <c r="W84" i="186"/>
  <c r="W83" i="186"/>
  <c r="W82" i="186"/>
  <c r="W81" i="186"/>
  <c r="W80" i="186"/>
  <c r="W79" i="186"/>
  <c r="W78" i="186"/>
  <c r="W77" i="186"/>
  <c r="W76" i="186"/>
  <c r="W75" i="186"/>
  <c r="W74" i="186"/>
  <c r="W73" i="186"/>
  <c r="W72" i="186"/>
  <c r="W71" i="186"/>
  <c r="W70" i="186"/>
  <c r="W69" i="186"/>
  <c r="W68" i="186"/>
  <c r="W67" i="186"/>
  <c r="W66" i="186"/>
  <c r="W65" i="186"/>
  <c r="W64" i="186"/>
  <c r="W63" i="186"/>
  <c r="W62" i="186"/>
  <c r="W61" i="186"/>
  <c r="W60" i="186"/>
  <c r="W59" i="186"/>
  <c r="W58" i="186"/>
  <c r="W57" i="186"/>
  <c r="W56" i="186"/>
  <c r="W55" i="186"/>
  <c r="W54" i="186"/>
  <c r="W53" i="186"/>
  <c r="W52" i="186"/>
  <c r="W51" i="186"/>
  <c r="W50" i="186"/>
  <c r="W49" i="186"/>
  <c r="W48" i="186"/>
  <c r="W47" i="186"/>
  <c r="W46" i="186"/>
  <c r="W45" i="186"/>
  <c r="W44" i="186"/>
  <c r="W43" i="186"/>
  <c r="W42" i="186"/>
  <c r="W41" i="186"/>
  <c r="W40" i="186"/>
  <c r="W39" i="186"/>
  <c r="W38" i="186"/>
  <c r="W37" i="186"/>
  <c r="W36" i="186"/>
  <c r="W35" i="186"/>
  <c r="W34" i="186"/>
  <c r="W33" i="186"/>
  <c r="W32" i="186"/>
  <c r="W31" i="186"/>
  <c r="W30" i="186"/>
  <c r="W29" i="186"/>
  <c r="W28" i="186"/>
  <c r="W27" i="186"/>
  <c r="W26" i="186"/>
  <c r="W25" i="186"/>
  <c r="W24" i="186"/>
  <c r="W23" i="186"/>
  <c r="W22" i="186"/>
  <c r="W21" i="186"/>
  <c r="W20" i="186"/>
  <c r="W19" i="186"/>
  <c r="W18" i="186"/>
  <c r="W17" i="186"/>
  <c r="W16" i="186"/>
  <c r="W15" i="186"/>
  <c r="W14" i="186"/>
  <c r="W13" i="186"/>
  <c r="W12" i="186"/>
  <c r="W11" i="186"/>
  <c r="W10" i="186"/>
  <c r="W9" i="186"/>
  <c r="W8" i="186"/>
  <c r="W7" i="186"/>
  <c r="V139" i="186"/>
  <c r="V138" i="186"/>
  <c r="V137" i="186"/>
  <c r="V136" i="186"/>
  <c r="V135" i="186"/>
  <c r="V134" i="186"/>
  <c r="V133" i="186"/>
  <c r="V132" i="186"/>
  <c r="V131" i="186"/>
  <c r="V130" i="186"/>
  <c r="V129" i="186"/>
  <c r="V128" i="186"/>
  <c r="V127" i="186"/>
  <c r="V126" i="186"/>
  <c r="V125" i="186"/>
  <c r="V124" i="186"/>
  <c r="V123" i="186"/>
  <c r="V122" i="186"/>
  <c r="V121" i="186"/>
  <c r="V120" i="186"/>
  <c r="V119" i="186"/>
  <c r="V118" i="186"/>
  <c r="V117" i="186"/>
  <c r="V116" i="186"/>
  <c r="V115" i="186"/>
  <c r="V114" i="186"/>
  <c r="V113" i="186"/>
  <c r="V112" i="186"/>
  <c r="V111" i="186"/>
  <c r="V110" i="186"/>
  <c r="V109" i="186"/>
  <c r="V108" i="186"/>
  <c r="V107" i="186"/>
  <c r="V106" i="186"/>
  <c r="V105" i="186"/>
  <c r="V104" i="186"/>
  <c r="V103" i="186"/>
  <c r="V102" i="186"/>
  <c r="V101" i="186"/>
  <c r="V100" i="186"/>
  <c r="V99" i="186"/>
  <c r="V98" i="186"/>
  <c r="V97" i="186"/>
  <c r="V96" i="186"/>
  <c r="V95" i="186"/>
  <c r="V94" i="186"/>
  <c r="V93" i="186"/>
  <c r="V92" i="186"/>
  <c r="V91" i="186"/>
  <c r="V90" i="186"/>
  <c r="V89" i="186"/>
  <c r="V88" i="186"/>
  <c r="V87" i="186"/>
  <c r="V86" i="186"/>
  <c r="V85" i="186"/>
  <c r="V84" i="186"/>
  <c r="V83" i="186"/>
  <c r="V82" i="186"/>
  <c r="V81" i="186"/>
  <c r="V80" i="186"/>
  <c r="V79" i="186"/>
  <c r="V78" i="186"/>
  <c r="V77" i="186"/>
  <c r="V76" i="186"/>
  <c r="V75" i="186"/>
  <c r="V74" i="186"/>
  <c r="V73" i="186"/>
  <c r="V72" i="186"/>
  <c r="V71" i="186"/>
  <c r="V70" i="186"/>
  <c r="V69" i="186"/>
  <c r="V68" i="186"/>
  <c r="V67" i="186"/>
  <c r="V66" i="186"/>
  <c r="V65" i="186"/>
  <c r="V64" i="186"/>
  <c r="V63" i="186"/>
  <c r="V62" i="186"/>
  <c r="V61" i="186"/>
  <c r="V60" i="186"/>
  <c r="V59" i="186"/>
  <c r="V58" i="186"/>
  <c r="V57" i="186"/>
  <c r="V56" i="186"/>
  <c r="V55" i="186"/>
  <c r="V54" i="186"/>
  <c r="V53" i="186"/>
  <c r="V52" i="186"/>
  <c r="V51" i="186"/>
  <c r="V50" i="186"/>
  <c r="V49" i="186"/>
  <c r="V48" i="186"/>
  <c r="V47" i="186"/>
  <c r="V46" i="186"/>
  <c r="V45" i="186"/>
  <c r="V44" i="186"/>
  <c r="V43" i="186"/>
  <c r="V42" i="186"/>
  <c r="V41" i="186"/>
  <c r="V40" i="186"/>
  <c r="V39" i="186"/>
  <c r="V38" i="186"/>
  <c r="V37" i="186"/>
  <c r="V36" i="186"/>
  <c r="V35" i="186"/>
  <c r="V34" i="186"/>
  <c r="V33" i="186"/>
  <c r="V32" i="186"/>
  <c r="V31" i="186"/>
  <c r="V30" i="186"/>
  <c r="V29" i="186"/>
  <c r="V28" i="186"/>
  <c r="V27" i="186"/>
  <c r="V26" i="186"/>
  <c r="V25" i="186"/>
  <c r="V24" i="186"/>
  <c r="V23" i="186"/>
  <c r="V22" i="186"/>
  <c r="V21" i="186"/>
  <c r="V20" i="186"/>
  <c r="V19" i="186"/>
  <c r="V18" i="186"/>
  <c r="V17" i="186"/>
  <c r="V16" i="186"/>
  <c r="V15" i="186"/>
  <c r="V14" i="186"/>
  <c r="V13" i="186"/>
  <c r="V12" i="186"/>
  <c r="V11" i="186"/>
  <c r="V10" i="186"/>
  <c r="V9" i="186"/>
  <c r="V8" i="186"/>
  <c r="V7" i="186"/>
  <c r="U139" i="186"/>
  <c r="U138" i="186"/>
  <c r="U137" i="186"/>
  <c r="U136" i="186"/>
  <c r="U135" i="186"/>
  <c r="U134" i="186"/>
  <c r="U133" i="186"/>
  <c r="U132" i="186"/>
  <c r="U131" i="186"/>
  <c r="U130" i="186"/>
  <c r="U129" i="186"/>
  <c r="U128" i="186"/>
  <c r="U127" i="186"/>
  <c r="U126" i="186"/>
  <c r="U125" i="186"/>
  <c r="U124" i="186"/>
  <c r="U123" i="186"/>
  <c r="U122" i="186"/>
  <c r="U121" i="186"/>
  <c r="U120" i="186"/>
  <c r="U119" i="186"/>
  <c r="U118" i="186"/>
  <c r="U117" i="186"/>
  <c r="U116" i="186"/>
  <c r="U115" i="186"/>
  <c r="U114" i="186"/>
  <c r="U113" i="186"/>
  <c r="U112" i="186"/>
  <c r="U111" i="186"/>
  <c r="U110" i="186"/>
  <c r="U109" i="186"/>
  <c r="U108" i="186"/>
  <c r="U107" i="186"/>
  <c r="U106" i="186"/>
  <c r="U105" i="186"/>
  <c r="U104" i="186"/>
  <c r="U103" i="186"/>
  <c r="U102" i="186"/>
  <c r="U101" i="186"/>
  <c r="U100" i="186"/>
  <c r="U99" i="186"/>
  <c r="U98" i="186"/>
  <c r="U97" i="186"/>
  <c r="U96" i="186"/>
  <c r="U95" i="186"/>
  <c r="U94" i="186"/>
  <c r="U93" i="186"/>
  <c r="U92" i="186"/>
  <c r="U91" i="186"/>
  <c r="U90" i="186"/>
  <c r="U89" i="186"/>
  <c r="U88" i="186"/>
  <c r="U87" i="186"/>
  <c r="U86" i="186"/>
  <c r="U85" i="186"/>
  <c r="U84" i="186"/>
  <c r="U83" i="186"/>
  <c r="U82" i="186"/>
  <c r="U81" i="186"/>
  <c r="U80" i="186"/>
  <c r="U79" i="186"/>
  <c r="U78" i="186"/>
  <c r="U77" i="186"/>
  <c r="U76" i="186"/>
  <c r="U75" i="186"/>
  <c r="U74" i="186"/>
  <c r="U73" i="186"/>
  <c r="U72" i="186"/>
  <c r="U71" i="186"/>
  <c r="U70" i="186"/>
  <c r="U69" i="186"/>
  <c r="U68" i="186"/>
  <c r="U67" i="186"/>
  <c r="U66" i="186"/>
  <c r="U65" i="186"/>
  <c r="U64" i="186"/>
  <c r="U63" i="186"/>
  <c r="U62" i="186"/>
  <c r="U61" i="186"/>
  <c r="U60" i="186"/>
  <c r="U59" i="186"/>
  <c r="U58" i="186"/>
  <c r="U57" i="186"/>
  <c r="U56" i="186"/>
  <c r="U55" i="186"/>
  <c r="U54" i="186"/>
  <c r="U53" i="186"/>
  <c r="U52" i="186"/>
  <c r="U51" i="186"/>
  <c r="U50" i="186"/>
  <c r="U49" i="186"/>
  <c r="U48" i="186"/>
  <c r="U47" i="186"/>
  <c r="U46" i="186"/>
  <c r="U45" i="186"/>
  <c r="U44" i="186"/>
  <c r="U43" i="186"/>
  <c r="U42" i="186"/>
  <c r="U41" i="186"/>
  <c r="U40" i="186"/>
  <c r="U39" i="186"/>
  <c r="U38" i="186"/>
  <c r="U37" i="186"/>
  <c r="U36" i="186"/>
  <c r="U35" i="186"/>
  <c r="U34" i="186"/>
  <c r="U33" i="186"/>
  <c r="U32" i="186"/>
  <c r="U31" i="186"/>
  <c r="U30" i="186"/>
  <c r="U29" i="186"/>
  <c r="U28" i="186"/>
  <c r="U27" i="186"/>
  <c r="U26" i="186"/>
  <c r="U25" i="186"/>
  <c r="U24" i="186"/>
  <c r="U23" i="186"/>
  <c r="U22" i="186"/>
  <c r="U21" i="186"/>
  <c r="U20" i="186"/>
  <c r="U19" i="186"/>
  <c r="U18" i="186"/>
  <c r="U17" i="186"/>
  <c r="U16" i="186"/>
  <c r="U15" i="186"/>
  <c r="U14" i="186"/>
  <c r="U13" i="186"/>
  <c r="U12" i="186"/>
  <c r="U11" i="186"/>
  <c r="U10" i="186"/>
  <c r="U9" i="186"/>
  <c r="U8" i="186"/>
  <c r="U7" i="186"/>
  <c r="T139" i="186"/>
  <c r="T138" i="186"/>
  <c r="T137" i="186"/>
  <c r="T136" i="186"/>
  <c r="T135" i="186"/>
  <c r="T134" i="186"/>
  <c r="T133" i="186"/>
  <c r="T132" i="186"/>
  <c r="T131" i="186"/>
  <c r="T130" i="186"/>
  <c r="T129" i="186"/>
  <c r="T128" i="186"/>
  <c r="T127" i="186"/>
  <c r="T126" i="186"/>
  <c r="T125" i="186"/>
  <c r="T124" i="186"/>
  <c r="T123" i="186"/>
  <c r="T122" i="186"/>
  <c r="T121" i="186"/>
  <c r="T120" i="186"/>
  <c r="T119" i="186"/>
  <c r="T118" i="186"/>
  <c r="T117" i="186"/>
  <c r="T116" i="186"/>
  <c r="T115" i="186"/>
  <c r="T114" i="186"/>
  <c r="T113" i="186"/>
  <c r="T112" i="186"/>
  <c r="T111" i="186"/>
  <c r="T110" i="186"/>
  <c r="T109" i="186"/>
  <c r="T108" i="186"/>
  <c r="T107" i="186"/>
  <c r="T106" i="186"/>
  <c r="T105" i="186"/>
  <c r="T104" i="186"/>
  <c r="T103" i="186"/>
  <c r="T102" i="186"/>
  <c r="T101" i="186"/>
  <c r="T100" i="186"/>
  <c r="T99" i="186"/>
  <c r="T98" i="186"/>
  <c r="T97" i="186"/>
  <c r="T96" i="186"/>
  <c r="T95" i="186"/>
  <c r="T94" i="186"/>
  <c r="T93" i="186"/>
  <c r="T92" i="186"/>
  <c r="T91" i="186"/>
  <c r="T90" i="186"/>
  <c r="T89" i="186"/>
  <c r="T88" i="186"/>
  <c r="T87" i="186"/>
  <c r="T86" i="186"/>
  <c r="T85" i="186"/>
  <c r="T84" i="186"/>
  <c r="T83" i="186"/>
  <c r="T82" i="186"/>
  <c r="T81" i="186"/>
  <c r="T80" i="186"/>
  <c r="T79" i="186"/>
  <c r="T78" i="186"/>
  <c r="T77" i="186"/>
  <c r="T76" i="186"/>
  <c r="T75" i="186"/>
  <c r="T74" i="186"/>
  <c r="T73" i="186"/>
  <c r="T72" i="186"/>
  <c r="T71" i="186"/>
  <c r="T70" i="186"/>
  <c r="T69" i="186"/>
  <c r="T68" i="186"/>
  <c r="T67" i="186"/>
  <c r="T66" i="186"/>
  <c r="T65" i="186"/>
  <c r="T64" i="186"/>
  <c r="T63" i="186"/>
  <c r="T62" i="186"/>
  <c r="T61" i="186"/>
  <c r="T60" i="186"/>
  <c r="T59" i="186"/>
  <c r="T58" i="186"/>
  <c r="T57" i="186"/>
  <c r="T56" i="186"/>
  <c r="T55" i="186"/>
  <c r="T54" i="186"/>
  <c r="T53" i="186"/>
  <c r="T52" i="186"/>
  <c r="T51" i="186"/>
  <c r="T50" i="186"/>
  <c r="T49" i="186"/>
  <c r="T48" i="186"/>
  <c r="T47" i="186"/>
  <c r="T46" i="186"/>
  <c r="T45" i="186"/>
  <c r="T44" i="186"/>
  <c r="T43" i="186"/>
  <c r="T42" i="186"/>
  <c r="T41" i="186"/>
  <c r="T40" i="186"/>
  <c r="T39" i="186"/>
  <c r="T38" i="186"/>
  <c r="T37" i="186"/>
  <c r="T36" i="186"/>
  <c r="T35" i="186"/>
  <c r="T34" i="186"/>
  <c r="T33" i="186"/>
  <c r="T32" i="186"/>
  <c r="T31" i="186"/>
  <c r="T30" i="186"/>
  <c r="T29" i="186"/>
  <c r="T28" i="186"/>
  <c r="T27" i="186"/>
  <c r="T26" i="186"/>
  <c r="T25" i="186"/>
  <c r="T24" i="186"/>
  <c r="T23" i="186"/>
  <c r="T22" i="186"/>
  <c r="T21" i="186"/>
  <c r="T20" i="186"/>
  <c r="T19" i="186"/>
  <c r="T18" i="186"/>
  <c r="T17" i="186"/>
  <c r="T16" i="186"/>
  <c r="T15" i="186"/>
  <c r="T14" i="186"/>
  <c r="T13" i="186"/>
  <c r="T12" i="186"/>
  <c r="T11" i="186"/>
  <c r="T10" i="186"/>
  <c r="T9" i="186"/>
  <c r="T8" i="186"/>
  <c r="T7" i="186"/>
  <c r="S139" i="186"/>
  <c r="S138" i="186"/>
  <c r="S137" i="186"/>
  <c r="S136" i="186"/>
  <c r="S135" i="186"/>
  <c r="S134" i="186"/>
  <c r="S133" i="186"/>
  <c r="S132" i="186"/>
  <c r="S131" i="186"/>
  <c r="S130" i="186"/>
  <c r="S129" i="186"/>
  <c r="S128" i="186"/>
  <c r="S127" i="186"/>
  <c r="S126" i="186"/>
  <c r="S125" i="186"/>
  <c r="S124" i="186"/>
  <c r="S123" i="186"/>
  <c r="S122" i="186"/>
  <c r="S121" i="186"/>
  <c r="S120" i="186"/>
  <c r="S119" i="186"/>
  <c r="S118" i="186"/>
  <c r="S117" i="186"/>
  <c r="S116" i="186"/>
  <c r="S115" i="186"/>
  <c r="S114" i="186"/>
  <c r="S113" i="186"/>
  <c r="S112" i="186"/>
  <c r="S111" i="186"/>
  <c r="S110" i="186"/>
  <c r="S109" i="186"/>
  <c r="S108" i="186"/>
  <c r="S107" i="186"/>
  <c r="S106" i="186"/>
  <c r="S105" i="186"/>
  <c r="S104" i="186"/>
  <c r="S103" i="186"/>
  <c r="S102" i="186"/>
  <c r="S101" i="186"/>
  <c r="S100" i="186"/>
  <c r="S99" i="186"/>
  <c r="S98" i="186"/>
  <c r="S97" i="186"/>
  <c r="S96" i="186"/>
  <c r="S95" i="186"/>
  <c r="S94" i="186"/>
  <c r="S93" i="186"/>
  <c r="S92" i="186"/>
  <c r="S91" i="186"/>
  <c r="S90" i="186"/>
  <c r="S89" i="186"/>
  <c r="S88" i="186"/>
  <c r="S87" i="186"/>
  <c r="S86" i="186"/>
  <c r="S85" i="186"/>
  <c r="S84" i="186"/>
  <c r="S83" i="186"/>
  <c r="S82" i="186"/>
  <c r="S81" i="186"/>
  <c r="S80" i="186"/>
  <c r="S79" i="186"/>
  <c r="S78" i="186"/>
  <c r="S77" i="186"/>
  <c r="S76" i="186"/>
  <c r="S75" i="186"/>
  <c r="S74" i="186"/>
  <c r="S73" i="186"/>
  <c r="S72" i="186"/>
  <c r="S71" i="186"/>
  <c r="S70" i="186"/>
  <c r="S69" i="186"/>
  <c r="S68" i="186"/>
  <c r="S67" i="186"/>
  <c r="S66" i="186"/>
  <c r="S65" i="186"/>
  <c r="S64" i="186"/>
  <c r="S63" i="186"/>
  <c r="S62" i="186"/>
  <c r="S61" i="186"/>
  <c r="S60" i="186"/>
  <c r="S59" i="186"/>
  <c r="S58" i="186"/>
  <c r="S57" i="186"/>
  <c r="S56" i="186"/>
  <c r="S55" i="186"/>
  <c r="S54" i="186"/>
  <c r="S53" i="186"/>
  <c r="S52" i="186"/>
  <c r="S51" i="186"/>
  <c r="S50" i="186"/>
  <c r="S49" i="186"/>
  <c r="S48" i="186"/>
  <c r="S47" i="186"/>
  <c r="S46" i="186"/>
  <c r="S45" i="186"/>
  <c r="S44" i="186"/>
  <c r="S43" i="186"/>
  <c r="S42" i="186"/>
  <c r="S41" i="186"/>
  <c r="S40" i="186"/>
  <c r="S39" i="186"/>
  <c r="S38" i="186"/>
  <c r="S37" i="186"/>
  <c r="S36" i="186"/>
  <c r="S35" i="186"/>
  <c r="S34" i="186"/>
  <c r="S33" i="186"/>
  <c r="S32" i="186"/>
  <c r="S31" i="186"/>
  <c r="S30" i="186"/>
  <c r="S29" i="186"/>
  <c r="S28" i="186"/>
  <c r="S27" i="186"/>
  <c r="S26" i="186"/>
  <c r="S25" i="186"/>
  <c r="S24" i="186"/>
  <c r="S23" i="186"/>
  <c r="S22" i="186"/>
  <c r="S21" i="186"/>
  <c r="S20" i="186"/>
  <c r="S19" i="186"/>
  <c r="S18" i="186"/>
  <c r="S17" i="186"/>
  <c r="S16" i="186"/>
  <c r="S15" i="186"/>
  <c r="S14" i="186"/>
  <c r="S13" i="186"/>
  <c r="S12" i="186"/>
  <c r="S11" i="186"/>
  <c r="S10" i="186"/>
  <c r="S9" i="186"/>
  <c r="S8" i="186"/>
  <c r="S7" i="186"/>
  <c r="R139" i="186"/>
  <c r="R138" i="186"/>
  <c r="R137" i="186"/>
  <c r="R136" i="186"/>
  <c r="R135" i="186"/>
  <c r="R134" i="186"/>
  <c r="R133" i="186"/>
  <c r="R132" i="186"/>
  <c r="R131" i="186"/>
  <c r="R130" i="186"/>
  <c r="R129" i="186"/>
  <c r="R128" i="186"/>
  <c r="R127" i="186"/>
  <c r="R126" i="186"/>
  <c r="R125" i="186"/>
  <c r="R124" i="186"/>
  <c r="R123" i="186"/>
  <c r="R122" i="186"/>
  <c r="R121" i="186"/>
  <c r="R120" i="186"/>
  <c r="R119" i="186"/>
  <c r="R118" i="186"/>
  <c r="R117" i="186"/>
  <c r="R116" i="186"/>
  <c r="R115" i="186"/>
  <c r="R114" i="186"/>
  <c r="R113" i="186"/>
  <c r="R112" i="186"/>
  <c r="R111" i="186"/>
  <c r="R110" i="186"/>
  <c r="R109" i="186"/>
  <c r="R108" i="186"/>
  <c r="R107" i="186"/>
  <c r="R106" i="186"/>
  <c r="R105" i="186"/>
  <c r="R104" i="186"/>
  <c r="R103" i="186"/>
  <c r="R102" i="186"/>
  <c r="R101" i="186"/>
  <c r="R100" i="186"/>
  <c r="R99" i="186"/>
  <c r="R98" i="186"/>
  <c r="R97" i="186"/>
  <c r="R96" i="186"/>
  <c r="R95" i="186"/>
  <c r="R94" i="186"/>
  <c r="R93" i="186"/>
  <c r="R92" i="186"/>
  <c r="R91" i="186"/>
  <c r="R90" i="186"/>
  <c r="R89" i="186"/>
  <c r="R88" i="186"/>
  <c r="R87" i="186"/>
  <c r="R86" i="186"/>
  <c r="R85" i="186"/>
  <c r="R84" i="186"/>
  <c r="R83" i="186"/>
  <c r="R82" i="186"/>
  <c r="R81" i="186"/>
  <c r="R80" i="186"/>
  <c r="R79" i="186"/>
  <c r="R78" i="186"/>
  <c r="R77" i="186"/>
  <c r="R76" i="186"/>
  <c r="R75" i="186"/>
  <c r="R74" i="186"/>
  <c r="R73" i="186"/>
  <c r="R72" i="186"/>
  <c r="R71" i="186"/>
  <c r="R70" i="186"/>
  <c r="R69" i="186"/>
  <c r="R68" i="186"/>
  <c r="R67" i="186"/>
  <c r="R66" i="186"/>
  <c r="R65" i="186"/>
  <c r="R64" i="186"/>
  <c r="R63" i="186"/>
  <c r="R62" i="186"/>
  <c r="R61" i="186"/>
  <c r="R60" i="186"/>
  <c r="R59" i="186"/>
  <c r="R58" i="186"/>
  <c r="R57" i="186"/>
  <c r="R56" i="186"/>
  <c r="R55" i="186"/>
  <c r="R54" i="186"/>
  <c r="R53" i="186"/>
  <c r="R52" i="186"/>
  <c r="R51" i="186"/>
  <c r="R50" i="186"/>
  <c r="R49" i="186"/>
  <c r="R48" i="186"/>
  <c r="R47" i="186"/>
  <c r="R46" i="186"/>
  <c r="R45" i="186"/>
  <c r="R44" i="186"/>
  <c r="R43" i="186"/>
  <c r="R42" i="186"/>
  <c r="R41" i="186"/>
  <c r="R40" i="186"/>
  <c r="R39" i="186"/>
  <c r="R38" i="186"/>
  <c r="R37" i="186"/>
  <c r="R36" i="186"/>
  <c r="R35" i="186"/>
  <c r="R34" i="186"/>
  <c r="R33" i="186"/>
  <c r="R32" i="186"/>
  <c r="R31" i="186"/>
  <c r="R30" i="186"/>
  <c r="R29" i="186"/>
  <c r="R28" i="186"/>
  <c r="R27" i="186"/>
  <c r="R26" i="186"/>
  <c r="R25" i="186"/>
  <c r="R24" i="186"/>
  <c r="R23" i="186"/>
  <c r="R22" i="186"/>
  <c r="R21" i="186"/>
  <c r="R20" i="186"/>
  <c r="R19" i="186"/>
  <c r="R18" i="186"/>
  <c r="R17" i="186"/>
  <c r="R16" i="186"/>
  <c r="R15" i="186"/>
  <c r="R14" i="186"/>
  <c r="R13" i="186"/>
  <c r="R12" i="186"/>
  <c r="R11" i="186"/>
  <c r="R10" i="186"/>
  <c r="R9" i="186"/>
  <c r="R8" i="186"/>
  <c r="R7" i="186"/>
  <c r="Q139" i="186"/>
  <c r="Q138" i="186"/>
  <c r="Q137" i="186"/>
  <c r="Q136" i="186"/>
  <c r="Q135" i="186"/>
  <c r="Q134" i="186"/>
  <c r="Q133" i="186"/>
  <c r="Q132" i="186"/>
  <c r="Q131" i="186"/>
  <c r="Q130" i="186"/>
  <c r="Q129" i="186"/>
  <c r="Q128" i="186"/>
  <c r="Q127" i="186"/>
  <c r="Q126" i="186"/>
  <c r="Q125" i="186"/>
  <c r="Q124" i="186"/>
  <c r="Q123" i="186"/>
  <c r="Q122" i="186"/>
  <c r="Q121" i="186"/>
  <c r="Q120" i="186"/>
  <c r="Q119" i="186"/>
  <c r="Q118" i="186"/>
  <c r="Q117" i="186"/>
  <c r="Q116" i="186"/>
  <c r="Q115" i="186"/>
  <c r="Q114" i="186"/>
  <c r="Q113" i="186"/>
  <c r="Q112" i="186"/>
  <c r="Q111" i="186"/>
  <c r="Q110" i="186"/>
  <c r="Q109" i="186"/>
  <c r="Q108" i="186"/>
  <c r="Q107" i="186"/>
  <c r="Q106" i="186"/>
  <c r="Q105" i="186"/>
  <c r="Q104" i="186"/>
  <c r="Q103" i="186"/>
  <c r="Q102" i="186"/>
  <c r="Q101" i="186"/>
  <c r="Q100" i="186"/>
  <c r="Q99" i="186"/>
  <c r="Q98" i="186"/>
  <c r="Q97" i="186"/>
  <c r="Q96" i="186"/>
  <c r="Q95" i="186"/>
  <c r="Q94" i="186"/>
  <c r="Q93" i="186"/>
  <c r="Q92" i="186"/>
  <c r="Q91" i="186"/>
  <c r="Q90" i="186"/>
  <c r="Q89" i="186"/>
  <c r="Q88" i="186"/>
  <c r="Q87" i="186"/>
  <c r="Q86" i="186"/>
  <c r="Q85" i="186"/>
  <c r="Q84" i="186"/>
  <c r="Q83" i="186"/>
  <c r="Q82" i="186"/>
  <c r="Q81" i="186"/>
  <c r="Q80" i="186"/>
  <c r="Q79" i="186"/>
  <c r="Q78" i="186"/>
  <c r="Q77" i="186"/>
  <c r="Q76" i="186"/>
  <c r="Q75" i="186"/>
  <c r="Q74" i="186"/>
  <c r="Q73" i="186"/>
  <c r="Q72" i="186"/>
  <c r="Q71" i="186"/>
  <c r="Q70" i="186"/>
  <c r="Q69" i="186"/>
  <c r="Q68" i="186"/>
  <c r="Q67" i="186"/>
  <c r="Q66" i="186"/>
  <c r="Q65" i="186"/>
  <c r="Q64" i="186"/>
  <c r="Q63" i="186"/>
  <c r="Q62" i="186"/>
  <c r="Q61" i="186"/>
  <c r="Q60" i="186"/>
  <c r="Q59" i="186"/>
  <c r="Q58" i="186"/>
  <c r="Q57" i="186"/>
  <c r="Q56" i="186"/>
  <c r="Q55" i="186"/>
  <c r="Q54" i="186"/>
  <c r="Q53" i="186"/>
  <c r="Q52" i="186"/>
  <c r="Q51" i="186"/>
  <c r="Q50" i="186"/>
  <c r="Q49" i="186"/>
  <c r="Q48" i="186"/>
  <c r="Q47" i="186"/>
  <c r="Q46" i="186"/>
  <c r="Q45" i="186"/>
  <c r="Q44" i="186"/>
  <c r="Q43" i="186"/>
  <c r="Q42" i="186"/>
  <c r="Q41" i="186"/>
  <c r="Q40" i="186"/>
  <c r="Q39" i="186"/>
  <c r="Q38" i="186"/>
  <c r="Q37" i="186"/>
  <c r="Q36" i="186"/>
  <c r="Q35" i="186"/>
  <c r="Q34" i="186"/>
  <c r="Q33" i="186"/>
  <c r="Q32" i="186"/>
  <c r="Q31" i="186"/>
  <c r="Q30" i="186"/>
  <c r="Q29" i="186"/>
  <c r="Q28" i="186"/>
  <c r="Q27" i="186"/>
  <c r="Q26" i="186"/>
  <c r="Q25" i="186"/>
  <c r="Q24" i="186"/>
  <c r="Q23" i="186"/>
  <c r="Q22" i="186"/>
  <c r="Q21" i="186"/>
  <c r="Q20" i="186"/>
  <c r="Q19" i="186"/>
  <c r="Q18" i="186"/>
  <c r="Q17" i="186"/>
  <c r="Q16" i="186"/>
  <c r="Q15" i="186"/>
  <c r="Q14" i="186"/>
  <c r="Q13" i="186"/>
  <c r="Q12" i="186"/>
  <c r="Q11" i="186"/>
  <c r="Q10" i="186"/>
  <c r="Q9" i="186"/>
  <c r="Q8" i="186"/>
  <c r="Q7" i="186"/>
  <c r="P139" i="186"/>
  <c r="P138" i="186"/>
  <c r="P137" i="186"/>
  <c r="P136" i="186"/>
  <c r="P135" i="186"/>
  <c r="P134" i="186"/>
  <c r="P133" i="186"/>
  <c r="P132" i="186"/>
  <c r="P131" i="186"/>
  <c r="P130" i="186"/>
  <c r="P129" i="186"/>
  <c r="P128" i="186"/>
  <c r="P127" i="186"/>
  <c r="P126" i="186"/>
  <c r="P125" i="186"/>
  <c r="P124" i="186"/>
  <c r="P123" i="186"/>
  <c r="P122" i="186"/>
  <c r="P121" i="186"/>
  <c r="P120" i="186"/>
  <c r="P119" i="186"/>
  <c r="P118" i="186"/>
  <c r="P117" i="186"/>
  <c r="P116" i="186"/>
  <c r="P115" i="186"/>
  <c r="P114" i="186"/>
  <c r="P113" i="186"/>
  <c r="P112" i="186"/>
  <c r="P111" i="186"/>
  <c r="P110" i="186"/>
  <c r="P109" i="186"/>
  <c r="P108" i="186"/>
  <c r="P107" i="186"/>
  <c r="P106" i="186"/>
  <c r="P105" i="186"/>
  <c r="P104" i="186"/>
  <c r="P103" i="186"/>
  <c r="P102" i="186"/>
  <c r="P101" i="186"/>
  <c r="P100" i="186"/>
  <c r="P99" i="186"/>
  <c r="P98" i="186"/>
  <c r="P97" i="186"/>
  <c r="P96" i="186"/>
  <c r="P95" i="186"/>
  <c r="P94" i="186"/>
  <c r="P93" i="186"/>
  <c r="P92" i="186"/>
  <c r="P91" i="186"/>
  <c r="P90" i="186"/>
  <c r="P89" i="186"/>
  <c r="P88" i="186"/>
  <c r="P87" i="186"/>
  <c r="P86" i="186"/>
  <c r="P85" i="186"/>
  <c r="P84" i="186"/>
  <c r="P83" i="186"/>
  <c r="P82" i="186"/>
  <c r="P81" i="186"/>
  <c r="P80" i="186"/>
  <c r="P79" i="186"/>
  <c r="P78" i="186"/>
  <c r="P77" i="186"/>
  <c r="P76" i="186"/>
  <c r="P75" i="186"/>
  <c r="P74" i="186"/>
  <c r="P73" i="186"/>
  <c r="P72" i="186"/>
  <c r="P71" i="186"/>
  <c r="P70" i="186"/>
  <c r="P69" i="186"/>
  <c r="P68" i="186"/>
  <c r="P67" i="186"/>
  <c r="P66" i="186"/>
  <c r="P65" i="186"/>
  <c r="P64" i="186"/>
  <c r="P63" i="186"/>
  <c r="P62" i="186"/>
  <c r="P61" i="186"/>
  <c r="P60" i="186"/>
  <c r="P59" i="186"/>
  <c r="P58" i="186"/>
  <c r="P57" i="186"/>
  <c r="P56" i="186"/>
  <c r="P55" i="186"/>
  <c r="P54" i="186"/>
  <c r="P53" i="186"/>
  <c r="P52" i="186"/>
  <c r="P51" i="186"/>
  <c r="P50" i="186"/>
  <c r="P49" i="186"/>
  <c r="P48" i="186"/>
  <c r="P47" i="186"/>
  <c r="P46" i="186"/>
  <c r="P45" i="186"/>
  <c r="P44" i="186"/>
  <c r="P43" i="186"/>
  <c r="P42" i="186"/>
  <c r="P41" i="186"/>
  <c r="P40" i="186"/>
  <c r="P39" i="186"/>
  <c r="P38" i="186"/>
  <c r="P37" i="186"/>
  <c r="P36" i="186"/>
  <c r="P35" i="186"/>
  <c r="P34" i="186"/>
  <c r="P33" i="186"/>
  <c r="P32" i="186"/>
  <c r="P31" i="186"/>
  <c r="P30" i="186"/>
  <c r="P29" i="186"/>
  <c r="P28" i="186"/>
  <c r="P27" i="186"/>
  <c r="P26" i="186"/>
  <c r="P25" i="186"/>
  <c r="P24" i="186"/>
  <c r="P23" i="186"/>
  <c r="P22" i="186"/>
  <c r="P21" i="186"/>
  <c r="P20" i="186"/>
  <c r="P19" i="186"/>
  <c r="P18" i="186"/>
  <c r="P17" i="186"/>
  <c r="P16" i="186"/>
  <c r="P15" i="186"/>
  <c r="P14" i="186"/>
  <c r="P13" i="186"/>
  <c r="P12" i="186"/>
  <c r="P11" i="186"/>
  <c r="P10" i="186"/>
  <c r="P9" i="186"/>
  <c r="P8" i="186"/>
  <c r="P7" i="186"/>
  <c r="O139" i="186"/>
  <c r="O138" i="186"/>
  <c r="O137" i="186"/>
  <c r="O136" i="186"/>
  <c r="O135" i="186"/>
  <c r="O134" i="186"/>
  <c r="O133" i="186"/>
  <c r="O132" i="186"/>
  <c r="O131" i="186"/>
  <c r="O130" i="186"/>
  <c r="O129" i="186"/>
  <c r="O128" i="186"/>
  <c r="O127" i="186"/>
  <c r="O126" i="186"/>
  <c r="O125" i="186"/>
  <c r="O124" i="186"/>
  <c r="O123" i="186"/>
  <c r="O122" i="186"/>
  <c r="O121" i="186"/>
  <c r="O120" i="186"/>
  <c r="O119" i="186"/>
  <c r="O118" i="186"/>
  <c r="O117" i="186"/>
  <c r="O116" i="186"/>
  <c r="O115" i="186"/>
  <c r="O114" i="186"/>
  <c r="O113" i="186"/>
  <c r="O112" i="186"/>
  <c r="O111" i="186"/>
  <c r="O110" i="186"/>
  <c r="O109" i="186"/>
  <c r="O108" i="186"/>
  <c r="O107" i="186"/>
  <c r="O106" i="186"/>
  <c r="O105" i="186"/>
  <c r="O104" i="186"/>
  <c r="O103" i="186"/>
  <c r="O102" i="186"/>
  <c r="O101" i="186"/>
  <c r="O100" i="186"/>
  <c r="O99" i="186"/>
  <c r="O98" i="186"/>
  <c r="O97" i="186"/>
  <c r="O96" i="186"/>
  <c r="O95" i="186"/>
  <c r="O94" i="186"/>
  <c r="O93" i="186"/>
  <c r="O92" i="186"/>
  <c r="O91" i="186"/>
  <c r="O90" i="186"/>
  <c r="O89" i="186"/>
  <c r="O88" i="186"/>
  <c r="O87" i="186"/>
  <c r="O86" i="186"/>
  <c r="O85" i="186"/>
  <c r="O84" i="186"/>
  <c r="O83" i="186"/>
  <c r="O82" i="186"/>
  <c r="O81" i="186"/>
  <c r="O80" i="186"/>
  <c r="O79" i="186"/>
  <c r="O78" i="186"/>
  <c r="O77" i="186"/>
  <c r="O76" i="186"/>
  <c r="O75" i="186"/>
  <c r="O74" i="186"/>
  <c r="O73" i="186"/>
  <c r="O72" i="186"/>
  <c r="O71" i="186"/>
  <c r="O70" i="186"/>
  <c r="O69" i="186"/>
  <c r="O68" i="186"/>
  <c r="O67" i="186"/>
  <c r="O66" i="186"/>
  <c r="O65" i="186"/>
  <c r="O64" i="186"/>
  <c r="O63" i="186"/>
  <c r="O62" i="186"/>
  <c r="O61" i="186"/>
  <c r="O60" i="186"/>
  <c r="O59" i="186"/>
  <c r="O58" i="186"/>
  <c r="O57" i="186"/>
  <c r="O56" i="186"/>
  <c r="O55" i="186"/>
  <c r="O54" i="186"/>
  <c r="O53" i="186"/>
  <c r="O52" i="186"/>
  <c r="O51" i="186"/>
  <c r="O50" i="186"/>
  <c r="O49" i="186"/>
  <c r="O48" i="186"/>
  <c r="O47" i="186"/>
  <c r="O46" i="186"/>
  <c r="O45" i="186"/>
  <c r="O44" i="186"/>
  <c r="O43" i="186"/>
  <c r="O42" i="186"/>
  <c r="O41" i="186"/>
  <c r="O40" i="186"/>
  <c r="O39" i="186"/>
  <c r="O38" i="186"/>
  <c r="O37" i="186"/>
  <c r="O36" i="186"/>
  <c r="O35" i="186"/>
  <c r="O34" i="186"/>
  <c r="O33" i="186"/>
  <c r="O32" i="186"/>
  <c r="O31" i="186"/>
  <c r="O30" i="186"/>
  <c r="O29" i="186"/>
  <c r="O28" i="186"/>
  <c r="O27" i="186"/>
  <c r="O26" i="186"/>
  <c r="O25" i="186"/>
  <c r="O24" i="186"/>
  <c r="O23" i="186"/>
  <c r="O22" i="186"/>
  <c r="O21" i="186"/>
  <c r="O20" i="186"/>
  <c r="O19" i="186"/>
  <c r="O18" i="186"/>
  <c r="O17" i="186"/>
  <c r="O16" i="186"/>
  <c r="O15" i="186"/>
  <c r="O14" i="186"/>
  <c r="O13" i="186"/>
  <c r="O12" i="186"/>
  <c r="O11" i="186"/>
  <c r="O10" i="186"/>
  <c r="O9" i="186"/>
  <c r="O8" i="186"/>
  <c r="O7" i="186"/>
  <c r="N139" i="186"/>
  <c r="N138" i="186"/>
  <c r="N137" i="186"/>
  <c r="N136" i="186"/>
  <c r="N135" i="186"/>
  <c r="N134" i="186"/>
  <c r="N133" i="186"/>
  <c r="N132" i="186"/>
  <c r="N131" i="186"/>
  <c r="N130" i="186"/>
  <c r="N129" i="186"/>
  <c r="N128" i="186"/>
  <c r="N127" i="186"/>
  <c r="N126" i="186"/>
  <c r="N125" i="186"/>
  <c r="N124" i="186"/>
  <c r="N123" i="186"/>
  <c r="N122" i="186"/>
  <c r="N121" i="186"/>
  <c r="N120" i="186"/>
  <c r="N119" i="186"/>
  <c r="N118" i="186"/>
  <c r="N117" i="186"/>
  <c r="N116" i="186"/>
  <c r="N115" i="186"/>
  <c r="N114" i="186"/>
  <c r="N113" i="186"/>
  <c r="N112" i="186"/>
  <c r="N111" i="186"/>
  <c r="N110" i="186"/>
  <c r="N109" i="186"/>
  <c r="N108" i="186"/>
  <c r="N107" i="186"/>
  <c r="N106" i="186"/>
  <c r="N105" i="186"/>
  <c r="N104" i="186"/>
  <c r="N103" i="186"/>
  <c r="N102" i="186"/>
  <c r="N101" i="186"/>
  <c r="N100" i="186"/>
  <c r="N99" i="186"/>
  <c r="N98" i="186"/>
  <c r="N97" i="186"/>
  <c r="N96" i="186"/>
  <c r="N95" i="186"/>
  <c r="N94" i="186"/>
  <c r="N93" i="186"/>
  <c r="N92" i="186"/>
  <c r="N91" i="186"/>
  <c r="N90" i="186"/>
  <c r="N89" i="186"/>
  <c r="N88" i="186"/>
  <c r="N87" i="186"/>
  <c r="N86" i="186"/>
  <c r="N85" i="186"/>
  <c r="N84" i="186"/>
  <c r="N83" i="186"/>
  <c r="N82" i="186"/>
  <c r="N81" i="186"/>
  <c r="N80" i="186"/>
  <c r="N79" i="186"/>
  <c r="N78" i="186"/>
  <c r="N77" i="186"/>
  <c r="N76" i="186"/>
  <c r="N75" i="186"/>
  <c r="N74" i="186"/>
  <c r="N73" i="186"/>
  <c r="N72" i="186"/>
  <c r="N71" i="186"/>
  <c r="N70" i="186"/>
  <c r="N69" i="186"/>
  <c r="N68" i="186"/>
  <c r="N67" i="186"/>
  <c r="N66" i="186"/>
  <c r="N65" i="186"/>
  <c r="N64" i="186"/>
  <c r="N63" i="186"/>
  <c r="N62" i="186"/>
  <c r="N61" i="186"/>
  <c r="N60" i="186"/>
  <c r="N59" i="186"/>
  <c r="N58" i="186"/>
  <c r="N57" i="186"/>
  <c r="N56" i="186"/>
  <c r="N55" i="186"/>
  <c r="N54" i="186"/>
  <c r="N53" i="186"/>
  <c r="N52" i="186"/>
  <c r="N51" i="186"/>
  <c r="N50" i="186"/>
  <c r="N49" i="186"/>
  <c r="N48" i="186"/>
  <c r="N47" i="186"/>
  <c r="N46" i="186"/>
  <c r="N45" i="186"/>
  <c r="N44" i="186"/>
  <c r="N43" i="186"/>
  <c r="N42" i="186"/>
  <c r="N41" i="186"/>
  <c r="N40" i="186"/>
  <c r="N39" i="186"/>
  <c r="N38" i="186"/>
  <c r="N37" i="186"/>
  <c r="N36" i="186"/>
  <c r="N35" i="186"/>
  <c r="N34" i="186"/>
  <c r="N33" i="186"/>
  <c r="N32" i="186"/>
  <c r="N31" i="186"/>
  <c r="N30" i="186"/>
  <c r="N29" i="186"/>
  <c r="N28" i="186"/>
  <c r="N27" i="186"/>
  <c r="N26" i="186"/>
  <c r="N25" i="186"/>
  <c r="N24" i="186"/>
  <c r="N23" i="186"/>
  <c r="N22" i="186"/>
  <c r="N21" i="186"/>
  <c r="N20" i="186"/>
  <c r="N19" i="186"/>
  <c r="N18" i="186"/>
  <c r="N17" i="186"/>
  <c r="N16" i="186"/>
  <c r="N15" i="186"/>
  <c r="N14" i="186"/>
  <c r="N13" i="186"/>
  <c r="N12" i="186"/>
  <c r="N11" i="186"/>
  <c r="N10" i="186"/>
  <c r="N9" i="186"/>
  <c r="N8" i="186"/>
  <c r="N7" i="186"/>
  <c r="M139" i="186"/>
  <c r="M138" i="186"/>
  <c r="M137" i="186"/>
  <c r="M136" i="186"/>
  <c r="M135" i="186"/>
  <c r="M134" i="186"/>
  <c r="M133" i="186"/>
  <c r="M132" i="186"/>
  <c r="M131" i="186"/>
  <c r="M130" i="186"/>
  <c r="M129" i="186"/>
  <c r="M128" i="186"/>
  <c r="M127" i="186"/>
  <c r="M126" i="186"/>
  <c r="M125" i="186"/>
  <c r="M124" i="186"/>
  <c r="M123" i="186"/>
  <c r="M122" i="186"/>
  <c r="M121" i="186"/>
  <c r="M120" i="186"/>
  <c r="M119" i="186"/>
  <c r="M118" i="186"/>
  <c r="M117" i="186"/>
  <c r="M116" i="186"/>
  <c r="M115" i="186"/>
  <c r="M114" i="186"/>
  <c r="M113" i="186"/>
  <c r="M112" i="186"/>
  <c r="M111" i="186"/>
  <c r="M110" i="186"/>
  <c r="M109" i="186"/>
  <c r="M108" i="186"/>
  <c r="M107" i="186"/>
  <c r="M106" i="186"/>
  <c r="M105" i="186"/>
  <c r="M104" i="186"/>
  <c r="M103" i="186"/>
  <c r="M102" i="186"/>
  <c r="M101" i="186"/>
  <c r="M100" i="186"/>
  <c r="M99" i="186"/>
  <c r="M98" i="186"/>
  <c r="M97" i="186"/>
  <c r="M96" i="186"/>
  <c r="M95" i="186"/>
  <c r="M94" i="186"/>
  <c r="M93" i="186"/>
  <c r="M92" i="186"/>
  <c r="M91" i="186"/>
  <c r="M90" i="186"/>
  <c r="M89" i="186"/>
  <c r="M88" i="186"/>
  <c r="M87" i="186"/>
  <c r="M86" i="186"/>
  <c r="M85" i="186"/>
  <c r="M84" i="186"/>
  <c r="M83" i="186"/>
  <c r="M82" i="186"/>
  <c r="M81" i="186"/>
  <c r="M80" i="186"/>
  <c r="M79" i="186"/>
  <c r="M78" i="186"/>
  <c r="M77" i="186"/>
  <c r="M76" i="186"/>
  <c r="M75" i="186"/>
  <c r="M74" i="186"/>
  <c r="M73" i="186"/>
  <c r="M72" i="186"/>
  <c r="M71" i="186"/>
  <c r="M70" i="186"/>
  <c r="M69" i="186"/>
  <c r="M68" i="186"/>
  <c r="M67" i="186"/>
  <c r="M66" i="186"/>
  <c r="M65" i="186"/>
  <c r="M64" i="186"/>
  <c r="M63" i="186"/>
  <c r="M62" i="186"/>
  <c r="M61" i="186"/>
  <c r="M60" i="186"/>
  <c r="M59" i="186"/>
  <c r="M58" i="186"/>
  <c r="M57" i="186"/>
  <c r="M56" i="186"/>
  <c r="M55" i="186"/>
  <c r="M54" i="186"/>
  <c r="M53" i="186"/>
  <c r="M52" i="186"/>
  <c r="M51" i="186"/>
  <c r="M50" i="186"/>
  <c r="M49" i="186"/>
  <c r="M48" i="186"/>
  <c r="M47" i="186"/>
  <c r="M46" i="186"/>
  <c r="M45" i="186"/>
  <c r="M44" i="186"/>
  <c r="M43" i="186"/>
  <c r="M42" i="186"/>
  <c r="M41" i="186"/>
  <c r="M40" i="186"/>
  <c r="M39" i="186"/>
  <c r="M38" i="186"/>
  <c r="M37" i="186"/>
  <c r="M36" i="186"/>
  <c r="M35" i="186"/>
  <c r="M34" i="186"/>
  <c r="M33" i="186"/>
  <c r="M32" i="186"/>
  <c r="M31" i="186"/>
  <c r="M30" i="186"/>
  <c r="M29" i="186"/>
  <c r="M28" i="186"/>
  <c r="M27" i="186"/>
  <c r="M26" i="186"/>
  <c r="M25" i="186"/>
  <c r="M24" i="186"/>
  <c r="M23" i="186"/>
  <c r="M22" i="186"/>
  <c r="M21" i="186"/>
  <c r="M20" i="186"/>
  <c r="M19" i="186"/>
  <c r="M18" i="186"/>
  <c r="M17" i="186"/>
  <c r="M16" i="186"/>
  <c r="M15" i="186"/>
  <c r="M14" i="186"/>
  <c r="M13" i="186"/>
  <c r="M12" i="186"/>
  <c r="M11" i="186"/>
  <c r="M10" i="186"/>
  <c r="M9" i="186"/>
  <c r="M8" i="186"/>
  <c r="M7" i="186"/>
  <c r="L139" i="186"/>
  <c r="L138" i="186"/>
  <c r="L137" i="186"/>
  <c r="L136" i="186"/>
  <c r="L135" i="186"/>
  <c r="L134" i="186"/>
  <c r="L133" i="186"/>
  <c r="L132" i="186"/>
  <c r="L131" i="186"/>
  <c r="L130" i="186"/>
  <c r="L129" i="186"/>
  <c r="L128" i="186"/>
  <c r="L127" i="186"/>
  <c r="L126" i="186"/>
  <c r="L125" i="186"/>
  <c r="L124" i="186"/>
  <c r="L123" i="186"/>
  <c r="L122" i="186"/>
  <c r="L121" i="186"/>
  <c r="L120" i="186"/>
  <c r="L119" i="186"/>
  <c r="L118" i="186"/>
  <c r="L117" i="186"/>
  <c r="L116" i="186"/>
  <c r="L115" i="186"/>
  <c r="L114" i="186"/>
  <c r="L113" i="186"/>
  <c r="L112" i="186"/>
  <c r="L111" i="186"/>
  <c r="L110" i="186"/>
  <c r="L109" i="186"/>
  <c r="L108" i="186"/>
  <c r="L107" i="186"/>
  <c r="L106" i="186"/>
  <c r="L105" i="186"/>
  <c r="L104" i="186"/>
  <c r="L103" i="186"/>
  <c r="L102" i="186"/>
  <c r="L101" i="186"/>
  <c r="L100" i="186"/>
  <c r="L99" i="186"/>
  <c r="L98" i="186"/>
  <c r="L97" i="186"/>
  <c r="L96" i="186"/>
  <c r="L95" i="186"/>
  <c r="L94" i="186"/>
  <c r="L93" i="186"/>
  <c r="L92" i="186"/>
  <c r="L91" i="186"/>
  <c r="L90" i="186"/>
  <c r="L89" i="186"/>
  <c r="L88" i="186"/>
  <c r="L87" i="186"/>
  <c r="L86" i="186"/>
  <c r="L85" i="186"/>
  <c r="L84" i="186"/>
  <c r="L83" i="186"/>
  <c r="L82" i="186"/>
  <c r="L81" i="186"/>
  <c r="L80" i="186"/>
  <c r="L79" i="186"/>
  <c r="L78" i="186"/>
  <c r="L77" i="186"/>
  <c r="L76" i="186"/>
  <c r="L75" i="186"/>
  <c r="L74" i="186"/>
  <c r="L73" i="186"/>
  <c r="L72" i="186"/>
  <c r="L71" i="186"/>
  <c r="L70" i="186"/>
  <c r="L69" i="186"/>
  <c r="L68" i="186"/>
  <c r="L67" i="186"/>
  <c r="L66" i="186"/>
  <c r="L65" i="186"/>
  <c r="L64" i="186"/>
  <c r="L63" i="186"/>
  <c r="L62" i="186"/>
  <c r="L61" i="186"/>
  <c r="L60" i="186"/>
  <c r="L59" i="186"/>
  <c r="L58" i="186"/>
  <c r="L57" i="186"/>
  <c r="L56" i="186"/>
  <c r="L55" i="186"/>
  <c r="L54" i="186"/>
  <c r="L53" i="186"/>
  <c r="L52" i="186"/>
  <c r="L51" i="186"/>
  <c r="L50" i="186"/>
  <c r="L49" i="186"/>
  <c r="L48" i="186"/>
  <c r="L47" i="186"/>
  <c r="L46" i="186"/>
  <c r="L45" i="186"/>
  <c r="L44" i="186"/>
  <c r="L43" i="186"/>
  <c r="L42" i="186"/>
  <c r="L41" i="186"/>
  <c r="L40" i="186"/>
  <c r="L39" i="186"/>
  <c r="L38" i="186"/>
  <c r="L37" i="186"/>
  <c r="L36" i="186"/>
  <c r="L35" i="186"/>
  <c r="L34" i="186"/>
  <c r="L33" i="186"/>
  <c r="L32" i="186"/>
  <c r="L31" i="186"/>
  <c r="L30" i="186"/>
  <c r="L29" i="186"/>
  <c r="L28" i="186"/>
  <c r="L27" i="186"/>
  <c r="L26" i="186"/>
  <c r="L25" i="186"/>
  <c r="L24" i="186"/>
  <c r="L23" i="186"/>
  <c r="L22" i="186"/>
  <c r="L21" i="186"/>
  <c r="L20" i="186"/>
  <c r="L19" i="186"/>
  <c r="L18" i="186"/>
  <c r="L17" i="186"/>
  <c r="L16" i="186"/>
  <c r="L15" i="186"/>
  <c r="L14" i="186"/>
  <c r="L13" i="186"/>
  <c r="L12" i="186"/>
  <c r="L11" i="186"/>
  <c r="L10" i="186"/>
  <c r="L9" i="186"/>
  <c r="L8" i="186"/>
  <c r="L7" i="186"/>
  <c r="J139" i="186"/>
  <c r="J138" i="186"/>
  <c r="J137" i="186"/>
  <c r="J136" i="186"/>
  <c r="J135" i="186"/>
  <c r="J134" i="186"/>
  <c r="J133" i="186"/>
  <c r="J132" i="186"/>
  <c r="J131" i="186"/>
  <c r="J130" i="186"/>
  <c r="J129" i="186"/>
  <c r="J128" i="186"/>
  <c r="J127" i="186"/>
  <c r="J126" i="186"/>
  <c r="J125" i="186"/>
  <c r="J124" i="186"/>
  <c r="J123" i="186"/>
  <c r="J122" i="186"/>
  <c r="J121" i="186"/>
  <c r="J120" i="186"/>
  <c r="J119" i="186"/>
  <c r="J118" i="186"/>
  <c r="J117" i="186"/>
  <c r="J116" i="186"/>
  <c r="J115" i="186"/>
  <c r="J114" i="186"/>
  <c r="J113" i="186"/>
  <c r="J112" i="186"/>
  <c r="J111" i="186"/>
  <c r="J110" i="186"/>
  <c r="J109" i="186"/>
  <c r="J108" i="186"/>
  <c r="J107" i="186"/>
  <c r="J106" i="186"/>
  <c r="J105" i="186"/>
  <c r="J104" i="186"/>
  <c r="J103" i="186"/>
  <c r="J102" i="186"/>
  <c r="J101" i="186"/>
  <c r="J100" i="186"/>
  <c r="J99" i="186"/>
  <c r="J98" i="186"/>
  <c r="J97" i="186"/>
  <c r="J96" i="186"/>
  <c r="J95" i="186"/>
  <c r="J94" i="186"/>
  <c r="J93" i="186"/>
  <c r="J92" i="186"/>
  <c r="J91" i="186"/>
  <c r="J90" i="186"/>
  <c r="J89" i="186"/>
  <c r="J88" i="186"/>
  <c r="J87" i="186"/>
  <c r="J86" i="186"/>
  <c r="J85" i="186"/>
  <c r="J84" i="186"/>
  <c r="J83" i="186"/>
  <c r="J82" i="186"/>
  <c r="J81" i="186"/>
  <c r="J80" i="186"/>
  <c r="J79" i="186"/>
  <c r="J78" i="186"/>
  <c r="J77" i="186"/>
  <c r="J76" i="186"/>
  <c r="J75" i="186"/>
  <c r="J74" i="186"/>
  <c r="J73" i="186"/>
  <c r="J72" i="186"/>
  <c r="J71" i="186"/>
  <c r="J70" i="186"/>
  <c r="J69" i="186"/>
  <c r="J68" i="186"/>
  <c r="J67" i="186"/>
  <c r="J66" i="186"/>
  <c r="J65" i="186"/>
  <c r="J64" i="186"/>
  <c r="J63" i="186"/>
  <c r="J62" i="186"/>
  <c r="J61" i="186"/>
  <c r="J60" i="186"/>
  <c r="J59" i="186"/>
  <c r="J58" i="186"/>
  <c r="J57" i="186"/>
  <c r="J56" i="186"/>
  <c r="J55" i="186"/>
  <c r="J54" i="186"/>
  <c r="J53" i="186"/>
  <c r="J52" i="186"/>
  <c r="J51" i="186"/>
  <c r="J50" i="186"/>
  <c r="J49" i="186"/>
  <c r="J48" i="186"/>
  <c r="J47" i="186"/>
  <c r="J46" i="186"/>
  <c r="J45" i="186"/>
  <c r="J44" i="186"/>
  <c r="J43" i="186"/>
  <c r="J42" i="186"/>
  <c r="J41" i="186"/>
  <c r="J40" i="186"/>
  <c r="J39" i="186"/>
  <c r="J38" i="186"/>
  <c r="J37" i="186"/>
  <c r="J36" i="186"/>
  <c r="J35" i="186"/>
  <c r="J34" i="186"/>
  <c r="J33" i="186"/>
  <c r="J32" i="186"/>
  <c r="J31" i="186"/>
  <c r="J30" i="186"/>
  <c r="J29" i="186"/>
  <c r="J28" i="186"/>
  <c r="J27" i="186"/>
  <c r="J26" i="186"/>
  <c r="J25" i="186"/>
  <c r="J24" i="186"/>
  <c r="J23" i="186"/>
  <c r="J22" i="186"/>
  <c r="J21" i="186"/>
  <c r="J20" i="186"/>
  <c r="J19" i="186"/>
  <c r="J18" i="186"/>
  <c r="J17" i="186"/>
  <c r="J16" i="186"/>
  <c r="J15" i="186"/>
  <c r="J14" i="186"/>
  <c r="J13" i="186"/>
  <c r="J12" i="186"/>
  <c r="J11" i="186"/>
  <c r="J10" i="186"/>
  <c r="J9" i="186"/>
  <c r="J8" i="186"/>
  <c r="J7" i="186"/>
  <c r="I139" i="186"/>
  <c r="I138" i="186"/>
  <c r="I137" i="186"/>
  <c r="I136" i="186"/>
  <c r="I135" i="186"/>
  <c r="I134" i="186"/>
  <c r="I133" i="186"/>
  <c r="I132" i="186"/>
  <c r="I131" i="186"/>
  <c r="I130" i="186"/>
  <c r="I129" i="186"/>
  <c r="I128" i="186"/>
  <c r="I127" i="186"/>
  <c r="I126" i="186"/>
  <c r="I125" i="186"/>
  <c r="I124" i="186"/>
  <c r="I123" i="186"/>
  <c r="I122" i="186"/>
  <c r="I121" i="186"/>
  <c r="I120" i="186"/>
  <c r="I119" i="186"/>
  <c r="I118" i="186"/>
  <c r="I117" i="186"/>
  <c r="I116" i="186"/>
  <c r="I115" i="186"/>
  <c r="I114" i="186"/>
  <c r="I113" i="186"/>
  <c r="I112" i="186"/>
  <c r="I111" i="186"/>
  <c r="I110" i="186"/>
  <c r="I109" i="186"/>
  <c r="I108" i="186"/>
  <c r="I107" i="186"/>
  <c r="I106" i="186"/>
  <c r="I105" i="186"/>
  <c r="I104" i="186"/>
  <c r="I103" i="186"/>
  <c r="I102" i="186"/>
  <c r="I101" i="186"/>
  <c r="I100" i="186"/>
  <c r="I99" i="186"/>
  <c r="I98" i="186"/>
  <c r="I97" i="186"/>
  <c r="I96" i="186"/>
  <c r="I95" i="186"/>
  <c r="I94" i="186"/>
  <c r="I93" i="186"/>
  <c r="I92" i="186"/>
  <c r="I91" i="186"/>
  <c r="I90" i="186"/>
  <c r="I89" i="186"/>
  <c r="I88" i="186"/>
  <c r="I87" i="186"/>
  <c r="I86" i="186"/>
  <c r="I85" i="186"/>
  <c r="I84" i="186"/>
  <c r="I83" i="186"/>
  <c r="I82" i="186"/>
  <c r="I81" i="186"/>
  <c r="I80" i="186"/>
  <c r="I79" i="186"/>
  <c r="I78" i="186"/>
  <c r="I77" i="186"/>
  <c r="I76" i="186"/>
  <c r="I75" i="186"/>
  <c r="I74" i="186"/>
  <c r="I73" i="186"/>
  <c r="I72" i="186"/>
  <c r="I71" i="186"/>
  <c r="I70" i="186"/>
  <c r="I69" i="186"/>
  <c r="I68" i="186"/>
  <c r="I67" i="186"/>
  <c r="I66" i="186"/>
  <c r="I65" i="186"/>
  <c r="I64" i="186"/>
  <c r="I63" i="186"/>
  <c r="I62" i="186"/>
  <c r="I61" i="186"/>
  <c r="I60" i="186"/>
  <c r="I59" i="186"/>
  <c r="I58" i="186"/>
  <c r="I57" i="186"/>
  <c r="I56" i="186"/>
  <c r="I55" i="186"/>
  <c r="I54" i="186"/>
  <c r="I53" i="186"/>
  <c r="I52" i="186"/>
  <c r="I51" i="186"/>
  <c r="I50" i="186"/>
  <c r="I49" i="186"/>
  <c r="I48" i="186"/>
  <c r="I47" i="186"/>
  <c r="I46" i="186"/>
  <c r="I45" i="186"/>
  <c r="I44" i="186"/>
  <c r="I43" i="186"/>
  <c r="I42" i="186"/>
  <c r="I41" i="186"/>
  <c r="I40" i="186"/>
  <c r="I39" i="186"/>
  <c r="I38" i="186"/>
  <c r="I37" i="186"/>
  <c r="I36" i="186"/>
  <c r="I35" i="186"/>
  <c r="I34" i="186"/>
  <c r="I33" i="186"/>
  <c r="I32" i="186"/>
  <c r="I31" i="186"/>
  <c r="I30" i="186"/>
  <c r="I29" i="186"/>
  <c r="I28" i="186"/>
  <c r="I27" i="186"/>
  <c r="I26" i="186"/>
  <c r="I25" i="186"/>
  <c r="I24" i="186"/>
  <c r="I23" i="186"/>
  <c r="I22" i="186"/>
  <c r="I21" i="186"/>
  <c r="I20" i="186"/>
  <c r="I19" i="186"/>
  <c r="I18" i="186"/>
  <c r="I17" i="186"/>
  <c r="I16" i="186"/>
  <c r="I15" i="186"/>
  <c r="I14" i="186"/>
  <c r="I13" i="186"/>
  <c r="I12" i="186"/>
  <c r="I11" i="186"/>
  <c r="I10" i="186"/>
  <c r="I9" i="186"/>
  <c r="I8" i="186"/>
  <c r="I7" i="186"/>
  <c r="H139" i="186"/>
  <c r="H138" i="186"/>
  <c r="H137" i="186"/>
  <c r="H136" i="186"/>
  <c r="H135" i="186"/>
  <c r="H134" i="186"/>
  <c r="H133" i="186"/>
  <c r="H132" i="186"/>
  <c r="H131" i="186"/>
  <c r="H130" i="186"/>
  <c r="H129" i="186"/>
  <c r="H128" i="186"/>
  <c r="H127" i="186"/>
  <c r="H126" i="186"/>
  <c r="H125" i="186"/>
  <c r="H124" i="186"/>
  <c r="H123" i="186"/>
  <c r="H122" i="186"/>
  <c r="H121" i="186"/>
  <c r="H120" i="186"/>
  <c r="H119" i="186"/>
  <c r="H118" i="186"/>
  <c r="H117" i="186"/>
  <c r="H116" i="186"/>
  <c r="H115" i="186"/>
  <c r="H114" i="186"/>
  <c r="H113" i="186"/>
  <c r="H112" i="186"/>
  <c r="H111" i="186"/>
  <c r="H110" i="186"/>
  <c r="H109" i="186"/>
  <c r="H108" i="186"/>
  <c r="H107" i="186"/>
  <c r="H106" i="186"/>
  <c r="H105" i="186"/>
  <c r="H104" i="186"/>
  <c r="H103" i="186"/>
  <c r="H102" i="186"/>
  <c r="H101" i="186"/>
  <c r="H100" i="186"/>
  <c r="H99" i="186"/>
  <c r="H98" i="186"/>
  <c r="H97" i="186"/>
  <c r="H96" i="186"/>
  <c r="H95" i="186"/>
  <c r="H94" i="186"/>
  <c r="H93" i="186"/>
  <c r="H92" i="186"/>
  <c r="H91" i="186"/>
  <c r="H90" i="186"/>
  <c r="H89" i="186"/>
  <c r="H88" i="186"/>
  <c r="H87" i="186"/>
  <c r="H86" i="186"/>
  <c r="H85" i="186"/>
  <c r="H84" i="186"/>
  <c r="H83" i="186"/>
  <c r="H82" i="186"/>
  <c r="H81" i="186"/>
  <c r="H80" i="186"/>
  <c r="H79" i="186"/>
  <c r="H78" i="186"/>
  <c r="H77" i="186"/>
  <c r="H76" i="186"/>
  <c r="H75" i="186"/>
  <c r="H74" i="186"/>
  <c r="H73" i="186"/>
  <c r="H72" i="186"/>
  <c r="H71" i="186"/>
  <c r="H70" i="186"/>
  <c r="H69" i="186"/>
  <c r="H68" i="186"/>
  <c r="H67" i="186"/>
  <c r="H66" i="186"/>
  <c r="H65" i="186"/>
  <c r="H64" i="186"/>
  <c r="H63" i="186"/>
  <c r="H62" i="186"/>
  <c r="H61" i="186"/>
  <c r="H60" i="186"/>
  <c r="H59" i="186"/>
  <c r="H58" i="186"/>
  <c r="H57" i="186"/>
  <c r="H56" i="186"/>
  <c r="H55" i="186"/>
  <c r="H54" i="186"/>
  <c r="H53" i="186"/>
  <c r="H52" i="186"/>
  <c r="H51" i="186"/>
  <c r="H50" i="186"/>
  <c r="H49" i="186"/>
  <c r="H48" i="186"/>
  <c r="H47" i="186"/>
  <c r="H46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G139" i="186"/>
  <c r="G138" i="186"/>
  <c r="G137" i="186"/>
  <c r="G136" i="186"/>
  <c r="G135" i="186"/>
  <c r="G134" i="186"/>
  <c r="G133" i="186"/>
  <c r="G132" i="186"/>
  <c r="G131" i="186"/>
  <c r="G130" i="186"/>
  <c r="G129" i="186"/>
  <c r="G128" i="186"/>
  <c r="G127" i="186"/>
  <c r="G126" i="186"/>
  <c r="G125" i="186"/>
  <c r="G124" i="186"/>
  <c r="G123" i="186"/>
  <c r="G122" i="186"/>
  <c r="G121" i="186"/>
  <c r="G120" i="186"/>
  <c r="G119" i="186"/>
  <c r="G118" i="186"/>
  <c r="G117" i="186"/>
  <c r="G116" i="186"/>
  <c r="G115" i="186"/>
  <c r="G114" i="186"/>
  <c r="G113" i="186"/>
  <c r="G112" i="186"/>
  <c r="G111" i="186"/>
  <c r="G110" i="186"/>
  <c r="G109" i="186"/>
  <c r="G108" i="186"/>
  <c r="G107" i="186"/>
  <c r="G106" i="186"/>
  <c r="G105" i="186"/>
  <c r="G104" i="186"/>
  <c r="G103" i="186"/>
  <c r="G102" i="186"/>
  <c r="G101" i="186"/>
  <c r="G100" i="186"/>
  <c r="G99" i="186"/>
  <c r="G98" i="186"/>
  <c r="G97" i="186"/>
  <c r="G96" i="186"/>
  <c r="G95" i="186"/>
  <c r="G94" i="186"/>
  <c r="G93" i="186"/>
  <c r="G92" i="186"/>
  <c r="G91" i="186"/>
  <c r="G90" i="186"/>
  <c r="G89" i="186"/>
  <c r="G88" i="186"/>
  <c r="G87" i="186"/>
  <c r="G86" i="186"/>
  <c r="G85" i="186"/>
  <c r="G84" i="186"/>
  <c r="G83" i="186"/>
  <c r="G82" i="186"/>
  <c r="G81" i="186"/>
  <c r="G80" i="186"/>
  <c r="G79" i="186"/>
  <c r="G78" i="186"/>
  <c r="G77" i="186"/>
  <c r="G76" i="186"/>
  <c r="G75" i="186"/>
  <c r="G74" i="186"/>
  <c r="G73" i="186"/>
  <c r="G72" i="186"/>
  <c r="G71" i="186"/>
  <c r="G70" i="186"/>
  <c r="G69" i="186"/>
  <c r="G68" i="186"/>
  <c r="G67" i="186"/>
  <c r="G66" i="186"/>
  <c r="G65" i="186"/>
  <c r="G64" i="186"/>
  <c r="G63" i="186"/>
  <c r="G62" i="186"/>
  <c r="G61" i="186"/>
  <c r="G60" i="186"/>
  <c r="G59" i="186"/>
  <c r="G58" i="186"/>
  <c r="G57" i="186"/>
  <c r="G56" i="186"/>
  <c r="G55" i="186"/>
  <c r="G54" i="186"/>
  <c r="G53" i="186"/>
  <c r="G52" i="186"/>
  <c r="G51" i="186"/>
  <c r="G50" i="186"/>
  <c r="G49" i="186"/>
  <c r="G48" i="186"/>
  <c r="G47" i="186"/>
  <c r="G46" i="186"/>
  <c r="G45" i="186"/>
  <c r="G44" i="186"/>
  <c r="G43" i="186"/>
  <c r="G42" i="186"/>
  <c r="G41" i="186"/>
  <c r="G40" i="186"/>
  <c r="G39" i="186"/>
  <c r="G38" i="186"/>
  <c r="G37" i="186"/>
  <c r="G36" i="186"/>
  <c r="G35" i="186"/>
  <c r="G34" i="186"/>
  <c r="G33" i="186"/>
  <c r="G32" i="186"/>
  <c r="G31" i="186"/>
  <c r="G30" i="186"/>
  <c r="G29" i="186"/>
  <c r="G28" i="186"/>
  <c r="G27" i="186"/>
  <c r="G26" i="186"/>
  <c r="G25" i="186"/>
  <c r="G24" i="186"/>
  <c r="G23" i="186"/>
  <c r="G22" i="186"/>
  <c r="G21" i="186"/>
  <c r="G20" i="186"/>
  <c r="G19" i="186"/>
  <c r="G18" i="186"/>
  <c r="G17" i="186"/>
  <c r="G16" i="186"/>
  <c r="G15" i="186"/>
  <c r="G14" i="186"/>
  <c r="G13" i="186"/>
  <c r="G12" i="186"/>
  <c r="G11" i="186"/>
  <c r="G10" i="186"/>
  <c r="G9" i="186"/>
  <c r="G8" i="186"/>
  <c r="G7" i="186"/>
  <c r="F139" i="186"/>
  <c r="F138" i="186"/>
  <c r="F137" i="186"/>
  <c r="F136" i="186"/>
  <c r="F135" i="186"/>
  <c r="F134" i="186"/>
  <c r="F133" i="186"/>
  <c r="F132" i="186"/>
  <c r="F131" i="186"/>
  <c r="F130" i="186"/>
  <c r="F129" i="186"/>
  <c r="F128" i="186"/>
  <c r="F127" i="186"/>
  <c r="F126" i="186"/>
  <c r="F125" i="186"/>
  <c r="F124" i="186"/>
  <c r="F123" i="186"/>
  <c r="F122" i="186"/>
  <c r="F121" i="186"/>
  <c r="F120" i="186"/>
  <c r="F119" i="186"/>
  <c r="F118" i="186"/>
  <c r="F117" i="186"/>
  <c r="F116" i="186"/>
  <c r="F115" i="186"/>
  <c r="F114" i="186"/>
  <c r="F113" i="186"/>
  <c r="F112" i="186"/>
  <c r="F111" i="186"/>
  <c r="F110" i="186"/>
  <c r="F109" i="186"/>
  <c r="F108" i="186"/>
  <c r="F107" i="186"/>
  <c r="F106" i="186"/>
  <c r="F105" i="186"/>
  <c r="F104" i="186"/>
  <c r="F103" i="186"/>
  <c r="F102" i="186"/>
  <c r="F101" i="186"/>
  <c r="F100" i="186"/>
  <c r="F99" i="186"/>
  <c r="F98" i="186"/>
  <c r="F97" i="186"/>
  <c r="F96" i="186"/>
  <c r="F95" i="186"/>
  <c r="F94" i="186"/>
  <c r="F93" i="186"/>
  <c r="F92" i="186"/>
  <c r="F91" i="186"/>
  <c r="F90" i="186"/>
  <c r="F89" i="186"/>
  <c r="F88" i="186"/>
  <c r="F87" i="186"/>
  <c r="F86" i="186"/>
  <c r="F85" i="186"/>
  <c r="F84" i="186"/>
  <c r="F83" i="186"/>
  <c r="F82" i="186"/>
  <c r="F81" i="186"/>
  <c r="F80" i="186"/>
  <c r="F79" i="186"/>
  <c r="F78" i="186"/>
  <c r="F77" i="186"/>
  <c r="F76" i="186"/>
  <c r="F75" i="186"/>
  <c r="F74" i="186"/>
  <c r="F73" i="186"/>
  <c r="F72" i="186"/>
  <c r="F71" i="186"/>
  <c r="F70" i="186"/>
  <c r="F69" i="186"/>
  <c r="F68" i="186"/>
  <c r="F67" i="186"/>
  <c r="F66" i="186"/>
  <c r="F65" i="186"/>
  <c r="F64" i="186"/>
  <c r="F63" i="186"/>
  <c r="F62" i="186"/>
  <c r="F61" i="186"/>
  <c r="F60" i="186"/>
  <c r="F59" i="186"/>
  <c r="F58" i="186"/>
  <c r="F57" i="186"/>
  <c r="F56" i="186"/>
  <c r="F55" i="186"/>
  <c r="F54" i="186"/>
  <c r="F53" i="186"/>
  <c r="F52" i="186"/>
  <c r="F51" i="186"/>
  <c r="F50" i="186"/>
  <c r="F49" i="186"/>
  <c r="F48" i="186"/>
  <c r="F47" i="186"/>
  <c r="F46" i="186"/>
  <c r="F45" i="186"/>
  <c r="F44" i="186"/>
  <c r="F43" i="186"/>
  <c r="F42" i="186"/>
  <c r="F41" i="186"/>
  <c r="F40" i="186"/>
  <c r="F39" i="186"/>
  <c r="F38" i="186"/>
  <c r="F37" i="186"/>
  <c r="F36" i="186"/>
  <c r="F35" i="186"/>
  <c r="F34" i="186"/>
  <c r="F33" i="186"/>
  <c r="F32" i="186"/>
  <c r="F31" i="186"/>
  <c r="F30" i="186"/>
  <c r="F29" i="186"/>
  <c r="F28" i="186"/>
  <c r="F27" i="186"/>
  <c r="F26" i="186"/>
  <c r="F25" i="186"/>
  <c r="F24" i="186"/>
  <c r="F23" i="186"/>
  <c r="F22" i="186"/>
  <c r="F21" i="186"/>
  <c r="F20" i="186"/>
  <c r="F19" i="186"/>
  <c r="F18" i="186"/>
  <c r="F17" i="186"/>
  <c r="F16" i="186"/>
  <c r="F15" i="186"/>
  <c r="F14" i="186"/>
  <c r="F13" i="186"/>
  <c r="F12" i="186"/>
  <c r="F11" i="186"/>
  <c r="F10" i="186"/>
  <c r="F9" i="186"/>
  <c r="F8" i="186"/>
  <c r="F7" i="186"/>
  <c r="D139" i="186"/>
  <c r="D138" i="186"/>
  <c r="D137" i="186"/>
  <c r="D136" i="186"/>
  <c r="D135" i="186"/>
  <c r="D134" i="186"/>
  <c r="D133" i="186"/>
  <c r="D132" i="186"/>
  <c r="D131" i="186"/>
  <c r="D130" i="186"/>
  <c r="D129" i="186"/>
  <c r="D128" i="186"/>
  <c r="D127" i="186"/>
  <c r="D126" i="186"/>
  <c r="D125" i="186"/>
  <c r="D124" i="186"/>
  <c r="D123" i="186"/>
  <c r="D122" i="186"/>
  <c r="D121" i="186"/>
  <c r="D120" i="186"/>
  <c r="D119" i="186"/>
  <c r="D118" i="186"/>
  <c r="D117" i="186"/>
  <c r="D116" i="186"/>
  <c r="D115" i="186"/>
  <c r="D114" i="186"/>
  <c r="D113" i="186"/>
  <c r="D112" i="186"/>
  <c r="D111" i="186"/>
  <c r="D110" i="186"/>
  <c r="D109" i="186"/>
  <c r="D108" i="186"/>
  <c r="D107" i="186"/>
  <c r="D106" i="186"/>
  <c r="D105" i="186"/>
  <c r="D104" i="186"/>
  <c r="D103" i="186"/>
  <c r="D102" i="186"/>
  <c r="D101" i="186"/>
  <c r="D100" i="186"/>
  <c r="D99" i="186"/>
  <c r="D98" i="186"/>
  <c r="D97" i="186"/>
  <c r="D96" i="186"/>
  <c r="D95" i="186"/>
  <c r="D94" i="186"/>
  <c r="D93" i="186"/>
  <c r="D92" i="186"/>
  <c r="D91" i="186"/>
  <c r="D90" i="186"/>
  <c r="D89" i="186"/>
  <c r="D88" i="186"/>
  <c r="D87" i="186"/>
  <c r="D86" i="186"/>
  <c r="D85" i="186"/>
  <c r="D84" i="186"/>
  <c r="D83" i="186"/>
  <c r="D82" i="186"/>
  <c r="D81" i="186"/>
  <c r="D80" i="186"/>
  <c r="D79" i="186"/>
  <c r="D78" i="186"/>
  <c r="D77" i="186"/>
  <c r="D76" i="186"/>
  <c r="D75" i="186"/>
  <c r="D74" i="186"/>
  <c r="D73" i="186"/>
  <c r="D72" i="186"/>
  <c r="D71" i="186"/>
  <c r="D70" i="186"/>
  <c r="D69" i="186"/>
  <c r="D68" i="186"/>
  <c r="D67" i="186"/>
  <c r="D66" i="186"/>
  <c r="D65" i="186"/>
  <c r="D64" i="186"/>
  <c r="D63" i="186"/>
  <c r="D62" i="186"/>
  <c r="D61" i="186"/>
  <c r="D60" i="186"/>
  <c r="D59" i="186"/>
  <c r="D58" i="186"/>
  <c r="D57" i="186"/>
  <c r="D56" i="186"/>
  <c r="D55" i="186"/>
  <c r="D54" i="186"/>
  <c r="D53" i="186"/>
  <c r="D52" i="186"/>
  <c r="D51" i="186"/>
  <c r="D50" i="186"/>
  <c r="D49" i="186"/>
  <c r="D48" i="186"/>
  <c r="D47" i="186"/>
  <c r="D46" i="186"/>
  <c r="D45" i="186"/>
  <c r="D44" i="186"/>
  <c r="D43" i="186"/>
  <c r="D42" i="186"/>
  <c r="D41" i="186"/>
  <c r="D40" i="186"/>
  <c r="D39" i="186"/>
  <c r="D38" i="186"/>
  <c r="D37" i="186"/>
  <c r="D36" i="186"/>
  <c r="D35" i="186"/>
  <c r="D34" i="186"/>
  <c r="D33" i="186"/>
  <c r="D32" i="186"/>
  <c r="D31" i="186"/>
  <c r="D30" i="186"/>
  <c r="D29" i="186"/>
  <c r="D28" i="186"/>
  <c r="D27" i="186"/>
  <c r="D26" i="186"/>
  <c r="D25" i="186"/>
  <c r="D24" i="186"/>
  <c r="D23" i="186"/>
  <c r="D22" i="186"/>
  <c r="D21" i="186"/>
  <c r="D20" i="186"/>
  <c r="D19" i="186"/>
  <c r="D18" i="186"/>
  <c r="D17" i="186"/>
  <c r="D16" i="186"/>
  <c r="D15" i="186"/>
  <c r="D14" i="186"/>
  <c r="D13" i="186"/>
  <c r="D12" i="186"/>
  <c r="D11" i="186"/>
  <c r="D10" i="186"/>
  <c r="D9" i="186"/>
  <c r="D8" i="186"/>
  <c r="D7" i="186"/>
  <c r="C139" i="186"/>
  <c r="C138" i="186"/>
  <c r="C137" i="186"/>
  <c r="C136" i="186"/>
  <c r="C135" i="186"/>
  <c r="C134" i="186"/>
  <c r="C133" i="186"/>
  <c r="C132" i="186"/>
  <c r="C131" i="186"/>
  <c r="C130" i="186"/>
  <c r="C129" i="186"/>
  <c r="C128" i="186"/>
  <c r="C127" i="186"/>
  <c r="C126" i="186"/>
  <c r="C125" i="186"/>
  <c r="C124" i="186"/>
  <c r="C123" i="186"/>
  <c r="C122" i="186"/>
  <c r="C121" i="186"/>
  <c r="C120" i="186"/>
  <c r="C119" i="186"/>
  <c r="C118" i="186"/>
  <c r="C117" i="186"/>
  <c r="C116" i="186"/>
  <c r="C115" i="186"/>
  <c r="C114" i="186"/>
  <c r="C113" i="186"/>
  <c r="C112" i="186"/>
  <c r="C111" i="186"/>
  <c r="C110" i="186"/>
  <c r="C109" i="186"/>
  <c r="C108" i="186"/>
  <c r="C107" i="186"/>
  <c r="C106" i="186"/>
  <c r="C105" i="186"/>
  <c r="C104" i="186"/>
  <c r="C103" i="186"/>
  <c r="C102" i="186"/>
  <c r="C101" i="186"/>
  <c r="C100" i="186"/>
  <c r="C99" i="186"/>
  <c r="C98" i="186"/>
  <c r="C97" i="186"/>
  <c r="C96" i="186"/>
  <c r="C95" i="186"/>
  <c r="C94" i="186"/>
  <c r="C93" i="186"/>
  <c r="C92" i="186"/>
  <c r="C91" i="186"/>
  <c r="C90" i="186"/>
  <c r="C89" i="186"/>
  <c r="C88" i="186"/>
  <c r="C87" i="186"/>
  <c r="C86" i="186"/>
  <c r="C85" i="186"/>
  <c r="C84" i="186"/>
  <c r="C83" i="186"/>
  <c r="C82" i="186"/>
  <c r="C81" i="186"/>
  <c r="C80" i="186"/>
  <c r="C79" i="186"/>
  <c r="C78" i="186"/>
  <c r="C77" i="186"/>
  <c r="C76" i="186"/>
  <c r="C75" i="186"/>
  <c r="C74" i="186"/>
  <c r="C73" i="186"/>
  <c r="C72" i="186"/>
  <c r="C71" i="186"/>
  <c r="C70" i="186"/>
  <c r="C69" i="186"/>
  <c r="C68" i="186"/>
  <c r="C67" i="186"/>
  <c r="C66" i="186"/>
  <c r="C65" i="186"/>
  <c r="C64" i="186"/>
  <c r="C63" i="186"/>
  <c r="C62" i="186"/>
  <c r="C61" i="186"/>
  <c r="C60" i="186"/>
  <c r="C59" i="186"/>
  <c r="C58" i="186"/>
  <c r="C57" i="186"/>
  <c r="C56" i="186"/>
  <c r="C55" i="186"/>
  <c r="C54" i="186"/>
  <c r="C53" i="186"/>
  <c r="C52" i="186"/>
  <c r="C51" i="186"/>
  <c r="C50" i="186"/>
  <c r="C49" i="186"/>
  <c r="C48" i="186"/>
  <c r="C47" i="186"/>
  <c r="C46" i="186"/>
  <c r="C45" i="186"/>
  <c r="C44" i="186"/>
  <c r="C43" i="186"/>
  <c r="C42" i="186"/>
  <c r="C41" i="186"/>
  <c r="C40" i="186"/>
  <c r="C39" i="186"/>
  <c r="C38" i="186"/>
  <c r="C37" i="186"/>
  <c r="C36" i="186"/>
  <c r="C35" i="186"/>
  <c r="C34" i="186"/>
  <c r="C33" i="186"/>
  <c r="C32" i="186"/>
  <c r="C31" i="186"/>
  <c r="C30" i="186"/>
  <c r="C29" i="186"/>
  <c r="C28" i="186"/>
  <c r="C27" i="186"/>
  <c r="C26" i="186"/>
  <c r="C25" i="186"/>
  <c r="C24" i="186"/>
  <c r="C23" i="186"/>
  <c r="C22" i="186"/>
  <c r="C21" i="186"/>
  <c r="C20" i="186"/>
  <c r="C19" i="186"/>
  <c r="C18" i="186"/>
  <c r="C17" i="186"/>
  <c r="C16" i="186"/>
  <c r="C15" i="186"/>
  <c r="C14" i="186"/>
  <c r="C13" i="186"/>
  <c r="C12" i="186"/>
  <c r="C11" i="186"/>
  <c r="C10" i="186"/>
  <c r="C9" i="186"/>
  <c r="C8" i="186"/>
  <c r="C7" i="186"/>
  <c r="B139" i="186"/>
  <c r="B138" i="186"/>
  <c r="B137" i="186"/>
  <c r="B136" i="186"/>
  <c r="B135" i="186"/>
  <c r="B134" i="186"/>
  <c r="B133" i="186"/>
  <c r="B132" i="186"/>
  <c r="B131" i="186"/>
  <c r="B130" i="186"/>
  <c r="B129" i="186"/>
  <c r="B128" i="186"/>
  <c r="B127" i="186"/>
  <c r="B126" i="186"/>
  <c r="B125" i="186"/>
  <c r="B124" i="186"/>
  <c r="B123" i="186"/>
  <c r="B122" i="186"/>
  <c r="B121" i="186"/>
  <c r="B120" i="186"/>
  <c r="B119" i="186"/>
  <c r="B118" i="186"/>
  <c r="B117" i="186"/>
  <c r="B116" i="186"/>
  <c r="B115" i="186"/>
  <c r="B114" i="186"/>
  <c r="B113" i="186"/>
  <c r="B112" i="186"/>
  <c r="B111" i="186"/>
  <c r="B110" i="186"/>
  <c r="B109" i="186"/>
  <c r="B108" i="186"/>
  <c r="B107" i="186"/>
  <c r="B106" i="186"/>
  <c r="B105" i="186"/>
  <c r="B104" i="186"/>
  <c r="B103" i="186"/>
  <c r="B102" i="186"/>
  <c r="B101" i="186"/>
  <c r="B100" i="186"/>
  <c r="B99" i="186"/>
  <c r="B98" i="186"/>
  <c r="B97" i="186"/>
  <c r="B96" i="186"/>
  <c r="B95" i="186"/>
  <c r="B94" i="186"/>
  <c r="B93" i="186"/>
  <c r="B92" i="186"/>
  <c r="B91" i="186"/>
  <c r="B90" i="186"/>
  <c r="B89" i="186"/>
  <c r="B88" i="186"/>
  <c r="B87" i="186"/>
  <c r="B86" i="186"/>
  <c r="B85" i="186"/>
  <c r="B84" i="186"/>
  <c r="B83" i="186"/>
  <c r="B82" i="186"/>
  <c r="B81" i="186"/>
  <c r="B80" i="186"/>
  <c r="B79" i="186"/>
  <c r="B78" i="186"/>
  <c r="B77" i="186"/>
  <c r="B76" i="186"/>
  <c r="B75" i="186"/>
  <c r="B74" i="186"/>
  <c r="B73" i="186"/>
  <c r="B72" i="186"/>
  <c r="B71" i="186"/>
  <c r="B70" i="186"/>
  <c r="B69" i="186"/>
  <c r="B68" i="186"/>
  <c r="B67" i="186"/>
  <c r="B66" i="186"/>
  <c r="B65" i="186"/>
  <c r="B64" i="186"/>
  <c r="B63" i="186"/>
  <c r="B62" i="186"/>
  <c r="B61" i="186"/>
  <c r="B60" i="186"/>
  <c r="B59" i="186"/>
  <c r="B58" i="186"/>
  <c r="B57" i="186"/>
  <c r="B56" i="186"/>
  <c r="B55" i="186"/>
  <c r="B54" i="186"/>
  <c r="B53" i="186"/>
  <c r="B52" i="186"/>
  <c r="B51" i="186"/>
  <c r="B50" i="186"/>
  <c r="B49" i="186"/>
  <c r="B48" i="186"/>
  <c r="B47" i="186"/>
  <c r="B46" i="186"/>
  <c r="B45" i="186"/>
  <c r="B44" i="186"/>
  <c r="B43" i="186"/>
  <c r="B42" i="186"/>
  <c r="B41" i="186"/>
  <c r="B40" i="186"/>
  <c r="B39" i="186"/>
  <c r="B38" i="186"/>
  <c r="B37" i="186"/>
  <c r="B36" i="186"/>
  <c r="B35" i="186"/>
  <c r="B34" i="186"/>
  <c r="B33" i="186"/>
  <c r="B32" i="186"/>
  <c r="B31" i="186"/>
  <c r="B30" i="186"/>
  <c r="B29" i="186"/>
  <c r="B28" i="186"/>
  <c r="B27" i="186"/>
  <c r="B26" i="186"/>
  <c r="B25" i="186"/>
  <c r="B24" i="186"/>
  <c r="B23" i="186"/>
  <c r="B22" i="186"/>
  <c r="B21" i="186"/>
  <c r="B20" i="186"/>
  <c r="B19" i="186"/>
  <c r="B18" i="186"/>
  <c r="B17" i="186"/>
  <c r="B16" i="186"/>
  <c r="B15" i="186"/>
  <c r="B14" i="186"/>
  <c r="B13" i="186"/>
  <c r="B12" i="186"/>
  <c r="B11" i="186"/>
  <c r="B10" i="186"/>
  <c r="B9" i="186"/>
  <c r="B8" i="186"/>
  <c r="B7" i="186"/>
  <c r="A139" i="186"/>
  <c r="A138" i="186"/>
  <c r="A137" i="186"/>
  <c r="A136" i="186"/>
  <c r="A135" i="186"/>
  <c r="A134" i="186"/>
  <c r="A133" i="186"/>
  <c r="A132" i="186"/>
  <c r="A131" i="186"/>
  <c r="A130" i="186"/>
  <c r="A129" i="186"/>
  <c r="A128" i="186"/>
  <c r="A127" i="186"/>
  <c r="A126" i="186"/>
  <c r="A125" i="186"/>
  <c r="A124" i="186"/>
  <c r="A123" i="186"/>
  <c r="A122" i="186"/>
  <c r="A121" i="186"/>
  <c r="A120" i="186"/>
  <c r="A119" i="186"/>
  <c r="A118" i="186"/>
  <c r="A117" i="186"/>
  <c r="A116" i="186"/>
  <c r="A115" i="186"/>
  <c r="A114" i="186"/>
  <c r="A113" i="186"/>
  <c r="A112" i="186"/>
  <c r="A111" i="186"/>
  <c r="A110" i="186"/>
  <c r="A109" i="186"/>
  <c r="A108" i="186"/>
  <c r="A107" i="186"/>
  <c r="A106" i="186"/>
  <c r="A105" i="186"/>
  <c r="A104" i="186"/>
  <c r="A103" i="186"/>
  <c r="A102" i="186"/>
  <c r="A101" i="186"/>
  <c r="A100" i="186"/>
  <c r="A99" i="186"/>
  <c r="A98" i="186"/>
  <c r="A97" i="186"/>
  <c r="A96" i="186"/>
  <c r="A95" i="186"/>
  <c r="A94" i="186"/>
  <c r="A93" i="186"/>
  <c r="A92" i="186"/>
  <c r="A91" i="186"/>
  <c r="A90" i="186"/>
  <c r="A89" i="186"/>
  <c r="A88" i="186"/>
  <c r="A87" i="186"/>
  <c r="A86" i="186"/>
  <c r="A85" i="186"/>
  <c r="A84" i="186"/>
  <c r="A83" i="186"/>
  <c r="A82" i="186"/>
  <c r="A81" i="186"/>
  <c r="A80" i="186"/>
  <c r="A79" i="186"/>
  <c r="A78" i="186"/>
  <c r="A77" i="186"/>
  <c r="A76" i="186"/>
  <c r="A75" i="186"/>
  <c r="A74" i="186"/>
  <c r="A73" i="186"/>
  <c r="A72" i="186"/>
  <c r="A71" i="186"/>
  <c r="A70" i="186"/>
  <c r="A69" i="186"/>
  <c r="A68" i="186"/>
  <c r="A67" i="186"/>
  <c r="A66" i="186"/>
  <c r="A65" i="186"/>
  <c r="A64" i="186"/>
  <c r="A63" i="186"/>
  <c r="A62" i="186"/>
  <c r="A61" i="186"/>
  <c r="A60" i="186"/>
  <c r="A59" i="186"/>
  <c r="A58" i="186"/>
  <c r="A57" i="186"/>
  <c r="A56" i="186"/>
  <c r="A55" i="186"/>
  <c r="A54" i="186"/>
  <c r="A53" i="186"/>
  <c r="A52" i="186"/>
  <c r="A51" i="186"/>
  <c r="A50" i="186"/>
  <c r="A49" i="186"/>
  <c r="A48" i="186"/>
  <c r="A47" i="186"/>
  <c r="A46" i="186"/>
  <c r="A45" i="186"/>
  <c r="A44" i="186"/>
  <c r="A43" i="186"/>
  <c r="A42" i="186"/>
  <c r="A41" i="186"/>
  <c r="A40" i="186"/>
  <c r="A39" i="186"/>
  <c r="A38" i="186"/>
  <c r="A37" i="186"/>
  <c r="A36" i="186"/>
  <c r="A35" i="186"/>
  <c r="A34" i="186"/>
  <c r="A33" i="186"/>
  <c r="A32" i="186"/>
  <c r="A31" i="186"/>
  <c r="A30" i="186"/>
  <c r="A29" i="186"/>
  <c r="A28" i="186"/>
  <c r="A27" i="186"/>
  <c r="A26" i="186"/>
  <c r="A25" i="186"/>
  <c r="A24" i="186"/>
  <c r="A23" i="186"/>
  <c r="A22" i="186"/>
  <c r="A21" i="186"/>
  <c r="A20" i="186"/>
  <c r="A19" i="186"/>
  <c r="A18" i="186"/>
  <c r="A17" i="186"/>
  <c r="A16" i="186"/>
  <c r="A15" i="186"/>
  <c r="A14" i="186"/>
  <c r="A13" i="186"/>
  <c r="A12" i="186"/>
  <c r="A11" i="186"/>
  <c r="A10" i="186"/>
  <c r="A9" i="186"/>
  <c r="A8" i="186"/>
  <c r="A7" i="186"/>
  <c r="AX902" i="186"/>
  <c r="AX903" i="186"/>
  <c r="AX904" i="186"/>
  <c r="AX905" i="186"/>
  <c r="AX906" i="186"/>
  <c r="AX907" i="186"/>
  <c r="AX908" i="186"/>
  <c r="AX909" i="186"/>
  <c r="AX910" i="186"/>
  <c r="AX911" i="186"/>
  <c r="AX912" i="186"/>
  <c r="AX913" i="186"/>
  <c r="AX914" i="186"/>
  <c r="AX915" i="186"/>
  <c r="AX916" i="186"/>
  <c r="AX917" i="186"/>
  <c r="O128" i="187"/>
  <c r="O104" i="187"/>
  <c r="O80" i="187"/>
  <c r="O4" i="187" s="1"/>
  <c r="O62" i="187"/>
  <c r="O42" i="187"/>
  <c r="O31" i="187"/>
  <c r="O19" i="187"/>
  <c r="O12" i="187"/>
  <c r="O5" i="187"/>
  <c r="V128" i="187"/>
  <c r="P128" i="187"/>
  <c r="Q128" i="187"/>
  <c r="R128" i="187"/>
  <c r="S128" i="187"/>
  <c r="T128" i="187"/>
  <c r="T4" i="187" s="1"/>
  <c r="U128" i="187"/>
  <c r="V104" i="187"/>
  <c r="P104" i="187"/>
  <c r="Q104" i="187"/>
  <c r="R104" i="187"/>
  <c r="S104" i="187"/>
  <c r="T104" i="187"/>
  <c r="U104" i="187"/>
  <c r="V80" i="187"/>
  <c r="U80" i="187"/>
  <c r="P80" i="187"/>
  <c r="Q80" i="187"/>
  <c r="R80" i="187"/>
  <c r="S80" i="187"/>
  <c r="T80" i="187"/>
  <c r="V62" i="187"/>
  <c r="P62" i="187"/>
  <c r="Q62" i="187"/>
  <c r="R62" i="187"/>
  <c r="R4" i="187" s="1"/>
  <c r="S62" i="187"/>
  <c r="T62" i="187"/>
  <c r="U62" i="187"/>
  <c r="V42" i="187"/>
  <c r="P42" i="187"/>
  <c r="Q42" i="187"/>
  <c r="R42" i="187"/>
  <c r="S42" i="187"/>
  <c r="T42" i="187"/>
  <c r="U42" i="187"/>
  <c r="V31" i="187"/>
  <c r="P31" i="187"/>
  <c r="Q31" i="187"/>
  <c r="R31" i="187"/>
  <c r="S31" i="187"/>
  <c r="T31" i="187"/>
  <c r="U31" i="187"/>
  <c r="V19" i="187"/>
  <c r="P19" i="187"/>
  <c r="Q19" i="187"/>
  <c r="R19" i="187"/>
  <c r="S19" i="187"/>
  <c r="T19" i="187"/>
  <c r="U19" i="187"/>
  <c r="V12" i="187"/>
  <c r="P12" i="187"/>
  <c r="Q12" i="187"/>
  <c r="R12" i="187"/>
  <c r="S12" i="187"/>
  <c r="T12" i="187"/>
  <c r="U12" i="187"/>
  <c r="V5" i="187"/>
  <c r="M5" i="187"/>
  <c r="N5" i="187"/>
  <c r="P5" i="187"/>
  <c r="Q5" i="187"/>
  <c r="R5" i="187"/>
  <c r="S5" i="187"/>
  <c r="T5" i="187"/>
  <c r="U5" i="187"/>
  <c r="P4" i="187"/>
  <c r="N128" i="187"/>
  <c r="N4" i="187" s="1"/>
  <c r="M128" i="187"/>
  <c r="L128" i="187"/>
  <c r="K128" i="187"/>
  <c r="N104" i="187"/>
  <c r="M104" i="187"/>
  <c r="M4" i="187" s="1"/>
  <c r="L104" i="187"/>
  <c r="K104" i="187"/>
  <c r="N80" i="187"/>
  <c r="M80" i="187"/>
  <c r="L80" i="187"/>
  <c r="K80" i="187"/>
  <c r="N62" i="187"/>
  <c r="M62" i="187"/>
  <c r="L62" i="187"/>
  <c r="K62" i="187"/>
  <c r="N42" i="187"/>
  <c r="M42" i="187"/>
  <c r="L42" i="187"/>
  <c r="K42" i="187"/>
  <c r="N31" i="187"/>
  <c r="M31" i="187"/>
  <c r="L31" i="187"/>
  <c r="K31" i="187"/>
  <c r="N19" i="187"/>
  <c r="M19" i="187"/>
  <c r="L19" i="187"/>
  <c r="K19" i="187"/>
  <c r="N12" i="187"/>
  <c r="M12" i="187"/>
  <c r="L12" i="187"/>
  <c r="K12" i="187"/>
  <c r="L5" i="187"/>
  <c r="K4" i="187"/>
  <c r="X8" i="186"/>
  <c r="X9" i="186"/>
  <c r="X10" i="186"/>
  <c r="X11" i="186"/>
  <c r="X12" i="186"/>
  <c r="X13" i="186"/>
  <c r="X14" i="186"/>
  <c r="X15" i="186"/>
  <c r="X16" i="186"/>
  <c r="X17" i="186"/>
  <c r="X18" i="186"/>
  <c r="X19" i="186"/>
  <c r="X20" i="186"/>
  <c r="X21" i="186"/>
  <c r="X22" i="186"/>
  <c r="X23" i="186"/>
  <c r="X24" i="186"/>
  <c r="X25" i="186"/>
  <c r="X26" i="186"/>
  <c r="X27" i="186"/>
  <c r="X28" i="186"/>
  <c r="X29" i="186"/>
  <c r="X30" i="186"/>
  <c r="X31" i="186"/>
  <c r="X32" i="186"/>
  <c r="X33" i="186"/>
  <c r="X34" i="186"/>
  <c r="X35" i="186"/>
  <c r="X36" i="186"/>
  <c r="X37" i="186"/>
  <c r="X38" i="186"/>
  <c r="X39" i="186"/>
  <c r="X40" i="186"/>
  <c r="X41" i="186"/>
  <c r="X42" i="186"/>
  <c r="X43" i="186"/>
  <c r="X44" i="186"/>
  <c r="X45" i="186"/>
  <c r="X46" i="186"/>
  <c r="X47" i="186"/>
  <c r="X48" i="186"/>
  <c r="X49" i="186"/>
  <c r="X50" i="186"/>
  <c r="X51" i="186"/>
  <c r="X52" i="186"/>
  <c r="X53" i="186"/>
  <c r="X54" i="186"/>
  <c r="X55" i="186"/>
  <c r="X56" i="186"/>
  <c r="X57" i="186"/>
  <c r="X58" i="186"/>
  <c r="X59" i="186"/>
  <c r="X60" i="186"/>
  <c r="X61" i="186"/>
  <c r="X62" i="186"/>
  <c r="X63" i="186"/>
  <c r="X64" i="186"/>
  <c r="X65" i="186"/>
  <c r="X66" i="186"/>
  <c r="X67" i="186"/>
  <c r="X68" i="186"/>
  <c r="X69" i="186"/>
  <c r="X70" i="186"/>
  <c r="X71" i="186"/>
  <c r="X72" i="186"/>
  <c r="X73" i="186"/>
  <c r="X74" i="186"/>
  <c r="X75" i="186"/>
  <c r="X76" i="186"/>
  <c r="X77" i="186"/>
  <c r="X78" i="186"/>
  <c r="X79" i="186"/>
  <c r="X80" i="186"/>
  <c r="X81" i="186"/>
  <c r="X82" i="186"/>
  <c r="X83" i="186"/>
  <c r="X84" i="186"/>
  <c r="X85" i="186"/>
  <c r="X86" i="186"/>
  <c r="X87" i="186"/>
  <c r="X88" i="186"/>
  <c r="X89" i="186"/>
  <c r="X90" i="186"/>
  <c r="X91" i="186"/>
  <c r="X92" i="186"/>
  <c r="X93" i="186"/>
  <c r="X94" i="186"/>
  <c r="X95" i="186"/>
  <c r="X96" i="186"/>
  <c r="X97" i="186"/>
  <c r="X98" i="186"/>
  <c r="X99" i="186"/>
  <c r="X100" i="186"/>
  <c r="X101" i="186"/>
  <c r="X102" i="186"/>
  <c r="X103" i="186"/>
  <c r="X104" i="186"/>
  <c r="X105" i="186"/>
  <c r="X106" i="186"/>
  <c r="X107" i="186"/>
  <c r="X108" i="186"/>
  <c r="X109" i="186"/>
  <c r="X110" i="186"/>
  <c r="X111" i="186"/>
  <c r="X112" i="186"/>
  <c r="X113" i="186"/>
  <c r="X114" i="186"/>
  <c r="X115" i="186"/>
  <c r="X116" i="186"/>
  <c r="X117" i="186"/>
  <c r="X118" i="186"/>
  <c r="X119" i="186"/>
  <c r="X120" i="186"/>
  <c r="X121" i="186"/>
  <c r="X122" i="186"/>
  <c r="X123" i="186"/>
  <c r="X124" i="186"/>
  <c r="X125" i="186"/>
  <c r="X126" i="186"/>
  <c r="X127" i="186"/>
  <c r="X128" i="186"/>
  <c r="X129" i="186"/>
  <c r="X130" i="186"/>
  <c r="X131" i="186"/>
  <c r="X132" i="186"/>
  <c r="X133" i="186"/>
  <c r="X134" i="186"/>
  <c r="X135" i="186"/>
  <c r="X136" i="186"/>
  <c r="X137" i="186"/>
  <c r="X138" i="186"/>
  <c r="X139" i="186"/>
  <c r="X7" i="186"/>
  <c r="AX891" i="186"/>
  <c r="AX892" i="186"/>
  <c r="AX893" i="186"/>
  <c r="AX894" i="186"/>
  <c r="AX895" i="186"/>
  <c r="AX896" i="186"/>
  <c r="AX897" i="186"/>
  <c r="AX898" i="186"/>
  <c r="AX899" i="186"/>
  <c r="AX900" i="186"/>
  <c r="AX901" i="186"/>
  <c r="AX868" i="186"/>
  <c r="AX869" i="186"/>
  <c r="AX870" i="186"/>
  <c r="AX871" i="186"/>
  <c r="AX872" i="186"/>
  <c r="AX873" i="186"/>
  <c r="AX874" i="186"/>
  <c r="AX875" i="186"/>
  <c r="AX876" i="186"/>
  <c r="AX877" i="186"/>
  <c r="AX878" i="186"/>
  <c r="AX879" i="186"/>
  <c r="AX880" i="186"/>
  <c r="AX881" i="186"/>
  <c r="AX882" i="186"/>
  <c r="AX883" i="186"/>
  <c r="AX884" i="186"/>
  <c r="AX885" i="186"/>
  <c r="AX886" i="186"/>
  <c r="AX887" i="186"/>
  <c r="AX888" i="186"/>
  <c r="AX889" i="186"/>
  <c r="AX890" i="186"/>
  <c r="C39" i="14"/>
  <c r="C16" i="14"/>
  <c r="C7" i="14"/>
  <c r="AX846" i="186"/>
  <c r="AX847" i="186"/>
  <c r="AX848" i="186"/>
  <c r="AX849" i="186"/>
  <c r="AX850" i="186"/>
  <c r="AX851" i="186"/>
  <c r="AX852" i="186"/>
  <c r="AX853" i="186"/>
  <c r="AX854" i="186"/>
  <c r="AX855" i="186"/>
  <c r="AX856" i="186"/>
  <c r="AX857" i="186"/>
  <c r="AX858" i="186"/>
  <c r="AX859" i="186"/>
  <c r="AX860" i="186"/>
  <c r="AX861" i="186"/>
  <c r="AX862" i="186"/>
  <c r="AX863" i="186"/>
  <c r="AX864" i="186"/>
  <c r="AX865" i="186"/>
  <c r="AX866" i="186"/>
  <c r="AX867" i="186"/>
  <c r="C31" i="14"/>
  <c r="C37" i="14"/>
  <c r="C34" i="14"/>
  <c r="C43" i="14"/>
  <c r="AX805" i="186"/>
  <c r="AX806" i="186"/>
  <c r="AX807" i="186"/>
  <c r="AX808" i="186"/>
  <c r="AX809" i="186"/>
  <c r="AX810" i="186"/>
  <c r="AX811" i="186"/>
  <c r="AX812" i="186"/>
  <c r="AX813" i="186"/>
  <c r="AX814" i="186"/>
  <c r="AX815" i="186"/>
  <c r="AX816" i="186"/>
  <c r="AX817" i="186"/>
  <c r="AX818" i="186"/>
  <c r="AX819" i="186"/>
  <c r="AX820" i="186"/>
  <c r="AX821" i="186"/>
  <c r="AX822" i="186"/>
  <c r="AX823" i="186"/>
  <c r="AX824" i="186"/>
  <c r="AX825" i="186"/>
  <c r="AX826" i="186"/>
  <c r="AX827" i="186"/>
  <c r="AX828" i="186"/>
  <c r="AX829" i="186"/>
  <c r="AX830" i="186"/>
  <c r="AX831" i="186"/>
  <c r="AX832" i="186"/>
  <c r="AX833" i="186"/>
  <c r="AX834" i="186"/>
  <c r="AX835" i="186"/>
  <c r="AX836" i="186"/>
  <c r="AX837" i="186"/>
  <c r="AX838" i="186"/>
  <c r="AX839" i="186"/>
  <c r="AX840" i="186"/>
  <c r="AX841" i="186"/>
  <c r="AX842" i="186"/>
  <c r="AX843" i="186"/>
  <c r="AX844" i="186"/>
  <c r="AX845" i="186"/>
  <c r="AX767" i="186"/>
  <c r="AX768" i="186"/>
  <c r="AX769" i="186"/>
  <c r="AX770" i="186"/>
  <c r="AX771" i="186"/>
  <c r="AX772" i="186"/>
  <c r="AX773" i="186"/>
  <c r="AX774" i="186"/>
  <c r="AX775" i="186"/>
  <c r="AX776" i="186"/>
  <c r="AX777" i="186"/>
  <c r="AX778" i="186"/>
  <c r="AX779" i="186"/>
  <c r="AX780" i="186"/>
  <c r="AX781" i="186"/>
  <c r="AX782" i="186"/>
  <c r="AX783" i="186"/>
  <c r="AX784" i="186"/>
  <c r="AX785" i="186"/>
  <c r="AX786" i="186"/>
  <c r="AX787" i="186"/>
  <c r="AX788" i="186"/>
  <c r="AX789" i="186"/>
  <c r="AX790" i="186"/>
  <c r="AX791" i="186"/>
  <c r="AX792" i="186"/>
  <c r="AX793" i="186"/>
  <c r="AX794" i="186"/>
  <c r="AX795" i="186"/>
  <c r="AX796" i="186"/>
  <c r="AX797" i="186"/>
  <c r="AX798" i="186"/>
  <c r="AX799" i="186"/>
  <c r="AX800" i="186"/>
  <c r="AX801" i="186"/>
  <c r="AX802" i="186"/>
  <c r="AX803" i="186"/>
  <c r="AX804" i="186"/>
  <c r="D2" i="220"/>
  <c r="AX741" i="186"/>
  <c r="AX742" i="186"/>
  <c r="AX743" i="186"/>
  <c r="AX744" i="186"/>
  <c r="AX745" i="186"/>
  <c r="AX746" i="186"/>
  <c r="AX747" i="186"/>
  <c r="AX748" i="186"/>
  <c r="AX749" i="186"/>
  <c r="AX750" i="186"/>
  <c r="AX751" i="186"/>
  <c r="AX752" i="186"/>
  <c r="AX753" i="186"/>
  <c r="AX754" i="186"/>
  <c r="AX755" i="186"/>
  <c r="AX756" i="186"/>
  <c r="AX757" i="186"/>
  <c r="AX758" i="186"/>
  <c r="AX759" i="186"/>
  <c r="AX760" i="186"/>
  <c r="AX761" i="186"/>
  <c r="AX762" i="186"/>
  <c r="AX763" i="186"/>
  <c r="AX764" i="186"/>
  <c r="AX765" i="186"/>
  <c r="AX766" i="186"/>
  <c r="AX739" i="186"/>
  <c r="AX740" i="186"/>
  <c r="AX729" i="186"/>
  <c r="AX730" i="186"/>
  <c r="AX731" i="186"/>
  <c r="AX732" i="186"/>
  <c r="AX733" i="186"/>
  <c r="AX734" i="186"/>
  <c r="AX735" i="186"/>
  <c r="AX736" i="186"/>
  <c r="AX737" i="186"/>
  <c r="AX738" i="186"/>
  <c r="C10" i="14"/>
  <c r="C6" i="14"/>
  <c r="C18" i="14"/>
  <c r="C13" i="14"/>
  <c r="C14" i="14"/>
  <c r="C12" i="14"/>
  <c r="C11" i="14"/>
  <c r="C9" i="14"/>
  <c r="C8" i="14"/>
  <c r="C5" i="14"/>
  <c r="C4" i="14"/>
  <c r="C3" i="14"/>
  <c r="AX725" i="186"/>
  <c r="AX726" i="186"/>
  <c r="AX727" i="186"/>
  <c r="AX728" i="186"/>
  <c r="AX720" i="186"/>
  <c r="AX721" i="186"/>
  <c r="AX722" i="186"/>
  <c r="AX723" i="186"/>
  <c r="AX724" i="186"/>
  <c r="AX719" i="186"/>
  <c r="AX701" i="186"/>
  <c r="AX702" i="186"/>
  <c r="AX703" i="186"/>
  <c r="AX704" i="186"/>
  <c r="AX705" i="186"/>
  <c r="AX706" i="186"/>
  <c r="AX707" i="186"/>
  <c r="AX708" i="186"/>
  <c r="AX709" i="186"/>
  <c r="AX710" i="186"/>
  <c r="AX711" i="186"/>
  <c r="AX712" i="186"/>
  <c r="AX713" i="186"/>
  <c r="AX714" i="186"/>
  <c r="AX715" i="186"/>
  <c r="AX716" i="186"/>
  <c r="AX717" i="186"/>
  <c r="AX718" i="186"/>
  <c r="AX8" i="186"/>
  <c r="AK8" i="186" s="1"/>
  <c r="AX9" i="186"/>
  <c r="AX10" i="186"/>
  <c r="AX11" i="186"/>
  <c r="AX12" i="186"/>
  <c r="AX13" i="186"/>
  <c r="AX14" i="186"/>
  <c r="AX15" i="186"/>
  <c r="AX16" i="186"/>
  <c r="AX17" i="186"/>
  <c r="AX18" i="186"/>
  <c r="AX19" i="186"/>
  <c r="AX20" i="186"/>
  <c r="AX21" i="186"/>
  <c r="AX22" i="186"/>
  <c r="AX23" i="186"/>
  <c r="AX24" i="186"/>
  <c r="AX25" i="186"/>
  <c r="AX26" i="186"/>
  <c r="AX27" i="186"/>
  <c r="AX28" i="186"/>
  <c r="AX29" i="186"/>
  <c r="AX30" i="186"/>
  <c r="AX31" i="186"/>
  <c r="AX32" i="186"/>
  <c r="AX33" i="186"/>
  <c r="AX34" i="186"/>
  <c r="AX35" i="186"/>
  <c r="AX36" i="186"/>
  <c r="AX37" i="186"/>
  <c r="AX38" i="186"/>
  <c r="AX39" i="186"/>
  <c r="AX40" i="186"/>
  <c r="AX41" i="186"/>
  <c r="AX42" i="186"/>
  <c r="AX43" i="186"/>
  <c r="AX44" i="186"/>
  <c r="AX45" i="186"/>
  <c r="AX46" i="186"/>
  <c r="AX47" i="186"/>
  <c r="AX48" i="186"/>
  <c r="AX49" i="186"/>
  <c r="AX50" i="186"/>
  <c r="AX51" i="186"/>
  <c r="AX52" i="186"/>
  <c r="AX53" i="186"/>
  <c r="AX54" i="186"/>
  <c r="AX55" i="186"/>
  <c r="AX56" i="186"/>
  <c r="AX57" i="186"/>
  <c r="AX58" i="186"/>
  <c r="AX59" i="186"/>
  <c r="AX60" i="186"/>
  <c r="AX61" i="186"/>
  <c r="AX62" i="186"/>
  <c r="AX63" i="186"/>
  <c r="AX64" i="186"/>
  <c r="AX65" i="186"/>
  <c r="AX66" i="186"/>
  <c r="AX67" i="186"/>
  <c r="AX68" i="186"/>
  <c r="AX69" i="186"/>
  <c r="AX70" i="186"/>
  <c r="AX71" i="186"/>
  <c r="AX72" i="186"/>
  <c r="AX73" i="186"/>
  <c r="AX74" i="186"/>
  <c r="AX75" i="186"/>
  <c r="AX76" i="186"/>
  <c r="AX77" i="186"/>
  <c r="AX78" i="186"/>
  <c r="AX79" i="186"/>
  <c r="AX80" i="186"/>
  <c r="AX81" i="186"/>
  <c r="AX82" i="186"/>
  <c r="AX83" i="186"/>
  <c r="AX84" i="186"/>
  <c r="AX85" i="186"/>
  <c r="AX86" i="186"/>
  <c r="AX87" i="186"/>
  <c r="AX88" i="186"/>
  <c r="AX89" i="186"/>
  <c r="AX90" i="186"/>
  <c r="AX91" i="186"/>
  <c r="AX92" i="186"/>
  <c r="AX93" i="186"/>
  <c r="AX94" i="186"/>
  <c r="AX95" i="186"/>
  <c r="AX96" i="186"/>
  <c r="AX97" i="186"/>
  <c r="AX98" i="186"/>
  <c r="AX99" i="186"/>
  <c r="AX100" i="186"/>
  <c r="AX101" i="186"/>
  <c r="AX102" i="186"/>
  <c r="AX103" i="186"/>
  <c r="AX104" i="186"/>
  <c r="AX105" i="186"/>
  <c r="AX106" i="186"/>
  <c r="AX107" i="186"/>
  <c r="AX108" i="186"/>
  <c r="AX109" i="186"/>
  <c r="AX110" i="186"/>
  <c r="AX111" i="186"/>
  <c r="AX112" i="186"/>
  <c r="AX113" i="186"/>
  <c r="AX114" i="186"/>
  <c r="AX115" i="186"/>
  <c r="AX116" i="186"/>
  <c r="AX117" i="186"/>
  <c r="AX118" i="186"/>
  <c r="AX119" i="186"/>
  <c r="AX120" i="186"/>
  <c r="AX121" i="186"/>
  <c r="AX122" i="186"/>
  <c r="AX123" i="186"/>
  <c r="AX124" i="186"/>
  <c r="AX125" i="186"/>
  <c r="AX126" i="186"/>
  <c r="AX127" i="186"/>
  <c r="AX128" i="186"/>
  <c r="AX129" i="186"/>
  <c r="AX130" i="186"/>
  <c r="AX131" i="186"/>
  <c r="AX132" i="186"/>
  <c r="AX133" i="186"/>
  <c r="AX134" i="186"/>
  <c r="AX135" i="186"/>
  <c r="AX136" i="186"/>
  <c r="AX137" i="186"/>
  <c r="AX138" i="186"/>
  <c r="H139" i="193"/>
  <c r="F139" i="193"/>
  <c r="H138" i="193"/>
  <c r="F138" i="193"/>
  <c r="H137" i="193"/>
  <c r="F137" i="193"/>
  <c r="H136" i="193"/>
  <c r="F136" i="193"/>
  <c r="H135" i="193"/>
  <c r="F135" i="193"/>
  <c r="H134" i="193"/>
  <c r="F134" i="193"/>
  <c r="H133" i="193"/>
  <c r="F133" i="193"/>
  <c r="H132" i="193"/>
  <c r="F132" i="193"/>
  <c r="H131" i="193"/>
  <c r="F131" i="193"/>
  <c r="H130" i="193"/>
  <c r="F130" i="193"/>
  <c r="H128" i="193"/>
  <c r="F128" i="193"/>
  <c r="H127" i="193"/>
  <c r="F127" i="193"/>
  <c r="H126" i="193"/>
  <c r="F126" i="193"/>
  <c r="H125" i="193"/>
  <c r="F125" i="193"/>
  <c r="H124" i="193"/>
  <c r="F124" i="193"/>
  <c r="H123" i="193"/>
  <c r="F123" i="193"/>
  <c r="H122" i="193"/>
  <c r="F122" i="193"/>
  <c r="H121" i="193"/>
  <c r="F121" i="193"/>
  <c r="H120" i="193"/>
  <c r="F120" i="193"/>
  <c r="H119" i="193"/>
  <c r="F119" i="193"/>
  <c r="H118" i="193"/>
  <c r="F118" i="193"/>
  <c r="H117" i="193"/>
  <c r="F117" i="193"/>
  <c r="H116" i="193"/>
  <c r="F116" i="193"/>
  <c r="H115" i="193"/>
  <c r="F115" i="193"/>
  <c r="H114" i="193"/>
  <c r="F114" i="193"/>
  <c r="H113" i="193"/>
  <c r="F113" i="193"/>
  <c r="H112" i="193"/>
  <c r="F112" i="193"/>
  <c r="H111" i="193"/>
  <c r="F111" i="193"/>
  <c r="H110" i="193"/>
  <c r="F110" i="193"/>
  <c r="H109" i="193"/>
  <c r="F109" i="193"/>
  <c r="H108" i="193"/>
  <c r="F108" i="193"/>
  <c r="H107" i="193"/>
  <c r="F107" i="193"/>
  <c r="H106" i="193"/>
  <c r="F106" i="193"/>
  <c r="H104" i="193"/>
  <c r="F104" i="193"/>
  <c r="H103" i="193"/>
  <c r="F103" i="193"/>
  <c r="H102" i="193"/>
  <c r="F102" i="193"/>
  <c r="H101" i="193"/>
  <c r="F101" i="193"/>
  <c r="H100" i="193"/>
  <c r="F100" i="193"/>
  <c r="H99" i="193"/>
  <c r="F99" i="193"/>
  <c r="H98" i="193"/>
  <c r="F98" i="193"/>
  <c r="H97" i="193"/>
  <c r="F97" i="193"/>
  <c r="H96" i="193"/>
  <c r="F96" i="193"/>
  <c r="H95" i="193"/>
  <c r="F95" i="193"/>
  <c r="H94" i="193"/>
  <c r="F94" i="193"/>
  <c r="H93" i="193"/>
  <c r="F93" i="193"/>
  <c r="H92" i="193"/>
  <c r="F92" i="193"/>
  <c r="H91" i="193"/>
  <c r="F91" i="193"/>
  <c r="H90" i="193"/>
  <c r="F90" i="193"/>
  <c r="H89" i="193"/>
  <c r="F89" i="193"/>
  <c r="H88" i="193"/>
  <c r="F88" i="193"/>
  <c r="H87" i="193"/>
  <c r="F87" i="193"/>
  <c r="H86" i="193"/>
  <c r="F86" i="193"/>
  <c r="H85" i="193"/>
  <c r="F85" i="193"/>
  <c r="H84" i="193"/>
  <c r="F84" i="193"/>
  <c r="H83" i="193"/>
  <c r="F83" i="193"/>
  <c r="H82" i="193"/>
  <c r="F82" i="193"/>
  <c r="H80" i="193"/>
  <c r="F80" i="193"/>
  <c r="H79" i="193"/>
  <c r="F79" i="193"/>
  <c r="H78" i="193"/>
  <c r="F78" i="193"/>
  <c r="H77" i="193"/>
  <c r="F77" i="193"/>
  <c r="H76" i="193"/>
  <c r="F76" i="193"/>
  <c r="H75" i="193"/>
  <c r="F75" i="193"/>
  <c r="H74" i="193"/>
  <c r="F74" i="193"/>
  <c r="H73" i="193"/>
  <c r="F73" i="193"/>
  <c r="H72" i="193"/>
  <c r="F72" i="193"/>
  <c r="H71" i="193"/>
  <c r="F71" i="193"/>
  <c r="H70" i="193"/>
  <c r="F70" i="193"/>
  <c r="H69" i="193"/>
  <c r="F69" i="193"/>
  <c r="H68" i="193"/>
  <c r="F68" i="193"/>
  <c r="H67" i="193"/>
  <c r="F67" i="193"/>
  <c r="H66" i="193"/>
  <c r="F66" i="193"/>
  <c r="H65" i="193"/>
  <c r="F65" i="193"/>
  <c r="H64" i="193"/>
  <c r="F64" i="193"/>
  <c r="H62" i="193"/>
  <c r="F62" i="193"/>
  <c r="H61" i="193"/>
  <c r="F61" i="193"/>
  <c r="H60" i="193"/>
  <c r="F60" i="193"/>
  <c r="H59" i="193"/>
  <c r="F59" i="193"/>
  <c r="H58" i="193"/>
  <c r="F58" i="193"/>
  <c r="H57" i="193"/>
  <c r="F57" i="193"/>
  <c r="H56" i="193"/>
  <c r="F56" i="193"/>
  <c r="H55" i="193"/>
  <c r="F55" i="193"/>
  <c r="H54" i="193"/>
  <c r="F54" i="193"/>
  <c r="H53" i="193"/>
  <c r="F53" i="193"/>
  <c r="H52" i="193"/>
  <c r="F52" i="193"/>
  <c r="H51" i="193"/>
  <c r="F51" i="193"/>
  <c r="H50" i="193"/>
  <c r="F50" i="193"/>
  <c r="H49" i="193"/>
  <c r="F49" i="193"/>
  <c r="H48" i="193"/>
  <c r="F48" i="193"/>
  <c r="H47" i="193"/>
  <c r="F47" i="193"/>
  <c r="H46" i="193"/>
  <c r="F46" i="193"/>
  <c r="H45" i="193"/>
  <c r="F45" i="193"/>
  <c r="H44" i="193"/>
  <c r="F44" i="193"/>
  <c r="H42" i="193"/>
  <c r="F42" i="193"/>
  <c r="H41" i="193"/>
  <c r="F41" i="193"/>
  <c r="H40" i="193"/>
  <c r="F40" i="193"/>
  <c r="H39" i="193"/>
  <c r="F39" i="193"/>
  <c r="H38" i="193"/>
  <c r="F38" i="193"/>
  <c r="H37" i="193"/>
  <c r="F37" i="193"/>
  <c r="H36" i="193"/>
  <c r="F36" i="193"/>
  <c r="H35" i="193"/>
  <c r="F35" i="193"/>
  <c r="H34" i="193"/>
  <c r="F34" i="193"/>
  <c r="H33" i="193"/>
  <c r="F33" i="193"/>
  <c r="H31" i="193"/>
  <c r="F31" i="193"/>
  <c r="H30" i="193"/>
  <c r="F30" i="193"/>
  <c r="H29" i="193"/>
  <c r="F29" i="193"/>
  <c r="H28" i="193"/>
  <c r="F28" i="193"/>
  <c r="H27" i="193"/>
  <c r="F27" i="193"/>
  <c r="H26" i="193"/>
  <c r="F26" i="193"/>
  <c r="H25" i="193"/>
  <c r="F25" i="193"/>
  <c r="H24" i="193"/>
  <c r="F24" i="193"/>
  <c r="H23" i="193"/>
  <c r="F23" i="193"/>
  <c r="H22" i="193"/>
  <c r="F22" i="193"/>
  <c r="H21" i="193"/>
  <c r="F21" i="193"/>
  <c r="H19" i="193"/>
  <c r="F19" i="193"/>
  <c r="H18" i="193"/>
  <c r="F18" i="193"/>
  <c r="H17" i="193"/>
  <c r="F17" i="193"/>
  <c r="H16" i="193"/>
  <c r="F16" i="193"/>
  <c r="H15" i="193"/>
  <c r="F15" i="193"/>
  <c r="H14" i="193"/>
  <c r="F14" i="193"/>
  <c r="H12" i="193"/>
  <c r="F12" i="193"/>
  <c r="H11" i="193"/>
  <c r="F11" i="193"/>
  <c r="H10" i="193"/>
  <c r="F10" i="193"/>
  <c r="H9" i="193"/>
  <c r="F9" i="193"/>
  <c r="H8" i="193"/>
  <c r="F8" i="193"/>
  <c r="H7" i="193"/>
  <c r="F7" i="193"/>
  <c r="D139" i="193"/>
  <c r="D138" i="193"/>
  <c r="D137" i="193"/>
  <c r="D136" i="193"/>
  <c r="D135" i="193"/>
  <c r="D134" i="193"/>
  <c r="D133" i="193"/>
  <c r="D132" i="193"/>
  <c r="D131" i="193"/>
  <c r="D130" i="193"/>
  <c r="D128" i="193"/>
  <c r="D127" i="193"/>
  <c r="D126" i="193"/>
  <c r="D125" i="193"/>
  <c r="D124" i="193"/>
  <c r="D123" i="193"/>
  <c r="D122" i="193"/>
  <c r="D121" i="193"/>
  <c r="D120" i="193"/>
  <c r="D119" i="193"/>
  <c r="D118" i="193"/>
  <c r="D117" i="193"/>
  <c r="D116" i="193"/>
  <c r="D115" i="193"/>
  <c r="D114" i="193"/>
  <c r="D113" i="193"/>
  <c r="D112" i="193"/>
  <c r="D111" i="193"/>
  <c r="D110" i="193"/>
  <c r="D109" i="193"/>
  <c r="D108" i="193"/>
  <c r="D107" i="193"/>
  <c r="D106" i="193"/>
  <c r="D104" i="193"/>
  <c r="D103" i="193"/>
  <c r="D102" i="193"/>
  <c r="D101" i="193"/>
  <c r="D100" i="193"/>
  <c r="D99" i="193"/>
  <c r="D98" i="193"/>
  <c r="D97" i="193"/>
  <c r="D96" i="193"/>
  <c r="D95" i="193"/>
  <c r="D94" i="193"/>
  <c r="D93" i="193"/>
  <c r="D92" i="193"/>
  <c r="D91" i="193"/>
  <c r="D90" i="193"/>
  <c r="D89" i="193"/>
  <c r="D88" i="193"/>
  <c r="D87" i="193"/>
  <c r="D86" i="193"/>
  <c r="D85" i="193"/>
  <c r="D84" i="193"/>
  <c r="D83" i="193"/>
  <c r="D82" i="193"/>
  <c r="D80" i="193"/>
  <c r="D79" i="193"/>
  <c r="D78" i="193"/>
  <c r="D77" i="193"/>
  <c r="D76" i="193"/>
  <c r="D75" i="193"/>
  <c r="D74" i="193"/>
  <c r="D73" i="193"/>
  <c r="D72" i="193"/>
  <c r="D71" i="193"/>
  <c r="D70" i="193"/>
  <c r="D69" i="193"/>
  <c r="D68" i="193"/>
  <c r="D67" i="193"/>
  <c r="D66" i="193"/>
  <c r="D65" i="193"/>
  <c r="D64" i="193"/>
  <c r="D62" i="193"/>
  <c r="D61" i="193"/>
  <c r="D60" i="193"/>
  <c r="D59" i="193"/>
  <c r="D58" i="193"/>
  <c r="D57" i="193"/>
  <c r="D56" i="193"/>
  <c r="D55" i="193"/>
  <c r="D54" i="193"/>
  <c r="D53" i="193"/>
  <c r="D52" i="193"/>
  <c r="D51" i="193"/>
  <c r="D50" i="193"/>
  <c r="D49" i="193"/>
  <c r="D48" i="193"/>
  <c r="D47" i="193"/>
  <c r="D46" i="193"/>
  <c r="D45" i="193"/>
  <c r="D44" i="193"/>
  <c r="D42" i="193"/>
  <c r="D41" i="193"/>
  <c r="D40" i="193"/>
  <c r="D39" i="193"/>
  <c r="D38" i="193"/>
  <c r="D37" i="193"/>
  <c r="D36" i="193"/>
  <c r="D35" i="193"/>
  <c r="D34" i="193"/>
  <c r="D33" i="193"/>
  <c r="D31" i="193"/>
  <c r="D30" i="193"/>
  <c r="D29" i="193"/>
  <c r="D28" i="193"/>
  <c r="D27" i="193"/>
  <c r="D26" i="193"/>
  <c r="D25" i="193"/>
  <c r="D24" i="193"/>
  <c r="D23" i="193"/>
  <c r="D22" i="193"/>
  <c r="D21" i="193"/>
  <c r="D19" i="193"/>
  <c r="D18" i="193"/>
  <c r="D17" i="193"/>
  <c r="D16" i="193"/>
  <c r="D15" i="193"/>
  <c r="D14" i="193"/>
  <c r="D12" i="193"/>
  <c r="D11" i="193"/>
  <c r="D10" i="193"/>
  <c r="D9" i="193"/>
  <c r="D8" i="193"/>
  <c r="D7" i="193"/>
  <c r="AX139" i="186"/>
  <c r="AX140" i="186"/>
  <c r="AX141" i="186"/>
  <c r="AX142" i="186"/>
  <c r="AX143" i="186"/>
  <c r="AX144" i="186"/>
  <c r="AX145" i="186"/>
  <c r="AX146" i="186"/>
  <c r="AX147" i="186"/>
  <c r="AX148" i="186"/>
  <c r="AX149" i="186"/>
  <c r="AX150" i="186"/>
  <c r="AX151" i="186"/>
  <c r="AX152" i="186"/>
  <c r="AX153" i="186"/>
  <c r="AX154" i="186"/>
  <c r="AX155" i="186"/>
  <c r="AX156" i="186"/>
  <c r="AX157" i="186"/>
  <c r="AX158" i="186"/>
  <c r="AX159" i="186"/>
  <c r="AX160" i="186"/>
  <c r="AX161" i="186"/>
  <c r="AX162" i="186"/>
  <c r="AX163" i="186"/>
  <c r="AX164" i="186"/>
  <c r="AX165" i="186"/>
  <c r="AX166" i="186"/>
  <c r="AX167" i="186"/>
  <c r="AX168" i="186"/>
  <c r="AX169" i="186"/>
  <c r="AX170" i="186"/>
  <c r="AX171" i="186"/>
  <c r="AX172" i="186"/>
  <c r="AX173" i="186"/>
  <c r="AX174" i="186"/>
  <c r="AX175" i="186"/>
  <c r="AX176" i="186"/>
  <c r="AX177" i="186"/>
  <c r="AX178" i="186"/>
  <c r="AX179" i="186"/>
  <c r="AX180" i="186"/>
  <c r="AX181" i="186"/>
  <c r="AX182" i="186"/>
  <c r="AX183" i="186"/>
  <c r="AX184" i="186"/>
  <c r="AX185" i="186"/>
  <c r="AX186" i="186"/>
  <c r="AX187" i="186"/>
  <c r="AX188" i="186"/>
  <c r="AX189" i="186"/>
  <c r="AX190" i="186"/>
  <c r="AX191" i="186"/>
  <c r="AX192" i="186"/>
  <c r="AX193" i="186"/>
  <c r="AX194" i="186"/>
  <c r="AX195" i="186"/>
  <c r="AX196" i="186"/>
  <c r="AX197" i="186"/>
  <c r="AX198" i="186"/>
  <c r="AX199" i="186"/>
  <c r="AX200" i="186"/>
  <c r="AX201" i="186"/>
  <c r="AX202" i="186"/>
  <c r="AX203" i="186"/>
  <c r="AX204" i="186"/>
  <c r="AX205" i="186"/>
  <c r="AX206" i="186"/>
  <c r="AX207" i="186"/>
  <c r="AX208" i="186"/>
  <c r="AX209" i="186"/>
  <c r="AX210" i="186"/>
  <c r="AX211" i="186"/>
  <c r="AX212" i="186"/>
  <c r="AX213" i="186"/>
  <c r="AX214" i="186"/>
  <c r="AX215" i="186"/>
  <c r="AX216" i="186"/>
  <c r="AX217" i="186"/>
  <c r="AX218" i="186"/>
  <c r="AX219" i="186"/>
  <c r="AX220" i="186"/>
  <c r="AX221" i="186"/>
  <c r="AX222" i="186"/>
  <c r="AX223" i="186"/>
  <c r="AX224" i="186"/>
  <c r="AX225" i="186"/>
  <c r="AX226" i="186"/>
  <c r="AX227" i="186"/>
  <c r="AX228" i="186"/>
  <c r="AX229" i="186"/>
  <c r="AX230" i="186"/>
  <c r="AX231" i="186"/>
  <c r="AX232" i="186"/>
  <c r="AX233" i="186"/>
  <c r="AX234" i="186"/>
  <c r="AX235" i="186"/>
  <c r="AX236" i="186"/>
  <c r="AX237" i="186"/>
  <c r="AX238" i="186"/>
  <c r="AX239" i="186"/>
  <c r="AX240" i="186"/>
  <c r="AX241" i="186"/>
  <c r="AX242" i="186"/>
  <c r="AX243" i="186"/>
  <c r="AX244" i="186"/>
  <c r="AX245" i="186"/>
  <c r="AX246" i="186"/>
  <c r="AX247" i="186"/>
  <c r="AX248" i="186"/>
  <c r="AX249" i="186"/>
  <c r="AX250" i="186"/>
  <c r="AX251" i="186"/>
  <c r="AX252" i="186"/>
  <c r="AX253" i="186"/>
  <c r="AX254" i="186"/>
  <c r="AX255" i="186"/>
  <c r="AX256" i="186"/>
  <c r="AX257" i="186"/>
  <c r="AX258" i="186"/>
  <c r="AX259" i="186"/>
  <c r="AX260" i="186"/>
  <c r="AX261" i="186"/>
  <c r="AX262" i="186"/>
  <c r="AX263" i="186"/>
  <c r="AX264" i="186"/>
  <c r="AX265" i="186"/>
  <c r="AX266" i="186"/>
  <c r="AX267" i="186"/>
  <c r="AX268" i="186"/>
  <c r="AX269" i="186"/>
  <c r="AX270" i="186"/>
  <c r="AX271" i="186"/>
  <c r="AX272" i="186"/>
  <c r="AX273" i="186"/>
  <c r="AX274" i="186"/>
  <c r="AX275" i="186"/>
  <c r="AX276" i="186"/>
  <c r="AX277" i="186"/>
  <c r="AX278" i="186"/>
  <c r="AX279" i="186"/>
  <c r="AX280" i="186"/>
  <c r="AX281" i="186"/>
  <c r="AX282" i="186"/>
  <c r="AX283" i="186"/>
  <c r="AX284" i="186"/>
  <c r="AX285" i="186"/>
  <c r="AX286" i="186"/>
  <c r="AX287" i="186"/>
  <c r="AX288" i="186"/>
  <c r="AX289" i="186"/>
  <c r="AX290" i="186"/>
  <c r="AX291" i="186"/>
  <c r="AX292" i="186"/>
  <c r="AX293" i="186"/>
  <c r="AX294" i="186"/>
  <c r="AX295" i="186"/>
  <c r="AX296" i="186"/>
  <c r="AX297" i="186"/>
  <c r="AX298" i="186"/>
  <c r="AX299" i="186"/>
  <c r="AX300" i="186"/>
  <c r="AX301" i="186"/>
  <c r="AX302" i="186"/>
  <c r="AX303" i="186"/>
  <c r="AX304" i="186"/>
  <c r="AX305" i="186"/>
  <c r="AX306" i="186"/>
  <c r="AX307" i="186"/>
  <c r="AX308" i="186"/>
  <c r="AX309" i="186"/>
  <c r="AX310" i="186"/>
  <c r="AX311" i="186"/>
  <c r="AX312" i="186"/>
  <c r="AX313" i="186"/>
  <c r="AX314" i="186"/>
  <c r="AX315" i="186"/>
  <c r="AX316" i="186"/>
  <c r="AX317" i="186"/>
  <c r="AX318" i="186"/>
  <c r="AX319" i="186"/>
  <c r="AX320" i="186"/>
  <c r="AX321" i="186"/>
  <c r="AX322" i="186"/>
  <c r="AX323" i="186"/>
  <c r="AX324" i="186"/>
  <c r="AX325" i="186"/>
  <c r="AX326" i="186"/>
  <c r="AX327" i="186"/>
  <c r="AX328" i="186"/>
  <c r="AX329" i="186"/>
  <c r="AX330" i="186"/>
  <c r="AX331" i="186"/>
  <c r="AX332" i="186"/>
  <c r="AX333" i="186"/>
  <c r="AX334" i="186"/>
  <c r="AX335" i="186"/>
  <c r="AX336" i="186"/>
  <c r="AX337" i="186"/>
  <c r="AX338" i="186"/>
  <c r="AX339" i="186"/>
  <c r="AX340" i="186"/>
  <c r="AX341" i="186"/>
  <c r="AX342" i="186"/>
  <c r="AX343" i="186"/>
  <c r="AX344" i="186"/>
  <c r="AX345" i="186"/>
  <c r="AX346" i="186"/>
  <c r="AX347" i="186"/>
  <c r="AX348" i="186"/>
  <c r="AX349" i="186"/>
  <c r="AX350" i="186"/>
  <c r="AX351" i="186"/>
  <c r="AX352" i="186"/>
  <c r="AX353" i="186"/>
  <c r="AX354" i="186"/>
  <c r="AX355" i="186"/>
  <c r="AX356" i="186"/>
  <c r="AX357" i="186"/>
  <c r="AX358" i="186"/>
  <c r="AX359" i="186"/>
  <c r="AX360" i="186"/>
  <c r="AX361" i="186"/>
  <c r="AX362" i="186"/>
  <c r="AX363" i="186"/>
  <c r="AX364" i="186"/>
  <c r="AX365" i="186"/>
  <c r="AX366" i="186"/>
  <c r="AX367" i="186"/>
  <c r="AX368" i="186"/>
  <c r="AX369" i="186"/>
  <c r="AX370" i="186"/>
  <c r="AX371" i="186"/>
  <c r="AX372" i="186"/>
  <c r="AX373" i="186"/>
  <c r="AX374" i="186"/>
  <c r="AX375" i="186"/>
  <c r="AX376" i="186"/>
  <c r="AX377" i="186"/>
  <c r="AX378" i="186"/>
  <c r="AX379" i="186"/>
  <c r="AX380" i="186"/>
  <c r="AX381" i="186"/>
  <c r="AX382" i="186"/>
  <c r="AX383" i="186"/>
  <c r="AX384" i="186"/>
  <c r="AX385" i="186"/>
  <c r="AX386" i="186"/>
  <c r="AX387" i="186"/>
  <c r="AX388" i="186"/>
  <c r="AX389" i="186"/>
  <c r="AX390" i="186"/>
  <c r="AX391" i="186"/>
  <c r="AX392" i="186"/>
  <c r="AX393" i="186"/>
  <c r="AX394" i="186"/>
  <c r="AX395" i="186"/>
  <c r="AX396" i="186"/>
  <c r="AX397" i="186"/>
  <c r="AX398" i="186"/>
  <c r="AX399" i="186"/>
  <c r="AX400" i="186"/>
  <c r="AX401" i="186"/>
  <c r="AX402" i="186"/>
  <c r="AX403" i="186"/>
  <c r="AX404" i="186"/>
  <c r="AX405" i="186"/>
  <c r="AX406" i="186"/>
  <c r="AX407" i="186"/>
  <c r="AX408" i="186"/>
  <c r="AX409" i="186"/>
  <c r="AX410" i="186"/>
  <c r="AX411" i="186"/>
  <c r="AX412" i="186"/>
  <c r="AX413" i="186"/>
  <c r="AX414" i="186"/>
  <c r="AX415" i="186"/>
  <c r="AX416" i="186"/>
  <c r="AX417" i="186"/>
  <c r="AX418" i="186"/>
  <c r="AX419" i="186"/>
  <c r="AX420" i="186"/>
  <c r="AX421" i="186"/>
  <c r="AX422" i="186"/>
  <c r="AX423" i="186"/>
  <c r="AX424" i="186"/>
  <c r="AX425" i="186"/>
  <c r="AX426" i="186"/>
  <c r="AX427" i="186"/>
  <c r="AX428" i="186"/>
  <c r="AX429" i="186"/>
  <c r="AX430" i="186"/>
  <c r="AX431" i="186"/>
  <c r="AX432" i="186"/>
  <c r="AX433" i="186"/>
  <c r="AX434" i="186"/>
  <c r="AX435" i="186"/>
  <c r="AX436" i="186"/>
  <c r="AX437" i="186"/>
  <c r="AX438" i="186"/>
  <c r="AX439" i="186"/>
  <c r="AX440" i="186"/>
  <c r="AX441" i="186"/>
  <c r="AX442" i="186"/>
  <c r="AX443" i="186"/>
  <c r="AX444" i="186"/>
  <c r="AX445" i="186"/>
  <c r="AX446" i="186"/>
  <c r="AX447" i="186"/>
  <c r="AX448" i="186"/>
  <c r="AX449" i="186"/>
  <c r="AX450" i="186"/>
  <c r="AX451" i="186"/>
  <c r="AX452" i="186"/>
  <c r="AX453" i="186"/>
  <c r="AX454" i="186"/>
  <c r="AX455" i="186"/>
  <c r="AX456" i="186"/>
  <c r="AX457" i="186"/>
  <c r="AX458" i="186"/>
  <c r="AX459" i="186"/>
  <c r="AX460" i="186"/>
  <c r="AX461" i="186"/>
  <c r="AX462" i="186"/>
  <c r="AX463" i="186"/>
  <c r="AX464" i="186"/>
  <c r="AX465" i="186"/>
  <c r="AX466" i="186"/>
  <c r="AX467" i="186"/>
  <c r="AX468" i="186"/>
  <c r="AX469" i="186"/>
  <c r="AX470" i="186"/>
  <c r="AX471" i="186"/>
  <c r="AX472" i="186"/>
  <c r="AX473" i="186"/>
  <c r="AX474" i="186"/>
  <c r="AX475" i="186"/>
  <c r="AX476" i="186"/>
  <c r="AX477" i="186"/>
  <c r="AX478" i="186"/>
  <c r="AX479" i="186"/>
  <c r="AX480" i="186"/>
  <c r="AX481" i="186"/>
  <c r="AX482" i="186"/>
  <c r="AX483" i="186"/>
  <c r="AX484" i="186"/>
  <c r="AX485" i="186"/>
  <c r="AX486" i="186"/>
  <c r="AX487" i="186"/>
  <c r="AX488" i="186"/>
  <c r="AX489" i="186"/>
  <c r="AX490" i="186"/>
  <c r="AX491" i="186"/>
  <c r="AX492" i="186"/>
  <c r="AX493" i="186"/>
  <c r="AX494" i="186"/>
  <c r="AX495" i="186"/>
  <c r="AX496" i="186"/>
  <c r="AX497" i="186"/>
  <c r="AX498" i="186"/>
  <c r="AX499" i="186"/>
  <c r="AX500" i="186"/>
  <c r="AX501" i="186"/>
  <c r="AX502" i="186"/>
  <c r="AX503" i="186"/>
  <c r="AX504" i="186"/>
  <c r="AX505" i="186"/>
  <c r="AX506" i="186"/>
  <c r="AX507" i="186"/>
  <c r="AX508" i="186"/>
  <c r="AX509" i="186"/>
  <c r="AX510" i="186"/>
  <c r="AX511" i="186"/>
  <c r="AX512" i="186"/>
  <c r="AX513" i="186"/>
  <c r="AX514" i="186"/>
  <c r="AX515" i="186"/>
  <c r="AX516" i="186"/>
  <c r="AX517" i="186"/>
  <c r="AX518" i="186"/>
  <c r="AX519" i="186"/>
  <c r="AX520" i="186"/>
  <c r="AX521" i="186"/>
  <c r="AX522" i="186"/>
  <c r="AX523" i="186"/>
  <c r="AX524" i="186"/>
  <c r="AX525" i="186"/>
  <c r="AX526" i="186"/>
  <c r="AX527" i="186"/>
  <c r="AX528" i="186"/>
  <c r="AX529" i="186"/>
  <c r="AX530" i="186"/>
  <c r="AX531" i="186"/>
  <c r="AX532" i="186"/>
  <c r="AX533" i="186"/>
  <c r="AX534" i="186"/>
  <c r="AX535" i="186"/>
  <c r="AX536" i="186"/>
  <c r="AX537" i="186"/>
  <c r="AX538" i="186"/>
  <c r="AX539" i="186"/>
  <c r="AX540" i="186"/>
  <c r="AX541" i="186"/>
  <c r="AX542" i="186"/>
  <c r="AX543" i="186"/>
  <c r="AX544" i="186"/>
  <c r="AX545" i="186"/>
  <c r="AX546" i="186"/>
  <c r="AX547" i="186"/>
  <c r="AX548" i="186"/>
  <c r="AX549" i="186"/>
  <c r="AX550" i="186"/>
  <c r="AX551" i="186"/>
  <c r="AX552" i="186"/>
  <c r="AX553" i="186"/>
  <c r="AX554" i="186"/>
  <c r="AX555" i="186"/>
  <c r="AX556" i="186"/>
  <c r="AX557" i="186"/>
  <c r="AX558" i="186"/>
  <c r="AX559" i="186"/>
  <c r="AX560" i="186"/>
  <c r="AX561" i="186"/>
  <c r="AX562" i="186"/>
  <c r="AX563" i="186"/>
  <c r="AX564" i="186"/>
  <c r="AX565" i="186"/>
  <c r="AX566" i="186"/>
  <c r="AX567" i="186"/>
  <c r="AX568" i="186"/>
  <c r="AX569" i="186"/>
  <c r="AX570" i="186"/>
  <c r="AX571" i="186"/>
  <c r="AX572" i="186"/>
  <c r="AX573" i="186"/>
  <c r="AX574" i="186"/>
  <c r="AX575" i="186"/>
  <c r="AX576" i="186"/>
  <c r="AX577" i="186"/>
  <c r="AX578" i="186"/>
  <c r="AX579" i="186"/>
  <c r="AX580" i="186"/>
  <c r="AX581" i="186"/>
  <c r="AX582" i="186"/>
  <c r="AX583" i="186"/>
  <c r="AX584" i="186"/>
  <c r="AX585" i="186"/>
  <c r="AX586" i="186"/>
  <c r="AX587" i="186"/>
  <c r="AX588" i="186"/>
  <c r="AX589" i="186"/>
  <c r="AX590" i="186"/>
  <c r="AX591" i="186"/>
  <c r="AX592" i="186"/>
  <c r="AX593" i="186"/>
  <c r="AX594" i="186"/>
  <c r="AX595" i="186"/>
  <c r="AX596" i="186"/>
  <c r="AX597" i="186"/>
  <c r="AX598" i="186"/>
  <c r="AX599" i="186"/>
  <c r="AX600" i="186"/>
  <c r="AX601" i="186"/>
  <c r="AX602" i="186"/>
  <c r="AX603" i="186"/>
  <c r="AX604" i="186"/>
  <c r="AX605" i="186"/>
  <c r="AX606" i="186"/>
  <c r="AX607" i="186"/>
  <c r="AX608" i="186"/>
  <c r="AX609" i="186"/>
  <c r="AX610" i="186"/>
  <c r="AX611" i="186"/>
  <c r="AX612" i="186"/>
  <c r="AX613" i="186"/>
  <c r="AX614" i="186"/>
  <c r="AX615" i="186"/>
  <c r="AX616" i="186"/>
  <c r="AX617" i="186"/>
  <c r="AX618" i="186"/>
  <c r="AX619" i="186"/>
  <c r="AX620" i="186"/>
  <c r="AX621" i="186"/>
  <c r="AX622" i="186"/>
  <c r="AX623" i="186"/>
  <c r="AX624" i="186"/>
  <c r="AX625" i="186"/>
  <c r="AX626" i="186"/>
  <c r="AX627" i="186"/>
  <c r="AX628" i="186"/>
  <c r="AX629" i="186"/>
  <c r="AX630" i="186"/>
  <c r="AX631" i="186"/>
  <c r="AX632" i="186"/>
  <c r="AX633" i="186"/>
  <c r="AX634" i="186"/>
  <c r="AX635" i="186"/>
  <c r="AX636" i="186"/>
  <c r="AX637" i="186"/>
  <c r="AX638" i="186"/>
  <c r="AX639" i="186"/>
  <c r="AX640" i="186"/>
  <c r="AX641" i="186"/>
  <c r="AX642" i="186"/>
  <c r="AX643" i="186"/>
  <c r="AX644" i="186"/>
  <c r="AX645" i="186"/>
  <c r="AX646" i="186"/>
  <c r="AX647" i="186"/>
  <c r="AX648" i="186"/>
  <c r="AX649" i="186"/>
  <c r="AX650" i="186"/>
  <c r="AX651" i="186"/>
  <c r="AX652" i="186"/>
  <c r="AX653" i="186"/>
  <c r="AX654" i="186"/>
  <c r="AX655" i="186"/>
  <c r="AX656" i="186"/>
  <c r="AX657" i="186"/>
  <c r="AX658" i="186"/>
  <c r="AX659" i="186"/>
  <c r="AX660" i="186"/>
  <c r="AX661" i="186"/>
  <c r="AX662" i="186"/>
  <c r="AX663" i="186"/>
  <c r="AX664" i="186"/>
  <c r="AX665" i="186"/>
  <c r="AX666" i="186"/>
  <c r="AX667" i="186"/>
  <c r="AX668" i="186"/>
  <c r="AX669" i="186"/>
  <c r="AX670" i="186"/>
  <c r="AX671" i="186"/>
  <c r="AX672" i="186"/>
  <c r="AX673" i="186"/>
  <c r="AX674" i="186"/>
  <c r="AX675" i="186"/>
  <c r="AX676" i="186"/>
  <c r="AX677" i="186"/>
  <c r="AX678" i="186"/>
  <c r="AX679" i="186"/>
  <c r="AX680" i="186"/>
  <c r="AX681" i="186"/>
  <c r="AX682" i="186"/>
  <c r="AX683" i="186"/>
  <c r="AX684" i="186"/>
  <c r="AX685" i="186"/>
  <c r="AX686" i="186"/>
  <c r="AX687" i="186"/>
  <c r="AX688" i="186"/>
  <c r="AX689" i="186"/>
  <c r="AX690" i="186"/>
  <c r="AX691" i="186"/>
  <c r="AX692" i="186"/>
  <c r="AX693" i="186"/>
  <c r="AX694" i="186"/>
  <c r="AX695" i="186"/>
  <c r="AX696" i="186"/>
  <c r="AX697" i="186"/>
  <c r="AX698" i="186"/>
  <c r="AX699" i="186"/>
  <c r="AX700" i="186"/>
  <c r="U142" i="192"/>
  <c r="S142" i="192"/>
  <c r="M142" i="192"/>
  <c r="K142" i="192"/>
  <c r="I142" i="192"/>
  <c r="G142" i="192"/>
  <c r="E142" i="192"/>
  <c r="C142" i="192"/>
  <c r="U141" i="192"/>
  <c r="S141" i="192"/>
  <c r="M141" i="192"/>
  <c r="K141" i="192"/>
  <c r="I141" i="192"/>
  <c r="G141" i="192"/>
  <c r="E141" i="192"/>
  <c r="C141" i="192"/>
  <c r="U140" i="192"/>
  <c r="S140" i="192"/>
  <c r="M140" i="192"/>
  <c r="K140" i="192"/>
  <c r="I140" i="192"/>
  <c r="G140" i="192"/>
  <c r="E140" i="192"/>
  <c r="C140" i="192"/>
  <c r="U139" i="192"/>
  <c r="S139" i="192"/>
  <c r="M139" i="192"/>
  <c r="K139" i="192"/>
  <c r="I139" i="192"/>
  <c r="G139" i="192"/>
  <c r="E139" i="192"/>
  <c r="C139" i="192"/>
  <c r="U138" i="192"/>
  <c r="S138" i="192"/>
  <c r="M138" i="192"/>
  <c r="L138" i="192" s="1"/>
  <c r="K138" i="192"/>
  <c r="I138" i="192"/>
  <c r="G138" i="192"/>
  <c r="E138" i="192"/>
  <c r="C138" i="192"/>
  <c r="U137" i="192"/>
  <c r="S137" i="192"/>
  <c r="M137" i="192"/>
  <c r="L137" i="192" s="1"/>
  <c r="K137" i="192"/>
  <c r="I137" i="192"/>
  <c r="G137" i="192"/>
  <c r="E137" i="192"/>
  <c r="C137" i="192"/>
  <c r="U136" i="192"/>
  <c r="S136" i="192"/>
  <c r="M136" i="192"/>
  <c r="L136" i="192" s="1"/>
  <c r="K136" i="192"/>
  <c r="I136" i="192"/>
  <c r="G136" i="192"/>
  <c r="E136" i="192"/>
  <c r="C136" i="192"/>
  <c r="U135" i="192"/>
  <c r="S135" i="192"/>
  <c r="M135" i="192"/>
  <c r="K135" i="192"/>
  <c r="I135" i="192"/>
  <c r="G135" i="192"/>
  <c r="E135" i="192"/>
  <c r="C135" i="192"/>
  <c r="U134" i="192"/>
  <c r="S134" i="192"/>
  <c r="M134" i="192"/>
  <c r="L134" i="192" s="1"/>
  <c r="K134" i="192"/>
  <c r="I134" i="192"/>
  <c r="G134" i="192"/>
  <c r="E134" i="192"/>
  <c r="C134" i="192"/>
  <c r="U133" i="192"/>
  <c r="S133" i="192"/>
  <c r="M133" i="192"/>
  <c r="M132" i="192" s="1"/>
  <c r="K133" i="192"/>
  <c r="I133" i="192"/>
  <c r="G133" i="192"/>
  <c r="E133" i="192"/>
  <c r="C133" i="192"/>
  <c r="C132" i="192"/>
  <c r="U120" i="192"/>
  <c r="S120" i="192"/>
  <c r="M120" i="192"/>
  <c r="K120" i="192"/>
  <c r="I120" i="192"/>
  <c r="G120" i="192"/>
  <c r="E120" i="192"/>
  <c r="C120" i="192"/>
  <c r="U119" i="192"/>
  <c r="S119" i="192"/>
  <c r="M119" i="192"/>
  <c r="K119" i="192"/>
  <c r="I119" i="192"/>
  <c r="G119" i="192"/>
  <c r="E119" i="192"/>
  <c r="C119" i="192"/>
  <c r="U118" i="192"/>
  <c r="S118" i="192"/>
  <c r="M118" i="192"/>
  <c r="K118" i="192"/>
  <c r="I118" i="192"/>
  <c r="G118" i="192"/>
  <c r="E118" i="192"/>
  <c r="C118" i="192"/>
  <c r="U117" i="192"/>
  <c r="S117" i="192"/>
  <c r="M117" i="192"/>
  <c r="K117" i="192"/>
  <c r="I117" i="192"/>
  <c r="G117" i="192"/>
  <c r="E117" i="192"/>
  <c r="C117" i="192"/>
  <c r="U116" i="192"/>
  <c r="S116" i="192"/>
  <c r="M116" i="192"/>
  <c r="K116" i="192"/>
  <c r="I116" i="192"/>
  <c r="G116" i="192"/>
  <c r="E116" i="192"/>
  <c r="C116" i="192"/>
  <c r="U115" i="192"/>
  <c r="S115" i="192"/>
  <c r="M115" i="192"/>
  <c r="K115" i="192"/>
  <c r="I115" i="192"/>
  <c r="G115" i="192"/>
  <c r="E115" i="192"/>
  <c r="C115" i="192"/>
  <c r="U114" i="192"/>
  <c r="S114" i="192"/>
  <c r="M114" i="192"/>
  <c r="K114" i="192"/>
  <c r="I114" i="192"/>
  <c r="G114" i="192"/>
  <c r="E114" i="192"/>
  <c r="C114" i="192"/>
  <c r="U113" i="192"/>
  <c r="S113" i="192"/>
  <c r="M113" i="192"/>
  <c r="K113" i="192"/>
  <c r="I113" i="192"/>
  <c r="G113" i="192"/>
  <c r="E113" i="192"/>
  <c r="C113" i="192"/>
  <c r="U112" i="192"/>
  <c r="S112" i="192"/>
  <c r="M112" i="192"/>
  <c r="K112" i="192"/>
  <c r="I112" i="192"/>
  <c r="G112" i="192"/>
  <c r="E112" i="192"/>
  <c r="C112" i="192"/>
  <c r="U111" i="192"/>
  <c r="S111" i="192"/>
  <c r="M111" i="192"/>
  <c r="K111" i="192"/>
  <c r="I111" i="192"/>
  <c r="G111" i="192"/>
  <c r="E111" i="192"/>
  <c r="C111" i="192"/>
  <c r="U110" i="192"/>
  <c r="S110" i="192"/>
  <c r="M110" i="192"/>
  <c r="K110" i="192"/>
  <c r="I110" i="192"/>
  <c r="G110" i="192"/>
  <c r="E110" i="192"/>
  <c r="C110" i="192"/>
  <c r="U109" i="192"/>
  <c r="U108" i="192" s="1"/>
  <c r="S109" i="192"/>
  <c r="S108" i="192" s="1"/>
  <c r="M109" i="192"/>
  <c r="K109" i="192"/>
  <c r="I109" i="192"/>
  <c r="G109" i="192"/>
  <c r="E109" i="192"/>
  <c r="C109" i="192"/>
  <c r="C108" i="192" s="1"/>
  <c r="U107" i="192"/>
  <c r="S107" i="192"/>
  <c r="M107" i="192"/>
  <c r="K107" i="192"/>
  <c r="L107" i="192" s="1"/>
  <c r="I107" i="192"/>
  <c r="G107" i="192"/>
  <c r="E107" i="192"/>
  <c r="C107" i="192"/>
  <c r="U106" i="192"/>
  <c r="S106" i="192"/>
  <c r="M106" i="192"/>
  <c r="K106" i="192"/>
  <c r="L106" i="192" s="1"/>
  <c r="I106" i="192"/>
  <c r="G106" i="192"/>
  <c r="E106" i="192"/>
  <c r="C106" i="192"/>
  <c r="U105" i="192"/>
  <c r="S105" i="192"/>
  <c r="M105" i="192"/>
  <c r="K105" i="192"/>
  <c r="I105" i="192"/>
  <c r="G105" i="192"/>
  <c r="E105" i="192"/>
  <c r="C105" i="192"/>
  <c r="U104" i="192"/>
  <c r="S104" i="192"/>
  <c r="M104" i="192"/>
  <c r="K104" i="192"/>
  <c r="L104" i="192" s="1"/>
  <c r="I104" i="192"/>
  <c r="G104" i="192"/>
  <c r="E104" i="192"/>
  <c r="C104" i="192"/>
  <c r="U103" i="192"/>
  <c r="S103" i="192"/>
  <c r="M103" i="192"/>
  <c r="K103" i="192"/>
  <c r="L103" i="192" s="1"/>
  <c r="I103" i="192"/>
  <c r="G103" i="192"/>
  <c r="E103" i="192"/>
  <c r="C103" i="192"/>
  <c r="U102" i="192"/>
  <c r="S102" i="192"/>
  <c r="M102" i="192"/>
  <c r="K102" i="192"/>
  <c r="L102" i="192" s="1"/>
  <c r="I102" i="192"/>
  <c r="G102" i="192"/>
  <c r="E102" i="192"/>
  <c r="C102" i="192"/>
  <c r="U101" i="192"/>
  <c r="S101" i="192"/>
  <c r="M101" i="192"/>
  <c r="K101" i="192"/>
  <c r="I101" i="192"/>
  <c r="G101" i="192"/>
  <c r="E101" i="192"/>
  <c r="C101" i="192"/>
  <c r="U100" i="192"/>
  <c r="S100" i="192"/>
  <c r="M100" i="192"/>
  <c r="K100" i="192"/>
  <c r="L100" i="192" s="1"/>
  <c r="I100" i="192"/>
  <c r="G100" i="192"/>
  <c r="E100" i="192"/>
  <c r="C100" i="192"/>
  <c r="U99" i="192"/>
  <c r="S99" i="192"/>
  <c r="M99" i="192"/>
  <c r="K99" i="192"/>
  <c r="L99" i="192" s="1"/>
  <c r="I99" i="192"/>
  <c r="G99" i="192"/>
  <c r="E99" i="192"/>
  <c r="C99" i="192"/>
  <c r="U98" i="192"/>
  <c r="S98" i="192"/>
  <c r="M98" i="192"/>
  <c r="K98" i="192"/>
  <c r="L98" i="192" s="1"/>
  <c r="I98" i="192"/>
  <c r="G98" i="192"/>
  <c r="E98" i="192"/>
  <c r="C98" i="192"/>
  <c r="U97" i="192"/>
  <c r="S97" i="192"/>
  <c r="M97" i="192"/>
  <c r="K97" i="192"/>
  <c r="I97" i="192"/>
  <c r="G97" i="192"/>
  <c r="E97" i="192"/>
  <c r="C97" i="192"/>
  <c r="U96" i="192"/>
  <c r="S96" i="192"/>
  <c r="M96" i="192"/>
  <c r="K96" i="192"/>
  <c r="L96" i="192" s="1"/>
  <c r="I96" i="192"/>
  <c r="G96" i="192"/>
  <c r="E96" i="192"/>
  <c r="C96" i="192"/>
  <c r="U95" i="192"/>
  <c r="S95" i="192"/>
  <c r="M95" i="192"/>
  <c r="K95" i="192"/>
  <c r="L95" i="192" s="1"/>
  <c r="I95" i="192"/>
  <c r="G95" i="192"/>
  <c r="E95" i="192"/>
  <c r="C95" i="192"/>
  <c r="U94" i="192"/>
  <c r="S94" i="192"/>
  <c r="M94" i="192"/>
  <c r="K94" i="192"/>
  <c r="L94" i="192" s="1"/>
  <c r="I94" i="192"/>
  <c r="G94" i="192"/>
  <c r="E94" i="192"/>
  <c r="C94" i="192"/>
  <c r="U93" i="192"/>
  <c r="S93" i="192"/>
  <c r="M93" i="192"/>
  <c r="K93" i="192"/>
  <c r="I93" i="192"/>
  <c r="G93" i="192"/>
  <c r="E93" i="192"/>
  <c r="C93" i="192"/>
  <c r="U92" i="192"/>
  <c r="S92" i="192"/>
  <c r="M92" i="192"/>
  <c r="K92" i="192"/>
  <c r="L92" i="192" s="1"/>
  <c r="I92" i="192"/>
  <c r="G92" i="192"/>
  <c r="E92" i="192"/>
  <c r="C92" i="192"/>
  <c r="U91" i="192"/>
  <c r="S91" i="192"/>
  <c r="M91" i="192"/>
  <c r="K91" i="192"/>
  <c r="L91" i="192" s="1"/>
  <c r="I91" i="192"/>
  <c r="G91" i="192"/>
  <c r="E91" i="192"/>
  <c r="C91" i="192"/>
  <c r="U90" i="192"/>
  <c r="S90" i="192"/>
  <c r="M90" i="192"/>
  <c r="K90" i="192"/>
  <c r="L90" i="192" s="1"/>
  <c r="I90" i="192"/>
  <c r="G90" i="192"/>
  <c r="E90" i="192"/>
  <c r="C90" i="192"/>
  <c r="U89" i="192"/>
  <c r="S89" i="192"/>
  <c r="M89" i="192"/>
  <c r="K89" i="192"/>
  <c r="L89" i="192" s="1"/>
  <c r="I89" i="192"/>
  <c r="G89" i="192"/>
  <c r="E89" i="192"/>
  <c r="C89" i="192"/>
  <c r="U88" i="192"/>
  <c r="S88" i="192"/>
  <c r="M88" i="192"/>
  <c r="K88" i="192"/>
  <c r="I88" i="192"/>
  <c r="G88" i="192"/>
  <c r="E88" i="192"/>
  <c r="C88" i="192"/>
  <c r="U87" i="192"/>
  <c r="S87" i="192"/>
  <c r="M87" i="192"/>
  <c r="K87" i="192"/>
  <c r="L87" i="192" s="1"/>
  <c r="I87" i="192"/>
  <c r="G87" i="192"/>
  <c r="E87" i="192"/>
  <c r="C87" i="192"/>
  <c r="U86" i="192"/>
  <c r="S86" i="192"/>
  <c r="M86" i="192"/>
  <c r="K86" i="192"/>
  <c r="L86" i="192" s="1"/>
  <c r="I86" i="192"/>
  <c r="G86" i="192"/>
  <c r="E86" i="192"/>
  <c r="C86" i="192"/>
  <c r="U85" i="192"/>
  <c r="S85" i="192"/>
  <c r="S84" i="192" s="1"/>
  <c r="M85" i="192"/>
  <c r="K85" i="192"/>
  <c r="L85" i="192" s="1"/>
  <c r="I85" i="192"/>
  <c r="G85" i="192"/>
  <c r="E85" i="192"/>
  <c r="C85" i="192"/>
  <c r="C84" i="192"/>
  <c r="U83" i="192"/>
  <c r="S83" i="192"/>
  <c r="M83" i="192"/>
  <c r="K83" i="192"/>
  <c r="I83" i="192"/>
  <c r="G83" i="192"/>
  <c r="E83" i="192"/>
  <c r="C83" i="192"/>
  <c r="U82" i="192"/>
  <c r="S82" i="192"/>
  <c r="M82" i="192"/>
  <c r="L82" i="192" s="1"/>
  <c r="K82" i="192"/>
  <c r="I82" i="192"/>
  <c r="G82" i="192"/>
  <c r="E82" i="192"/>
  <c r="C82" i="192"/>
  <c r="U81" i="192"/>
  <c r="S81" i="192"/>
  <c r="M81" i="192"/>
  <c r="N81" i="192" s="1"/>
  <c r="K81" i="192"/>
  <c r="I81" i="192"/>
  <c r="G81" i="192"/>
  <c r="E81" i="192"/>
  <c r="C81" i="192"/>
  <c r="U80" i="192"/>
  <c r="S80" i="192"/>
  <c r="M80" i="192"/>
  <c r="L80" i="192" s="1"/>
  <c r="K80" i="192"/>
  <c r="I80" i="192"/>
  <c r="G80" i="192"/>
  <c r="E80" i="192"/>
  <c r="C80" i="192"/>
  <c r="U79" i="192"/>
  <c r="S79" i="192"/>
  <c r="M79" i="192"/>
  <c r="N79" i="192" s="1"/>
  <c r="K79" i="192"/>
  <c r="I79" i="192"/>
  <c r="G79" i="192"/>
  <c r="E79" i="192"/>
  <c r="C79" i="192"/>
  <c r="U78" i="192"/>
  <c r="S78" i="192"/>
  <c r="M78" i="192"/>
  <c r="L78" i="192" s="1"/>
  <c r="K78" i="192"/>
  <c r="I78" i="192"/>
  <c r="G78" i="192"/>
  <c r="E78" i="192"/>
  <c r="C78" i="192"/>
  <c r="U77" i="192"/>
  <c r="S77" i="192"/>
  <c r="M77" i="192"/>
  <c r="L77" i="192" s="1"/>
  <c r="K77" i="192"/>
  <c r="I77" i="192"/>
  <c r="G77" i="192"/>
  <c r="E77" i="192"/>
  <c r="C77" i="192"/>
  <c r="U76" i="192"/>
  <c r="S76" i="192"/>
  <c r="M76" i="192"/>
  <c r="L76" i="192" s="1"/>
  <c r="K76" i="192"/>
  <c r="I76" i="192"/>
  <c r="G76" i="192"/>
  <c r="E76" i="192"/>
  <c r="C76" i="192"/>
  <c r="U75" i="192"/>
  <c r="S75" i="192"/>
  <c r="M75" i="192"/>
  <c r="N75" i="192" s="1"/>
  <c r="K75" i="192"/>
  <c r="I75" i="192"/>
  <c r="G75" i="192"/>
  <c r="E75" i="192"/>
  <c r="C75" i="192"/>
  <c r="U74" i="192"/>
  <c r="S74" i="192"/>
  <c r="M74" i="192"/>
  <c r="L74" i="192" s="1"/>
  <c r="K74" i="192"/>
  <c r="I74" i="192"/>
  <c r="G74" i="192"/>
  <c r="E74" i="192"/>
  <c r="C74" i="192"/>
  <c r="U73" i="192"/>
  <c r="S73" i="192"/>
  <c r="M73" i="192"/>
  <c r="L73" i="192" s="1"/>
  <c r="K73" i="192"/>
  <c r="I73" i="192"/>
  <c r="G73" i="192"/>
  <c r="E73" i="192"/>
  <c r="C73" i="192"/>
  <c r="U72" i="192"/>
  <c r="S72" i="192"/>
  <c r="M72" i="192"/>
  <c r="L72" i="192" s="1"/>
  <c r="K72" i="192"/>
  <c r="I72" i="192"/>
  <c r="G72" i="192"/>
  <c r="E72" i="192"/>
  <c r="C72" i="192"/>
  <c r="U71" i="192"/>
  <c r="S71" i="192"/>
  <c r="M71" i="192"/>
  <c r="N71" i="192" s="1"/>
  <c r="K71" i="192"/>
  <c r="I71" i="192"/>
  <c r="G71" i="192"/>
  <c r="E71" i="192"/>
  <c r="C71" i="192"/>
  <c r="U70" i="192"/>
  <c r="S70" i="192"/>
  <c r="M70" i="192"/>
  <c r="N70" i="192" s="1"/>
  <c r="K70" i="192"/>
  <c r="I70" i="192"/>
  <c r="G70" i="192"/>
  <c r="E70" i="192"/>
  <c r="C70" i="192"/>
  <c r="U69" i="192"/>
  <c r="S69" i="192"/>
  <c r="M69" i="192"/>
  <c r="N69" i="192" s="1"/>
  <c r="K69" i="192"/>
  <c r="I69" i="192"/>
  <c r="G69" i="192"/>
  <c r="E69" i="192"/>
  <c r="C69" i="192"/>
  <c r="U68" i="192"/>
  <c r="S68" i="192"/>
  <c r="AG68" i="192" s="1"/>
  <c r="M68" i="192"/>
  <c r="L68" i="192" s="1"/>
  <c r="K68" i="192"/>
  <c r="I68" i="192"/>
  <c r="G68" i="192"/>
  <c r="E68" i="192"/>
  <c r="C68" i="192"/>
  <c r="U67" i="192"/>
  <c r="S67" i="192"/>
  <c r="S66" i="192" s="1"/>
  <c r="M67" i="192"/>
  <c r="M66" i="192" s="1"/>
  <c r="N66" i="192" s="1"/>
  <c r="K67" i="192"/>
  <c r="K66" i="192" s="1"/>
  <c r="I67" i="192"/>
  <c r="I66" i="192" s="1"/>
  <c r="G67" i="192"/>
  <c r="E67" i="192"/>
  <c r="C67" i="192"/>
  <c r="U65" i="192"/>
  <c r="S65" i="192"/>
  <c r="M65" i="192"/>
  <c r="K65" i="192"/>
  <c r="I65" i="192"/>
  <c r="G65" i="192"/>
  <c r="E65" i="192"/>
  <c r="C65" i="192"/>
  <c r="U64" i="192"/>
  <c r="S64" i="192"/>
  <c r="AG64" i="192" s="1"/>
  <c r="D64" i="192" s="1"/>
  <c r="M64" i="192"/>
  <c r="N64" i="192" s="1"/>
  <c r="K64" i="192"/>
  <c r="I64" i="192"/>
  <c r="G64" i="192"/>
  <c r="E64" i="192"/>
  <c r="C64" i="192"/>
  <c r="U63" i="192"/>
  <c r="S63" i="192"/>
  <c r="M63" i="192"/>
  <c r="K63" i="192"/>
  <c r="I63" i="192"/>
  <c r="G63" i="192"/>
  <c r="E63" i="192"/>
  <c r="C63" i="192"/>
  <c r="U62" i="192"/>
  <c r="S62" i="192"/>
  <c r="M62" i="192"/>
  <c r="K62" i="192"/>
  <c r="I62" i="192"/>
  <c r="G62" i="192"/>
  <c r="E62" i="192"/>
  <c r="C62" i="192"/>
  <c r="U61" i="192"/>
  <c r="S61" i="192"/>
  <c r="M61" i="192"/>
  <c r="K61" i="192"/>
  <c r="I61" i="192"/>
  <c r="G61" i="192"/>
  <c r="E61" i="192"/>
  <c r="C61" i="192"/>
  <c r="U60" i="192"/>
  <c r="S60" i="192"/>
  <c r="M60" i="192"/>
  <c r="L60" i="192" s="1"/>
  <c r="K60" i="192"/>
  <c r="I60" i="192"/>
  <c r="G60" i="192"/>
  <c r="E60" i="192"/>
  <c r="C60" i="192"/>
  <c r="U59" i="192"/>
  <c r="S59" i="192"/>
  <c r="M59" i="192"/>
  <c r="K59" i="192"/>
  <c r="I59" i="192"/>
  <c r="G59" i="192"/>
  <c r="E59" i="192"/>
  <c r="C59" i="192"/>
  <c r="U58" i="192"/>
  <c r="S58" i="192"/>
  <c r="M58" i="192"/>
  <c r="K58" i="192"/>
  <c r="I58" i="192"/>
  <c r="G58" i="192"/>
  <c r="E58" i="192"/>
  <c r="C58" i="192"/>
  <c r="U57" i="192"/>
  <c r="S57" i="192"/>
  <c r="AG57" i="192" s="1"/>
  <c r="M57" i="192"/>
  <c r="K57" i="192"/>
  <c r="I57" i="192"/>
  <c r="G57" i="192"/>
  <c r="E57" i="192"/>
  <c r="C57" i="192"/>
  <c r="U56" i="192"/>
  <c r="S56" i="192"/>
  <c r="M56" i="192"/>
  <c r="L56" i="192" s="1"/>
  <c r="K56" i="192"/>
  <c r="I56" i="192"/>
  <c r="G56" i="192"/>
  <c r="E56" i="192"/>
  <c r="C56" i="192"/>
  <c r="U55" i="192"/>
  <c r="S55" i="192"/>
  <c r="M55" i="192"/>
  <c r="K55" i="192"/>
  <c r="I55" i="192"/>
  <c r="G55" i="192"/>
  <c r="E55" i="192"/>
  <c r="C55" i="192"/>
  <c r="U54" i="192"/>
  <c r="S54" i="192"/>
  <c r="M54" i="192"/>
  <c r="K54" i="192"/>
  <c r="I54" i="192"/>
  <c r="G54" i="192"/>
  <c r="E54" i="192"/>
  <c r="C54" i="192"/>
  <c r="U53" i="192"/>
  <c r="S53" i="192"/>
  <c r="M53" i="192"/>
  <c r="K53" i="192"/>
  <c r="I53" i="192"/>
  <c r="G53" i="192"/>
  <c r="E53" i="192"/>
  <c r="C53" i="192"/>
  <c r="U52" i="192"/>
  <c r="S52" i="192"/>
  <c r="AG52" i="192" s="1"/>
  <c r="M52" i="192"/>
  <c r="L52" i="192" s="1"/>
  <c r="K52" i="192"/>
  <c r="I52" i="192"/>
  <c r="G52" i="192"/>
  <c r="E52" i="192"/>
  <c r="C52" i="192"/>
  <c r="U51" i="192"/>
  <c r="S51" i="192"/>
  <c r="AG51" i="192" s="1"/>
  <c r="H51" i="192" s="1"/>
  <c r="M51" i="192"/>
  <c r="K51" i="192"/>
  <c r="I51" i="192"/>
  <c r="G51" i="192"/>
  <c r="E51" i="192"/>
  <c r="C51" i="192"/>
  <c r="U50" i="192"/>
  <c r="S50" i="192"/>
  <c r="M50" i="192"/>
  <c r="K50" i="192"/>
  <c r="I50" i="192"/>
  <c r="G50" i="192"/>
  <c r="E50" i="192"/>
  <c r="C50" i="192"/>
  <c r="U49" i="192"/>
  <c r="S49" i="192"/>
  <c r="M49" i="192"/>
  <c r="K49" i="192"/>
  <c r="I49" i="192"/>
  <c r="G49" i="192"/>
  <c r="E49" i="192"/>
  <c r="C49" i="192"/>
  <c r="U48" i="192"/>
  <c r="S48" i="192"/>
  <c r="AG48" i="192" s="1"/>
  <c r="T48" i="192" s="1"/>
  <c r="M48" i="192"/>
  <c r="K48" i="192"/>
  <c r="I48" i="192"/>
  <c r="G48" i="192"/>
  <c r="E48" i="192"/>
  <c r="C48" i="192"/>
  <c r="U47" i="192"/>
  <c r="S47" i="192"/>
  <c r="S46" i="192" s="1"/>
  <c r="M47" i="192"/>
  <c r="M46" i="192" s="1"/>
  <c r="K47" i="192"/>
  <c r="I47" i="192"/>
  <c r="I46" i="192" s="1"/>
  <c r="G47" i="192"/>
  <c r="G46" i="192" s="1"/>
  <c r="E47" i="192"/>
  <c r="C47" i="192"/>
  <c r="U45" i="192"/>
  <c r="S45" i="192"/>
  <c r="AG45" i="192" s="1"/>
  <c r="M45" i="192"/>
  <c r="N45" i="192" s="1"/>
  <c r="K45" i="192"/>
  <c r="I45" i="192"/>
  <c r="G45" i="192"/>
  <c r="E45" i="192"/>
  <c r="C45" i="192"/>
  <c r="U44" i="192"/>
  <c r="S44" i="192"/>
  <c r="M44" i="192"/>
  <c r="L44" i="192" s="1"/>
  <c r="K44" i="192"/>
  <c r="I44" i="192"/>
  <c r="G44" i="192"/>
  <c r="E44" i="192"/>
  <c r="C44" i="192"/>
  <c r="U43" i="192"/>
  <c r="S43" i="192"/>
  <c r="AG43" i="192" s="1"/>
  <c r="T43" i="192" s="1"/>
  <c r="M43" i="192"/>
  <c r="L43" i="192" s="1"/>
  <c r="K43" i="192"/>
  <c r="I43" i="192"/>
  <c r="G43" i="192"/>
  <c r="E43" i="192"/>
  <c r="C43" i="192"/>
  <c r="U42" i="192"/>
  <c r="S42" i="192"/>
  <c r="M42" i="192"/>
  <c r="N42" i="192" s="1"/>
  <c r="K42" i="192"/>
  <c r="I42" i="192"/>
  <c r="G42" i="192"/>
  <c r="E42" i="192"/>
  <c r="C42" i="192"/>
  <c r="U41" i="192"/>
  <c r="S41" i="192"/>
  <c r="M41" i="192"/>
  <c r="L41" i="192" s="1"/>
  <c r="K41" i="192"/>
  <c r="I41" i="192"/>
  <c r="G41" i="192"/>
  <c r="E41" i="192"/>
  <c r="C41" i="192"/>
  <c r="U40" i="192"/>
  <c r="S40" i="192"/>
  <c r="AG40" i="192" s="1"/>
  <c r="M40" i="192"/>
  <c r="L40" i="192" s="1"/>
  <c r="K40" i="192"/>
  <c r="I40" i="192"/>
  <c r="G40" i="192"/>
  <c r="E40" i="192"/>
  <c r="C40" i="192"/>
  <c r="U39" i="192"/>
  <c r="S39" i="192"/>
  <c r="M39" i="192"/>
  <c r="L39" i="192" s="1"/>
  <c r="K39" i="192"/>
  <c r="I39" i="192"/>
  <c r="G39" i="192"/>
  <c r="E39" i="192"/>
  <c r="C39" i="192"/>
  <c r="U38" i="192"/>
  <c r="S38" i="192"/>
  <c r="M38" i="192"/>
  <c r="N38" i="192" s="1"/>
  <c r="K38" i="192"/>
  <c r="I38" i="192"/>
  <c r="G38" i="192"/>
  <c r="E38" i="192"/>
  <c r="C38" i="192"/>
  <c r="U37" i="192"/>
  <c r="S37" i="192"/>
  <c r="M37" i="192"/>
  <c r="N37" i="192" s="1"/>
  <c r="K37" i="192"/>
  <c r="I37" i="192"/>
  <c r="G37" i="192"/>
  <c r="E37" i="192"/>
  <c r="C37" i="192"/>
  <c r="U36" i="192"/>
  <c r="U35" i="192" s="1"/>
  <c r="S36" i="192"/>
  <c r="S35" i="192" s="1"/>
  <c r="M36" i="192"/>
  <c r="L36" i="192" s="1"/>
  <c r="K36" i="192"/>
  <c r="I36" i="192"/>
  <c r="I35" i="192" s="1"/>
  <c r="G36" i="192"/>
  <c r="E36" i="192"/>
  <c r="C36" i="192"/>
  <c r="U34" i="192"/>
  <c r="S34" i="192"/>
  <c r="M34" i="192"/>
  <c r="L34" i="192" s="1"/>
  <c r="K34" i="192"/>
  <c r="I34" i="192"/>
  <c r="G34" i="192"/>
  <c r="E34" i="192"/>
  <c r="C34" i="192"/>
  <c r="U33" i="192"/>
  <c r="S33" i="192"/>
  <c r="AG33" i="192" s="1"/>
  <c r="T33" i="192" s="1"/>
  <c r="M33" i="192"/>
  <c r="N33" i="192" s="1"/>
  <c r="K33" i="192"/>
  <c r="I33" i="192"/>
  <c r="G33" i="192"/>
  <c r="E33" i="192"/>
  <c r="C33" i="192"/>
  <c r="U32" i="192"/>
  <c r="S32" i="192"/>
  <c r="M32" i="192"/>
  <c r="N32" i="192" s="1"/>
  <c r="K32" i="192"/>
  <c r="I32" i="192"/>
  <c r="G32" i="192"/>
  <c r="E32" i="192"/>
  <c r="C32" i="192"/>
  <c r="U31" i="192"/>
  <c r="S31" i="192"/>
  <c r="M31" i="192"/>
  <c r="L31" i="192" s="1"/>
  <c r="K31" i="192"/>
  <c r="I31" i="192"/>
  <c r="G31" i="192"/>
  <c r="E31" i="192"/>
  <c r="C31" i="192"/>
  <c r="U30" i="192"/>
  <c r="S30" i="192"/>
  <c r="M30" i="192"/>
  <c r="L30" i="192" s="1"/>
  <c r="K30" i="192"/>
  <c r="I30" i="192"/>
  <c r="G30" i="192"/>
  <c r="E30" i="192"/>
  <c r="C30" i="192"/>
  <c r="U29" i="192"/>
  <c r="S29" i="192"/>
  <c r="AG29" i="192" s="1"/>
  <c r="T29" i="192" s="1"/>
  <c r="M29" i="192"/>
  <c r="N29" i="192" s="1"/>
  <c r="K29" i="192"/>
  <c r="I29" i="192"/>
  <c r="G29" i="192"/>
  <c r="E29" i="192"/>
  <c r="C29" i="192"/>
  <c r="U28" i="192"/>
  <c r="S28" i="192"/>
  <c r="AG28" i="192" s="1"/>
  <c r="M28" i="192"/>
  <c r="N28" i="192" s="1"/>
  <c r="K28" i="192"/>
  <c r="I28" i="192"/>
  <c r="G28" i="192"/>
  <c r="E28" i="192"/>
  <c r="C28" i="192"/>
  <c r="U27" i="192"/>
  <c r="S27" i="192"/>
  <c r="AG27" i="192" s="1"/>
  <c r="M27" i="192"/>
  <c r="L27" i="192" s="1"/>
  <c r="K27" i="192"/>
  <c r="I27" i="192"/>
  <c r="G27" i="192"/>
  <c r="E27" i="192"/>
  <c r="C27" i="192"/>
  <c r="U26" i="192"/>
  <c r="S26" i="192"/>
  <c r="AG26" i="192" s="1"/>
  <c r="V26" i="192" s="1"/>
  <c r="M26" i="192"/>
  <c r="L26" i="192" s="1"/>
  <c r="K26" i="192"/>
  <c r="I26" i="192"/>
  <c r="G26" i="192"/>
  <c r="E26" i="192"/>
  <c r="C26" i="192"/>
  <c r="U25" i="192"/>
  <c r="S25" i="192"/>
  <c r="M25" i="192"/>
  <c r="N25" i="192" s="1"/>
  <c r="K25" i="192"/>
  <c r="I25" i="192"/>
  <c r="G25" i="192"/>
  <c r="E25" i="192"/>
  <c r="C25" i="192"/>
  <c r="U24" i="192"/>
  <c r="S24" i="192"/>
  <c r="M24" i="192"/>
  <c r="N24" i="192" s="1"/>
  <c r="K24" i="192"/>
  <c r="I24" i="192"/>
  <c r="G24" i="192"/>
  <c r="G23" i="192" s="1"/>
  <c r="E24" i="192"/>
  <c r="C24" i="192"/>
  <c r="C23" i="192" s="1"/>
  <c r="U22" i="192"/>
  <c r="S22" i="192"/>
  <c r="AG22" i="192" s="1"/>
  <c r="M22" i="192"/>
  <c r="L22" i="192" s="1"/>
  <c r="K22" i="192"/>
  <c r="I22" i="192"/>
  <c r="G22" i="192"/>
  <c r="E22" i="192"/>
  <c r="C22" i="192"/>
  <c r="U21" i="192"/>
  <c r="S21" i="192"/>
  <c r="AG21" i="192" s="1"/>
  <c r="M21" i="192"/>
  <c r="L21" i="192" s="1"/>
  <c r="K21" i="192"/>
  <c r="I21" i="192"/>
  <c r="G21" i="192"/>
  <c r="E21" i="192"/>
  <c r="C21" i="192"/>
  <c r="U20" i="192"/>
  <c r="S20" i="192"/>
  <c r="AG20" i="192" s="1"/>
  <c r="M20" i="192"/>
  <c r="N20" i="192" s="1"/>
  <c r="K20" i="192"/>
  <c r="I20" i="192"/>
  <c r="G20" i="192"/>
  <c r="E20" i="192"/>
  <c r="C20" i="192"/>
  <c r="U19" i="192"/>
  <c r="S19" i="192"/>
  <c r="M19" i="192"/>
  <c r="L19" i="192" s="1"/>
  <c r="K19" i="192"/>
  <c r="I19" i="192"/>
  <c r="G19" i="192"/>
  <c r="E19" i="192"/>
  <c r="C19" i="192"/>
  <c r="U18" i="192"/>
  <c r="S18" i="192"/>
  <c r="M18" i="192"/>
  <c r="L18" i="192" s="1"/>
  <c r="K18" i="192"/>
  <c r="I18" i="192"/>
  <c r="G18" i="192"/>
  <c r="E18" i="192"/>
  <c r="C18" i="192"/>
  <c r="U17" i="192"/>
  <c r="S17" i="192"/>
  <c r="S16" i="192" s="1"/>
  <c r="M17" i="192"/>
  <c r="L17" i="192" s="1"/>
  <c r="K17" i="192"/>
  <c r="K16" i="192" s="1"/>
  <c r="I17" i="192"/>
  <c r="G17" i="192"/>
  <c r="G16" i="192" s="1"/>
  <c r="E17" i="192"/>
  <c r="C17" i="192"/>
  <c r="U15" i="192"/>
  <c r="S15" i="192"/>
  <c r="AG15" i="192" s="1"/>
  <c r="M15" i="192"/>
  <c r="N15" i="192" s="1"/>
  <c r="K15" i="192"/>
  <c r="I15" i="192"/>
  <c r="G15" i="192"/>
  <c r="E15" i="192"/>
  <c r="C15" i="192"/>
  <c r="U14" i="192"/>
  <c r="S14" i="192"/>
  <c r="AG14" i="192" s="1"/>
  <c r="M14" i="192"/>
  <c r="N14" i="192" s="1"/>
  <c r="K14" i="192"/>
  <c r="I14" i="192"/>
  <c r="G14" i="192"/>
  <c r="E14" i="192"/>
  <c r="C14" i="192"/>
  <c r="U13" i="192"/>
  <c r="S13" i="192"/>
  <c r="M13" i="192"/>
  <c r="L13" i="192" s="1"/>
  <c r="K13" i="192"/>
  <c r="I13" i="192"/>
  <c r="G13" i="192"/>
  <c r="E13" i="192"/>
  <c r="C13" i="192"/>
  <c r="U12" i="192"/>
  <c r="S12" i="192"/>
  <c r="M12" i="192"/>
  <c r="L12" i="192" s="1"/>
  <c r="K12" i="192"/>
  <c r="I12" i="192"/>
  <c r="G12" i="192"/>
  <c r="E12" i="192"/>
  <c r="C12" i="192"/>
  <c r="U11" i="192"/>
  <c r="S11" i="192"/>
  <c r="M11" i="192"/>
  <c r="N11" i="192" s="1"/>
  <c r="K11" i="192"/>
  <c r="I11" i="192"/>
  <c r="G11" i="192"/>
  <c r="E11" i="192"/>
  <c r="C11" i="192"/>
  <c r="U10" i="192"/>
  <c r="U9" i="192" s="1"/>
  <c r="S10" i="192"/>
  <c r="M10" i="192"/>
  <c r="N10" i="192" s="1"/>
  <c r="K10" i="192"/>
  <c r="I10" i="192"/>
  <c r="G10" i="192"/>
  <c r="E10" i="192"/>
  <c r="C10" i="192"/>
  <c r="C9" i="192" s="1"/>
  <c r="U132" i="192"/>
  <c r="K8" i="186"/>
  <c r="K9" i="186"/>
  <c r="K10" i="186"/>
  <c r="K11" i="186"/>
  <c r="K12" i="186"/>
  <c r="K13" i="186"/>
  <c r="K14" i="186"/>
  <c r="K15" i="186"/>
  <c r="K16" i="186"/>
  <c r="K17" i="186"/>
  <c r="K18" i="186"/>
  <c r="K19" i="186"/>
  <c r="K20" i="186"/>
  <c r="K21" i="186"/>
  <c r="K22" i="186"/>
  <c r="K23" i="186"/>
  <c r="K24" i="186"/>
  <c r="K25" i="186"/>
  <c r="K26" i="186"/>
  <c r="K27" i="186"/>
  <c r="K28" i="186"/>
  <c r="K29" i="186"/>
  <c r="K30" i="186"/>
  <c r="K31" i="186"/>
  <c r="K32" i="186"/>
  <c r="K33" i="186"/>
  <c r="K34" i="186"/>
  <c r="K35" i="186"/>
  <c r="K36" i="186"/>
  <c r="K37" i="186"/>
  <c r="K38" i="186"/>
  <c r="K39" i="186"/>
  <c r="K40" i="186"/>
  <c r="K41" i="186"/>
  <c r="K42" i="186"/>
  <c r="K43" i="186"/>
  <c r="K44" i="186"/>
  <c r="K45" i="186"/>
  <c r="K46" i="186"/>
  <c r="K47" i="186"/>
  <c r="K48" i="186"/>
  <c r="K49" i="186"/>
  <c r="K50" i="186"/>
  <c r="K51" i="186"/>
  <c r="K52" i="186"/>
  <c r="K53" i="186"/>
  <c r="K54" i="186"/>
  <c r="K55" i="186"/>
  <c r="K56" i="186"/>
  <c r="K57" i="186"/>
  <c r="K58" i="186"/>
  <c r="K59" i="186"/>
  <c r="K60" i="186"/>
  <c r="K61" i="186"/>
  <c r="K62" i="186"/>
  <c r="K63" i="186"/>
  <c r="K64" i="186"/>
  <c r="K65" i="186"/>
  <c r="K66" i="186"/>
  <c r="K67" i="186"/>
  <c r="K68" i="186"/>
  <c r="K69" i="186"/>
  <c r="K70" i="186"/>
  <c r="K71" i="186"/>
  <c r="K72" i="186"/>
  <c r="K73" i="186"/>
  <c r="K74" i="186"/>
  <c r="K75" i="186"/>
  <c r="K76" i="186"/>
  <c r="K77" i="186"/>
  <c r="K78" i="186"/>
  <c r="K79" i="186"/>
  <c r="K80" i="186"/>
  <c r="K81" i="186"/>
  <c r="K82" i="186"/>
  <c r="K83" i="186"/>
  <c r="K84" i="186"/>
  <c r="K85" i="186"/>
  <c r="K86" i="186"/>
  <c r="K87" i="186"/>
  <c r="K88" i="186"/>
  <c r="K89" i="186"/>
  <c r="K90" i="186"/>
  <c r="K91" i="186"/>
  <c r="K92" i="186"/>
  <c r="K93" i="186"/>
  <c r="K94" i="186"/>
  <c r="K95" i="186"/>
  <c r="K96" i="186"/>
  <c r="K97" i="186"/>
  <c r="K98" i="186"/>
  <c r="K99" i="186"/>
  <c r="K100" i="186"/>
  <c r="K101" i="186"/>
  <c r="K102" i="186"/>
  <c r="K103" i="186"/>
  <c r="K104" i="186"/>
  <c r="K105" i="186"/>
  <c r="K106" i="186"/>
  <c r="K107" i="186"/>
  <c r="K108" i="186"/>
  <c r="K109" i="186"/>
  <c r="K110" i="186"/>
  <c r="K111" i="186"/>
  <c r="K112" i="186"/>
  <c r="K113" i="186"/>
  <c r="K114" i="186"/>
  <c r="K115" i="186"/>
  <c r="K116" i="186"/>
  <c r="K117" i="186"/>
  <c r="K118" i="186"/>
  <c r="K119" i="186"/>
  <c r="K120" i="186"/>
  <c r="K121" i="186"/>
  <c r="K122" i="186"/>
  <c r="K123" i="186"/>
  <c r="K124" i="186"/>
  <c r="K125" i="186"/>
  <c r="K126" i="186"/>
  <c r="K127" i="186"/>
  <c r="K128" i="186"/>
  <c r="K129" i="186"/>
  <c r="K130" i="186"/>
  <c r="K131" i="186"/>
  <c r="K132" i="186"/>
  <c r="K133" i="186"/>
  <c r="K134" i="186"/>
  <c r="K135" i="186"/>
  <c r="K136" i="186"/>
  <c r="K137" i="186"/>
  <c r="K138" i="186"/>
  <c r="K139" i="186"/>
  <c r="K7" i="186"/>
  <c r="AA128" i="187"/>
  <c r="AA104" i="187"/>
  <c r="AA80" i="187"/>
  <c r="AA42" i="187"/>
  <c r="AA62" i="187"/>
  <c r="AA31" i="187"/>
  <c r="AA4" i="187" s="1"/>
  <c r="AA19" i="187"/>
  <c r="AA12" i="187"/>
  <c r="AA5" i="187"/>
  <c r="AR128" i="39"/>
  <c r="AR104" i="39"/>
  <c r="AR80" i="39"/>
  <c r="AR42" i="39"/>
  <c r="AR62" i="39"/>
  <c r="AR4" i="39" s="1"/>
  <c r="AR31" i="39"/>
  <c r="AR19" i="39"/>
  <c r="AR12" i="39"/>
  <c r="AR5" i="39"/>
  <c r="X128" i="187"/>
  <c r="Y128" i="187"/>
  <c r="Z128" i="187"/>
  <c r="W128" i="187"/>
  <c r="X104" i="187"/>
  <c r="Y104" i="187"/>
  <c r="Z104" i="187"/>
  <c r="W104" i="187"/>
  <c r="X80" i="187"/>
  <c r="Y80" i="187"/>
  <c r="Z80" i="187"/>
  <c r="W80" i="187"/>
  <c r="X42" i="187"/>
  <c r="Y42" i="187"/>
  <c r="Z42" i="187"/>
  <c r="W42" i="187"/>
  <c r="X62" i="187"/>
  <c r="Y62" i="187"/>
  <c r="Z62" i="187"/>
  <c r="W62" i="187"/>
  <c r="X31" i="187"/>
  <c r="Y31" i="187"/>
  <c r="Z31" i="187"/>
  <c r="W31" i="187"/>
  <c r="X19" i="187"/>
  <c r="Y19" i="187"/>
  <c r="Z19" i="187"/>
  <c r="W19" i="187"/>
  <c r="X12" i="187"/>
  <c r="Y12" i="187"/>
  <c r="Z12" i="187"/>
  <c r="W12" i="187"/>
  <c r="X5" i="187"/>
  <c r="Y5" i="187"/>
  <c r="Z5" i="187"/>
  <c r="W5" i="187"/>
  <c r="AP128" i="39"/>
  <c r="AQ128" i="39"/>
  <c r="AN104" i="39"/>
  <c r="AO104" i="39"/>
  <c r="AP104" i="39"/>
  <c r="AQ104" i="39"/>
  <c r="AO80" i="39"/>
  <c r="AP80" i="39"/>
  <c r="AQ80" i="39"/>
  <c r="AP42" i="39"/>
  <c r="AQ42" i="39"/>
  <c r="AO31" i="39"/>
  <c r="AP31" i="39"/>
  <c r="AQ31" i="39"/>
  <c r="AO19" i="39"/>
  <c r="AP19" i="39"/>
  <c r="AP4" i="39" s="1"/>
  <c r="AQ19" i="39"/>
  <c r="AP12" i="39"/>
  <c r="AQ12" i="39"/>
  <c r="AP5" i="39"/>
  <c r="AQ5" i="39"/>
  <c r="AJ4" i="39"/>
  <c r="AI4" i="39"/>
  <c r="D22" i="14"/>
  <c r="AH128" i="39"/>
  <c r="AH104" i="39"/>
  <c r="AH80" i="39"/>
  <c r="AH42" i="39"/>
  <c r="AH62" i="39"/>
  <c r="AH31" i="39"/>
  <c r="AH19" i="39"/>
  <c r="AH12" i="39"/>
  <c r="AH5" i="39"/>
  <c r="AG42" i="39"/>
  <c r="AG128" i="39"/>
  <c r="AG19" i="39"/>
  <c r="AG104" i="39"/>
  <c r="AG80" i="39"/>
  <c r="AG62" i="39"/>
  <c r="AG31" i="39"/>
  <c r="AG5" i="39"/>
  <c r="AG12" i="39"/>
  <c r="AE128" i="39"/>
  <c r="AF128" i="39"/>
  <c r="AE19" i="39"/>
  <c r="AF19" i="39"/>
  <c r="AE104" i="39"/>
  <c r="AF104" i="39"/>
  <c r="AE80" i="39"/>
  <c r="AF80" i="39"/>
  <c r="AE42" i="39"/>
  <c r="AF42" i="39"/>
  <c r="AE62" i="39"/>
  <c r="AF62" i="39"/>
  <c r="AE31" i="39"/>
  <c r="AF31" i="39"/>
  <c r="AE5" i="39"/>
  <c r="AF5" i="39"/>
  <c r="AE12" i="39"/>
  <c r="AF12" i="39"/>
  <c r="AD128" i="39"/>
  <c r="AC128" i="39"/>
  <c r="AB128" i="39"/>
  <c r="AA128" i="39"/>
  <c r="Z128" i="39"/>
  <c r="Y128" i="39"/>
  <c r="X128" i="39"/>
  <c r="W128" i="39"/>
  <c r="V128" i="39"/>
  <c r="U128" i="39"/>
  <c r="T128" i="39"/>
  <c r="S128" i="39"/>
  <c r="R128" i="39"/>
  <c r="Q128" i="39"/>
  <c r="P128" i="39"/>
  <c r="O128" i="39"/>
  <c r="N128" i="39"/>
  <c r="M128" i="39"/>
  <c r="L128" i="39"/>
  <c r="K128" i="39"/>
  <c r="J128" i="39"/>
  <c r="I128" i="39"/>
  <c r="H128" i="39"/>
  <c r="G128" i="39"/>
  <c r="F128" i="39"/>
  <c r="E128" i="39"/>
  <c r="D128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R19" i="39"/>
  <c r="Q19" i="39"/>
  <c r="P19" i="39"/>
  <c r="P4" i="39" s="1"/>
  <c r="O19" i="39"/>
  <c r="N19" i="39"/>
  <c r="M19" i="39"/>
  <c r="L19" i="39"/>
  <c r="K19" i="39"/>
  <c r="J19" i="39"/>
  <c r="I19" i="39"/>
  <c r="H19" i="39"/>
  <c r="G19" i="39"/>
  <c r="F19" i="39"/>
  <c r="E19" i="39"/>
  <c r="D19" i="39"/>
  <c r="AD104" i="39"/>
  <c r="AC104" i="39"/>
  <c r="AB104" i="39"/>
  <c r="AA104" i="39"/>
  <c r="AA4" i="39" s="1"/>
  <c r="Z104" i="39"/>
  <c r="Y104" i="39"/>
  <c r="X104" i="39"/>
  <c r="W104" i="39"/>
  <c r="V104" i="39"/>
  <c r="U104" i="39"/>
  <c r="T104" i="39"/>
  <c r="S104" i="39"/>
  <c r="R104" i="39"/>
  <c r="Q104" i="39"/>
  <c r="P104" i="39"/>
  <c r="O104" i="39"/>
  <c r="N104" i="39"/>
  <c r="M104" i="39"/>
  <c r="L104" i="39"/>
  <c r="K104" i="39"/>
  <c r="J104" i="39"/>
  <c r="I104" i="39"/>
  <c r="H104" i="39"/>
  <c r="G104" i="39"/>
  <c r="F104" i="39"/>
  <c r="E104" i="39"/>
  <c r="D104" i="39"/>
  <c r="AD80" i="39"/>
  <c r="AC80" i="39"/>
  <c r="AB80" i="39"/>
  <c r="AA80" i="39"/>
  <c r="Z80" i="39"/>
  <c r="Y80" i="39"/>
  <c r="X80" i="39"/>
  <c r="W80" i="39"/>
  <c r="V80" i="39"/>
  <c r="V4" i="39" s="1"/>
  <c r="U80" i="39"/>
  <c r="T80" i="39"/>
  <c r="S80" i="39"/>
  <c r="R80" i="39"/>
  <c r="Q80" i="39"/>
  <c r="P80" i="39"/>
  <c r="O80" i="39"/>
  <c r="N80" i="39"/>
  <c r="N4" i="39" s="1"/>
  <c r="M80" i="39"/>
  <c r="L80" i="39"/>
  <c r="K80" i="39"/>
  <c r="J80" i="39"/>
  <c r="I80" i="39"/>
  <c r="H80" i="39"/>
  <c r="G80" i="39"/>
  <c r="F80" i="39"/>
  <c r="F4" i="39" s="1"/>
  <c r="E80" i="39"/>
  <c r="D80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R42" i="39"/>
  <c r="Q42" i="39"/>
  <c r="P42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AD62" i="39"/>
  <c r="AC62" i="39"/>
  <c r="AB62" i="39"/>
  <c r="AA62" i="39"/>
  <c r="Z62" i="39"/>
  <c r="Y62" i="39"/>
  <c r="X62" i="39"/>
  <c r="W62" i="39"/>
  <c r="V62" i="39"/>
  <c r="U62" i="39"/>
  <c r="T62" i="39"/>
  <c r="S62" i="39"/>
  <c r="R62" i="39"/>
  <c r="Q62" i="39"/>
  <c r="P62" i="39"/>
  <c r="O62" i="39"/>
  <c r="N62" i="39"/>
  <c r="M62" i="39"/>
  <c r="L62" i="39"/>
  <c r="K62" i="39"/>
  <c r="J62" i="39"/>
  <c r="I62" i="39"/>
  <c r="H62" i="39"/>
  <c r="G62" i="39"/>
  <c r="F62" i="39"/>
  <c r="E62" i="39"/>
  <c r="D62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R31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AD5" i="39"/>
  <c r="AC5" i="39"/>
  <c r="AB5" i="39"/>
  <c r="AA5" i="39"/>
  <c r="Z5" i="39"/>
  <c r="Y5" i="39"/>
  <c r="X5" i="39"/>
  <c r="W5" i="39"/>
  <c r="V5" i="39"/>
  <c r="U5" i="39"/>
  <c r="T5" i="39"/>
  <c r="S5" i="39"/>
  <c r="R5" i="39"/>
  <c r="Q5" i="39"/>
  <c r="P5" i="39"/>
  <c r="O5" i="39"/>
  <c r="N5" i="39"/>
  <c r="M5" i="39"/>
  <c r="L5" i="39"/>
  <c r="K5" i="39"/>
  <c r="J5" i="39"/>
  <c r="I5" i="39"/>
  <c r="H5" i="39"/>
  <c r="G5" i="39"/>
  <c r="F5" i="39"/>
  <c r="E5" i="39"/>
  <c r="D5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I14" i="114"/>
  <c r="I18" i="114"/>
  <c r="I23" i="114"/>
  <c r="I32" i="114"/>
  <c r="I36" i="114"/>
  <c r="I40" i="114"/>
  <c r="I45" i="114"/>
  <c r="I49" i="114"/>
  <c r="I53" i="114"/>
  <c r="I57" i="114"/>
  <c r="I61" i="114"/>
  <c r="I66" i="114"/>
  <c r="I70" i="114"/>
  <c r="I74" i="114"/>
  <c r="I78" i="114"/>
  <c r="I83" i="114"/>
  <c r="I87" i="114"/>
  <c r="I91" i="114"/>
  <c r="I95" i="114"/>
  <c r="I99" i="114"/>
  <c r="I103" i="114"/>
  <c r="I112" i="114"/>
  <c r="I120" i="114"/>
  <c r="I129" i="114"/>
  <c r="I133" i="114"/>
  <c r="I137" i="114"/>
  <c r="I6" i="114"/>
  <c r="I15" i="114"/>
  <c r="I20" i="114"/>
  <c r="I24" i="114"/>
  <c r="I28" i="114"/>
  <c r="I37" i="114"/>
  <c r="I46" i="114"/>
  <c r="N46" i="114"/>
  <c r="I50" i="114"/>
  <c r="I54" i="114"/>
  <c r="I58" i="114"/>
  <c r="I67" i="114"/>
  <c r="I75" i="114"/>
  <c r="I84" i="114"/>
  <c r="I92" i="114"/>
  <c r="I96" i="114"/>
  <c r="I100" i="114"/>
  <c r="I105" i="114"/>
  <c r="I109" i="114"/>
  <c r="I113" i="114"/>
  <c r="I117" i="114"/>
  <c r="I121" i="114"/>
  <c r="I125" i="114"/>
  <c r="I134" i="114"/>
  <c r="I7" i="114"/>
  <c r="I11" i="114"/>
  <c r="I16" i="114"/>
  <c r="I21" i="114"/>
  <c r="I25" i="114"/>
  <c r="I29" i="114"/>
  <c r="I38" i="114"/>
  <c r="I43" i="114"/>
  <c r="I51" i="114"/>
  <c r="I59" i="114"/>
  <c r="I68" i="114"/>
  <c r="I76" i="114"/>
  <c r="I85" i="114"/>
  <c r="I93" i="114"/>
  <c r="I101" i="114"/>
  <c r="I106" i="114"/>
  <c r="I110" i="114"/>
  <c r="I114" i="114"/>
  <c r="I118" i="114"/>
  <c r="I122" i="114"/>
  <c r="I126" i="114"/>
  <c r="I135" i="114"/>
  <c r="I8" i="114"/>
  <c r="I17" i="114"/>
  <c r="I22" i="114"/>
  <c r="I30" i="114"/>
  <c r="I35" i="114"/>
  <c r="I39" i="114"/>
  <c r="I44" i="114"/>
  <c r="I52" i="114"/>
  <c r="I60" i="114"/>
  <c r="I65" i="114"/>
  <c r="I69" i="114"/>
  <c r="I73" i="114"/>
  <c r="I77" i="114"/>
  <c r="I86" i="114"/>
  <c r="I94" i="114"/>
  <c r="I102" i="114"/>
  <c r="I111" i="114"/>
  <c r="I119" i="114"/>
  <c r="I127" i="114"/>
  <c r="I132" i="114"/>
  <c r="I136" i="114"/>
  <c r="U66" i="192"/>
  <c r="F129" i="193"/>
  <c r="F63" i="193"/>
  <c r="F6" i="193"/>
  <c r="F32" i="193"/>
  <c r="F43" i="193"/>
  <c r="F81" i="193"/>
  <c r="L11" i="192"/>
  <c r="L29" i="192"/>
  <c r="L48" i="192"/>
  <c r="L64" i="192"/>
  <c r="L71" i="192"/>
  <c r="L75" i="192"/>
  <c r="L79" i="192"/>
  <c r="L83" i="192"/>
  <c r="L88" i="192"/>
  <c r="L93" i="192"/>
  <c r="L97" i="192"/>
  <c r="L101" i="192"/>
  <c r="L105" i="192"/>
  <c r="L110" i="192"/>
  <c r="L111" i="192"/>
  <c r="L112" i="192"/>
  <c r="L113" i="192"/>
  <c r="L114" i="192"/>
  <c r="L115" i="192"/>
  <c r="L116" i="192"/>
  <c r="L117" i="192"/>
  <c r="L118" i="192"/>
  <c r="L119" i="192"/>
  <c r="L120" i="192"/>
  <c r="L135" i="192"/>
  <c r="L139" i="192"/>
  <c r="N91" i="192"/>
  <c r="K108" i="192"/>
  <c r="K132" i="192"/>
  <c r="L132" i="192" s="1"/>
  <c r="L133" i="192"/>
  <c r="N57" i="192"/>
  <c r="N78" i="192"/>
  <c r="N83" i="192"/>
  <c r="N88" i="192"/>
  <c r="N93" i="192"/>
  <c r="N97" i="192"/>
  <c r="N101" i="192"/>
  <c r="N105" i="192"/>
  <c r="N110" i="192"/>
  <c r="N111" i="192"/>
  <c r="N112" i="192"/>
  <c r="N113" i="192"/>
  <c r="N114" i="192"/>
  <c r="N115" i="192"/>
  <c r="N116" i="192"/>
  <c r="N117" i="192"/>
  <c r="N118" i="192"/>
  <c r="N119" i="192"/>
  <c r="N120" i="192"/>
  <c r="N135" i="192"/>
  <c r="N139" i="192"/>
  <c r="K46" i="192"/>
  <c r="N56" i="192"/>
  <c r="N77" i="192"/>
  <c r="N52" i="192"/>
  <c r="N76" i="192"/>
  <c r="M84" i="192"/>
  <c r="E16" i="192"/>
  <c r="E35" i="192"/>
  <c r="H81" i="193"/>
  <c r="F13" i="193"/>
  <c r="K23" i="192"/>
  <c r="F105" i="193"/>
  <c r="F20" i="193"/>
  <c r="AG78" i="192"/>
  <c r="AG80" i="192"/>
  <c r="V80" i="192" s="1"/>
  <c r="AG83" i="192"/>
  <c r="T83" i="192" s="1"/>
  <c r="AG95" i="192"/>
  <c r="H95" i="192" s="1"/>
  <c r="AG97" i="192"/>
  <c r="D97" i="192" s="1"/>
  <c r="AG100" i="192"/>
  <c r="T100" i="192" s="1"/>
  <c r="AG107" i="192"/>
  <c r="J107" i="192" s="1"/>
  <c r="AG110" i="192"/>
  <c r="T110" i="192" s="1"/>
  <c r="AG111" i="192"/>
  <c r="AG112" i="192"/>
  <c r="D112" i="192" s="1"/>
  <c r="AG114" i="192"/>
  <c r="H114" i="192" s="1"/>
  <c r="AG115" i="192"/>
  <c r="V115" i="192" s="1"/>
  <c r="AG119" i="192"/>
  <c r="AG134" i="192"/>
  <c r="D134" i="192" s="1"/>
  <c r="AG137" i="192"/>
  <c r="D137" i="192" s="1"/>
  <c r="AG141" i="192"/>
  <c r="D141" i="192" s="1"/>
  <c r="AG142" i="192"/>
  <c r="H142" i="192" s="1"/>
  <c r="AG120" i="192"/>
  <c r="J120" i="192" s="1"/>
  <c r="K35" i="192"/>
  <c r="K9" i="192"/>
  <c r="Y4" i="187"/>
  <c r="E9" i="192"/>
  <c r="Z4" i="187"/>
  <c r="AQ4" i="39"/>
  <c r="AG88" i="192"/>
  <c r="M9" i="192"/>
  <c r="N9" i="192" s="1"/>
  <c r="AG62" i="192"/>
  <c r="AG101" i="192"/>
  <c r="J101" i="192" s="1"/>
  <c r="X4" i="187"/>
  <c r="H105" i="193"/>
  <c r="F114" i="192"/>
  <c r="AG103" i="192"/>
  <c r="H103" i="192" s="1"/>
  <c r="AG102" i="192"/>
  <c r="V102" i="192" s="1"/>
  <c r="AG105" i="192"/>
  <c r="T105" i="192" s="1"/>
  <c r="AG113" i="192"/>
  <c r="D113" i="192" s="1"/>
  <c r="AG118" i="192"/>
  <c r="T118" i="192" s="1"/>
  <c r="AG136" i="192"/>
  <c r="AG139" i="192"/>
  <c r="T139" i="192" s="1"/>
  <c r="AG109" i="192"/>
  <c r="T109" i="192" s="1"/>
  <c r="AG117" i="192"/>
  <c r="D117" i="192" s="1"/>
  <c r="S132" i="192"/>
  <c r="AG133" i="192"/>
  <c r="AG135" i="192"/>
  <c r="T135" i="192" s="1"/>
  <c r="AG138" i="192"/>
  <c r="T138" i="192" s="1"/>
  <c r="AG140" i="192"/>
  <c r="T140" i="192" s="1"/>
  <c r="AG116" i="192"/>
  <c r="T116" i="192" s="1"/>
  <c r="AG72" i="192"/>
  <c r="V72" i="192" s="1"/>
  <c r="AG75" i="192"/>
  <c r="U23" i="192"/>
  <c r="U84" i="192"/>
  <c r="AG92" i="192"/>
  <c r="V92" i="192" s="1"/>
  <c r="AG86" i="192"/>
  <c r="D86" i="192" s="1"/>
  <c r="AG98" i="192"/>
  <c r="H98" i="192" s="1"/>
  <c r="I16" i="192"/>
  <c r="G84" i="192"/>
  <c r="I108" i="192"/>
  <c r="G132" i="192"/>
  <c r="C16" i="192"/>
  <c r="C35" i="192"/>
  <c r="C46" i="192"/>
  <c r="AG94" i="192"/>
  <c r="J94" i="192" s="1"/>
  <c r="I132" i="192"/>
  <c r="E23" i="192"/>
  <c r="E46" i="192"/>
  <c r="G9" i="192"/>
  <c r="G35" i="192"/>
  <c r="G66" i="192"/>
  <c r="G108" i="192"/>
  <c r="I9" i="192"/>
  <c r="E132" i="192"/>
  <c r="C66" i="192"/>
  <c r="E108" i="192"/>
  <c r="I23" i="192"/>
  <c r="I84" i="192"/>
  <c r="E84" i="192"/>
  <c r="E66" i="192"/>
  <c r="AA44" i="207"/>
  <c r="AC44" i="207"/>
  <c r="Z33" i="207"/>
  <c r="Z82" i="207"/>
  <c r="Z130" i="207"/>
  <c r="AA82" i="207"/>
  <c r="AB130" i="207"/>
  <c r="AC82" i="207"/>
  <c r="Z7" i="207"/>
  <c r="AX7" i="207" s="1"/>
  <c r="Z21" i="207"/>
  <c r="AX21" i="207" s="1"/>
  <c r="Z106" i="207"/>
  <c r="AA130" i="207"/>
  <c r="AA106" i="207"/>
  <c r="AB44" i="207"/>
  <c r="AB33" i="207"/>
  <c r="AB106" i="207"/>
  <c r="Z44" i="207"/>
  <c r="AA33" i="207"/>
  <c r="AB82" i="207"/>
  <c r="AC33" i="207"/>
  <c r="AD82" i="207"/>
  <c r="AD130" i="207"/>
  <c r="AE82" i="207"/>
  <c r="AF44" i="207"/>
  <c r="AF130" i="207"/>
  <c r="AG44" i="207"/>
  <c r="AH44" i="207"/>
  <c r="AI44" i="207"/>
  <c r="AJ82" i="207"/>
  <c r="AD33" i="207"/>
  <c r="AE130" i="207"/>
  <c r="AF82" i="207"/>
  <c r="AF33" i="207"/>
  <c r="AG82" i="207"/>
  <c r="AH82" i="207"/>
  <c r="AI82" i="207"/>
  <c r="AJ130" i="207"/>
  <c r="AK130" i="207"/>
  <c r="AK106" i="207"/>
  <c r="AC130" i="207"/>
  <c r="AC106" i="207"/>
  <c r="AD106" i="207"/>
  <c r="AE33" i="207"/>
  <c r="AE106" i="207"/>
  <c r="AF106" i="207"/>
  <c r="AG130" i="207"/>
  <c r="AG106" i="207"/>
  <c r="AH130" i="207"/>
  <c r="AH106" i="207"/>
  <c r="AI130" i="207"/>
  <c r="AI106" i="207"/>
  <c r="AJ33" i="207"/>
  <c r="AJ106" i="207"/>
  <c r="AK44" i="207"/>
  <c r="AK82" i="207"/>
  <c r="AD44" i="207"/>
  <c r="AE44" i="207"/>
  <c r="AG33" i="207"/>
  <c r="AH33" i="207"/>
  <c r="AI33" i="207"/>
  <c r="AJ44" i="207"/>
  <c r="AK33" i="207"/>
  <c r="AL82" i="207"/>
  <c r="AM130" i="207"/>
  <c r="AN82" i="207"/>
  <c r="AO82" i="207"/>
  <c r="AT44" i="207"/>
  <c r="AV44" i="207"/>
  <c r="AL106" i="207"/>
  <c r="AM33" i="207"/>
  <c r="AM106" i="207"/>
  <c r="AQ130" i="207"/>
  <c r="AL33" i="207"/>
  <c r="AM44" i="207"/>
  <c r="AN33" i="207"/>
  <c r="AN106" i="207"/>
  <c r="AP33" i="207"/>
  <c r="AP44" i="207"/>
  <c r="AR82" i="207"/>
  <c r="AL44" i="207"/>
  <c r="AL130" i="207"/>
  <c r="AM82" i="207"/>
  <c r="AN44" i="207"/>
  <c r="AN130" i="207"/>
  <c r="AO44" i="207"/>
  <c r="AO33" i="207"/>
  <c r="AP130" i="207"/>
  <c r="AQ44" i="207"/>
  <c r="AR106" i="207"/>
  <c r="AO106" i="207"/>
  <c r="AP82" i="207"/>
  <c r="AP106" i="207"/>
  <c r="AQ106" i="207"/>
  <c r="AR130" i="207"/>
  <c r="AS82" i="207"/>
  <c r="AS33" i="207"/>
  <c r="AO130" i="207"/>
  <c r="AQ82" i="207"/>
  <c r="AS130" i="207"/>
  <c r="AT130" i="207"/>
  <c r="AT106" i="207"/>
  <c r="AV130" i="207"/>
  <c r="AQ33" i="207"/>
  <c r="AR44" i="207"/>
  <c r="AS106" i="207"/>
  <c r="AV106" i="207"/>
  <c r="AR33" i="207"/>
  <c r="AS44" i="207"/>
  <c r="AT82" i="207"/>
  <c r="AV82" i="207"/>
  <c r="AT33" i="207"/>
  <c r="AV33" i="207"/>
  <c r="W4" i="187"/>
  <c r="D110" i="192"/>
  <c r="F141" i="192"/>
  <c r="J137" i="192"/>
  <c r="J78" i="192"/>
  <c r="T120" i="192"/>
  <c r="J110" i="192"/>
  <c r="V110" i="192"/>
  <c r="F83" i="192"/>
  <c r="H110" i="192"/>
  <c r="CX34" i="39"/>
  <c r="CY34" i="39" s="1"/>
  <c r="F140" i="192"/>
  <c r="H137" i="192"/>
  <c r="H78" i="192"/>
  <c r="H92" i="192"/>
  <c r="V137" i="192"/>
  <c r="V45" i="192"/>
  <c r="F110" i="192"/>
  <c r="V141" i="192"/>
  <c r="T98" i="192"/>
  <c r="AE46" i="192"/>
  <c r="AE84" i="192"/>
  <c r="AA46" i="192"/>
  <c r="AE35" i="192"/>
  <c r="AA132" i="192"/>
  <c r="AE23" i="192"/>
  <c r="AE9" i="192"/>
  <c r="AA35" i="192"/>
  <c r="AE132" i="192"/>
  <c r="AE108" i="192"/>
  <c r="AE66" i="192"/>
  <c r="AA16" i="192"/>
  <c r="AA23" i="192"/>
  <c r="AA9" i="192"/>
  <c r="AA84" i="192"/>
  <c r="AA66" i="192"/>
  <c r="AB66" i="192" s="1"/>
  <c r="AE16" i="192"/>
  <c r="O132" i="192"/>
  <c r="O108" i="192"/>
  <c r="O66" i="192"/>
  <c r="Q132" i="192"/>
  <c r="Q108" i="192"/>
  <c r="Q66" i="192"/>
  <c r="O23" i="192"/>
  <c r="Q16" i="192"/>
  <c r="R16" i="192" s="1"/>
  <c r="Q84" i="192"/>
  <c r="Q46" i="192"/>
  <c r="Q35" i="192"/>
  <c r="Q23" i="192"/>
  <c r="O16" i="192"/>
  <c r="Q9" i="192"/>
  <c r="O84" i="192"/>
  <c r="O46" i="192"/>
  <c r="R46" i="192" s="1"/>
  <c r="O35" i="192"/>
  <c r="O9" i="192"/>
  <c r="D95" i="192"/>
  <c r="J119" i="192"/>
  <c r="V111" i="192"/>
  <c r="H100" i="192"/>
  <c r="F95" i="192"/>
  <c r="J95" i="192"/>
  <c r="V95" i="192"/>
  <c r="D142" i="192"/>
  <c r="T142" i="192"/>
  <c r="F112" i="192"/>
  <c r="V101" i="192"/>
  <c r="F142" i="192"/>
  <c r="T141" i="192"/>
  <c r="T112" i="192"/>
  <c r="F98" i="192"/>
  <c r="H101" i="192"/>
  <c r="J103" i="192"/>
  <c r="D103" i="192"/>
  <c r="J92" i="192"/>
  <c r="F92" i="192"/>
  <c r="T92" i="192"/>
  <c r="D92" i="192"/>
  <c r="F138" i="192"/>
  <c r="D136" i="192"/>
  <c r="H118" i="192"/>
  <c r="D118" i="192"/>
  <c r="H105" i="192"/>
  <c r="D105" i="192"/>
  <c r="H113" i="192"/>
  <c r="F113" i="192"/>
  <c r="D102" i="192"/>
  <c r="F103" i="192"/>
  <c r="H117" i="192"/>
  <c r="V109" i="192"/>
  <c r="F109" i="192"/>
  <c r="V133" i="192"/>
  <c r="D116" i="192"/>
  <c r="V116" i="192"/>
  <c r="V140" i="192"/>
  <c r="D140" i="192"/>
  <c r="F135" i="192"/>
  <c r="T117" i="192"/>
  <c r="V139" i="192"/>
  <c r="F139" i="192"/>
  <c r="T113" i="192"/>
  <c r="T103" i="192"/>
  <c r="D94" i="192"/>
  <c r="F94" i="192"/>
  <c r="E8" i="192"/>
  <c r="V94" i="192"/>
  <c r="R108" i="192"/>
  <c r="R132" i="192"/>
  <c r="R35" i="192"/>
  <c r="P46" i="192"/>
  <c r="P23" i="192"/>
  <c r="AH66" i="192"/>
  <c r="AD66" i="192" s="1"/>
  <c r="P66" i="192"/>
  <c r="P9" i="192"/>
  <c r="AH9" i="192"/>
  <c r="R9" i="192"/>
  <c r="R66" i="192"/>
  <c r="P108" i="192"/>
  <c r="AH108" i="192"/>
  <c r="Z108" i="192" s="1"/>
  <c r="AH35" i="192"/>
  <c r="AF35" i="192" s="1"/>
  <c r="P35" i="192"/>
  <c r="P132" i="192"/>
  <c r="AH132" i="192"/>
  <c r="AE8" i="192"/>
  <c r="X9" i="192"/>
  <c r="AF9" i="192"/>
  <c r="AD9" i="192"/>
  <c r="AB9" i="192"/>
  <c r="AD35" i="192"/>
  <c r="L135" i="193"/>
  <c r="N133" i="193"/>
  <c r="L138" i="193"/>
  <c r="N138" i="193"/>
  <c r="L55" i="193"/>
  <c r="L53" i="193"/>
  <c r="L50" i="193"/>
  <c r="L52" i="193"/>
  <c r="L70" i="193"/>
  <c r="N137" i="193"/>
  <c r="N135" i="193"/>
  <c r="N24" i="193"/>
  <c r="N65" i="193"/>
  <c r="L133" i="193"/>
  <c r="N42" i="193"/>
  <c r="L136" i="193"/>
  <c r="L17" i="193"/>
  <c r="P17" i="193" s="1"/>
  <c r="L45" i="193"/>
  <c r="L87" i="193"/>
  <c r="L10" i="193"/>
  <c r="L83" i="193"/>
  <c r="L95" i="193"/>
  <c r="L74" i="193"/>
  <c r="L8" i="193"/>
  <c r="L82" i="193"/>
  <c r="C82" i="193" s="1"/>
  <c r="L57" i="193"/>
  <c r="N93" i="193"/>
  <c r="N139" i="193"/>
  <c r="L86" i="193"/>
  <c r="L9" i="193"/>
  <c r="L44" i="193"/>
  <c r="L35" i="193"/>
  <c r="L137" i="193"/>
  <c r="L22" i="193"/>
  <c r="L47" i="193"/>
  <c r="L134" i="193"/>
  <c r="N53" i="193"/>
  <c r="N132" i="193"/>
  <c r="N136" i="193"/>
  <c r="N35" i="193"/>
  <c r="N50" i="193"/>
  <c r="O50" i="193" s="1"/>
  <c r="N52" i="193"/>
  <c r="N70" i="193"/>
  <c r="N134" i="193"/>
  <c r="N99" i="193"/>
  <c r="N75" i="193"/>
  <c r="N69" i="193"/>
  <c r="N91" i="193"/>
  <c r="N97" i="193"/>
  <c r="L12" i="193"/>
  <c r="L33" i="193"/>
  <c r="L49" i="193"/>
  <c r="L69" i="193"/>
  <c r="L91" i="193"/>
  <c r="L97" i="193"/>
  <c r="L99" i="193"/>
  <c r="L75" i="193"/>
  <c r="L93" i="193"/>
  <c r="L139" i="193"/>
  <c r="L130" i="193"/>
  <c r="L42" i="193"/>
  <c r="L24" i="193"/>
  <c r="L65" i="193"/>
  <c r="N57" i="193"/>
  <c r="L21" i="193"/>
  <c r="L84" i="193"/>
  <c r="L58" i="193"/>
  <c r="L71" i="193"/>
  <c r="L118" i="193"/>
  <c r="L78" i="193"/>
  <c r="L26" i="193"/>
  <c r="L109" i="193"/>
  <c r="L38" i="193"/>
  <c r="P38" i="193" s="1"/>
  <c r="L23" i="193"/>
  <c r="L131" i="193"/>
  <c r="L19" i="193"/>
  <c r="N22" i="193"/>
  <c r="N47" i="193"/>
  <c r="N8" i="193"/>
  <c r="N82" i="193"/>
  <c r="N17" i="193"/>
  <c r="O17" i="193" s="1"/>
  <c r="N45" i="193"/>
  <c r="N87" i="193"/>
  <c r="N10" i="193"/>
  <c r="N83" i="193"/>
  <c r="N95" i="193"/>
  <c r="N74" i="193"/>
  <c r="N130" i="193"/>
  <c r="N12" i="193"/>
  <c r="N6" i="193" s="1"/>
  <c r="N33" i="193"/>
  <c r="N49" i="193"/>
  <c r="L7" i="193"/>
  <c r="N21" i="193"/>
  <c r="N84" i="193"/>
  <c r="N58" i="193"/>
  <c r="N71" i="193"/>
  <c r="N118" i="193"/>
  <c r="N78" i="193"/>
  <c r="N26" i="193"/>
  <c r="N109" i="193"/>
  <c r="N38" i="193"/>
  <c r="N23" i="193"/>
  <c r="N131" i="193"/>
  <c r="N19" i="193"/>
  <c r="N55" i="193"/>
  <c r="L107" i="193"/>
  <c r="L122" i="193"/>
  <c r="L79" i="193"/>
  <c r="L94" i="193"/>
  <c r="L121" i="193"/>
  <c r="L126" i="193"/>
  <c r="L31" i="193"/>
  <c r="L14" i="193"/>
  <c r="L108" i="193"/>
  <c r="L77" i="193"/>
  <c r="L25" i="193"/>
  <c r="L132" i="193"/>
  <c r="N107" i="193"/>
  <c r="N122" i="193"/>
  <c r="N79" i="193"/>
  <c r="N94" i="193"/>
  <c r="C94" i="193" s="1"/>
  <c r="N121" i="193"/>
  <c r="N126" i="193"/>
  <c r="N31" i="193"/>
  <c r="N14" i="193"/>
  <c r="N108" i="193"/>
  <c r="N77" i="193"/>
  <c r="N25" i="193"/>
  <c r="N44" i="193"/>
  <c r="N86" i="193"/>
  <c r="N9" i="193"/>
  <c r="L37" i="193"/>
  <c r="L112" i="193"/>
  <c r="L104" i="193"/>
  <c r="L101" i="193"/>
  <c r="L100" i="193"/>
  <c r="L28" i="193"/>
  <c r="L111" i="193"/>
  <c r="L39" i="193"/>
  <c r="L85" i="193"/>
  <c r="L120" i="193"/>
  <c r="L62" i="193"/>
  <c r="L90" i="193"/>
  <c r="L96" i="193"/>
  <c r="L98" i="193"/>
  <c r="L60" i="193"/>
  <c r="L72" i="193"/>
  <c r="L92" i="193"/>
  <c r="L59" i="193"/>
  <c r="L88" i="193"/>
  <c r="L11" i="193"/>
  <c r="L106" i="193"/>
  <c r="L102" i="193"/>
  <c r="L76" i="193"/>
  <c r="L119" i="193"/>
  <c r="L30" i="193"/>
  <c r="L48" i="193"/>
  <c r="L51" i="193"/>
  <c r="L16" i="193"/>
  <c r="L34" i="193"/>
  <c r="L67" i="193"/>
  <c r="L116" i="193"/>
  <c r="L124" i="193"/>
  <c r="L40" i="193"/>
  <c r="L68" i="193"/>
  <c r="L117" i="193"/>
  <c r="L125" i="193"/>
  <c r="L128" i="193"/>
  <c r="L80" i="193"/>
  <c r="C80" i="193" s="1"/>
  <c r="L27" i="193"/>
  <c r="L110" i="193"/>
  <c r="L103" i="193"/>
  <c r="L29" i="193"/>
  <c r="L66" i="193"/>
  <c r="L73" i="193"/>
  <c r="L56" i="193"/>
  <c r="L54" i="193"/>
  <c r="P54" i="193" s="1"/>
  <c r="L114" i="193"/>
  <c r="L123" i="193"/>
  <c r="L127" i="193"/>
  <c r="L41" i="193"/>
  <c r="L15" i="193"/>
  <c r="L64" i="193"/>
  <c r="L115" i="193"/>
  <c r="L18" i="193"/>
  <c r="L46" i="193"/>
  <c r="L113" i="193"/>
  <c r="L61" i="193"/>
  <c r="L89" i="193"/>
  <c r="L36" i="193"/>
  <c r="N113" i="193"/>
  <c r="N61" i="193"/>
  <c r="N89" i="193"/>
  <c r="N36" i="193"/>
  <c r="N7" i="193"/>
  <c r="N46" i="193"/>
  <c r="N37" i="193"/>
  <c r="N112" i="193"/>
  <c r="N104" i="193"/>
  <c r="N101" i="193"/>
  <c r="N100" i="193"/>
  <c r="C100" i="193" s="1"/>
  <c r="N28" i="193"/>
  <c r="N111" i="193"/>
  <c r="N39" i="193"/>
  <c r="N85" i="193"/>
  <c r="N120" i="193"/>
  <c r="N62" i="193"/>
  <c r="N90" i="193"/>
  <c r="N96" i="193"/>
  <c r="P96" i="193" s="1"/>
  <c r="N98" i="193"/>
  <c r="N60" i="193"/>
  <c r="N72" i="193"/>
  <c r="N92" i="193"/>
  <c r="N59" i="193"/>
  <c r="N88" i="193"/>
  <c r="N11" i="193"/>
  <c r="N106" i="193"/>
  <c r="N105" i="193" s="1"/>
  <c r="N102" i="193"/>
  <c r="N76" i="193"/>
  <c r="N119" i="193"/>
  <c r="N30" i="193"/>
  <c r="N48" i="193"/>
  <c r="N51" i="193"/>
  <c r="N16" i="193"/>
  <c r="N34" i="193"/>
  <c r="N67" i="193"/>
  <c r="N116" i="193"/>
  <c r="N124" i="193"/>
  <c r="N40" i="193"/>
  <c r="N68" i="193"/>
  <c r="N117" i="193"/>
  <c r="N125" i="193"/>
  <c r="N128" i="193"/>
  <c r="N80" i="193"/>
  <c r="N27" i="193"/>
  <c r="N110" i="193"/>
  <c r="N103" i="193"/>
  <c r="N29" i="193"/>
  <c r="N66" i="193"/>
  <c r="N73" i="193"/>
  <c r="N56" i="193"/>
  <c r="C56" i="193" s="1"/>
  <c r="N54" i="193"/>
  <c r="N114" i="193"/>
  <c r="N123" i="193"/>
  <c r="O123" i="193" s="1"/>
  <c r="N127" i="193"/>
  <c r="N41" i="193"/>
  <c r="N15" i="193"/>
  <c r="N64" i="193"/>
  <c r="N115" i="193"/>
  <c r="N18" i="193"/>
  <c r="J133" i="193"/>
  <c r="J139" i="193"/>
  <c r="J136" i="193"/>
  <c r="J137" i="193"/>
  <c r="P137" i="193" s="1"/>
  <c r="J132" i="193"/>
  <c r="J57" i="193"/>
  <c r="J53" i="193"/>
  <c r="J135" i="193"/>
  <c r="J65" i="193"/>
  <c r="C65" i="193" s="1"/>
  <c r="J138" i="193"/>
  <c r="J55" i="193"/>
  <c r="J25" i="193"/>
  <c r="J93" i="193"/>
  <c r="J108" i="193"/>
  <c r="J77" i="193"/>
  <c r="P77" i="193" s="1"/>
  <c r="J22" i="193"/>
  <c r="C22" i="193" s="1"/>
  <c r="J47" i="193"/>
  <c r="J134" i="193"/>
  <c r="J42" i="193"/>
  <c r="J24" i="193"/>
  <c r="J97" i="193"/>
  <c r="J99" i="193"/>
  <c r="J75" i="193"/>
  <c r="J50" i="193"/>
  <c r="P50" i="193" s="1"/>
  <c r="E50" i="193" s="1"/>
  <c r="J52" i="193"/>
  <c r="P52" i="193" s="1"/>
  <c r="J70" i="193"/>
  <c r="J35" i="193"/>
  <c r="J49" i="193"/>
  <c r="J69" i="193"/>
  <c r="J91" i="193"/>
  <c r="J84" i="193"/>
  <c r="J58" i="193"/>
  <c r="P58" i="193" s="1"/>
  <c r="J71" i="193"/>
  <c r="P71" i="193" s="1"/>
  <c r="J118" i="193"/>
  <c r="J78" i="193"/>
  <c r="J26" i="193"/>
  <c r="P26" i="193" s="1"/>
  <c r="J109" i="193"/>
  <c r="P109" i="193" s="1"/>
  <c r="J38" i="193"/>
  <c r="J23" i="193"/>
  <c r="J131" i="193"/>
  <c r="J19" i="193"/>
  <c r="P19" i="193" s="1"/>
  <c r="J21" i="193"/>
  <c r="J86" i="193"/>
  <c r="J9" i="193"/>
  <c r="J44" i="193"/>
  <c r="J82" i="193"/>
  <c r="J17" i="193"/>
  <c r="J45" i="193"/>
  <c r="J87" i="193"/>
  <c r="J10" i="193"/>
  <c r="P10" i="193" s="1"/>
  <c r="J83" i="193"/>
  <c r="J95" i="193"/>
  <c r="J74" i="193"/>
  <c r="J8" i="193"/>
  <c r="P8" i="193" s="1"/>
  <c r="J14" i="193"/>
  <c r="J107" i="193"/>
  <c r="P107" i="193" s="1"/>
  <c r="J122" i="193"/>
  <c r="J79" i="193"/>
  <c r="P79" i="193" s="1"/>
  <c r="J94" i="193"/>
  <c r="J121" i="193"/>
  <c r="J126" i="193"/>
  <c r="J31" i="193"/>
  <c r="J130" i="193"/>
  <c r="C130" i="193" s="1"/>
  <c r="J12" i="193"/>
  <c r="J33" i="193"/>
  <c r="J37" i="193"/>
  <c r="J112" i="193"/>
  <c r="J104" i="193"/>
  <c r="P104" i="193" s="1"/>
  <c r="J101" i="193"/>
  <c r="J100" i="193"/>
  <c r="J28" i="193"/>
  <c r="J111" i="193"/>
  <c r="P111" i="193" s="1"/>
  <c r="J39" i="193"/>
  <c r="J85" i="193"/>
  <c r="J120" i="193"/>
  <c r="J62" i="193"/>
  <c r="J90" i="193"/>
  <c r="P90" i="193" s="1"/>
  <c r="J96" i="193"/>
  <c r="J98" i="193"/>
  <c r="J60" i="193"/>
  <c r="J72" i="193"/>
  <c r="J92" i="193"/>
  <c r="P92" i="193" s="1"/>
  <c r="J59" i="193"/>
  <c r="J88" i="193"/>
  <c r="J11" i="193"/>
  <c r="J106" i="193"/>
  <c r="J102" i="193"/>
  <c r="C102" i="193" s="1"/>
  <c r="J76" i="193"/>
  <c r="J119" i="193"/>
  <c r="J30" i="193"/>
  <c r="P30" i="193" s="1"/>
  <c r="J48" i="193"/>
  <c r="J51" i="193"/>
  <c r="J16" i="193"/>
  <c r="J34" i="193"/>
  <c r="J67" i="193"/>
  <c r="J116" i="193"/>
  <c r="J124" i="193"/>
  <c r="J40" i="193"/>
  <c r="J68" i="193"/>
  <c r="J117" i="193"/>
  <c r="J125" i="193"/>
  <c r="P125" i="193" s="1"/>
  <c r="J128" i="193"/>
  <c r="J80" i="193"/>
  <c r="J27" i="193"/>
  <c r="P27" i="193" s="1"/>
  <c r="K27" i="193" s="1"/>
  <c r="J110" i="193"/>
  <c r="J103" i="193"/>
  <c r="J29" i="193"/>
  <c r="J66" i="193"/>
  <c r="J73" i="193"/>
  <c r="J56" i="193"/>
  <c r="J54" i="193"/>
  <c r="J114" i="193"/>
  <c r="P114" i="193" s="1"/>
  <c r="K114" i="193" s="1"/>
  <c r="J123" i="193"/>
  <c r="J127" i="193"/>
  <c r="C127" i="193" s="1"/>
  <c r="J41" i="193"/>
  <c r="P41" i="193" s="1"/>
  <c r="J15" i="193"/>
  <c r="J64" i="193"/>
  <c r="J115" i="193"/>
  <c r="J18" i="193"/>
  <c r="J13" i="193" s="1"/>
  <c r="J46" i="193"/>
  <c r="C46" i="193" s="1"/>
  <c r="J113" i="193"/>
  <c r="J61" i="193"/>
  <c r="J89" i="193"/>
  <c r="J36" i="193"/>
  <c r="J7" i="193"/>
  <c r="C73" i="193"/>
  <c r="P73" i="193"/>
  <c r="K73" i="193" s="1"/>
  <c r="C30" i="193"/>
  <c r="C92" i="193"/>
  <c r="P100" i="193"/>
  <c r="K100" i="193" s="1"/>
  <c r="C113" i="193"/>
  <c r="P113" i="193"/>
  <c r="M113" i="193" s="1"/>
  <c r="C41" i="193"/>
  <c r="P123" i="193"/>
  <c r="K123" i="193" s="1"/>
  <c r="P82" i="193"/>
  <c r="K82" i="193" s="1"/>
  <c r="C84" i="193"/>
  <c r="P84" i="193"/>
  <c r="G84" i="193" s="1"/>
  <c r="C79" i="193"/>
  <c r="C17" i="193"/>
  <c r="C55" i="193"/>
  <c r="P127" i="193"/>
  <c r="K127" i="193" s="1"/>
  <c r="C68" i="193"/>
  <c r="C28" i="193"/>
  <c r="C112" i="193"/>
  <c r="P33" i="193"/>
  <c r="I33" i="193" s="1"/>
  <c r="C33" i="193"/>
  <c r="J20" i="193"/>
  <c r="P134" i="193"/>
  <c r="I134" i="193" s="1"/>
  <c r="C57" i="193"/>
  <c r="C23" i="193"/>
  <c r="M26" i="193"/>
  <c r="O26" i="193"/>
  <c r="G26" i="193"/>
  <c r="C52" i="193"/>
  <c r="C75" i="193"/>
  <c r="C24" i="193"/>
  <c r="C44" i="193"/>
  <c r="P24" i="193"/>
  <c r="G24" i="193" s="1"/>
  <c r="C15" i="193"/>
  <c r="C117" i="193"/>
  <c r="C51" i="193"/>
  <c r="C76" i="193"/>
  <c r="C88" i="193"/>
  <c r="C60" i="193"/>
  <c r="K111" i="193"/>
  <c r="C104" i="193"/>
  <c r="P130" i="193"/>
  <c r="K130" i="193" s="1"/>
  <c r="C121" i="193"/>
  <c r="C107" i="193"/>
  <c r="C74" i="193"/>
  <c r="C87" i="193"/>
  <c r="C26" i="193"/>
  <c r="K26" i="193"/>
  <c r="C58" i="193"/>
  <c r="P47" i="193"/>
  <c r="K47" i="193" s="1"/>
  <c r="I77" i="193"/>
  <c r="O77" i="193"/>
  <c r="C135" i="193"/>
  <c r="C125" i="193"/>
  <c r="C16" i="193"/>
  <c r="C119" i="193"/>
  <c r="C90" i="193"/>
  <c r="C39" i="193"/>
  <c r="C122" i="193"/>
  <c r="C8" i="193"/>
  <c r="C10" i="193"/>
  <c r="C86" i="193"/>
  <c r="C109" i="193"/>
  <c r="C35" i="193"/>
  <c r="P35" i="193"/>
  <c r="O35" i="193" s="1"/>
  <c r="C42" i="193"/>
  <c r="C108" i="193"/>
  <c r="M77" i="193"/>
  <c r="C138" i="193"/>
  <c r="P138" i="193"/>
  <c r="K138" i="193" s="1"/>
  <c r="P65" i="193"/>
  <c r="G65" i="193" s="1"/>
  <c r="C132" i="193"/>
  <c r="P132" i="193"/>
  <c r="O132" i="193" s="1"/>
  <c r="C137" i="193"/>
  <c r="K50" i="193"/>
  <c r="K77" i="193"/>
  <c r="C77" i="193"/>
  <c r="C136" i="193"/>
  <c r="P136" i="193"/>
  <c r="K136" i="193" s="1"/>
  <c r="O136" i="193"/>
  <c r="G35" i="193"/>
  <c r="M82" i="193"/>
  <c r="O82" i="193"/>
  <c r="I82" i="193"/>
  <c r="M73" i="193"/>
  <c r="O73" i="193"/>
  <c r="G73" i="193"/>
  <c r="I73" i="193"/>
  <c r="G134" i="193"/>
  <c r="O134" i="193"/>
  <c r="M134" i="193"/>
  <c r="K134" i="193"/>
  <c r="G113" i="193"/>
  <c r="O113" i="193"/>
  <c r="E113" i="193"/>
  <c r="I113" i="193"/>
  <c r="M47" i="193"/>
  <c r="O33" i="193"/>
  <c r="M127" i="193"/>
  <c r="E127" i="193"/>
  <c r="O127" i="193"/>
  <c r="G127" i="193"/>
  <c r="I127" i="193"/>
  <c r="K113" i="193"/>
  <c r="AD11" i="186" l="1"/>
  <c r="AP8" i="186"/>
  <c r="D37" i="14"/>
  <c r="D40" i="14"/>
  <c r="C45" i="14"/>
  <c r="C19" i="14"/>
  <c r="J62" i="114"/>
  <c r="K62" i="114" s="1"/>
  <c r="J19" i="114"/>
  <c r="K19" i="114" s="1"/>
  <c r="J5" i="114"/>
  <c r="K5" i="114" s="1"/>
  <c r="K9" i="114"/>
  <c r="J128" i="114"/>
  <c r="K128" i="114" s="1"/>
  <c r="K137" i="114"/>
  <c r="J12" i="114"/>
  <c r="K12" i="114" s="1"/>
  <c r="K13" i="114"/>
  <c r="J42" i="114"/>
  <c r="K42" i="114" s="1"/>
  <c r="K46" i="114"/>
  <c r="J104" i="114"/>
  <c r="K104" i="114" s="1"/>
  <c r="K106" i="114"/>
  <c r="H5" i="114"/>
  <c r="I5" i="114" s="1"/>
  <c r="J31" i="114"/>
  <c r="K31" i="114" s="1"/>
  <c r="H104" i="114"/>
  <c r="I104" i="114" s="1"/>
  <c r="J80" i="114"/>
  <c r="K80" i="114" s="1"/>
  <c r="K64" i="114"/>
  <c r="CD112" i="187"/>
  <c r="CE112" i="187" s="1"/>
  <c r="H19" i="114"/>
  <c r="I19" i="114" s="1"/>
  <c r="K30" i="193"/>
  <c r="O30" i="193"/>
  <c r="G30" i="193"/>
  <c r="M30" i="193"/>
  <c r="E30" i="193"/>
  <c r="I30" i="193"/>
  <c r="K92" i="193"/>
  <c r="I92" i="193"/>
  <c r="M92" i="193"/>
  <c r="E92" i="193"/>
  <c r="O92" i="193"/>
  <c r="G92" i="193"/>
  <c r="O79" i="193"/>
  <c r="M79" i="193"/>
  <c r="G79" i="193"/>
  <c r="I79" i="193"/>
  <c r="K79" i="193"/>
  <c r="E79" i="193"/>
  <c r="I52" i="193"/>
  <c r="M52" i="193"/>
  <c r="K52" i="193"/>
  <c r="G52" i="193"/>
  <c r="E52" i="193"/>
  <c r="O52" i="193"/>
  <c r="G107" i="193"/>
  <c r="O107" i="193"/>
  <c r="O115" i="193"/>
  <c r="I96" i="193"/>
  <c r="K96" i="193"/>
  <c r="E96" i="193"/>
  <c r="O96" i="193"/>
  <c r="M96" i="193"/>
  <c r="G96" i="193"/>
  <c r="K38" i="193"/>
  <c r="O38" i="193"/>
  <c r="I38" i="193"/>
  <c r="M38" i="193"/>
  <c r="G38" i="193"/>
  <c r="E38" i="193"/>
  <c r="K17" i="193"/>
  <c r="I17" i="193"/>
  <c r="E17" i="193"/>
  <c r="G17" i="193"/>
  <c r="M17" i="193"/>
  <c r="K54" i="193"/>
  <c r="E54" i="193"/>
  <c r="G54" i="193"/>
  <c r="M54" i="193"/>
  <c r="O54" i="193"/>
  <c r="I54" i="193"/>
  <c r="G137" i="193"/>
  <c r="I137" i="193"/>
  <c r="E137" i="193"/>
  <c r="M137" i="193"/>
  <c r="O137" i="193"/>
  <c r="E130" i="193"/>
  <c r="E33" i="193"/>
  <c r="M130" i="193"/>
  <c r="M100" i="193"/>
  <c r="C96" i="193"/>
  <c r="M123" i="193"/>
  <c r="M33" i="193"/>
  <c r="G130" i="193"/>
  <c r="O100" i="193"/>
  <c r="E134" i="193"/>
  <c r="O24" i="193"/>
  <c r="C71" i="193"/>
  <c r="P75" i="193"/>
  <c r="K107" i="193"/>
  <c r="P44" i="193"/>
  <c r="K33" i="193"/>
  <c r="P115" i="193"/>
  <c r="P56" i="193"/>
  <c r="AX106" i="207"/>
  <c r="AX33" i="207"/>
  <c r="AB132" i="192"/>
  <c r="AD132" i="192"/>
  <c r="E100" i="193"/>
  <c r="L129" i="193"/>
  <c r="Z132" i="192"/>
  <c r="G33" i="193"/>
  <c r="O138" i="193"/>
  <c r="C50" i="193"/>
  <c r="C19" i="193"/>
  <c r="I50" i="193"/>
  <c r="C123" i="193"/>
  <c r="T136" i="192"/>
  <c r="V136" i="192"/>
  <c r="H136" i="192"/>
  <c r="J136" i="192"/>
  <c r="F136" i="192"/>
  <c r="F119" i="192"/>
  <c r="D119" i="192"/>
  <c r="S9" i="192"/>
  <c r="F20" i="192"/>
  <c r="H20" i="192"/>
  <c r="S23" i="192"/>
  <c r="AG24" i="192"/>
  <c r="T42" i="192"/>
  <c r="AG42" i="192"/>
  <c r="T45" i="192"/>
  <c r="H45" i="192"/>
  <c r="F52" i="192"/>
  <c r="V52" i="192"/>
  <c r="J52" i="192"/>
  <c r="D52" i="192"/>
  <c r="T57" i="192"/>
  <c r="J57" i="192"/>
  <c r="F68" i="192"/>
  <c r="H68" i="192"/>
  <c r="D14" i="192"/>
  <c r="J14" i="192"/>
  <c r="I123" i="193"/>
  <c r="I130" i="193"/>
  <c r="G82" i="193"/>
  <c r="O130" i="193"/>
  <c r="I100" i="193"/>
  <c r="E73" i="193"/>
  <c r="E82" i="193"/>
  <c r="C111" i="193"/>
  <c r="AF132" i="192"/>
  <c r="F133" i="192"/>
  <c r="D133" i="192"/>
  <c r="G123" i="193"/>
  <c r="G100" i="193"/>
  <c r="AH84" i="192"/>
  <c r="R84" i="192"/>
  <c r="P84" i="192"/>
  <c r="AH23" i="192"/>
  <c r="R23" i="192"/>
  <c r="O8" i="192"/>
  <c r="AB35" i="192"/>
  <c r="AA8" i="192"/>
  <c r="E123" i="193"/>
  <c r="P28" i="193"/>
  <c r="E28" i="193" s="1"/>
  <c r="F75" i="192"/>
  <c r="D75" i="192"/>
  <c r="T75" i="192"/>
  <c r="V75" i="192"/>
  <c r="V62" i="192"/>
  <c r="H62" i="192"/>
  <c r="AF4" i="39"/>
  <c r="P97" i="193"/>
  <c r="AF66" i="192"/>
  <c r="AH16" i="192"/>
  <c r="U4" i="187"/>
  <c r="AB34" i="192"/>
  <c r="Z34" i="192"/>
  <c r="R19" i="192"/>
  <c r="R28" i="192"/>
  <c r="P54" i="192"/>
  <c r="R62" i="192"/>
  <c r="P71" i="192"/>
  <c r="R79" i="192"/>
  <c r="AH88" i="192"/>
  <c r="R96" i="192"/>
  <c r="AH104" i="192"/>
  <c r="R138" i="192"/>
  <c r="K21" i="114"/>
  <c r="K30" i="114"/>
  <c r="K40" i="114"/>
  <c r="K55" i="114"/>
  <c r="K122" i="114"/>
  <c r="P94" i="193"/>
  <c r="AF108" i="192"/>
  <c r="Q8" i="192"/>
  <c r="R8" i="192" s="1"/>
  <c r="P16" i="192"/>
  <c r="D4" i="39"/>
  <c r="AB4" i="39"/>
  <c r="AG4" i="39"/>
  <c r="X17" i="192"/>
  <c r="AB108" i="192"/>
  <c r="T64" i="192"/>
  <c r="L4" i="187"/>
  <c r="AX64" i="207"/>
  <c r="K114" i="114"/>
  <c r="P119" i="193"/>
  <c r="P39" i="193"/>
  <c r="AD108" i="192"/>
  <c r="AH46" i="192"/>
  <c r="AF46" i="192" s="1"/>
  <c r="AX130" i="207"/>
  <c r="L20" i="192"/>
  <c r="L25" i="192"/>
  <c r="L38" i="192"/>
  <c r="G4" i="187"/>
  <c r="AF44" i="192"/>
  <c r="AD17" i="192"/>
  <c r="K7" i="114"/>
  <c r="M7" i="114" s="1"/>
  <c r="K43" i="114"/>
  <c r="K6" i="114"/>
  <c r="AX82" i="207"/>
  <c r="S4" i="187"/>
  <c r="Q4" i="187"/>
  <c r="J4" i="187"/>
  <c r="D130" i="192"/>
  <c r="F125" i="192"/>
  <c r="AB21" i="192"/>
  <c r="AB44" i="192"/>
  <c r="AF17" i="192"/>
  <c r="R26" i="192"/>
  <c r="R14" i="192"/>
  <c r="AH24" i="192"/>
  <c r="R50" i="192"/>
  <c r="R67" i="192"/>
  <c r="R83" i="192"/>
  <c r="R92" i="192"/>
  <c r="R100" i="192"/>
  <c r="P109" i="192"/>
  <c r="R117" i="192"/>
  <c r="P125" i="192"/>
  <c r="K33" i="114"/>
  <c r="K67" i="114"/>
  <c r="V4" i="187"/>
  <c r="N131" i="192"/>
  <c r="N129" i="192"/>
  <c r="N128" i="192"/>
  <c r="N127" i="192"/>
  <c r="N126" i="192"/>
  <c r="N125" i="192"/>
  <c r="N123" i="192"/>
  <c r="N122" i="192"/>
  <c r="N121" i="192"/>
  <c r="AB128" i="192"/>
  <c r="R12" i="192"/>
  <c r="K8" i="114"/>
  <c r="K18" i="114"/>
  <c r="K34" i="114"/>
  <c r="K53" i="114"/>
  <c r="K68" i="114"/>
  <c r="K87" i="114"/>
  <c r="K120" i="114"/>
  <c r="V15" i="192"/>
  <c r="AG31" i="192"/>
  <c r="AG32" i="192"/>
  <c r="AG34" i="192"/>
  <c r="AG37" i="192"/>
  <c r="AG38" i="192"/>
  <c r="V38" i="192" s="1"/>
  <c r="AG41" i="192"/>
  <c r="H41" i="192" s="1"/>
  <c r="AG44" i="192"/>
  <c r="AG49" i="192"/>
  <c r="AG50" i="192"/>
  <c r="H50" i="192" s="1"/>
  <c r="AG53" i="192"/>
  <c r="AG54" i="192"/>
  <c r="AG55" i="192"/>
  <c r="AG56" i="192"/>
  <c r="AG58" i="192"/>
  <c r="AG59" i="192"/>
  <c r="AG60" i="192"/>
  <c r="AG63" i="192"/>
  <c r="AG67" i="192"/>
  <c r="T67" i="192" s="1"/>
  <c r="AG69" i="192"/>
  <c r="AG70" i="192"/>
  <c r="AG71" i="192"/>
  <c r="AG74" i="192"/>
  <c r="AG76" i="192"/>
  <c r="AG77" i="192"/>
  <c r="AG79" i="192"/>
  <c r="AG81" i="192"/>
  <c r="L109" i="192"/>
  <c r="H43" i="193"/>
  <c r="AX44" i="207"/>
  <c r="L140" i="192"/>
  <c r="L141" i="192"/>
  <c r="L142" i="192"/>
  <c r="E4" i="187"/>
  <c r="AD128" i="192"/>
  <c r="AX14" i="207"/>
  <c r="K20" i="114"/>
  <c r="K54" i="114"/>
  <c r="CU138" i="39"/>
  <c r="CV138" i="39" s="1"/>
  <c r="L138" i="114"/>
  <c r="CU130" i="39"/>
  <c r="CV130" i="39" s="1"/>
  <c r="L130" i="114"/>
  <c r="CU121" i="39"/>
  <c r="CV121" i="39" s="1"/>
  <c r="L121" i="114"/>
  <c r="L113" i="114"/>
  <c r="L105" i="114"/>
  <c r="CU96" i="39"/>
  <c r="CV96" i="39" s="1"/>
  <c r="L96" i="114"/>
  <c r="CU88" i="39"/>
  <c r="CV88" i="39" s="1"/>
  <c r="L88" i="114"/>
  <c r="CU79" i="39"/>
  <c r="CV79" i="39" s="1"/>
  <c r="L79" i="114"/>
  <c r="CU71" i="39"/>
  <c r="CV71" i="39" s="1"/>
  <c r="L71" i="114"/>
  <c r="L63" i="114"/>
  <c r="CU54" i="39"/>
  <c r="CV54" i="39" s="1"/>
  <c r="L54" i="114"/>
  <c r="CU46" i="39"/>
  <c r="CV46" i="39" s="1"/>
  <c r="L46" i="114"/>
  <c r="CU38" i="39"/>
  <c r="CV38" i="39" s="1"/>
  <c r="L38" i="114"/>
  <c r="CU29" i="39"/>
  <c r="CV29" i="39" s="1"/>
  <c r="L29" i="114"/>
  <c r="CU21" i="39"/>
  <c r="CV21" i="39" s="1"/>
  <c r="L21" i="114"/>
  <c r="CU11" i="39"/>
  <c r="CV11" i="39" s="1"/>
  <c r="L11" i="114"/>
  <c r="H62" i="114"/>
  <c r="I62" i="114" s="1"/>
  <c r="CD64" i="187"/>
  <c r="CE64" i="187" s="1"/>
  <c r="CD58" i="187"/>
  <c r="CG58" i="187" s="1"/>
  <c r="CH58" i="187" s="1"/>
  <c r="CD50" i="187"/>
  <c r="CE50" i="187" s="1"/>
  <c r="CD22" i="187"/>
  <c r="CE22" i="187" s="1"/>
  <c r="H12" i="114"/>
  <c r="I12" i="114" s="1"/>
  <c r="X46" i="192"/>
  <c r="X68" i="192"/>
  <c r="X84" i="192"/>
  <c r="X108" i="192"/>
  <c r="X122" i="192"/>
  <c r="CU137" i="39"/>
  <c r="CV137" i="39" s="1"/>
  <c r="L137" i="114"/>
  <c r="CU129" i="39"/>
  <c r="CV129" i="39" s="1"/>
  <c r="L129" i="114"/>
  <c r="CU120" i="39"/>
  <c r="CV120" i="39" s="1"/>
  <c r="L120" i="114"/>
  <c r="CU112" i="39"/>
  <c r="CV112" i="39" s="1"/>
  <c r="L112" i="114"/>
  <c r="CU103" i="39"/>
  <c r="CV103" i="39" s="1"/>
  <c r="L103" i="114"/>
  <c r="CU95" i="39"/>
  <c r="CV95" i="39" s="1"/>
  <c r="L95" i="114"/>
  <c r="CU87" i="39"/>
  <c r="CV87" i="39" s="1"/>
  <c r="L87" i="114"/>
  <c r="CU78" i="39"/>
  <c r="CV78" i="39" s="1"/>
  <c r="L78" i="114"/>
  <c r="CU70" i="39"/>
  <c r="CV70" i="39" s="1"/>
  <c r="L70" i="114"/>
  <c r="CU61" i="39"/>
  <c r="CV61" i="39" s="1"/>
  <c r="L61" i="114"/>
  <c r="CU53" i="39"/>
  <c r="CV53" i="39" s="1"/>
  <c r="L53" i="114"/>
  <c r="CU45" i="39"/>
  <c r="CV45" i="39" s="1"/>
  <c r="L45" i="114"/>
  <c r="CU37" i="39"/>
  <c r="CV37" i="39" s="1"/>
  <c r="L37" i="114"/>
  <c r="CU28" i="39"/>
  <c r="CV28" i="39" s="1"/>
  <c r="L28" i="114"/>
  <c r="CU20" i="39"/>
  <c r="CV20" i="39" s="1"/>
  <c r="L20" i="114"/>
  <c r="CU10" i="39"/>
  <c r="CV10" i="39" s="1"/>
  <c r="L10" i="114"/>
  <c r="H31" i="114"/>
  <c r="I31" i="114" s="1"/>
  <c r="CD34" i="187"/>
  <c r="CE34" i="187" s="1"/>
  <c r="CD29" i="187"/>
  <c r="CE29" i="187" s="1"/>
  <c r="CD21" i="187"/>
  <c r="CE21" i="187" s="1"/>
  <c r="X66" i="192"/>
  <c r="Y9" i="192"/>
  <c r="Y23" i="192"/>
  <c r="Z23" i="192" s="1"/>
  <c r="CU136" i="39"/>
  <c r="CV136" i="39" s="1"/>
  <c r="L136" i="114"/>
  <c r="CU127" i="39"/>
  <c r="CV127" i="39" s="1"/>
  <c r="L127" i="114"/>
  <c r="CU119" i="39"/>
  <c r="CV119" i="39" s="1"/>
  <c r="L119" i="114"/>
  <c r="CU111" i="39"/>
  <c r="CV111" i="39" s="1"/>
  <c r="L111" i="114"/>
  <c r="CU102" i="39"/>
  <c r="L102" i="114"/>
  <c r="CU94" i="39"/>
  <c r="L94" i="114"/>
  <c r="CU86" i="39"/>
  <c r="CV86" i="39" s="1"/>
  <c r="L86" i="114"/>
  <c r="CU77" i="39"/>
  <c r="CV77" i="39" s="1"/>
  <c r="L77" i="114"/>
  <c r="CU69" i="39"/>
  <c r="CV69" i="39" s="1"/>
  <c r="L69" i="114"/>
  <c r="CU60" i="39"/>
  <c r="CV60" i="39" s="1"/>
  <c r="L60" i="114"/>
  <c r="CU52" i="39"/>
  <c r="CV52" i="39" s="1"/>
  <c r="L52" i="114"/>
  <c r="CU44" i="39"/>
  <c r="CV44" i="39" s="1"/>
  <c r="L44" i="114"/>
  <c r="CU36" i="39"/>
  <c r="CV36" i="39" s="1"/>
  <c r="L36" i="114"/>
  <c r="CU27" i="39"/>
  <c r="CV27" i="39" s="1"/>
  <c r="L27" i="114"/>
  <c r="CU18" i="39"/>
  <c r="CV18" i="39" s="1"/>
  <c r="L18" i="114"/>
  <c r="CU9" i="39"/>
  <c r="CV9" i="39" s="1"/>
  <c r="L9" i="114"/>
  <c r="CD136" i="187"/>
  <c r="CE136" i="187" s="1"/>
  <c r="H80" i="114"/>
  <c r="I80" i="114" s="1"/>
  <c r="CD102" i="187"/>
  <c r="CE102" i="187" s="1"/>
  <c r="CD94" i="187"/>
  <c r="CE94" i="187" s="1"/>
  <c r="CD86" i="187"/>
  <c r="CE86" i="187" s="1"/>
  <c r="I88" i="114"/>
  <c r="CU135" i="39"/>
  <c r="CV135" i="39" s="1"/>
  <c r="L135" i="114"/>
  <c r="CU126" i="39"/>
  <c r="CV126" i="39" s="1"/>
  <c r="L126" i="114"/>
  <c r="CU118" i="39"/>
  <c r="CV118" i="39" s="1"/>
  <c r="L118" i="114"/>
  <c r="CU110" i="39"/>
  <c r="CV110" i="39" s="1"/>
  <c r="L110" i="114"/>
  <c r="CU101" i="39"/>
  <c r="CV101" i="39" s="1"/>
  <c r="L101" i="114"/>
  <c r="CU93" i="39"/>
  <c r="CV93" i="39" s="1"/>
  <c r="L93" i="114"/>
  <c r="CU85" i="39"/>
  <c r="CV85" i="39" s="1"/>
  <c r="L85" i="114"/>
  <c r="CU76" i="39"/>
  <c r="CV76" i="39" s="1"/>
  <c r="L76" i="114"/>
  <c r="CU68" i="39"/>
  <c r="CV68" i="39" s="1"/>
  <c r="L68" i="114"/>
  <c r="CU59" i="39"/>
  <c r="CV59" i="39" s="1"/>
  <c r="L59" i="114"/>
  <c r="CU51" i="39"/>
  <c r="CV51" i="39" s="1"/>
  <c r="L51" i="114"/>
  <c r="CU43" i="39"/>
  <c r="CV43" i="39" s="1"/>
  <c r="L43" i="114"/>
  <c r="L35" i="114"/>
  <c r="CU26" i="39"/>
  <c r="CV26" i="39" s="1"/>
  <c r="L26" i="114"/>
  <c r="CU17" i="39"/>
  <c r="CV17" i="39" s="1"/>
  <c r="L17" i="114"/>
  <c r="CU8" i="39"/>
  <c r="CV8" i="39" s="1"/>
  <c r="L8" i="114"/>
  <c r="CD135" i="187"/>
  <c r="CE135" i="187" s="1"/>
  <c r="CD127" i="187"/>
  <c r="CE127" i="187" s="1"/>
  <c r="CD119" i="187"/>
  <c r="CE119" i="187" s="1"/>
  <c r="CD111" i="187"/>
  <c r="CE111" i="187" s="1"/>
  <c r="CD77" i="187"/>
  <c r="CE77" i="187" s="1"/>
  <c r="CD69" i="187"/>
  <c r="CE69" i="187" s="1"/>
  <c r="CD16" i="187"/>
  <c r="Z46" i="192"/>
  <c r="CU134" i="39"/>
  <c r="CV134" i="39" s="1"/>
  <c r="L134" i="114"/>
  <c r="CU125" i="39"/>
  <c r="CV125" i="39" s="1"/>
  <c r="L125" i="114"/>
  <c r="CU117" i="39"/>
  <c r="CV117" i="39" s="1"/>
  <c r="L117" i="114"/>
  <c r="CU109" i="39"/>
  <c r="CV109" i="39" s="1"/>
  <c r="L109" i="114"/>
  <c r="CU100" i="39"/>
  <c r="CV100" i="39" s="1"/>
  <c r="L100" i="114"/>
  <c r="CU92" i="39"/>
  <c r="CV92" i="39" s="1"/>
  <c r="L92" i="114"/>
  <c r="CU84" i="39"/>
  <c r="CV84" i="39" s="1"/>
  <c r="L84" i="114"/>
  <c r="CU75" i="39"/>
  <c r="CV75" i="39" s="1"/>
  <c r="L75" i="114"/>
  <c r="CU67" i="39"/>
  <c r="CV67" i="39" s="1"/>
  <c r="L67" i="114"/>
  <c r="CU58" i="39"/>
  <c r="CV58" i="39" s="1"/>
  <c r="L58" i="114"/>
  <c r="CU50" i="39"/>
  <c r="CV50" i="39" s="1"/>
  <c r="L50" i="114"/>
  <c r="L34" i="114"/>
  <c r="CU25" i="39"/>
  <c r="CV25" i="39" s="1"/>
  <c r="L25" i="114"/>
  <c r="CU16" i="39"/>
  <c r="CV16" i="39" s="1"/>
  <c r="L16" i="114"/>
  <c r="CU7" i="39"/>
  <c r="CV7" i="39" s="1"/>
  <c r="L7" i="114"/>
  <c r="CD68" i="187"/>
  <c r="CE68" i="187" s="1"/>
  <c r="H42" i="114"/>
  <c r="I42" i="114" s="1"/>
  <c r="CD54" i="187"/>
  <c r="CE54" i="187" s="1"/>
  <c r="CD46" i="187"/>
  <c r="CE46" i="187" s="1"/>
  <c r="CD15" i="187"/>
  <c r="CE15" i="187" s="1"/>
  <c r="W35" i="192"/>
  <c r="X44" i="192"/>
  <c r="X49" i="192"/>
  <c r="X57" i="192"/>
  <c r="X61" i="192"/>
  <c r="X70" i="192"/>
  <c r="X74" i="192"/>
  <c r="X78" i="192"/>
  <c r="X82" i="192"/>
  <c r="X87" i="192"/>
  <c r="X91" i="192"/>
  <c r="X95" i="192"/>
  <c r="X99" i="192"/>
  <c r="X103" i="192"/>
  <c r="X107" i="192"/>
  <c r="X112" i="192"/>
  <c r="X116" i="192"/>
  <c r="X120" i="192"/>
  <c r="X124" i="192"/>
  <c r="X128" i="192"/>
  <c r="X133" i="192"/>
  <c r="X137" i="192"/>
  <c r="X141" i="192"/>
  <c r="CU133" i="39"/>
  <c r="CV133" i="39" s="1"/>
  <c r="L133" i="114"/>
  <c r="CU124" i="39"/>
  <c r="CV124" i="39" s="1"/>
  <c r="L124" i="114"/>
  <c r="CU116" i="39"/>
  <c r="CV116" i="39" s="1"/>
  <c r="L116" i="114"/>
  <c r="CU108" i="39"/>
  <c r="CV108" i="39" s="1"/>
  <c r="L108" i="114"/>
  <c r="CU99" i="39"/>
  <c r="CV99" i="39" s="1"/>
  <c r="L99" i="114"/>
  <c r="CU91" i="39"/>
  <c r="CV91" i="39" s="1"/>
  <c r="L91" i="114"/>
  <c r="CU83" i="39"/>
  <c r="CV83" i="39" s="1"/>
  <c r="L83" i="114"/>
  <c r="CU74" i="39"/>
  <c r="CV74" i="39" s="1"/>
  <c r="L74" i="114"/>
  <c r="CU66" i="39"/>
  <c r="CV66" i="39" s="1"/>
  <c r="L66" i="114"/>
  <c r="CU57" i="39"/>
  <c r="CV57" i="39" s="1"/>
  <c r="L57" i="114"/>
  <c r="CU49" i="39"/>
  <c r="CV49" i="39" s="1"/>
  <c r="L49" i="114"/>
  <c r="CU41" i="39"/>
  <c r="CV41" i="39" s="1"/>
  <c r="L41" i="114"/>
  <c r="CU33" i="39"/>
  <c r="CV33" i="39" s="1"/>
  <c r="L33" i="114"/>
  <c r="CU24" i="39"/>
  <c r="CV24" i="39" s="1"/>
  <c r="L24" i="114"/>
  <c r="CU15" i="39"/>
  <c r="CV15" i="39" s="1"/>
  <c r="L15" i="114"/>
  <c r="CU6" i="39"/>
  <c r="CV6" i="39" s="1"/>
  <c r="L6" i="114"/>
  <c r="CD38" i="187"/>
  <c r="CE38" i="187" s="1"/>
  <c r="CD25" i="187"/>
  <c r="CE25" i="187" s="1"/>
  <c r="N11" i="114"/>
  <c r="Z66" i="192"/>
  <c r="Z35" i="192"/>
  <c r="Z13" i="192"/>
  <c r="Z16" i="192"/>
  <c r="Z22" i="192"/>
  <c r="Z31" i="192"/>
  <c r="CU132" i="39"/>
  <c r="CV132" i="39" s="1"/>
  <c r="L132" i="114"/>
  <c r="CU123" i="39"/>
  <c r="CV123" i="39" s="1"/>
  <c r="L123" i="114"/>
  <c r="CU115" i="39"/>
  <c r="CV115" i="39" s="1"/>
  <c r="L115" i="114"/>
  <c r="CU107" i="39"/>
  <c r="CV107" i="39" s="1"/>
  <c r="L107" i="114"/>
  <c r="CU98" i="39"/>
  <c r="CV98" i="39" s="1"/>
  <c r="L98" i="114"/>
  <c r="CU90" i="39"/>
  <c r="CV90" i="39" s="1"/>
  <c r="L90" i="114"/>
  <c r="CU82" i="39"/>
  <c r="CV82" i="39" s="1"/>
  <c r="L82" i="114"/>
  <c r="CU73" i="39"/>
  <c r="CV73" i="39" s="1"/>
  <c r="L73" i="114"/>
  <c r="CU65" i="39"/>
  <c r="CV65" i="39" s="1"/>
  <c r="L65" i="114"/>
  <c r="CU56" i="39"/>
  <c r="CV56" i="39" s="1"/>
  <c r="L56" i="114"/>
  <c r="CU48" i="39"/>
  <c r="CV48" i="39" s="1"/>
  <c r="L48" i="114"/>
  <c r="CU40" i="39"/>
  <c r="CV40" i="39" s="1"/>
  <c r="L40" i="114"/>
  <c r="CU32" i="39"/>
  <c r="CV32" i="39" s="1"/>
  <c r="L32" i="114"/>
  <c r="CU23" i="39"/>
  <c r="CV23" i="39" s="1"/>
  <c r="L23" i="114"/>
  <c r="CU14" i="39"/>
  <c r="CV14" i="39" s="1"/>
  <c r="L14" i="114"/>
  <c r="CD132" i="187"/>
  <c r="CD98" i="187"/>
  <c r="CE98" i="187" s="1"/>
  <c r="CD90" i="187"/>
  <c r="CE90" i="187" s="1"/>
  <c r="CD82" i="187"/>
  <c r="CE82" i="187" s="1"/>
  <c r="CD37" i="187"/>
  <c r="CE37" i="187" s="1"/>
  <c r="CU131" i="39"/>
  <c r="CV131" i="39" s="1"/>
  <c r="L131" i="114"/>
  <c r="CU122" i="39"/>
  <c r="CV122" i="39" s="1"/>
  <c r="L122" i="114"/>
  <c r="CU114" i="39"/>
  <c r="CV114" i="39" s="1"/>
  <c r="L114" i="114"/>
  <c r="CU106" i="39"/>
  <c r="CV106" i="39" s="1"/>
  <c r="L106" i="114"/>
  <c r="CU97" i="39"/>
  <c r="CV97" i="39" s="1"/>
  <c r="L97" i="114"/>
  <c r="CU89" i="39"/>
  <c r="CV89" i="39" s="1"/>
  <c r="L89" i="114"/>
  <c r="CU81" i="39"/>
  <c r="CV81" i="39" s="1"/>
  <c r="L81" i="114"/>
  <c r="CU72" i="39"/>
  <c r="CV72" i="39" s="1"/>
  <c r="L72" i="114"/>
  <c r="CU64" i="39"/>
  <c r="CV64" i="39" s="1"/>
  <c r="L64" i="114"/>
  <c r="CU55" i="39"/>
  <c r="CV55" i="39" s="1"/>
  <c r="L55" i="114"/>
  <c r="L47" i="114"/>
  <c r="CU39" i="39"/>
  <c r="CV39" i="39" s="1"/>
  <c r="L39" i="114"/>
  <c r="CU30" i="39"/>
  <c r="CV30" i="39" s="1"/>
  <c r="L30" i="114"/>
  <c r="CU22" i="39"/>
  <c r="CV22" i="39" s="1"/>
  <c r="L22" i="114"/>
  <c r="D12" i="114"/>
  <c r="E12" i="114" s="1"/>
  <c r="L13" i="114"/>
  <c r="H128" i="114"/>
  <c r="I128" i="114" s="1"/>
  <c r="CD131" i="187"/>
  <c r="CE131" i="187" s="1"/>
  <c r="CD123" i="187"/>
  <c r="CE123" i="187" s="1"/>
  <c r="CD115" i="187"/>
  <c r="CD107" i="187"/>
  <c r="CE107" i="187" s="1"/>
  <c r="CD73" i="187"/>
  <c r="CE73" i="187" s="1"/>
  <c r="CD65" i="187"/>
  <c r="CE65" i="187" s="1"/>
  <c r="M90" i="193"/>
  <c r="O90" i="193"/>
  <c r="I8" i="193"/>
  <c r="O8" i="193"/>
  <c r="E8" i="193"/>
  <c r="K8" i="193"/>
  <c r="M8" i="193"/>
  <c r="G8" i="193"/>
  <c r="M109" i="193"/>
  <c r="I109" i="193"/>
  <c r="E109" i="193"/>
  <c r="K109" i="193"/>
  <c r="G109" i="193"/>
  <c r="O109" i="193"/>
  <c r="I136" i="193"/>
  <c r="G136" i="193"/>
  <c r="E136" i="193"/>
  <c r="I65" i="193"/>
  <c r="N13" i="193"/>
  <c r="M136" i="193"/>
  <c r="H13" i="225"/>
  <c r="D105" i="225"/>
  <c r="D13" i="225"/>
  <c r="H129" i="225"/>
  <c r="H6" i="225"/>
  <c r="F20" i="225"/>
  <c r="D32" i="225"/>
  <c r="F32" i="225"/>
  <c r="H43" i="225"/>
  <c r="D43" i="225"/>
  <c r="F43" i="225"/>
  <c r="F63" i="225"/>
  <c r="H81" i="225"/>
  <c r="F105" i="225"/>
  <c r="D129" i="225"/>
  <c r="H105" i="225"/>
  <c r="F129" i="225"/>
  <c r="H63" i="225"/>
  <c r="H20" i="225"/>
  <c r="D63" i="225"/>
  <c r="D6" i="225"/>
  <c r="D20" i="225"/>
  <c r="H32" i="225"/>
  <c r="F81" i="225"/>
  <c r="Z9" i="192"/>
  <c r="Y8" i="192"/>
  <c r="W8" i="192"/>
  <c r="X35" i="192"/>
  <c r="W132" i="192"/>
  <c r="X132" i="192" s="1"/>
  <c r="X40" i="192"/>
  <c r="AC6" i="207"/>
  <c r="AG6" i="207"/>
  <c r="AN6" i="207"/>
  <c r="AT6" i="207"/>
  <c r="AK6" i="207"/>
  <c r="AF6" i="207"/>
  <c r="AR6" i="207"/>
  <c r="AB6" i="207"/>
  <c r="AJ6" i="207"/>
  <c r="AC17" i="228"/>
  <c r="AB24" i="192"/>
  <c r="Z24" i="192"/>
  <c r="X24" i="192"/>
  <c r="AF24" i="192"/>
  <c r="AD24" i="192"/>
  <c r="AF60" i="192"/>
  <c r="AD100" i="192"/>
  <c r="AB96" i="192"/>
  <c r="AF136" i="192"/>
  <c r="X36" i="192"/>
  <c r="X96" i="192"/>
  <c r="Z42" i="192"/>
  <c r="Z136" i="192"/>
  <c r="P19" i="192"/>
  <c r="P50" i="192"/>
  <c r="AB142" i="192"/>
  <c r="R88" i="192"/>
  <c r="AH11" i="192"/>
  <c r="P11" i="192"/>
  <c r="AH15" i="192"/>
  <c r="R15" i="192"/>
  <c r="P20" i="192"/>
  <c r="AH20" i="192"/>
  <c r="R20" i="192"/>
  <c r="P25" i="192"/>
  <c r="AH25" i="192"/>
  <c r="X29" i="192"/>
  <c r="AB29" i="192"/>
  <c r="AH33" i="192"/>
  <c r="P33" i="192"/>
  <c r="AH38" i="192"/>
  <c r="R38" i="192"/>
  <c r="Z47" i="192"/>
  <c r="AD47" i="192"/>
  <c r="AB47" i="192"/>
  <c r="AF47" i="192"/>
  <c r="AH51" i="192"/>
  <c r="R51" i="192"/>
  <c r="AH55" i="192"/>
  <c r="P55" i="192"/>
  <c r="R55" i="192"/>
  <c r="AH59" i="192"/>
  <c r="R59" i="192"/>
  <c r="Z63" i="192"/>
  <c r="AD63" i="192"/>
  <c r="AB63" i="192"/>
  <c r="AF63" i="192"/>
  <c r="P68" i="192"/>
  <c r="R68" i="192"/>
  <c r="P72" i="192"/>
  <c r="AH72" i="192"/>
  <c r="R72" i="192"/>
  <c r="P76" i="192"/>
  <c r="R76" i="192"/>
  <c r="P80" i="192"/>
  <c r="AH80" i="192"/>
  <c r="Z85" i="192"/>
  <c r="X85" i="192"/>
  <c r="AB85" i="192"/>
  <c r="AF85" i="192"/>
  <c r="P89" i="192"/>
  <c r="AH89" i="192"/>
  <c r="AH93" i="192"/>
  <c r="P93" i="192"/>
  <c r="AH97" i="192"/>
  <c r="P97" i="192"/>
  <c r="Z101" i="192"/>
  <c r="AF101" i="192"/>
  <c r="AD101" i="192"/>
  <c r="P105" i="192"/>
  <c r="AH105" i="192"/>
  <c r="AH110" i="192"/>
  <c r="R110" i="192"/>
  <c r="AH114" i="192"/>
  <c r="R114" i="192"/>
  <c r="P114" i="192"/>
  <c r="AH118" i="192"/>
  <c r="R118" i="192"/>
  <c r="P118" i="192"/>
  <c r="Z122" i="192"/>
  <c r="AF122" i="192"/>
  <c r="AD122" i="192"/>
  <c r="AB122" i="192"/>
  <c r="AH126" i="192"/>
  <c r="R126" i="192"/>
  <c r="AH130" i="192"/>
  <c r="R130" i="192"/>
  <c r="P130" i="192"/>
  <c r="AH135" i="192"/>
  <c r="R135" i="192"/>
  <c r="P135" i="192"/>
  <c r="AH139" i="192"/>
  <c r="R139" i="192"/>
  <c r="P139" i="192"/>
  <c r="AB60" i="192"/>
  <c r="AB40" i="192"/>
  <c r="AF36" i="192"/>
  <c r="AD96" i="192"/>
  <c r="AB42" i="192"/>
  <c r="AD136" i="192"/>
  <c r="Z36" i="192"/>
  <c r="X42" i="192"/>
  <c r="Z60" i="192"/>
  <c r="AH28" i="192"/>
  <c r="P67" i="192"/>
  <c r="AH14" i="192"/>
  <c r="R71" i="192"/>
  <c r="AD60" i="192"/>
  <c r="Z44" i="192"/>
  <c r="P62" i="192"/>
  <c r="R54" i="192"/>
  <c r="X142" i="192"/>
  <c r="AF142" i="192"/>
  <c r="AD142" i="192"/>
  <c r="R32" i="192"/>
  <c r="AH32" i="192"/>
  <c r="R37" i="192"/>
  <c r="AH37" i="192"/>
  <c r="AH41" i="192"/>
  <c r="R41" i="192"/>
  <c r="R45" i="192"/>
  <c r="P45" i="192"/>
  <c r="R58" i="192"/>
  <c r="AH58" i="192"/>
  <c r="R75" i="192"/>
  <c r="P75" i="192"/>
  <c r="R113" i="192"/>
  <c r="P113" i="192"/>
  <c r="R121" i="192"/>
  <c r="AH121" i="192"/>
  <c r="P129" i="192"/>
  <c r="R129" i="192"/>
  <c r="R134" i="192"/>
  <c r="P134" i="192"/>
  <c r="R142" i="192"/>
  <c r="P14" i="192"/>
  <c r="AH19" i="192"/>
  <c r="P24" i="192"/>
  <c r="P28" i="192"/>
  <c r="P32" i="192"/>
  <c r="P37" i="192"/>
  <c r="P41" i="192"/>
  <c r="AH45" i="192"/>
  <c r="AH50" i="192"/>
  <c r="AH54" i="192"/>
  <c r="P58" i="192"/>
  <c r="AH62" i="192"/>
  <c r="AH67" i="192"/>
  <c r="AH71" i="192"/>
  <c r="AH75" i="192"/>
  <c r="AH79" i="192"/>
  <c r="AH83" i="192"/>
  <c r="P88" i="192"/>
  <c r="P92" i="192"/>
  <c r="P96" i="192"/>
  <c r="P100" i="192"/>
  <c r="P104" i="192"/>
  <c r="AH109" i="192"/>
  <c r="AH113" i="192"/>
  <c r="AH117" i="192"/>
  <c r="P121" i="192"/>
  <c r="AH125" i="192"/>
  <c r="AH129" i="192"/>
  <c r="AH134" i="192"/>
  <c r="AH138" i="192"/>
  <c r="F15" i="192"/>
  <c r="J15" i="192"/>
  <c r="H21" i="192"/>
  <c r="F21" i="192"/>
  <c r="D22" i="192"/>
  <c r="V22" i="192"/>
  <c r="H22" i="192"/>
  <c r="J22" i="192"/>
  <c r="T27" i="192"/>
  <c r="V27" i="192"/>
  <c r="H28" i="192"/>
  <c r="F28" i="192"/>
  <c r="J28" i="192"/>
  <c r="T31" i="192"/>
  <c r="F31" i="192"/>
  <c r="J31" i="192"/>
  <c r="V31" i="192"/>
  <c r="H31" i="192"/>
  <c r="D31" i="192"/>
  <c r="D32" i="192"/>
  <c r="F32" i="192"/>
  <c r="H32" i="192"/>
  <c r="V32" i="192"/>
  <c r="J32" i="192"/>
  <c r="D34" i="192"/>
  <c r="T34" i="192"/>
  <c r="F34" i="192"/>
  <c r="J34" i="192"/>
  <c r="T37" i="192"/>
  <c r="J37" i="192"/>
  <c r="D37" i="192"/>
  <c r="F37" i="192"/>
  <c r="J38" i="192"/>
  <c r="V44" i="192"/>
  <c r="T44" i="192"/>
  <c r="J44" i="192"/>
  <c r="J48" i="192"/>
  <c r="J139" i="192"/>
  <c r="H14" i="192"/>
  <c r="V42" i="192"/>
  <c r="J140" i="192"/>
  <c r="J116" i="192"/>
  <c r="F116" i="192"/>
  <c r="V117" i="192"/>
  <c r="J113" i="192"/>
  <c r="F29" i="192"/>
  <c r="D138" i="192"/>
  <c r="J42" i="192"/>
  <c r="H112" i="192"/>
  <c r="F80" i="192"/>
  <c r="J100" i="192"/>
  <c r="V34" i="192"/>
  <c r="D68" i="192"/>
  <c r="T114" i="192"/>
  <c r="J114" i="192"/>
  <c r="T134" i="192"/>
  <c r="U16" i="192"/>
  <c r="T22" i="192"/>
  <c r="J112" i="192"/>
  <c r="AG17" i="192"/>
  <c r="V17" i="192" s="1"/>
  <c r="D48" i="192"/>
  <c r="H43" i="192"/>
  <c r="D139" i="192"/>
  <c r="H140" i="192"/>
  <c r="H116" i="192"/>
  <c r="V113" i="192"/>
  <c r="F105" i="192"/>
  <c r="D101" i="192"/>
  <c r="V112" i="192"/>
  <c r="J68" i="192"/>
  <c r="H26" i="192"/>
  <c r="V100" i="192"/>
  <c r="T68" i="192"/>
  <c r="T137" i="192"/>
  <c r="D24" i="192"/>
  <c r="F120" i="192"/>
  <c r="J117" i="192"/>
  <c r="J105" i="192"/>
  <c r="H139" i="192"/>
  <c r="H120" i="192"/>
  <c r="V120" i="192"/>
  <c r="V134" i="192"/>
  <c r="AG25" i="192"/>
  <c r="AG30" i="192"/>
  <c r="H30" i="192" s="1"/>
  <c r="AG36" i="192"/>
  <c r="AG39" i="192"/>
  <c r="D39" i="192" s="1"/>
  <c r="V57" i="192"/>
  <c r="V64" i="192"/>
  <c r="V68" i="192"/>
  <c r="AG87" i="192"/>
  <c r="AG89" i="192"/>
  <c r="AG90" i="192"/>
  <c r="V90" i="192" s="1"/>
  <c r="AG91" i="192"/>
  <c r="AG96" i="192"/>
  <c r="T96" i="192" s="1"/>
  <c r="AG99" i="192"/>
  <c r="AG104" i="192"/>
  <c r="AG106" i="192"/>
  <c r="D106" i="192" s="1"/>
  <c r="N73" i="192"/>
  <c r="N39" i="192"/>
  <c r="N74" i="192"/>
  <c r="N41" i="192"/>
  <c r="N104" i="192"/>
  <c r="N100" i="192"/>
  <c r="N96" i="192"/>
  <c r="N92" i="192"/>
  <c r="N87" i="192"/>
  <c r="N82" i="192"/>
  <c r="N47" i="192"/>
  <c r="L70" i="192"/>
  <c r="L42" i="192"/>
  <c r="L123" i="192"/>
  <c r="L122" i="192"/>
  <c r="L131" i="192"/>
  <c r="L130" i="192"/>
  <c r="L126" i="192"/>
  <c r="N22" i="192"/>
  <c r="N107" i="192"/>
  <c r="N103" i="192"/>
  <c r="N99" i="192"/>
  <c r="N95" i="192"/>
  <c r="N90" i="192"/>
  <c r="N86" i="192"/>
  <c r="N80" i="192"/>
  <c r="N72" i="192"/>
  <c r="N34" i="192"/>
  <c r="L81" i="192"/>
  <c r="L69" i="192"/>
  <c r="K84" i="192"/>
  <c r="K8" i="192" s="1"/>
  <c r="M16" i="192"/>
  <c r="N16" i="192" s="1"/>
  <c r="N68" i="192"/>
  <c r="N19" i="192"/>
  <c r="N106" i="192"/>
  <c r="N102" i="192"/>
  <c r="N98" i="192"/>
  <c r="N94" i="192"/>
  <c r="N89" i="192"/>
  <c r="N85" i="192"/>
  <c r="N21" i="192"/>
  <c r="L33" i="192"/>
  <c r="L15" i="192"/>
  <c r="L47" i="192"/>
  <c r="N48" i="192"/>
  <c r="L49" i="192"/>
  <c r="L50" i="192"/>
  <c r="N51" i="192"/>
  <c r="L53" i="192"/>
  <c r="N54" i="192"/>
  <c r="L55" i="192"/>
  <c r="L57" i="192"/>
  <c r="N58" i="192"/>
  <c r="N59" i="192"/>
  <c r="N60" i="192"/>
  <c r="L61" i="192"/>
  <c r="L62" i="192"/>
  <c r="N63" i="192"/>
  <c r="L65" i="192"/>
  <c r="L66" i="192"/>
  <c r="N132" i="192"/>
  <c r="H53" i="192"/>
  <c r="J54" i="192"/>
  <c r="F59" i="192"/>
  <c r="D67" i="192"/>
  <c r="AP12" i="186"/>
  <c r="AP17" i="186"/>
  <c r="AF15" i="186"/>
  <c r="AU16" i="186"/>
  <c r="AE10" i="186"/>
  <c r="AS12" i="186"/>
  <c r="AC9" i="186"/>
  <c r="AF10" i="186"/>
  <c r="AI10" i="186"/>
  <c r="AF11" i="186"/>
  <c r="AF17" i="186"/>
  <c r="AP16" i="186"/>
  <c r="AF13" i="186"/>
  <c r="AP11" i="186"/>
  <c r="AD15" i="186"/>
  <c r="AH16" i="186"/>
  <c r="AS16" i="186"/>
  <c r="AD8" i="186"/>
  <c r="AC11" i="186"/>
  <c r="AF12" i="186"/>
  <c r="AF8" i="186"/>
  <c r="AQ16" i="186"/>
  <c r="AS11" i="186"/>
  <c r="AP9" i="186"/>
  <c r="AR11" i="186"/>
  <c r="AF9" i="186"/>
  <c r="AU15" i="186"/>
  <c r="AS15" i="186"/>
  <c r="AC10" i="186"/>
  <c r="AF16" i="186"/>
  <c r="AU17" i="186"/>
  <c r="AP13" i="186"/>
  <c r="AS10" i="186"/>
  <c r="AQ15" i="186"/>
  <c r="AP10" i="186"/>
  <c r="AS17" i="186"/>
  <c r="AS13" i="186"/>
  <c r="AR12" i="186"/>
  <c r="V17" i="228"/>
  <c r="AC16" i="228"/>
  <c r="AD18" i="228"/>
  <c r="X10" i="228"/>
  <c r="Z12" i="228"/>
  <c r="AG17" i="228"/>
  <c r="AG18" i="228"/>
  <c r="AD16" i="228"/>
  <c r="M90" i="114"/>
  <c r="N13" i="114"/>
  <c r="M38" i="114"/>
  <c r="N34" i="114"/>
  <c r="N25" i="114"/>
  <c r="M29" i="114"/>
  <c r="M25" i="114"/>
  <c r="N29" i="114"/>
  <c r="N21" i="114"/>
  <c r="N16" i="114"/>
  <c r="CD23" i="187"/>
  <c r="CE23" i="187" s="1"/>
  <c r="M94" i="114"/>
  <c r="N102" i="114"/>
  <c r="N94" i="114"/>
  <c r="N86" i="114"/>
  <c r="M102" i="114"/>
  <c r="M86" i="114"/>
  <c r="N98" i="114"/>
  <c r="N90" i="114"/>
  <c r="N82" i="114"/>
  <c r="M115" i="114"/>
  <c r="M82" i="114"/>
  <c r="M124" i="114"/>
  <c r="M15" i="114"/>
  <c r="N112" i="114"/>
  <c r="N15" i="114"/>
  <c r="N120" i="114"/>
  <c r="N87" i="114"/>
  <c r="N33" i="114"/>
  <c r="N95" i="114"/>
  <c r="CX41" i="39"/>
  <c r="CY41" i="39" s="1"/>
  <c r="CX20" i="39"/>
  <c r="CY20" i="39" s="1"/>
  <c r="M108" i="114"/>
  <c r="N103" i="114"/>
  <c r="CE115" i="187"/>
  <c r="N127" i="114"/>
  <c r="N119" i="114"/>
  <c r="N111" i="114"/>
  <c r="CE58" i="187"/>
  <c r="CD33" i="187"/>
  <c r="CG33" i="187" s="1"/>
  <c r="CH33" i="187" s="1"/>
  <c r="CE16" i="187"/>
  <c r="CD7" i="187"/>
  <c r="CG7" i="187" s="1"/>
  <c r="CH7" i="187" s="1"/>
  <c r="M11" i="114"/>
  <c r="M123" i="114"/>
  <c r="M107" i="114"/>
  <c r="N7" i="114"/>
  <c r="N123" i="114"/>
  <c r="N115" i="114"/>
  <c r="N107" i="114"/>
  <c r="CE132" i="187"/>
  <c r="CU35" i="39"/>
  <c r="CV35" i="39" s="1"/>
  <c r="D4" i="187"/>
  <c r="CG16" i="187"/>
  <c r="CH16" i="187" s="1"/>
  <c r="H4" i="187"/>
  <c r="F4" i="187"/>
  <c r="E4" i="39"/>
  <c r="I4" i="39"/>
  <c r="M4" i="39"/>
  <c r="Q4" i="39"/>
  <c r="U4" i="39"/>
  <c r="Y4" i="39"/>
  <c r="AC4" i="39"/>
  <c r="J4" i="39"/>
  <c r="R4" i="39"/>
  <c r="Z4" i="39"/>
  <c r="AD4" i="39"/>
  <c r="G4" i="39"/>
  <c r="K4" i="39"/>
  <c r="O4" i="39"/>
  <c r="S4" i="39"/>
  <c r="W4" i="39"/>
  <c r="H4" i="39"/>
  <c r="L4" i="39"/>
  <c r="T4" i="39"/>
  <c r="X4" i="39"/>
  <c r="AE4" i="39"/>
  <c r="AH4" i="39"/>
  <c r="AS6" i="207"/>
  <c r="AD6" i="207"/>
  <c r="AO6" i="207"/>
  <c r="AP6" i="207"/>
  <c r="AL6" i="207"/>
  <c r="AH6" i="207"/>
  <c r="Z6" i="207"/>
  <c r="AU6" i="207"/>
  <c r="AV6" i="207"/>
  <c r="AQ6" i="207"/>
  <c r="AM6" i="207"/>
  <c r="AI6" i="207"/>
  <c r="AE6" i="207"/>
  <c r="AA6" i="207"/>
  <c r="F13" i="225"/>
  <c r="F6" i="225"/>
  <c r="O119" i="193"/>
  <c r="E119" i="193"/>
  <c r="K119" i="193"/>
  <c r="I119" i="193"/>
  <c r="M119" i="193"/>
  <c r="G119" i="193"/>
  <c r="O71" i="193"/>
  <c r="E71" i="193"/>
  <c r="I71" i="193"/>
  <c r="K71" i="193"/>
  <c r="G71" i="193"/>
  <c r="M71" i="193"/>
  <c r="G97" i="193"/>
  <c r="K97" i="193"/>
  <c r="M97" i="193"/>
  <c r="M39" i="193"/>
  <c r="K39" i="193"/>
  <c r="E39" i="193"/>
  <c r="O39" i="193"/>
  <c r="I58" i="193"/>
  <c r="E58" i="193"/>
  <c r="K58" i="193"/>
  <c r="O58" i="193"/>
  <c r="M58" i="193"/>
  <c r="G58" i="193"/>
  <c r="O104" i="193"/>
  <c r="K104" i="193"/>
  <c r="M10" i="193"/>
  <c r="E10" i="193"/>
  <c r="I10" i="193"/>
  <c r="K10" i="193"/>
  <c r="G10" i="193"/>
  <c r="O10" i="193"/>
  <c r="O19" i="193"/>
  <c r="K19" i="193"/>
  <c r="E115" i="193"/>
  <c r="F5" i="193"/>
  <c r="P49" i="193"/>
  <c r="P57" i="193"/>
  <c r="P74" i="193"/>
  <c r="G74" i="193" s="1"/>
  <c r="C38" i="193"/>
  <c r="P42" i="193"/>
  <c r="C47" i="193"/>
  <c r="P80" i="193"/>
  <c r="I80" i="193" s="1"/>
  <c r="I132" i="193"/>
  <c r="C115" i="193"/>
  <c r="J6" i="193"/>
  <c r="C54" i="193"/>
  <c r="C48" i="193"/>
  <c r="C98" i="193"/>
  <c r="M111" i="193"/>
  <c r="P86" i="193"/>
  <c r="I86" i="193" s="1"/>
  <c r="N129" i="193"/>
  <c r="K84" i="193"/>
  <c r="O84" i="193"/>
  <c r="I84" i="193"/>
  <c r="I125" i="193"/>
  <c r="M125" i="193"/>
  <c r="E125" i="193"/>
  <c r="O125" i="193"/>
  <c r="C37" i="193"/>
  <c r="P37" i="193"/>
  <c r="C9" i="193"/>
  <c r="P9" i="193"/>
  <c r="D6" i="193"/>
  <c r="P14" i="193"/>
  <c r="I14" i="193" s="1"/>
  <c r="C14" i="193"/>
  <c r="D13" i="193"/>
  <c r="C18" i="193"/>
  <c r="P18" i="193"/>
  <c r="O18" i="193" s="1"/>
  <c r="P23" i="193"/>
  <c r="O23" i="193" s="1"/>
  <c r="D20" i="193"/>
  <c r="E27" i="193"/>
  <c r="C27" i="193"/>
  <c r="C31" i="193"/>
  <c r="P31" i="193"/>
  <c r="D32" i="193"/>
  <c r="P36" i="193"/>
  <c r="E36" i="193" s="1"/>
  <c r="C36" i="193"/>
  <c r="C40" i="193"/>
  <c r="P40" i="193"/>
  <c r="P45" i="193"/>
  <c r="M45" i="193" s="1"/>
  <c r="D43" i="193"/>
  <c r="C45" i="193"/>
  <c r="C53" i="193"/>
  <c r="C61" i="193"/>
  <c r="P61" i="193"/>
  <c r="P66" i="193"/>
  <c r="E66" i="193" s="1"/>
  <c r="D63" i="193"/>
  <c r="C66" i="193"/>
  <c r="P70" i="193"/>
  <c r="E70" i="193" s="1"/>
  <c r="C70" i="193"/>
  <c r="K74" i="193"/>
  <c r="P78" i="193"/>
  <c r="I78" i="193" s="1"/>
  <c r="C78" i="193"/>
  <c r="D81" i="193"/>
  <c r="C83" i="193"/>
  <c r="P87" i="193"/>
  <c r="C91" i="193"/>
  <c r="P91" i="193"/>
  <c r="P95" i="193"/>
  <c r="O95" i="193" s="1"/>
  <c r="C95" i="193"/>
  <c r="P99" i="193"/>
  <c r="I99" i="193" s="1"/>
  <c r="C99" i="193"/>
  <c r="C103" i="193"/>
  <c r="P103" i="193"/>
  <c r="D105" i="193"/>
  <c r="P108" i="193"/>
  <c r="I108" i="193" s="1"/>
  <c r="E108" i="193"/>
  <c r="P112" i="193"/>
  <c r="E112" i="193" s="1"/>
  <c r="P116" i="193"/>
  <c r="E116" i="193" s="1"/>
  <c r="C116" i="193"/>
  <c r="P120" i="193"/>
  <c r="E120" i="193" s="1"/>
  <c r="C120" i="193"/>
  <c r="P124" i="193"/>
  <c r="E124" i="193" s="1"/>
  <c r="C124" i="193"/>
  <c r="P128" i="193"/>
  <c r="K128" i="193" s="1"/>
  <c r="C128" i="193"/>
  <c r="D129" i="193"/>
  <c r="C133" i="193"/>
  <c r="P133" i="193"/>
  <c r="H6" i="193"/>
  <c r="C7" i="193"/>
  <c r="P7" i="193"/>
  <c r="P11" i="193"/>
  <c r="I11" i="193" s="1"/>
  <c r="C11" i="193"/>
  <c r="H13" i="193"/>
  <c r="P16" i="193"/>
  <c r="I16" i="193" s="1"/>
  <c r="H20" i="193"/>
  <c r="C21" i="193"/>
  <c r="P21" i="193"/>
  <c r="I21" i="193" s="1"/>
  <c r="P25" i="193"/>
  <c r="C25" i="193"/>
  <c r="I27" i="193"/>
  <c r="P29" i="193"/>
  <c r="I29" i="193" s="1"/>
  <c r="C29" i="193"/>
  <c r="H32" i="193"/>
  <c r="C34" i="193"/>
  <c r="P34" i="193"/>
  <c r="I36" i="193"/>
  <c r="P51" i="193"/>
  <c r="M51" i="193" s="1"/>
  <c r="P55" i="193"/>
  <c r="P59" i="193"/>
  <c r="I59" i="193" s="1"/>
  <c r="C59" i="193"/>
  <c r="C64" i="193"/>
  <c r="H63" i="193"/>
  <c r="P64" i="193"/>
  <c r="K64" i="193" s="1"/>
  <c r="I66" i="193"/>
  <c r="P68" i="193"/>
  <c r="I68" i="193"/>
  <c r="P72" i="193"/>
  <c r="I72" i="193" s="1"/>
  <c r="C72" i="193"/>
  <c r="I74" i="193"/>
  <c r="P76" i="193"/>
  <c r="E80" i="193"/>
  <c r="C85" i="193"/>
  <c r="P85" i="193"/>
  <c r="I87" i="193"/>
  <c r="P89" i="193"/>
  <c r="I89" i="193" s="1"/>
  <c r="C89" i="193"/>
  <c r="P93" i="193"/>
  <c r="I93" i="193"/>
  <c r="C93" i="193"/>
  <c r="I97" i="193"/>
  <c r="C97" i="193"/>
  <c r="P101" i="193"/>
  <c r="I101" i="193" s="1"/>
  <c r="C101" i="193"/>
  <c r="C106" i="193"/>
  <c r="P106" i="193"/>
  <c r="K106" i="193" s="1"/>
  <c r="P110" i="193"/>
  <c r="C110" i="193"/>
  <c r="I114" i="193"/>
  <c r="C114" i="193"/>
  <c r="C118" i="193"/>
  <c r="P118" i="193"/>
  <c r="P122" i="193"/>
  <c r="I122" i="193" s="1"/>
  <c r="P126" i="193"/>
  <c r="I126" i="193" s="1"/>
  <c r="C126" i="193"/>
  <c r="H129" i="193"/>
  <c r="P131" i="193"/>
  <c r="I131" i="193" s="1"/>
  <c r="C131" i="193"/>
  <c r="P135" i="193"/>
  <c r="I135" i="193" s="1"/>
  <c r="C139" i="193"/>
  <c r="P139" i="193"/>
  <c r="I47" i="193"/>
  <c r="E47" i="193"/>
  <c r="I138" i="193"/>
  <c r="M65" i="193"/>
  <c r="E65" i="193"/>
  <c r="K24" i="193"/>
  <c r="M24" i="193"/>
  <c r="I24" i="193"/>
  <c r="E24" i="193"/>
  <c r="J32" i="193"/>
  <c r="J105" i="193"/>
  <c r="M19" i="193"/>
  <c r="G19" i="193"/>
  <c r="I19" i="193"/>
  <c r="E19" i="193"/>
  <c r="P69" i="193"/>
  <c r="C69" i="193"/>
  <c r="E97" i="193"/>
  <c r="O97" i="193"/>
  <c r="C134" i="193"/>
  <c r="J129" i="193"/>
  <c r="P53" i="193"/>
  <c r="K137" i="193"/>
  <c r="G47" i="193"/>
  <c r="G138" i="193"/>
  <c r="M138" i="193"/>
  <c r="E84" i="193"/>
  <c r="O65" i="193"/>
  <c r="K125" i="193"/>
  <c r="P83" i="193"/>
  <c r="K83" i="193" s="1"/>
  <c r="G125" i="193"/>
  <c r="M41" i="193"/>
  <c r="I41" i="193"/>
  <c r="E41" i="193"/>
  <c r="G41" i="193"/>
  <c r="K41" i="193"/>
  <c r="O114" i="193"/>
  <c r="E114" i="193"/>
  <c r="G114" i="193"/>
  <c r="I90" i="193"/>
  <c r="G90" i="193"/>
  <c r="K90" i="193"/>
  <c r="E90" i="193"/>
  <c r="M28" i="193"/>
  <c r="G28" i="193"/>
  <c r="I28" i="193"/>
  <c r="K28" i="193"/>
  <c r="J81" i="193"/>
  <c r="G27" i="193"/>
  <c r="O27" i="193"/>
  <c r="O47" i="193"/>
  <c r="E138" i="193"/>
  <c r="M84" i="193"/>
  <c r="K65" i="193"/>
  <c r="K132" i="193"/>
  <c r="M132" i="193"/>
  <c r="E132" i="193"/>
  <c r="G132" i="193"/>
  <c r="E35" i="193"/>
  <c r="K35" i="193"/>
  <c r="M35" i="193"/>
  <c r="I35" i="193"/>
  <c r="C49" i="193"/>
  <c r="E74" i="193"/>
  <c r="M27" i="193"/>
  <c r="M76" i="193"/>
  <c r="P46" i="193"/>
  <c r="M46" i="193" s="1"/>
  <c r="P15" i="193"/>
  <c r="O56" i="193"/>
  <c r="I56" i="193"/>
  <c r="O111" i="193"/>
  <c r="I111" i="193"/>
  <c r="G111" i="193"/>
  <c r="E111" i="193"/>
  <c r="I104" i="193"/>
  <c r="G104" i="193"/>
  <c r="E104" i="193"/>
  <c r="J43" i="193"/>
  <c r="G50" i="193"/>
  <c r="M50" i="193"/>
  <c r="O41" i="193"/>
  <c r="O80" i="193"/>
  <c r="N63" i="193"/>
  <c r="P67" i="193"/>
  <c r="O67" i="193" s="1"/>
  <c r="P48" i="193"/>
  <c r="O48" i="193" s="1"/>
  <c r="O28" i="193"/>
  <c r="O112" i="193"/>
  <c r="L32" i="193"/>
  <c r="L13" i="193"/>
  <c r="M114" i="193"/>
  <c r="L63" i="193"/>
  <c r="M66" i="193"/>
  <c r="P117" i="193"/>
  <c r="P88" i="193"/>
  <c r="M88" i="193" s="1"/>
  <c r="P60" i="193"/>
  <c r="M60" i="193" s="1"/>
  <c r="P62" i="193"/>
  <c r="C62" i="193"/>
  <c r="L81" i="193"/>
  <c r="C67" i="193"/>
  <c r="K115" i="193"/>
  <c r="G115" i="193"/>
  <c r="P102" i="193"/>
  <c r="O102" i="193" s="1"/>
  <c r="P98" i="193"/>
  <c r="I39" i="193"/>
  <c r="G39" i="193"/>
  <c r="M94" i="193"/>
  <c r="G94" i="193"/>
  <c r="I107" i="193"/>
  <c r="E107" i="193"/>
  <c r="I26" i="193"/>
  <c r="E26" i="193"/>
  <c r="E77" i="193"/>
  <c r="G77" i="193"/>
  <c r="J63" i="193"/>
  <c r="M104" i="193"/>
  <c r="P121" i="193"/>
  <c r="O121" i="193" s="1"/>
  <c r="M107" i="193"/>
  <c r="L105" i="193"/>
  <c r="N20" i="193"/>
  <c r="N81" i="193"/>
  <c r="N32" i="193"/>
  <c r="N43" i="193"/>
  <c r="M23" i="193"/>
  <c r="C12" i="193"/>
  <c r="P12" i="193"/>
  <c r="P22" i="193"/>
  <c r="L20" i="193"/>
  <c r="L6" i="193"/>
  <c r="L43" i="193"/>
  <c r="AD40" i="192"/>
  <c r="Z105" i="192"/>
  <c r="Z100" i="192"/>
  <c r="AB33" i="192"/>
  <c r="AD29" i="192"/>
  <c r="R42" i="192"/>
  <c r="R11" i="192"/>
  <c r="R34" i="192"/>
  <c r="Z43" i="192"/>
  <c r="X63" i="192"/>
  <c r="X47" i="192"/>
  <c r="X15" i="192"/>
  <c r="AF100" i="192"/>
  <c r="AF40" i="192"/>
  <c r="AB92" i="192"/>
  <c r="AF29" i="192"/>
  <c r="R30" i="192"/>
  <c r="X39" i="192"/>
  <c r="Z59" i="192"/>
  <c r="X38" i="192"/>
  <c r="Z29" i="192"/>
  <c r="V49" i="192"/>
  <c r="D49" i="192"/>
  <c r="T49" i="192"/>
  <c r="H49" i="192"/>
  <c r="J49" i="192"/>
  <c r="F49" i="192"/>
  <c r="J55" i="192"/>
  <c r="H55" i="192"/>
  <c r="T55" i="192"/>
  <c r="V55" i="192"/>
  <c r="F55" i="192"/>
  <c r="D55" i="192"/>
  <c r="T56" i="192"/>
  <c r="H56" i="192"/>
  <c r="J56" i="192"/>
  <c r="D56" i="192"/>
  <c r="F56" i="192"/>
  <c r="V56" i="192"/>
  <c r="D58" i="192"/>
  <c r="H58" i="192"/>
  <c r="J58" i="192"/>
  <c r="F58" i="192"/>
  <c r="T58" i="192"/>
  <c r="F60" i="192"/>
  <c r="J60" i="192"/>
  <c r="V70" i="192"/>
  <c r="F70" i="192"/>
  <c r="T71" i="192"/>
  <c r="H71" i="192"/>
  <c r="J71" i="192"/>
  <c r="F71" i="192"/>
  <c r="J43" i="192"/>
  <c r="J135" i="192"/>
  <c r="AG132" i="192"/>
  <c r="H57" i="192"/>
  <c r="F45" i="192"/>
  <c r="H102" i="192"/>
  <c r="H24" i="192"/>
  <c r="D29" i="192"/>
  <c r="D27" i="192"/>
  <c r="F86" i="192"/>
  <c r="T86" i="192"/>
  <c r="H80" i="192"/>
  <c r="D100" i="192"/>
  <c r="F51" i="192"/>
  <c r="H135" i="192"/>
  <c r="T80" i="192"/>
  <c r="F57" i="192"/>
  <c r="T41" i="192"/>
  <c r="V41" i="192"/>
  <c r="T20" i="192"/>
  <c r="V20" i="192"/>
  <c r="J62" i="192"/>
  <c r="T62" i="192"/>
  <c r="H40" i="192"/>
  <c r="J40" i="192"/>
  <c r="D40" i="192"/>
  <c r="F40" i="192"/>
  <c r="F88" i="192"/>
  <c r="J88" i="192"/>
  <c r="V119" i="192"/>
  <c r="H119" i="192"/>
  <c r="F111" i="192"/>
  <c r="D111" i="192"/>
  <c r="H97" i="192"/>
  <c r="J97" i="192"/>
  <c r="F97" i="192"/>
  <c r="V78" i="192"/>
  <c r="F78" i="192"/>
  <c r="T78" i="192"/>
  <c r="U46" i="192"/>
  <c r="AG47" i="192"/>
  <c r="V48" i="192"/>
  <c r="V50" i="192"/>
  <c r="T50" i="192"/>
  <c r="D50" i="192"/>
  <c r="AG61" i="192"/>
  <c r="V61" i="192" s="1"/>
  <c r="AG65" i="192"/>
  <c r="V65" i="192" s="1"/>
  <c r="T69" i="192"/>
  <c r="D69" i="192"/>
  <c r="H69" i="192"/>
  <c r="AG73" i="192"/>
  <c r="V73" i="192" s="1"/>
  <c r="T76" i="192"/>
  <c r="D76" i="192"/>
  <c r="D77" i="192"/>
  <c r="J77" i="192"/>
  <c r="F79" i="192"/>
  <c r="H79" i="192"/>
  <c r="F81" i="192"/>
  <c r="T81" i="192"/>
  <c r="H81" i="192"/>
  <c r="AG82" i="192"/>
  <c r="V82" i="192" s="1"/>
  <c r="H90" i="192"/>
  <c r="AG93" i="192"/>
  <c r="T93" i="192" s="1"/>
  <c r="T95" i="192"/>
  <c r="D96" i="192"/>
  <c r="V96" i="192"/>
  <c r="T107" i="192"/>
  <c r="D43" i="192"/>
  <c r="D20" i="192"/>
  <c r="F48" i="192"/>
  <c r="J21" i="192"/>
  <c r="V43" i="192"/>
  <c r="T102" i="192"/>
  <c r="F14" i="192"/>
  <c r="V135" i="192"/>
  <c r="V58" i="192"/>
  <c r="J41" i="192"/>
  <c r="H133" i="192"/>
  <c r="J133" i="192"/>
  <c r="T14" i="192"/>
  <c r="T52" i="192"/>
  <c r="H109" i="192"/>
  <c r="F117" i="192"/>
  <c r="H52" i="192"/>
  <c r="F102" i="192"/>
  <c r="T24" i="192"/>
  <c r="H29" i="192"/>
  <c r="J118" i="192"/>
  <c r="V118" i="192"/>
  <c r="J27" i="192"/>
  <c r="T72" i="192"/>
  <c r="T94" i="192"/>
  <c r="J75" i="192"/>
  <c r="T101" i="192"/>
  <c r="T59" i="192"/>
  <c r="T88" i="192"/>
  <c r="H15" i="192"/>
  <c r="V142" i="192"/>
  <c r="D109" i="192"/>
  <c r="D15" i="192"/>
  <c r="D41" i="192"/>
  <c r="D62" i="192"/>
  <c r="T40" i="192"/>
  <c r="F62" i="192"/>
  <c r="J111" i="192"/>
  <c r="D80" i="192"/>
  <c r="T119" i="192"/>
  <c r="F69" i="192"/>
  <c r="J63" i="192"/>
  <c r="J72" i="192"/>
  <c r="T97" i="192"/>
  <c r="J83" i="192"/>
  <c r="V77" i="192"/>
  <c r="V40" i="192"/>
  <c r="AG85" i="192"/>
  <c r="D33" i="192"/>
  <c r="J33" i="192"/>
  <c r="F33" i="192"/>
  <c r="J20" i="192"/>
  <c r="D21" i="192"/>
  <c r="F43" i="192"/>
  <c r="AG23" i="192"/>
  <c r="F23" i="192" s="1"/>
  <c r="D135" i="192"/>
  <c r="J102" i="192"/>
  <c r="F41" i="192"/>
  <c r="T133" i="192"/>
  <c r="D57" i="192"/>
  <c r="J45" i="192"/>
  <c r="J109" i="192"/>
  <c r="J24" i="192"/>
  <c r="V29" i="192"/>
  <c r="F118" i="192"/>
  <c r="H27" i="192"/>
  <c r="F27" i="192"/>
  <c r="H72" i="192"/>
  <c r="F101" i="192"/>
  <c r="V88" i="192"/>
  <c r="J142" i="192"/>
  <c r="H33" i="192"/>
  <c r="F100" i="192"/>
  <c r="J80" i="192"/>
  <c r="J29" i="192"/>
  <c r="V33" i="192"/>
  <c r="T111" i="192"/>
  <c r="T51" i="192"/>
  <c r="J50" i="192"/>
  <c r="D45" i="192"/>
  <c r="D51" i="192"/>
  <c r="D78" i="192"/>
  <c r="V98" i="192"/>
  <c r="D98" i="192"/>
  <c r="J98" i="192"/>
  <c r="T28" i="192"/>
  <c r="V28" i="192"/>
  <c r="D28" i="192"/>
  <c r="V97" i="192"/>
  <c r="D44" i="192"/>
  <c r="F44" i="192"/>
  <c r="H44" i="192"/>
  <c r="V114" i="192"/>
  <c r="D114" i="192"/>
  <c r="T15" i="192"/>
  <c r="F22" i="192"/>
  <c r="H134" i="192"/>
  <c r="F134" i="192"/>
  <c r="D120" i="192"/>
  <c r="AG10" i="192"/>
  <c r="F10" i="192" s="1"/>
  <c r="AG11" i="192"/>
  <c r="T11" i="192" s="1"/>
  <c r="AG12" i="192"/>
  <c r="J12" i="192" s="1"/>
  <c r="AG13" i="192"/>
  <c r="J13" i="192" s="1"/>
  <c r="AG18" i="192"/>
  <c r="AG16" i="192" s="1"/>
  <c r="H16" i="192" s="1"/>
  <c r="AG19" i="192"/>
  <c r="F19" i="192" s="1"/>
  <c r="H86" i="192"/>
  <c r="J86" i="192"/>
  <c r="H141" i="192"/>
  <c r="H111" i="192"/>
  <c r="T30" i="192"/>
  <c r="T38" i="192"/>
  <c r="J91" i="192"/>
  <c r="F76" i="192"/>
  <c r="J141" i="192"/>
  <c r="F54" i="192"/>
  <c r="J115" i="192"/>
  <c r="F126" i="192"/>
  <c r="H126" i="192"/>
  <c r="T126" i="192"/>
  <c r="T23" i="192"/>
  <c r="V14" i="192"/>
  <c r="H107" i="192"/>
  <c r="J130" i="192"/>
  <c r="J123" i="192"/>
  <c r="F123" i="192"/>
  <c r="V123" i="192"/>
  <c r="D123" i="192"/>
  <c r="H123" i="192"/>
  <c r="J11" i="192"/>
  <c r="D11" i="192"/>
  <c r="D12" i="192"/>
  <c r="F13" i="192"/>
  <c r="F18" i="192"/>
  <c r="V19" i="192"/>
  <c r="J19" i="192"/>
  <c r="H19" i="192"/>
  <c r="V71" i="192"/>
  <c r="AG35" i="192"/>
  <c r="J35" i="192" s="1"/>
  <c r="V138" i="192"/>
  <c r="F72" i="192"/>
  <c r="V103" i="192"/>
  <c r="H75" i="192"/>
  <c r="T21" i="192"/>
  <c r="H88" i="192"/>
  <c r="AG66" i="192"/>
  <c r="D88" i="192"/>
  <c r="T26" i="192"/>
  <c r="F26" i="192"/>
  <c r="J51" i="192"/>
  <c r="H60" i="192"/>
  <c r="F99" i="192"/>
  <c r="J64" i="192"/>
  <c r="V105" i="192"/>
  <c r="H48" i="192"/>
  <c r="J59" i="192"/>
  <c r="J69" i="192"/>
  <c r="V59" i="192"/>
  <c r="V69" i="192"/>
  <c r="H34" i="192"/>
  <c r="V60" i="192"/>
  <c r="D26" i="192"/>
  <c r="V37" i="192"/>
  <c r="J99" i="192"/>
  <c r="F63" i="192"/>
  <c r="H115" i="192"/>
  <c r="D107" i="192"/>
  <c r="F107" i="192"/>
  <c r="J134" i="192"/>
  <c r="D71" i="192"/>
  <c r="J81" i="192"/>
  <c r="F64" i="192"/>
  <c r="F50" i="192"/>
  <c r="J26" i="192"/>
  <c r="H37" i="192"/>
  <c r="D83" i="192"/>
  <c r="V130" i="192"/>
  <c r="V126" i="192"/>
  <c r="V125" i="192"/>
  <c r="H138" i="192"/>
  <c r="D72" i="192"/>
  <c r="V86" i="192"/>
  <c r="T60" i="192"/>
  <c r="F115" i="192"/>
  <c r="H64" i="192"/>
  <c r="J70" i="192"/>
  <c r="T90" i="192"/>
  <c r="V107" i="192"/>
  <c r="V51" i="192"/>
  <c r="H83" i="192"/>
  <c r="V83" i="192"/>
  <c r="D79" i="192"/>
  <c r="D99" i="192"/>
  <c r="J138" i="192"/>
  <c r="H94" i="192"/>
  <c r="D81" i="192"/>
  <c r="D70" i="192"/>
  <c r="D115" i="192"/>
  <c r="T70" i="192"/>
  <c r="V21" i="192"/>
  <c r="T115" i="192"/>
  <c r="T32" i="192"/>
  <c r="F137" i="192"/>
  <c r="T130" i="192"/>
  <c r="AG127" i="192"/>
  <c r="D127" i="192" s="1"/>
  <c r="T125" i="192"/>
  <c r="F130" i="192"/>
  <c r="T123" i="192"/>
  <c r="J125" i="192"/>
  <c r="J126" i="192"/>
  <c r="AG122" i="192"/>
  <c r="T122" i="192" s="1"/>
  <c r="V81" i="192"/>
  <c r="H70" i="192"/>
  <c r="D60" i="192"/>
  <c r="V99" i="192"/>
  <c r="H125" i="192"/>
  <c r="AG128" i="192"/>
  <c r="V128" i="192" s="1"/>
  <c r="V131" i="192"/>
  <c r="V124" i="192"/>
  <c r="D131" i="192"/>
  <c r="F131" i="192"/>
  <c r="H131" i="192"/>
  <c r="J131" i="192"/>
  <c r="T131" i="192"/>
  <c r="H129" i="192"/>
  <c r="J129" i="192"/>
  <c r="T129" i="192"/>
  <c r="F129" i="192"/>
  <c r="D129" i="192"/>
  <c r="V129" i="192"/>
  <c r="F124" i="192"/>
  <c r="D124" i="192"/>
  <c r="J124" i="192"/>
  <c r="H124" i="192"/>
  <c r="T124" i="192"/>
  <c r="D121" i="192"/>
  <c r="J121" i="192"/>
  <c r="H121" i="192"/>
  <c r="V121" i="192"/>
  <c r="F121" i="192"/>
  <c r="S8" i="192"/>
  <c r="T66" i="192"/>
  <c r="U8" i="192"/>
  <c r="J66" i="192"/>
  <c r="H130" i="192"/>
  <c r="D125" i="192"/>
  <c r="T121" i="192"/>
  <c r="D126" i="192"/>
  <c r="L9" i="192"/>
  <c r="L46" i="192"/>
  <c r="N46" i="192"/>
  <c r="M35" i="192"/>
  <c r="N62" i="192"/>
  <c r="N17" i="192"/>
  <c r="N65" i="192"/>
  <c r="N53" i="192"/>
  <c r="N26" i="192"/>
  <c r="N142" i="192"/>
  <c r="N138" i="192"/>
  <c r="N134" i="192"/>
  <c r="N67" i="192"/>
  <c r="N55" i="192"/>
  <c r="N43" i="192"/>
  <c r="N30" i="192"/>
  <c r="N18" i="192"/>
  <c r="L63" i="192"/>
  <c r="L59" i="192"/>
  <c r="L51" i="192"/>
  <c r="L45" i="192"/>
  <c r="L37" i="192"/>
  <c r="L32" i="192"/>
  <c r="L28" i="192"/>
  <c r="L24" i="192"/>
  <c r="L14" i="192"/>
  <c r="L10" i="192"/>
  <c r="L84" i="192"/>
  <c r="N44" i="192"/>
  <c r="N31" i="192"/>
  <c r="N61" i="192"/>
  <c r="N50" i="192"/>
  <c r="N36" i="192"/>
  <c r="N141" i="192"/>
  <c r="N137" i="192"/>
  <c r="N133" i="192"/>
  <c r="N109" i="192"/>
  <c r="N40" i="192"/>
  <c r="N27" i="192"/>
  <c r="N13" i="192"/>
  <c r="L67" i="192"/>
  <c r="L58" i="192"/>
  <c r="L54" i="192"/>
  <c r="M23" i="192"/>
  <c r="M108" i="192"/>
  <c r="N108" i="192" s="1"/>
  <c r="N12" i="192"/>
  <c r="N140" i="192"/>
  <c r="N136" i="192"/>
  <c r="N49" i="192"/>
  <c r="G8" i="192"/>
  <c r="I8" i="192"/>
  <c r="C8" i="192"/>
  <c r="AC8" i="229"/>
  <c r="Y10" i="229"/>
  <c r="AB9" i="229"/>
  <c r="AC9" i="229"/>
  <c r="Z9" i="229"/>
  <c r="AA38" i="229"/>
  <c r="AB49" i="229"/>
  <c r="Z127" i="229"/>
  <c r="AE89" i="229"/>
  <c r="X41" i="229"/>
  <c r="W91" i="229"/>
  <c r="W140" i="229"/>
  <c r="Y111" i="229"/>
  <c r="Y139" i="229"/>
  <c r="Z124" i="229"/>
  <c r="W103" i="229"/>
  <c r="AE98" i="229"/>
  <c r="AE81" i="229"/>
  <c r="Z136" i="229"/>
  <c r="X123" i="229"/>
  <c r="AA110" i="229"/>
  <c r="Y100" i="229"/>
  <c r="X71" i="229"/>
  <c r="AB54" i="229"/>
  <c r="X128" i="229"/>
  <c r="Y117" i="229"/>
  <c r="X99" i="229"/>
  <c r="AB86" i="229"/>
  <c r="Z137" i="229"/>
  <c r="X137" i="229"/>
  <c r="X133" i="229"/>
  <c r="W132" i="229"/>
  <c r="AA124" i="229"/>
  <c r="W120" i="229"/>
  <c r="Z119" i="229"/>
  <c r="X113" i="229"/>
  <c r="W116" i="229"/>
  <c r="AC108" i="229"/>
  <c r="W107" i="229"/>
  <c r="X97" i="229"/>
  <c r="W97" i="229"/>
  <c r="AE96" i="229"/>
  <c r="Y96" i="229"/>
  <c r="AC81" i="229"/>
  <c r="AE85" i="229"/>
  <c r="Y80" i="229"/>
  <c r="W76" i="229"/>
  <c r="AA53" i="229"/>
  <c r="X26" i="229"/>
  <c r="AB25" i="229"/>
  <c r="AA71" i="229"/>
  <c r="Z139" i="229"/>
  <c r="Z134" i="229"/>
  <c r="Y135" i="229"/>
  <c r="W128" i="229"/>
  <c r="AC121" i="229"/>
  <c r="Y123" i="229"/>
  <c r="Z116" i="229"/>
  <c r="AB119" i="229"/>
  <c r="X111" i="229"/>
  <c r="AB109" i="229"/>
  <c r="Z104" i="229"/>
  <c r="X95" i="229"/>
  <c r="W93" i="229"/>
  <c r="AE94" i="229"/>
  <c r="Y92" i="229"/>
  <c r="AA90" i="229"/>
  <c r="AC89" i="229"/>
  <c r="Y77" i="229"/>
  <c r="Z58" i="229"/>
  <c r="Z56" i="229"/>
  <c r="AA15" i="229"/>
  <c r="AE34" i="229"/>
  <c r="W94" i="229"/>
  <c r="AD108" i="229"/>
  <c r="X136" i="229"/>
  <c r="X139" i="229"/>
  <c r="X132" i="229"/>
  <c r="Y133" i="229"/>
  <c r="AC126" i="229"/>
  <c r="Y119" i="229"/>
  <c r="Y113" i="229"/>
  <c r="X115" i="229"/>
  <c r="W105" i="229"/>
  <c r="AC102" i="229"/>
  <c r="X101" i="229"/>
  <c r="X93" i="229"/>
  <c r="AE100" i="229"/>
  <c r="AE92" i="229"/>
  <c r="AB90" i="229"/>
  <c r="AA86" i="229"/>
  <c r="AC85" i="229"/>
  <c r="Y65" i="229"/>
  <c r="AC63" i="229"/>
  <c r="Y55" i="229"/>
  <c r="W27" i="229"/>
  <c r="AE138" i="229"/>
  <c r="AE140" i="229"/>
  <c r="AC137" i="229"/>
  <c r="AB135" i="229"/>
  <c r="AB138" i="229"/>
  <c r="AA136" i="229"/>
  <c r="AB140" i="229"/>
  <c r="AA138" i="229"/>
  <c r="AE135" i="229"/>
  <c r="AB134" i="229"/>
  <c r="AA134" i="229"/>
  <c r="AE129" i="229"/>
  <c r="AA133" i="229"/>
  <c r="AC129" i="229"/>
  <c r="AE131" i="229"/>
  <c r="AC131" i="229"/>
  <c r="AB126" i="229"/>
  <c r="W124" i="229"/>
  <c r="Y121" i="229"/>
  <c r="AC125" i="229"/>
  <c r="AB121" i="229"/>
  <c r="AB125" i="229"/>
  <c r="AE120" i="229"/>
  <c r="AA126" i="229"/>
  <c r="AA122" i="229"/>
  <c r="AE118" i="229"/>
  <c r="AE114" i="229"/>
  <c r="AE110" i="229"/>
  <c r="AC115" i="229"/>
  <c r="AA112" i="229"/>
  <c r="AB117" i="229"/>
  <c r="AE112" i="229"/>
  <c r="AA118" i="229"/>
  <c r="AA114" i="229"/>
  <c r="AE108" i="229"/>
  <c r="AC104" i="229"/>
  <c r="AA101" i="229"/>
  <c r="Y108" i="229"/>
  <c r="X109" i="229"/>
  <c r="Y102" i="229"/>
  <c r="AA109" i="229"/>
  <c r="AB105" i="229"/>
  <c r="AB103" i="229"/>
  <c r="AB100" i="229"/>
  <c r="AB98" i="229"/>
  <c r="AB96" i="229"/>
  <c r="AB94" i="229"/>
  <c r="AB92" i="229"/>
  <c r="AA99" i="229"/>
  <c r="AA95" i="229"/>
  <c r="AE91" i="229"/>
  <c r="Z100" i="229"/>
  <c r="Z98" i="229"/>
  <c r="Z96" i="229"/>
  <c r="Z94" i="229"/>
  <c r="Z92" i="229"/>
  <c r="AC98" i="229"/>
  <c r="AC94" i="229"/>
  <c r="AB91" i="229"/>
  <c r="X90" i="229"/>
  <c r="X86" i="229"/>
  <c r="Y81" i="229"/>
  <c r="W90" i="229"/>
  <c r="W86" i="229"/>
  <c r="Z89" i="229"/>
  <c r="Z85" i="229"/>
  <c r="Y89" i="229"/>
  <c r="Y85" i="229"/>
  <c r="Z81" i="229"/>
  <c r="AC79" i="229"/>
  <c r="AC75" i="229"/>
  <c r="Z60" i="229"/>
  <c r="X67" i="229"/>
  <c r="W72" i="229"/>
  <c r="AE76" i="229"/>
  <c r="AA60" i="229"/>
  <c r="AB45" i="229"/>
  <c r="AA51" i="229"/>
  <c r="Z52" i="229"/>
  <c r="Y53" i="229"/>
  <c r="Z39" i="229"/>
  <c r="X22" i="229"/>
  <c r="Y40" i="229"/>
  <c r="W23" i="229"/>
  <c r="AB42" i="229"/>
  <c r="AB27" i="229"/>
  <c r="AE36" i="229"/>
  <c r="AA59" i="229"/>
  <c r="AA83" i="229"/>
  <c r="AA79" i="229"/>
  <c r="AC103" i="229"/>
  <c r="W39" i="229"/>
  <c r="AD9" i="229"/>
  <c r="AD129" i="229"/>
  <c r="AD59" i="229"/>
  <c r="AD19" i="229"/>
  <c r="AD112" i="229"/>
  <c r="AD69" i="229"/>
  <c r="AD133" i="229"/>
  <c r="AD70" i="229"/>
  <c r="AD27" i="229"/>
  <c r="AD95" i="229"/>
  <c r="AD40" i="229"/>
  <c r="AD32" i="229"/>
  <c r="AD17" i="229"/>
  <c r="AD89" i="229"/>
  <c r="AD26" i="229"/>
  <c r="AD94" i="229"/>
  <c r="AD51" i="229"/>
  <c r="AD115" i="229"/>
  <c r="AD96" i="229"/>
  <c r="AD72" i="229"/>
  <c r="AD45" i="229"/>
  <c r="AD109" i="229"/>
  <c r="AD46" i="229"/>
  <c r="AD118" i="229"/>
  <c r="AD71" i="229"/>
  <c r="AD135" i="229"/>
  <c r="AD136" i="229"/>
  <c r="AD113" i="229"/>
  <c r="AD86" i="229"/>
  <c r="AD91" i="229"/>
  <c r="AD140" i="229"/>
  <c r="AB8" i="229"/>
  <c r="AE10" i="229"/>
  <c r="AA12" i="229"/>
  <c r="AA10" i="229"/>
  <c r="X10" i="229"/>
  <c r="Y12" i="229"/>
  <c r="Z12" i="229"/>
  <c r="AC16" i="229"/>
  <c r="Z18" i="229"/>
  <c r="Y20" i="229"/>
  <c r="AC22" i="229"/>
  <c r="AC26" i="229"/>
  <c r="AC30" i="229"/>
  <c r="AA35" i="229"/>
  <c r="AA39" i="229"/>
  <c r="AC11" i="229"/>
  <c r="X15" i="229"/>
  <c r="AA18" i="229"/>
  <c r="Y19" i="229"/>
  <c r="Z25" i="229"/>
  <c r="Z29" i="229"/>
  <c r="X34" i="229"/>
  <c r="X38" i="229"/>
  <c r="Y136" i="229"/>
  <c r="Y138" i="229"/>
  <c r="AC134" i="229"/>
  <c r="AE132" i="229"/>
  <c r="Z133" i="229"/>
  <c r="W131" i="229"/>
  <c r="AB127" i="229"/>
  <c r="W125" i="229"/>
  <c r="AA127" i="229"/>
  <c r="AB124" i="229"/>
  <c r="AB129" i="229"/>
  <c r="X127" i="229"/>
  <c r="AC118" i="229"/>
  <c r="AC116" i="229"/>
  <c r="AC114" i="229"/>
  <c r="AE121" i="229"/>
  <c r="X118" i="229"/>
  <c r="X116" i="229"/>
  <c r="W123" i="229"/>
  <c r="W119" i="229"/>
  <c r="AB114" i="229"/>
  <c r="X110" i="229"/>
  <c r="X108" i="229"/>
  <c r="AE113" i="229"/>
  <c r="W110" i="229"/>
  <c r="W108" i="229"/>
  <c r="AD11" i="229"/>
  <c r="AD29" i="229"/>
  <c r="AD50" i="229"/>
  <c r="AD107" i="229"/>
  <c r="AD24" i="229"/>
  <c r="AD13" i="229"/>
  <c r="AD85" i="229"/>
  <c r="AD22" i="229"/>
  <c r="AD90" i="229"/>
  <c r="AD47" i="229"/>
  <c r="AD111" i="229"/>
  <c r="AD88" i="229"/>
  <c r="AD60" i="229"/>
  <c r="AD41" i="229"/>
  <c r="AD105" i="229"/>
  <c r="AD42" i="229"/>
  <c r="AD114" i="229"/>
  <c r="AD67" i="229"/>
  <c r="AD131" i="229"/>
  <c r="AD128" i="229"/>
  <c r="AD100" i="229"/>
  <c r="AD61" i="229"/>
  <c r="AD125" i="229"/>
  <c r="AD62" i="229"/>
  <c r="AD138" i="229"/>
  <c r="AD87" i="229"/>
  <c r="AD20" i="229"/>
  <c r="AD48" i="229"/>
  <c r="AD18" i="229"/>
  <c r="AD122" i="229"/>
  <c r="AD123" i="229"/>
  <c r="X9" i="229"/>
  <c r="W8" i="229"/>
  <c r="W9" i="229"/>
  <c r="X11" i="229"/>
  <c r="Y13" i="229"/>
  <c r="X12" i="229"/>
  <c r="AB10" i="229"/>
  <c r="AC12" i="229"/>
  <c r="AE12" i="229"/>
  <c r="W17" i="229"/>
  <c r="AE18" i="229"/>
  <c r="AC20" i="229"/>
  <c r="Y24" i="229"/>
  <c r="Y28" i="229"/>
  <c r="Y32" i="229"/>
  <c r="W37" i="229"/>
  <c r="W13" i="229"/>
  <c r="X16" i="229"/>
  <c r="AB18" i="229"/>
  <c r="AA20" i="229"/>
  <c r="AE25" i="229"/>
  <c r="AE29" i="229"/>
  <c r="AB34" i="229"/>
  <c r="AB38" i="229"/>
  <c r="W135" i="229"/>
  <c r="W137" i="229"/>
  <c r="AC136" i="229"/>
  <c r="Z132" i="229"/>
  <c r="AC132" i="229"/>
  <c r="AE133" i="229"/>
  <c r="W127" i="229"/>
  <c r="AC124" i="229"/>
  <c r="Y126" i="229"/>
  <c r="X124" i="229"/>
  <c r="Z128" i="229"/>
  <c r="Y122" i="229"/>
  <c r="Y118" i="229"/>
  <c r="Y116" i="229"/>
  <c r="Y114" i="229"/>
  <c r="AB120" i="229"/>
  <c r="AE117" i="229"/>
  <c r="AE115" i="229"/>
  <c r="AC122" i="229"/>
  <c r="AB122" i="229"/>
  <c r="W113" i="229"/>
  <c r="AE109" i="229"/>
  <c r="AE107" i="229"/>
  <c r="AB112" i="229"/>
  <c r="AC109" i="229"/>
  <c r="AD16" i="229"/>
  <c r="AD65" i="229"/>
  <c r="AD102" i="229"/>
  <c r="AD139" i="229"/>
  <c r="AD52" i="229"/>
  <c r="AD37" i="229"/>
  <c r="AD101" i="229"/>
  <c r="AD38" i="229"/>
  <c r="AD110" i="229"/>
  <c r="AD63" i="229"/>
  <c r="AD127" i="229"/>
  <c r="AD124" i="229"/>
  <c r="AD92" i="229"/>
  <c r="AD57" i="229"/>
  <c r="AD121" i="229"/>
  <c r="AD58" i="229"/>
  <c r="AD134" i="229"/>
  <c r="AD83" i="229"/>
  <c r="AD12" i="229"/>
  <c r="AD8" i="229"/>
  <c r="AD132" i="229"/>
  <c r="AD77" i="229"/>
  <c r="AD10" i="229"/>
  <c r="AD78" i="229"/>
  <c r="AD39" i="229"/>
  <c r="AD103" i="229"/>
  <c r="AD68" i="229"/>
  <c r="AD49" i="229"/>
  <c r="AD34" i="229"/>
  <c r="AD43" i="229"/>
  <c r="AD28" i="229"/>
  <c r="AE9" i="229"/>
  <c r="Z8" i="229"/>
  <c r="AA8" i="229"/>
  <c r="AA9" i="229"/>
  <c r="AB11" i="229"/>
  <c r="AC13" i="229"/>
  <c r="AB12" i="229"/>
  <c r="Z11" i="229"/>
  <c r="W11" i="229"/>
  <c r="AB13" i="229"/>
  <c r="AA17" i="229"/>
  <c r="Y18" i="229"/>
  <c r="W20" i="229"/>
  <c r="AC24" i="229"/>
  <c r="AC28" i="229"/>
  <c r="AC32" i="229"/>
  <c r="AA37" i="229"/>
  <c r="AC10" i="229"/>
  <c r="AA13" i="229"/>
  <c r="AC17" i="229"/>
  <c r="Z19" i="229"/>
  <c r="Z23" i="229"/>
  <c r="Z27" i="229"/>
  <c r="Z31" i="229"/>
  <c r="X36" i="229"/>
  <c r="AC138" i="229"/>
  <c r="AC140" i="229"/>
  <c r="Y140" i="229"/>
  <c r="AA135" i="229"/>
  <c r="AB131" i="229"/>
  <c r="Y132" i="229"/>
  <c r="X129" i="229"/>
  <c r="Z126" i="229"/>
  <c r="W129" i="229"/>
  <c r="AE125" i="229"/>
  <c r="AE123" i="229"/>
  <c r="AA129" i="229"/>
  <c r="W121" i="229"/>
  <c r="AA117" i="229"/>
  <c r="AA115" i="229"/>
  <c r="AA123" i="229"/>
  <c r="X119" i="229"/>
  <c r="Z117" i="229"/>
  <c r="Z115" i="229"/>
  <c r="AA121" i="229"/>
  <c r="Z121" i="229"/>
  <c r="AC112" i="229"/>
  <c r="Z109" i="229"/>
  <c r="Z107" i="229"/>
  <c r="Z111" i="229"/>
  <c r="Y109" i="229"/>
  <c r="Y107" i="229"/>
  <c r="Y112" i="229"/>
  <c r="AD80" i="229"/>
  <c r="AD54" i="229"/>
  <c r="AD35" i="229"/>
  <c r="AD74" i="229"/>
  <c r="AD36" i="229"/>
  <c r="AD98" i="229"/>
  <c r="AD81" i="229"/>
  <c r="Y8" i="229"/>
  <c r="W10" i="229"/>
  <c r="AC15" i="229"/>
  <c r="Y26" i="229"/>
  <c r="AE19" i="229"/>
  <c r="AB36" i="229"/>
  <c r="Y134" i="229"/>
  <c r="AA125" i="229"/>
  <c r="Y128" i="229"/>
  <c r="X122" i="229"/>
  <c r="Y120" i="229"/>
  <c r="X114" i="229"/>
  <c r="AC105" i="229"/>
  <c r="X112" i="229"/>
  <c r="AA102" i="229"/>
  <c r="AC99" i="229"/>
  <c r="AC97" i="229"/>
  <c r="AC95" i="229"/>
  <c r="AC93" i="229"/>
  <c r="Z103" i="229"/>
  <c r="Y103" i="229"/>
  <c r="AE103" i="229"/>
  <c r="X89" i="229"/>
  <c r="X87" i="229"/>
  <c r="X85" i="229"/>
  <c r="AA89" i="229"/>
  <c r="AA87" i="229"/>
  <c r="AA85" i="229"/>
  <c r="AA92" i="229"/>
  <c r="W83" i="229"/>
  <c r="W79" i="229"/>
  <c r="W77" i="229"/>
  <c r="W75" i="229"/>
  <c r="W73" i="229"/>
  <c r="W71" i="229"/>
  <c r="W69" i="229"/>
  <c r="W67" i="229"/>
  <c r="W65" i="229"/>
  <c r="Z79" i="229"/>
  <c r="Z77" i="229"/>
  <c r="Z75" i="229"/>
  <c r="Z73" i="229"/>
  <c r="Z71" i="229"/>
  <c r="Z69" i="229"/>
  <c r="Z67" i="229"/>
  <c r="Z65" i="229"/>
  <c r="AA81" i="229"/>
  <c r="AE80" i="229"/>
  <c r="W59" i="229"/>
  <c r="X56" i="229"/>
  <c r="X54" i="229"/>
  <c r="X52" i="229"/>
  <c r="X50" i="229"/>
  <c r="X48" i="229"/>
  <c r="X46" i="229"/>
  <c r="Z61" i="229"/>
  <c r="Z57" i="229"/>
  <c r="W50" i="229"/>
  <c r="W48" i="229"/>
  <c r="W46" i="229"/>
  <c r="Y43" i="229"/>
  <c r="Y62" i="229"/>
  <c r="Y58" i="229"/>
  <c r="AB60" i="229"/>
  <c r="Z43" i="229"/>
  <c r="W40" i="229"/>
  <c r="W38" i="229"/>
  <c r="W36" i="229"/>
  <c r="W34" i="229"/>
  <c r="Y31" i="229"/>
  <c r="Y29" i="229"/>
  <c r="Y27" i="229"/>
  <c r="Y25" i="229"/>
  <c r="Y23" i="229"/>
  <c r="AA40" i="229"/>
  <c r="Z38" i="229"/>
  <c r="AD104" i="229"/>
  <c r="AD84" i="229"/>
  <c r="AD126" i="229"/>
  <c r="AD120" i="229"/>
  <c r="AD31" i="229"/>
  <c r="AD25" i="229"/>
  <c r="AD55" i="229"/>
  <c r="AD66" i="229"/>
  <c r="X8" i="229"/>
  <c r="AE13" i="229"/>
  <c r="AB17" i="229"/>
  <c r="Y30" i="229"/>
  <c r="Y11" i="229"/>
  <c r="AE23" i="229"/>
  <c r="AA137" i="229"/>
  <c r="X131" i="229"/>
  <c r="AC128" i="229"/>
  <c r="AC120" i="229"/>
  <c r="AB118" i="229"/>
  <c r="AA119" i="229"/>
  <c r="AB110" i="229"/>
  <c r="Y105" i="229"/>
  <c r="AE111" i="229"/>
  <c r="Z101" i="229"/>
  <c r="Y99" i="229"/>
  <c r="Y97" i="229"/>
  <c r="Y95" i="229"/>
  <c r="Y93" i="229"/>
  <c r="X102" i="229"/>
  <c r="W102" i="229"/>
  <c r="AB102" i="229"/>
  <c r="AE88" i="229"/>
  <c r="AE86" i="229"/>
  <c r="AC91" i="229"/>
  <c r="W89" i="229"/>
  <c r="W87" i="229"/>
  <c r="W85" i="229"/>
  <c r="Y91" i="229"/>
  <c r="W81" i="229"/>
  <c r="AC78" i="229"/>
  <c r="AC76" i="229"/>
  <c r="AC74" i="229"/>
  <c r="AC72" i="229"/>
  <c r="AC70" i="229"/>
  <c r="AC68" i="229"/>
  <c r="AC66" i="229"/>
  <c r="AB83" i="229"/>
  <c r="AB78" i="229"/>
  <c r="AB76" i="229"/>
  <c r="AB74" i="229"/>
  <c r="AB72" i="229"/>
  <c r="AB70" i="229"/>
  <c r="AB68" i="229"/>
  <c r="AB66" i="229"/>
  <c r="AE63" i="229"/>
  <c r="AE84" i="229"/>
  <c r="AC62" i="229"/>
  <c r="AC58" i="229"/>
  <c r="AE55" i="229"/>
  <c r="AE53" i="229"/>
  <c r="AE51" i="229"/>
  <c r="AE49" i="229"/>
  <c r="AE47" i="229"/>
  <c r="AE45" i="229"/>
  <c r="X60" i="229"/>
  <c r="AC51" i="229"/>
  <c r="AC49" i="229"/>
  <c r="AC47" i="229"/>
  <c r="AC45" i="229"/>
  <c r="AA42" i="229"/>
  <c r="W61" i="229"/>
  <c r="W63" i="229"/>
  <c r="Z59" i="229"/>
  <c r="X42" i="229"/>
  <c r="AC39" i="229"/>
  <c r="AC37" i="229"/>
  <c r="AC35" i="229"/>
  <c r="AA32" i="229"/>
  <c r="AA30" i="229"/>
  <c r="AA28" i="229"/>
  <c r="AA26" i="229"/>
  <c r="AA24" i="229"/>
  <c r="AA22" i="229"/>
  <c r="AB39" i="229"/>
  <c r="AB37" i="229"/>
  <c r="AD97" i="229"/>
  <c r="AD53" i="229"/>
  <c r="AD79" i="229"/>
  <c r="AD73" i="229"/>
  <c r="AD99" i="229"/>
  <c r="AD93" i="229"/>
  <c r="AD119" i="229"/>
  <c r="AD75" i="229"/>
  <c r="AE8" i="229"/>
  <c r="Z10" i="229"/>
  <c r="AE11" i="229"/>
  <c r="X19" i="229"/>
  <c r="W35" i="229"/>
  <c r="Z13" i="229"/>
  <c r="AE27" i="229"/>
  <c r="AA139" i="229"/>
  <c r="AA131" i="229"/>
  <c r="Z125" i="229"/>
  <c r="W117" i="229"/>
  <c r="AB116" i="229"/>
  <c r="AC110" i="229"/>
  <c r="AA108" i="229"/>
  <c r="AA113" i="229"/>
  <c r="W104" i="229"/>
  <c r="AA100" i="229"/>
  <c r="AA98" i="229"/>
  <c r="AA96" i="229"/>
  <c r="AA94" i="229"/>
  <c r="AE105" i="229"/>
  <c r="Z105" i="229"/>
  <c r="AC101" i="229"/>
  <c r="Z90" i="229"/>
  <c r="Z88" i="229"/>
  <c r="Z86" i="229"/>
  <c r="AE90" i="229"/>
  <c r="AC88" i="229"/>
  <c r="AC86" i="229"/>
  <c r="AC84" i="229"/>
  <c r="W92" i="229"/>
  <c r="AC80" i="229"/>
  <c r="Y78" i="229"/>
  <c r="Y76" i="229"/>
  <c r="Y74" i="229"/>
  <c r="Y72" i="229"/>
  <c r="Y70" i="229"/>
  <c r="Y68" i="229"/>
  <c r="Y66" i="229"/>
  <c r="AB81" i="229"/>
  <c r="X78" i="229"/>
  <c r="X76" i="229"/>
  <c r="X74" i="229"/>
  <c r="X72" i="229"/>
  <c r="X70" i="229"/>
  <c r="X68" i="229"/>
  <c r="X66" i="229"/>
  <c r="Z63" i="229"/>
  <c r="X83" i="229"/>
  <c r="AA61" i="229"/>
  <c r="AA57" i="229"/>
  <c r="Z55" i="229"/>
  <c r="Z53" i="229"/>
  <c r="Z51" i="229"/>
  <c r="Z49" i="229"/>
  <c r="Z47" i="229"/>
  <c r="Z45" i="229"/>
  <c r="AE59" i="229"/>
  <c r="Y51" i="229"/>
  <c r="Y49" i="229"/>
  <c r="Y47" i="229"/>
  <c r="Y45" i="229"/>
  <c r="W42" i="229"/>
  <c r="AC60" i="229"/>
  <c r="X62" i="229"/>
  <c r="X58" i="229"/>
  <c r="AC41" i="229"/>
  <c r="Y39" i="229"/>
  <c r="Y37" i="229"/>
  <c r="Y35" i="229"/>
  <c r="W32" i="229"/>
  <c r="W30" i="229"/>
  <c r="W28" i="229"/>
  <c r="W26" i="229"/>
  <c r="W24" i="229"/>
  <c r="W22" i="229"/>
  <c r="AD137" i="229"/>
  <c r="AD116" i="229"/>
  <c r="W12" i="229"/>
  <c r="AE128" i="229"/>
  <c r="AB108" i="229"/>
  <c r="W100" i="229"/>
  <c r="AB104" i="229"/>
  <c r="AB87" i="229"/>
  <c r="Y86" i="229"/>
  <c r="AA77" i="229"/>
  <c r="AA69" i="229"/>
  <c r="AE77" i="229"/>
  <c r="AE69" i="229"/>
  <c r="X81" i="229"/>
  <c r="AB52" i="229"/>
  <c r="AB62" i="229"/>
  <c r="AA46" i="229"/>
  <c r="AE61" i="229"/>
  <c r="AA36" i="229"/>
  <c r="AC27" i="229"/>
  <c r="X39" i="229"/>
  <c r="Z36" i="229"/>
  <c r="Z34" i="229"/>
  <c r="X31" i="229"/>
  <c r="X29" i="229"/>
  <c r="X27" i="229"/>
  <c r="X25" i="229"/>
  <c r="X23" i="229"/>
  <c r="Z20" i="229"/>
  <c r="AE41" i="229"/>
  <c r="Z15" i="229"/>
  <c r="AE16" i="229"/>
  <c r="W19" i="229"/>
  <c r="AA23" i="229"/>
  <c r="AA27" i="229"/>
  <c r="AA31" i="229"/>
  <c r="AC36" i="229"/>
  <c r="AC40" i="229"/>
  <c r="AB15" i="229"/>
  <c r="Z17" i="229"/>
  <c r="AC19" i="229"/>
  <c r="AB22" i="229"/>
  <c r="AB26" i="229"/>
  <c r="AB30" i="229"/>
  <c r="AE35" i="229"/>
  <c r="AE39" i="229"/>
  <c r="AB41" i="229"/>
  <c r="AC46" i="229"/>
  <c r="AC50" i="229"/>
  <c r="AC53" i="229"/>
  <c r="AC55" i="229"/>
  <c r="AA43" i="229"/>
  <c r="AE48" i="229"/>
  <c r="AE52" i="229"/>
  <c r="AE56" i="229"/>
  <c r="W45" i="229"/>
  <c r="W49" i="229"/>
  <c r="W52" i="229"/>
  <c r="W54" i="229"/>
  <c r="W56" i="229"/>
  <c r="Y42" i="229"/>
  <c r="X47" i="229"/>
  <c r="X51" i="229"/>
  <c r="X55" i="229"/>
  <c r="Y57" i="229"/>
  <c r="X61" i="229"/>
  <c r="Z66" i="229"/>
  <c r="Z70" i="229"/>
  <c r="Z74" i="229"/>
  <c r="Z78" i="229"/>
  <c r="AE58" i="229"/>
  <c r="AE62" i="229"/>
  <c r="AA68" i="229"/>
  <c r="AA72" i="229"/>
  <c r="AA76" i="229"/>
  <c r="AA58" i="229"/>
  <c r="AA62" i="229"/>
  <c r="AB67" i="229"/>
  <c r="AB71" i="229"/>
  <c r="AB75" i="229"/>
  <c r="AB79" i="229"/>
  <c r="AE60" i="229"/>
  <c r="AC65" i="229"/>
  <c r="AC69" i="229"/>
  <c r="AC73" i="229"/>
  <c r="AD15" i="229"/>
  <c r="AD56" i="229"/>
  <c r="AA11" i="229"/>
  <c r="W18" i="229"/>
  <c r="Z123" i="229"/>
  <c r="AC107" i="229"/>
  <c r="W98" i="229"/>
  <c r="AA104" i="229"/>
  <c r="AB85" i="229"/>
  <c r="Y84" i="229"/>
  <c r="AA75" i="229"/>
  <c r="AA67" i="229"/>
  <c r="AE75" i="229"/>
  <c r="AE67" i="229"/>
  <c r="Y60" i="229"/>
  <c r="AB50" i="229"/>
  <c r="AB58" i="229"/>
  <c r="AC43" i="229"/>
  <c r="W57" i="229"/>
  <c r="AA34" i="229"/>
  <c r="AC25" i="229"/>
  <c r="AE38" i="229"/>
  <c r="AB35" i="229"/>
  <c r="AE32" i="229"/>
  <c r="AE30" i="229"/>
  <c r="AE28" i="229"/>
  <c r="AE26" i="229"/>
  <c r="AE24" i="229"/>
  <c r="AE22" i="229"/>
  <c r="Y41" i="229"/>
  <c r="X40" i="229"/>
  <c r="AE15" i="229"/>
  <c r="Y16" i="229"/>
  <c r="AA19" i="229"/>
  <c r="W25" i="229"/>
  <c r="W29" i="229"/>
  <c r="Y34" i="229"/>
  <c r="Y38" i="229"/>
  <c r="X13" i="229"/>
  <c r="W16" i="229"/>
  <c r="AE17" i="229"/>
  <c r="X20" i="229"/>
  <c r="X24" i="229"/>
  <c r="X28" i="229"/>
  <c r="X32" i="229"/>
  <c r="Z37" i="229"/>
  <c r="Z40" i="229"/>
  <c r="Z42" i="229"/>
  <c r="Y48" i="229"/>
  <c r="Y52" i="229"/>
  <c r="Y54" i="229"/>
  <c r="Y56" i="229"/>
  <c r="Z46" i="229"/>
  <c r="Z50" i="229"/>
  <c r="Z54" i="229"/>
  <c r="AE57" i="229"/>
  <c r="AA45" i="229"/>
  <c r="AA49" i="229"/>
  <c r="AA52" i="229"/>
  <c r="AA54" i="229"/>
  <c r="AA56" i="229"/>
  <c r="AC42" i="229"/>
  <c r="AB47" i="229"/>
  <c r="AB51" i="229"/>
  <c r="AB55" i="229"/>
  <c r="AC57" i="229"/>
  <c r="AB61" i="229"/>
  <c r="AE66" i="229"/>
  <c r="AE70" i="229"/>
  <c r="AE74" i="229"/>
  <c r="AE78" i="229"/>
  <c r="Y61" i="229"/>
  <c r="W66" i="229"/>
  <c r="W70" i="229"/>
  <c r="W74" i="229"/>
  <c r="W78" i="229"/>
  <c r="X59" i="229"/>
  <c r="X65" i="229"/>
  <c r="X69" i="229"/>
  <c r="X73" i="229"/>
  <c r="X77" i="229"/>
  <c r="Y59" i="229"/>
  <c r="X63" i="229"/>
  <c r="Y67" i="229"/>
  <c r="Y71" i="229"/>
  <c r="Y75" i="229"/>
  <c r="AD117" i="229"/>
  <c r="AD30" i="229"/>
  <c r="Y22" i="229"/>
  <c r="AE31" i="229"/>
  <c r="W115" i="229"/>
  <c r="Z113" i="229"/>
  <c r="W96" i="229"/>
  <c r="X104" i="229"/>
  <c r="Y90" i="229"/>
  <c r="Z84" i="229"/>
  <c r="AA73" i="229"/>
  <c r="AA65" i="229"/>
  <c r="AE73" i="229"/>
  <c r="AE65" i="229"/>
  <c r="AB56" i="229"/>
  <c r="AB48" i="229"/>
  <c r="AA50" i="229"/>
  <c r="AA63" i="229"/>
  <c r="AB40" i="229"/>
  <c r="AC31" i="229"/>
  <c r="AC23" i="229"/>
  <c r="X37" i="229"/>
  <c r="X35" i="229"/>
  <c r="Z32" i="229"/>
  <c r="Z30" i="229"/>
  <c r="Z28" i="229"/>
  <c r="Z26" i="229"/>
  <c r="Z24" i="229"/>
  <c r="Z22" i="229"/>
  <c r="AE43" i="229"/>
  <c r="Y9" i="229"/>
  <c r="Y15" i="229"/>
  <c r="X17" i="229"/>
  <c r="AB19" i="229"/>
  <c r="AA25" i="229"/>
  <c r="AA29" i="229"/>
  <c r="AC34" i="229"/>
  <c r="AC38" i="229"/>
  <c r="W15" i="229"/>
  <c r="AA16" i="229"/>
  <c r="Y17" i="229"/>
  <c r="AB20" i="229"/>
  <c r="AB24" i="229"/>
  <c r="AB28" i="229"/>
  <c r="AB32" i="229"/>
  <c r="AE37" i="229"/>
  <c r="AE40" i="229"/>
  <c r="AE42" i="229"/>
  <c r="AC48" i="229"/>
  <c r="AC52" i="229"/>
  <c r="AC54" i="229"/>
  <c r="AC56" i="229"/>
  <c r="AE46" i="229"/>
  <c r="AE50" i="229"/>
  <c r="AE54" i="229"/>
  <c r="X43" i="229"/>
  <c r="W47" i="229"/>
  <c r="W51" i="229"/>
  <c r="W53" i="229"/>
  <c r="W55" i="229"/>
  <c r="W41" i="229"/>
  <c r="X45" i="229"/>
  <c r="X49" i="229"/>
  <c r="X53" i="229"/>
  <c r="X57" i="229"/>
  <c r="W60" i="229"/>
  <c r="Y63" i="229"/>
  <c r="Z68" i="229"/>
  <c r="Z72" i="229"/>
  <c r="Z76" i="229"/>
  <c r="Z80" i="229"/>
  <c r="AC61" i="229"/>
  <c r="AA66" i="229"/>
  <c r="AA70" i="229"/>
  <c r="AA74" i="229"/>
  <c r="AA78" i="229"/>
  <c r="AB59" i="229"/>
  <c r="AB65" i="229"/>
  <c r="AB69" i="229"/>
  <c r="AB73" i="229"/>
  <c r="AB77" i="229"/>
  <c r="AC59" i="229"/>
  <c r="AB63" i="229"/>
  <c r="AC67" i="229"/>
  <c r="AC71" i="229"/>
  <c r="Z138" i="229"/>
  <c r="Z140" i="229"/>
  <c r="Y137" i="229"/>
  <c r="X135" i="229"/>
  <c r="X138" i="229"/>
  <c r="W136" i="229"/>
  <c r="X140" i="229"/>
  <c r="W138" i="229"/>
  <c r="Z135" i="229"/>
  <c r="X134" i="229"/>
  <c r="W134" i="229"/>
  <c r="Z129" i="229"/>
  <c r="W133" i="229"/>
  <c r="Y129" i="229"/>
  <c r="Z131" i="229"/>
  <c r="Y131" i="229"/>
  <c r="X126" i="229"/>
  <c r="AE122" i="229"/>
  <c r="AC127" i="229"/>
  <c r="Y125" i="229"/>
  <c r="X121" i="229"/>
  <c r="X125" i="229"/>
  <c r="Z120" i="229"/>
  <c r="W126" i="229"/>
  <c r="W122" i="229"/>
  <c r="Z118" i="229"/>
  <c r="Z114" i="229"/>
  <c r="Z110" i="229"/>
  <c r="Y115" i="229"/>
  <c r="W112" i="229"/>
  <c r="X117" i="229"/>
  <c r="Z112" i="229"/>
  <c r="W118" i="229"/>
  <c r="W114" i="229"/>
  <c r="Z108" i="229"/>
  <c r="Y104" i="229"/>
  <c r="W101" i="229"/>
  <c r="AE102" i="229"/>
  <c r="AB107" i="229"/>
  <c r="AA111" i="229"/>
  <c r="W109" i="229"/>
  <c r="X105" i="229"/>
  <c r="X103" i="229"/>
  <c r="X100" i="229"/>
  <c r="X98" i="229"/>
  <c r="X96" i="229"/>
  <c r="X94" i="229"/>
  <c r="X92" i="229"/>
  <c r="W99" i="229"/>
  <c r="W95" i="229"/>
  <c r="Z91" i="229"/>
  <c r="AE99" i="229"/>
  <c r="AE97" i="229"/>
  <c r="AE95" i="229"/>
  <c r="AE93" i="229"/>
  <c r="Y101" i="229"/>
  <c r="Y98" i="229"/>
  <c r="Y94" i="229"/>
  <c r="X91" i="229"/>
  <c r="AB88" i="229"/>
  <c r="AC83" i="229"/>
  <c r="AA80" i="229"/>
  <c r="AA88" i="229"/>
  <c r="AB84" i="229"/>
  <c r="AE87" i="229"/>
  <c r="AA84" i="229"/>
  <c r="AC87" i="229"/>
  <c r="AE83" i="229"/>
  <c r="AB80" i="229"/>
  <c r="Y79" i="229"/>
  <c r="Y73" i="229"/>
  <c r="X79" i="229"/>
  <c r="W62" i="229"/>
  <c r="W68" i="229"/>
  <c r="AE72" i="229"/>
  <c r="AB57" i="229"/>
  <c r="AA41" i="229"/>
  <c r="AA47" i="229"/>
  <c r="Z48" i="229"/>
  <c r="Y50" i="229"/>
  <c r="Z35" i="229"/>
  <c r="X18" i="229"/>
  <c r="Y36" i="229"/>
  <c r="AC18" i="229"/>
  <c r="AE20" i="229"/>
  <c r="AB29" i="229"/>
  <c r="Z41" i="229"/>
  <c r="AA48" i="229"/>
  <c r="AE71" i="229"/>
  <c r="Y88" i="229"/>
  <c r="Y124" i="229"/>
  <c r="AD23" i="229"/>
  <c r="AA140" i="229"/>
  <c r="AE137" i="229"/>
  <c r="AE139" i="229"/>
  <c r="AB136" i="229"/>
  <c r="AC139" i="229"/>
  <c r="AB137" i="229"/>
  <c r="AE134" i="229"/>
  <c r="AB139" i="229"/>
  <c r="AE136" i="229"/>
  <c r="AB133" i="229"/>
  <c r="AC135" i="229"/>
  <c r="AB132" i="229"/>
  <c r="AB128" i="229"/>
  <c r="AA132" i="229"/>
  <c r="AA128" i="229"/>
  <c r="AC133" i="229"/>
  <c r="AE127" i="229"/>
  <c r="AE126" i="229"/>
  <c r="Z122" i="229"/>
  <c r="Y127" i="229"/>
  <c r="AE124" i="229"/>
  <c r="AA120" i="229"/>
  <c r="AC123" i="229"/>
  <c r="AC119" i="229"/>
  <c r="AB123" i="229"/>
  <c r="AE119" i="229"/>
  <c r="AE116" i="229"/>
  <c r="AC113" i="229"/>
  <c r="AC117" i="229"/>
  <c r="AB113" i="229"/>
  <c r="X120" i="229"/>
  <c r="AB115" i="229"/>
  <c r="AC111" i="229"/>
  <c r="AA116" i="229"/>
  <c r="AB111" i="229"/>
  <c r="AA105" i="229"/>
  <c r="AA103" i="229"/>
  <c r="Y110" i="229"/>
  <c r="Z102" i="229"/>
  <c r="X107" i="229"/>
  <c r="W111" i="229"/>
  <c r="AA107" i="229"/>
  <c r="AE104" i="229"/>
  <c r="AB101" i="229"/>
  <c r="AB99" i="229"/>
  <c r="AB97" i="229"/>
  <c r="AB95" i="229"/>
  <c r="AB93" i="229"/>
  <c r="AA91" i="229"/>
  <c r="AA97" i="229"/>
  <c r="AA93" i="229"/>
  <c r="AE101" i="229"/>
  <c r="Z99" i="229"/>
  <c r="Z97" i="229"/>
  <c r="Z95" i="229"/>
  <c r="Z93" i="229"/>
  <c r="AC100" i="229"/>
  <c r="AC96" i="229"/>
  <c r="AC92" i="229"/>
  <c r="AC90" i="229"/>
  <c r="X88" i="229"/>
  <c r="Y83" i="229"/>
  <c r="W80" i="229"/>
  <c r="W88" i="229"/>
  <c r="X84" i="229"/>
  <c r="Z87" i="229"/>
  <c r="W84" i="229"/>
  <c r="Y87" i="229"/>
  <c r="Z83" i="229"/>
  <c r="X80" i="229"/>
  <c r="AC77" i="229"/>
  <c r="Y69" i="229"/>
  <c r="X75" i="229"/>
  <c r="W58" i="229"/>
  <c r="Z62" i="229"/>
  <c r="AE68" i="229"/>
  <c r="AB53" i="229"/>
  <c r="AA55" i="229"/>
  <c r="AB43" i="229"/>
  <c r="W43" i="229"/>
  <c r="Y46" i="229"/>
  <c r="X30" i="229"/>
  <c r="AB16" i="229"/>
  <c r="W31" i="229"/>
  <c r="Z16" i="229"/>
  <c r="AB23" i="229"/>
  <c r="AB31" i="229"/>
  <c r="AC29" i="229"/>
  <c r="AB46" i="229"/>
  <c r="AE79" i="229"/>
  <c r="AB89" i="229"/>
  <c r="W139" i="229"/>
  <c r="AD76" i="229"/>
  <c r="AF84" i="186"/>
  <c r="AR34" i="186"/>
  <c r="AF47" i="186"/>
  <c r="AR127" i="186"/>
  <c r="AU57" i="186"/>
  <c r="AU39" i="186"/>
  <c r="AF68" i="186"/>
  <c r="AV73" i="186"/>
  <c r="AU70" i="186"/>
  <c r="AT88" i="186"/>
  <c r="AV61" i="186"/>
  <c r="AT90" i="186"/>
  <c r="AT24" i="186"/>
  <c r="AF59" i="186"/>
  <c r="AT132" i="186"/>
  <c r="AS128" i="186"/>
  <c r="AH116" i="186"/>
  <c r="AV93" i="186"/>
  <c r="AU129" i="186"/>
  <c r="AV52" i="186"/>
  <c r="AF55" i="186"/>
  <c r="AV35" i="186"/>
  <c r="AU59" i="186"/>
  <c r="AS68" i="186"/>
  <c r="AJ18" i="186"/>
  <c r="AU118" i="186"/>
  <c r="AF127" i="186"/>
  <c r="AV65" i="186"/>
  <c r="AT68" i="186"/>
  <c r="AT22" i="186"/>
  <c r="AT61" i="186"/>
  <c r="AI11" i="186"/>
  <c r="AF140" i="186"/>
  <c r="AT136" i="186"/>
  <c r="AU97" i="186"/>
  <c r="AV124" i="186"/>
  <c r="AU104" i="186"/>
  <c r="AR96" i="186"/>
  <c r="AV81" i="186"/>
  <c r="AT124" i="186"/>
  <c r="AF76" i="186"/>
  <c r="AU58" i="186"/>
  <c r="AF43" i="186"/>
  <c r="AV85" i="186"/>
  <c r="AT40" i="186"/>
  <c r="AV104" i="186"/>
  <c r="AU102" i="186"/>
  <c r="AF95" i="186"/>
  <c r="AF96" i="186"/>
  <c r="AV136" i="186"/>
  <c r="AS129" i="186"/>
  <c r="AV56" i="186"/>
  <c r="AT123" i="186"/>
  <c r="AF34" i="186"/>
  <c r="AU32" i="186"/>
  <c r="AF137" i="186"/>
  <c r="AV58" i="186"/>
  <c r="AS118" i="186"/>
  <c r="AP101" i="186"/>
  <c r="AQ131" i="186"/>
  <c r="AP95" i="186"/>
  <c r="AR125" i="186"/>
  <c r="AU134" i="186"/>
  <c r="AS125" i="186"/>
  <c r="AT80" i="186"/>
  <c r="AF102" i="186"/>
  <c r="AV134" i="186"/>
  <c r="AF120" i="186"/>
  <c r="AF80" i="186"/>
  <c r="AS121" i="186"/>
  <c r="AV137" i="186"/>
  <c r="AT120" i="186"/>
  <c r="AV88" i="186"/>
  <c r="AV13" i="186"/>
  <c r="AS89" i="186"/>
  <c r="AV12" i="186"/>
  <c r="AU34" i="186"/>
  <c r="AU133" i="186"/>
  <c r="AF119" i="186"/>
  <c r="AU121" i="186"/>
  <c r="AT59" i="186"/>
  <c r="AV99" i="186"/>
  <c r="AF73" i="186"/>
  <c r="AU123" i="186"/>
  <c r="AS49" i="186"/>
  <c r="AF113" i="186"/>
  <c r="AC94" i="186"/>
  <c r="AQ104" i="186"/>
  <c r="AP37" i="186"/>
  <c r="AQ67" i="186"/>
  <c r="AO133" i="186"/>
  <c r="AR24" i="186"/>
  <c r="AP31" i="186"/>
  <c r="AP122" i="186"/>
  <c r="AE38" i="186"/>
  <c r="AV79" i="186"/>
  <c r="AS25" i="186"/>
  <c r="AQ109" i="186"/>
  <c r="AQ32" i="186"/>
  <c r="AR129" i="186"/>
  <c r="AP136" i="186"/>
  <c r="AS27" i="186"/>
  <c r="AQ98" i="186"/>
  <c r="AO84" i="186"/>
  <c r="AN127" i="186"/>
  <c r="AO37" i="186"/>
  <c r="AT66" i="186"/>
  <c r="AQ12" i="186"/>
  <c r="AT125" i="186"/>
  <c r="AR102" i="186"/>
  <c r="AO90" i="186"/>
  <c r="AR65" i="186"/>
  <c r="AP72" i="186"/>
  <c r="AQ30" i="186"/>
  <c r="AK109" i="186"/>
  <c r="AT39" i="186"/>
  <c r="AN107" i="186"/>
  <c r="AR38" i="186"/>
  <c r="AF72" i="186"/>
  <c r="AF48" i="186"/>
  <c r="AV29" i="186"/>
  <c r="AF40" i="186"/>
  <c r="AV77" i="186"/>
  <c r="AU78" i="186"/>
  <c r="AT104" i="186"/>
  <c r="AS101" i="186"/>
  <c r="AF27" i="186"/>
  <c r="AF124" i="186"/>
  <c r="AF56" i="186"/>
  <c r="AV121" i="186"/>
  <c r="AV57" i="186"/>
  <c r="AU114" i="186"/>
  <c r="AU42" i="186"/>
  <c r="AT96" i="186"/>
  <c r="AS137" i="186"/>
  <c r="AF107" i="186"/>
  <c r="AF19" i="186"/>
  <c r="AV68" i="186"/>
  <c r="AU109" i="186"/>
  <c r="AV133" i="186"/>
  <c r="AV69" i="186"/>
  <c r="AU126" i="186"/>
  <c r="AU54" i="186"/>
  <c r="AT112" i="186"/>
  <c r="AT20" i="186"/>
  <c r="AF123" i="186"/>
  <c r="AF35" i="186"/>
  <c r="AV84" i="186"/>
  <c r="AU125" i="186"/>
  <c r="AF28" i="186"/>
  <c r="AV49" i="186"/>
  <c r="AU86" i="186"/>
  <c r="AU18" i="186"/>
  <c r="AT60" i="186"/>
  <c r="AS105" i="186"/>
  <c r="AF75" i="186"/>
  <c r="AV120" i="186"/>
  <c r="AV28" i="186"/>
  <c r="AF136" i="186"/>
  <c r="AF60" i="186"/>
  <c r="AU138" i="186"/>
  <c r="AT8" i="186"/>
  <c r="AV96" i="186"/>
  <c r="AU113" i="186"/>
  <c r="AT116" i="186"/>
  <c r="AT48" i="186"/>
  <c r="AS113" i="186"/>
  <c r="AF103" i="186"/>
  <c r="AF39" i="186"/>
  <c r="AV108" i="186"/>
  <c r="AV36" i="186"/>
  <c r="AU105" i="186"/>
  <c r="AU41" i="186"/>
  <c r="AT107" i="186"/>
  <c r="AT43" i="186"/>
  <c r="AS112" i="186"/>
  <c r="AF86" i="186"/>
  <c r="AF18" i="186"/>
  <c r="AV83" i="186"/>
  <c r="AV19" i="186"/>
  <c r="AU88" i="186"/>
  <c r="AT70" i="186"/>
  <c r="AS135" i="186"/>
  <c r="AF121" i="186"/>
  <c r="AF57" i="186"/>
  <c r="AV114" i="186"/>
  <c r="AV42" i="186"/>
  <c r="AU107" i="186"/>
  <c r="AU43" i="186"/>
  <c r="AT109" i="186"/>
  <c r="AT45" i="186"/>
  <c r="AS98" i="186"/>
  <c r="AS29" i="186"/>
  <c r="AR86" i="186"/>
  <c r="AR18" i="186"/>
  <c r="AQ88" i="186"/>
  <c r="AP85" i="186"/>
  <c r="AO70" i="186"/>
  <c r="AS48" i="186"/>
  <c r="AR113" i="186"/>
  <c r="AR49" i="186"/>
  <c r="AQ115" i="186"/>
  <c r="AQ51" i="186"/>
  <c r="AP120" i="186"/>
  <c r="AP52" i="186"/>
  <c r="AS75" i="186"/>
  <c r="AR80" i="186"/>
  <c r="AR8" i="186"/>
  <c r="AQ78" i="186"/>
  <c r="AQ10" i="186"/>
  <c r="AP79" i="186"/>
  <c r="AP15" i="186"/>
  <c r="AO48" i="186"/>
  <c r="AR63" i="186"/>
  <c r="AP50" i="186"/>
  <c r="AN63" i="186"/>
  <c r="AK17" i="186"/>
  <c r="AH52" i="186"/>
  <c r="AD83" i="186"/>
  <c r="AN66" i="186"/>
  <c r="AS108" i="186"/>
  <c r="AV15" i="186"/>
  <c r="AS131" i="186"/>
  <c r="AV110" i="186"/>
  <c r="AT105" i="186"/>
  <c r="AR78" i="186"/>
  <c r="AP65" i="186"/>
  <c r="AQ111" i="186"/>
  <c r="AR140" i="186"/>
  <c r="AO40" i="186"/>
  <c r="AP98" i="186"/>
  <c r="AM112" i="186"/>
  <c r="AG69" i="186"/>
  <c r="AU9" i="186"/>
  <c r="AQ43" i="186"/>
  <c r="AF132" i="186"/>
  <c r="AF128" i="186"/>
  <c r="AF24" i="186"/>
  <c r="AV45" i="186"/>
  <c r="AU62" i="186"/>
  <c r="AT56" i="186"/>
  <c r="AF111" i="186"/>
  <c r="AV116" i="186"/>
  <c r="AF108" i="186"/>
  <c r="AF36" i="186"/>
  <c r="AV105" i="186"/>
  <c r="AV41" i="186"/>
  <c r="AU94" i="186"/>
  <c r="AU26" i="186"/>
  <c r="AT76" i="186"/>
  <c r="AS117" i="186"/>
  <c r="AF83" i="186"/>
  <c r="AV132" i="186"/>
  <c r="AV40" i="186"/>
  <c r="AF104" i="186"/>
  <c r="AV117" i="186"/>
  <c r="AV53" i="186"/>
  <c r="AU110" i="186"/>
  <c r="AU38" i="186"/>
  <c r="AT92" i="186"/>
  <c r="AS133" i="186"/>
  <c r="AF99" i="186"/>
  <c r="AV60" i="186"/>
  <c r="AU101" i="186"/>
  <c r="AV129" i="186"/>
  <c r="AV9" i="186"/>
  <c r="AU66" i="186"/>
  <c r="AT128" i="186"/>
  <c r="AT36" i="186"/>
  <c r="AF139" i="186"/>
  <c r="AF51" i="186"/>
  <c r="AV100" i="186"/>
  <c r="AV8" i="186"/>
  <c r="AF88" i="186"/>
  <c r="AU98" i="186"/>
  <c r="AF131" i="186"/>
  <c r="AV72" i="186"/>
  <c r="AU93" i="186"/>
  <c r="AT100" i="186"/>
  <c r="AT28" i="186"/>
  <c r="AS97" i="186"/>
  <c r="AF87" i="186"/>
  <c r="AF23" i="186"/>
  <c r="AV92" i="186"/>
  <c r="AV20" i="186"/>
  <c r="AU89" i="186"/>
  <c r="AT91" i="186"/>
  <c r="AT27" i="186"/>
  <c r="AS96" i="186"/>
  <c r="AF66" i="186"/>
  <c r="AV131" i="186"/>
  <c r="AV67" i="186"/>
  <c r="AU136" i="186"/>
  <c r="AU72" i="186"/>
  <c r="AT126" i="186"/>
  <c r="AT54" i="186"/>
  <c r="AS119" i="186"/>
  <c r="AF105" i="186"/>
  <c r="AF41" i="186"/>
  <c r="AV94" i="186"/>
  <c r="AV26" i="186"/>
  <c r="AU91" i="186"/>
  <c r="AU27" i="186"/>
  <c r="AT93" i="186"/>
  <c r="AT25" i="186"/>
  <c r="AS81" i="186"/>
  <c r="AS9" i="186"/>
  <c r="AR66" i="186"/>
  <c r="AQ136" i="186"/>
  <c r="AQ72" i="186"/>
  <c r="AP133" i="186"/>
  <c r="AP69" i="186"/>
  <c r="AO126" i="186"/>
  <c r="AO54" i="186"/>
  <c r="AS28" i="186"/>
  <c r="AR97" i="186"/>
  <c r="AR29" i="186"/>
  <c r="AQ99" i="186"/>
  <c r="AQ35" i="186"/>
  <c r="AP104" i="186"/>
  <c r="AP32" i="186"/>
  <c r="AS59" i="186"/>
  <c r="AR128" i="186"/>
  <c r="AR60" i="186"/>
  <c r="AQ138" i="186"/>
  <c r="AQ62" i="186"/>
  <c r="AP127" i="186"/>
  <c r="AP63" i="186"/>
  <c r="AO132" i="186"/>
  <c r="AS62" i="186"/>
  <c r="AQ129" i="186"/>
  <c r="AO115" i="186"/>
  <c r="AM132" i="186"/>
  <c r="AJ50" i="186"/>
  <c r="AG97" i="186"/>
  <c r="AC126" i="186"/>
  <c r="AU37" i="186"/>
  <c r="AF78" i="186"/>
  <c r="AU84" i="186"/>
  <c r="AF117" i="186"/>
  <c r="AV38" i="186"/>
  <c r="AT41" i="186"/>
  <c r="AR10" i="186"/>
  <c r="AQ134" i="186"/>
  <c r="AR91" i="186"/>
  <c r="AK81" i="186"/>
  <c r="AF58" i="186"/>
  <c r="AV34" i="186"/>
  <c r="AT127" i="186"/>
  <c r="AG55" i="186"/>
  <c r="AK117" i="186"/>
  <c r="AP67" i="186"/>
  <c r="AQ55" i="186"/>
  <c r="AS88" i="186"/>
  <c r="AO114" i="186"/>
  <c r="AP57" i="186"/>
  <c r="AP121" i="186"/>
  <c r="AQ56" i="186"/>
  <c r="AQ124" i="186"/>
  <c r="AR54" i="186"/>
  <c r="AR126" i="186"/>
  <c r="AS69" i="186"/>
  <c r="AT9" i="186"/>
  <c r="AT81" i="186"/>
  <c r="AU79" i="186"/>
  <c r="AV10" i="186"/>
  <c r="AV78" i="186"/>
  <c r="AF25" i="186"/>
  <c r="AF93" i="186"/>
  <c r="AS107" i="186"/>
  <c r="AT42" i="186"/>
  <c r="AT114" i="186"/>
  <c r="AU56" i="186"/>
  <c r="AU124" i="186"/>
  <c r="AV55" i="186"/>
  <c r="AV119" i="186"/>
  <c r="AF54" i="186"/>
  <c r="AF126" i="186"/>
  <c r="AT15" i="186"/>
  <c r="AT79" i="186"/>
  <c r="AU25" i="186"/>
  <c r="AN54" i="186"/>
  <c r="AO17" i="186"/>
  <c r="AO113" i="186"/>
  <c r="AC114" i="186"/>
  <c r="AD71" i="186"/>
  <c r="AE30" i="186"/>
  <c r="AE122" i="186"/>
  <c r="AG85" i="186"/>
  <c r="AH40" i="186"/>
  <c r="AH132" i="186"/>
  <c r="AI83" i="186"/>
  <c r="AJ42" i="186"/>
  <c r="AJ138" i="186"/>
  <c r="AK97" i="186"/>
  <c r="AM56" i="186"/>
  <c r="AM124" i="186"/>
  <c r="AN55" i="186"/>
  <c r="AN119" i="186"/>
  <c r="AO43" i="186"/>
  <c r="AO107" i="186"/>
  <c r="AP42" i="186"/>
  <c r="AP114" i="186"/>
  <c r="AQ57" i="186"/>
  <c r="AQ121" i="186"/>
  <c r="AR55" i="186"/>
  <c r="AR119" i="186"/>
  <c r="AS54" i="186"/>
  <c r="AO76" i="186"/>
  <c r="AO140" i="186"/>
  <c r="AP71" i="186"/>
  <c r="AP135" i="186"/>
  <c r="AQ70" i="186"/>
  <c r="AR16" i="186"/>
  <c r="AR88" i="186"/>
  <c r="AS19" i="186"/>
  <c r="AS83" i="186"/>
  <c r="AP60" i="186"/>
  <c r="AP128" i="186"/>
  <c r="AQ59" i="186"/>
  <c r="AQ123" i="186"/>
  <c r="AR57" i="186"/>
  <c r="AR121" i="186"/>
  <c r="AS56" i="186"/>
  <c r="AO78" i="186"/>
  <c r="AP25" i="186"/>
  <c r="AP93" i="186"/>
  <c r="AQ24" i="186"/>
  <c r="AQ96" i="186"/>
  <c r="AR42" i="186"/>
  <c r="AR114" i="186"/>
  <c r="AS57" i="186"/>
  <c r="AS126" i="186"/>
  <c r="AI121" i="186"/>
  <c r="AM104" i="186"/>
  <c r="AP131" i="186"/>
  <c r="AS79" i="186"/>
  <c r="AQ119" i="186"/>
  <c r="AS32" i="186"/>
  <c r="AO58" i="186"/>
  <c r="AO134" i="186"/>
  <c r="AP73" i="186"/>
  <c r="AP137" i="186"/>
  <c r="AQ76" i="186"/>
  <c r="AQ140" i="186"/>
  <c r="AR70" i="186"/>
  <c r="AS85" i="186"/>
  <c r="AT29" i="186"/>
  <c r="AT97" i="186"/>
  <c r="AU31" i="186"/>
  <c r="AU95" i="186"/>
  <c r="AV30" i="186"/>
  <c r="AV98" i="186"/>
  <c r="AF45" i="186"/>
  <c r="AF109" i="186"/>
  <c r="AS123" i="186"/>
  <c r="AT58" i="186"/>
  <c r="AT134" i="186"/>
  <c r="AU76" i="186"/>
  <c r="AU140" i="186"/>
  <c r="AV71" i="186"/>
  <c r="AV135" i="186"/>
  <c r="AF70" i="186"/>
  <c r="AS100" i="186"/>
  <c r="AT31" i="186"/>
  <c r="AT95" i="186"/>
  <c r="AU45" i="186"/>
  <c r="AN74" i="186"/>
  <c r="AO49" i="186"/>
  <c r="AC42" i="186"/>
  <c r="AC138" i="186"/>
  <c r="AD95" i="186"/>
  <c r="AE50" i="186"/>
  <c r="AG13" i="186"/>
  <c r="AG109" i="186"/>
  <c r="AH68" i="186"/>
  <c r="AI19" i="186"/>
  <c r="AI107" i="186"/>
  <c r="AJ62" i="186"/>
  <c r="AK29" i="186"/>
  <c r="AK121" i="186"/>
  <c r="AM76" i="186"/>
  <c r="AM140" i="186"/>
  <c r="AN71" i="186"/>
  <c r="AN135" i="186"/>
  <c r="AO59" i="186"/>
  <c r="AO123" i="186"/>
  <c r="AP58" i="186"/>
  <c r="AP134" i="186"/>
  <c r="AQ73" i="186"/>
  <c r="AQ137" i="186"/>
  <c r="AR71" i="186"/>
  <c r="AR135" i="186"/>
  <c r="AS70" i="186"/>
  <c r="AO92" i="186"/>
  <c r="AP23" i="186"/>
  <c r="AP87" i="186"/>
  <c r="AQ22" i="186"/>
  <c r="AQ90" i="186"/>
  <c r="AR32" i="186"/>
  <c r="AR104" i="186"/>
  <c r="AS35" i="186"/>
  <c r="AP80" i="186"/>
  <c r="AQ11" i="186"/>
  <c r="AQ75" i="186"/>
  <c r="AQ139" i="186"/>
  <c r="AR73" i="186"/>
  <c r="AR137" i="186"/>
  <c r="AS76" i="186"/>
  <c r="AO98" i="186"/>
  <c r="AP45" i="186"/>
  <c r="AP109" i="186"/>
  <c r="AQ40" i="186"/>
  <c r="AQ112" i="186"/>
  <c r="AR58" i="186"/>
  <c r="AR134" i="186"/>
  <c r="AS73" i="186"/>
  <c r="AH83" i="186"/>
  <c r="AP110" i="186"/>
  <c r="AP56" i="186"/>
  <c r="AR53" i="186"/>
  <c r="AS52" i="186"/>
  <c r="AO74" i="186"/>
  <c r="AP89" i="186"/>
  <c r="AQ20" i="186"/>
  <c r="AQ92" i="186"/>
  <c r="AR22" i="186"/>
  <c r="AR90" i="186"/>
  <c r="AS37" i="186"/>
  <c r="AS102" i="186"/>
  <c r="AT49" i="186"/>
  <c r="AT113" i="186"/>
  <c r="AU47" i="186"/>
  <c r="AU111" i="186"/>
  <c r="AV46" i="186"/>
  <c r="AV118" i="186"/>
  <c r="AF61" i="186"/>
  <c r="AF125" i="186"/>
  <c r="AS139" i="186"/>
  <c r="AT74" i="186"/>
  <c r="AU20" i="186"/>
  <c r="AU92" i="186"/>
  <c r="AV23" i="186"/>
  <c r="AV87" i="186"/>
  <c r="AF22" i="186"/>
  <c r="AF90" i="186"/>
  <c r="AS116" i="186"/>
  <c r="AT47" i="186"/>
  <c r="AT111" i="186"/>
  <c r="AU61" i="186"/>
  <c r="AN102" i="186"/>
  <c r="AO69" i="186"/>
  <c r="AC62" i="186"/>
  <c r="AD31" i="186"/>
  <c r="AD115" i="186"/>
  <c r="AE70" i="186"/>
  <c r="AG45" i="186"/>
  <c r="AG129" i="186"/>
  <c r="AH88" i="186"/>
  <c r="AI43" i="186"/>
  <c r="AI127" i="186"/>
  <c r="AJ86" i="186"/>
  <c r="AK57" i="186"/>
  <c r="AM8" i="186"/>
  <c r="AM92" i="186"/>
  <c r="AN23" i="186"/>
  <c r="AN87" i="186"/>
  <c r="AO22" i="186"/>
  <c r="AO75" i="186"/>
  <c r="AO139" i="186"/>
  <c r="AP74" i="186"/>
  <c r="AQ17" i="186"/>
  <c r="AQ89" i="186"/>
  <c r="AR23" i="186"/>
  <c r="AR87" i="186"/>
  <c r="AS22" i="186"/>
  <c r="AO36" i="186"/>
  <c r="AO108" i="186"/>
  <c r="AP39" i="186"/>
  <c r="AP103" i="186"/>
  <c r="AQ38" i="186"/>
  <c r="AQ110" i="186"/>
  <c r="AR52" i="186"/>
  <c r="AR120" i="186"/>
  <c r="AS51" i="186"/>
  <c r="AP24" i="186"/>
  <c r="AP96" i="186"/>
  <c r="AQ27" i="186"/>
  <c r="AQ91" i="186"/>
  <c r="AR17" i="186"/>
  <c r="AR89" i="186"/>
  <c r="AS20" i="186"/>
  <c r="AS92" i="186"/>
  <c r="AO118" i="186"/>
  <c r="AP61" i="186"/>
  <c r="AP125" i="186"/>
  <c r="AQ60" i="186"/>
  <c r="AQ128" i="186"/>
  <c r="AR74" i="186"/>
  <c r="AS90" i="186"/>
  <c r="AS72" i="186"/>
  <c r="AP105" i="186"/>
  <c r="AR110" i="186"/>
  <c r="AT65" i="186"/>
  <c r="AU127" i="186"/>
  <c r="AS91" i="186"/>
  <c r="AU108" i="186"/>
  <c r="AF110" i="186"/>
  <c r="AU77" i="186"/>
  <c r="AD51" i="186"/>
  <c r="AJ114" i="186"/>
  <c r="AN39" i="186"/>
  <c r="AP26" i="186"/>
  <c r="AR39" i="186"/>
  <c r="AO124" i="186"/>
  <c r="AQ126" i="186"/>
  <c r="AQ107" i="186"/>
  <c r="AO62" i="186"/>
  <c r="AQ80" i="186"/>
  <c r="AS41" i="186"/>
  <c r="AT53" i="186"/>
  <c r="AT117" i="186"/>
  <c r="AU51" i="186"/>
  <c r="AU115" i="186"/>
  <c r="AV50" i="186"/>
  <c r="AV122" i="186"/>
  <c r="AF65" i="186"/>
  <c r="AF129" i="186"/>
  <c r="AT10" i="186"/>
  <c r="AT78" i="186"/>
  <c r="AU8" i="186"/>
  <c r="AU80" i="186"/>
  <c r="AV11" i="186"/>
  <c r="AV75" i="186"/>
  <c r="AV139" i="186"/>
  <c r="AF74" i="186"/>
  <c r="AS104" i="186"/>
  <c r="AT35" i="186"/>
  <c r="AT99" i="186"/>
  <c r="AU29" i="186"/>
  <c r="AN58" i="186"/>
  <c r="AO29" i="186"/>
  <c r="AO117" i="186"/>
  <c r="AC118" i="186"/>
  <c r="AD79" i="186"/>
  <c r="AE34" i="186"/>
  <c r="AE126" i="186"/>
  <c r="AG93" i="186"/>
  <c r="AH48" i="186"/>
  <c r="AH136" i="186"/>
  <c r="AI91" i="186"/>
  <c r="AJ46" i="186"/>
  <c r="AK9" i="186"/>
  <c r="AK105" i="186"/>
  <c r="AM60" i="186"/>
  <c r="AM128" i="186"/>
  <c r="AN59" i="186"/>
  <c r="AN123" i="186"/>
  <c r="AO47" i="186"/>
  <c r="AO111" i="186"/>
  <c r="AP46" i="186"/>
  <c r="AP118" i="186"/>
  <c r="AQ61" i="186"/>
  <c r="AQ125" i="186"/>
  <c r="AR59" i="186"/>
  <c r="AR123" i="186"/>
  <c r="AS58" i="186"/>
  <c r="AO80" i="186"/>
  <c r="AP75" i="186"/>
  <c r="AP139" i="186"/>
  <c r="AQ74" i="186"/>
  <c r="AR20" i="186"/>
  <c r="AR92" i="186"/>
  <c r="AS23" i="186"/>
  <c r="AS87" i="186"/>
  <c r="AP68" i="186"/>
  <c r="AP132" i="186"/>
  <c r="AQ63" i="186"/>
  <c r="AQ127" i="186"/>
  <c r="AR77" i="186"/>
  <c r="AS8" i="186"/>
  <c r="AS80" i="186"/>
  <c r="AO102" i="186"/>
  <c r="AP49" i="186"/>
  <c r="AP113" i="186"/>
  <c r="AR115" i="186"/>
  <c r="AP124" i="186"/>
  <c r="AO94" i="186"/>
  <c r="AQ36" i="186"/>
  <c r="AT129" i="186"/>
  <c r="AV62" i="186"/>
  <c r="AT26" i="186"/>
  <c r="AV39" i="186"/>
  <c r="AS132" i="186"/>
  <c r="AN126" i="186"/>
  <c r="AD135" i="186"/>
  <c r="AH112" i="186"/>
  <c r="AK77" i="186"/>
  <c r="AN103" i="186"/>
  <c r="AP94" i="186"/>
  <c r="AR103" i="186"/>
  <c r="AP55" i="186"/>
  <c r="AR72" i="186"/>
  <c r="AP40" i="186"/>
  <c r="AR41" i="186"/>
  <c r="AO138" i="186"/>
  <c r="AR26" i="186"/>
  <c r="AS110" i="186"/>
  <c r="AT69" i="186"/>
  <c r="AT133" i="186"/>
  <c r="AU67" i="186"/>
  <c r="AU131" i="186"/>
  <c r="AV66" i="186"/>
  <c r="AF81" i="186"/>
  <c r="AS95" i="186"/>
  <c r="AT30" i="186"/>
  <c r="AT98" i="186"/>
  <c r="AU24" i="186"/>
  <c r="AU96" i="186"/>
  <c r="AV27" i="186"/>
  <c r="AV91" i="186"/>
  <c r="AF26" i="186"/>
  <c r="AF94" i="186"/>
  <c r="AS120" i="186"/>
  <c r="AT51" i="186"/>
  <c r="AT115" i="186"/>
  <c r="AU49" i="186"/>
  <c r="AN86" i="186"/>
  <c r="AO53" i="186"/>
  <c r="AC46" i="186"/>
  <c r="AD99" i="186"/>
  <c r="AE54" i="186"/>
  <c r="AG25" i="186"/>
  <c r="AG113" i="186"/>
  <c r="AH72" i="186"/>
  <c r="AI27" i="186"/>
  <c r="AI111" i="186"/>
  <c r="AJ66" i="186"/>
  <c r="AK41" i="186"/>
  <c r="AK125" i="186"/>
  <c r="AM80" i="186"/>
  <c r="AN11" i="186"/>
  <c r="AN75" i="186"/>
  <c r="AN139" i="186"/>
  <c r="AO63" i="186"/>
  <c r="AO127" i="186"/>
  <c r="AP62" i="186"/>
  <c r="AP138" i="186"/>
  <c r="AQ77" i="186"/>
  <c r="AR75" i="186"/>
  <c r="AR139" i="186"/>
  <c r="AS74" i="186"/>
  <c r="AO96" i="186"/>
  <c r="AP27" i="186"/>
  <c r="AP91" i="186"/>
  <c r="AQ26" i="186"/>
  <c r="AQ94" i="186"/>
  <c r="AR36" i="186"/>
  <c r="AR108" i="186"/>
  <c r="AS39" i="186"/>
  <c r="AP84" i="186"/>
  <c r="AQ79" i="186"/>
  <c r="AR25" i="186"/>
  <c r="AR93" i="186"/>
  <c r="AS24" i="186"/>
  <c r="AO50" i="186"/>
  <c r="AR117" i="186"/>
  <c r="AQ108" i="186"/>
  <c r="AS53" i="186"/>
  <c r="AV138" i="186"/>
  <c r="AT94" i="186"/>
  <c r="AV103" i="186"/>
  <c r="AT63" i="186"/>
  <c r="AO89" i="186"/>
  <c r="AE98" i="186"/>
  <c r="AI63" i="186"/>
  <c r="AM28" i="186"/>
  <c r="AO38" i="186"/>
  <c r="AQ41" i="186"/>
  <c r="AS38" i="186"/>
  <c r="AP119" i="186"/>
  <c r="AR136" i="186"/>
  <c r="AP112" i="186"/>
  <c r="AR105" i="186"/>
  <c r="AP77" i="186"/>
  <c r="AR94" i="186"/>
  <c r="AT13" i="186"/>
  <c r="AT85" i="186"/>
  <c r="AU19" i="186"/>
  <c r="AU83" i="186"/>
  <c r="AV18" i="186"/>
  <c r="AV86" i="186"/>
  <c r="AF29" i="186"/>
  <c r="AF97" i="186"/>
  <c r="AS111" i="186"/>
  <c r="AT46" i="186"/>
  <c r="AT118" i="186"/>
  <c r="AU40" i="186"/>
  <c r="AU112" i="186"/>
  <c r="AV43" i="186"/>
  <c r="AV107" i="186"/>
  <c r="AF42" i="186"/>
  <c r="AF114" i="186"/>
  <c r="AS136" i="186"/>
  <c r="AT67" i="186"/>
  <c r="AT131" i="186"/>
  <c r="AU65" i="186"/>
  <c r="AN110" i="186"/>
  <c r="AO73" i="186"/>
  <c r="AC70" i="186"/>
  <c r="AD35" i="186"/>
  <c r="AF77" i="186"/>
  <c r="AC90" i="186"/>
  <c r="AM108" i="186"/>
  <c r="AQ54" i="186"/>
  <c r="AS36" i="186"/>
  <c r="AT101" i="186"/>
  <c r="AV102" i="186"/>
  <c r="AS127" i="186"/>
  <c r="AU128" i="186"/>
  <c r="AF134" i="186"/>
  <c r="AU81" i="186"/>
  <c r="AE78" i="186"/>
  <c r="AG133" i="186"/>
  <c r="AI47" i="186"/>
  <c r="AJ94" i="186"/>
  <c r="AM12" i="186"/>
  <c r="AN27" i="186"/>
  <c r="AO26" i="186"/>
  <c r="AQ25" i="186"/>
  <c r="AR107" i="186"/>
  <c r="AO60" i="186"/>
  <c r="AP43" i="186"/>
  <c r="AQ42" i="186"/>
  <c r="AR56" i="186"/>
  <c r="AS55" i="186"/>
  <c r="AP48" i="186"/>
  <c r="AQ31" i="186"/>
  <c r="AR45" i="186"/>
  <c r="AS40" i="186"/>
  <c r="AO122" i="186"/>
  <c r="AP81" i="186"/>
  <c r="AQ28" i="186"/>
  <c r="AQ100" i="186"/>
  <c r="AR30" i="186"/>
  <c r="AR98" i="186"/>
  <c r="AS45" i="186"/>
  <c r="AS114" i="186"/>
  <c r="AT57" i="186"/>
  <c r="AT121" i="186"/>
  <c r="AU55" i="186"/>
  <c r="AU119" i="186"/>
  <c r="AV54" i="186"/>
  <c r="AV126" i="186"/>
  <c r="AF69" i="186"/>
  <c r="AF133" i="186"/>
  <c r="AT18" i="186"/>
  <c r="AT86" i="186"/>
  <c r="AU28" i="186"/>
  <c r="AU100" i="186"/>
  <c r="AV31" i="186"/>
  <c r="AV95" i="186"/>
  <c r="AF30" i="186"/>
  <c r="AF98" i="186"/>
  <c r="AS124" i="186"/>
  <c r="AT55" i="186"/>
  <c r="AT119" i="186"/>
  <c r="AU53" i="186"/>
  <c r="AN90" i="186"/>
  <c r="AO57" i="186"/>
  <c r="AC54" i="186"/>
  <c r="AD19" i="186"/>
  <c r="AD103" i="186"/>
  <c r="AE62" i="186"/>
  <c r="AG29" i="186"/>
  <c r="AG117" i="186"/>
  <c r="AH80" i="186"/>
  <c r="AI31" i="186"/>
  <c r="AI115" i="186"/>
  <c r="AJ74" i="186"/>
  <c r="AK45" i="186"/>
  <c r="AK129" i="186"/>
  <c r="AM84" i="186"/>
  <c r="AN15" i="186"/>
  <c r="AN79" i="186"/>
  <c r="AO10" i="186"/>
  <c r="AO67" i="186"/>
  <c r="AO131" i="186"/>
  <c r="AP66" i="186"/>
  <c r="AQ9" i="186"/>
  <c r="AQ81" i="186"/>
  <c r="AR15" i="186"/>
  <c r="AR79" i="186"/>
  <c r="AS78" i="186"/>
  <c r="AO100" i="186"/>
  <c r="AS122" i="186"/>
  <c r="AU36" i="186"/>
  <c r="AG65" i="186"/>
  <c r="AO91" i="186"/>
  <c r="AS67" i="186"/>
  <c r="AQ8" i="186"/>
  <c r="AU35" i="186"/>
  <c r="AT62" i="186"/>
  <c r="AV59" i="186"/>
  <c r="AT19" i="186"/>
  <c r="AN134" i="186"/>
  <c r="AD55" i="186"/>
  <c r="AE102" i="186"/>
  <c r="AH24" i="186"/>
  <c r="AI67" i="186"/>
  <c r="AJ118" i="186"/>
  <c r="AM36" i="186"/>
  <c r="AN43" i="186"/>
  <c r="AO42" i="186"/>
  <c r="AP30" i="186"/>
  <c r="AQ45" i="186"/>
  <c r="AR27" i="186"/>
  <c r="AS26" i="186"/>
  <c r="AO112" i="186"/>
  <c r="AP59" i="186"/>
  <c r="AQ58" i="186"/>
  <c r="AR76" i="186"/>
  <c r="AS71" i="186"/>
  <c r="AP100" i="186"/>
  <c r="AQ47" i="186"/>
  <c r="AR61" i="186"/>
  <c r="AS60" i="186"/>
  <c r="AP97" i="186"/>
  <c r="AQ48" i="186"/>
  <c r="AQ116" i="186"/>
  <c r="AR46" i="186"/>
  <c r="AR118" i="186"/>
  <c r="AS61" i="186"/>
  <c r="AS134" i="186"/>
  <c r="AT73" i="186"/>
  <c r="AT137" i="186"/>
  <c r="AU71" i="186"/>
  <c r="AU135" i="186"/>
  <c r="AV70" i="186"/>
  <c r="AF85" i="186"/>
  <c r="AS99" i="186"/>
  <c r="AT34" i="186"/>
  <c r="AT102" i="186"/>
  <c r="AU48" i="186"/>
  <c r="AU116" i="186"/>
  <c r="AV47" i="186"/>
  <c r="AV111" i="186"/>
  <c r="AF46" i="186"/>
  <c r="AF118" i="186"/>
  <c r="AS140" i="186"/>
  <c r="AT71" i="186"/>
  <c r="AT135" i="186"/>
  <c r="AU69" i="186"/>
  <c r="AN114" i="186"/>
  <c r="AO81" i="186"/>
  <c r="AC74" i="186"/>
  <c r="AD39" i="186"/>
  <c r="AD127" i="186"/>
  <c r="AE86" i="186"/>
  <c r="AG53" i="186"/>
  <c r="AH8" i="186"/>
  <c r="AH100" i="186"/>
  <c r="AI51" i="186"/>
  <c r="AI139" i="186"/>
  <c r="AJ98" i="186"/>
  <c r="AK65" i="186"/>
  <c r="AM20" i="186"/>
  <c r="AM100" i="186"/>
  <c r="AN31" i="186"/>
  <c r="AN95" i="186"/>
  <c r="AO30" i="186"/>
  <c r="AO83" i="186"/>
  <c r="AP18" i="186"/>
  <c r="AP86" i="186"/>
  <c r="AQ29" i="186"/>
  <c r="AQ97" i="186"/>
  <c r="AR31" i="186"/>
  <c r="AR95" i="186"/>
  <c r="AS30" i="186"/>
  <c r="AR84" i="186"/>
  <c r="AP41" i="186"/>
  <c r="AF38" i="186"/>
  <c r="AQ105" i="186"/>
  <c r="AU99" i="186"/>
  <c r="AF49" i="186"/>
  <c r="AT138" i="186"/>
  <c r="AV123" i="186"/>
  <c r="AT83" i="186"/>
  <c r="AO97" i="186"/>
  <c r="AD119" i="186"/>
  <c r="AG49" i="186"/>
  <c r="AH96" i="186"/>
  <c r="AI131" i="186"/>
  <c r="AK61" i="186"/>
  <c r="AM96" i="186"/>
  <c r="AN91" i="186"/>
  <c r="AO79" i="186"/>
  <c r="AP78" i="186"/>
  <c r="AQ93" i="186"/>
  <c r="AR43" i="186"/>
  <c r="AS42" i="186"/>
  <c r="AO128" i="186"/>
  <c r="AP107" i="186"/>
  <c r="AQ114" i="186"/>
  <c r="AR124" i="186"/>
  <c r="AP116" i="186"/>
  <c r="AQ95" i="186"/>
  <c r="AR109" i="186"/>
  <c r="AO66" i="186"/>
  <c r="AP29" i="186"/>
  <c r="AP129" i="186"/>
  <c r="AQ68" i="186"/>
  <c r="AQ132" i="186"/>
  <c r="AR62" i="186"/>
  <c r="AR138" i="186"/>
  <c r="AS77" i="186"/>
  <c r="AT17" i="186"/>
  <c r="AT89" i="186"/>
  <c r="AU23" i="186"/>
  <c r="AU87" i="186"/>
  <c r="AV22" i="186"/>
  <c r="AV90" i="186"/>
  <c r="AF37" i="186"/>
  <c r="AF101" i="186"/>
  <c r="AS115" i="186"/>
  <c r="AT50" i="186"/>
  <c r="AT122" i="186"/>
  <c r="AU68" i="186"/>
  <c r="AU132" i="186"/>
  <c r="AV63" i="186"/>
  <c r="AV127" i="186"/>
  <c r="AF62" i="186"/>
  <c r="AF138" i="186"/>
  <c r="AT23" i="186"/>
  <c r="AT87" i="186"/>
  <c r="AU13" i="186"/>
  <c r="AU85" i="186"/>
  <c r="AO9" i="186"/>
  <c r="AO101" i="186"/>
  <c r="AC98" i="186"/>
  <c r="AD63" i="186"/>
  <c r="AE18" i="186"/>
  <c r="AE110" i="186"/>
  <c r="AG77" i="186"/>
  <c r="AH28" i="186"/>
  <c r="AH120" i="186"/>
  <c r="AI75" i="186"/>
  <c r="AJ30" i="186"/>
  <c r="AJ122" i="186"/>
  <c r="AK89" i="186"/>
  <c r="AM40" i="186"/>
  <c r="AM116" i="186"/>
  <c r="AN47" i="186"/>
  <c r="AN111" i="186"/>
  <c r="AO46" i="186"/>
  <c r="AO99" i="186"/>
  <c r="AP34" i="186"/>
  <c r="AP102" i="186"/>
  <c r="AQ49" i="186"/>
  <c r="AQ113" i="186"/>
  <c r="AR47" i="186"/>
  <c r="AR111" i="186"/>
  <c r="AS46" i="186"/>
  <c r="AO68" i="186"/>
  <c r="AF100" i="186"/>
  <c r="AV113" i="186"/>
  <c r="AF112" i="186"/>
  <c r="AV125" i="186"/>
  <c r="AV25" i="186"/>
  <c r="AU30" i="186"/>
  <c r="AT32" i="186"/>
  <c r="AF91" i="186"/>
  <c r="AV48" i="186"/>
  <c r="AF92" i="186"/>
  <c r="AF20" i="186"/>
  <c r="AV89" i="186"/>
  <c r="AV17" i="186"/>
  <c r="AU74" i="186"/>
  <c r="AT140" i="186"/>
  <c r="AT52" i="186"/>
  <c r="AS93" i="186"/>
  <c r="AF63" i="186"/>
  <c r="AV112" i="186"/>
  <c r="AV16" i="186"/>
  <c r="AF52" i="186"/>
  <c r="AV101" i="186"/>
  <c r="AV37" i="186"/>
  <c r="AU90" i="186"/>
  <c r="AU22" i="186"/>
  <c r="AT72" i="186"/>
  <c r="AS109" i="186"/>
  <c r="AF79" i="186"/>
  <c r="AV128" i="186"/>
  <c r="AV32" i="186"/>
  <c r="AF116" i="186"/>
  <c r="AV97" i="186"/>
  <c r="AU122" i="186"/>
  <c r="AU50" i="186"/>
  <c r="AT108" i="186"/>
  <c r="AT16" i="186"/>
  <c r="AF115" i="186"/>
  <c r="AF31" i="186"/>
  <c r="AV80" i="186"/>
  <c r="AU117" i="186"/>
  <c r="AF32" i="186"/>
  <c r="AV109" i="186"/>
  <c r="AU46" i="186"/>
  <c r="AF67" i="186"/>
  <c r="AV24" i="186"/>
  <c r="AU10" i="186"/>
  <c r="AT84" i="186"/>
  <c r="AT12" i="186"/>
  <c r="AF135" i="186"/>
  <c r="AF71" i="186"/>
  <c r="AV140" i="186"/>
  <c r="AV76" i="186"/>
  <c r="AU137" i="186"/>
  <c r="AU73" i="186"/>
  <c r="AT139" i="186"/>
  <c r="AT75" i="186"/>
  <c r="AT11" i="186"/>
  <c r="AF122" i="186"/>
  <c r="AF50" i="186"/>
  <c r="AV115" i="186"/>
  <c r="AV51" i="186"/>
  <c r="AU120" i="186"/>
  <c r="AU52" i="186"/>
  <c r="AT110" i="186"/>
  <c r="AT38" i="186"/>
  <c r="AS103" i="186"/>
  <c r="AF89" i="186"/>
  <c r="AV74" i="186"/>
  <c r="AU139" i="186"/>
  <c r="AU75" i="186"/>
  <c r="AU11" i="186"/>
  <c r="AT77" i="186"/>
  <c r="AS138" i="186"/>
  <c r="AS65" i="186"/>
  <c r="AR122" i="186"/>
  <c r="AR50" i="186"/>
  <c r="AQ120" i="186"/>
  <c r="AQ52" i="186"/>
  <c r="AP117" i="186"/>
  <c r="AP53" i="186"/>
  <c r="AO110" i="186"/>
  <c r="AS84" i="186"/>
  <c r="AR81" i="186"/>
  <c r="AR9" i="186"/>
  <c r="AQ83" i="186"/>
  <c r="AQ19" i="186"/>
  <c r="AP88" i="186"/>
  <c r="AS43" i="186"/>
  <c r="AR112" i="186"/>
  <c r="AR40" i="186"/>
  <c r="AQ118" i="186"/>
  <c r="AQ46" i="186"/>
  <c r="AP111" i="186"/>
  <c r="AP47" i="186"/>
  <c r="AO116" i="186"/>
  <c r="AQ65" i="186"/>
  <c r="AO51" i="186"/>
  <c r="AM68" i="186"/>
  <c r="AI95" i="186"/>
  <c r="AE138" i="186"/>
  <c r="AO121" i="186"/>
  <c r="AT103" i="186"/>
  <c r="AU12" i="186"/>
  <c r="AF53" i="186"/>
  <c r="AU103" i="186"/>
  <c r="AS94" i="186"/>
  <c r="AQ84" i="186"/>
  <c r="AO86" i="186"/>
  <c r="AP28" i="186"/>
  <c r="AP123" i="186"/>
  <c r="AO95" i="186"/>
  <c r="AJ26" i="186"/>
  <c r="AU60" i="186"/>
  <c r="AT37" i="186"/>
  <c r="AO56" i="186"/>
  <c r="AU63" i="186"/>
  <c r="AM13" i="186"/>
  <c r="AQ66" i="186"/>
  <c r="AO72" i="186"/>
  <c r="AQ117" i="186"/>
  <c r="AO103" i="186"/>
  <c r="AG61" i="186"/>
  <c r="AG105" i="186"/>
  <c r="AM95" i="186"/>
  <c r="AC69" i="186"/>
  <c r="AH15" i="186"/>
  <c r="AS50" i="186"/>
  <c r="AQ53" i="186"/>
  <c r="AO39" i="186"/>
  <c r="AC78" i="186"/>
  <c r="AD91" i="186"/>
  <c r="AJ97" i="186"/>
  <c r="AM90" i="186"/>
  <c r="AK96" i="186"/>
  <c r="AM39" i="186"/>
  <c r="AO136" i="186"/>
  <c r="AR51" i="186"/>
  <c r="AP38" i="186"/>
  <c r="AJ10" i="186"/>
  <c r="AI103" i="186"/>
  <c r="AO109" i="186"/>
  <c r="AE85" i="186"/>
  <c r="AK67" i="186"/>
  <c r="AR101" i="186"/>
  <c r="AR37" i="186"/>
  <c r="AQ103" i="186"/>
  <c r="AQ39" i="186"/>
  <c r="AP108" i="186"/>
  <c r="AP36" i="186"/>
  <c r="AS63" i="186"/>
  <c r="AR132" i="186"/>
  <c r="AR68" i="186"/>
  <c r="AQ122" i="186"/>
  <c r="AQ50" i="186"/>
  <c r="AP115" i="186"/>
  <c r="AP51" i="186"/>
  <c r="AO120" i="186"/>
  <c r="AO52" i="186"/>
  <c r="AS34" i="186"/>
  <c r="AR99" i="186"/>
  <c r="AR35" i="186"/>
  <c r="AQ101" i="186"/>
  <c r="AQ37" i="186"/>
  <c r="AP90" i="186"/>
  <c r="AP22" i="186"/>
  <c r="AO87" i="186"/>
  <c r="AO34" i="186"/>
  <c r="AM24" i="186"/>
  <c r="AI59" i="186"/>
  <c r="AE90" i="186"/>
  <c r="AO85" i="186"/>
  <c r="AK53" i="186"/>
  <c r="AI39" i="186"/>
  <c r="AG41" i="186"/>
  <c r="AD27" i="186"/>
  <c r="AO45" i="186"/>
  <c r="AM31" i="186"/>
  <c r="AJ29" i="186"/>
  <c r="AH19" i="186"/>
  <c r="AE13" i="186"/>
  <c r="AO32" i="186"/>
  <c r="AM22" i="186"/>
  <c r="AG107" i="186"/>
  <c r="AI140" i="186"/>
  <c r="AC63" i="186"/>
  <c r="AE9" i="186"/>
  <c r="AJ83" i="186"/>
  <c r="AK47" i="186"/>
  <c r="AR85" i="186"/>
  <c r="AR13" i="186"/>
  <c r="AQ87" i="186"/>
  <c r="AQ23" i="186"/>
  <c r="AP92" i="186"/>
  <c r="AP20" i="186"/>
  <c r="AS47" i="186"/>
  <c r="AR116" i="186"/>
  <c r="AR48" i="186"/>
  <c r="AQ102" i="186"/>
  <c r="AQ34" i="186"/>
  <c r="AP99" i="186"/>
  <c r="AP35" i="186"/>
  <c r="AO104" i="186"/>
  <c r="AS86" i="186"/>
  <c r="AS18" i="186"/>
  <c r="AR83" i="186"/>
  <c r="AR19" i="186"/>
  <c r="AQ85" i="186"/>
  <c r="AQ13" i="186"/>
  <c r="AP70" i="186"/>
  <c r="AO135" i="186"/>
  <c r="AO71" i="186"/>
  <c r="AN99" i="186"/>
  <c r="AK73" i="186"/>
  <c r="AH104" i="186"/>
  <c r="AD131" i="186"/>
  <c r="AN122" i="186"/>
  <c r="AJ110" i="186"/>
  <c r="AH108" i="186"/>
  <c r="AE94" i="186"/>
  <c r="AN98" i="186"/>
  <c r="AK100" i="186"/>
  <c r="AI86" i="186"/>
  <c r="AG88" i="186"/>
  <c r="AD70" i="186"/>
  <c r="AN101" i="186"/>
  <c r="AK87" i="186"/>
  <c r="AD109" i="186"/>
  <c r="AG134" i="186"/>
  <c r="AB42" i="186"/>
  <c r="AJ25" i="186"/>
  <c r="AJ59" i="186"/>
  <c r="AR133" i="186"/>
  <c r="AR69" i="186"/>
  <c r="AQ135" i="186"/>
  <c r="AQ71" i="186"/>
  <c r="AP140" i="186"/>
  <c r="AP76" i="186"/>
  <c r="AO137" i="186"/>
  <c r="AS31" i="186"/>
  <c r="AR100" i="186"/>
  <c r="AR28" i="186"/>
  <c r="AQ86" i="186"/>
  <c r="AQ18" i="186"/>
  <c r="AP83" i="186"/>
  <c r="AP19" i="186"/>
  <c r="AO88" i="186"/>
  <c r="AS66" i="186"/>
  <c r="AR131" i="186"/>
  <c r="AR67" i="186"/>
  <c r="AQ133" i="186"/>
  <c r="AQ69" i="186"/>
  <c r="AP126" i="186"/>
  <c r="AP54" i="186"/>
  <c r="AO119" i="186"/>
  <c r="AO55" i="186"/>
  <c r="AN35" i="186"/>
  <c r="AJ102" i="186"/>
  <c r="AH12" i="186"/>
  <c r="AD47" i="186"/>
  <c r="AM52" i="186"/>
  <c r="AJ38" i="186"/>
  <c r="AH36" i="186"/>
  <c r="AE26" i="186"/>
  <c r="AC86" i="186"/>
  <c r="AN30" i="186"/>
  <c r="AK28" i="186"/>
  <c r="AI18" i="186"/>
  <c r="AG16" i="186"/>
  <c r="AC133" i="186"/>
  <c r="AN37" i="186"/>
  <c r="AJ140" i="186"/>
  <c r="AO19" i="186"/>
  <c r="AD128" i="186"/>
  <c r="AB79" i="186"/>
  <c r="AL42" i="186"/>
  <c r="AJ85" i="186"/>
  <c r="AE25" i="186"/>
  <c r="AB68" i="186"/>
  <c r="AC75" i="186"/>
  <c r="AM97" i="186"/>
  <c r="AH54" i="186"/>
  <c r="AM66" i="186"/>
  <c r="AC65" i="186"/>
  <c r="AE81" i="186"/>
  <c r="AH79" i="186"/>
  <c r="AJ93" i="186"/>
  <c r="AM27" i="186"/>
  <c r="AB52" i="186"/>
  <c r="AB114" i="186"/>
  <c r="AC127" i="186"/>
  <c r="AE59" i="186"/>
  <c r="AH73" i="186"/>
  <c r="AJ71" i="186"/>
  <c r="AM85" i="186"/>
  <c r="AC36" i="186"/>
  <c r="AE40" i="186"/>
  <c r="AH42" i="186"/>
  <c r="AJ56" i="186"/>
  <c r="AK39" i="186"/>
  <c r="AK103" i="186"/>
  <c r="AM38" i="186"/>
  <c r="AM110" i="186"/>
  <c r="AN53" i="186"/>
  <c r="AN117" i="186"/>
  <c r="AC13" i="186"/>
  <c r="AC85" i="186"/>
  <c r="AD22" i="186"/>
  <c r="AD90" i="186"/>
  <c r="AE37" i="186"/>
  <c r="AE101" i="186"/>
  <c r="AG32" i="186"/>
  <c r="AG104" i="186"/>
  <c r="AH35" i="186"/>
  <c r="AH99" i="186"/>
  <c r="AI34" i="186"/>
  <c r="AI102" i="186"/>
  <c r="AJ49" i="186"/>
  <c r="AJ113" i="186"/>
  <c r="AK48" i="186"/>
  <c r="AK116" i="186"/>
  <c r="AM47" i="186"/>
  <c r="AM111" i="186"/>
  <c r="AN46" i="186"/>
  <c r="AN118" i="186"/>
  <c r="AO61" i="186"/>
  <c r="AO125" i="186"/>
  <c r="AC102" i="186"/>
  <c r="AD43" i="186"/>
  <c r="AD107" i="186"/>
  <c r="AE42" i="186"/>
  <c r="AE114" i="186"/>
  <c r="AG57" i="186"/>
  <c r="AG121" i="186"/>
  <c r="AH56" i="186"/>
  <c r="AH124" i="186"/>
  <c r="AI55" i="186"/>
  <c r="AI119" i="186"/>
  <c r="AJ54" i="186"/>
  <c r="AJ126" i="186"/>
  <c r="AK69" i="186"/>
  <c r="AK133" i="186"/>
  <c r="AN50" i="186"/>
  <c r="AO13" i="186"/>
  <c r="AO105" i="186"/>
  <c r="AC110" i="186"/>
  <c r="AD67" i="186"/>
  <c r="AE22" i="186"/>
  <c r="AE118" i="186"/>
  <c r="AG81" i="186"/>
  <c r="AH32" i="186"/>
  <c r="AH128" i="186"/>
  <c r="AI79" i="186"/>
  <c r="AJ34" i="186"/>
  <c r="AJ134" i="186"/>
  <c r="AK93" i="186"/>
  <c r="AM48" i="186"/>
  <c r="AM120" i="186"/>
  <c r="AN51" i="186"/>
  <c r="AN115" i="186"/>
  <c r="AD52" i="186"/>
  <c r="AH27" i="186"/>
  <c r="AB126" i="186"/>
  <c r="AE71" i="186"/>
  <c r="AC52" i="186"/>
  <c r="AI69" i="186"/>
  <c r="AN81" i="186"/>
  <c r="AC129" i="186"/>
  <c r="AG12" i="186"/>
  <c r="AM91" i="186"/>
  <c r="AB120" i="186"/>
  <c r="AB111" i="186"/>
  <c r="AE123" i="186"/>
  <c r="AH137" i="186"/>
  <c r="AJ135" i="186"/>
  <c r="AN16" i="186"/>
  <c r="AC108" i="186"/>
  <c r="AE112" i="186"/>
  <c r="AH114" i="186"/>
  <c r="AJ76" i="186"/>
  <c r="AK55" i="186"/>
  <c r="AK119" i="186"/>
  <c r="AM54" i="186"/>
  <c r="AM126" i="186"/>
  <c r="AN69" i="186"/>
  <c r="AN133" i="186"/>
  <c r="AC37" i="186"/>
  <c r="AC101" i="186"/>
  <c r="AD38" i="186"/>
  <c r="AD110" i="186"/>
  <c r="AE53" i="186"/>
  <c r="AE117" i="186"/>
  <c r="AG52" i="186"/>
  <c r="AG120" i="186"/>
  <c r="AH51" i="186"/>
  <c r="AH115" i="186"/>
  <c r="AI50" i="186"/>
  <c r="AI122" i="186"/>
  <c r="AJ65" i="186"/>
  <c r="AJ129" i="186"/>
  <c r="AK68" i="186"/>
  <c r="AK132" i="186"/>
  <c r="AM63" i="186"/>
  <c r="AM127" i="186"/>
  <c r="AN62" i="186"/>
  <c r="AN138" i="186"/>
  <c r="AO77" i="186"/>
  <c r="AC50" i="186"/>
  <c r="AC122" i="186"/>
  <c r="AD59" i="186"/>
  <c r="AD123" i="186"/>
  <c r="AE58" i="186"/>
  <c r="AE134" i="186"/>
  <c r="AG73" i="186"/>
  <c r="AG137" i="186"/>
  <c r="AH76" i="186"/>
  <c r="AH140" i="186"/>
  <c r="AI71" i="186"/>
  <c r="AI135" i="186"/>
  <c r="AJ70" i="186"/>
  <c r="AK13" i="186"/>
  <c r="AK85" i="186"/>
  <c r="AM16" i="186"/>
  <c r="AN70" i="186"/>
  <c r="AO41" i="186"/>
  <c r="AO129" i="186"/>
  <c r="AC134" i="186"/>
  <c r="AD87" i="186"/>
  <c r="AE46" i="186"/>
  <c r="AG9" i="186"/>
  <c r="AG101" i="186"/>
  <c r="AH60" i="186"/>
  <c r="AI15" i="186"/>
  <c r="AI99" i="186"/>
  <c r="AJ58" i="186"/>
  <c r="AK25" i="186"/>
  <c r="AK113" i="186"/>
  <c r="AM72" i="186"/>
  <c r="AM136" i="186"/>
  <c r="AN67" i="186"/>
  <c r="AN131" i="186"/>
  <c r="AN80" i="186"/>
  <c r="AJ41" i="186"/>
  <c r="AH85" i="186"/>
  <c r="AE56" i="186"/>
  <c r="AJ72" i="186"/>
  <c r="AO28" i="186"/>
  <c r="AD66" i="186"/>
  <c r="AG84" i="186"/>
  <c r="AI78" i="186"/>
  <c r="AK24" i="186"/>
  <c r="AN26" i="186"/>
  <c r="AB85" i="186"/>
  <c r="AB132" i="186"/>
  <c r="AD60" i="186"/>
  <c r="AG58" i="186"/>
  <c r="AI76" i="186"/>
  <c r="AK70" i="186"/>
  <c r="AN88" i="186"/>
  <c r="AD45" i="186"/>
  <c r="AG43" i="186"/>
  <c r="AI57" i="186"/>
  <c r="AJ124" i="186"/>
  <c r="AK71" i="186"/>
  <c r="AK135" i="186"/>
  <c r="AM70" i="186"/>
  <c r="AN13" i="186"/>
  <c r="AN85" i="186"/>
  <c r="AO16" i="186"/>
  <c r="AC53" i="186"/>
  <c r="AC117" i="186"/>
  <c r="AD54" i="186"/>
  <c r="AD126" i="186"/>
  <c r="AE69" i="186"/>
  <c r="AE133" i="186"/>
  <c r="AG72" i="186"/>
  <c r="AG136" i="186"/>
  <c r="AH67" i="186"/>
  <c r="AH131" i="186"/>
  <c r="AI66" i="186"/>
  <c r="AJ9" i="186"/>
  <c r="AJ81" i="186"/>
  <c r="AK12" i="186"/>
  <c r="AK84" i="186"/>
  <c r="AM15" i="186"/>
  <c r="AM79" i="186"/>
  <c r="AN10" i="186"/>
  <c r="AN78" i="186"/>
  <c r="AO25" i="186"/>
  <c r="AO93" i="186"/>
  <c r="AC66" i="186"/>
  <c r="AD75" i="186"/>
  <c r="AD139" i="186"/>
  <c r="AE74" i="186"/>
  <c r="AG17" i="186"/>
  <c r="AG89" i="186"/>
  <c r="AH20" i="186"/>
  <c r="AH92" i="186"/>
  <c r="AI23" i="186"/>
  <c r="AI87" i="186"/>
  <c r="AJ22" i="186"/>
  <c r="AJ90" i="186"/>
  <c r="AK37" i="186"/>
  <c r="AK101" i="186"/>
  <c r="AM32" i="186"/>
  <c r="AN94" i="186"/>
  <c r="AO65" i="186"/>
  <c r="AC58" i="186"/>
  <c r="AD23" i="186"/>
  <c r="AD111" i="186"/>
  <c r="AE66" i="186"/>
  <c r="AG37" i="186"/>
  <c r="AG125" i="186"/>
  <c r="AH84" i="186"/>
  <c r="AI35" i="186"/>
  <c r="AI123" i="186"/>
  <c r="AJ78" i="186"/>
  <c r="AK49" i="186"/>
  <c r="AK137" i="186"/>
  <c r="AM88" i="186"/>
  <c r="AN19" i="186"/>
  <c r="AN83" i="186"/>
  <c r="AO18" i="186"/>
  <c r="AL52" i="186"/>
  <c r="AB30" i="186"/>
  <c r="AH71" i="186"/>
  <c r="AB91" i="186"/>
  <c r="AK62" i="186"/>
  <c r="AI49" i="186"/>
  <c r="AD78" i="186"/>
  <c r="AG96" i="186"/>
  <c r="AI94" i="186"/>
  <c r="AK108" i="186"/>
  <c r="AB99" i="186"/>
  <c r="AB54" i="186"/>
  <c r="AD140" i="186"/>
  <c r="AH13" i="186"/>
  <c r="AJ19" i="186"/>
  <c r="AM29" i="186"/>
  <c r="AO31" i="186"/>
  <c r="AD121" i="186"/>
  <c r="AE140" i="186"/>
  <c r="AG135" i="186"/>
  <c r="AI13" i="186"/>
  <c r="AJ16" i="186"/>
  <c r="AK19" i="186"/>
  <c r="AM18" i="186"/>
  <c r="AN29" i="186"/>
  <c r="AO12" i="186"/>
  <c r="AC49" i="186"/>
  <c r="AC113" i="186"/>
  <c r="AD50" i="186"/>
  <c r="AD122" i="186"/>
  <c r="AE65" i="186"/>
  <c r="AE129" i="186"/>
  <c r="AG68" i="186"/>
  <c r="AG132" i="186"/>
  <c r="AH63" i="186"/>
  <c r="AH127" i="186"/>
  <c r="AI62" i="186"/>
  <c r="AI138" i="186"/>
  <c r="AJ77" i="186"/>
  <c r="AK80" i="186"/>
  <c r="AM11" i="186"/>
  <c r="AM75" i="186"/>
  <c r="AM139" i="186"/>
  <c r="AB51" i="186"/>
  <c r="AB32" i="186"/>
  <c r="AB104" i="186"/>
  <c r="AB69" i="186"/>
  <c r="AB26" i="186"/>
  <c r="AB94" i="186"/>
  <c r="AB71" i="186"/>
  <c r="AC34" i="186"/>
  <c r="AC47" i="186"/>
  <c r="AC111" i="186"/>
  <c r="AD40" i="186"/>
  <c r="AD112" i="186"/>
  <c r="AE43" i="186"/>
  <c r="AE107" i="186"/>
  <c r="AG42" i="186"/>
  <c r="AG114" i="186"/>
  <c r="AH57" i="186"/>
  <c r="AH121" i="186"/>
  <c r="AI56" i="186"/>
  <c r="AI124" i="186"/>
  <c r="AJ55" i="186"/>
  <c r="AJ119" i="186"/>
  <c r="AK54" i="186"/>
  <c r="AK126" i="186"/>
  <c r="AM69" i="186"/>
  <c r="AM133" i="186"/>
  <c r="AN72" i="186"/>
  <c r="AN136" i="186"/>
  <c r="AC20" i="186"/>
  <c r="AC92" i="186"/>
  <c r="AD25" i="186"/>
  <c r="AD93" i="186"/>
  <c r="AE24" i="186"/>
  <c r="AE96" i="186"/>
  <c r="AG27" i="186"/>
  <c r="AG91" i="186"/>
  <c r="AH26" i="186"/>
  <c r="AH94" i="186"/>
  <c r="AI41" i="186"/>
  <c r="AI105" i="186"/>
  <c r="AJ36" i="186"/>
  <c r="AJ108" i="186"/>
  <c r="AH30" i="186"/>
  <c r="AM83" i="186"/>
  <c r="AG50" i="186"/>
  <c r="AD37" i="186"/>
  <c r="AN61" i="186"/>
  <c r="AE93" i="186"/>
  <c r="AH91" i="186"/>
  <c r="AJ105" i="186"/>
  <c r="AM103" i="186"/>
  <c r="AB29" i="186"/>
  <c r="AB127" i="186"/>
  <c r="AC139" i="186"/>
  <c r="AE135" i="186"/>
  <c r="AI16" i="186"/>
  <c r="AK18" i="186"/>
  <c r="AN28" i="186"/>
  <c r="AC120" i="186"/>
  <c r="AE76" i="186"/>
  <c r="AG71" i="186"/>
  <c r="AH70" i="186"/>
  <c r="AI85" i="186"/>
  <c r="AJ88" i="186"/>
  <c r="AK83" i="186"/>
  <c r="AM86" i="186"/>
  <c r="AN97" i="186"/>
  <c r="AC81" i="186"/>
  <c r="AD18" i="186"/>
  <c r="AD86" i="186"/>
  <c r="AE29" i="186"/>
  <c r="AE97" i="186"/>
  <c r="AG28" i="186"/>
  <c r="AG100" i="186"/>
  <c r="AH31" i="186"/>
  <c r="AH95" i="186"/>
  <c r="AI30" i="186"/>
  <c r="AI98" i="186"/>
  <c r="AJ45" i="186"/>
  <c r="AJ109" i="186"/>
  <c r="AK40" i="186"/>
  <c r="AK112" i="186"/>
  <c r="AM43" i="186"/>
  <c r="AM107" i="186"/>
  <c r="AN42" i="186"/>
  <c r="AB107" i="186"/>
  <c r="AB72" i="186"/>
  <c r="AB37" i="186"/>
  <c r="AB101" i="186"/>
  <c r="AB58" i="186"/>
  <c r="AB10" i="186"/>
  <c r="AB131" i="186"/>
  <c r="AC15" i="186"/>
  <c r="AC79" i="186"/>
  <c r="AD80" i="186"/>
  <c r="AE11" i="186"/>
  <c r="AE75" i="186"/>
  <c r="AE139" i="186"/>
  <c r="AG74" i="186"/>
  <c r="AH17" i="186"/>
  <c r="AH89" i="186"/>
  <c r="AI20" i="186"/>
  <c r="AI92" i="186"/>
  <c r="AJ23" i="186"/>
  <c r="AJ87" i="186"/>
  <c r="AK22" i="186"/>
  <c r="AK90" i="186"/>
  <c r="AM37" i="186"/>
  <c r="AM101" i="186"/>
  <c r="AN32" i="186"/>
  <c r="AN104" i="186"/>
  <c r="AO35" i="186"/>
  <c r="AC56" i="186"/>
  <c r="AC124" i="186"/>
  <c r="AD61" i="186"/>
  <c r="AD125" i="186"/>
  <c r="AE60" i="186"/>
  <c r="AE128" i="186"/>
  <c r="AG59" i="186"/>
  <c r="AG123" i="186"/>
  <c r="AH58" i="186"/>
  <c r="AH134" i="186"/>
  <c r="AI73" i="186"/>
  <c r="AI137" i="186"/>
  <c r="AE41" i="186"/>
  <c r="AB112" i="186"/>
  <c r="AI68" i="186"/>
  <c r="AG35" i="186"/>
  <c r="AC109" i="186"/>
  <c r="AG24" i="186"/>
  <c r="AI26" i="186"/>
  <c r="AK36" i="186"/>
  <c r="AN38" i="186"/>
  <c r="AB97" i="186"/>
  <c r="AD76" i="186"/>
  <c r="AG70" i="186"/>
  <c r="AI88" i="186"/>
  <c r="AK86" i="186"/>
  <c r="AN100" i="186"/>
  <c r="AD57" i="186"/>
  <c r="AE124" i="186"/>
  <c r="AG119" i="186"/>
  <c r="AH126" i="186"/>
  <c r="AI133" i="186"/>
  <c r="AJ136" i="186"/>
  <c r="AK131" i="186"/>
  <c r="AN9" i="186"/>
  <c r="AN129" i="186"/>
  <c r="AC29" i="186"/>
  <c r="AC97" i="186"/>
  <c r="AD34" i="186"/>
  <c r="AD102" i="186"/>
  <c r="AE49" i="186"/>
  <c r="AE113" i="186"/>
  <c r="AG48" i="186"/>
  <c r="AG116" i="186"/>
  <c r="AH47" i="186"/>
  <c r="AH111" i="186"/>
  <c r="AI46" i="186"/>
  <c r="AI118" i="186"/>
  <c r="AJ61" i="186"/>
  <c r="AJ125" i="186"/>
  <c r="AK60" i="186"/>
  <c r="AK128" i="186"/>
  <c r="AM59" i="186"/>
  <c r="AM123" i="186"/>
  <c r="AB23" i="186"/>
  <c r="AB16" i="186"/>
  <c r="AB88" i="186"/>
  <c r="AB53" i="186"/>
  <c r="AB117" i="186"/>
  <c r="AB74" i="186"/>
  <c r="AB39" i="186"/>
  <c r="AC18" i="186"/>
  <c r="AC31" i="186"/>
  <c r="AC95" i="186"/>
  <c r="AD24" i="186"/>
  <c r="AD96" i="186"/>
  <c r="AE27" i="186"/>
  <c r="AE91" i="186"/>
  <c r="AG26" i="186"/>
  <c r="AG94" i="186"/>
  <c r="AH41" i="186"/>
  <c r="AH105" i="186"/>
  <c r="AI36" i="186"/>
  <c r="AI108" i="186"/>
  <c r="AJ39" i="186"/>
  <c r="AJ103" i="186"/>
  <c r="AK38" i="186"/>
  <c r="AK110" i="186"/>
  <c r="AM53" i="186"/>
  <c r="AM117" i="186"/>
  <c r="AN52" i="186"/>
  <c r="AN120" i="186"/>
  <c r="AB137" i="186"/>
  <c r="AC76" i="186"/>
  <c r="AC140" i="186"/>
  <c r="AD77" i="186"/>
  <c r="AE8" i="186"/>
  <c r="AE80" i="186"/>
  <c r="AG11" i="186"/>
  <c r="AG75" i="186"/>
  <c r="AG139" i="186"/>
  <c r="AH74" i="186"/>
  <c r="AI17" i="186"/>
  <c r="AI89" i="186"/>
  <c r="AJ20" i="186"/>
  <c r="AJ92" i="186"/>
  <c r="AK23" i="186"/>
  <c r="AL125" i="186"/>
  <c r="AL115" i="186"/>
  <c r="AC51" i="186"/>
  <c r="AM73" i="186"/>
  <c r="AJ40" i="186"/>
  <c r="AE137" i="186"/>
  <c r="AH135" i="186"/>
  <c r="AK16" i="186"/>
  <c r="AN18" i="186"/>
  <c r="AB77" i="186"/>
  <c r="AB124" i="186"/>
  <c r="AD120" i="186"/>
  <c r="AG122" i="186"/>
  <c r="AI132" i="186"/>
  <c r="AK138" i="186"/>
  <c r="AO11" i="186"/>
  <c r="AD101" i="186"/>
  <c r="AG99" i="186"/>
  <c r="AI113" i="186"/>
  <c r="AK111" i="186"/>
  <c r="AN125" i="186"/>
  <c r="AD30" i="186"/>
  <c r="AD98" i="186"/>
  <c r="AE45" i="186"/>
  <c r="AE109" i="186"/>
  <c r="AG40" i="186"/>
  <c r="AG112" i="186"/>
  <c r="AH43" i="186"/>
  <c r="AH107" i="186"/>
  <c r="AI42" i="186"/>
  <c r="AI114" i="186"/>
  <c r="AJ57" i="186"/>
  <c r="AJ121" i="186"/>
  <c r="AK56" i="186"/>
  <c r="AK124" i="186"/>
  <c r="AM55" i="186"/>
  <c r="AM119" i="186"/>
  <c r="AB15" i="186"/>
  <c r="AB12" i="186"/>
  <c r="AB84" i="186"/>
  <c r="AB49" i="186"/>
  <c r="AB113" i="186"/>
  <c r="AB70" i="186"/>
  <c r="AB27" i="186"/>
  <c r="AC27" i="186"/>
  <c r="AC91" i="186"/>
  <c r="AD20" i="186"/>
  <c r="AD92" i="186"/>
  <c r="AE23" i="186"/>
  <c r="AE87" i="186"/>
  <c r="AG22" i="186"/>
  <c r="AG90" i="186"/>
  <c r="AH37" i="186"/>
  <c r="AH101" i="186"/>
  <c r="AI32" i="186"/>
  <c r="AI104" i="186"/>
  <c r="AJ35" i="186"/>
  <c r="AJ99" i="186"/>
  <c r="AK34" i="186"/>
  <c r="AK102" i="186"/>
  <c r="AM49" i="186"/>
  <c r="AM113" i="186"/>
  <c r="AN48" i="186"/>
  <c r="AN116" i="186"/>
  <c r="AB133" i="186"/>
  <c r="AC72" i="186"/>
  <c r="AC136" i="186"/>
  <c r="AD73" i="186"/>
  <c r="AD137" i="186"/>
  <c r="AL61" i="186"/>
  <c r="AL51" i="186"/>
  <c r="AE47" i="186"/>
  <c r="AC24" i="186"/>
  <c r="AM42" i="186"/>
  <c r="AG76" i="186"/>
  <c r="AI70" i="186"/>
  <c r="AK88" i="186"/>
  <c r="AB67" i="186"/>
  <c r="AB34" i="186"/>
  <c r="AC55" i="186"/>
  <c r="AE51" i="186"/>
  <c r="AH65" i="186"/>
  <c r="AJ63" i="186"/>
  <c r="AM77" i="186"/>
  <c r="AC28" i="186"/>
  <c r="AE32" i="186"/>
  <c r="AH34" i="186"/>
  <c r="AJ48" i="186"/>
  <c r="AM46" i="186"/>
  <c r="AC25" i="186"/>
  <c r="AD46" i="186"/>
  <c r="AD118" i="186"/>
  <c r="AE61" i="186"/>
  <c r="AE125" i="186"/>
  <c r="AG60" i="186"/>
  <c r="AG128" i="186"/>
  <c r="AH59" i="186"/>
  <c r="AH123" i="186"/>
  <c r="AI58" i="186"/>
  <c r="AI134" i="186"/>
  <c r="AJ73" i="186"/>
  <c r="AJ137" i="186"/>
  <c r="AK76" i="186"/>
  <c r="AK140" i="186"/>
  <c r="AM71" i="186"/>
  <c r="AM135" i="186"/>
  <c r="AB43" i="186"/>
  <c r="AB28" i="186"/>
  <c r="AB100" i="186"/>
  <c r="AB65" i="186"/>
  <c r="AB18" i="186"/>
  <c r="AB90" i="186"/>
  <c r="AB63" i="186"/>
  <c r="AC30" i="186"/>
  <c r="AC43" i="186"/>
  <c r="AC107" i="186"/>
  <c r="AD36" i="186"/>
  <c r="AD108" i="186"/>
  <c r="AE39" i="186"/>
  <c r="AE103" i="186"/>
  <c r="AG38" i="186"/>
  <c r="AG110" i="186"/>
  <c r="AH53" i="186"/>
  <c r="AH117" i="186"/>
  <c r="AI52" i="186"/>
  <c r="AI120" i="186"/>
  <c r="AJ51" i="186"/>
  <c r="AJ115" i="186"/>
  <c r="AK50" i="186"/>
  <c r="AK122" i="186"/>
  <c r="AM65" i="186"/>
  <c r="AM129" i="186"/>
  <c r="AN68" i="186"/>
  <c r="AN132" i="186"/>
  <c r="AC16" i="186"/>
  <c r="AC88" i="186"/>
  <c r="AD17" i="186"/>
  <c r="AD89" i="186"/>
  <c r="AE20" i="186"/>
  <c r="AE92" i="186"/>
  <c r="AG23" i="186"/>
  <c r="AG87" i="186"/>
  <c r="AH22" i="186"/>
  <c r="AH90" i="186"/>
  <c r="AI37" i="186"/>
  <c r="AI101" i="186"/>
  <c r="AJ32" i="186"/>
  <c r="AJ104" i="186"/>
  <c r="AK35" i="186"/>
  <c r="AK99" i="186"/>
  <c r="AM34" i="186"/>
  <c r="AM102" i="186"/>
  <c r="AN49" i="186"/>
  <c r="AN113" i="186"/>
  <c r="AL120" i="186"/>
  <c r="AL114" i="186"/>
  <c r="AB59" i="186"/>
  <c r="AH61" i="186"/>
  <c r="AE28" i="186"/>
  <c r="AC17" i="186"/>
  <c r="AG140" i="186"/>
  <c r="AJ13" i="186"/>
  <c r="AM19" i="186"/>
  <c r="AB40" i="186"/>
  <c r="AB102" i="186"/>
  <c r="AC119" i="186"/>
  <c r="AE115" i="186"/>
  <c r="AH129" i="186"/>
  <c r="AJ127" i="186"/>
  <c r="AN8" i="186"/>
  <c r="AC100" i="186"/>
  <c r="AE104" i="186"/>
  <c r="AH102" i="186"/>
  <c r="AJ116" i="186"/>
  <c r="AM118" i="186"/>
  <c r="AC93" i="186"/>
  <c r="AD62" i="186"/>
  <c r="AD138" i="186"/>
  <c r="AE77" i="186"/>
  <c r="AG8" i="186"/>
  <c r="AG80" i="186"/>
  <c r="AH11" i="186"/>
  <c r="AH75" i="186"/>
  <c r="AH139" i="186"/>
  <c r="AI74" i="186"/>
  <c r="AJ17" i="186"/>
  <c r="AJ89" i="186"/>
  <c r="AK20" i="186"/>
  <c r="AK92" i="186"/>
  <c r="AM23" i="186"/>
  <c r="AM87" i="186"/>
  <c r="AN22" i="186"/>
  <c r="AB75" i="186"/>
  <c r="AB48" i="186"/>
  <c r="AB116" i="186"/>
  <c r="AB81" i="186"/>
  <c r="AB38" i="186"/>
  <c r="AB110" i="186"/>
  <c r="AB103" i="186"/>
  <c r="AB128" i="186"/>
  <c r="AC59" i="186"/>
  <c r="AC123" i="186"/>
  <c r="AD56" i="186"/>
  <c r="AD124" i="186"/>
  <c r="AE55" i="186"/>
  <c r="AE119" i="186"/>
  <c r="AG54" i="186"/>
  <c r="AG126" i="186"/>
  <c r="AH69" i="186"/>
  <c r="AH133" i="186"/>
  <c r="AI72" i="186"/>
  <c r="AI136" i="186"/>
  <c r="AJ67" i="186"/>
  <c r="AJ131" i="186"/>
  <c r="AK66" i="186"/>
  <c r="AM9" i="186"/>
  <c r="AM81" i="186"/>
  <c r="AN12" i="186"/>
  <c r="AN84" i="186"/>
  <c r="AO15" i="186"/>
  <c r="AC32" i="186"/>
  <c r="AC104" i="186"/>
  <c r="AD41" i="186"/>
  <c r="AD105" i="186"/>
  <c r="AE36" i="186"/>
  <c r="AE108" i="186"/>
  <c r="AG39" i="186"/>
  <c r="AG103" i="186"/>
  <c r="AH38" i="186"/>
  <c r="AH110" i="186"/>
  <c r="AI53" i="186"/>
  <c r="AI117" i="186"/>
  <c r="AJ52" i="186"/>
  <c r="AJ120" i="186"/>
  <c r="AK51" i="186"/>
  <c r="AK115" i="186"/>
  <c r="AM50" i="186"/>
  <c r="AM122" i="186"/>
  <c r="AN65" i="186"/>
  <c r="AL133" i="186"/>
  <c r="AL129" i="186"/>
  <c r="AL113" i="186"/>
  <c r="AL93" i="186"/>
  <c r="AL81" i="186"/>
  <c r="AL65" i="186"/>
  <c r="AL49" i="186"/>
  <c r="AL29" i="186"/>
  <c r="AL140" i="186"/>
  <c r="AL124" i="186"/>
  <c r="AL108" i="186"/>
  <c r="AL92" i="186"/>
  <c r="AL76" i="186"/>
  <c r="AL56" i="186"/>
  <c r="AL36" i="186"/>
  <c r="AL20" i="186"/>
  <c r="AL135" i="186"/>
  <c r="AL119" i="186"/>
  <c r="AL103" i="186"/>
  <c r="AL87" i="186"/>
  <c r="AL71" i="186"/>
  <c r="AL55" i="186"/>
  <c r="AL39" i="186"/>
  <c r="AL23" i="186"/>
  <c r="AL138" i="186"/>
  <c r="AL118" i="186"/>
  <c r="AL98" i="186"/>
  <c r="AL78" i="186"/>
  <c r="AL62" i="186"/>
  <c r="AL46" i="186"/>
  <c r="AL30" i="186"/>
  <c r="AL10" i="186"/>
  <c r="AB31" i="186"/>
  <c r="AB20" i="186"/>
  <c r="AB92" i="186"/>
  <c r="AB57" i="186"/>
  <c r="AB121" i="186"/>
  <c r="AB78" i="186"/>
  <c r="AB47" i="186"/>
  <c r="AC22" i="186"/>
  <c r="AC35" i="186"/>
  <c r="AC99" i="186"/>
  <c r="AD28" i="186"/>
  <c r="AD100" i="186"/>
  <c r="AE31" i="186"/>
  <c r="AE95" i="186"/>
  <c r="AG30" i="186"/>
  <c r="AG98" i="186"/>
  <c r="AH45" i="186"/>
  <c r="AH109" i="186"/>
  <c r="AI40" i="186"/>
  <c r="AI112" i="186"/>
  <c r="AJ43" i="186"/>
  <c r="AJ107" i="186"/>
  <c r="AK42" i="186"/>
  <c r="AK114" i="186"/>
  <c r="AM57" i="186"/>
  <c r="AM121" i="186"/>
  <c r="AN56" i="186"/>
  <c r="AN124" i="186"/>
  <c r="AC8" i="186"/>
  <c r="AC80" i="186"/>
  <c r="AD9" i="186"/>
  <c r="AD81" i="186"/>
  <c r="AE12" i="186"/>
  <c r="AE84" i="186"/>
  <c r="AG15" i="186"/>
  <c r="AG79" i="186"/>
  <c r="AH10" i="186"/>
  <c r="AH78" i="186"/>
  <c r="AI25" i="186"/>
  <c r="AI93" i="186"/>
  <c r="AJ24" i="186"/>
  <c r="AJ96" i="186"/>
  <c r="AK27" i="186"/>
  <c r="AK91" i="186"/>
  <c r="AM26" i="186"/>
  <c r="AM94" i="186"/>
  <c r="AN41" i="186"/>
  <c r="AN105" i="186"/>
  <c r="AB134" i="186"/>
  <c r="AC73" i="186"/>
  <c r="AC137" i="186"/>
  <c r="AD74" i="186"/>
  <c r="AE17" i="186"/>
  <c r="AL8" i="186"/>
  <c r="AL121" i="186"/>
  <c r="AL105" i="186"/>
  <c r="AL89" i="186"/>
  <c r="AL73" i="186"/>
  <c r="AL57" i="186"/>
  <c r="AL41" i="186"/>
  <c r="AL17" i="186"/>
  <c r="AL132" i="186"/>
  <c r="AL116" i="186"/>
  <c r="AL100" i="186"/>
  <c r="AL84" i="186"/>
  <c r="AL68" i="186"/>
  <c r="AL48" i="186"/>
  <c r="AL28" i="186"/>
  <c r="AL12" i="186"/>
  <c r="AL127" i="186"/>
  <c r="AL111" i="186"/>
  <c r="AL95" i="186"/>
  <c r="AL79" i="186"/>
  <c r="AL63" i="186"/>
  <c r="AL47" i="186"/>
  <c r="AL31" i="186"/>
  <c r="AL15" i="186"/>
  <c r="AL126" i="186"/>
  <c r="AL110" i="186"/>
  <c r="AL90" i="186"/>
  <c r="AL70" i="186"/>
  <c r="AL54" i="186"/>
  <c r="AL38" i="186"/>
  <c r="AL22" i="186"/>
  <c r="AB87" i="186"/>
  <c r="AB56" i="186"/>
  <c r="AB17" i="186"/>
  <c r="AB89" i="186"/>
  <c r="AB46" i="186"/>
  <c r="AB118" i="186"/>
  <c r="AB115" i="186"/>
  <c r="AB136" i="186"/>
  <c r="AC67" i="186"/>
  <c r="AC131" i="186"/>
  <c r="AD68" i="186"/>
  <c r="AD132" i="186"/>
  <c r="AE63" i="186"/>
  <c r="AE127" i="186"/>
  <c r="AG62" i="186"/>
  <c r="AG138" i="186"/>
  <c r="AH77" i="186"/>
  <c r="AI8" i="186"/>
  <c r="AI80" i="186"/>
  <c r="AJ11" i="186"/>
  <c r="AJ75" i="186"/>
  <c r="AJ139" i="186"/>
  <c r="AK74" i="186"/>
  <c r="AM17" i="186"/>
  <c r="AM89" i="186"/>
  <c r="AN20" i="186"/>
  <c r="AN92" i="186"/>
  <c r="AO23" i="186"/>
  <c r="AC40" i="186"/>
  <c r="AC112" i="186"/>
  <c r="AD49" i="186"/>
  <c r="AD113" i="186"/>
  <c r="AE48" i="186"/>
  <c r="AE116" i="186"/>
  <c r="AG47" i="186"/>
  <c r="AG111" i="186"/>
  <c r="AH46" i="186"/>
  <c r="AH118" i="186"/>
  <c r="AI61" i="186"/>
  <c r="AI125" i="186"/>
  <c r="AJ60" i="186"/>
  <c r="AJ128" i="186"/>
  <c r="AK59" i="186"/>
  <c r="AK123" i="186"/>
  <c r="AM58" i="186"/>
  <c r="AM134" i="186"/>
  <c r="AN73" i="186"/>
  <c r="AN137" i="186"/>
  <c r="AC41" i="186"/>
  <c r="AC105" i="186"/>
  <c r="AD42" i="186"/>
  <c r="AD114" i="186"/>
  <c r="AE57" i="186"/>
  <c r="AL137" i="186"/>
  <c r="AL117" i="186"/>
  <c r="AL101" i="186"/>
  <c r="AL85" i="186"/>
  <c r="AL69" i="186"/>
  <c r="AL53" i="186"/>
  <c r="AL37" i="186"/>
  <c r="AL9" i="186"/>
  <c r="AL128" i="186"/>
  <c r="AL112" i="186"/>
  <c r="AL96" i="186"/>
  <c r="AL80" i="186"/>
  <c r="AL60" i="186"/>
  <c r="AL40" i="186"/>
  <c r="AL24" i="186"/>
  <c r="AL139" i="186"/>
  <c r="AL123" i="186"/>
  <c r="AL107" i="186"/>
  <c r="AL91" i="186"/>
  <c r="AL75" i="186"/>
  <c r="AL59" i="186"/>
  <c r="AL43" i="186"/>
  <c r="AL27" i="186"/>
  <c r="AL11" i="186"/>
  <c r="AL122" i="186"/>
  <c r="AL102" i="186"/>
  <c r="AL86" i="186"/>
  <c r="AL66" i="186"/>
  <c r="AL50" i="186"/>
  <c r="AL34" i="186"/>
  <c r="AL18" i="186"/>
  <c r="AB13" i="186"/>
  <c r="AB119" i="186"/>
  <c r="AB76" i="186"/>
  <c r="AB41" i="186"/>
  <c r="AB105" i="186"/>
  <c r="AB62" i="186"/>
  <c r="AB11" i="186"/>
  <c r="AB135" i="186"/>
  <c r="AC19" i="186"/>
  <c r="AC83" i="186"/>
  <c r="AD12" i="186"/>
  <c r="AD84" i="186"/>
  <c r="AE15" i="186"/>
  <c r="AE79" i="186"/>
  <c r="AG10" i="186"/>
  <c r="AG78" i="186"/>
  <c r="AH25" i="186"/>
  <c r="AH93" i="186"/>
  <c r="AI24" i="186"/>
  <c r="AI96" i="186"/>
  <c r="AJ27" i="186"/>
  <c r="AJ91" i="186"/>
  <c r="AK26" i="186"/>
  <c r="AK94" i="186"/>
  <c r="AM41" i="186"/>
  <c r="AM105" i="186"/>
  <c r="AN36" i="186"/>
  <c r="AN108" i="186"/>
  <c r="AB125" i="186"/>
  <c r="AC60" i="186"/>
  <c r="AC128" i="186"/>
  <c r="AD65" i="186"/>
  <c r="AD129" i="186"/>
  <c r="AE68" i="186"/>
  <c r="AE132" i="186"/>
  <c r="AG63" i="186"/>
  <c r="AG127" i="186"/>
  <c r="AH62" i="186"/>
  <c r="AH138" i="186"/>
  <c r="AI77" i="186"/>
  <c r="AJ8" i="186"/>
  <c r="AJ80" i="186"/>
  <c r="AK11" i="186"/>
  <c r="AK75" i="186"/>
  <c r="AK139" i="186"/>
  <c r="AM74" i="186"/>
  <c r="AN17" i="186"/>
  <c r="AN89" i="186"/>
  <c r="AO20" i="186"/>
  <c r="AC57" i="186"/>
  <c r="AC121" i="186"/>
  <c r="AD58" i="186"/>
  <c r="AD134" i="186"/>
  <c r="AE73" i="186"/>
  <c r="AL77" i="186"/>
  <c r="AL136" i="186"/>
  <c r="AL72" i="186"/>
  <c r="AL131" i="186"/>
  <c r="AL67" i="186"/>
  <c r="AL134" i="186"/>
  <c r="AL58" i="186"/>
  <c r="AB73" i="186"/>
  <c r="AC38" i="186"/>
  <c r="AD116" i="186"/>
  <c r="AG118" i="186"/>
  <c r="AI128" i="186"/>
  <c r="AK134" i="186"/>
  <c r="AN140" i="186"/>
  <c r="AD97" i="186"/>
  <c r="AG95" i="186"/>
  <c r="AI109" i="186"/>
  <c r="AK107" i="186"/>
  <c r="AN121" i="186"/>
  <c r="AD94" i="186"/>
  <c r="AE121" i="186"/>
  <c r="AG56" i="186"/>
  <c r="AG124" i="186"/>
  <c r="AH55" i="186"/>
  <c r="AH119" i="186"/>
  <c r="AI54" i="186"/>
  <c r="AI126" i="186"/>
  <c r="AJ69" i="186"/>
  <c r="AJ133" i="186"/>
  <c r="AK72" i="186"/>
  <c r="AK136" i="186"/>
  <c r="AM67" i="186"/>
  <c r="AM131" i="186"/>
  <c r="AB35" i="186"/>
  <c r="AB24" i="186"/>
  <c r="AB96" i="186"/>
  <c r="AB61" i="186"/>
  <c r="AB9" i="186"/>
  <c r="AB86" i="186"/>
  <c r="AB55" i="186"/>
  <c r="AC26" i="186"/>
  <c r="AC39" i="186"/>
  <c r="AC103" i="186"/>
  <c r="AD32" i="186"/>
  <c r="AD104" i="186"/>
  <c r="AE35" i="186"/>
  <c r="AE99" i="186"/>
  <c r="AG34" i="186"/>
  <c r="AG102" i="186"/>
  <c r="AH49" i="186"/>
  <c r="AH113" i="186"/>
  <c r="AI48" i="186"/>
  <c r="AI116" i="186"/>
  <c r="AJ47" i="186"/>
  <c r="AJ111" i="186"/>
  <c r="AK46" i="186"/>
  <c r="AK118" i="186"/>
  <c r="AM61" i="186"/>
  <c r="AM125" i="186"/>
  <c r="AN60" i="186"/>
  <c r="AN128" i="186"/>
  <c r="AC12" i="186"/>
  <c r="AC84" i="186"/>
  <c r="AD13" i="186"/>
  <c r="AD85" i="186"/>
  <c r="AE16" i="186"/>
  <c r="AE88" i="186"/>
  <c r="AG19" i="186"/>
  <c r="AG83" i="186"/>
  <c r="AH18" i="186"/>
  <c r="AH86" i="186"/>
  <c r="AI29" i="186"/>
  <c r="AI97" i="186"/>
  <c r="AJ28" i="186"/>
  <c r="AJ100" i="186"/>
  <c r="AK31" i="186"/>
  <c r="AK95" i="186"/>
  <c r="AM30" i="186"/>
  <c r="AM98" i="186"/>
  <c r="AN45" i="186"/>
  <c r="AN109" i="186"/>
  <c r="AB138" i="186"/>
  <c r="AC77" i="186"/>
  <c r="AD10" i="186"/>
  <c r="AL13" i="186"/>
  <c r="AL109" i="186"/>
  <c r="AL45" i="186"/>
  <c r="AL104" i="186"/>
  <c r="AL32" i="186"/>
  <c r="AL99" i="186"/>
  <c r="AL35" i="186"/>
  <c r="AL94" i="186"/>
  <c r="AL26" i="186"/>
  <c r="AB36" i="186"/>
  <c r="AB98" i="186"/>
  <c r="AC115" i="186"/>
  <c r="AE111" i="186"/>
  <c r="AH125" i="186"/>
  <c r="AJ123" i="186"/>
  <c r="AM137" i="186"/>
  <c r="AC96" i="186"/>
  <c r="AE100" i="186"/>
  <c r="AH98" i="186"/>
  <c r="AJ112" i="186"/>
  <c r="AM114" i="186"/>
  <c r="AC89" i="186"/>
  <c r="AE89" i="186"/>
  <c r="AG20" i="186"/>
  <c r="AG92" i="186"/>
  <c r="AH23" i="186"/>
  <c r="AH87" i="186"/>
  <c r="AI22" i="186"/>
  <c r="AI90" i="186"/>
  <c r="AJ37" i="186"/>
  <c r="AJ101" i="186"/>
  <c r="AK32" i="186"/>
  <c r="AK104" i="186"/>
  <c r="AM35" i="186"/>
  <c r="AM99" i="186"/>
  <c r="AN34" i="186"/>
  <c r="AB95" i="186"/>
  <c r="AB60" i="186"/>
  <c r="AB25" i="186"/>
  <c r="AB93" i="186"/>
  <c r="AB50" i="186"/>
  <c r="AB122" i="186"/>
  <c r="AB123" i="186"/>
  <c r="AB140" i="186"/>
  <c r="AC71" i="186"/>
  <c r="AC135" i="186"/>
  <c r="AD72" i="186"/>
  <c r="AD136" i="186"/>
  <c r="AE67" i="186"/>
  <c r="AE131" i="186"/>
  <c r="AG66" i="186"/>
  <c r="AH9" i="186"/>
  <c r="AH81" i="186"/>
  <c r="AI12" i="186"/>
  <c r="AI84" i="186"/>
  <c r="AJ15" i="186"/>
  <c r="AJ79" i="186"/>
  <c r="AK10" i="186"/>
  <c r="AK78" i="186"/>
  <c r="AM25" i="186"/>
  <c r="AM93" i="186"/>
  <c r="AN24" i="186"/>
  <c r="AN96" i="186"/>
  <c r="AO27" i="186"/>
  <c r="AC48" i="186"/>
  <c r="AC116" i="186"/>
  <c r="AD53" i="186"/>
  <c r="AD117" i="186"/>
  <c r="AE52" i="186"/>
  <c r="AE120" i="186"/>
  <c r="AG51" i="186"/>
  <c r="AG115" i="186"/>
  <c r="AH50" i="186"/>
  <c r="AH122" i="186"/>
  <c r="AI65" i="186"/>
  <c r="AI129" i="186"/>
  <c r="AJ68" i="186"/>
  <c r="AJ132" i="186"/>
  <c r="AK63" i="186"/>
  <c r="AK127" i="186"/>
  <c r="AM62" i="186"/>
  <c r="AM138" i="186"/>
  <c r="AN77" i="186"/>
  <c r="AO8" i="186"/>
  <c r="AC45" i="186"/>
  <c r="AL97" i="186"/>
  <c r="AL25" i="186"/>
  <c r="AL88" i="186"/>
  <c r="AL16" i="186"/>
  <c r="AL83" i="186"/>
  <c r="AL19" i="186"/>
  <c r="AL74" i="186"/>
  <c r="AB108" i="186"/>
  <c r="AB83" i="186"/>
  <c r="AD48" i="186"/>
  <c r="AG46" i="186"/>
  <c r="AI60" i="186"/>
  <c r="AK58" i="186"/>
  <c r="AN76" i="186"/>
  <c r="AD29" i="186"/>
  <c r="AG31" i="186"/>
  <c r="AI45" i="186"/>
  <c r="AK43" i="186"/>
  <c r="AN57" i="186"/>
  <c r="AD26" i="186"/>
  <c r="AE105" i="186"/>
  <c r="AG36" i="186"/>
  <c r="AG108" i="186"/>
  <c r="AH39" i="186"/>
  <c r="AH103" i="186"/>
  <c r="AI38" i="186"/>
  <c r="AI110" i="186"/>
  <c r="AJ53" i="186"/>
  <c r="AJ117" i="186"/>
  <c r="AK52" i="186"/>
  <c r="AK120" i="186"/>
  <c r="AM51" i="186"/>
  <c r="AM115" i="186"/>
  <c r="AB22" i="186"/>
  <c r="AB8" i="186"/>
  <c r="AB80" i="186"/>
  <c r="AB45" i="186"/>
  <c r="AB109" i="186"/>
  <c r="AB66" i="186"/>
  <c r="AB19" i="186"/>
  <c r="AB139" i="186"/>
  <c r="AC23" i="186"/>
  <c r="AC87" i="186"/>
  <c r="AD16" i="186"/>
  <c r="AD88" i="186"/>
  <c r="AE19" i="186"/>
  <c r="AE83" i="186"/>
  <c r="AG18" i="186"/>
  <c r="AG86" i="186"/>
  <c r="AH29" i="186"/>
  <c r="AH97" i="186"/>
  <c r="AI28" i="186"/>
  <c r="AI100" i="186"/>
  <c r="AJ31" i="186"/>
  <c r="AJ95" i="186"/>
  <c r="AK30" i="186"/>
  <c r="AK98" i="186"/>
  <c r="AM45" i="186"/>
  <c r="AM109" i="186"/>
  <c r="AN40" i="186"/>
  <c r="AN112" i="186"/>
  <c r="AB129" i="186"/>
  <c r="AC68" i="186"/>
  <c r="AC132" i="186"/>
  <c r="AD69" i="186"/>
  <c r="AD133" i="186"/>
  <c r="AE72" i="186"/>
  <c r="AE136" i="186"/>
  <c r="AG67" i="186"/>
  <c r="AG131" i="186"/>
  <c r="AH66" i="186"/>
  <c r="AI9" i="186"/>
  <c r="AI81" i="186"/>
  <c r="AJ12" i="186"/>
  <c r="AJ84" i="186"/>
  <c r="AK15" i="186"/>
  <c r="AK79" i="186"/>
  <c r="AM10" i="186"/>
  <c r="AM78" i="186"/>
  <c r="AN25" i="186"/>
  <c r="AN93" i="186"/>
  <c r="AO24" i="186"/>
  <c r="AC61" i="186"/>
  <c r="AC125" i="186"/>
  <c r="AB127" i="228"/>
  <c r="AL38" i="228"/>
  <c r="AE76" i="228"/>
  <c r="AB102" i="228"/>
  <c r="AI126" i="228"/>
  <c r="V124" i="228"/>
  <c r="AF137" i="228"/>
  <c r="AL116" i="228"/>
  <c r="AJ134" i="228"/>
  <c r="AE139" i="228"/>
  <c r="V133" i="228"/>
  <c r="AF129" i="228"/>
  <c r="AE116" i="228"/>
  <c r="AE112" i="228"/>
  <c r="AF99" i="228"/>
  <c r="AG138" i="228"/>
  <c r="AE135" i="228"/>
  <c r="AC127" i="228"/>
  <c r="AE122" i="228"/>
  <c r="AL107" i="228"/>
  <c r="Y115" i="228"/>
  <c r="W87" i="228"/>
  <c r="AC135" i="228"/>
  <c r="AD136" i="228"/>
  <c r="AJ127" i="228"/>
  <c r="AF119" i="228"/>
  <c r="X111" i="228"/>
  <c r="AH110" i="228"/>
  <c r="AL137" i="228"/>
  <c r="AF140" i="228"/>
  <c r="AF136" i="228"/>
  <c r="AE138" i="228"/>
  <c r="AD140" i="228"/>
  <c r="W135" i="228"/>
  <c r="AL133" i="228"/>
  <c r="AB122" i="228"/>
  <c r="AF126" i="228"/>
  <c r="AG125" i="228"/>
  <c r="AF128" i="228"/>
  <c r="Y121" i="228"/>
  <c r="Y118" i="228"/>
  <c r="X115" i="228"/>
  <c r="AH119" i="228"/>
  <c r="AG120" i="228"/>
  <c r="X107" i="228"/>
  <c r="AB113" i="228"/>
  <c r="Z102" i="228"/>
  <c r="W95" i="228"/>
  <c r="V93" i="228"/>
  <c r="AL89" i="228"/>
  <c r="AF62" i="228"/>
  <c r="Z140" i="228"/>
  <c r="AF139" i="228"/>
  <c r="AF135" i="228"/>
  <c r="AE137" i="228"/>
  <c r="W139" i="228"/>
  <c r="AI133" i="228"/>
  <c r="AF132" i="228"/>
  <c r="Z131" i="228"/>
  <c r="AF131" i="228"/>
  <c r="AI132" i="228"/>
  <c r="AH123" i="228"/>
  <c r="Y125" i="228"/>
  <c r="W125" i="228"/>
  <c r="AH121" i="228"/>
  <c r="X119" i="228"/>
  <c r="W116" i="228"/>
  <c r="AL118" i="228"/>
  <c r="AL114" i="228"/>
  <c r="V119" i="228"/>
  <c r="AG111" i="228"/>
  <c r="AJ105" i="228"/>
  <c r="Z99" i="228"/>
  <c r="AE101" i="228"/>
  <c r="AG83" i="228"/>
  <c r="AD57" i="228"/>
  <c r="AC139" i="228"/>
  <c r="Z136" i="228"/>
  <c r="AF138" i="228"/>
  <c r="AE140" i="228"/>
  <c r="AE136" i="228"/>
  <c r="AH137" i="228"/>
  <c r="AC134" i="228"/>
  <c r="X134" i="228"/>
  <c r="AB128" i="228"/>
  <c r="AD129" i="228"/>
  <c r="AG129" i="228"/>
  <c r="AH132" i="228"/>
  <c r="AF122" i="228"/>
  <c r="AH122" i="228"/>
  <c r="V120" i="228"/>
  <c r="AE117" i="228"/>
  <c r="AE110" i="228"/>
  <c r="AL113" i="228"/>
  <c r="Y117" i="228"/>
  <c r="AB108" i="228"/>
  <c r="AF109" i="228"/>
  <c r="Z93" i="228"/>
  <c r="AI92" i="228"/>
  <c r="AI84" i="228"/>
  <c r="AC19" i="228"/>
  <c r="AC122" i="228"/>
  <c r="V104" i="228"/>
  <c r="AD98" i="228"/>
  <c r="V83" i="228"/>
  <c r="V63" i="228"/>
  <c r="AG71" i="228"/>
  <c r="AE62" i="228"/>
  <c r="AD68" i="228"/>
  <c r="Z60" i="228"/>
  <c r="W48" i="228"/>
  <c r="AI52" i="228"/>
  <c r="AG43" i="228"/>
  <c r="AH50" i="228"/>
  <c r="AH38" i="228"/>
  <c r="AG37" i="228"/>
  <c r="Y28" i="228"/>
  <c r="AD35" i="228"/>
  <c r="AG26" i="228"/>
  <c r="W11" i="228"/>
  <c r="Z17" i="228"/>
  <c r="AL18" i="228"/>
  <c r="AE19" i="228"/>
  <c r="W22" i="228"/>
  <c r="AH23" i="228"/>
  <c r="AD25" i="228"/>
  <c r="AH26" i="228"/>
  <c r="AD28" i="228"/>
  <c r="W30" i="228"/>
  <c r="AH31" i="228"/>
  <c r="AF34" i="228"/>
  <c r="AF35" i="228"/>
  <c r="AF36" i="228"/>
  <c r="X9" i="228"/>
  <c r="X13" i="228"/>
  <c r="AB16" i="228"/>
  <c r="AB17" i="228"/>
  <c r="X19" i="228"/>
  <c r="Z20" i="228"/>
  <c r="AB22" i="228"/>
  <c r="X24" i="228"/>
  <c r="X25" i="228"/>
  <c r="AI26" i="228"/>
  <c r="AE28" i="228"/>
  <c r="AB30" i="228"/>
  <c r="X32" i="228"/>
  <c r="AE35" i="228"/>
  <c r="Z37" i="228"/>
  <c r="AB39" i="228"/>
  <c r="AC42" i="228"/>
  <c r="Z43" i="228"/>
  <c r="AI45" i="228"/>
  <c r="AE47" i="228"/>
  <c r="AB49" i="228"/>
  <c r="X51" i="228"/>
  <c r="X52" i="228"/>
  <c r="AI54" i="228"/>
  <c r="AE56" i="228"/>
  <c r="W37" i="228"/>
  <c r="AD41" i="228"/>
  <c r="AH43" i="228"/>
  <c r="AJ46" i="228"/>
  <c r="AJ48" i="228"/>
  <c r="AJ50" i="228"/>
  <c r="AJ52" i="228"/>
  <c r="AJ54" i="228"/>
  <c r="AJ56" i="228"/>
  <c r="AC36" i="228"/>
  <c r="AE37" i="228"/>
  <c r="Z39" i="228"/>
  <c r="X41" i="228"/>
  <c r="X42" i="228"/>
  <c r="AI43" i="228"/>
  <c r="Z46" i="228"/>
  <c r="AC48" i="228"/>
  <c r="Z49" i="228"/>
  <c r="AG50" i="228"/>
  <c r="AL52" i="228"/>
  <c r="Z31" i="228"/>
  <c r="AI125" i="228"/>
  <c r="AE103" i="228"/>
  <c r="AJ91" i="228"/>
  <c r="Z90" i="228"/>
  <c r="AD80" i="228"/>
  <c r="AF81" i="228"/>
  <c r="AG69" i="228"/>
  <c r="AH80" i="228"/>
  <c r="AB65" i="228"/>
  <c r="AJ55" i="228"/>
  <c r="V45" i="228"/>
  <c r="AI50" i="228"/>
  <c r="AG41" i="228"/>
  <c r="AJ47" i="228"/>
  <c r="AD36" i="228"/>
  <c r="AH39" i="228"/>
  <c r="AB25" i="228"/>
  <c r="AL32" i="228"/>
  <c r="AG24" i="228"/>
  <c r="W13" i="228"/>
  <c r="AI17" i="228"/>
  <c r="AB18" i="228"/>
  <c r="AF20" i="228"/>
  <c r="AD22" i="228"/>
  <c r="W24" i="228"/>
  <c r="AH25" i="228"/>
  <c r="AD27" i="228"/>
  <c r="AH28" i="228"/>
  <c r="AD30" i="228"/>
  <c r="W32" i="228"/>
  <c r="AJ34" i="228"/>
  <c r="AJ35" i="228"/>
  <c r="AJ36" i="228"/>
  <c r="X15" i="228"/>
  <c r="W19" i="228"/>
  <c r="Y20" i="228"/>
  <c r="AE22" i="228"/>
  <c r="AB24" i="228"/>
  <c r="X26" i="228"/>
  <c r="X27" i="228"/>
  <c r="AI28" i="228"/>
  <c r="AE30" i="228"/>
  <c r="AB32" i="228"/>
  <c r="AC35" i="228"/>
  <c r="Z36" i="228"/>
  <c r="AI35" i="228"/>
  <c r="AC38" i="228"/>
  <c r="AE39" i="228"/>
  <c r="Z41" i="228"/>
  <c r="AG42" i="228"/>
  <c r="X45" i="228"/>
  <c r="X46" i="228"/>
  <c r="AI47" i="228"/>
  <c r="AE49" i="228"/>
  <c r="AB51" i="228"/>
  <c r="X53" i="228"/>
  <c r="X55" i="228"/>
  <c r="AI56" i="228"/>
  <c r="V40" i="228"/>
  <c r="AH41" i="228"/>
  <c r="V46" i="228"/>
  <c r="V48" i="228"/>
  <c r="V50" i="228"/>
  <c r="V52" i="228"/>
  <c r="V54" i="228"/>
  <c r="V56" i="228"/>
  <c r="Y58" i="228"/>
  <c r="AG36" i="228"/>
  <c r="AI37" i="228"/>
  <c r="AC40" i="228"/>
  <c r="AB41" i="228"/>
  <c r="X43" i="228"/>
  <c r="AC46" i="228"/>
  <c r="Z47" i="228"/>
  <c r="AG48" i="228"/>
  <c r="AL50" i="228"/>
  <c r="Z52" i="228"/>
  <c r="Z54" i="228"/>
  <c r="AC57" i="228"/>
  <c r="AF26" i="228"/>
  <c r="Z126" i="228"/>
  <c r="X116" i="228"/>
  <c r="AJ102" i="228"/>
  <c r="AI93" i="228"/>
  <c r="X83" i="228"/>
  <c r="W74" i="228"/>
  <c r="AG75" i="228"/>
  <c r="AG67" i="228"/>
  <c r="AB75" i="228"/>
  <c r="AD62" i="228"/>
  <c r="V53" i="228"/>
  <c r="Y41" i="228"/>
  <c r="AI48" i="228"/>
  <c r="Z58" i="228"/>
  <c r="AF45" i="228"/>
  <c r="AJ57" i="228"/>
  <c r="Y34" i="228"/>
  <c r="W23" i="228"/>
  <c r="AL30" i="228"/>
  <c r="AC22" i="228"/>
  <c r="AC18" i="228"/>
  <c r="AD19" i="228"/>
  <c r="AJ20" i="228"/>
  <c r="AH22" i="228"/>
  <c r="AD24" i="228"/>
  <c r="W26" i="228"/>
  <c r="AH27" i="228"/>
  <c r="AD29" i="228"/>
  <c r="AH30" i="228"/>
  <c r="AD32" i="228"/>
  <c r="V35" i="228"/>
  <c r="V36" i="228"/>
  <c r="AJ38" i="228"/>
  <c r="X11" i="228"/>
  <c r="AH18" i="228"/>
  <c r="AF19" i="228"/>
  <c r="AH20" i="228"/>
  <c r="AI22" i="228"/>
  <c r="AE24" i="228"/>
  <c r="AB26" i="228"/>
  <c r="X28" i="228"/>
  <c r="X29" i="228"/>
  <c r="AI30" i="228"/>
  <c r="AE32" i="228"/>
  <c r="AG35" i="228"/>
  <c r="AF40" i="228"/>
  <c r="X36" i="228"/>
  <c r="AG38" i="228"/>
  <c r="AI39" i="228"/>
  <c r="AL42" i="228"/>
  <c r="AB45" i="228"/>
  <c r="X47" i="228"/>
  <c r="X48" i="228"/>
  <c r="AI49" i="228"/>
  <c r="AE51" i="228"/>
  <c r="AB53" i="228"/>
  <c r="AB55" i="228"/>
  <c r="X57" i="228"/>
  <c r="Y40" i="228"/>
  <c r="W43" i="228"/>
  <c r="Y46" i="228"/>
  <c r="Y48" i="228"/>
  <c r="Y50" i="228"/>
  <c r="Y52" i="228"/>
  <c r="Y54" i="228"/>
  <c r="Y56" i="228"/>
  <c r="AL36" i="228"/>
  <c r="X38" i="228"/>
  <c r="AG40" i="228"/>
  <c r="AE41" i="228"/>
  <c r="AB43" i="228"/>
  <c r="Z45" i="228"/>
  <c r="AG46" i="228"/>
  <c r="AL48" i="228"/>
  <c r="Z50" i="228"/>
  <c r="AC52" i="228"/>
  <c r="AC53" i="228"/>
  <c r="AG55" i="228"/>
  <c r="V69" i="228"/>
  <c r="V55" i="228"/>
  <c r="X39" i="228"/>
  <c r="AD23" i="228"/>
  <c r="AH29" i="228"/>
  <c r="Y36" i="228"/>
  <c r="AL17" i="228"/>
  <c r="X22" i="228"/>
  <c r="AB28" i="228"/>
  <c r="AL35" i="228"/>
  <c r="X40" i="228"/>
  <c r="AB47" i="228"/>
  <c r="AE54" i="228"/>
  <c r="AD43" i="228"/>
  <c r="AF52" i="228"/>
  <c r="AB37" i="228"/>
  <c r="AE43" i="228"/>
  <c r="AG53" i="228"/>
  <c r="AL57" i="228"/>
  <c r="V42" i="228"/>
  <c r="W45" i="228"/>
  <c r="AD47" i="228"/>
  <c r="AH49" i="228"/>
  <c r="W53" i="228"/>
  <c r="AD55" i="228"/>
  <c r="AH57" i="228"/>
  <c r="AE57" i="228"/>
  <c r="X62" i="228"/>
  <c r="AL66" i="228"/>
  <c r="AG68" i="228"/>
  <c r="AC70" i="228"/>
  <c r="Z71" i="228"/>
  <c r="AL74" i="228"/>
  <c r="AC77" i="228"/>
  <c r="AC79" i="228"/>
  <c r="AL58" i="228"/>
  <c r="AB60" i="228"/>
  <c r="AJ62" i="228"/>
  <c r="W67" i="228"/>
  <c r="AD69" i="228"/>
  <c r="AH71" i="228"/>
  <c r="W75" i="228"/>
  <c r="AD77" i="228"/>
  <c r="V60" i="228"/>
  <c r="AL62" i="228"/>
  <c r="AI65" i="228"/>
  <c r="AI67" i="228"/>
  <c r="AI69" i="228"/>
  <c r="AI71" i="228"/>
  <c r="AE73" i="228"/>
  <c r="AE75" i="228"/>
  <c r="AI76" i="228"/>
  <c r="AI78" i="228"/>
  <c r="AC54" i="228"/>
  <c r="AI55" i="228"/>
  <c r="AG60" i="228"/>
  <c r="AH61" i="228"/>
  <c r="V66" i="228"/>
  <c r="V68" i="228"/>
  <c r="V70" i="228"/>
  <c r="V72" i="228"/>
  <c r="V74" i="228"/>
  <c r="V76" i="228"/>
  <c r="Y78" i="228"/>
  <c r="AG78" i="228"/>
  <c r="X80" i="228"/>
  <c r="X84" i="228"/>
  <c r="X85" i="228"/>
  <c r="X88" i="228"/>
  <c r="X76" i="228"/>
  <c r="AI79" i="228"/>
  <c r="Z81" i="228"/>
  <c r="V84" i="228"/>
  <c r="V86" i="228"/>
  <c r="V88" i="228"/>
  <c r="X78" i="228"/>
  <c r="AB99" i="228"/>
  <c r="AG73" i="228"/>
  <c r="AB50" i="228"/>
  <c r="AJ41" i="228"/>
  <c r="AG28" i="228"/>
  <c r="AH24" i="228"/>
  <c r="AD31" i="228"/>
  <c r="X8" i="228"/>
  <c r="AH16" i="228"/>
  <c r="X23" i="228"/>
  <c r="X30" i="228"/>
  <c r="AJ40" i="228"/>
  <c r="Z42" i="228"/>
  <c r="X49" i="228"/>
  <c r="AB56" i="228"/>
  <c r="AF46" i="228"/>
  <c r="AF54" i="228"/>
  <c r="AC50" i="228"/>
  <c r="AL55" i="228"/>
  <c r="V38" i="228"/>
  <c r="Y42" i="228"/>
  <c r="AD45" i="228"/>
  <c r="AH47" i="228"/>
  <c r="W51" i="228"/>
  <c r="AD53" i="228"/>
  <c r="AH55" i="228"/>
  <c r="AC56" i="228"/>
  <c r="AI57" i="228"/>
  <c r="Z59" i="228"/>
  <c r="AB62" i="228"/>
  <c r="Z65" i="228"/>
  <c r="AL68" i="228"/>
  <c r="AG70" i="228"/>
  <c r="AC72" i="228"/>
  <c r="Z73" i="228"/>
  <c r="AG77" i="228"/>
  <c r="AL79" i="228"/>
  <c r="Z55" i="228"/>
  <c r="AD59" i="228"/>
  <c r="V62" i="228"/>
  <c r="W65" i="228"/>
  <c r="AD67" i="228"/>
  <c r="AH69" i="228"/>
  <c r="W73" i="228"/>
  <c r="AD75" i="228"/>
  <c r="AH77" i="228"/>
  <c r="Z57" i="228"/>
  <c r="Y60" i="228"/>
  <c r="Z61" i="228"/>
  <c r="X66" i="228"/>
  <c r="X68" i="228"/>
  <c r="X70" i="228"/>
  <c r="X72" i="228"/>
  <c r="AI73" i="228"/>
  <c r="AI75" i="228"/>
  <c r="X77" i="228"/>
  <c r="AE80" i="228"/>
  <c r="AG54" i="228"/>
  <c r="X58" i="228"/>
  <c r="AL60" i="228"/>
  <c r="W63" i="228"/>
  <c r="Y66" i="228"/>
  <c r="Y68" i="228"/>
  <c r="Y70" i="228"/>
  <c r="Y72" i="228"/>
  <c r="Y74" i="228"/>
  <c r="Y76" i="228"/>
  <c r="V80" i="228"/>
  <c r="AL78" i="228"/>
  <c r="AB80" i="228"/>
  <c r="AB84" i="228"/>
  <c r="X86" i="228"/>
  <c r="AE88" i="228"/>
  <c r="AF80" i="228"/>
  <c r="AC81" i="228"/>
  <c r="AF84" i="228"/>
  <c r="Y86" i="228"/>
  <c r="Y88" i="228"/>
  <c r="AB78" i="228"/>
  <c r="V98" i="228"/>
  <c r="AG65" i="228"/>
  <c r="AD58" i="228"/>
  <c r="AE40" i="228"/>
  <c r="W9" i="228"/>
  <c r="AH19" i="228"/>
  <c r="AD26" i="228"/>
  <c r="AH32" i="228"/>
  <c r="AE18" i="228"/>
  <c r="AI24" i="228"/>
  <c r="X31" i="228"/>
  <c r="X50" i="228"/>
  <c r="AE58" i="228"/>
  <c r="AF48" i="228"/>
  <c r="AF56" i="228"/>
  <c r="AL40" i="228"/>
  <c r="AL46" i="228"/>
  <c r="Z51" i="228"/>
  <c r="Y38" i="228"/>
  <c r="AF42" i="228"/>
  <c r="AH45" i="228"/>
  <c r="W49" i="228"/>
  <c r="AD51" i="228"/>
  <c r="AH53" i="228"/>
  <c r="W57" i="228"/>
  <c r="AG56" i="228"/>
  <c r="AF58" i="228"/>
  <c r="AE61" i="228"/>
  <c r="AE63" i="228"/>
  <c r="AC66" i="228"/>
  <c r="Z67" i="228"/>
  <c r="AL70" i="228"/>
  <c r="AG72" i="228"/>
  <c r="AC74" i="228"/>
  <c r="Z75" i="228"/>
  <c r="AL77" i="228"/>
  <c r="Z53" i="228"/>
  <c r="AC58" i="228"/>
  <c r="AH59" i="228"/>
  <c r="Y62" i="228"/>
  <c r="AD65" i="228"/>
  <c r="AH67" i="228"/>
  <c r="W71" i="228"/>
  <c r="AD73" i="228"/>
  <c r="AH75" i="228"/>
  <c r="W81" i="228"/>
  <c r="AE59" i="228"/>
  <c r="AF60" i="228"/>
  <c r="AC62" i="228"/>
  <c r="Z63" i="228"/>
  <c r="AB66" i="228"/>
  <c r="AB68" i="228"/>
  <c r="AB70" i="228"/>
  <c r="AB72" i="228"/>
  <c r="X74" i="228"/>
  <c r="AB76" i="228"/>
  <c r="AB77" i="228"/>
  <c r="AE53" i="228"/>
  <c r="AL54" i="228"/>
  <c r="AB58" i="228"/>
  <c r="W61" i="228"/>
  <c r="AD63" i="228"/>
  <c r="AF66" i="228"/>
  <c r="AF68" i="228"/>
  <c r="AF70" i="228"/>
  <c r="AF72" i="228"/>
  <c r="AF74" i="228"/>
  <c r="AF76" i="228"/>
  <c r="Y80" i="228"/>
  <c r="AD79" i="228"/>
  <c r="AE83" i="228"/>
  <c r="AE84" i="228"/>
  <c r="AE86" i="228"/>
  <c r="AI88" i="228"/>
  <c r="Z77" i="228"/>
  <c r="AJ80" i="228"/>
  <c r="AG81" i="228"/>
  <c r="AJ84" i="228"/>
  <c r="AF87" i="228"/>
  <c r="V90" i="228"/>
  <c r="AC80" i="228"/>
  <c r="AB85" i="228"/>
  <c r="W28" i="228"/>
  <c r="AE45" i="228"/>
  <c r="Z35" i="228"/>
  <c r="AG57" i="228"/>
  <c r="AD49" i="228"/>
  <c r="AL56" i="228"/>
  <c r="AG66" i="228"/>
  <c r="AL72" i="228"/>
  <c r="X54" i="228"/>
  <c r="AH65" i="228"/>
  <c r="W77" i="228"/>
  <c r="AG62" i="228"/>
  <c r="AE71" i="228"/>
  <c r="AE78" i="228"/>
  <c r="AD61" i="228"/>
  <c r="AJ70" i="228"/>
  <c r="AC78" i="228"/>
  <c r="AI86" i="228"/>
  <c r="AL81" i="228"/>
  <c r="AG80" i="228"/>
  <c r="AL83" i="228"/>
  <c r="AL85" i="228"/>
  <c r="AG87" i="228"/>
  <c r="AC76" i="228"/>
  <c r="AI77" i="228"/>
  <c r="Z79" i="228"/>
  <c r="AH83" i="228"/>
  <c r="AD88" i="228"/>
  <c r="Y85" i="228"/>
  <c r="X90" i="228"/>
  <c r="X92" i="228"/>
  <c r="X94" i="228"/>
  <c r="X96" i="228"/>
  <c r="X98" i="228"/>
  <c r="X100" i="228"/>
  <c r="AB86" i="228"/>
  <c r="AF90" i="228"/>
  <c r="AC91" i="228"/>
  <c r="Y92" i="228"/>
  <c r="Y93" i="228"/>
  <c r="AJ94" i="228"/>
  <c r="Y96" i="228"/>
  <c r="Y97" i="228"/>
  <c r="AJ99" i="228"/>
  <c r="AJ101" i="228"/>
  <c r="AJ86" i="228"/>
  <c r="AD91" i="228"/>
  <c r="AC93" i="228"/>
  <c r="Z95" i="228"/>
  <c r="AL97" i="228"/>
  <c r="AG100" i="228"/>
  <c r="AH87" i="228"/>
  <c r="Z89" i="228"/>
  <c r="AD93" i="228"/>
  <c r="AD95" i="228"/>
  <c r="AD97" i="228"/>
  <c r="W100" i="228"/>
  <c r="AC101" i="228"/>
  <c r="AE102" i="228"/>
  <c r="AB104" i="228"/>
  <c r="AB105" i="228"/>
  <c r="AJ107" i="228"/>
  <c r="AJ109" i="228"/>
  <c r="Y113" i="228"/>
  <c r="V103" i="228"/>
  <c r="V105" i="228"/>
  <c r="Z109" i="228"/>
  <c r="AC112" i="228"/>
  <c r="AI98" i="228"/>
  <c r="AL103" i="228"/>
  <c r="Z105" i="228"/>
  <c r="W108" i="228"/>
  <c r="AC99" i="228"/>
  <c r="AI100" i="228"/>
  <c r="W104" i="228"/>
  <c r="AE107" i="228"/>
  <c r="AE109" i="228"/>
  <c r="AE111" i="228"/>
  <c r="AF71" i="228"/>
  <c r="Y35" i="228"/>
  <c r="AE26" i="228"/>
  <c r="AI51" i="228"/>
  <c r="AI41" i="228"/>
  <c r="W39" i="228"/>
  <c r="AH51" i="228"/>
  <c r="AJ58" i="228"/>
  <c r="AC68" i="228"/>
  <c r="AG74" i="228"/>
  <c r="AG58" i="228"/>
  <c r="W69" i="228"/>
  <c r="X56" i="228"/>
  <c r="AE65" i="228"/>
  <c r="AB73" i="228"/>
  <c r="AI53" i="228"/>
  <c r="AH63" i="228"/>
  <c r="AJ72" i="228"/>
  <c r="AH79" i="228"/>
  <c r="AE90" i="228"/>
  <c r="AF85" i="228"/>
  <c r="AL80" i="228"/>
  <c r="Z83" i="228"/>
  <c r="AC84" i="228"/>
  <c r="Z85" i="228"/>
  <c r="AL87" i="228"/>
  <c r="AG76" i="228"/>
  <c r="AF78" i="228"/>
  <c r="AE81" i="228"/>
  <c r="W85" i="228"/>
  <c r="AH88" i="228"/>
  <c r="W86" i="228"/>
  <c r="AB90" i="228"/>
  <c r="AB92" i="228"/>
  <c r="AB94" i="228"/>
  <c r="AB96" i="228"/>
  <c r="AB98" i="228"/>
  <c r="AB100" i="228"/>
  <c r="V87" i="228"/>
  <c r="AJ90" i="228"/>
  <c r="AG91" i="228"/>
  <c r="AF92" i="228"/>
  <c r="V94" i="228"/>
  <c r="V95" i="228"/>
  <c r="AF96" i="228"/>
  <c r="V99" i="228"/>
  <c r="V101" i="228"/>
  <c r="AD85" i="228"/>
  <c r="AB88" i="228"/>
  <c r="AH91" i="228"/>
  <c r="AG93" i="228"/>
  <c r="AC95" i="228"/>
  <c r="Z97" i="228"/>
  <c r="AG98" i="228"/>
  <c r="AL100" i="228"/>
  <c r="AF88" i="228"/>
  <c r="W90" i="228"/>
  <c r="AH93" i="228"/>
  <c r="AH95" i="228"/>
  <c r="AH97" i="228"/>
  <c r="AH100" i="228"/>
  <c r="AG101" i="228"/>
  <c r="AI102" i="228"/>
  <c r="AE104" i="228"/>
  <c r="V107" i="228"/>
  <c r="V109" i="228"/>
  <c r="V111" i="228"/>
  <c r="X99" i="228"/>
  <c r="Y103" i="228"/>
  <c r="Y105" i="228"/>
  <c r="Z107" i="228"/>
  <c r="AC110" i="228"/>
  <c r="AG112" i="228"/>
  <c r="X101" i="228"/>
  <c r="Z103" i="228"/>
  <c r="AC105" i="228"/>
  <c r="AH108" i="228"/>
  <c r="AG99" i="228"/>
  <c r="W102" i="228"/>
  <c r="AD104" i="228"/>
  <c r="AI107" i="228"/>
  <c r="AI109" i="228"/>
  <c r="AI111" i="228"/>
  <c r="AE46" i="228"/>
  <c r="AI32" i="228"/>
  <c r="W41" i="228"/>
  <c r="Z48" i="228"/>
  <c r="AJ42" i="228"/>
  <c r="W55" i="228"/>
  <c r="AI61" i="228"/>
  <c r="Z69" i="228"/>
  <c r="X60" i="228"/>
  <c r="AD71" i="228"/>
  <c r="AI59" i="228"/>
  <c r="AE67" i="228"/>
  <c r="AB74" i="228"/>
  <c r="AE55" i="228"/>
  <c r="AJ66" i="228"/>
  <c r="AJ74" i="228"/>
  <c r="AI83" i="228"/>
  <c r="AE79" i="228"/>
  <c r="AJ87" i="228"/>
  <c r="AD81" i="228"/>
  <c r="AC83" i="228"/>
  <c r="AG84" i="228"/>
  <c r="AC85" i="228"/>
  <c r="Z87" i="228"/>
  <c r="AC89" i="228"/>
  <c r="AL76" i="228"/>
  <c r="AJ78" i="228"/>
  <c r="AI81" i="228"/>
  <c r="AH86" i="228"/>
  <c r="W91" i="228"/>
  <c r="AD89" i="228"/>
  <c r="V91" i="228"/>
  <c r="AE92" i="228"/>
  <c r="AE94" i="228"/>
  <c r="AE96" i="228"/>
  <c r="AE99" i="228"/>
  <c r="AB101" i="228"/>
  <c r="Y87" i="228"/>
  <c r="AL91" i="228"/>
  <c r="AJ92" i="228"/>
  <c r="Y94" i="228"/>
  <c r="Y95" i="228"/>
  <c r="AJ96" i="228"/>
  <c r="Y99" i="228"/>
  <c r="Y101" i="228"/>
  <c r="AH85" i="228"/>
  <c r="V89" i="228"/>
  <c r="AL93" i="228"/>
  <c r="AG95" i="228"/>
  <c r="AC97" i="228"/>
  <c r="AJ88" i="228"/>
  <c r="W92" i="228"/>
  <c r="W94" i="228"/>
  <c r="W96" i="228"/>
  <c r="W98" i="228"/>
  <c r="AL101" i="228"/>
  <c r="X103" i="228"/>
  <c r="AI104" i="228"/>
  <c r="Y107" i="228"/>
  <c r="Y109" i="228"/>
  <c r="Y111" i="228"/>
  <c r="AF103" i="228"/>
  <c r="AF105" i="228"/>
  <c r="AG108" i="228"/>
  <c r="AG110" i="228"/>
  <c r="AL112" i="228"/>
  <c r="AC103" i="228"/>
  <c r="Z104" i="228"/>
  <c r="AG105" i="228"/>
  <c r="W110" i="228"/>
  <c r="AL99" i="228"/>
  <c r="AD102" i="228"/>
  <c r="AH104" i="228"/>
  <c r="X108" i="228"/>
  <c r="X110" i="228"/>
  <c r="AL111" i="228"/>
  <c r="AL140" i="228"/>
  <c r="Z139" i="228"/>
  <c r="AC138" i="228"/>
  <c r="AG137" i="228"/>
  <c r="AL136" i="228"/>
  <c r="Z135" i="228"/>
  <c r="Y140" i="228"/>
  <c r="Y139" i="228"/>
  <c r="Y138" i="228"/>
  <c r="Y137" i="228"/>
  <c r="Y136" i="228"/>
  <c r="Y135" i="228"/>
  <c r="AB140" i="228"/>
  <c r="AB139" i="228"/>
  <c r="AB138" i="228"/>
  <c r="AB137" i="228"/>
  <c r="AB136" i="228"/>
  <c r="AB135" i="228"/>
  <c r="W140" i="228"/>
  <c r="AH138" i="228"/>
  <c r="AD137" i="228"/>
  <c r="W136" i="228"/>
  <c r="AH134" i="228"/>
  <c r="AB133" i="228"/>
  <c r="Z134" i="228"/>
  <c r="AF134" i="228"/>
  <c r="AG133" i="228"/>
  <c r="AI134" i="228"/>
  <c r="AJ133" i="228"/>
  <c r="AB132" i="228"/>
  <c r="AL131" i="228"/>
  <c r="X128" i="228"/>
  <c r="W124" i="228"/>
  <c r="Y132" i="228"/>
  <c r="Y131" i="228"/>
  <c r="AH128" i="228"/>
  <c r="Y127" i="228"/>
  <c r="AH125" i="228"/>
  <c r="AE132" i="228"/>
  <c r="AC129" i="228"/>
  <c r="AE126" i="228"/>
  <c r="AC125" i="228"/>
  <c r="AD123" i="228"/>
  <c r="AH131" i="228"/>
  <c r="Y129" i="228"/>
  <c r="AH127" i="228"/>
  <c r="V125" i="228"/>
  <c r="AI124" i="228"/>
  <c r="X122" i="228"/>
  <c r="V121" i="228"/>
  <c r="AH124" i="228"/>
  <c r="AD122" i="228"/>
  <c r="AH118" i="228"/>
  <c r="Z125" i="228"/>
  <c r="AD121" i="228"/>
  <c r="AB119" i="228"/>
  <c r="AF123" i="228"/>
  <c r="V118" i="228"/>
  <c r="AE118" i="228"/>
  <c r="AB117" i="228"/>
  <c r="AI115" i="228"/>
  <c r="AI114" i="228"/>
  <c r="AJ111" i="228"/>
  <c r="AL109" i="228"/>
  <c r="AG107" i="228"/>
  <c r="W118" i="228"/>
  <c r="AH114" i="228"/>
  <c r="AG113" i="228"/>
  <c r="AI108" i="228"/>
  <c r="AC120" i="228"/>
  <c r="AG118" i="228"/>
  <c r="AL117" i="228"/>
  <c r="AG116" i="228"/>
  <c r="AL115" i="228"/>
  <c r="AG114" i="228"/>
  <c r="AJ113" i="228"/>
  <c r="Z110" i="228"/>
  <c r="AJ120" i="228"/>
  <c r="AF118" i="228"/>
  <c r="V117" i="228"/>
  <c r="V115" i="228"/>
  <c r="X113" i="228"/>
  <c r="AC111" i="228"/>
  <c r="AB107" i="228"/>
  <c r="AL105" i="228"/>
  <c r="AE98" i="228"/>
  <c r="AJ103" i="228"/>
  <c r="AF107" i="228"/>
  <c r="Z98" i="228"/>
  <c r="W93" i="228"/>
  <c r="AG97" i="228"/>
  <c r="Y89" i="228"/>
  <c r="V97" i="228"/>
  <c r="V92" i="228"/>
  <c r="AI99" i="228"/>
  <c r="Y91" i="228"/>
  <c r="AD83" i="228"/>
  <c r="AC87" i="228"/>
  <c r="AH81" i="228"/>
  <c r="AJ76" i="228"/>
  <c r="AE69" i="228"/>
  <c r="Z78" i="228"/>
  <c r="W47" i="228"/>
  <c r="X12" i="228"/>
  <c r="AG140" i="228"/>
  <c r="AL139" i="228"/>
  <c r="Z138" i="228"/>
  <c r="AC137" i="228"/>
  <c r="AG136" i="228"/>
  <c r="AL135" i="228"/>
  <c r="V140" i="228"/>
  <c r="V139" i="228"/>
  <c r="V138" i="228"/>
  <c r="V137" i="228"/>
  <c r="V136" i="228"/>
  <c r="V135" i="228"/>
  <c r="X140" i="228"/>
  <c r="X139" i="228"/>
  <c r="X138" i="228"/>
  <c r="X137" i="228"/>
  <c r="X136" i="228"/>
  <c r="X135" i="228"/>
  <c r="AH139" i="228"/>
  <c r="AD138" i="228"/>
  <c r="W137" i="228"/>
  <c r="AH135" i="228"/>
  <c r="AD134" i="228"/>
  <c r="AL134" i="228"/>
  <c r="Y134" i="228"/>
  <c r="AC133" i="228"/>
  <c r="AE134" i="228"/>
  <c r="AF133" i="228"/>
  <c r="W132" i="228"/>
  <c r="AG131" i="228"/>
  <c r="AI128" i="228"/>
  <c r="AL127" i="228"/>
  <c r="Y123" i="228"/>
  <c r="V132" i="228"/>
  <c r="V131" i="228"/>
  <c r="AD128" i="228"/>
  <c r="V127" i="228"/>
  <c r="AD125" i="228"/>
  <c r="X132" i="228"/>
  <c r="Z129" i="228"/>
  <c r="AB126" i="228"/>
  <c r="AJ124" i="228"/>
  <c r="AD133" i="228"/>
  <c r="AD131" i="228"/>
  <c r="V129" i="228"/>
  <c r="AD127" i="228"/>
  <c r="AB124" i="228"/>
  <c r="X124" i="228"/>
  <c r="AJ121" i="228"/>
  <c r="AH120" i="228"/>
  <c r="AD124" i="228"/>
  <c r="AB121" i="228"/>
  <c r="AD118" i="228"/>
  <c r="AG123" i="228"/>
  <c r="W121" i="228"/>
  <c r="AF127" i="228"/>
  <c r="Y122" i="228"/>
  <c r="AI119" i="228"/>
  <c r="X118" i="228"/>
  <c r="X117" i="228"/>
  <c r="AE115" i="228"/>
  <c r="AE114" i="228"/>
  <c r="AF111" i="228"/>
  <c r="AG109" i="228"/>
  <c r="AC107" i="228"/>
  <c r="AH116" i="228"/>
  <c r="AD114" i="228"/>
  <c r="AC113" i="228"/>
  <c r="AE108" i="228"/>
  <c r="Z120" i="228"/>
  <c r="AC118" i="228"/>
  <c r="AG117" i="228"/>
  <c r="AC116" i="228"/>
  <c r="AG115" i="228"/>
  <c r="AC114" i="228"/>
  <c r="AF113" i="228"/>
  <c r="AF120" i="228"/>
  <c r="AJ117" i="228"/>
  <c r="AJ115" i="228"/>
  <c r="AI113" i="228"/>
  <c r="AH112" i="228"/>
  <c r="Z108" i="228"/>
  <c r="AH102" i="228"/>
  <c r="AL110" i="228"/>
  <c r="Z100" i="228"/>
  <c r="X105" i="228"/>
  <c r="AH98" i="228"/>
  <c r="AL95" i="228"/>
  <c r="AF86" i="228"/>
  <c r="V96" i="228"/>
  <c r="Z91" i="228"/>
  <c r="AI96" i="228"/>
  <c r="AH89" i="228"/>
  <c r="AG85" i="228"/>
  <c r="Y90" i="228"/>
  <c r="AJ68" i="228"/>
  <c r="AJ60" i="228"/>
  <c r="AG52" i="228"/>
  <c r="AC140" i="228"/>
  <c r="AG139" i="228"/>
  <c r="AL138" i="228"/>
  <c r="Z137" i="228"/>
  <c r="AC136" i="228"/>
  <c r="AG135" i="228"/>
  <c r="AJ140" i="228"/>
  <c r="AJ139" i="228"/>
  <c r="AJ138" i="228"/>
  <c r="AJ137" i="228"/>
  <c r="AJ136" i="228"/>
  <c r="AJ135" i="228"/>
  <c r="AI140" i="228"/>
  <c r="AI139" i="228"/>
  <c r="AI138" i="228"/>
  <c r="AI137" i="228"/>
  <c r="AI136" i="228"/>
  <c r="AI135" i="228"/>
  <c r="AH140" i="228"/>
  <c r="AD139" i="228"/>
  <c r="W138" i="228"/>
  <c r="AH136" i="228"/>
  <c r="AD135" i="228"/>
  <c r="W134" i="228"/>
  <c r="AG134" i="228"/>
  <c r="AH133" i="228"/>
  <c r="V134" i="228"/>
  <c r="AJ132" i="228"/>
  <c r="AB134" i="228"/>
  <c r="Y133" i="228"/>
  <c r="Z133" i="228"/>
  <c r="AC131" i="228"/>
  <c r="AE128" i="228"/>
  <c r="AG127" i="228"/>
  <c r="V123" i="228"/>
  <c r="AJ131" i="228"/>
  <c r="AH129" i="228"/>
  <c r="W128" i="228"/>
  <c r="AJ126" i="228"/>
  <c r="W122" i="228"/>
  <c r="AL129" i="228"/>
  <c r="AL125" i="228"/>
  <c r="AF124" i="228"/>
  <c r="W133" i="228"/>
  <c r="AJ129" i="228"/>
  <c r="AJ128" i="228"/>
  <c r="W126" i="228"/>
  <c r="AJ122" i="228"/>
  <c r="AI122" i="228"/>
  <c r="AF121" i="228"/>
  <c r="AD120" i="228"/>
  <c r="W123" i="228"/>
  <c r="AJ119" i="228"/>
  <c r="Z127" i="228"/>
  <c r="Y120" i="228"/>
  <c r="Y124" i="228"/>
  <c r="W119" i="228"/>
  <c r="AE119" i="228"/>
  <c r="AI117" i="228"/>
  <c r="AI116" i="228"/>
  <c r="AB115" i="228"/>
  <c r="Z112" i="228"/>
  <c r="AI110" i="228"/>
  <c r="AC109" i="228"/>
  <c r="W120" i="228"/>
  <c r="AD116" i="228"/>
  <c r="W114" i="228"/>
  <c r="AB111" i="228"/>
  <c r="AL120" i="228"/>
  <c r="Z118" i="228"/>
  <c r="AC117" i="228"/>
  <c r="Z116" i="228"/>
  <c r="AC115" i="228"/>
  <c r="Z114" i="228"/>
  <c r="AI112" i="228"/>
  <c r="X109" i="228"/>
  <c r="Y119" i="228"/>
  <c r="AF117" i="228"/>
  <c r="AF115" i="228"/>
  <c r="AE113" i="228"/>
  <c r="AD112" i="228"/>
  <c r="AB110" i="228"/>
  <c r="AE100" i="228"/>
  <c r="AG103" i="228"/>
  <c r="V113" i="228"/>
  <c r="X104" i="228"/>
  <c r="W97" i="228"/>
  <c r="AD87" i="228"/>
  <c r="AF101" i="228"/>
  <c r="AF94" i="228"/>
  <c r="W88" i="228"/>
  <c r="AI94" i="228"/>
  <c r="V85" i="228"/>
  <c r="AE77" i="228"/>
  <c r="AL84" i="228"/>
  <c r="AC60" i="228"/>
  <c r="AH73" i="228"/>
  <c r="AI63" i="228"/>
  <c r="AF50" i="228"/>
  <c r="AG20" i="228"/>
  <c r="W31" i="228"/>
  <c r="AF31" i="228"/>
  <c r="AB20" i="228"/>
  <c r="AL31" i="228"/>
  <c r="AL132" i="228"/>
  <c r="Y126" i="228"/>
  <c r="AD126" i="228"/>
  <c r="AI120" i="228"/>
  <c r="AJ112" i="228"/>
  <c r="W103" i="228"/>
  <c r="AG102" i="228"/>
  <c r="AH101" i="228"/>
  <c r="AF98" i="228"/>
  <c r="AF97" i="228"/>
  <c r="AB91" i="228"/>
  <c r="AL92" i="228"/>
  <c r="AJ89" i="228"/>
  <c r="Y81" i="228"/>
  <c r="AG89" i="228"/>
  <c r="X81" i="228"/>
  <c r="AH84" i="228"/>
  <c r="AG88" i="228"/>
  <c r="AJ79" i="228"/>
  <c r="Y73" i="228"/>
  <c r="W68" i="228"/>
  <c r="W62" i="228"/>
  <c r="AI80" i="228"/>
  <c r="AC75" i="228"/>
  <c r="AC73" i="228"/>
  <c r="AC71" i="228"/>
  <c r="AC69" i="228"/>
  <c r="AC67" i="228"/>
  <c r="AC65" i="228"/>
  <c r="Z62" i="228"/>
  <c r="AF79" i="228"/>
  <c r="AH74" i="228"/>
  <c r="AB71" i="228"/>
  <c r="AJ67" i="228"/>
  <c r="AJ63" i="228"/>
  <c r="AF61" i="228"/>
  <c r="AF77" i="228"/>
  <c r="AG59" i="228"/>
  <c r="AB54" i="228"/>
  <c r="AB52" i="228"/>
  <c r="W50" i="228"/>
  <c r="V47" i="228"/>
  <c r="Y43" i="228"/>
  <c r="V41" i="228"/>
  <c r="AB57" i="228"/>
  <c r="AE52" i="228"/>
  <c r="AE50" i="228"/>
  <c r="AL47" i="228"/>
  <c r="AL45" i="228"/>
  <c r="AC43" i="228"/>
  <c r="AI60" i="228"/>
  <c r="AF57" i="228"/>
  <c r="AH52" i="228"/>
  <c r="AJ49" i="228"/>
  <c r="AF47" i="228"/>
  <c r="AJ43" i="228"/>
  <c r="AH40" i="228"/>
  <c r="AD38" i="228"/>
  <c r="AE60" i="228"/>
  <c r="AF55" i="228"/>
  <c r="AL39" i="228"/>
  <c r="AE36" i="228"/>
  <c r="AF38" i="228"/>
  <c r="V34" i="228"/>
  <c r="Y30" i="228"/>
  <c r="AB27" i="228"/>
  <c r="W25" i="228"/>
  <c r="Y22" i="228"/>
  <c r="X35" i="228"/>
  <c r="AG32" i="228"/>
  <c r="AC30" i="228"/>
  <c r="AC28" i="228"/>
  <c r="AC26" i="228"/>
  <c r="AI23" i="228"/>
  <c r="W40" i="228"/>
  <c r="AB9" i="228"/>
  <c r="AB11" i="228"/>
  <c r="AB13" i="228"/>
  <c r="AG16" i="228"/>
  <c r="Y17" i="228"/>
  <c r="AG25" i="228"/>
  <c r="X37" i="228"/>
  <c r="AI131" i="228"/>
  <c r="Z121" i="228"/>
  <c r="AG122" i="228"/>
  <c r="Y114" i="228"/>
  <c r="AJ116" i="228"/>
  <c r="AB109" i="228"/>
  <c r="AD108" i="228"/>
  <c r="V110" i="228"/>
  <c r="AD109" i="228"/>
  <c r="Z94" i="228"/>
  <c r="AB95" i="228"/>
  <c r="AL96" i="228"/>
  <c r="AG90" i="228"/>
  <c r="AJ85" i="228"/>
  <c r="Y79" i="228"/>
  <c r="AL86" i="228"/>
  <c r="W89" i="228"/>
  <c r="AJ83" i="228"/>
  <c r="X87" i="228"/>
  <c r="AJ77" i="228"/>
  <c r="Y71" i="228"/>
  <c r="W66" i="228"/>
  <c r="W60" i="228"/>
  <c r="X79" i="228"/>
  <c r="AE74" i="228"/>
  <c r="AE72" i="228"/>
  <c r="AE70" i="228"/>
  <c r="AE68" i="228"/>
  <c r="AE66" i="228"/>
  <c r="AG63" i="228"/>
  <c r="AG61" i="228"/>
  <c r="V78" i="228"/>
  <c r="AF73" i="228"/>
  <c r="AJ69" i="228"/>
  <c r="AH66" i="228"/>
  <c r="AB63" i="228"/>
  <c r="AB61" i="228"/>
  <c r="Y77" i="228"/>
  <c r="AL53" i="228"/>
  <c r="W52" i="228"/>
  <c r="V49" i="228"/>
  <c r="AB46" i="228"/>
  <c r="V43" i="228"/>
  <c r="AF59" i="228"/>
  <c r="V57" i="228"/>
  <c r="AL51" i="228"/>
  <c r="AG49" i="228"/>
  <c r="AG47" i="228"/>
  <c r="AG45" i="228"/>
  <c r="AE42" i="228"/>
  <c r="AL59" i="228"/>
  <c r="Y57" i="228"/>
  <c r="AJ51" i="228"/>
  <c r="AF49" i="228"/>
  <c r="AH46" i="228"/>
  <c r="AH42" i="228"/>
  <c r="AD40" i="228"/>
  <c r="AJ37" i="228"/>
  <c r="AB59" i="228"/>
  <c r="Y55" i="228"/>
  <c r="AC39" i="228"/>
  <c r="Z34" i="228"/>
  <c r="W38" i="228"/>
  <c r="Y32" i="228"/>
  <c r="AB29" i="228"/>
  <c r="W27" i="228"/>
  <c r="Y24" i="228"/>
  <c r="AI40" i="228"/>
  <c r="AL37" i="228"/>
  <c r="AL34" i="228"/>
  <c r="AI31" i="228"/>
  <c r="AI29" i="228"/>
  <c r="AI27" i="228"/>
  <c r="AE25" i="228"/>
  <c r="AE23" i="228"/>
  <c r="V39" i="228"/>
  <c r="W10" i="228"/>
  <c r="W12" i="228"/>
  <c r="W15" i="228"/>
  <c r="AL16" i="228"/>
  <c r="AJ24" i="228"/>
  <c r="AE13" i="228"/>
  <c r="AC27" i="228"/>
  <c r="AE133" i="228"/>
  <c r="AE129" i="228"/>
  <c r="X126" i="228"/>
  <c r="V122" i="228"/>
  <c r="Y112" i="228"/>
  <c r="AH115" i="228"/>
  <c r="AF108" i="228"/>
  <c r="AI105" i="228"/>
  <c r="AH105" i="228"/>
  <c r="V108" i="228"/>
  <c r="X93" i="228"/>
  <c r="AD94" i="228"/>
  <c r="AC96" i="228"/>
  <c r="AI89" i="228"/>
  <c r="AE85" i="228"/>
  <c r="V79" i="228"/>
  <c r="AI85" i="228"/>
  <c r="AC88" i="228"/>
  <c r="AF83" i="228"/>
  <c r="AC86" i="228"/>
  <c r="AH76" i="228"/>
  <c r="V71" i="228"/>
  <c r="Y65" i="228"/>
  <c r="Y59" i="228"/>
  <c r="Z74" i="228"/>
  <c r="Z72" i="228"/>
  <c r="Z70" i="228"/>
  <c r="Z68" i="228"/>
  <c r="Z66" i="228"/>
  <c r="AC63" i="228"/>
  <c r="AC61" i="228"/>
  <c r="V77" i="228"/>
  <c r="AH72" i="228"/>
  <c r="AF69" i="228"/>
  <c r="AD66" i="228"/>
  <c r="AH62" i="228"/>
  <c r="AH60" i="228"/>
  <c r="W76" i="228"/>
  <c r="Z56" i="228"/>
  <c r="AF53" i="228"/>
  <c r="V51" i="228"/>
  <c r="AB48" i="228"/>
  <c r="W46" i="228"/>
  <c r="W42" i="228"/>
  <c r="W59" i="228"/>
  <c r="AC55" i="228"/>
  <c r="AC51" i="228"/>
  <c r="AC49" i="228"/>
  <c r="AC47" i="228"/>
  <c r="AL43" i="228"/>
  <c r="AL41" i="228"/>
  <c r="AC59" i="228"/>
  <c r="W56" i="228"/>
  <c r="AF51" i="228"/>
  <c r="AH48" i="228"/>
  <c r="AJ45" i="228"/>
  <c r="AD42" i="228"/>
  <c r="AJ39" i="228"/>
  <c r="AH36" i="228"/>
  <c r="AH58" i="228"/>
  <c r="AD54" i="228"/>
  <c r="Z38" i="228"/>
  <c r="AB40" i="228"/>
  <c r="V37" i="228"/>
  <c r="AB31" i="228"/>
  <c r="W29" i="228"/>
  <c r="Y26" i="228"/>
  <c r="AB23" i="228"/>
  <c r="AG39" i="228"/>
  <c r="AC37" i="228"/>
  <c r="AC34" i="228"/>
  <c r="AE31" i="228"/>
  <c r="AE29" i="228"/>
  <c r="AL26" i="228"/>
  <c r="AL24" i="228"/>
  <c r="AL22" i="228"/>
  <c r="Y37" i="228"/>
  <c r="AB10" i="228"/>
  <c r="AB12" i="228"/>
  <c r="AB15" i="228"/>
  <c r="AI16" i="228"/>
  <c r="AA118" i="228"/>
  <c r="AH34" i="228"/>
  <c r="AE17" i="228"/>
  <c r="AA43" i="228"/>
  <c r="AA87" i="228"/>
  <c r="AA39" i="228"/>
  <c r="AA125" i="228"/>
  <c r="AA61" i="228"/>
  <c r="AA16" i="228"/>
  <c r="AA35" i="228"/>
  <c r="AA54" i="228"/>
  <c r="AA73" i="228"/>
  <c r="AA95" i="228"/>
  <c r="AA116" i="228"/>
  <c r="AA136" i="228"/>
  <c r="AA81" i="228"/>
  <c r="AA138" i="228"/>
  <c r="AA88" i="228"/>
  <c r="AA9" i="228"/>
  <c r="AA36" i="228"/>
  <c r="AA55" i="228"/>
  <c r="AA75" i="228"/>
  <c r="AA96" i="228"/>
  <c r="AA117" i="228"/>
  <c r="AA137" i="228"/>
  <c r="AA92" i="228"/>
  <c r="AA20" i="228"/>
  <c r="AA104" i="228"/>
  <c r="AA42" i="228"/>
  <c r="AA30" i="228"/>
  <c r="AA122" i="228"/>
  <c r="AA110" i="228"/>
  <c r="AA74" i="228"/>
  <c r="AD20" i="228"/>
  <c r="AC8" i="228"/>
  <c r="V9" i="228"/>
  <c r="AJ8" i="228"/>
  <c r="AK17" i="228"/>
  <c r="AK41" i="228"/>
  <c r="AK57" i="228"/>
  <c r="AK73" i="228"/>
  <c r="AK89" i="228"/>
  <c r="AK105" i="228"/>
  <c r="AK121" i="228"/>
  <c r="AK137" i="228"/>
  <c r="AK26" i="228"/>
  <c r="AK42" i="228"/>
  <c r="AK58" i="228"/>
  <c r="AK74" i="228"/>
  <c r="AK94" i="228"/>
  <c r="AK114" i="228"/>
  <c r="AK134" i="228"/>
  <c r="AK19" i="228"/>
  <c r="AK35" i="228"/>
  <c r="AK51" i="228"/>
  <c r="AK67" i="228"/>
  <c r="AK83" i="228"/>
  <c r="AK99" i="228"/>
  <c r="AK115" i="228"/>
  <c r="AK131" i="228"/>
  <c r="AK12" i="228"/>
  <c r="AK28" i="228"/>
  <c r="AK48" i="228"/>
  <c r="AK68" i="228"/>
  <c r="AK84" i="228"/>
  <c r="AK100" i="228"/>
  <c r="AK116" i="228"/>
  <c r="AK132" i="228"/>
  <c r="AJ9" i="228"/>
  <c r="V12" i="228"/>
  <c r="AD13" i="228"/>
  <c r="AF15" i="228"/>
  <c r="X20" i="228"/>
  <c r="AE9" i="228"/>
  <c r="AJ10" i="228"/>
  <c r="AG12" i="228"/>
  <c r="AL15" i="228"/>
  <c r="AI9" i="228"/>
  <c r="AD12" i="228"/>
  <c r="AF13" i="228"/>
  <c r="AD10" i="228"/>
  <c r="AF11" i="228"/>
  <c r="AL13" i="228"/>
  <c r="AA11" i="228"/>
  <c r="AA48" i="228"/>
  <c r="AA108" i="228"/>
  <c r="AA57" i="228"/>
  <c r="AA13" i="228"/>
  <c r="AA93" i="228"/>
  <c r="AA15" i="228"/>
  <c r="AA40" i="228"/>
  <c r="AA58" i="228"/>
  <c r="AA79" i="228"/>
  <c r="AA100" i="228"/>
  <c r="AA121" i="228"/>
  <c r="AA140" i="228"/>
  <c r="AA97" i="228"/>
  <c r="AA27" i="228"/>
  <c r="AA109" i="228"/>
  <c r="AA17" i="228"/>
  <c r="AA41" i="228"/>
  <c r="AA59" i="228"/>
  <c r="AA80" i="228"/>
  <c r="AA101" i="228"/>
  <c r="AA123" i="228"/>
  <c r="AA8" i="228"/>
  <c r="AA103" i="228"/>
  <c r="AA45" i="228"/>
  <c r="AA120" i="228"/>
  <c r="AA78" i="228"/>
  <c r="AA66" i="228"/>
  <c r="AA34" i="228"/>
  <c r="AA126" i="228"/>
  <c r="AA94" i="228"/>
  <c r="V8" i="228"/>
  <c r="AG8" i="228"/>
  <c r="Z8" i="228"/>
  <c r="AD8" i="228"/>
  <c r="AK25" i="228"/>
  <c r="AK45" i="228"/>
  <c r="AK61" i="228"/>
  <c r="AK77" i="228"/>
  <c r="AK93" i="228"/>
  <c r="AK109" i="228"/>
  <c r="AK125" i="228"/>
  <c r="AK10" i="228"/>
  <c r="AK30" i="228"/>
  <c r="AK46" i="228"/>
  <c r="AK62" i="228"/>
  <c r="AK78" i="228"/>
  <c r="AK98" i="228"/>
  <c r="AK118" i="228"/>
  <c r="AK138" i="228"/>
  <c r="AK23" i="228"/>
  <c r="AK39" i="228"/>
  <c r="AK55" i="228"/>
  <c r="AK71" i="228"/>
  <c r="AK87" i="228"/>
  <c r="AK103" i="228"/>
  <c r="AK119" i="228"/>
  <c r="AK135" i="228"/>
  <c r="AK16" i="228"/>
  <c r="AK32" i="228"/>
  <c r="AK52" i="228"/>
  <c r="AK72" i="228"/>
  <c r="AK88" i="228"/>
  <c r="AK104" i="228"/>
  <c r="AK120" i="228"/>
  <c r="AK136" i="228"/>
  <c r="Z9" i="228"/>
  <c r="AC11" i="228"/>
  <c r="Y12" i="228"/>
  <c r="AH13" i="228"/>
  <c r="AJ15" i="228"/>
  <c r="AC9" i="228"/>
  <c r="V10" i="228"/>
  <c r="AD11" i="228"/>
  <c r="AL12" i="228"/>
  <c r="AF16" i="228"/>
  <c r="Z19" i="228"/>
  <c r="AC10" i="228"/>
  <c r="AH12" i="228"/>
  <c r="AJ13" i="228"/>
  <c r="Z16" i="228"/>
  <c r="AH10" i="228"/>
  <c r="AJ11" i="228"/>
  <c r="AA31" i="228"/>
  <c r="AA60" i="228"/>
  <c r="AA124" i="228"/>
  <c r="AA77" i="228"/>
  <c r="AA32" i="228"/>
  <c r="AA115" i="228"/>
  <c r="AA23" i="228"/>
  <c r="AA46" i="228"/>
  <c r="AA62" i="228"/>
  <c r="AA84" i="228"/>
  <c r="AA105" i="228"/>
  <c r="AA127" i="228"/>
  <c r="AA56" i="228"/>
  <c r="AA113" i="228"/>
  <c r="AA53" i="228"/>
  <c r="AA131" i="228"/>
  <c r="AA24" i="228"/>
  <c r="AA47" i="228"/>
  <c r="AA63" i="228"/>
  <c r="AA85" i="228"/>
  <c r="AA107" i="228"/>
  <c r="AA128" i="228"/>
  <c r="AA52" i="228"/>
  <c r="AA119" i="228"/>
  <c r="AA67" i="228"/>
  <c r="AA139" i="228"/>
  <c r="AA98" i="228"/>
  <c r="AA86" i="228"/>
  <c r="AA70" i="228"/>
  <c r="AA22" i="228"/>
  <c r="AA114" i="228"/>
  <c r="AH8" i="228"/>
  <c r="AL8" i="228"/>
  <c r="AE8" i="228"/>
  <c r="AB8" i="228"/>
  <c r="AK9" i="228"/>
  <c r="AK29" i="228"/>
  <c r="AK49" i="228"/>
  <c r="AK65" i="228"/>
  <c r="AK81" i="228"/>
  <c r="AK97" i="228"/>
  <c r="AK113" i="228"/>
  <c r="AK129" i="228"/>
  <c r="AK18" i="228"/>
  <c r="AK34" i="228"/>
  <c r="AK50" i="228"/>
  <c r="AK66" i="228"/>
  <c r="AK86" i="228"/>
  <c r="AK102" i="228"/>
  <c r="AK122" i="228"/>
  <c r="AK11" i="228"/>
  <c r="AK27" i="228"/>
  <c r="AK43" i="228"/>
  <c r="AK59" i="228"/>
  <c r="AK75" i="228"/>
  <c r="AK91" i="228"/>
  <c r="AK107" i="228"/>
  <c r="AK123" i="228"/>
  <c r="AK139" i="228"/>
  <c r="AK20" i="228"/>
  <c r="AK36" i="228"/>
  <c r="AK56" i="228"/>
  <c r="AK76" i="228"/>
  <c r="AK92" i="228"/>
  <c r="AK108" i="228"/>
  <c r="AK124" i="228"/>
  <c r="AK140" i="228"/>
  <c r="Y9" i="228"/>
  <c r="AG11" i="228"/>
  <c r="AF12" i="228"/>
  <c r="V15" i="228"/>
  <c r="AE16" i="228"/>
  <c r="AG9" i="228"/>
  <c r="Y10" i="228"/>
  <c r="AH11" i="228"/>
  <c r="AC15" i="228"/>
  <c r="AJ16" i="228"/>
  <c r="AD9" i="228"/>
  <c r="AG10" i="228"/>
  <c r="V13" i="228"/>
  <c r="AD15" i="228"/>
  <c r="AF18" i="228"/>
  <c r="V11" i="228"/>
  <c r="AC13" i="228"/>
  <c r="AA99" i="228"/>
  <c r="AA50" i="228"/>
  <c r="AA132" i="228"/>
  <c r="AA12" i="228"/>
  <c r="AA91" i="228"/>
  <c r="AA134" i="228"/>
  <c r="AA102" i="228"/>
  <c r="W8" i="228"/>
  <c r="AK13" i="228"/>
  <c r="AK85" i="228"/>
  <c r="AK22" i="228"/>
  <c r="AK90" i="228"/>
  <c r="AK31" i="228"/>
  <c r="AK95" i="228"/>
  <c r="AK24" i="228"/>
  <c r="AK96" i="228"/>
  <c r="Y15" i="228"/>
  <c r="AC12" i="228"/>
  <c r="AL10" i="228"/>
  <c r="Y11" i="228"/>
  <c r="AA37" i="228"/>
  <c r="AA49" i="228"/>
  <c r="AA68" i="228"/>
  <c r="AA65" i="228"/>
  <c r="AA29" i="228"/>
  <c r="AA112" i="228"/>
  <c r="AA83" i="228"/>
  <c r="AA90" i="228"/>
  <c r="Y8" i="228"/>
  <c r="AK37" i="228"/>
  <c r="AK101" i="228"/>
  <c r="AK38" i="228"/>
  <c r="AK110" i="228"/>
  <c r="AK47" i="228"/>
  <c r="AK111" i="228"/>
  <c r="AK40" i="228"/>
  <c r="AK112" i="228"/>
  <c r="AF9" i="228"/>
  <c r="AJ17" i="228"/>
  <c r="AG15" i="228"/>
  <c r="Y13" i="228"/>
  <c r="AG13" i="228"/>
  <c r="AA71" i="228"/>
  <c r="AA135" i="228"/>
  <c r="AA89" i="228"/>
  <c r="AA129" i="228"/>
  <c r="AA51" i="228"/>
  <c r="AA133" i="228"/>
  <c r="AA26" i="228"/>
  <c r="AA38" i="228"/>
  <c r="AI8" i="228"/>
  <c r="AK53" i="228"/>
  <c r="AK117" i="228"/>
  <c r="AK54" i="228"/>
  <c r="AK126" i="228"/>
  <c r="AK63" i="228"/>
  <c r="AK127" i="228"/>
  <c r="AK60" i="228"/>
  <c r="AK128" i="228"/>
  <c r="AL11" i="228"/>
  <c r="AL9" i="228"/>
  <c r="AH15" i="228"/>
  <c r="AD17" i="228"/>
  <c r="W18" i="228"/>
  <c r="W20" i="228"/>
  <c r="AJ22" i="228"/>
  <c r="AJ23" i="228"/>
  <c r="Y25" i="228"/>
  <c r="AJ26" i="228"/>
  <c r="AJ27" i="228"/>
  <c r="Y29" i="228"/>
  <c r="AJ30" i="228"/>
  <c r="AJ31" i="228"/>
  <c r="AD34" i="228"/>
  <c r="AD37" i="228"/>
  <c r="V16" i="228"/>
  <c r="W17" i="228"/>
  <c r="Z18" i="228"/>
  <c r="AL19" i="228"/>
  <c r="AE20" i="228"/>
  <c r="Z22" i="228"/>
  <c r="AG23" i="228"/>
  <c r="AL25" i="228"/>
  <c r="Z27" i="228"/>
  <c r="AC29" i="228"/>
  <c r="Z30" i="228"/>
  <c r="AG31" i="228"/>
  <c r="X34" i="228"/>
  <c r="AB35" i="228"/>
  <c r="AG132" i="228"/>
  <c r="Z128" i="228"/>
  <c r="W131" i="228"/>
  <c r="V128" i="228"/>
  <c r="AI129" i="228"/>
  <c r="AC128" i="228"/>
  <c r="AF125" i="228"/>
  <c r="Z123" i="228"/>
  <c r="AE123" i="228"/>
  <c r="W127" i="228"/>
  <c r="AB125" i="228"/>
  <c r="AC123" i="228"/>
  <c r="AL121" i="228"/>
  <c r="AE127" i="228"/>
  <c r="AB123" i="228"/>
  <c r="Z119" i="228"/>
  <c r="V116" i="228"/>
  <c r="W113" i="228"/>
  <c r="AB120" i="228"/>
  <c r="X114" i="228"/>
  <c r="AB118" i="228"/>
  <c r="AF116" i="228"/>
  <c r="AJ114" i="228"/>
  <c r="X120" i="228"/>
  <c r="AA72" i="228"/>
  <c r="AK70" i="228"/>
  <c r="AK80" i="228"/>
  <c r="AF10" i="228"/>
  <c r="X18" i="228"/>
  <c r="AC20" i="228"/>
  <c r="Y23" i="228"/>
  <c r="V25" i="228"/>
  <c r="V27" i="228"/>
  <c r="AJ28" i="228"/>
  <c r="AF30" i="228"/>
  <c r="AF32" i="228"/>
  <c r="W35" i="228"/>
  <c r="Z40" i="228"/>
  <c r="Z11" i="228"/>
  <c r="AE12" i="228"/>
  <c r="AI13" i="228"/>
  <c r="Y16" i="228"/>
  <c r="V18" i="228"/>
  <c r="AG19" i="228"/>
  <c r="AI20" i="228"/>
  <c r="Z23" i="228"/>
  <c r="Z24" i="228"/>
  <c r="AG27" i="228"/>
  <c r="Z29" i="228"/>
  <c r="AI34" i="228"/>
  <c r="Z132" i="228"/>
  <c r="X127" i="228"/>
  <c r="AB131" i="228"/>
  <c r="AD132" i="228"/>
  <c r="AL128" i="228"/>
  <c r="AC132" i="228"/>
  <c r="AC124" i="228"/>
  <c r="AE121" i="228"/>
  <c r="AE125" i="228"/>
  <c r="X123" i="228"/>
  <c r="V126" i="228"/>
  <c r="AI123" i="228"/>
  <c r="AG121" i="228"/>
  <c r="AC126" i="228"/>
  <c r="AG119" i="228"/>
  <c r="W115" i="228"/>
  <c r="V112" i="228"/>
  <c r="Z117" i="228"/>
  <c r="Z113" i="228"/>
  <c r="AD117" i="228"/>
  <c r="AD115" i="228"/>
  <c r="AC119" i="228"/>
  <c r="AB112" i="228"/>
  <c r="AH109" i="228"/>
  <c r="Y108" i="228"/>
  <c r="Y104" i="228"/>
  <c r="Y102" i="228"/>
  <c r="AJ108" i="228"/>
  <c r="AE105" i="228"/>
  <c r="AI103" i="228"/>
  <c r="AC102" i="228"/>
  <c r="AD111" i="228"/>
  <c r="AD105" i="228"/>
  <c r="AD103" i="228"/>
  <c r="AD101" i="228"/>
  <c r="Y110" i="228"/>
  <c r="AI101" i="228"/>
  <c r="AH99" i="228"/>
  <c r="Y98" i="228"/>
  <c r="X95" i="228"/>
  <c r="Z92" i="228"/>
  <c r="AJ98" i="228"/>
  <c r="AB97" i="228"/>
  <c r="AF95" i="228"/>
  <c r="AJ93" i="228"/>
  <c r="AD92" i="228"/>
  <c r="W101" i="228"/>
  <c r="AE97" i="228"/>
  <c r="AI95" i="228"/>
  <c r="AC94" i="228"/>
  <c r="AG92" i="228"/>
  <c r="AL90" i="228"/>
  <c r="AE89" i="228"/>
  <c r="W99" i="228"/>
  <c r="AB89" i="228"/>
  <c r="Z86" i="228"/>
  <c r="AA19" i="228"/>
  <c r="AA69" i="228"/>
  <c r="AF8" i="228"/>
  <c r="AK15" i="228"/>
  <c r="AH9" i="228"/>
  <c r="X16" i="228"/>
  <c r="V19" i="228"/>
  <c r="AL20" i="228"/>
  <c r="AF23" i="228"/>
  <c r="AF25" i="228"/>
  <c r="Y27" i="228"/>
  <c r="V29" i="228"/>
  <c r="V31" i="228"/>
  <c r="AJ32" i="228"/>
  <c r="AH35" i="228"/>
  <c r="Z10" i="228"/>
  <c r="AE11" i="228"/>
  <c r="AI12" i="228"/>
  <c r="Z15" i="228"/>
  <c r="W16" i="228"/>
  <c r="Y18" i="228"/>
  <c r="AB19" i="228"/>
  <c r="V20" i="228"/>
  <c r="AC23" i="228"/>
  <c r="Z25" i="228"/>
  <c r="Z26" i="228"/>
  <c r="AL27" i="228"/>
  <c r="AG29" i="228"/>
  <c r="AA28" i="228"/>
  <c r="AA76" i="228"/>
  <c r="AK69" i="228"/>
  <c r="AK79" i="228"/>
  <c r="AJ18" i="228"/>
  <c r="AH17" i="228"/>
  <c r="Y19" i="228"/>
  <c r="AF22" i="228"/>
  <c r="AF24" i="228"/>
  <c r="AJ25" i="228"/>
  <c r="AF27" i="228"/>
  <c r="AF29" i="228"/>
  <c r="Y31" i="228"/>
  <c r="W34" i="228"/>
  <c r="AH37" i="228"/>
  <c r="AE10" i="228"/>
  <c r="AI11" i="228"/>
  <c r="Z13" i="228"/>
  <c r="AE15" i="228"/>
  <c r="X17" i="228"/>
  <c r="AI18" i="228"/>
  <c r="AJ19" i="228"/>
  <c r="AL23" i="228"/>
  <c r="AC25" i="228"/>
  <c r="Z28" i="228"/>
  <c r="AL29" i="228"/>
  <c r="AC31" i="228"/>
  <c r="AB34" i="228"/>
  <c r="AD39" i="228"/>
  <c r="X129" i="228"/>
  <c r="X125" i="228"/>
  <c r="W129" i="228"/>
  <c r="AE131" i="228"/>
  <c r="AI127" i="228"/>
  <c r="AH126" i="228"/>
  <c r="AL123" i="228"/>
  <c r="AG126" i="228"/>
  <c r="Z124" i="228"/>
  <c r="AL124" i="228"/>
  <c r="Z122" i="228"/>
  <c r="X121" i="228"/>
  <c r="AL122" i="228"/>
  <c r="W117" i="228"/>
  <c r="V114" i="228"/>
  <c r="AL119" i="228"/>
  <c r="Z115" i="228"/>
  <c r="AD119" i="228"/>
  <c r="AB116" i="228"/>
  <c r="AB114" i="228"/>
  <c r="AD113" i="228"/>
  <c r="AJ110" i="228"/>
  <c r="AL108" i="228"/>
  <c r="W107" i="228"/>
  <c r="AB103" i="228"/>
  <c r="X112" i="228"/>
  <c r="AH107" i="228"/>
  <c r="AG104" i="228"/>
  <c r="AL102" i="228"/>
  <c r="AF112" i="228"/>
  <c r="AC108" i="228"/>
  <c r="AF104" i="228"/>
  <c r="AF102" i="228"/>
  <c r="Z111" i="228"/>
  <c r="W109" i="228"/>
  <c r="AJ100" i="228"/>
  <c r="AL98" i="228"/>
  <c r="Z96" i="228"/>
  <c r="X91" i="228"/>
  <c r="AJ97" i="228"/>
  <c r="AD96" i="228"/>
  <c r="AH94" i="228"/>
  <c r="AB93" i="228"/>
  <c r="AF91" i="228"/>
  <c r="AC98" i="228"/>
  <c r="AG96" i="228"/>
  <c r="AL94" i="228"/>
  <c r="AE93" i="228"/>
  <c r="AI91" i="228"/>
  <c r="AC90" i="228"/>
  <c r="Y100" i="228"/>
  <c r="AD90" i="228"/>
  <c r="AI87" i="228"/>
  <c r="AF65" i="228"/>
  <c r="AB67" i="228"/>
  <c r="AH68" i="228"/>
  <c r="AD70" i="228"/>
  <c r="AJ71" i="228"/>
  <c r="AJ73" i="228"/>
  <c r="AF75" i="228"/>
  <c r="AD78" i="228"/>
  <c r="AB81" i="228"/>
  <c r="AL61" i="228"/>
  <c r="AI62" i="228"/>
  <c r="AL63" i="228"/>
  <c r="AL65" i="228"/>
  <c r="AI66" i="228"/>
  <c r="AL67" i="228"/>
  <c r="AI68" i="228"/>
  <c r="AL69" i="228"/>
  <c r="AI70" i="228"/>
  <c r="AL71" i="228"/>
  <c r="AI72" i="228"/>
  <c r="AL73" i="228"/>
  <c r="AI74" i="228"/>
  <c r="AL75" i="228"/>
  <c r="AG79" i="228"/>
  <c r="W58" i="228"/>
  <c r="V61" i="228"/>
  <c r="Y63" i="228"/>
  <c r="V67" i="228"/>
  <c r="Y69" i="228"/>
  <c r="W72" i="228"/>
  <c r="V75" i="228"/>
  <c r="AH78" i="228"/>
  <c r="AJ81" i="228"/>
  <c r="AE87" i="228"/>
  <c r="W83" i="228"/>
  <c r="Y84" i="228"/>
  <c r="AD86" i="228"/>
  <c r="AF89" i="228"/>
  <c r="AB87" i="228"/>
  <c r="AI90" i="228"/>
  <c r="W80" i="228"/>
  <c r="Y83" i="228"/>
  <c r="AG86" i="228"/>
  <c r="AD99" i="228"/>
  <c r="AE91" i="228"/>
  <c r="AG94" i="228"/>
  <c r="AI97" i="228"/>
  <c r="AH92" i="228"/>
  <c r="AJ95" i="228"/>
  <c r="AC100" i="228"/>
  <c r="AD100" i="228"/>
  <c r="AF110" i="228"/>
  <c r="AH103" i="228"/>
  <c r="W112" i="228"/>
  <c r="AC104" i="228"/>
  <c r="W105" i="228"/>
  <c r="AD110" i="228"/>
  <c r="AE120" i="228"/>
  <c r="AH117" i="228"/>
  <c r="AI118" i="228"/>
  <c r="Y116" i="228"/>
  <c r="AL126" i="228"/>
  <c r="AE124" i="228"/>
  <c r="AJ123" i="228"/>
  <c r="AI121" i="228"/>
  <c r="X133" i="228"/>
  <c r="Y128" i="228"/>
  <c r="AE34" i="228"/>
  <c r="AF17" i="228"/>
  <c r="AI10" i="228"/>
  <c r="AJ29" i="228"/>
  <c r="V23" i="228"/>
  <c r="AK8" i="228"/>
  <c r="AA111" i="228"/>
  <c r="AB38" i="228"/>
  <c r="AG22" i="228"/>
  <c r="AC24" i="228"/>
  <c r="AI25" i="228"/>
  <c r="AE27" i="228"/>
  <c r="AL28" i="228"/>
  <c r="AG30" i="228"/>
  <c r="AC32" i="228"/>
  <c r="AG34" i="228"/>
  <c r="AI36" i="228"/>
  <c r="AE38" i="228"/>
  <c r="V22" i="228"/>
  <c r="V24" i="228"/>
  <c r="V26" i="228"/>
  <c r="V28" i="228"/>
  <c r="V30" i="228"/>
  <c r="V32" i="228"/>
  <c r="AB36" i="228"/>
  <c r="Y39" i="228"/>
  <c r="W36" i="228"/>
  <c r="AI38" i="228"/>
  <c r="W54" i="228"/>
  <c r="AH56" i="228"/>
  <c r="AJ59" i="228"/>
  <c r="AF37" i="228"/>
  <c r="AF39" i="228"/>
  <c r="AF41" i="228"/>
  <c r="AF43" i="228"/>
  <c r="AD46" i="228"/>
  <c r="AD48" i="228"/>
  <c r="AD50" i="228"/>
  <c r="AD52" i="228"/>
  <c r="AD56" i="228"/>
  <c r="AI58" i="228"/>
  <c r="AC41" i="228"/>
  <c r="AI42" i="228"/>
  <c r="AC45" i="228"/>
  <c r="AI46" i="228"/>
  <c r="AE48" i="228"/>
  <c r="AL49" i="228"/>
  <c r="AG51" i="228"/>
  <c r="AJ53" i="228"/>
  <c r="V58" i="228"/>
  <c r="AB42" i="228"/>
  <c r="Y45" i="228"/>
  <c r="Y47" i="228"/>
  <c r="Y49" i="228"/>
  <c r="Y51" i="228"/>
  <c r="Y53" i="228"/>
  <c r="AH54" i="228"/>
  <c r="X59" i="228"/>
  <c r="AD76" i="228"/>
  <c r="AD60" i="228"/>
  <c r="AJ61" i="228"/>
  <c r="AF63" i="228"/>
  <c r="AJ65" i="228"/>
  <c r="AF67" i="228"/>
  <c r="AB69" i="228"/>
  <c r="AH70" i="228"/>
  <c r="AD72" i="228"/>
  <c r="AD74" i="228"/>
  <c r="AJ75" i="228"/>
  <c r="W79" i="228"/>
  <c r="X61" i="228"/>
  <c r="X63" i="228"/>
  <c r="X65" i="228"/>
  <c r="X67" i="228"/>
  <c r="X69" i="228"/>
  <c r="X71" i="228"/>
  <c r="X73" i="228"/>
  <c r="X75" i="228"/>
  <c r="Z76" i="228"/>
  <c r="Z80" i="228"/>
  <c r="V59" i="228"/>
  <c r="Y61" i="228"/>
  <c r="V65" i="228"/>
  <c r="Y67" i="228"/>
  <c r="W70" i="228"/>
  <c r="V73" i="228"/>
  <c r="Y75" i="228"/>
  <c r="AB79" i="228"/>
  <c r="Z88" i="228"/>
  <c r="AB83" i="228"/>
  <c r="AD84" i="228"/>
  <c r="AH90" i="228"/>
  <c r="Z84" i="228"/>
  <c r="X89" i="228"/>
  <c r="W78" i="228"/>
  <c r="V81" i="228"/>
  <c r="W84" i="228"/>
  <c r="AL88" i="228"/>
  <c r="AF100" i="228"/>
  <c r="AC92" i="228"/>
  <c r="AE95" i="228"/>
  <c r="V100" i="228"/>
  <c r="AF93" i="228"/>
  <c r="AH96" i="228"/>
  <c r="X97" i="228"/>
  <c r="Z101" i="228"/>
  <c r="AH113" i="228"/>
  <c r="AJ104" i="228"/>
  <c r="X102" i="228"/>
  <c r="AL104" i="228"/>
  <c r="V102" i="228"/>
  <c r="AD107" i="228"/>
  <c r="AH111" i="228"/>
  <c r="AF114" i="228"/>
  <c r="W111" i="228"/>
  <c r="AJ118" i="228"/>
  <c r="AC121" i="228"/>
  <c r="AJ125" i="228"/>
  <c r="AG124" i="228"/>
  <c r="AG128" i="228"/>
  <c r="AB129" i="228"/>
  <c r="X131" i="228"/>
  <c r="Z32" i="228"/>
  <c r="AI15" i="228"/>
  <c r="AF28" i="228"/>
  <c r="AI19" i="228"/>
  <c r="AJ12" i="228"/>
  <c r="AK133" i="228"/>
  <c r="AA25" i="228"/>
  <c r="AA18" i="228"/>
  <c r="AA10" i="228"/>
  <c r="CD75" i="187"/>
  <c r="CE75" i="187" s="1"/>
  <c r="CD71" i="187"/>
  <c r="CD67" i="187"/>
  <c r="CE67" i="187" s="1"/>
  <c r="N41" i="114"/>
  <c r="CD6" i="187"/>
  <c r="CE6" i="187" s="1"/>
  <c r="CD138" i="187"/>
  <c r="CD134" i="187"/>
  <c r="CE134" i="187" s="1"/>
  <c r="CD130" i="187"/>
  <c r="CD126" i="187"/>
  <c r="CE126" i="187" s="1"/>
  <c r="CD122" i="187"/>
  <c r="CD118" i="187"/>
  <c r="CE118" i="187" s="1"/>
  <c r="CD114" i="187"/>
  <c r="CD110" i="187"/>
  <c r="CE110" i="187" s="1"/>
  <c r="CD106" i="187"/>
  <c r="CD101" i="187"/>
  <c r="CE101" i="187" s="1"/>
  <c r="CD97" i="187"/>
  <c r="CD89" i="187"/>
  <c r="CE89" i="187" s="1"/>
  <c r="CD85" i="187"/>
  <c r="CD81" i="187"/>
  <c r="CE81" i="187" s="1"/>
  <c r="CD78" i="187"/>
  <c r="CD74" i="187"/>
  <c r="CE74" i="187" s="1"/>
  <c r="CD70" i="187"/>
  <c r="CD66" i="187"/>
  <c r="CE66" i="187" s="1"/>
  <c r="CD61" i="187"/>
  <c r="CD57" i="187"/>
  <c r="CE57" i="187" s="1"/>
  <c r="CD53" i="187"/>
  <c r="CD49" i="187"/>
  <c r="CE49" i="187" s="1"/>
  <c r="CD45" i="187"/>
  <c r="CD36" i="187"/>
  <c r="CE36" i="187" s="1"/>
  <c r="CD32" i="187"/>
  <c r="CD28" i="187"/>
  <c r="CE28" i="187" s="1"/>
  <c r="CD24" i="187"/>
  <c r="CG24" i="187" s="1"/>
  <c r="CH24" i="187" s="1"/>
  <c r="CD18" i="187"/>
  <c r="CE18" i="187" s="1"/>
  <c r="CD14" i="187"/>
  <c r="CE14" i="187" s="1"/>
  <c r="CD9" i="187"/>
  <c r="CG9" i="187" s="1"/>
  <c r="CH9" i="187" s="1"/>
  <c r="CD137" i="187"/>
  <c r="N133" i="114"/>
  <c r="CD129" i="187"/>
  <c r="CD125" i="187"/>
  <c r="CD121" i="187"/>
  <c r="CD117" i="187"/>
  <c r="CE117" i="187" s="1"/>
  <c r="CD113" i="187"/>
  <c r="CD109" i="187"/>
  <c r="CD100" i="187"/>
  <c r="CG100" i="187" s="1"/>
  <c r="CH100" i="187" s="1"/>
  <c r="CD96" i="187"/>
  <c r="CE96" i="187" s="1"/>
  <c r="CD92" i="187"/>
  <c r="CD88" i="187"/>
  <c r="CE88" i="187" s="1"/>
  <c r="CD84" i="187"/>
  <c r="CD60" i="187"/>
  <c r="CE60" i="187" s="1"/>
  <c r="CD56" i="187"/>
  <c r="CG56" i="187" s="1"/>
  <c r="CH56" i="187" s="1"/>
  <c r="CD52" i="187"/>
  <c r="CE52" i="187" s="1"/>
  <c r="CD48" i="187"/>
  <c r="CD44" i="187"/>
  <c r="CE44" i="187" s="1"/>
  <c r="CD39" i="187"/>
  <c r="CD35" i="187"/>
  <c r="CD27" i="187"/>
  <c r="CD17" i="187"/>
  <c r="CE17" i="187" s="1"/>
  <c r="CD13" i="187"/>
  <c r="CD8" i="187"/>
  <c r="CE8" i="187" s="1"/>
  <c r="CD124" i="187"/>
  <c r="CD120" i="187"/>
  <c r="CE120" i="187" s="1"/>
  <c r="CD116" i="187"/>
  <c r="CD108" i="187"/>
  <c r="CD103" i="187"/>
  <c r="CE103" i="187" s="1"/>
  <c r="CD99" i="187"/>
  <c r="CD95" i="187"/>
  <c r="CE95" i="187" s="1"/>
  <c r="CD91" i="187"/>
  <c r="CD87" i="187"/>
  <c r="CE87" i="187" s="1"/>
  <c r="CD83" i="187"/>
  <c r="CG83" i="187" s="1"/>
  <c r="CH83" i="187" s="1"/>
  <c r="CD76" i="187"/>
  <c r="CE76" i="187" s="1"/>
  <c r="CD72" i="187"/>
  <c r="CD59" i="187"/>
  <c r="CE59" i="187" s="1"/>
  <c r="CD55" i="187"/>
  <c r="CD51" i="187"/>
  <c r="CE51" i="187" s="1"/>
  <c r="CD47" i="187"/>
  <c r="CD43" i="187"/>
  <c r="CE43" i="187" s="1"/>
  <c r="CD30" i="187"/>
  <c r="CD26" i="187"/>
  <c r="CE26" i="187" s="1"/>
  <c r="CD11" i="187"/>
  <c r="N38" i="114"/>
  <c r="N124" i="114"/>
  <c r="N116" i="114"/>
  <c r="N108" i="114"/>
  <c r="N99" i="114"/>
  <c r="N91" i="114"/>
  <c r="N83" i="114"/>
  <c r="CG38" i="187"/>
  <c r="CH38" i="187" s="1"/>
  <c r="CG132" i="187"/>
  <c r="CH132" i="187" s="1"/>
  <c r="M34" i="114"/>
  <c r="M16" i="114"/>
  <c r="CG112" i="187"/>
  <c r="CH112" i="187" s="1"/>
  <c r="N53" i="114"/>
  <c r="N61" i="114"/>
  <c r="N70" i="114"/>
  <c r="N78" i="114"/>
  <c r="N45" i="114"/>
  <c r="N28" i="114"/>
  <c r="N20" i="114"/>
  <c r="N74" i="114"/>
  <c r="N66" i="114"/>
  <c r="N57" i="114"/>
  <c r="N49" i="114"/>
  <c r="N24" i="114"/>
  <c r="N73" i="114"/>
  <c r="N65" i="114"/>
  <c r="N56" i="114"/>
  <c r="N48" i="114"/>
  <c r="CG23" i="187"/>
  <c r="CH23" i="187" s="1"/>
  <c r="CG15" i="187"/>
  <c r="CH15" i="187" s="1"/>
  <c r="M73" i="114"/>
  <c r="M56" i="114"/>
  <c r="N77" i="114"/>
  <c r="N69" i="114"/>
  <c r="N60" i="114"/>
  <c r="N52" i="114"/>
  <c r="N44" i="114"/>
  <c r="CG25" i="187"/>
  <c r="CH25" i="187" s="1"/>
  <c r="F5" i="114"/>
  <c r="G5" i="114" s="1"/>
  <c r="CG131" i="187"/>
  <c r="CH131" i="187" s="1"/>
  <c r="CG69" i="187"/>
  <c r="CH69" i="187" s="1"/>
  <c r="CG50" i="187"/>
  <c r="CH50" i="187" s="1"/>
  <c r="CG77" i="187"/>
  <c r="CH77" i="187" s="1"/>
  <c r="CG65" i="187"/>
  <c r="CH65" i="187" s="1"/>
  <c r="CG76" i="187"/>
  <c r="CH76" i="187" s="1"/>
  <c r="CD93" i="187"/>
  <c r="CE93" i="187" s="1"/>
  <c r="N37" i="114"/>
  <c r="N10" i="114"/>
  <c r="N137" i="114"/>
  <c r="N129" i="114"/>
  <c r="N47" i="114"/>
  <c r="CD105" i="187"/>
  <c r="CE105" i="187" s="1"/>
  <c r="CD79" i="187"/>
  <c r="CE79" i="187" s="1"/>
  <c r="CD63" i="187"/>
  <c r="CE63" i="187" s="1"/>
  <c r="CD41" i="187"/>
  <c r="CE41" i="187" s="1"/>
  <c r="F31" i="114"/>
  <c r="G31" i="114" s="1"/>
  <c r="CG73" i="187"/>
  <c r="CH73" i="187" s="1"/>
  <c r="CG64" i="187"/>
  <c r="CH64" i="187" s="1"/>
  <c r="N113" i="114"/>
  <c r="N105" i="114"/>
  <c r="N63" i="114"/>
  <c r="CD133" i="187"/>
  <c r="CE133" i="187" s="1"/>
  <c r="CG115" i="187"/>
  <c r="CH115" i="187" s="1"/>
  <c r="N6" i="114"/>
  <c r="CG102" i="187"/>
  <c r="CH102" i="187" s="1"/>
  <c r="CG94" i="187"/>
  <c r="CH94" i="187" s="1"/>
  <c r="CG86" i="187"/>
  <c r="CH86" i="187" s="1"/>
  <c r="CG82" i="187"/>
  <c r="CH82" i="187" s="1"/>
  <c r="CG90" i="187"/>
  <c r="CH90" i="187" s="1"/>
  <c r="CG46" i="187"/>
  <c r="CH46" i="187" s="1"/>
  <c r="CG127" i="187"/>
  <c r="CH127" i="187" s="1"/>
  <c r="CG123" i="187"/>
  <c r="CH123" i="187" s="1"/>
  <c r="CG29" i="187"/>
  <c r="CH29" i="187" s="1"/>
  <c r="CG21" i="187"/>
  <c r="CH21" i="187" s="1"/>
  <c r="CG135" i="187"/>
  <c r="CH135" i="187" s="1"/>
  <c r="CG34" i="187"/>
  <c r="CH34" i="187" s="1"/>
  <c r="CG22" i="187"/>
  <c r="CH22" i="187" s="1"/>
  <c r="CG136" i="187"/>
  <c r="CH136" i="187" s="1"/>
  <c r="CG54" i="187"/>
  <c r="CH54" i="187" s="1"/>
  <c r="F104" i="114"/>
  <c r="G104" i="114" s="1"/>
  <c r="F42" i="114"/>
  <c r="G42" i="114" s="1"/>
  <c r="F12" i="114"/>
  <c r="G12" i="114" s="1"/>
  <c r="F19" i="114"/>
  <c r="G19" i="114" s="1"/>
  <c r="F128" i="114"/>
  <c r="G128" i="114" s="1"/>
  <c r="F80" i="114"/>
  <c r="G80" i="114" s="1"/>
  <c r="F62" i="114"/>
  <c r="G62" i="114" s="1"/>
  <c r="CD40" i="187"/>
  <c r="CE40" i="187" s="1"/>
  <c r="CD20" i="187"/>
  <c r="CE20" i="187" s="1"/>
  <c r="CD10" i="187"/>
  <c r="CE10" i="187" s="1"/>
  <c r="M125" i="114"/>
  <c r="N8" i="114"/>
  <c r="M17" i="114"/>
  <c r="N35" i="114"/>
  <c r="N75" i="114"/>
  <c r="N17" i="114"/>
  <c r="N54" i="114"/>
  <c r="CX54" i="39"/>
  <c r="CY54" i="39" s="1"/>
  <c r="M35" i="114"/>
  <c r="N26" i="114"/>
  <c r="CX138" i="39"/>
  <c r="CY138" i="39" s="1"/>
  <c r="CX50" i="39"/>
  <c r="CY50" i="39" s="1"/>
  <c r="M100" i="114"/>
  <c r="N67" i="114"/>
  <c r="CX46" i="39"/>
  <c r="CY46" i="39" s="1"/>
  <c r="M50" i="114"/>
  <c r="M13" i="114"/>
  <c r="M58" i="114"/>
  <c r="N84" i="114"/>
  <c r="CX58" i="39"/>
  <c r="CY58" i="39" s="1"/>
  <c r="M105" i="114"/>
  <c r="M46" i="114"/>
  <c r="M26" i="114"/>
  <c r="M8" i="114"/>
  <c r="M96" i="114"/>
  <c r="M54" i="114"/>
  <c r="N39" i="114"/>
  <c r="N30" i="114"/>
  <c r="N22" i="114"/>
  <c r="N58" i="114"/>
  <c r="N50" i="114"/>
  <c r="N131" i="114"/>
  <c r="N23" i="114"/>
  <c r="CX40" i="39"/>
  <c r="CY40" i="39" s="1"/>
  <c r="CX36" i="39"/>
  <c r="CY36" i="39" s="1"/>
  <c r="M89" i="114"/>
  <c r="M135" i="114"/>
  <c r="N135" i="114"/>
  <c r="M47" i="114"/>
  <c r="M131" i="114"/>
  <c r="CU113" i="39"/>
  <c r="CV113" i="39" s="1"/>
  <c r="N134" i="114"/>
  <c r="CX114" i="39"/>
  <c r="CY114" i="39" s="1"/>
  <c r="N126" i="114"/>
  <c r="N118" i="114"/>
  <c r="N110" i="114"/>
  <c r="N101" i="114"/>
  <c r="N93" i="114"/>
  <c r="N85" i="114"/>
  <c r="N76" i="114"/>
  <c r="N68" i="114"/>
  <c r="N32" i="114"/>
  <c r="CX118" i="39"/>
  <c r="CY118" i="39" s="1"/>
  <c r="M23" i="114"/>
  <c r="M43" i="114"/>
  <c r="M81" i="114"/>
  <c r="M130" i="114"/>
  <c r="N138" i="114"/>
  <c r="N130" i="114"/>
  <c r="N40" i="114"/>
  <c r="CX130" i="39"/>
  <c r="CY130" i="39" s="1"/>
  <c r="CX18" i="39"/>
  <c r="CY18" i="39" s="1"/>
  <c r="CX134" i="39"/>
  <c r="CY134" i="39" s="1"/>
  <c r="CX32" i="39"/>
  <c r="CY32" i="39" s="1"/>
  <c r="CX126" i="39"/>
  <c r="CY126" i="39" s="1"/>
  <c r="M18" i="114"/>
  <c r="M93" i="114"/>
  <c r="M72" i="114"/>
  <c r="N122" i="114"/>
  <c r="N114" i="114"/>
  <c r="N106" i="114"/>
  <c r="N97" i="114"/>
  <c r="N89" i="114"/>
  <c r="N81" i="114"/>
  <c r="N72" i="114"/>
  <c r="N64" i="114"/>
  <c r="N14" i="114"/>
  <c r="N132" i="114"/>
  <c r="N59" i="114"/>
  <c r="N51" i="114"/>
  <c r="N43" i="114"/>
  <c r="N125" i="114"/>
  <c r="N117" i="114"/>
  <c r="N109" i="114"/>
  <c r="N100" i="114"/>
  <c r="N92" i="114"/>
  <c r="CU105" i="39"/>
  <c r="CV105" i="39" s="1"/>
  <c r="CU47" i="39"/>
  <c r="CV47" i="39" s="1"/>
  <c r="N79" i="114"/>
  <c r="N71" i="114"/>
  <c r="N36" i="114"/>
  <c r="N27" i="114"/>
  <c r="N18" i="114"/>
  <c r="N9" i="114"/>
  <c r="N136" i="114"/>
  <c r="N55" i="114"/>
  <c r="N121" i="114"/>
  <c r="N96" i="114"/>
  <c r="N88" i="114"/>
  <c r="CX93" i="39"/>
  <c r="CY93" i="39" s="1"/>
  <c r="CX21" i="39"/>
  <c r="CY21" i="39" s="1"/>
  <c r="CX85" i="39"/>
  <c r="CY85" i="39" s="1"/>
  <c r="D5" i="114"/>
  <c r="E5" i="114" s="1"/>
  <c r="CX81" i="39"/>
  <c r="CY81" i="39" s="1"/>
  <c r="CX101" i="39"/>
  <c r="CY101" i="39" s="1"/>
  <c r="CX97" i="39"/>
  <c r="CY97" i="39" s="1"/>
  <c r="D62" i="114"/>
  <c r="E62" i="114" s="1"/>
  <c r="CX87" i="39"/>
  <c r="CY87" i="39" s="1"/>
  <c r="CX53" i="39"/>
  <c r="CY53" i="39" s="1"/>
  <c r="CX67" i="39"/>
  <c r="CY67" i="39" s="1"/>
  <c r="M88" i="114"/>
  <c r="CX111" i="39"/>
  <c r="CY111" i="39" s="1"/>
  <c r="CX121" i="39"/>
  <c r="CY121" i="39" s="1"/>
  <c r="D104" i="114"/>
  <c r="D80" i="114"/>
  <c r="E80" i="114" s="1"/>
  <c r="CX89" i="39"/>
  <c r="CY89" i="39" s="1"/>
  <c r="CX55" i="39"/>
  <c r="CY55" i="39" s="1"/>
  <c r="CX137" i="39"/>
  <c r="CY137" i="39" s="1"/>
  <c r="CX29" i="39"/>
  <c r="CY29" i="39" s="1"/>
  <c r="D42" i="114"/>
  <c r="E42" i="114" s="1"/>
  <c r="CX123" i="39"/>
  <c r="CY123" i="39" s="1"/>
  <c r="CX107" i="39"/>
  <c r="CY107" i="39" s="1"/>
  <c r="CX52" i="39"/>
  <c r="CY52" i="39" s="1"/>
  <c r="CX133" i="39"/>
  <c r="CY133" i="39" s="1"/>
  <c r="CX25" i="39"/>
  <c r="CY25" i="39" s="1"/>
  <c r="CU63" i="39"/>
  <c r="CV63" i="39" s="1"/>
  <c r="CX57" i="39"/>
  <c r="CY57" i="39" s="1"/>
  <c r="CX71" i="39"/>
  <c r="CY71" i="39" s="1"/>
  <c r="CX91" i="39"/>
  <c r="CY91" i="39" s="1"/>
  <c r="CX17" i="39"/>
  <c r="CY17" i="39" s="1"/>
  <c r="CX115" i="39"/>
  <c r="CY115" i="39" s="1"/>
  <c r="CX16" i="39"/>
  <c r="CY16" i="39" s="1"/>
  <c r="CX117" i="39"/>
  <c r="CY117" i="39" s="1"/>
  <c r="CX109" i="39"/>
  <c r="CY109" i="39" s="1"/>
  <c r="CX136" i="39"/>
  <c r="CY136" i="39" s="1"/>
  <c r="CX45" i="39"/>
  <c r="CY45" i="39" s="1"/>
  <c r="CX68" i="39"/>
  <c r="CY68" i="39" s="1"/>
  <c r="CX99" i="39"/>
  <c r="CY99" i="39" s="1"/>
  <c r="CX27" i="39"/>
  <c r="CY27" i="39" s="1"/>
  <c r="CU13" i="39"/>
  <c r="CV13" i="39" s="1"/>
  <c r="CX127" i="39"/>
  <c r="CY127" i="39" s="1"/>
  <c r="CX119" i="39"/>
  <c r="CY119" i="39" s="1"/>
  <c r="CX56" i="39"/>
  <c r="CY56" i="39" s="1"/>
  <c r="CX132" i="39"/>
  <c r="CY132" i="39" s="1"/>
  <c r="CX59" i="39"/>
  <c r="CY59" i="39" s="1"/>
  <c r="CX103" i="39"/>
  <c r="CY103" i="39" s="1"/>
  <c r="CX64" i="39"/>
  <c r="CY64" i="39" s="1"/>
  <c r="CU12" i="39"/>
  <c r="CV12" i="39" s="1"/>
  <c r="CX11" i="39"/>
  <c r="CY11" i="39" s="1"/>
  <c r="CX7" i="39"/>
  <c r="CY7" i="39" s="1"/>
  <c r="CX79" i="39"/>
  <c r="CY79" i="39" s="1"/>
  <c r="CX75" i="39"/>
  <c r="CY75" i="39" s="1"/>
  <c r="CX30" i="39"/>
  <c r="CY30" i="39" s="1"/>
  <c r="CX22" i="39"/>
  <c r="CY22" i="39" s="1"/>
  <c r="D128" i="114"/>
  <c r="E128" i="114" s="1"/>
  <c r="CX77" i="39"/>
  <c r="CY77" i="39" s="1"/>
  <c r="CX73" i="39"/>
  <c r="CY73" i="39" s="1"/>
  <c r="CX69" i="39"/>
  <c r="CY69" i="39" s="1"/>
  <c r="CX65" i="39"/>
  <c r="CY65" i="39" s="1"/>
  <c r="CX39" i="39"/>
  <c r="CY39" i="39" s="1"/>
  <c r="CX124" i="39"/>
  <c r="CY124" i="39" s="1"/>
  <c r="CX120" i="39"/>
  <c r="CY120" i="39" s="1"/>
  <c r="CX116" i="39"/>
  <c r="CY116" i="39" s="1"/>
  <c r="CX112" i="39"/>
  <c r="CY112" i="39" s="1"/>
  <c r="CX108" i="39"/>
  <c r="CY108" i="39" s="1"/>
  <c r="CX100" i="39"/>
  <c r="CY100" i="39" s="1"/>
  <c r="CX96" i="39"/>
  <c r="CY96" i="39" s="1"/>
  <c r="CX84" i="39"/>
  <c r="CY84" i="39" s="1"/>
  <c r="CX60" i="39"/>
  <c r="CY60" i="39" s="1"/>
  <c r="CX23" i="39"/>
  <c r="CY23" i="39" s="1"/>
  <c r="CX8" i="39"/>
  <c r="CY8" i="39" s="1"/>
  <c r="CX135" i="39"/>
  <c r="CY135" i="39" s="1"/>
  <c r="CX131" i="39"/>
  <c r="CY131" i="39" s="1"/>
  <c r="CX51" i="39"/>
  <c r="CY51" i="39" s="1"/>
  <c r="CX37" i="39"/>
  <c r="CY37" i="39" s="1"/>
  <c r="CX33" i="39"/>
  <c r="CY33" i="39" s="1"/>
  <c r="CX10" i="39"/>
  <c r="CY10" i="39" s="1"/>
  <c r="CX6" i="39"/>
  <c r="CY6" i="39" s="1"/>
  <c r="D19" i="114"/>
  <c r="E19" i="114" s="1"/>
  <c r="D31" i="114"/>
  <c r="E31" i="114" s="1"/>
  <c r="D28" i="14" l="1"/>
  <c r="D45" i="14"/>
  <c r="D36" i="14"/>
  <c r="D26" i="14"/>
  <c r="D29" i="14"/>
  <c r="D44" i="14"/>
  <c r="D27" i="14"/>
  <c r="D38" i="14"/>
  <c r="D30" i="14"/>
  <c r="D39" i="14"/>
  <c r="D34" i="14"/>
  <c r="D32" i="14"/>
  <c r="D33" i="14"/>
  <c r="D41" i="14"/>
  <c r="D42" i="14"/>
  <c r="D35" i="14"/>
  <c r="D31" i="14"/>
  <c r="D43" i="14"/>
  <c r="D12" i="14"/>
  <c r="D19" i="14"/>
  <c r="D18" i="14"/>
  <c r="D17" i="14"/>
  <c r="D4" i="14"/>
  <c r="D13" i="14"/>
  <c r="D14" i="14"/>
  <c r="D16" i="14"/>
  <c r="D3" i="14"/>
  <c r="D8" i="14"/>
  <c r="D10" i="14"/>
  <c r="D6" i="14"/>
  <c r="D7" i="14"/>
  <c r="D15" i="14"/>
  <c r="D5" i="14"/>
  <c r="D11" i="14"/>
  <c r="D9" i="14"/>
  <c r="CX66" i="39"/>
  <c r="CY66" i="39" s="1"/>
  <c r="L104" i="114"/>
  <c r="E104" i="114"/>
  <c r="CX24" i="39"/>
  <c r="CY24" i="39" s="1"/>
  <c r="CX86" i="39"/>
  <c r="CY86" i="39" s="1"/>
  <c r="CX70" i="39"/>
  <c r="CY70" i="39" s="1"/>
  <c r="CG98" i="187"/>
  <c r="CH98" i="187" s="1"/>
  <c r="J4" i="114"/>
  <c r="K4" i="114" s="1"/>
  <c r="M39" i="114"/>
  <c r="CX78" i="39"/>
  <c r="CY78" i="39" s="1"/>
  <c r="M97" i="114"/>
  <c r="CX122" i="39"/>
  <c r="CY122" i="39" s="1"/>
  <c r="M98" i="114"/>
  <c r="H4" i="114"/>
  <c r="M27" i="114"/>
  <c r="M59" i="114"/>
  <c r="CX98" i="39"/>
  <c r="CY98" i="39" s="1"/>
  <c r="CG111" i="187"/>
  <c r="CH111" i="187" s="1"/>
  <c r="CX74" i="39"/>
  <c r="CY74" i="39" s="1"/>
  <c r="L128" i="114"/>
  <c r="CX95" i="39"/>
  <c r="CY95" i="39" s="1"/>
  <c r="M110" i="114"/>
  <c r="CX9" i="39"/>
  <c r="CY9" i="39" s="1"/>
  <c r="CX106" i="39"/>
  <c r="CY106" i="39" s="1"/>
  <c r="CX88" i="39"/>
  <c r="CY88" i="39" s="1"/>
  <c r="CX38" i="39"/>
  <c r="CY38" i="39" s="1"/>
  <c r="CX72" i="39"/>
  <c r="CY72" i="39" s="1"/>
  <c r="CX125" i="39"/>
  <c r="CY125" i="39" s="1"/>
  <c r="M75" i="114"/>
  <c r="M63" i="114"/>
  <c r="CG37" i="187"/>
  <c r="CH37" i="187" s="1"/>
  <c r="CG119" i="187"/>
  <c r="CH119" i="187" s="1"/>
  <c r="CX28" i="39"/>
  <c r="CY28" i="39" s="1"/>
  <c r="CX26" i="39"/>
  <c r="CY26" i="39" s="1"/>
  <c r="CX44" i="39"/>
  <c r="CY44" i="39" s="1"/>
  <c r="CX92" i="39"/>
  <c r="CY92" i="39" s="1"/>
  <c r="CX15" i="39"/>
  <c r="CY15" i="39" s="1"/>
  <c r="CX129" i="39"/>
  <c r="CY129" i="39" s="1"/>
  <c r="M106" i="114"/>
  <c r="CX110" i="39"/>
  <c r="CY110" i="39" s="1"/>
  <c r="M40" i="114"/>
  <c r="CX83" i="39"/>
  <c r="CY83" i="39" s="1"/>
  <c r="CX49" i="39"/>
  <c r="CY49" i="39" s="1"/>
  <c r="CX76" i="39"/>
  <c r="CY76" i="39" s="1"/>
  <c r="CG68" i="187"/>
  <c r="CH68" i="187" s="1"/>
  <c r="CG107" i="187"/>
  <c r="CH107" i="187" s="1"/>
  <c r="CX90" i="39"/>
  <c r="CY90" i="39" s="1"/>
  <c r="L19" i="114"/>
  <c r="CX61" i="39"/>
  <c r="CY61" i="39" s="1"/>
  <c r="CX43" i="39"/>
  <c r="CY43" i="39" s="1"/>
  <c r="CX48" i="39"/>
  <c r="CY48" i="39" s="1"/>
  <c r="CX14" i="39"/>
  <c r="CY14" i="39" s="1"/>
  <c r="M76" i="114"/>
  <c r="CX82" i="39"/>
  <c r="CY82" i="39" s="1"/>
  <c r="M122" i="114"/>
  <c r="M117" i="114"/>
  <c r="M68" i="114"/>
  <c r="M41" i="114"/>
  <c r="M91" i="114"/>
  <c r="M52" i="114"/>
  <c r="M79" i="114"/>
  <c r="M21" i="114"/>
  <c r="M9" i="114"/>
  <c r="M67" i="114"/>
  <c r="M119" i="114"/>
  <c r="M30" i="114"/>
  <c r="M22" i="114"/>
  <c r="M111" i="114"/>
  <c r="M36" i="114"/>
  <c r="M20" i="114"/>
  <c r="E95" i="193"/>
  <c r="M133" i="114"/>
  <c r="M95" i="114"/>
  <c r="M120" i="114"/>
  <c r="M65" i="114"/>
  <c r="M113" i="114"/>
  <c r="K44" i="193"/>
  <c r="M44" i="193"/>
  <c r="G44" i="193"/>
  <c r="E44" i="193"/>
  <c r="I44" i="193"/>
  <c r="M134" i="114"/>
  <c r="V13" i="192"/>
  <c r="T10" i="192"/>
  <c r="M33" i="114"/>
  <c r="M61" i="114"/>
  <c r="M66" i="114"/>
  <c r="M103" i="114"/>
  <c r="M127" i="114"/>
  <c r="F38" i="192"/>
  <c r="CV102" i="39"/>
  <c r="CX102" i="39"/>
  <c r="CY102" i="39" s="1"/>
  <c r="O94" i="193"/>
  <c r="I94" i="193"/>
  <c r="E94" i="193"/>
  <c r="K94" i="193"/>
  <c r="AD88" i="192"/>
  <c r="Z88" i="192"/>
  <c r="AB88" i="192"/>
  <c r="X88" i="192"/>
  <c r="AF88" i="192"/>
  <c r="X16" i="192"/>
  <c r="AD16" i="192"/>
  <c r="AF16" i="192"/>
  <c r="AH8" i="192"/>
  <c r="AB16" i="192"/>
  <c r="X23" i="192"/>
  <c r="AB23" i="192"/>
  <c r="AF23" i="192"/>
  <c r="AD23" i="192"/>
  <c r="M114" i="114"/>
  <c r="M101" i="114"/>
  <c r="M71" i="114"/>
  <c r="L80" i="114"/>
  <c r="L5" i="114"/>
  <c r="M51" i="114"/>
  <c r="M138" i="114"/>
  <c r="M109" i="114"/>
  <c r="M92" i="114"/>
  <c r="H23" i="192"/>
  <c r="V12" i="192"/>
  <c r="V10" i="192"/>
  <c r="K89" i="193"/>
  <c r="M99" i="114"/>
  <c r="M37" i="114"/>
  <c r="H38" i="192"/>
  <c r="V54" i="192"/>
  <c r="D54" i="192"/>
  <c r="H54" i="192"/>
  <c r="T54" i="192"/>
  <c r="F42" i="192"/>
  <c r="H42" i="192"/>
  <c r="D42" i="192"/>
  <c r="K75" i="193"/>
  <c r="G75" i="193"/>
  <c r="O75" i="193"/>
  <c r="I75" i="193"/>
  <c r="E75" i="193"/>
  <c r="M85" i="114"/>
  <c r="M126" i="114"/>
  <c r="L31" i="114"/>
  <c r="CU42" i="39"/>
  <c r="CV42" i="39" s="1"/>
  <c r="L42" i="114"/>
  <c r="M32" i="114"/>
  <c r="M14" i="114"/>
  <c r="M121" i="114"/>
  <c r="F12" i="192"/>
  <c r="V23" i="192"/>
  <c r="K80" i="193"/>
  <c r="I70" i="193"/>
  <c r="M45" i="114"/>
  <c r="M112" i="114"/>
  <c r="M116" i="114"/>
  <c r="M83" i="114"/>
  <c r="M69" i="114"/>
  <c r="D38" i="192"/>
  <c r="H67" i="192"/>
  <c r="V67" i="192"/>
  <c r="J67" i="192"/>
  <c r="F67" i="192"/>
  <c r="F53" i="192"/>
  <c r="J53" i="192"/>
  <c r="D53" i="192"/>
  <c r="V53" i="192"/>
  <c r="AD46" i="192"/>
  <c r="AB46" i="192"/>
  <c r="T53" i="192"/>
  <c r="V127" i="192"/>
  <c r="T12" i="192"/>
  <c r="G80" i="193"/>
  <c r="M87" i="114"/>
  <c r="M137" i="114"/>
  <c r="M129" i="114"/>
  <c r="M132" i="114"/>
  <c r="M44" i="114"/>
  <c r="X8" i="192"/>
  <c r="V79" i="192"/>
  <c r="J79" i="192"/>
  <c r="T79" i="192"/>
  <c r="V63" i="192"/>
  <c r="D63" i="192"/>
  <c r="H63" i="192"/>
  <c r="AB84" i="192"/>
  <c r="AF84" i="192"/>
  <c r="Z84" i="192"/>
  <c r="AD84" i="192"/>
  <c r="V24" i="192"/>
  <c r="F24" i="192"/>
  <c r="T18" i="192"/>
  <c r="H12" i="192"/>
  <c r="M80" i="193"/>
  <c r="M57" i="114"/>
  <c r="M6" i="114"/>
  <c r="M74" i="114"/>
  <c r="M60" i="114"/>
  <c r="T77" i="192"/>
  <c r="H77" i="192"/>
  <c r="F77" i="192"/>
  <c r="G56" i="193"/>
  <c r="E56" i="193"/>
  <c r="M56" i="193"/>
  <c r="K56" i="193"/>
  <c r="M78" i="114"/>
  <c r="M24" i="114"/>
  <c r="M28" i="114"/>
  <c r="M10" i="114"/>
  <c r="M49" i="114"/>
  <c r="M77" i="114"/>
  <c r="M12" i="114"/>
  <c r="L12" i="114"/>
  <c r="H76" i="192"/>
  <c r="J76" i="192"/>
  <c r="V76" i="192"/>
  <c r="H59" i="192"/>
  <c r="D59" i="192"/>
  <c r="M115" i="193"/>
  <c r="I115" i="193"/>
  <c r="O44" i="193"/>
  <c r="L62" i="114"/>
  <c r="Z62" i="114" s="1"/>
  <c r="M118" i="114"/>
  <c r="M55" i="114"/>
  <c r="M64" i="114"/>
  <c r="M84" i="114"/>
  <c r="T13" i="192"/>
  <c r="M74" i="193"/>
  <c r="M53" i="114"/>
  <c r="M70" i="114"/>
  <c r="M48" i="114"/>
  <c r="M136" i="114"/>
  <c r="CV94" i="39"/>
  <c r="CX94" i="39"/>
  <c r="CY94" i="39" s="1"/>
  <c r="V74" i="192"/>
  <c r="D74" i="192"/>
  <c r="J74" i="192"/>
  <c r="T74" i="192"/>
  <c r="F74" i="192"/>
  <c r="H74" i="192"/>
  <c r="AD104" i="192"/>
  <c r="AB104" i="192"/>
  <c r="AF104" i="192"/>
  <c r="Z104" i="192"/>
  <c r="X104" i="192"/>
  <c r="P8" i="192"/>
  <c r="T63" i="192"/>
  <c r="M75" i="193"/>
  <c r="E45" i="193"/>
  <c r="E14" i="193"/>
  <c r="M116" i="193"/>
  <c r="E18" i="193"/>
  <c r="I116" i="193"/>
  <c r="O74" i="193"/>
  <c r="H5" i="225"/>
  <c r="D5" i="225"/>
  <c r="AX6" i="207"/>
  <c r="X138" i="192"/>
  <c r="AB138" i="192"/>
  <c r="Z138" i="192"/>
  <c r="AF138" i="192"/>
  <c r="AD138" i="192"/>
  <c r="Z71" i="192"/>
  <c r="X71" i="192"/>
  <c r="AD71" i="192"/>
  <c r="AB71" i="192"/>
  <c r="AF71" i="192"/>
  <c r="Z54" i="192"/>
  <c r="AD54" i="192"/>
  <c r="X54" i="192"/>
  <c r="AB54" i="192"/>
  <c r="AF54" i="192"/>
  <c r="Z19" i="192"/>
  <c r="AF19" i="192"/>
  <c r="AB19" i="192"/>
  <c r="X19" i="192"/>
  <c r="AD19" i="192"/>
  <c r="Z14" i="192"/>
  <c r="AD14" i="192"/>
  <c r="X14" i="192"/>
  <c r="AB14" i="192"/>
  <c r="AF14" i="192"/>
  <c r="Z130" i="192"/>
  <c r="X130" i="192"/>
  <c r="AF130" i="192"/>
  <c r="AD130" i="192"/>
  <c r="AB130" i="192"/>
  <c r="Z114" i="192"/>
  <c r="AB114" i="192"/>
  <c r="X114" i="192"/>
  <c r="AF114" i="192"/>
  <c r="AD114" i="192"/>
  <c r="AF89" i="192"/>
  <c r="Z89" i="192"/>
  <c r="AD89" i="192"/>
  <c r="X89" i="192"/>
  <c r="AB89" i="192"/>
  <c r="X59" i="192"/>
  <c r="AF59" i="192"/>
  <c r="AB59" i="192"/>
  <c r="AD59" i="192"/>
  <c r="Z25" i="192"/>
  <c r="AB25" i="192"/>
  <c r="AF25" i="192"/>
  <c r="X25" i="192"/>
  <c r="AD25" i="192"/>
  <c r="Z11" i="192"/>
  <c r="AD11" i="192"/>
  <c r="AB11" i="192"/>
  <c r="AF11" i="192"/>
  <c r="X11" i="192"/>
  <c r="Z134" i="192"/>
  <c r="AB134" i="192"/>
  <c r="X134" i="192"/>
  <c r="AD134" i="192"/>
  <c r="AF134" i="192"/>
  <c r="Z117" i="192"/>
  <c r="AB117" i="192"/>
  <c r="X117" i="192"/>
  <c r="AF117" i="192"/>
  <c r="AD117" i="192"/>
  <c r="X83" i="192"/>
  <c r="AB83" i="192"/>
  <c r="AF83" i="192"/>
  <c r="Z83" i="192"/>
  <c r="AD83" i="192"/>
  <c r="X67" i="192"/>
  <c r="AD67" i="192"/>
  <c r="AF67" i="192"/>
  <c r="AB67" i="192"/>
  <c r="Z67" i="192"/>
  <c r="X50" i="192"/>
  <c r="Z50" i="192"/>
  <c r="AF50" i="192"/>
  <c r="AD50" i="192"/>
  <c r="AB50" i="192"/>
  <c r="AF58" i="192"/>
  <c r="X58" i="192"/>
  <c r="AD58" i="192"/>
  <c r="Z58" i="192"/>
  <c r="AB58" i="192"/>
  <c r="X32" i="192"/>
  <c r="AF32" i="192"/>
  <c r="Z32" i="192"/>
  <c r="AD32" i="192"/>
  <c r="AB32" i="192"/>
  <c r="X135" i="192"/>
  <c r="Z135" i="192"/>
  <c r="AF135" i="192"/>
  <c r="AB135" i="192"/>
  <c r="AD135" i="192"/>
  <c r="Z118" i="192"/>
  <c r="AF118" i="192"/>
  <c r="X118" i="192"/>
  <c r="AB118" i="192"/>
  <c r="AD118" i="192"/>
  <c r="X97" i="192"/>
  <c r="AF97" i="192"/>
  <c r="Z97" i="192"/>
  <c r="AD97" i="192"/>
  <c r="AB97" i="192"/>
  <c r="X51" i="192"/>
  <c r="Z51" i="192"/>
  <c r="AD51" i="192"/>
  <c r="AF51" i="192"/>
  <c r="AB51" i="192"/>
  <c r="Z33" i="192"/>
  <c r="X33" i="192"/>
  <c r="AF33" i="192"/>
  <c r="AD33" i="192"/>
  <c r="X129" i="192"/>
  <c r="Z129" i="192"/>
  <c r="AF129" i="192"/>
  <c r="AD129" i="192"/>
  <c r="AB129" i="192"/>
  <c r="X113" i="192"/>
  <c r="AB113" i="192"/>
  <c r="Z113" i="192"/>
  <c r="AF113" i="192"/>
  <c r="AD113" i="192"/>
  <c r="X79" i="192"/>
  <c r="AF79" i="192"/>
  <c r="AB79" i="192"/>
  <c r="Z79" i="192"/>
  <c r="AD79" i="192"/>
  <c r="Z62" i="192"/>
  <c r="AD62" i="192"/>
  <c r="AB62" i="192"/>
  <c r="X62" i="192"/>
  <c r="AF62" i="192"/>
  <c r="Z45" i="192"/>
  <c r="AD45" i="192"/>
  <c r="AB45" i="192"/>
  <c r="X45" i="192"/>
  <c r="AF45" i="192"/>
  <c r="Z41" i="192"/>
  <c r="X41" i="192"/>
  <c r="AF41" i="192"/>
  <c r="AD41" i="192"/>
  <c r="AB41" i="192"/>
  <c r="Z28" i="192"/>
  <c r="AF28" i="192"/>
  <c r="X28" i="192"/>
  <c r="AD28" i="192"/>
  <c r="AB28" i="192"/>
  <c r="Z139" i="192"/>
  <c r="AB139" i="192"/>
  <c r="AD139" i="192"/>
  <c r="X139" i="192"/>
  <c r="AF139" i="192"/>
  <c r="X126" i="192"/>
  <c r="Z126" i="192"/>
  <c r="AB126" i="192"/>
  <c r="AD126" i="192"/>
  <c r="AF126" i="192"/>
  <c r="Z110" i="192"/>
  <c r="X110" i="192"/>
  <c r="AD110" i="192"/>
  <c r="AB110" i="192"/>
  <c r="AF110" i="192"/>
  <c r="X80" i="192"/>
  <c r="Z80" i="192"/>
  <c r="AD80" i="192"/>
  <c r="AB80" i="192"/>
  <c r="AF80" i="192"/>
  <c r="Z15" i="192"/>
  <c r="AB15" i="192"/>
  <c r="AF15" i="192"/>
  <c r="AD15" i="192"/>
  <c r="Z125" i="192"/>
  <c r="AF125" i="192"/>
  <c r="AD125" i="192"/>
  <c r="AB125" i="192"/>
  <c r="X125" i="192"/>
  <c r="Z109" i="192"/>
  <c r="X109" i="192"/>
  <c r="AF109" i="192"/>
  <c r="AD109" i="192"/>
  <c r="AB109" i="192"/>
  <c r="X75" i="192"/>
  <c r="AF75" i="192"/>
  <c r="Z75" i="192"/>
  <c r="AB75" i="192"/>
  <c r="AD75" i="192"/>
  <c r="Z121" i="192"/>
  <c r="AB121" i="192"/>
  <c r="X121" i="192"/>
  <c r="AF121" i="192"/>
  <c r="AD121" i="192"/>
  <c r="X37" i="192"/>
  <c r="AF37" i="192"/>
  <c r="Z37" i="192"/>
  <c r="AD37" i="192"/>
  <c r="AB37" i="192"/>
  <c r="X105" i="192"/>
  <c r="AF105" i="192"/>
  <c r="AD105" i="192"/>
  <c r="AB105" i="192"/>
  <c r="Z93" i="192"/>
  <c r="AF93" i="192"/>
  <c r="X93" i="192"/>
  <c r="AD93" i="192"/>
  <c r="AB93" i="192"/>
  <c r="AF72" i="192"/>
  <c r="Z72" i="192"/>
  <c r="AD72" i="192"/>
  <c r="X72" i="192"/>
  <c r="AB72" i="192"/>
  <c r="Z55" i="192"/>
  <c r="AF55" i="192"/>
  <c r="AD55" i="192"/>
  <c r="AB55" i="192"/>
  <c r="X55" i="192"/>
  <c r="Z38" i="192"/>
  <c r="AD38" i="192"/>
  <c r="AB38" i="192"/>
  <c r="AF38" i="192"/>
  <c r="AB20" i="192"/>
  <c r="AD20" i="192"/>
  <c r="Z20" i="192"/>
  <c r="AF20" i="192"/>
  <c r="X20" i="192"/>
  <c r="D23" i="192"/>
  <c r="H127" i="192"/>
  <c r="T82" i="192"/>
  <c r="D13" i="192"/>
  <c r="H13" i="192"/>
  <c r="J23" i="192"/>
  <c r="T99" i="192"/>
  <c r="H99" i="192"/>
  <c r="V89" i="192"/>
  <c r="H89" i="192"/>
  <c r="T89" i="192"/>
  <c r="F89" i="192"/>
  <c r="J89" i="192"/>
  <c r="D89" i="192"/>
  <c r="T25" i="192"/>
  <c r="H25" i="192"/>
  <c r="V25" i="192"/>
  <c r="J25" i="192"/>
  <c r="F25" i="192"/>
  <c r="D25" i="192"/>
  <c r="F96" i="192"/>
  <c r="J96" i="192"/>
  <c r="H96" i="192"/>
  <c r="V87" i="192"/>
  <c r="T87" i="192"/>
  <c r="J87" i="192"/>
  <c r="F87" i="192"/>
  <c r="H87" i="192"/>
  <c r="D87" i="192"/>
  <c r="J39" i="192"/>
  <c r="T39" i="192"/>
  <c r="H39" i="192"/>
  <c r="V39" i="192"/>
  <c r="F39" i="192"/>
  <c r="V106" i="192"/>
  <c r="F106" i="192"/>
  <c r="H106" i="192"/>
  <c r="J106" i="192"/>
  <c r="T106" i="192"/>
  <c r="V91" i="192"/>
  <c r="H91" i="192"/>
  <c r="T91" i="192"/>
  <c r="D91" i="192"/>
  <c r="F91" i="192"/>
  <c r="F36" i="192"/>
  <c r="J36" i="192"/>
  <c r="T36" i="192"/>
  <c r="V36" i="192"/>
  <c r="H36" i="192"/>
  <c r="D36" i="192"/>
  <c r="H104" i="192"/>
  <c r="V104" i="192"/>
  <c r="T104" i="192"/>
  <c r="D104" i="192"/>
  <c r="J104" i="192"/>
  <c r="F104" i="192"/>
  <c r="F90" i="192"/>
  <c r="J90" i="192"/>
  <c r="D90" i="192"/>
  <c r="F30" i="192"/>
  <c r="V30" i="192"/>
  <c r="J30" i="192"/>
  <c r="D30" i="192"/>
  <c r="T17" i="192"/>
  <c r="F17" i="192"/>
  <c r="H17" i="192"/>
  <c r="D17" i="192"/>
  <c r="J17" i="192"/>
  <c r="N84" i="192"/>
  <c r="L16" i="192"/>
  <c r="AF7" i="186"/>
  <c r="AV7" i="186"/>
  <c r="AP7" i="186"/>
  <c r="AU14" i="186"/>
  <c r="AF14" i="186"/>
  <c r="CG8" i="187"/>
  <c r="CH8" i="187" s="1"/>
  <c r="CG26" i="187"/>
  <c r="CH26" i="187" s="1"/>
  <c r="CG67" i="187"/>
  <c r="CH67" i="187" s="1"/>
  <c r="CG81" i="187"/>
  <c r="CH81" i="187" s="1"/>
  <c r="CG49" i="187"/>
  <c r="CH49" i="187" s="1"/>
  <c r="CG52" i="187"/>
  <c r="CH52" i="187" s="1"/>
  <c r="CG14" i="187"/>
  <c r="CH14" i="187" s="1"/>
  <c r="CG126" i="187"/>
  <c r="CH126" i="187" s="1"/>
  <c r="CG103" i="187"/>
  <c r="CH103" i="187" s="1"/>
  <c r="CG120" i="187"/>
  <c r="CH120" i="187" s="1"/>
  <c r="CG118" i="187"/>
  <c r="CH118" i="187" s="1"/>
  <c r="CG66" i="187"/>
  <c r="CH66" i="187" s="1"/>
  <c r="CG28" i="187"/>
  <c r="CH28" i="187" s="1"/>
  <c r="CG88" i="187"/>
  <c r="CH88" i="187" s="1"/>
  <c r="CG101" i="187"/>
  <c r="CH101" i="187" s="1"/>
  <c r="CG95" i="187"/>
  <c r="CH95" i="187" s="1"/>
  <c r="CG134" i="187"/>
  <c r="CH134" i="187" s="1"/>
  <c r="CG51" i="187"/>
  <c r="CH51" i="187" s="1"/>
  <c r="CX35" i="39"/>
  <c r="CY35" i="39" s="1"/>
  <c r="CG18" i="187"/>
  <c r="CH18" i="187" s="1"/>
  <c r="CG60" i="187"/>
  <c r="CH60" i="187" s="1"/>
  <c r="CG6" i="187"/>
  <c r="CH6" i="187" s="1"/>
  <c r="CG59" i="187"/>
  <c r="CH59" i="187" s="1"/>
  <c r="CG117" i="187"/>
  <c r="CH117" i="187" s="1"/>
  <c r="CE11" i="187"/>
  <c r="CG47" i="187"/>
  <c r="CH47" i="187" s="1"/>
  <c r="CE47" i="187"/>
  <c r="CE72" i="187"/>
  <c r="CE91" i="187"/>
  <c r="CE108" i="187"/>
  <c r="CG124" i="187"/>
  <c r="CH124" i="187" s="1"/>
  <c r="CE124" i="187"/>
  <c r="CE27" i="187"/>
  <c r="CE48" i="187"/>
  <c r="CE84" i="187"/>
  <c r="CE100" i="187"/>
  <c r="CG121" i="187"/>
  <c r="CH121" i="187" s="1"/>
  <c r="CE121" i="187"/>
  <c r="CG137" i="187"/>
  <c r="CH137" i="187" s="1"/>
  <c r="CE137" i="187"/>
  <c r="CE24" i="187"/>
  <c r="CE45" i="187"/>
  <c r="CG61" i="187"/>
  <c r="CH61" i="187" s="1"/>
  <c r="CE61" i="187"/>
  <c r="CE78" i="187"/>
  <c r="CE97" i="187"/>
  <c r="CE114" i="187"/>
  <c r="CE130" i="187"/>
  <c r="CE33" i="187"/>
  <c r="CG36" i="187"/>
  <c r="CH36" i="187" s="1"/>
  <c r="CG74" i="187"/>
  <c r="CH74" i="187" s="1"/>
  <c r="CG96" i="187"/>
  <c r="CH96" i="187" s="1"/>
  <c r="CG43" i="187"/>
  <c r="CH43" i="187" s="1"/>
  <c r="CG87" i="187"/>
  <c r="CH87" i="187" s="1"/>
  <c r="CG57" i="187"/>
  <c r="CH57" i="187" s="1"/>
  <c r="CG35" i="187"/>
  <c r="CH35" i="187" s="1"/>
  <c r="CE35" i="187"/>
  <c r="CG109" i="187"/>
  <c r="CH109" i="187" s="1"/>
  <c r="CE109" i="187"/>
  <c r="CG125" i="187"/>
  <c r="CH125" i="187" s="1"/>
  <c r="CE125" i="187"/>
  <c r="CE9" i="187"/>
  <c r="CE7" i="187"/>
  <c r="CG110" i="187"/>
  <c r="CH110" i="187" s="1"/>
  <c r="CG17" i="187"/>
  <c r="CH17" i="187" s="1"/>
  <c r="CG75" i="187"/>
  <c r="CH75" i="187" s="1"/>
  <c r="CG89" i="187"/>
  <c r="CH89" i="187" s="1"/>
  <c r="CE30" i="187"/>
  <c r="CE55" i="187"/>
  <c r="CE83" i="187"/>
  <c r="CG99" i="187"/>
  <c r="CH99" i="187" s="1"/>
  <c r="CE99" i="187"/>
  <c r="CG116" i="187"/>
  <c r="CH116" i="187" s="1"/>
  <c r="CE116" i="187"/>
  <c r="CG13" i="187"/>
  <c r="CH13" i="187" s="1"/>
  <c r="CE13" i="187"/>
  <c r="CG39" i="187"/>
  <c r="CH39" i="187" s="1"/>
  <c r="CE39" i="187"/>
  <c r="CE56" i="187"/>
  <c r="CE92" i="187"/>
  <c r="CE113" i="187"/>
  <c r="CG129" i="187"/>
  <c r="CH129" i="187" s="1"/>
  <c r="CE129" i="187"/>
  <c r="CE32" i="187"/>
  <c r="CE53" i="187"/>
  <c r="CE70" i="187"/>
  <c r="CE85" i="187"/>
  <c r="CE106" i="187"/>
  <c r="CG122" i="187"/>
  <c r="CH122" i="187" s="1"/>
  <c r="CE122" i="187"/>
  <c r="CG138" i="187"/>
  <c r="CH138" i="187" s="1"/>
  <c r="CE138" i="187"/>
  <c r="CG71" i="187"/>
  <c r="CH71" i="187" s="1"/>
  <c r="CE71" i="187"/>
  <c r="CG130" i="187"/>
  <c r="CH130" i="187" s="1"/>
  <c r="CG108" i="187"/>
  <c r="CH108" i="187" s="1"/>
  <c r="CG27" i="187"/>
  <c r="CH27" i="187" s="1"/>
  <c r="CG45" i="187"/>
  <c r="CH45" i="187" s="1"/>
  <c r="CG91" i="187"/>
  <c r="CH91" i="187" s="1"/>
  <c r="CG48" i="187"/>
  <c r="CH48" i="187" s="1"/>
  <c r="CG114" i="187"/>
  <c r="CH114" i="187" s="1"/>
  <c r="CG84" i="187"/>
  <c r="CH84" i="187" s="1"/>
  <c r="CG11" i="187"/>
  <c r="CH11" i="187" s="1"/>
  <c r="CG72" i="187"/>
  <c r="CH72" i="187" s="1"/>
  <c r="CG97" i="187"/>
  <c r="CH97" i="187" s="1"/>
  <c r="F5" i="225"/>
  <c r="M36" i="193"/>
  <c r="O120" i="193"/>
  <c r="O29" i="193"/>
  <c r="I112" i="193"/>
  <c r="E86" i="193"/>
  <c r="M86" i="193"/>
  <c r="O86" i="193"/>
  <c r="G86" i="193"/>
  <c r="K86" i="193"/>
  <c r="C13" i="193"/>
  <c r="K57" i="193"/>
  <c r="M57" i="193"/>
  <c r="G57" i="193"/>
  <c r="E57" i="193"/>
  <c r="O57" i="193"/>
  <c r="I57" i="193"/>
  <c r="J5" i="193"/>
  <c r="G42" i="193"/>
  <c r="M42" i="193"/>
  <c r="E42" i="193"/>
  <c r="K42" i="193"/>
  <c r="O42" i="193"/>
  <c r="I42" i="193"/>
  <c r="E49" i="193"/>
  <c r="K49" i="193"/>
  <c r="O49" i="193"/>
  <c r="I49" i="193"/>
  <c r="G49" i="193"/>
  <c r="M49" i="193"/>
  <c r="G12" i="193"/>
  <c r="I12" i="193"/>
  <c r="K12" i="193"/>
  <c r="M12" i="193"/>
  <c r="O12" i="193"/>
  <c r="E12" i="193"/>
  <c r="E102" i="193"/>
  <c r="I102" i="193"/>
  <c r="G102" i="193"/>
  <c r="K102" i="193"/>
  <c r="M102" i="193"/>
  <c r="O59" i="193"/>
  <c r="M67" i="193"/>
  <c r="G67" i="193"/>
  <c r="I67" i="193"/>
  <c r="E67" i="193"/>
  <c r="K67" i="193"/>
  <c r="N5" i="193"/>
  <c r="P81" i="193"/>
  <c r="M81" i="193" s="1"/>
  <c r="M83" i="193"/>
  <c r="I83" i="193"/>
  <c r="G83" i="193"/>
  <c r="O83" i="193"/>
  <c r="E83" i="193"/>
  <c r="E139" i="193"/>
  <c r="G139" i="193"/>
  <c r="I139" i="193"/>
  <c r="M139" i="193"/>
  <c r="K139" i="193"/>
  <c r="O139" i="193"/>
  <c r="C129" i="193"/>
  <c r="C105" i="193"/>
  <c r="G64" i="193"/>
  <c r="M64" i="193"/>
  <c r="O64" i="193"/>
  <c r="I64" i="193"/>
  <c r="E64" i="193"/>
  <c r="P63" i="193"/>
  <c r="G63" i="193" s="1"/>
  <c r="G51" i="193"/>
  <c r="O51" i="193"/>
  <c r="E51" i="193"/>
  <c r="K51" i="193"/>
  <c r="E16" i="193"/>
  <c r="O16" i="193"/>
  <c r="K16" i="193"/>
  <c r="G16" i="193"/>
  <c r="M16" i="193"/>
  <c r="C6" i="193"/>
  <c r="M120" i="193"/>
  <c r="G120" i="193"/>
  <c r="K120" i="193"/>
  <c r="I120" i="193"/>
  <c r="M112" i="193"/>
  <c r="K112" i="193"/>
  <c r="G112" i="193"/>
  <c r="G99" i="193"/>
  <c r="O99" i="193"/>
  <c r="M99" i="193"/>
  <c r="K99" i="193"/>
  <c r="E99" i="193"/>
  <c r="G70" i="193"/>
  <c r="M70" i="193"/>
  <c r="K70" i="193"/>
  <c r="O70" i="193"/>
  <c r="K61" i="193"/>
  <c r="M61" i="193"/>
  <c r="I61" i="193"/>
  <c r="E61" i="193"/>
  <c r="O61" i="193"/>
  <c r="G61" i="193"/>
  <c r="C43" i="193"/>
  <c r="D5" i="193"/>
  <c r="O37" i="193"/>
  <c r="G37" i="193"/>
  <c r="M37" i="193"/>
  <c r="E37" i="193"/>
  <c r="I37" i="193"/>
  <c r="L5" i="193"/>
  <c r="G60" i="193"/>
  <c r="E60" i="193"/>
  <c r="I60" i="193"/>
  <c r="O60" i="193"/>
  <c r="K60" i="193"/>
  <c r="M53" i="193"/>
  <c r="O53" i="193"/>
  <c r="I53" i="193"/>
  <c r="K53" i="193"/>
  <c r="G53" i="193"/>
  <c r="G122" i="193"/>
  <c r="K122" i="193"/>
  <c r="E122" i="193"/>
  <c r="M122" i="193"/>
  <c r="O122" i="193"/>
  <c r="O110" i="193"/>
  <c r="E110" i="193"/>
  <c r="G110" i="193"/>
  <c r="I110" i="193"/>
  <c r="K110" i="193"/>
  <c r="M110" i="193"/>
  <c r="M89" i="193"/>
  <c r="E89" i="193"/>
  <c r="G89" i="193"/>
  <c r="O89" i="193"/>
  <c r="G59" i="193"/>
  <c r="E59" i="193"/>
  <c r="M59" i="193"/>
  <c r="K59" i="193"/>
  <c r="K21" i="193"/>
  <c r="G21" i="193"/>
  <c r="O21" i="193"/>
  <c r="P20" i="193"/>
  <c r="E20" i="193" s="1"/>
  <c r="E21" i="193"/>
  <c r="M21" i="193"/>
  <c r="H5" i="193"/>
  <c r="O124" i="193"/>
  <c r="M124" i="193"/>
  <c r="K124" i="193"/>
  <c r="G124" i="193"/>
  <c r="M103" i="193"/>
  <c r="O103" i="193"/>
  <c r="I103" i="193"/>
  <c r="K103" i="193"/>
  <c r="G103" i="193"/>
  <c r="E103" i="193"/>
  <c r="K87" i="193"/>
  <c r="G87" i="193"/>
  <c r="M87" i="193"/>
  <c r="O87" i="193"/>
  <c r="O31" i="193"/>
  <c r="E31" i="193"/>
  <c r="G31" i="193"/>
  <c r="M31" i="193"/>
  <c r="I31" i="193"/>
  <c r="K31" i="193"/>
  <c r="M9" i="193"/>
  <c r="K9" i="193"/>
  <c r="I9" i="193"/>
  <c r="G9" i="193"/>
  <c r="O9" i="193"/>
  <c r="E9" i="193"/>
  <c r="O81" i="193"/>
  <c r="G117" i="193"/>
  <c r="O117" i="193"/>
  <c r="K117" i="193"/>
  <c r="I117" i="193"/>
  <c r="E117" i="193"/>
  <c r="I15" i="193"/>
  <c r="E15" i="193"/>
  <c r="G15" i="193"/>
  <c r="K15" i="193"/>
  <c r="O15" i="193"/>
  <c r="E131" i="193"/>
  <c r="M131" i="193"/>
  <c r="O131" i="193"/>
  <c r="P129" i="193"/>
  <c r="I129" i="193" s="1"/>
  <c r="K131" i="193"/>
  <c r="G131" i="193"/>
  <c r="O126" i="193"/>
  <c r="M126" i="193"/>
  <c r="K126" i="193"/>
  <c r="E126" i="193"/>
  <c r="G126" i="193"/>
  <c r="O118" i="193"/>
  <c r="I118" i="193"/>
  <c r="M118" i="193"/>
  <c r="G118" i="193"/>
  <c r="E118" i="193"/>
  <c r="K118" i="193"/>
  <c r="K93" i="193"/>
  <c r="E93" i="193"/>
  <c r="O93" i="193"/>
  <c r="G93" i="193"/>
  <c r="M93" i="193"/>
  <c r="G76" i="193"/>
  <c r="E76" i="193"/>
  <c r="O76" i="193"/>
  <c r="K76" i="193"/>
  <c r="M68" i="193"/>
  <c r="G68" i="193"/>
  <c r="E68" i="193"/>
  <c r="K68" i="193"/>
  <c r="C63" i="193"/>
  <c r="M55" i="193"/>
  <c r="I55" i="193"/>
  <c r="K55" i="193"/>
  <c r="O55" i="193"/>
  <c r="G55" i="193"/>
  <c r="E55" i="193"/>
  <c r="M34" i="193"/>
  <c r="K34" i="193"/>
  <c r="P32" i="193"/>
  <c r="G32" i="193" s="1"/>
  <c r="E34" i="193"/>
  <c r="O34" i="193"/>
  <c r="I34" i="193"/>
  <c r="G34" i="193"/>
  <c r="E25" i="193"/>
  <c r="G25" i="193"/>
  <c r="M25" i="193"/>
  <c r="O25" i="193"/>
  <c r="K25" i="193"/>
  <c r="I25" i="193"/>
  <c r="C20" i="193"/>
  <c r="G11" i="193"/>
  <c r="E11" i="193"/>
  <c r="O11" i="193"/>
  <c r="M11" i="193"/>
  <c r="K11" i="193"/>
  <c r="G133" i="193"/>
  <c r="M133" i="193"/>
  <c r="O133" i="193"/>
  <c r="I133" i="193"/>
  <c r="K133" i="193"/>
  <c r="E133" i="193"/>
  <c r="O128" i="193"/>
  <c r="E128" i="193"/>
  <c r="M128" i="193"/>
  <c r="I128" i="193"/>
  <c r="G128" i="193"/>
  <c r="G95" i="193"/>
  <c r="K95" i="193"/>
  <c r="M95" i="193"/>
  <c r="E87" i="193"/>
  <c r="M78" i="193"/>
  <c r="O78" i="193"/>
  <c r="G78" i="193"/>
  <c r="K78" i="193"/>
  <c r="O45" i="193"/>
  <c r="G45" i="193"/>
  <c r="P43" i="193"/>
  <c r="K43" i="193" s="1"/>
  <c r="K45" i="193"/>
  <c r="I45" i="193"/>
  <c r="K23" i="193"/>
  <c r="G23" i="193"/>
  <c r="E23" i="193"/>
  <c r="G22" i="193"/>
  <c r="I22" i="193"/>
  <c r="E22" i="193"/>
  <c r="M22" i="193"/>
  <c r="O22" i="193"/>
  <c r="K22" i="193"/>
  <c r="I121" i="193"/>
  <c r="M121" i="193"/>
  <c r="G121" i="193"/>
  <c r="E121" i="193"/>
  <c r="K121" i="193"/>
  <c r="E98" i="193"/>
  <c r="M98" i="193"/>
  <c r="I98" i="193"/>
  <c r="G98" i="193"/>
  <c r="K98" i="193"/>
  <c r="I62" i="193"/>
  <c r="M62" i="193"/>
  <c r="E62" i="193"/>
  <c r="K62" i="193"/>
  <c r="G62" i="193"/>
  <c r="O62" i="193"/>
  <c r="O88" i="193"/>
  <c r="G88" i="193"/>
  <c r="I88" i="193"/>
  <c r="K88" i="193"/>
  <c r="E88" i="193"/>
  <c r="M117" i="193"/>
  <c r="M15" i="193"/>
  <c r="O98" i="193"/>
  <c r="E48" i="193"/>
  <c r="G48" i="193"/>
  <c r="M48" i="193"/>
  <c r="I48" i="193"/>
  <c r="K48" i="193"/>
  <c r="O46" i="193"/>
  <c r="G46" i="193"/>
  <c r="E46" i="193"/>
  <c r="K46" i="193"/>
  <c r="I46" i="193"/>
  <c r="O68" i="193"/>
  <c r="E78" i="193"/>
  <c r="G69" i="193"/>
  <c r="M69" i="193"/>
  <c r="I69" i="193"/>
  <c r="O69" i="193"/>
  <c r="K69" i="193"/>
  <c r="E69" i="193"/>
  <c r="O135" i="193"/>
  <c r="M135" i="193"/>
  <c r="G135" i="193"/>
  <c r="E135" i="193"/>
  <c r="K135" i="193"/>
  <c r="I124" i="193"/>
  <c r="M106" i="193"/>
  <c r="E106" i="193"/>
  <c r="P105" i="193"/>
  <c r="E105" i="193" s="1"/>
  <c r="I106" i="193"/>
  <c r="G106" i="193"/>
  <c r="O106" i="193"/>
  <c r="E101" i="193"/>
  <c r="G101" i="193"/>
  <c r="M101" i="193"/>
  <c r="O101" i="193"/>
  <c r="K101" i="193"/>
  <c r="I95" i="193"/>
  <c r="G85" i="193"/>
  <c r="O85" i="193"/>
  <c r="I85" i="193"/>
  <c r="M85" i="193"/>
  <c r="E85" i="193"/>
  <c r="K85" i="193"/>
  <c r="I76" i="193"/>
  <c r="M72" i="193"/>
  <c r="E72" i="193"/>
  <c r="G72" i="193"/>
  <c r="K72" i="193"/>
  <c r="O72" i="193"/>
  <c r="I51" i="193"/>
  <c r="C32" i="193"/>
  <c r="K29" i="193"/>
  <c r="E29" i="193"/>
  <c r="G29" i="193"/>
  <c r="M29" i="193"/>
  <c r="I23" i="193"/>
  <c r="I20" i="193"/>
  <c r="K7" i="193"/>
  <c r="M7" i="193"/>
  <c r="I7" i="193"/>
  <c r="E7" i="193"/>
  <c r="P6" i="193"/>
  <c r="M6" i="193" s="1"/>
  <c r="O7" i="193"/>
  <c r="G7" i="193"/>
  <c r="G116" i="193"/>
  <c r="K116" i="193"/>
  <c r="O116" i="193"/>
  <c r="G108" i="193"/>
  <c r="K108" i="193"/>
  <c r="O108" i="193"/>
  <c r="M108" i="193"/>
  <c r="G91" i="193"/>
  <c r="I91" i="193"/>
  <c r="E91" i="193"/>
  <c r="M91" i="193"/>
  <c r="O91" i="193"/>
  <c r="K91" i="193"/>
  <c r="C81" i="193"/>
  <c r="G66" i="193"/>
  <c r="O66" i="193"/>
  <c r="K66" i="193"/>
  <c r="E53" i="193"/>
  <c r="K40" i="193"/>
  <c r="M40" i="193"/>
  <c r="I40" i="193"/>
  <c r="E40" i="193"/>
  <c r="G40" i="193"/>
  <c r="O40" i="193"/>
  <c r="K36" i="193"/>
  <c r="O36" i="193"/>
  <c r="G36" i="193"/>
  <c r="M18" i="193"/>
  <c r="I18" i="193"/>
  <c r="K18" i="193"/>
  <c r="G18" i="193"/>
  <c r="M14" i="193"/>
  <c r="P13" i="193"/>
  <c r="M13" i="193" s="1"/>
  <c r="O14" i="193"/>
  <c r="G14" i="193"/>
  <c r="K14" i="193"/>
  <c r="K37" i="193"/>
  <c r="F127" i="192"/>
  <c r="D19" i="192"/>
  <c r="T19" i="192"/>
  <c r="H18" i="192"/>
  <c r="F11" i="192"/>
  <c r="H11" i="192"/>
  <c r="H10" i="192"/>
  <c r="D10" i="192"/>
  <c r="T73" i="192"/>
  <c r="H73" i="192"/>
  <c r="J73" i="192"/>
  <c r="D73" i="192"/>
  <c r="F73" i="192"/>
  <c r="T47" i="192"/>
  <c r="V47" i="192"/>
  <c r="D47" i="192"/>
  <c r="J47" i="192"/>
  <c r="F47" i="192"/>
  <c r="AG46" i="192"/>
  <c r="V46" i="192" s="1"/>
  <c r="H47" i="192"/>
  <c r="D18" i="192"/>
  <c r="V18" i="192"/>
  <c r="V11" i="192"/>
  <c r="AG9" i="192"/>
  <c r="D9" i="192" s="1"/>
  <c r="H93" i="192"/>
  <c r="F93" i="192"/>
  <c r="J93" i="192"/>
  <c r="D93" i="192"/>
  <c r="V93" i="192"/>
  <c r="J82" i="192"/>
  <c r="H82" i="192"/>
  <c r="F82" i="192"/>
  <c r="D82" i="192"/>
  <c r="J65" i="192"/>
  <c r="T65" i="192"/>
  <c r="F65" i="192"/>
  <c r="H65" i="192"/>
  <c r="D65" i="192"/>
  <c r="J18" i="192"/>
  <c r="J10" i="192"/>
  <c r="H132" i="192"/>
  <c r="D132" i="192"/>
  <c r="J132" i="192"/>
  <c r="V132" i="192"/>
  <c r="F132" i="192"/>
  <c r="T132" i="192"/>
  <c r="H85" i="192"/>
  <c r="V85" i="192"/>
  <c r="T85" i="192"/>
  <c r="AG84" i="192"/>
  <c r="J85" i="192"/>
  <c r="F85" i="192"/>
  <c r="D85" i="192"/>
  <c r="H61" i="192"/>
  <c r="F61" i="192"/>
  <c r="D61" i="192"/>
  <c r="J61" i="192"/>
  <c r="T61" i="192"/>
  <c r="AG108" i="192"/>
  <c r="V108" i="192" s="1"/>
  <c r="T127" i="192"/>
  <c r="J127" i="192"/>
  <c r="T128" i="192"/>
  <c r="J122" i="192"/>
  <c r="F128" i="192"/>
  <c r="J128" i="192"/>
  <c r="D128" i="192"/>
  <c r="H128" i="192"/>
  <c r="D35" i="192"/>
  <c r="V35" i="192"/>
  <c r="F35" i="192"/>
  <c r="H35" i="192"/>
  <c r="T35" i="192"/>
  <c r="T9" i="192"/>
  <c r="J9" i="192"/>
  <c r="H9" i="192"/>
  <c r="F122" i="192"/>
  <c r="D122" i="192"/>
  <c r="H122" i="192"/>
  <c r="H66" i="192"/>
  <c r="D66" i="192"/>
  <c r="V66" i="192"/>
  <c r="F66" i="192"/>
  <c r="J16" i="192"/>
  <c r="F16" i="192"/>
  <c r="D16" i="192"/>
  <c r="T16" i="192"/>
  <c r="V16" i="192"/>
  <c r="V122" i="192"/>
  <c r="N23" i="192"/>
  <c r="L23" i="192"/>
  <c r="M8" i="192"/>
  <c r="N35" i="192"/>
  <c r="L35" i="192"/>
  <c r="L108" i="192"/>
  <c r="AC7" i="229"/>
  <c r="AF140" i="229"/>
  <c r="Y130" i="229"/>
  <c r="AF134" i="229"/>
  <c r="Z130" i="229"/>
  <c r="AF139" i="229"/>
  <c r="AF31" i="229"/>
  <c r="AD7" i="229"/>
  <c r="AF43" i="229"/>
  <c r="X106" i="229"/>
  <c r="AA14" i="229"/>
  <c r="AF137" i="229"/>
  <c r="AF114" i="229"/>
  <c r="AF127" i="229"/>
  <c r="AB130" i="229"/>
  <c r="AF136" i="229"/>
  <c r="AF126" i="229"/>
  <c r="X130" i="229"/>
  <c r="AF41" i="229"/>
  <c r="AF47" i="229"/>
  <c r="AC33" i="229"/>
  <c r="Z21" i="229"/>
  <c r="AF74" i="229"/>
  <c r="AF25" i="229"/>
  <c r="AF98" i="229"/>
  <c r="AF56" i="229"/>
  <c r="AF27" i="229"/>
  <c r="AF76" i="229"/>
  <c r="AF85" i="229"/>
  <c r="AF20" i="229"/>
  <c r="AF108" i="229"/>
  <c r="AF88" i="229"/>
  <c r="AF128" i="229"/>
  <c r="AA106" i="229"/>
  <c r="AA130" i="229"/>
  <c r="AF135" i="229"/>
  <c r="W106" i="229"/>
  <c r="AF120" i="229"/>
  <c r="AF103" i="229"/>
  <c r="AF105" i="229"/>
  <c r="AF132" i="229"/>
  <c r="AF93" i="229"/>
  <c r="AD64" i="229"/>
  <c r="AE33" i="229"/>
  <c r="AF97" i="229"/>
  <c r="W44" i="229"/>
  <c r="AF45" i="229"/>
  <c r="AE82" i="229"/>
  <c r="AF34" i="229"/>
  <c r="W33" i="229"/>
  <c r="AF75" i="229"/>
  <c r="AF13" i="229"/>
  <c r="X14" i="229"/>
  <c r="AB7" i="229"/>
  <c r="AF23" i="229"/>
  <c r="AF86" i="229"/>
  <c r="AF107" i="229"/>
  <c r="AF84" i="229"/>
  <c r="AF80" i="229"/>
  <c r="AF91" i="229"/>
  <c r="AF94" i="229"/>
  <c r="AB106" i="229"/>
  <c r="AF55" i="229"/>
  <c r="Y14" i="229"/>
  <c r="AA64" i="229"/>
  <c r="X64" i="229"/>
  <c r="AF70" i="229"/>
  <c r="AC106" i="229"/>
  <c r="AC64" i="229"/>
  <c r="AF54" i="229"/>
  <c r="AB14" i="229"/>
  <c r="Z14" i="229"/>
  <c r="Z33" i="229"/>
  <c r="AF12" i="229"/>
  <c r="AF24" i="229"/>
  <c r="AF32" i="229"/>
  <c r="AF42" i="229"/>
  <c r="Y64" i="229"/>
  <c r="AF92" i="229"/>
  <c r="AF117" i="229"/>
  <c r="AF63" i="229"/>
  <c r="AE44" i="229"/>
  <c r="AF87" i="229"/>
  <c r="AF36" i="229"/>
  <c r="AF46" i="229"/>
  <c r="AF69" i="229"/>
  <c r="AF77" i="229"/>
  <c r="Y106" i="229"/>
  <c r="AF37" i="229"/>
  <c r="AD130" i="229"/>
  <c r="AF110" i="229"/>
  <c r="AF90" i="229"/>
  <c r="AE130" i="229"/>
  <c r="AF115" i="229"/>
  <c r="AF22" i="229"/>
  <c r="W21" i="229"/>
  <c r="AF104" i="229"/>
  <c r="AC44" i="229"/>
  <c r="X7" i="229"/>
  <c r="AF59" i="229"/>
  <c r="AF67" i="229"/>
  <c r="AD106" i="229"/>
  <c r="AF116" i="229"/>
  <c r="AF39" i="229"/>
  <c r="AF58" i="229"/>
  <c r="Y82" i="229"/>
  <c r="AF68" i="229"/>
  <c r="AF95" i="229"/>
  <c r="AF112" i="229"/>
  <c r="AF53" i="229"/>
  <c r="AF15" i="229"/>
  <c r="W14" i="229"/>
  <c r="AF96" i="229"/>
  <c r="Y21" i="229"/>
  <c r="AF66" i="229"/>
  <c r="AA44" i="229"/>
  <c r="Y33" i="229"/>
  <c r="AE21" i="229"/>
  <c r="AD14" i="229"/>
  <c r="AF52" i="229"/>
  <c r="AB21" i="229"/>
  <c r="AF100" i="229"/>
  <c r="AF26" i="229"/>
  <c r="Y44" i="229"/>
  <c r="AA21" i="229"/>
  <c r="AF61" i="229"/>
  <c r="AB82" i="229"/>
  <c r="AF81" i="229"/>
  <c r="AF89" i="229"/>
  <c r="AF38" i="229"/>
  <c r="AF48" i="229"/>
  <c r="AF71" i="229"/>
  <c r="AF79" i="229"/>
  <c r="AC14" i="229"/>
  <c r="AA7" i="229"/>
  <c r="AD82" i="229"/>
  <c r="AE106" i="229"/>
  <c r="AB33" i="229"/>
  <c r="AF9" i="229"/>
  <c r="AF119" i="229"/>
  <c r="AF125" i="229"/>
  <c r="AC21" i="229"/>
  <c r="X21" i="229"/>
  <c r="AF72" i="229"/>
  <c r="AF124" i="229"/>
  <c r="AF57" i="229"/>
  <c r="AF30" i="229"/>
  <c r="Y7" i="229"/>
  <c r="Z106" i="229"/>
  <c r="AF11" i="229"/>
  <c r="AF113" i="229"/>
  <c r="AD21" i="229"/>
  <c r="AF131" i="229"/>
  <c r="Z82" i="229"/>
  <c r="AF111" i="229"/>
  <c r="AC130" i="229"/>
  <c r="AF62" i="229"/>
  <c r="AC82" i="229"/>
  <c r="AF99" i="229"/>
  <c r="AF109" i="229"/>
  <c r="AF101" i="229"/>
  <c r="AF118" i="229"/>
  <c r="AF122" i="229"/>
  <c r="AF133" i="229"/>
  <c r="AF138" i="229"/>
  <c r="AB64" i="229"/>
  <c r="AF60" i="229"/>
  <c r="X44" i="229"/>
  <c r="AF51" i="229"/>
  <c r="AE64" i="229"/>
  <c r="AF78" i="229"/>
  <c r="AF16" i="229"/>
  <c r="AF29" i="229"/>
  <c r="AE14" i="229"/>
  <c r="AA33" i="229"/>
  <c r="AF18" i="229"/>
  <c r="AF49" i="229"/>
  <c r="AF19" i="229"/>
  <c r="AF28" i="229"/>
  <c r="Z44" i="229"/>
  <c r="X82" i="229"/>
  <c r="AF35" i="229"/>
  <c r="AE7" i="229"/>
  <c r="AF102" i="229"/>
  <c r="AF40" i="229"/>
  <c r="AF50" i="229"/>
  <c r="Z64" i="229"/>
  <c r="AF65" i="229"/>
  <c r="W64" i="229"/>
  <c r="AF73" i="229"/>
  <c r="AF83" i="229"/>
  <c r="W82" i="229"/>
  <c r="AF10" i="229"/>
  <c r="AF121" i="229"/>
  <c r="AF129" i="229"/>
  <c r="Z7" i="229"/>
  <c r="AD33" i="229"/>
  <c r="AF17" i="229"/>
  <c r="W7" i="229"/>
  <c r="AF8" i="229"/>
  <c r="AF123" i="229"/>
  <c r="X33" i="229"/>
  <c r="AD44" i="229"/>
  <c r="AA82" i="229"/>
  <c r="AB44" i="229"/>
  <c r="W130" i="229"/>
  <c r="AF130" i="186"/>
  <c r="AR14" i="186"/>
  <c r="AP130" i="186"/>
  <c r="AU130" i="186"/>
  <c r="AS106" i="186"/>
  <c r="AU64" i="186"/>
  <c r="AT7" i="186"/>
  <c r="AV44" i="186"/>
  <c r="AV21" i="186"/>
  <c r="AQ130" i="186"/>
  <c r="AT21" i="186"/>
  <c r="AF44" i="186"/>
  <c r="AV64" i="186"/>
  <c r="AP21" i="186"/>
  <c r="AF64" i="186"/>
  <c r="AU106" i="186"/>
  <c r="AS82" i="186"/>
  <c r="AT33" i="186"/>
  <c r="AU82" i="186"/>
  <c r="AS7" i="186"/>
  <c r="AF21" i="186"/>
  <c r="AQ7" i="186"/>
  <c r="AT64" i="186"/>
  <c r="AT44" i="186"/>
  <c r="AP33" i="186"/>
  <c r="AU33" i="186"/>
  <c r="AV82" i="186"/>
  <c r="AS64" i="186"/>
  <c r="AQ21" i="186"/>
  <c r="AR44" i="186"/>
  <c r="AR21" i="186"/>
  <c r="AV33" i="186"/>
  <c r="AS33" i="186"/>
  <c r="AQ14" i="186"/>
  <c r="AT130" i="186"/>
  <c r="AV130" i="186"/>
  <c r="AF33" i="186"/>
  <c r="AF82" i="186"/>
  <c r="AP5" i="186"/>
  <c r="AV106" i="186"/>
  <c r="AO130" i="186"/>
  <c r="AT5" i="186"/>
  <c r="AF106" i="186"/>
  <c r="AS5" i="186"/>
  <c r="AU21" i="186"/>
  <c r="AP64" i="186"/>
  <c r="AO64" i="186"/>
  <c r="AS21" i="186"/>
  <c r="AQ33" i="186"/>
  <c r="AS44" i="186"/>
  <c r="AT14" i="186"/>
  <c r="AT106" i="186"/>
  <c r="AR64" i="186"/>
  <c r="AT82" i="186"/>
  <c r="AR82" i="186"/>
  <c r="AF5" i="186"/>
  <c r="BF5" i="186" s="1"/>
  <c r="BG5" i="186" s="1"/>
  <c r="AP82" i="186"/>
  <c r="AP106" i="186"/>
  <c r="AQ82" i="186"/>
  <c r="AU5" i="186"/>
  <c r="AQ64" i="186"/>
  <c r="AR5" i="186"/>
  <c r="AP44" i="186"/>
  <c r="AV5" i="186"/>
  <c r="AU7" i="186"/>
  <c r="AR106" i="186"/>
  <c r="AR33" i="186"/>
  <c r="AS130" i="186"/>
  <c r="AQ106" i="186"/>
  <c r="AV14" i="186"/>
  <c r="AH14" i="186"/>
  <c r="AQ5" i="186"/>
  <c r="AR130" i="186"/>
  <c r="AR7" i="186"/>
  <c r="AU44" i="186"/>
  <c r="AQ44" i="186"/>
  <c r="AO82" i="186"/>
  <c r="AK14" i="186"/>
  <c r="AW102" i="186"/>
  <c r="AP14" i="186"/>
  <c r="AO33" i="186"/>
  <c r="AS14" i="186"/>
  <c r="AW90" i="186"/>
  <c r="AD14" i="186"/>
  <c r="AH33" i="186"/>
  <c r="AG130" i="186"/>
  <c r="AO106" i="186"/>
  <c r="AO44" i="186"/>
  <c r="AW107" i="186"/>
  <c r="AW28" i="186"/>
  <c r="AW11" i="186"/>
  <c r="AW116" i="186"/>
  <c r="AW101" i="186"/>
  <c r="AE21" i="186"/>
  <c r="AW135" i="186"/>
  <c r="AE33" i="186"/>
  <c r="AM14" i="186"/>
  <c r="AM33" i="186"/>
  <c r="AJ33" i="186"/>
  <c r="AW71" i="186"/>
  <c r="AW111" i="186"/>
  <c r="AW85" i="186"/>
  <c r="AH130" i="186"/>
  <c r="AW100" i="186"/>
  <c r="AW72" i="186"/>
  <c r="AJ14" i="186"/>
  <c r="AM21" i="186"/>
  <c r="AW91" i="186"/>
  <c r="AW23" i="186"/>
  <c r="AW37" i="186"/>
  <c r="AW125" i="186"/>
  <c r="AW132" i="186"/>
  <c r="AW18" i="186"/>
  <c r="AI14" i="186"/>
  <c r="AW31" i="186"/>
  <c r="AW52" i="186"/>
  <c r="AW97" i="186"/>
  <c r="AW77" i="186"/>
  <c r="AW30" i="186"/>
  <c r="AW92" i="186"/>
  <c r="AW113" i="186"/>
  <c r="AW103" i="186"/>
  <c r="AW134" i="186"/>
  <c r="AW43" i="186"/>
  <c r="AJ82" i="186"/>
  <c r="AB64" i="186"/>
  <c r="AW110" i="186"/>
  <c r="AG106" i="186"/>
  <c r="AG44" i="186"/>
  <c r="AW74" i="186"/>
  <c r="AW140" i="186"/>
  <c r="AW20" i="186"/>
  <c r="AW137" i="186"/>
  <c r="AW55" i="186"/>
  <c r="AW73" i="186"/>
  <c r="AW59" i="186"/>
  <c r="AH64" i="186"/>
  <c r="AW68" i="186"/>
  <c r="AW39" i="186"/>
  <c r="AW16" i="186"/>
  <c r="AW24" i="186"/>
  <c r="AW12" i="186"/>
  <c r="AW133" i="186"/>
  <c r="AM44" i="186"/>
  <c r="AB21" i="186"/>
  <c r="AI33" i="186"/>
  <c r="AD44" i="186"/>
  <c r="AO14" i="186"/>
  <c r="AC14" i="186"/>
  <c r="AW70" i="186"/>
  <c r="AN7" i="186"/>
  <c r="AI130" i="186"/>
  <c r="AW138" i="186"/>
  <c r="AW81" i="186"/>
  <c r="AW139" i="186"/>
  <c r="AW136" i="186"/>
  <c r="AW22" i="186"/>
  <c r="AW115" i="186"/>
  <c r="AW13" i="186"/>
  <c r="AW32" i="186"/>
  <c r="AW96" i="186"/>
  <c r="AW94" i="186"/>
  <c r="AW128" i="186"/>
  <c r="AW80" i="186"/>
  <c r="AW50" i="186"/>
  <c r="AW122" i="186"/>
  <c r="AW66" i="186"/>
  <c r="AW15" i="186"/>
  <c r="AW10" i="186"/>
  <c r="AW123" i="186"/>
  <c r="AL44" i="186"/>
  <c r="AW126" i="186"/>
  <c r="AW124" i="186"/>
  <c r="AW69" i="186"/>
  <c r="AW112" i="186"/>
  <c r="AW88" i="186"/>
  <c r="AI44" i="186"/>
  <c r="AJ130" i="186"/>
  <c r="AW54" i="186"/>
  <c r="AW93" i="186"/>
  <c r="AJ64" i="186"/>
  <c r="AW95" i="186"/>
  <c r="AW26" i="186"/>
  <c r="AW38" i="186"/>
  <c r="AW76" i="186"/>
  <c r="AW47" i="186"/>
  <c r="AM106" i="186"/>
  <c r="AE82" i="186"/>
  <c r="AW29" i="186"/>
  <c r="AW117" i="186"/>
  <c r="AL130" i="186"/>
  <c r="AW62" i="186"/>
  <c r="AW119" i="186"/>
  <c r="AW127" i="186"/>
  <c r="AW78" i="186"/>
  <c r="AW98" i="186"/>
  <c r="AW86" i="186"/>
  <c r="AW27" i="186"/>
  <c r="AW105" i="186"/>
  <c r="AW75" i="186"/>
  <c r="AW87" i="186"/>
  <c r="AW60" i="186"/>
  <c r="AW46" i="186"/>
  <c r="AW19" i="186"/>
  <c r="AD21" i="186"/>
  <c r="AW108" i="186"/>
  <c r="AB106" i="186"/>
  <c r="AC44" i="186"/>
  <c r="AW48" i="186"/>
  <c r="AE64" i="186"/>
  <c r="AE106" i="186"/>
  <c r="AG82" i="186"/>
  <c r="AW104" i="186"/>
  <c r="AW61" i="186"/>
  <c r="AM130" i="186"/>
  <c r="AI106" i="186"/>
  <c r="AK130" i="186"/>
  <c r="AN5" i="186"/>
  <c r="AN14" i="186"/>
  <c r="AK21" i="186"/>
  <c r="AG7" i="186"/>
  <c r="AG5" i="186"/>
  <c r="BF6" i="186" s="1"/>
  <c r="BG6" i="186" s="1"/>
  <c r="AL33" i="186"/>
  <c r="AL106" i="186"/>
  <c r="AW42" i="186"/>
  <c r="AD33" i="186"/>
  <c r="AN64" i="186"/>
  <c r="AW49" i="186"/>
  <c r="AB14" i="186"/>
  <c r="AG14" i="186"/>
  <c r="AD7" i="186"/>
  <c r="AD5" i="186"/>
  <c r="BF3" i="186" s="1"/>
  <c r="BG3" i="186" s="1"/>
  <c r="AK33" i="186"/>
  <c r="AG21" i="186"/>
  <c r="AB5" i="186"/>
  <c r="AB7" i="186"/>
  <c r="AO5" i="186"/>
  <c r="AO7" i="186"/>
  <c r="AH7" i="186"/>
  <c r="AH5" i="186"/>
  <c r="BF7" i="186" s="1"/>
  <c r="BG7" i="186" s="1"/>
  <c r="AN33" i="186"/>
  <c r="AI21" i="186"/>
  <c r="AN44" i="186"/>
  <c r="AK44" i="186"/>
  <c r="AG33" i="186"/>
  <c r="AW34" i="186"/>
  <c r="AM64" i="186"/>
  <c r="AW79" i="186"/>
  <c r="AC82" i="186"/>
  <c r="AC106" i="186"/>
  <c r="AI7" i="186"/>
  <c r="AI5" i="186"/>
  <c r="BF8" i="186" s="1"/>
  <c r="BG8" i="186" s="1"/>
  <c r="AW131" i="186"/>
  <c r="AC130" i="186"/>
  <c r="AW118" i="186"/>
  <c r="AW56" i="186"/>
  <c r="AL7" i="186"/>
  <c r="AL5" i="186"/>
  <c r="AJ106" i="186"/>
  <c r="AH106" i="186"/>
  <c r="AW99" i="186"/>
  <c r="AL64" i="186"/>
  <c r="AW8" i="186"/>
  <c r="AW84" i="186"/>
  <c r="AM7" i="186"/>
  <c r="AM5" i="186"/>
  <c r="AW129" i="186"/>
  <c r="AW109" i="186"/>
  <c r="AI64" i="186"/>
  <c r="AW51" i="186"/>
  <c r="AW53" i="186"/>
  <c r="AI82" i="186"/>
  <c r="AG64" i="186"/>
  <c r="AW25" i="186"/>
  <c r="AH82" i="186"/>
  <c r="AJ7" i="186"/>
  <c r="AJ5" i="186"/>
  <c r="BF9" i="186" s="1"/>
  <c r="BG9" i="186" s="1"/>
  <c r="AE14" i="186"/>
  <c r="AE44" i="186"/>
  <c r="AW40" i="186"/>
  <c r="AM82" i="186"/>
  <c r="AW63" i="186"/>
  <c r="AC64" i="186"/>
  <c r="AW67" i="186"/>
  <c r="AL14" i="186"/>
  <c r="AB130" i="186"/>
  <c r="AJ21" i="186"/>
  <c r="AE7" i="186"/>
  <c r="AE5" i="186"/>
  <c r="BF4" i="186" s="1"/>
  <c r="BG4" i="186" s="1"/>
  <c r="AC7" i="186"/>
  <c r="AC5" i="186"/>
  <c r="BF2" i="186" s="1"/>
  <c r="BG2" i="186" s="1"/>
  <c r="AH44" i="186"/>
  <c r="AC33" i="186"/>
  <c r="AW121" i="186"/>
  <c r="AW17" i="186"/>
  <c r="AW45" i="186"/>
  <c r="AB44" i="186"/>
  <c r="AB82" i="186"/>
  <c r="AW83" i="186"/>
  <c r="AL82" i="186"/>
  <c r="AW120" i="186"/>
  <c r="AN21" i="186"/>
  <c r="AK7" i="186"/>
  <c r="AK5" i="186"/>
  <c r="BF10" i="186" s="1"/>
  <c r="BG10" i="186" s="1"/>
  <c r="AE130" i="186"/>
  <c r="AH21" i="186"/>
  <c r="AW36" i="186"/>
  <c r="AJ44" i="186"/>
  <c r="AW9" i="186"/>
  <c r="AW35" i="186"/>
  <c r="AB33" i="186"/>
  <c r="AK64" i="186"/>
  <c r="AK106" i="186"/>
  <c r="AW58" i="186"/>
  <c r="AN82" i="186"/>
  <c r="AW65" i="186"/>
  <c r="AD64" i="186"/>
  <c r="AN106" i="186"/>
  <c r="AD82" i="186"/>
  <c r="AW41" i="186"/>
  <c r="AW114" i="186"/>
  <c r="AN130" i="186"/>
  <c r="AD106" i="186"/>
  <c r="AO21" i="186"/>
  <c r="AD130" i="186"/>
  <c r="AW89" i="186"/>
  <c r="AL21" i="186"/>
  <c r="AK82" i="186"/>
  <c r="AC21" i="186"/>
  <c r="AW57" i="186"/>
  <c r="AI44" i="228"/>
  <c r="AK14" i="228"/>
  <c r="X7" i="228"/>
  <c r="AG64" i="228"/>
  <c r="AH44" i="228"/>
  <c r="AC64" i="228"/>
  <c r="AI21" i="228"/>
  <c r="AL130" i="228"/>
  <c r="AM138" i="228"/>
  <c r="AM136" i="228"/>
  <c r="AF130" i="228"/>
  <c r="Z130" i="228"/>
  <c r="X21" i="228"/>
  <c r="AD21" i="228"/>
  <c r="AG44" i="228"/>
  <c r="AC44" i="228"/>
  <c r="AG33" i="228"/>
  <c r="AE21" i="228"/>
  <c r="AD130" i="228"/>
  <c r="AM77" i="228"/>
  <c r="AF44" i="228"/>
  <c r="AM49" i="228"/>
  <c r="AE130" i="228"/>
  <c r="AB130" i="228"/>
  <c r="AG130" i="228"/>
  <c r="Y130" i="228"/>
  <c r="AI130" i="228"/>
  <c r="AC130" i="228"/>
  <c r="V130" i="228"/>
  <c r="AH130" i="228"/>
  <c r="AJ130" i="228"/>
  <c r="AH21" i="228"/>
  <c r="Z14" i="228"/>
  <c r="AM140" i="228"/>
  <c r="X130" i="228"/>
  <c r="AM68" i="228"/>
  <c r="AM47" i="228"/>
  <c r="AE44" i="228"/>
  <c r="AC33" i="228"/>
  <c r="AB14" i="228"/>
  <c r="W130" i="228"/>
  <c r="Z33" i="228"/>
  <c r="X33" i="228"/>
  <c r="Z44" i="228"/>
  <c r="W21" i="228"/>
  <c r="AL33" i="228"/>
  <c r="AJ33" i="228"/>
  <c r="AB44" i="228"/>
  <c r="AB21" i="228"/>
  <c r="AE64" i="228"/>
  <c r="V33" i="228"/>
  <c r="AC5" i="228"/>
  <c r="AM139" i="228"/>
  <c r="AM113" i="228"/>
  <c r="AM81" i="228"/>
  <c r="AM71" i="228"/>
  <c r="AM62" i="228"/>
  <c r="AM53" i="228"/>
  <c r="AJ44" i="228"/>
  <c r="AM26" i="228"/>
  <c r="AG21" i="228"/>
  <c r="AE33" i="228"/>
  <c r="Z106" i="228"/>
  <c r="AM134" i="228"/>
  <c r="AM25" i="228"/>
  <c r="AM51" i="228"/>
  <c r="AM105" i="228"/>
  <c r="AM97" i="228"/>
  <c r="AD82" i="228"/>
  <c r="Y64" i="228"/>
  <c r="AM69" i="228"/>
  <c r="W14" i="228"/>
  <c r="AM135" i="228"/>
  <c r="AM57" i="228"/>
  <c r="AM137" i="228"/>
  <c r="AM73" i="228"/>
  <c r="AC106" i="228"/>
  <c r="AM102" i="228"/>
  <c r="AM59" i="228"/>
  <c r="AH82" i="228"/>
  <c r="AF5" i="228"/>
  <c r="AM104" i="228"/>
  <c r="AM125" i="228"/>
  <c r="AM132" i="228"/>
  <c r="V106" i="228"/>
  <c r="AM121" i="228"/>
  <c r="X44" i="228"/>
  <c r="AF106" i="228"/>
  <c r="AM80" i="228"/>
  <c r="AF82" i="228"/>
  <c r="AB64" i="228"/>
  <c r="X5" i="228"/>
  <c r="AU7" i="228" s="1"/>
  <c r="AV7" i="228" s="1"/>
  <c r="AE5" i="228"/>
  <c r="AU12" i="228" s="1"/>
  <c r="AV12" i="228" s="1"/>
  <c r="AC21" i="228"/>
  <c r="AM117" i="228"/>
  <c r="AM115" i="228"/>
  <c r="AM35" i="228"/>
  <c r="AM118" i="228"/>
  <c r="AD33" i="228"/>
  <c r="AL5" i="228"/>
  <c r="AU18" i="228" s="1"/>
  <c r="AV18" i="228" s="1"/>
  <c r="AG14" i="228"/>
  <c r="AM90" i="228"/>
  <c r="AC14" i="228"/>
  <c r="AM85" i="228"/>
  <c r="AJ14" i="228"/>
  <c r="Z5" i="228"/>
  <c r="AU5" i="228" s="1"/>
  <c r="AV5" i="228" s="1"/>
  <c r="AU8" i="228"/>
  <c r="AV8" i="228" s="1"/>
  <c r="AM103" i="228"/>
  <c r="AM109" i="228"/>
  <c r="AA21" i="228"/>
  <c r="AE106" i="228"/>
  <c r="AG106" i="228"/>
  <c r="AE82" i="228"/>
  <c r="AM91" i="228"/>
  <c r="AL21" i="228"/>
  <c r="AM110" i="228"/>
  <c r="AI33" i="228"/>
  <c r="AA64" i="228"/>
  <c r="AK82" i="228"/>
  <c r="AM111" i="228"/>
  <c r="AG5" i="228"/>
  <c r="AM78" i="228"/>
  <c r="AM88" i="228"/>
  <c r="AM86" i="228"/>
  <c r="W64" i="228"/>
  <c r="AM74" i="228"/>
  <c r="AM70" i="228"/>
  <c r="AM66" i="228"/>
  <c r="AJ64" i="228"/>
  <c r="AD44" i="228"/>
  <c r="AF33" i="228"/>
  <c r="AM32" i="228"/>
  <c r="AM24" i="228"/>
  <c r="AM133" i="228"/>
  <c r="AL64" i="228"/>
  <c r="AF64" i="228"/>
  <c r="AC82" i="228"/>
  <c r="AM94" i="228"/>
  <c r="AH106" i="228"/>
  <c r="AL106" i="228"/>
  <c r="AM114" i="228"/>
  <c r="AE14" i="228"/>
  <c r="AM20" i="228"/>
  <c r="AH33" i="228"/>
  <c r="AM19" i="228"/>
  <c r="AF7" i="228"/>
  <c r="AM101" i="228"/>
  <c r="AM98" i="228"/>
  <c r="AB106" i="228"/>
  <c r="AM126" i="228"/>
  <c r="AM120" i="228"/>
  <c r="AM116" i="228"/>
  <c r="AM128" i="228"/>
  <c r="AM16" i="228"/>
  <c r="AH14" i="228"/>
  <c r="AI5" i="228"/>
  <c r="AU14" i="228" s="1"/>
  <c r="AV14" i="228" s="1"/>
  <c r="AI7" i="228"/>
  <c r="AA82" i="228"/>
  <c r="AK21" i="228"/>
  <c r="AM11" i="228"/>
  <c r="V14" i="228"/>
  <c r="AM15" i="228"/>
  <c r="AK64" i="228"/>
  <c r="AB7" i="228"/>
  <c r="AB5" i="228"/>
  <c r="AU11" i="228" s="1"/>
  <c r="AV11" i="228" s="1"/>
  <c r="AM52" i="228"/>
  <c r="AD7" i="228"/>
  <c r="AD5" i="228"/>
  <c r="AF14" i="228"/>
  <c r="AK130" i="228"/>
  <c r="AM9" i="228"/>
  <c r="AM42" i="228"/>
  <c r="AM55" i="228"/>
  <c r="AM87" i="228"/>
  <c r="AM131" i="228"/>
  <c r="Y44" i="228"/>
  <c r="AM45" i="228"/>
  <c r="W44" i="228"/>
  <c r="AM54" i="228"/>
  <c r="AM23" i="228"/>
  <c r="AM61" i="228"/>
  <c r="AI64" i="228"/>
  <c r="AM95" i="228"/>
  <c r="AJ106" i="228"/>
  <c r="AM27" i="228"/>
  <c r="AM127" i="228"/>
  <c r="Z21" i="228"/>
  <c r="AA130" i="228"/>
  <c r="AM8" i="228"/>
  <c r="V7" i="228"/>
  <c r="AL14" i="228"/>
  <c r="V5" i="228"/>
  <c r="AV3" i="228" s="1"/>
  <c r="AM124" i="228"/>
  <c r="V82" i="228"/>
  <c r="AM100" i="228"/>
  <c r="AL82" i="228"/>
  <c r="X82" i="228"/>
  <c r="AM89" i="228"/>
  <c r="X64" i="228"/>
  <c r="AM79" i="228"/>
  <c r="AM60" i="228"/>
  <c r="AL44" i="228"/>
  <c r="AM36" i="228"/>
  <c r="AM30" i="228"/>
  <c r="V21" i="228"/>
  <c r="AM22" i="228"/>
  <c r="AM96" i="228"/>
  <c r="AG82" i="228"/>
  <c r="AM67" i="228"/>
  <c r="AD64" i="228"/>
  <c r="AI82" i="228"/>
  <c r="X106" i="228"/>
  <c r="AM129" i="228"/>
  <c r="AB33" i="228"/>
  <c r="AM34" i="228"/>
  <c r="W33" i="228"/>
  <c r="X14" i="228"/>
  <c r="AM99" i="228"/>
  <c r="AM123" i="228"/>
  <c r="Y21" i="228"/>
  <c r="AM119" i="228"/>
  <c r="AM17" i="228"/>
  <c r="AM38" i="228"/>
  <c r="AM50" i="228"/>
  <c r="AE7" i="228"/>
  <c r="AK44" i="228"/>
  <c r="Z7" i="228"/>
  <c r="AM41" i="228"/>
  <c r="AM93" i="228"/>
  <c r="AM48" i="228"/>
  <c r="AM43" i="228"/>
  <c r="W106" i="228"/>
  <c r="AM107" i="228"/>
  <c r="AF21" i="228"/>
  <c r="AM29" i="228"/>
  <c r="AJ21" i="228"/>
  <c r="W5" i="228"/>
  <c r="AU6" i="228" s="1"/>
  <c r="AV6" i="228" s="1"/>
  <c r="W7" i="228"/>
  <c r="AM13" i="228"/>
  <c r="AH7" i="228"/>
  <c r="AH5" i="228"/>
  <c r="AM46" i="228"/>
  <c r="AJ7" i="228"/>
  <c r="AJ5" i="228"/>
  <c r="AU16" i="228" s="1"/>
  <c r="AV16" i="228" s="1"/>
  <c r="AM40" i="228"/>
  <c r="AI14" i="228"/>
  <c r="AD106" i="228"/>
  <c r="AM92" i="228"/>
  <c r="Z82" i="228"/>
  <c r="AB82" i="228"/>
  <c r="V64" i="228"/>
  <c r="AM65" i="228"/>
  <c r="AM76" i="228"/>
  <c r="Z64" i="228"/>
  <c r="AM72" i="228"/>
  <c r="AM63" i="228"/>
  <c r="AM58" i="228"/>
  <c r="V44" i="228"/>
  <c r="Y33" i="228"/>
  <c r="AM39" i="228"/>
  <c r="AM28" i="228"/>
  <c r="AK7" i="228"/>
  <c r="AK5" i="228"/>
  <c r="AI106" i="228"/>
  <c r="Y82" i="228"/>
  <c r="AM84" i="228"/>
  <c r="AM83" i="228"/>
  <c r="W82" i="228"/>
  <c r="AM75" i="228"/>
  <c r="AH64" i="228"/>
  <c r="AM122" i="228"/>
  <c r="AM31" i="228"/>
  <c r="AJ82" i="228"/>
  <c r="Y106" i="228"/>
  <c r="AM108" i="228"/>
  <c r="AM112" i="228"/>
  <c r="Y5" i="228"/>
  <c r="AU4" i="228" s="1"/>
  <c r="AV4" i="228" s="1"/>
  <c r="Y7" i="228"/>
  <c r="AM37" i="228"/>
  <c r="Y14" i="228"/>
  <c r="AD14" i="228"/>
  <c r="AK106" i="228"/>
  <c r="AK33" i="228"/>
  <c r="AL7" i="228"/>
  <c r="AA106" i="228"/>
  <c r="AM56" i="228"/>
  <c r="AG7" i="228"/>
  <c r="AA33" i="228"/>
  <c r="AA44" i="228"/>
  <c r="AM12" i="228"/>
  <c r="AC7" i="228"/>
  <c r="AA14" i="228"/>
  <c r="AM18" i="228"/>
  <c r="AA7" i="228"/>
  <c r="AA5" i="228"/>
  <c r="AM10" i="228"/>
  <c r="CG70" i="187"/>
  <c r="CH70" i="187" s="1"/>
  <c r="CG30" i="187"/>
  <c r="CH30" i="187" s="1"/>
  <c r="CG32" i="187"/>
  <c r="CH32" i="187" s="1"/>
  <c r="CG92" i="187"/>
  <c r="CH92" i="187" s="1"/>
  <c r="CG113" i="187"/>
  <c r="CH113" i="187" s="1"/>
  <c r="CG85" i="187"/>
  <c r="CH85" i="187" s="1"/>
  <c r="CG55" i="187"/>
  <c r="CH55" i="187" s="1"/>
  <c r="CG78" i="187"/>
  <c r="CH78" i="187" s="1"/>
  <c r="CG44" i="187"/>
  <c r="CH44" i="187" s="1"/>
  <c r="CG53" i="187"/>
  <c r="CH53" i="187" s="1"/>
  <c r="CG106" i="187"/>
  <c r="CH106" i="187" s="1"/>
  <c r="I4" i="114"/>
  <c r="AB33" i="114" s="1"/>
  <c r="C58" i="14"/>
  <c r="CD5" i="187"/>
  <c r="F4" i="114"/>
  <c r="N62" i="114"/>
  <c r="CG93" i="187"/>
  <c r="CH93" i="187" s="1"/>
  <c r="CG79" i="187"/>
  <c r="CH79" i="187" s="1"/>
  <c r="CG133" i="187"/>
  <c r="CH133" i="187" s="1"/>
  <c r="CD31" i="187"/>
  <c r="CE31" i="187" s="1"/>
  <c r="CG105" i="187"/>
  <c r="CH105" i="187" s="1"/>
  <c r="CG41" i="187"/>
  <c r="CH41" i="187" s="1"/>
  <c r="CG63" i="187"/>
  <c r="CH63" i="187" s="1"/>
  <c r="CD62" i="187"/>
  <c r="CE62" i="187" s="1"/>
  <c r="CD104" i="187"/>
  <c r="CE104" i="187" s="1"/>
  <c r="N12" i="114"/>
  <c r="CG10" i="187"/>
  <c r="CH10" i="187" s="1"/>
  <c r="CD80" i="187"/>
  <c r="CE80" i="187" s="1"/>
  <c r="CG20" i="187"/>
  <c r="CH20" i="187" s="1"/>
  <c r="CD128" i="187"/>
  <c r="CE128" i="187" s="1"/>
  <c r="CD12" i="187"/>
  <c r="CE12" i="187" s="1"/>
  <c r="CG40" i="187"/>
  <c r="CH40" i="187" s="1"/>
  <c r="CD19" i="187"/>
  <c r="CE19" i="187" s="1"/>
  <c r="CD42" i="187"/>
  <c r="CE42" i="187" s="1"/>
  <c r="CX113" i="39"/>
  <c r="CY113" i="39" s="1"/>
  <c r="CX47" i="39"/>
  <c r="CY47" i="39" s="1"/>
  <c r="CX105" i="39"/>
  <c r="CY105" i="39" s="1"/>
  <c r="CU62" i="39"/>
  <c r="CV62" i="39" s="1"/>
  <c r="CU5" i="39"/>
  <c r="CV5" i="39" s="1"/>
  <c r="N5" i="114"/>
  <c r="M5" i="114"/>
  <c r="N42" i="114"/>
  <c r="N80" i="114"/>
  <c r="CU80" i="39"/>
  <c r="CV80" i="39" s="1"/>
  <c r="CU104" i="39"/>
  <c r="CV104" i="39" s="1"/>
  <c r="N104" i="114"/>
  <c r="CX63" i="39"/>
  <c r="CY63" i="39" s="1"/>
  <c r="CX42" i="39"/>
  <c r="CY42" i="39" s="1"/>
  <c r="CX13" i="39"/>
  <c r="CY13" i="39" s="1"/>
  <c r="CU128" i="39"/>
  <c r="CV128" i="39" s="1"/>
  <c r="N128" i="114"/>
  <c r="CX12" i="39"/>
  <c r="CY12" i="39" s="1"/>
  <c r="CU31" i="39"/>
  <c r="CV31" i="39" s="1"/>
  <c r="N31" i="114"/>
  <c r="CU19" i="39"/>
  <c r="CV19" i="39" s="1"/>
  <c r="D4" i="114"/>
  <c r="N19" i="114"/>
  <c r="M31" i="114" l="1"/>
  <c r="M19" i="114"/>
  <c r="M104" i="114"/>
  <c r="M42" i="114"/>
  <c r="T108" i="192"/>
  <c r="V9" i="192"/>
  <c r="M128" i="114"/>
  <c r="M62" i="114"/>
  <c r="J108" i="192"/>
  <c r="F9" i="192"/>
  <c r="F108" i="192"/>
  <c r="M80" i="114"/>
  <c r="AJ4" i="192"/>
  <c r="AF8" i="192"/>
  <c r="AD8" i="192"/>
  <c r="AB8" i="192"/>
  <c r="Z8" i="192"/>
  <c r="O20" i="193"/>
  <c r="K129" i="193"/>
  <c r="G85" i="14"/>
  <c r="CG5" i="187"/>
  <c r="CH5" i="187" s="1"/>
  <c r="CE5" i="187"/>
  <c r="CX80" i="39"/>
  <c r="CY80" i="39" s="1"/>
  <c r="E43" i="193"/>
  <c r="M105" i="193"/>
  <c r="E6" i="193"/>
  <c r="E13" i="193"/>
  <c r="K105" i="193"/>
  <c r="O32" i="193"/>
  <c r="I32" i="193"/>
  <c r="M32" i="193"/>
  <c r="E129" i="193"/>
  <c r="K81" i="193"/>
  <c r="O105" i="193"/>
  <c r="G105" i="193"/>
  <c r="I105" i="193"/>
  <c r="M43" i="193"/>
  <c r="O63" i="193"/>
  <c r="M20" i="193"/>
  <c r="M63" i="193"/>
  <c r="C5" i="193"/>
  <c r="P5" i="193"/>
  <c r="M5" i="193" s="1"/>
  <c r="G6" i="193"/>
  <c r="K6" i="193"/>
  <c r="O6" i="193"/>
  <c r="O43" i="193"/>
  <c r="E63" i="193"/>
  <c r="G129" i="193"/>
  <c r="O129" i="193"/>
  <c r="M129" i="193"/>
  <c r="K32" i="193"/>
  <c r="E32" i="193"/>
  <c r="E81" i="193"/>
  <c r="O13" i="193"/>
  <c r="K13" i="193"/>
  <c r="G13" i="193"/>
  <c r="I13" i="193"/>
  <c r="G43" i="193"/>
  <c r="I43" i="193"/>
  <c r="K63" i="193"/>
  <c r="I6" i="193"/>
  <c r="G20" i="193"/>
  <c r="K20" i="193"/>
  <c r="I63" i="193"/>
  <c r="G81" i="193"/>
  <c r="I81" i="193"/>
  <c r="D84" i="192"/>
  <c r="T84" i="192"/>
  <c r="F84" i="192"/>
  <c r="V84" i="192"/>
  <c r="H84" i="192"/>
  <c r="J84" i="192"/>
  <c r="T46" i="192"/>
  <c r="F46" i="192"/>
  <c r="H46" i="192"/>
  <c r="D46" i="192"/>
  <c r="J46" i="192"/>
  <c r="D108" i="192"/>
  <c r="H108" i="192"/>
  <c r="AG8" i="192"/>
  <c r="V8" i="192" s="1"/>
  <c r="N8" i="192"/>
  <c r="L8" i="192"/>
  <c r="AD6" i="229"/>
  <c r="Z6" i="229"/>
  <c r="Y6" i="229"/>
  <c r="AF130" i="229"/>
  <c r="W6" i="229"/>
  <c r="AF106" i="229"/>
  <c r="AA6" i="229"/>
  <c r="X6" i="229"/>
  <c r="AF64" i="229"/>
  <c r="AC6" i="229"/>
  <c r="AB6" i="229"/>
  <c r="AF33" i="229"/>
  <c r="AF82" i="229"/>
  <c r="AF44" i="229"/>
  <c r="AF7" i="229"/>
  <c r="AE6" i="229"/>
  <c r="AF14" i="229"/>
  <c r="AF21" i="229"/>
  <c r="AF6" i="186"/>
  <c r="AV6" i="186"/>
  <c r="AS6" i="186"/>
  <c r="AT6" i="186"/>
  <c r="AP6" i="186"/>
  <c r="AU6" i="186"/>
  <c r="AQ6" i="186"/>
  <c r="AR6" i="186"/>
  <c r="AW106" i="186"/>
  <c r="AW44" i="186"/>
  <c r="AW82" i="186"/>
  <c r="AW64" i="186"/>
  <c r="AL6" i="186"/>
  <c r="AW14" i="186"/>
  <c r="AW33" i="186"/>
  <c r="AE6" i="186"/>
  <c r="AJ6" i="186"/>
  <c r="AG6" i="186"/>
  <c r="AW7" i="186"/>
  <c r="AW21" i="186"/>
  <c r="AB6" i="186"/>
  <c r="AC6" i="186"/>
  <c r="AW130" i="186"/>
  <c r="AI6" i="186"/>
  <c r="AH6" i="186"/>
  <c r="AD6" i="186"/>
  <c r="AN6" i="186"/>
  <c r="AK6" i="186"/>
  <c r="AM6" i="186"/>
  <c r="AO6" i="186"/>
  <c r="AM14" i="228"/>
  <c r="V6" i="228"/>
  <c r="AL6" i="228"/>
  <c r="AH6" i="228"/>
  <c r="AD6" i="228"/>
  <c r="AK6" i="228"/>
  <c r="AE6" i="228"/>
  <c r="AM21" i="228"/>
  <c r="AC6" i="228"/>
  <c r="AM106" i="228"/>
  <c r="Z6" i="228"/>
  <c r="AM44" i="228"/>
  <c r="AG6" i="228"/>
  <c r="AM82" i="228"/>
  <c r="AM64" i="228"/>
  <c r="AJ6" i="228"/>
  <c r="AM130" i="228"/>
  <c r="AA6" i="228"/>
  <c r="W6" i="228"/>
  <c r="X6" i="228"/>
  <c r="AF6" i="228"/>
  <c r="AI6" i="228"/>
  <c r="AM7" i="228"/>
  <c r="AM33" i="228"/>
  <c r="Y6" i="228"/>
  <c r="AB6" i="228"/>
  <c r="D55" i="14"/>
  <c r="D56" i="14"/>
  <c r="D54" i="14"/>
  <c r="D53" i="14"/>
  <c r="D57" i="14"/>
  <c r="C52" i="14"/>
  <c r="D52" i="14" s="1"/>
  <c r="CD4" i="187"/>
  <c r="G4" i="114"/>
  <c r="AB31" i="114" s="1"/>
  <c r="CG31" i="187"/>
  <c r="CH31" i="187" s="1"/>
  <c r="CG19" i="187"/>
  <c r="CH19" i="187" s="1"/>
  <c r="CG128" i="187"/>
  <c r="CH128" i="187" s="1"/>
  <c r="CG104" i="187"/>
  <c r="CH104" i="187" s="1"/>
  <c r="CG42" i="187"/>
  <c r="CH42" i="187" s="1"/>
  <c r="CG12" i="187"/>
  <c r="CH12" i="187" s="1"/>
  <c r="CG80" i="187"/>
  <c r="CH80" i="187" s="1"/>
  <c r="CG62" i="187"/>
  <c r="CH62" i="187" s="1"/>
  <c r="CX62" i="39"/>
  <c r="CY62" i="39" s="1"/>
  <c r="CX5" i="39"/>
  <c r="CY5" i="39" s="1"/>
  <c r="CX104" i="39"/>
  <c r="CY104" i="39" s="1"/>
  <c r="CX128" i="39"/>
  <c r="CY128" i="39" s="1"/>
  <c r="CU4" i="39"/>
  <c r="E4" i="114"/>
  <c r="N4" i="114"/>
  <c r="L4" i="114"/>
  <c r="CX19" i="39"/>
  <c r="CY19" i="39" s="1"/>
  <c r="CX31" i="39"/>
  <c r="CY31" i="39" s="1"/>
  <c r="CE4" i="187" l="1"/>
  <c r="CM41" i="187"/>
  <c r="CN17" i="187"/>
  <c r="CV4" i="39"/>
  <c r="DE17" i="39"/>
  <c r="DE43" i="39"/>
  <c r="G5" i="193"/>
  <c r="K5" i="193"/>
  <c r="O5" i="193"/>
  <c r="E5" i="193"/>
  <c r="I5" i="193"/>
  <c r="F8" i="192"/>
  <c r="J8" i="192"/>
  <c r="T8" i="192"/>
  <c r="H8" i="192"/>
  <c r="D8" i="192"/>
  <c r="AF6" i="229"/>
  <c r="AW6" i="186"/>
  <c r="AM6" i="228"/>
  <c r="AB32" i="114"/>
  <c r="AB34" i="114" s="1"/>
  <c r="M4" i="114"/>
  <c r="CX4" i="39"/>
  <c r="CY4" i="39" s="1"/>
  <c r="J133" i="225" l="1"/>
  <c r="L10" i="225"/>
  <c r="L80" i="225"/>
  <c r="L138" i="225"/>
  <c r="L75" i="225"/>
  <c r="L87" i="225"/>
  <c r="L29" i="225"/>
  <c r="L38" i="225"/>
  <c r="L134" i="225"/>
  <c r="L126" i="225"/>
  <c r="L113" i="225"/>
  <c r="L12" i="225"/>
  <c r="L92" i="225"/>
  <c r="L15" i="225"/>
  <c r="L59" i="225"/>
  <c r="L19" i="225"/>
  <c r="L124" i="225"/>
  <c r="L83" i="225"/>
  <c r="L65" i="225"/>
  <c r="J139" i="225"/>
  <c r="L17" i="225"/>
  <c r="L37" i="225"/>
  <c r="L93" i="225"/>
  <c r="L22" i="225"/>
  <c r="J135" i="225"/>
  <c r="L94" i="225"/>
  <c r="L103" i="225"/>
  <c r="L96" i="225"/>
  <c r="L104" i="225"/>
  <c r="L56" i="225"/>
  <c r="L53" i="225"/>
  <c r="L111" i="225"/>
  <c r="L69" i="225"/>
  <c r="L11" i="225"/>
  <c r="L116" i="225"/>
  <c r="L28" i="225"/>
  <c r="L107" i="225"/>
  <c r="L16" i="225"/>
  <c r="L86" i="225"/>
  <c r="L77" i="225"/>
  <c r="L101" i="225"/>
  <c r="L78" i="225"/>
  <c r="L108" i="225"/>
  <c r="L48" i="225"/>
  <c r="L54" i="225"/>
  <c r="L119" i="225"/>
  <c r="N135" i="225"/>
  <c r="L71" i="225"/>
  <c r="N139" i="225"/>
  <c r="J137" i="225"/>
  <c r="L112" i="225"/>
  <c r="L79" i="225"/>
  <c r="L99" i="225"/>
  <c r="L118" i="225"/>
  <c r="L27" i="225"/>
  <c r="L50" i="225"/>
  <c r="L127" i="225"/>
  <c r="L117" i="225"/>
  <c r="L34" i="225"/>
  <c r="L74" i="225"/>
  <c r="J132" i="225"/>
  <c r="L100" i="225"/>
  <c r="N132" i="225"/>
  <c r="L30" i="225"/>
  <c r="L90" i="225"/>
  <c r="L102" i="225"/>
  <c r="L135" i="225"/>
  <c r="L97" i="225"/>
  <c r="L120" i="225"/>
  <c r="L8" i="225"/>
  <c r="L88" i="225"/>
  <c r="L98" i="225"/>
  <c r="L49" i="225"/>
  <c r="L66" i="225"/>
  <c r="J93" i="225"/>
  <c r="L139" i="225"/>
  <c r="L109" i="225"/>
  <c r="L84" i="225"/>
  <c r="L136" i="225"/>
  <c r="L39" i="225"/>
  <c r="L26" i="225"/>
  <c r="N65" i="225"/>
  <c r="N137" i="225"/>
  <c r="L70" i="225"/>
  <c r="L57" i="225"/>
  <c r="L123" i="225"/>
  <c r="L106" i="225"/>
  <c r="N75" i="225"/>
  <c r="N93" i="225"/>
  <c r="J47" i="225"/>
  <c r="J134" i="225"/>
  <c r="N55" i="225"/>
  <c r="N53" i="225"/>
  <c r="L131" i="225"/>
  <c r="L23" i="225"/>
  <c r="L9" i="225"/>
  <c r="N77" i="225"/>
  <c r="N25" i="225"/>
  <c r="L24" i="225"/>
  <c r="J138" i="225"/>
  <c r="N99" i="225"/>
  <c r="N108" i="225"/>
  <c r="L133" i="225"/>
  <c r="L52" i="225"/>
  <c r="L46" i="225"/>
  <c r="N42" i="225"/>
  <c r="N24" i="225"/>
  <c r="J22" i="225"/>
  <c r="L47" i="225"/>
  <c r="L35" i="225"/>
  <c r="L62" i="225"/>
  <c r="L95" i="225"/>
  <c r="N138" i="225"/>
  <c r="L89" i="225"/>
  <c r="L14" i="225"/>
  <c r="J136" i="225"/>
  <c r="L67" i="225"/>
  <c r="L21" i="225"/>
  <c r="L91" i="225"/>
  <c r="L51" i="225"/>
  <c r="J25" i="225"/>
  <c r="L132" i="225"/>
  <c r="L64" i="225"/>
  <c r="L82" i="225"/>
  <c r="L18" i="225"/>
  <c r="N134" i="225"/>
  <c r="N133" i="225"/>
  <c r="N97" i="225"/>
  <c r="N52" i="225"/>
  <c r="N70" i="225"/>
  <c r="L115" i="225"/>
  <c r="L55" i="225"/>
  <c r="L128" i="225"/>
  <c r="L121" i="225"/>
  <c r="L137" i="225"/>
  <c r="L58" i="225"/>
  <c r="L41" i="225"/>
  <c r="L73" i="225"/>
  <c r="L110" i="225"/>
  <c r="N136" i="225"/>
  <c r="J70" i="225"/>
  <c r="J75" i="225"/>
  <c r="N86" i="225"/>
  <c r="N9" i="225"/>
  <c r="N44" i="225"/>
  <c r="N35" i="225"/>
  <c r="N50" i="225"/>
  <c r="J65" i="225"/>
  <c r="N57" i="225"/>
  <c r="L42" i="225"/>
  <c r="L122" i="225"/>
  <c r="L72" i="225"/>
  <c r="L125" i="225"/>
  <c r="J55" i="225"/>
  <c r="J53" i="225"/>
  <c r="L85" i="225"/>
  <c r="J108" i="225"/>
  <c r="J77" i="225"/>
  <c r="L25" i="225"/>
  <c r="L61" i="225"/>
  <c r="N84" i="225"/>
  <c r="N58" i="225"/>
  <c r="N71" i="225"/>
  <c r="N118" i="225"/>
  <c r="N78" i="225"/>
  <c r="N26" i="225"/>
  <c r="N109" i="225"/>
  <c r="N38" i="225"/>
  <c r="N23" i="225"/>
  <c r="N131" i="225"/>
  <c r="N19" i="225"/>
  <c r="N21" i="225"/>
  <c r="N22" i="225"/>
  <c r="N47" i="225"/>
  <c r="L44" i="225"/>
  <c r="J86" i="225"/>
  <c r="J9" i="225"/>
  <c r="J44" i="225"/>
  <c r="J35" i="225"/>
  <c r="J50" i="225"/>
  <c r="J52" i="225"/>
  <c r="J57" i="225"/>
  <c r="N121" i="225"/>
  <c r="N126" i="225"/>
  <c r="N31" i="225"/>
  <c r="N14" i="225"/>
  <c r="N107" i="225"/>
  <c r="N122" i="225"/>
  <c r="N79" i="225"/>
  <c r="N94" i="225"/>
  <c r="N89" i="225"/>
  <c r="N36" i="225"/>
  <c r="N7" i="225"/>
  <c r="N130" i="225"/>
  <c r="N12" i="225"/>
  <c r="N33" i="225"/>
  <c r="N49" i="225"/>
  <c r="N69" i="225"/>
  <c r="N91" i="225"/>
  <c r="J49" i="225"/>
  <c r="J69" i="225"/>
  <c r="J91" i="225"/>
  <c r="J97" i="225"/>
  <c r="J99" i="225"/>
  <c r="J42" i="225"/>
  <c r="J24" i="225"/>
  <c r="N51" i="225"/>
  <c r="N16" i="225"/>
  <c r="N34" i="225"/>
  <c r="N67" i="225"/>
  <c r="N116" i="225"/>
  <c r="N124" i="225"/>
  <c r="N40" i="225"/>
  <c r="N68" i="225"/>
  <c r="N117" i="225"/>
  <c r="N125" i="225"/>
  <c r="N128" i="225"/>
  <c r="N80" i="225"/>
  <c r="N27" i="225"/>
  <c r="N110" i="225"/>
  <c r="N103" i="225"/>
  <c r="N29" i="225"/>
  <c r="N66" i="225"/>
  <c r="N73" i="225"/>
  <c r="N56" i="225"/>
  <c r="N54" i="225"/>
  <c r="N114" i="225"/>
  <c r="N123" i="225"/>
  <c r="N127" i="225"/>
  <c r="N41" i="225"/>
  <c r="N15" i="225"/>
  <c r="N64" i="225"/>
  <c r="N115" i="225"/>
  <c r="N18" i="225"/>
  <c r="N46" i="225"/>
  <c r="N113" i="225"/>
  <c r="N61" i="225"/>
  <c r="N87" i="225"/>
  <c r="N10" i="225"/>
  <c r="N83" i="225"/>
  <c r="N95" i="225"/>
  <c r="N74" i="225"/>
  <c r="N8" i="225"/>
  <c r="N82" i="225"/>
  <c r="N17" i="225"/>
  <c r="N45" i="225"/>
  <c r="N30" i="225"/>
  <c r="N48" i="225"/>
  <c r="L60" i="225"/>
  <c r="L130" i="225"/>
  <c r="J33" i="225"/>
  <c r="L45" i="225"/>
  <c r="L36" i="225"/>
  <c r="L40" i="225"/>
  <c r="L68" i="225"/>
  <c r="J130" i="225"/>
  <c r="J12" i="225"/>
  <c r="L33" i="225"/>
  <c r="J7" i="225"/>
  <c r="N37" i="225"/>
  <c r="N112" i="225"/>
  <c r="N104" i="225"/>
  <c r="N101" i="225"/>
  <c r="N100" i="225"/>
  <c r="N28" i="225"/>
  <c r="N111" i="225"/>
  <c r="N39" i="225"/>
  <c r="N85" i="225"/>
  <c r="N120" i="225"/>
  <c r="N62" i="225"/>
  <c r="N90" i="225"/>
  <c r="N96" i="225"/>
  <c r="N98" i="225"/>
  <c r="N60" i="225"/>
  <c r="N72" i="225"/>
  <c r="N92" i="225"/>
  <c r="N59" i="225"/>
  <c r="N88" i="225"/>
  <c r="N11" i="225"/>
  <c r="N106" i="225"/>
  <c r="N102" i="225"/>
  <c r="N76" i="225"/>
  <c r="N119" i="225"/>
  <c r="L76" i="225"/>
  <c r="J89" i="225"/>
  <c r="J36" i="225"/>
  <c r="L7" i="225"/>
  <c r="J31" i="225"/>
  <c r="J14" i="225"/>
  <c r="J107" i="225"/>
  <c r="J122" i="225"/>
  <c r="J79" i="225"/>
  <c r="J94" i="225"/>
  <c r="P94" i="225" s="1"/>
  <c r="I94" i="225" s="1"/>
  <c r="J121" i="225"/>
  <c r="J126" i="225"/>
  <c r="L31" i="225"/>
  <c r="J10" i="225"/>
  <c r="J83" i="225"/>
  <c r="J95" i="225"/>
  <c r="J74" i="225"/>
  <c r="J8" i="225"/>
  <c r="J82" i="225"/>
  <c r="J17" i="225"/>
  <c r="J45" i="225"/>
  <c r="J87" i="225"/>
  <c r="L114" i="225"/>
  <c r="J23" i="225"/>
  <c r="P23" i="225" s="1"/>
  <c r="J131" i="225"/>
  <c r="J19" i="225"/>
  <c r="J21" i="225"/>
  <c r="J84" i="225"/>
  <c r="P84" i="225" s="1"/>
  <c r="J58" i="225"/>
  <c r="J71" i="225"/>
  <c r="J118" i="225"/>
  <c r="J78" i="225"/>
  <c r="P78" i="225" s="1"/>
  <c r="J26" i="225"/>
  <c r="P26" i="225" s="1"/>
  <c r="I26" i="225" s="1"/>
  <c r="J109" i="225"/>
  <c r="J38" i="225"/>
  <c r="J37" i="225"/>
  <c r="J112" i="225"/>
  <c r="J104" i="225"/>
  <c r="P104" i="225" s="1"/>
  <c r="I104" i="225" s="1"/>
  <c r="J101" i="225"/>
  <c r="J100" i="225"/>
  <c r="J28" i="225"/>
  <c r="J111" i="225"/>
  <c r="J39" i="225"/>
  <c r="J85" i="225"/>
  <c r="J120" i="225"/>
  <c r="J62" i="225"/>
  <c r="J90" i="225"/>
  <c r="J96" i="225"/>
  <c r="J98" i="225"/>
  <c r="J60" i="225"/>
  <c r="J72" i="225"/>
  <c r="J92" i="225"/>
  <c r="J59" i="225"/>
  <c r="J88" i="225"/>
  <c r="J11" i="225"/>
  <c r="J106" i="225"/>
  <c r="J102" i="225"/>
  <c r="J76" i="225"/>
  <c r="J119" i="225"/>
  <c r="J30" i="225"/>
  <c r="J48" i="225"/>
  <c r="J51" i="225"/>
  <c r="J16" i="225"/>
  <c r="J34" i="225"/>
  <c r="P34" i="225" s="1"/>
  <c r="J67" i="225"/>
  <c r="P67" i="225" s="1"/>
  <c r="J116" i="225"/>
  <c r="J124" i="225"/>
  <c r="J40" i="225"/>
  <c r="C40" i="225" s="1"/>
  <c r="J68" i="225"/>
  <c r="J117" i="225"/>
  <c r="J125" i="225"/>
  <c r="J128" i="225"/>
  <c r="J80" i="225"/>
  <c r="P80" i="225" s="1"/>
  <c r="I80" i="225" s="1"/>
  <c r="J27" i="225"/>
  <c r="J110" i="225"/>
  <c r="J103" i="225"/>
  <c r="P103" i="225" s="1"/>
  <c r="J29" i="225"/>
  <c r="P29" i="225" s="1"/>
  <c r="I29" i="225" s="1"/>
  <c r="J66" i="225"/>
  <c r="J73" i="225"/>
  <c r="J56" i="225"/>
  <c r="J54" i="225"/>
  <c r="P54" i="225" s="1"/>
  <c r="I54" i="225" s="1"/>
  <c r="J114" i="225"/>
  <c r="J123" i="225"/>
  <c r="J127" i="225"/>
  <c r="P127" i="225" s="1"/>
  <c r="J41" i="225"/>
  <c r="P41" i="225" s="1"/>
  <c r="I41" i="225" s="1"/>
  <c r="J15" i="225"/>
  <c r="J64" i="225"/>
  <c r="J115" i="225"/>
  <c r="J18" i="225"/>
  <c r="J46" i="225"/>
  <c r="J113" i="225"/>
  <c r="J61" i="225"/>
  <c r="P73" i="225" l="1"/>
  <c r="E73" i="225" s="1"/>
  <c r="C125" i="225"/>
  <c r="C124" i="225"/>
  <c r="P15" i="225"/>
  <c r="I15" i="225" s="1"/>
  <c r="P119" i="225"/>
  <c r="I119" i="225" s="1"/>
  <c r="P27" i="225"/>
  <c r="I27" i="225" s="1"/>
  <c r="P116" i="225"/>
  <c r="I116" i="225" s="1"/>
  <c r="P19" i="225"/>
  <c r="I19" i="225" s="1"/>
  <c r="C89" i="225"/>
  <c r="P114" i="225"/>
  <c r="I114" i="225" s="1"/>
  <c r="P11" i="225"/>
  <c r="E11" i="225" s="1"/>
  <c r="P24" i="225"/>
  <c r="M24" i="225" s="1"/>
  <c r="P46" i="225"/>
  <c r="I46" i="225" s="1"/>
  <c r="P110" i="225"/>
  <c r="E110" i="225" s="1"/>
  <c r="P66" i="225"/>
  <c r="I66" i="225" s="1"/>
  <c r="P117" i="225"/>
  <c r="I117" i="225" s="1"/>
  <c r="P51" i="225"/>
  <c r="I51" i="225" s="1"/>
  <c r="P62" i="225"/>
  <c r="I62" i="225" s="1"/>
  <c r="P109" i="225"/>
  <c r="I109" i="225" s="1"/>
  <c r="P14" i="225"/>
  <c r="E14" i="225" s="1"/>
  <c r="P108" i="225"/>
  <c r="I108" i="225" s="1"/>
  <c r="P72" i="225"/>
  <c r="G72" i="225" s="1"/>
  <c r="P90" i="225"/>
  <c r="E90" i="225" s="1"/>
  <c r="P39" i="225"/>
  <c r="E39" i="225" s="1"/>
  <c r="P101" i="225"/>
  <c r="M101" i="225" s="1"/>
  <c r="P74" i="225"/>
  <c r="G74" i="225" s="1"/>
  <c r="P69" i="225"/>
  <c r="I69" i="225" s="1"/>
  <c r="P111" i="225"/>
  <c r="I111" i="225" s="1"/>
  <c r="P59" i="225"/>
  <c r="I59" i="225" s="1"/>
  <c r="P16" i="225"/>
  <c r="I16" i="225" s="1"/>
  <c r="P48" i="225"/>
  <c r="I48" i="225" s="1"/>
  <c r="C102" i="225"/>
  <c r="P60" i="225"/>
  <c r="M60" i="225" s="1"/>
  <c r="P38" i="225"/>
  <c r="G38" i="225" s="1"/>
  <c r="P118" i="225"/>
  <c r="G118" i="225" s="1"/>
  <c r="P21" i="225"/>
  <c r="I21" i="225" s="1"/>
  <c r="C17" i="225"/>
  <c r="P95" i="225"/>
  <c r="E95" i="225" s="1"/>
  <c r="L6" i="225"/>
  <c r="P97" i="225"/>
  <c r="G97" i="225" s="1"/>
  <c r="C61" i="225"/>
  <c r="P30" i="225"/>
  <c r="E30" i="225" s="1"/>
  <c r="P120" i="225"/>
  <c r="I120" i="225" s="1"/>
  <c r="P71" i="225"/>
  <c r="I71" i="225" s="1"/>
  <c r="P82" i="225"/>
  <c r="G82" i="225" s="1"/>
  <c r="P83" i="225"/>
  <c r="E83" i="225" s="1"/>
  <c r="L129" i="225"/>
  <c r="P55" i="225"/>
  <c r="I55" i="225" s="1"/>
  <c r="P65" i="225"/>
  <c r="I65" i="225" s="1"/>
  <c r="C113" i="225"/>
  <c r="C64" i="225"/>
  <c r="P123" i="225"/>
  <c r="G123" i="225" s="1"/>
  <c r="C58" i="225"/>
  <c r="P52" i="225"/>
  <c r="I52" i="225" s="1"/>
  <c r="P76" i="225"/>
  <c r="I76" i="225" s="1"/>
  <c r="P88" i="225"/>
  <c r="I88" i="225" s="1"/>
  <c r="P87" i="225"/>
  <c r="I87" i="225" s="1"/>
  <c r="P8" i="225"/>
  <c r="E8" i="225" s="1"/>
  <c r="P10" i="225"/>
  <c r="E10" i="225" s="1"/>
  <c r="P98" i="225"/>
  <c r="I98" i="225" s="1"/>
  <c r="P112" i="225"/>
  <c r="I112" i="225" s="1"/>
  <c r="C12" i="225"/>
  <c r="P42" i="225"/>
  <c r="I42" i="225" s="1"/>
  <c r="P49" i="225"/>
  <c r="I49" i="225" s="1"/>
  <c r="P50" i="225"/>
  <c r="I50" i="225" s="1"/>
  <c r="P86" i="225"/>
  <c r="I86" i="225" s="1"/>
  <c r="P44" i="225"/>
  <c r="I44" i="225" s="1"/>
  <c r="C98" i="225"/>
  <c r="P100" i="225"/>
  <c r="I100" i="225" s="1"/>
  <c r="P131" i="225"/>
  <c r="I131" i="225" s="1"/>
  <c r="C107" i="225"/>
  <c r="P36" i="225"/>
  <c r="K36" i="225" s="1"/>
  <c r="P18" i="225"/>
  <c r="I18" i="225" s="1"/>
  <c r="P68" i="225"/>
  <c r="G68" i="225" s="1"/>
  <c r="C69" i="225"/>
  <c r="P31" i="225"/>
  <c r="G31" i="225" s="1"/>
  <c r="P106" i="225"/>
  <c r="E106" i="225" s="1"/>
  <c r="P28" i="225"/>
  <c r="I28" i="225" s="1"/>
  <c r="P121" i="225"/>
  <c r="E121" i="225" s="1"/>
  <c r="P57" i="225"/>
  <c r="I57" i="225" s="1"/>
  <c r="P35" i="225"/>
  <c r="E35" i="225" s="1"/>
  <c r="C65" i="225"/>
  <c r="M42" i="225"/>
  <c r="N32" i="225"/>
  <c r="C54" i="225"/>
  <c r="P85" i="225"/>
  <c r="M85" i="225" s="1"/>
  <c r="M114" i="225"/>
  <c r="P130" i="225"/>
  <c r="E130" i="225" s="1"/>
  <c r="C22" i="225"/>
  <c r="P102" i="225"/>
  <c r="I102" i="225" s="1"/>
  <c r="P96" i="225"/>
  <c r="E96" i="225" s="1"/>
  <c r="C126" i="225"/>
  <c r="N105" i="225"/>
  <c r="L13" i="225"/>
  <c r="P92" i="225"/>
  <c r="E92" i="225" s="1"/>
  <c r="P37" i="225"/>
  <c r="G37" i="225" s="1"/>
  <c r="P58" i="225"/>
  <c r="I58" i="225" s="1"/>
  <c r="P122" i="225"/>
  <c r="G122" i="225" s="1"/>
  <c r="L32" i="225"/>
  <c r="P33" i="225"/>
  <c r="I33" i="225" s="1"/>
  <c r="C57" i="225"/>
  <c r="C77" i="225"/>
  <c r="M103" i="225"/>
  <c r="E103" i="225"/>
  <c r="G103" i="225"/>
  <c r="I103" i="225"/>
  <c r="G11" i="225"/>
  <c r="E84" i="225"/>
  <c r="G84" i="225"/>
  <c r="I84" i="225"/>
  <c r="G110" i="225"/>
  <c r="I110" i="225"/>
  <c r="G34" i="225"/>
  <c r="M34" i="225"/>
  <c r="E34" i="225"/>
  <c r="I34" i="225"/>
  <c r="E119" i="225"/>
  <c r="E78" i="225"/>
  <c r="G78" i="225"/>
  <c r="I78" i="225"/>
  <c r="G127" i="225"/>
  <c r="E127" i="225"/>
  <c r="I127" i="225"/>
  <c r="M73" i="225"/>
  <c r="I73" i="225"/>
  <c r="I72" i="225"/>
  <c r="E23" i="225"/>
  <c r="M23" i="225"/>
  <c r="G23" i="225"/>
  <c r="I23" i="225"/>
  <c r="C115" i="225"/>
  <c r="C56" i="225"/>
  <c r="C128" i="225"/>
  <c r="E67" i="225"/>
  <c r="G67" i="225"/>
  <c r="M67" i="225"/>
  <c r="C18" i="225"/>
  <c r="C80" i="225"/>
  <c r="K80" i="225"/>
  <c r="C68" i="225"/>
  <c r="C67" i="225"/>
  <c r="K67" i="225"/>
  <c r="G51" i="225"/>
  <c r="E51" i="225"/>
  <c r="E62" i="225"/>
  <c r="C28" i="225"/>
  <c r="E104" i="225"/>
  <c r="G104" i="225"/>
  <c r="G19" i="225"/>
  <c r="E19" i="225"/>
  <c r="C45" i="225"/>
  <c r="C79" i="225"/>
  <c r="O59" i="225"/>
  <c r="P113" i="225"/>
  <c r="O113" i="225" s="1"/>
  <c r="C46" i="225"/>
  <c r="P64" i="225"/>
  <c r="K64" i="225" s="1"/>
  <c r="C15" i="225"/>
  <c r="C114" i="225"/>
  <c r="C66" i="225"/>
  <c r="C27" i="225"/>
  <c r="K27" i="225"/>
  <c r="P125" i="225"/>
  <c r="M125" i="225" s="1"/>
  <c r="C117" i="225"/>
  <c r="K117" i="225"/>
  <c r="P124" i="225"/>
  <c r="M124" i="225" s="1"/>
  <c r="C116" i="225"/>
  <c r="C51" i="225"/>
  <c r="K51" i="225"/>
  <c r="C76" i="225"/>
  <c r="C88" i="225"/>
  <c r="C60" i="225"/>
  <c r="C62" i="225"/>
  <c r="K62" i="225"/>
  <c r="C111" i="225"/>
  <c r="C104" i="225"/>
  <c r="K104" i="225"/>
  <c r="C109" i="225"/>
  <c r="C71" i="225"/>
  <c r="C19" i="225"/>
  <c r="K19" i="225"/>
  <c r="C87" i="225"/>
  <c r="K87" i="225"/>
  <c r="C74" i="225"/>
  <c r="K74" i="225"/>
  <c r="C94" i="225"/>
  <c r="K94" i="225"/>
  <c r="P107" i="225"/>
  <c r="O107" i="225" s="1"/>
  <c r="C31" i="225"/>
  <c r="C36" i="225"/>
  <c r="P7" i="225"/>
  <c r="M7" i="225" s="1"/>
  <c r="O82" i="225"/>
  <c r="N63" i="225"/>
  <c r="O110" i="225"/>
  <c r="C99" i="225"/>
  <c r="C91" i="225"/>
  <c r="P91" i="225"/>
  <c r="O91" i="225" s="1"/>
  <c r="N6" i="225"/>
  <c r="C9" i="225"/>
  <c r="P9" i="225"/>
  <c r="O9" i="225" s="1"/>
  <c r="C108" i="225"/>
  <c r="K108" i="225"/>
  <c r="C53" i="225"/>
  <c r="P53" i="225"/>
  <c r="K53" i="225" s="1"/>
  <c r="P99" i="225"/>
  <c r="K99" i="225" s="1"/>
  <c r="M41" i="225"/>
  <c r="P25" i="225"/>
  <c r="K25" i="225" s="1"/>
  <c r="M57" i="225"/>
  <c r="M127" i="225"/>
  <c r="P115" i="225"/>
  <c r="K115" i="225" s="1"/>
  <c r="C123" i="225"/>
  <c r="P56" i="225"/>
  <c r="M56" i="225" s="1"/>
  <c r="C73" i="225"/>
  <c r="C110" i="225"/>
  <c r="K110" i="225"/>
  <c r="P128" i="225"/>
  <c r="M128" i="225" s="1"/>
  <c r="P40" i="225"/>
  <c r="K40" i="225" s="1"/>
  <c r="I67" i="225"/>
  <c r="C16" i="225"/>
  <c r="K16" i="225"/>
  <c r="C119" i="225"/>
  <c r="K119" i="225"/>
  <c r="C11" i="225"/>
  <c r="C72" i="225"/>
  <c r="C90" i="225"/>
  <c r="C39" i="225"/>
  <c r="K39" i="225"/>
  <c r="C101" i="225"/>
  <c r="K101" i="225"/>
  <c r="C38" i="225"/>
  <c r="K38" i="225"/>
  <c r="C118" i="225"/>
  <c r="J20" i="225"/>
  <c r="P17" i="225"/>
  <c r="O17" i="225" s="1"/>
  <c r="C8" i="225"/>
  <c r="C10" i="225"/>
  <c r="C121" i="225"/>
  <c r="K121" i="225"/>
  <c r="J13" i="225"/>
  <c r="C14" i="225"/>
  <c r="P61" i="225"/>
  <c r="O61" i="225" s="1"/>
  <c r="O119" i="225"/>
  <c r="O90" i="225"/>
  <c r="O101" i="225"/>
  <c r="C33" i="225"/>
  <c r="J32" i="225"/>
  <c r="C21" i="225"/>
  <c r="O51" i="225"/>
  <c r="C50" i="225"/>
  <c r="L43" i="225"/>
  <c r="O19" i="225"/>
  <c r="C70" i="225"/>
  <c r="P70" i="225"/>
  <c r="K70" i="225" s="1"/>
  <c r="M58" i="225"/>
  <c r="E18" i="225"/>
  <c r="E41" i="225"/>
  <c r="G41" i="225"/>
  <c r="K103" i="225"/>
  <c r="C103" i="225"/>
  <c r="G80" i="225"/>
  <c r="E80" i="225"/>
  <c r="M80" i="225"/>
  <c r="C34" i="225"/>
  <c r="K34" i="225"/>
  <c r="C30" i="225"/>
  <c r="J105" i="225"/>
  <c r="C106" i="225"/>
  <c r="K106" i="225"/>
  <c r="G59" i="225"/>
  <c r="C92" i="225"/>
  <c r="C96" i="225"/>
  <c r="C85" i="225"/>
  <c r="C100" i="225"/>
  <c r="E112" i="225"/>
  <c r="G112" i="225"/>
  <c r="C37" i="225"/>
  <c r="G26" i="225"/>
  <c r="E26" i="225"/>
  <c r="O26" i="225"/>
  <c r="C78" i="225"/>
  <c r="K78" i="225"/>
  <c r="G58" i="225"/>
  <c r="C84" i="225"/>
  <c r="K84" i="225"/>
  <c r="K23" i="225"/>
  <c r="C23" i="225"/>
  <c r="P45" i="225"/>
  <c r="O45" i="225" s="1"/>
  <c r="C82" i="225"/>
  <c r="I74" i="225"/>
  <c r="C83" i="225"/>
  <c r="P79" i="225"/>
  <c r="O79" i="225" s="1"/>
  <c r="C122" i="225"/>
  <c r="P126" i="225"/>
  <c r="M126" i="225" s="1"/>
  <c r="P89" i="225"/>
  <c r="K89" i="225" s="1"/>
  <c r="O62" i="225"/>
  <c r="O104" i="225"/>
  <c r="C130" i="225"/>
  <c r="J129" i="225"/>
  <c r="O74" i="225"/>
  <c r="O87" i="225"/>
  <c r="O18" i="225"/>
  <c r="O41" i="225"/>
  <c r="O54" i="225"/>
  <c r="O29" i="225"/>
  <c r="O80" i="225"/>
  <c r="O67" i="225"/>
  <c r="C24" i="225"/>
  <c r="C97" i="225"/>
  <c r="C49" i="225"/>
  <c r="J43" i="225"/>
  <c r="C44" i="225"/>
  <c r="M91" i="225"/>
  <c r="M62" i="225"/>
  <c r="L105" i="225"/>
  <c r="C127" i="225"/>
  <c r="K127" i="225"/>
  <c r="E54" i="225"/>
  <c r="G54" i="225"/>
  <c r="E29" i="225"/>
  <c r="G29" i="225"/>
  <c r="E46" i="225"/>
  <c r="C41" i="225"/>
  <c r="K41" i="225"/>
  <c r="G114" i="225"/>
  <c r="C29" i="225"/>
  <c r="K29" i="225"/>
  <c r="E27" i="225"/>
  <c r="G117" i="225"/>
  <c r="E117" i="225"/>
  <c r="E116" i="225"/>
  <c r="C48" i="225"/>
  <c r="K48" i="225"/>
  <c r="C59" i="225"/>
  <c r="G60" i="225"/>
  <c r="E60" i="225"/>
  <c r="C120" i="225"/>
  <c r="E111" i="225"/>
  <c r="C112" i="225"/>
  <c r="C26" i="225"/>
  <c r="K26" i="225"/>
  <c r="C131" i="225"/>
  <c r="K131" i="225"/>
  <c r="K54" i="225"/>
  <c r="C95" i="225"/>
  <c r="K95" i="225"/>
  <c r="E87" i="225"/>
  <c r="G87" i="225"/>
  <c r="G94" i="225"/>
  <c r="E94" i="225"/>
  <c r="O28" i="225"/>
  <c r="C7" i="225"/>
  <c r="J6" i="225"/>
  <c r="M68" i="225"/>
  <c r="P12" i="225"/>
  <c r="K12" i="225" s="1"/>
  <c r="J63" i="225"/>
  <c r="N81" i="225"/>
  <c r="O95" i="225"/>
  <c r="O127" i="225"/>
  <c r="O56" i="225"/>
  <c r="O103" i="225"/>
  <c r="O34" i="225"/>
  <c r="O49" i="225"/>
  <c r="N129" i="225"/>
  <c r="O94" i="225"/>
  <c r="N13" i="225"/>
  <c r="O121" i="225"/>
  <c r="C35" i="225"/>
  <c r="J81" i="225"/>
  <c r="N20" i="225"/>
  <c r="O23" i="225"/>
  <c r="O78" i="225"/>
  <c r="O84" i="225"/>
  <c r="E108" i="225"/>
  <c r="G108" i="225"/>
  <c r="N43" i="225"/>
  <c r="M121" i="225"/>
  <c r="L20" i="225"/>
  <c r="O108" i="225"/>
  <c r="M100" i="225"/>
  <c r="O8" i="225"/>
  <c r="O15" i="225"/>
  <c r="O114" i="225"/>
  <c r="O27" i="225"/>
  <c r="O117" i="225"/>
  <c r="C52" i="225"/>
  <c r="C86" i="225"/>
  <c r="O131" i="225"/>
  <c r="O58" i="225"/>
  <c r="C55" i="225"/>
  <c r="O86" i="225"/>
  <c r="M110" i="225"/>
  <c r="K65" i="225"/>
  <c r="P77" i="225"/>
  <c r="M77" i="225" s="1"/>
  <c r="C136" i="225"/>
  <c r="P136" i="225"/>
  <c r="O136" i="225" s="1"/>
  <c r="P133" i="225"/>
  <c r="K133" i="225" s="1"/>
  <c r="C47" i="225"/>
  <c r="P47" i="225"/>
  <c r="M47" i="225" s="1"/>
  <c r="M84" i="225"/>
  <c r="C93" i="225"/>
  <c r="P93" i="225"/>
  <c r="K93" i="225" s="1"/>
  <c r="M117" i="225"/>
  <c r="C42" i="225"/>
  <c r="C25" i="225"/>
  <c r="M54" i="225"/>
  <c r="M94" i="225"/>
  <c r="M83" i="225"/>
  <c r="C75" i="225"/>
  <c r="O52" i="225"/>
  <c r="L63" i="225"/>
  <c r="C138" i="225"/>
  <c r="P138" i="225"/>
  <c r="O138" i="225" s="1"/>
  <c r="M131" i="225"/>
  <c r="M39" i="225"/>
  <c r="P135" i="225"/>
  <c r="O135" i="225" s="1"/>
  <c r="P137" i="225"/>
  <c r="M137" i="225" s="1"/>
  <c r="C137" i="225"/>
  <c r="M86" i="225"/>
  <c r="K55" i="225"/>
  <c r="P134" i="225"/>
  <c r="K134" i="225" s="1"/>
  <c r="C134" i="225"/>
  <c r="P22" i="225"/>
  <c r="M22" i="225" s="1"/>
  <c r="P75" i="225"/>
  <c r="O75" i="225" s="1"/>
  <c r="C132" i="225"/>
  <c r="P132" i="225"/>
  <c r="K132" i="225" s="1"/>
  <c r="M119" i="225"/>
  <c r="M104" i="225"/>
  <c r="P139" i="225"/>
  <c r="O139" i="225" s="1"/>
  <c r="M19" i="225"/>
  <c r="L81" i="225"/>
  <c r="M26" i="225"/>
  <c r="M97" i="225"/>
  <c r="M65" i="225"/>
  <c r="G65" i="225"/>
  <c r="M78" i="225"/>
  <c r="M29" i="225"/>
  <c r="O55" i="225"/>
  <c r="O65" i="225"/>
  <c r="C135" i="225"/>
  <c r="M38" i="225"/>
  <c r="C139" i="225"/>
  <c r="C133" i="225"/>
  <c r="M21" i="225" l="1"/>
  <c r="O31" i="225"/>
  <c r="M96" i="225"/>
  <c r="K14" i="225"/>
  <c r="G10" i="225"/>
  <c r="G14" i="225"/>
  <c r="M71" i="225"/>
  <c r="O14" i="225"/>
  <c r="M111" i="225"/>
  <c r="K24" i="225"/>
  <c r="E15" i="225"/>
  <c r="E24" i="225"/>
  <c r="M14" i="225"/>
  <c r="G111" i="225"/>
  <c r="G24" i="225"/>
  <c r="O24" i="225"/>
  <c r="M109" i="225"/>
  <c r="M120" i="225"/>
  <c r="G71" i="225"/>
  <c r="E44" i="225"/>
  <c r="E120" i="225"/>
  <c r="K123" i="225"/>
  <c r="M59" i="225"/>
  <c r="E65" i="225"/>
  <c r="M82" i="225"/>
  <c r="M106" i="225"/>
  <c r="O25" i="225"/>
  <c r="M52" i="225"/>
  <c r="M108" i="225"/>
  <c r="M112" i="225"/>
  <c r="O35" i="225"/>
  <c r="K86" i="225"/>
  <c r="O46" i="225"/>
  <c r="M35" i="225"/>
  <c r="M72" i="225"/>
  <c r="K35" i="225"/>
  <c r="O128" i="225"/>
  <c r="O115" i="225"/>
  <c r="O112" i="225"/>
  <c r="M87" i="225"/>
  <c r="K120" i="225"/>
  <c r="K59" i="225"/>
  <c r="G116" i="225"/>
  <c r="G27" i="225"/>
  <c r="E114" i="225"/>
  <c r="G46" i="225"/>
  <c r="M27" i="225"/>
  <c r="E86" i="225"/>
  <c r="G69" i="225"/>
  <c r="O60" i="225"/>
  <c r="K82" i="225"/>
  <c r="G28" i="225"/>
  <c r="M51" i="225"/>
  <c r="O50" i="225"/>
  <c r="O72" i="225"/>
  <c r="K72" i="225"/>
  <c r="K73" i="225"/>
  <c r="M46" i="225"/>
  <c r="O73" i="225"/>
  <c r="K109" i="225"/>
  <c r="K114" i="225"/>
  <c r="M74" i="225"/>
  <c r="G62" i="225"/>
  <c r="E66" i="225"/>
  <c r="E72" i="225"/>
  <c r="G73" i="225"/>
  <c r="G119" i="225"/>
  <c r="I95" i="225"/>
  <c r="G101" i="225"/>
  <c r="O89" i="225"/>
  <c r="M45" i="225"/>
  <c r="K46" i="225"/>
  <c r="E38" i="225"/>
  <c r="G90" i="225"/>
  <c r="M50" i="225"/>
  <c r="E101" i="225"/>
  <c r="I35" i="225"/>
  <c r="G50" i="225"/>
  <c r="I82" i="225"/>
  <c r="E100" i="225"/>
  <c r="G35" i="225"/>
  <c r="E82" i="225"/>
  <c r="I101" i="225"/>
  <c r="M10" i="225"/>
  <c r="M11" i="225"/>
  <c r="O69" i="225"/>
  <c r="O66" i="225"/>
  <c r="O44" i="225"/>
  <c r="O48" i="225"/>
  <c r="E69" i="225"/>
  <c r="K96" i="225"/>
  <c r="O109" i="225"/>
  <c r="O21" i="225"/>
  <c r="E42" i="225"/>
  <c r="K76" i="225"/>
  <c r="K116" i="225"/>
  <c r="K66" i="225"/>
  <c r="K15" i="225"/>
  <c r="E109" i="225"/>
  <c r="M15" i="225"/>
  <c r="E48" i="225"/>
  <c r="I24" i="225"/>
  <c r="I118" i="225"/>
  <c r="G39" i="225"/>
  <c r="I14" i="225"/>
  <c r="O42" i="225"/>
  <c r="M66" i="225"/>
  <c r="M48" i="225"/>
  <c r="M90" i="225"/>
  <c r="M118" i="225"/>
  <c r="O116" i="225"/>
  <c r="E76" i="225"/>
  <c r="M116" i="225"/>
  <c r="O76" i="225"/>
  <c r="O11" i="225"/>
  <c r="K10" i="225"/>
  <c r="K90" i="225"/>
  <c r="K11" i="225"/>
  <c r="G109" i="225"/>
  <c r="G15" i="225"/>
  <c r="G48" i="225"/>
  <c r="I90" i="225"/>
  <c r="G96" i="225"/>
  <c r="I11" i="225"/>
  <c r="G76" i="225"/>
  <c r="M69" i="225"/>
  <c r="K92" i="225"/>
  <c r="O96" i="225"/>
  <c r="G66" i="225"/>
  <c r="I10" i="225"/>
  <c r="K85" i="225"/>
  <c r="M122" i="225"/>
  <c r="G36" i="225"/>
  <c r="O38" i="225"/>
  <c r="O123" i="225"/>
  <c r="E74" i="225"/>
  <c r="I38" i="225"/>
  <c r="I8" i="225"/>
  <c r="I39" i="225"/>
  <c r="E55" i="225"/>
  <c r="G131" i="225"/>
  <c r="M95" i="225"/>
  <c r="G52" i="225"/>
  <c r="O39" i="225"/>
  <c r="O83" i="225"/>
  <c r="G16" i="225"/>
  <c r="G30" i="225"/>
  <c r="O77" i="225"/>
  <c r="O92" i="225"/>
  <c r="E68" i="225"/>
  <c r="I121" i="225"/>
  <c r="E118" i="225"/>
  <c r="M16" i="225"/>
  <c r="G8" i="225"/>
  <c r="O10" i="225"/>
  <c r="K31" i="225"/>
  <c r="O120" i="225"/>
  <c r="K44" i="225"/>
  <c r="K69" i="225"/>
  <c r="O68" i="225"/>
  <c r="K125" i="225"/>
  <c r="O111" i="225"/>
  <c r="K83" i="225"/>
  <c r="E131" i="225"/>
  <c r="E58" i="225"/>
  <c r="E28" i="225"/>
  <c r="G120" i="225"/>
  <c r="M9" i="225"/>
  <c r="O71" i="225"/>
  <c r="G44" i="225"/>
  <c r="E52" i="225"/>
  <c r="K118" i="225"/>
  <c r="O118" i="225"/>
  <c r="K111" i="225"/>
  <c r="K28" i="225"/>
  <c r="M123" i="225"/>
  <c r="G121" i="225"/>
  <c r="G83" i="225"/>
  <c r="G95" i="225"/>
  <c r="M76" i="225"/>
  <c r="I60" i="225"/>
  <c r="I92" i="225"/>
  <c r="G86" i="225"/>
  <c r="M28" i="225"/>
  <c r="E59" i="225"/>
  <c r="K30" i="225"/>
  <c r="K58" i="225"/>
  <c r="K52" i="225"/>
  <c r="I97" i="225"/>
  <c r="K8" i="225"/>
  <c r="K60" i="225"/>
  <c r="O16" i="225"/>
  <c r="O100" i="225"/>
  <c r="G100" i="225"/>
  <c r="I106" i="225"/>
  <c r="G92" i="225"/>
  <c r="E50" i="225"/>
  <c r="E21" i="225"/>
  <c r="I30" i="225"/>
  <c r="M130" i="225"/>
  <c r="M88" i="225"/>
  <c r="M37" i="225"/>
  <c r="O98" i="225"/>
  <c r="E71" i="225"/>
  <c r="K107" i="225"/>
  <c r="K49" i="225"/>
  <c r="O88" i="225"/>
  <c r="I31" i="225"/>
  <c r="G57" i="225"/>
  <c r="E49" i="225"/>
  <c r="M33" i="225"/>
  <c r="K21" i="225"/>
  <c r="M31" i="225"/>
  <c r="K71" i="225"/>
  <c r="G88" i="225"/>
  <c r="I123" i="225"/>
  <c r="E122" i="225"/>
  <c r="E37" i="225"/>
  <c r="E16" i="225"/>
  <c r="I83" i="225"/>
  <c r="M8" i="225"/>
  <c r="G21" i="225"/>
  <c r="M30" i="225"/>
  <c r="I36" i="225"/>
  <c r="O97" i="225"/>
  <c r="M98" i="225"/>
  <c r="O130" i="225"/>
  <c r="G55" i="225"/>
  <c r="K97" i="225"/>
  <c r="K130" i="225"/>
  <c r="M55" i="225"/>
  <c r="O33" i="225"/>
  <c r="E97" i="225"/>
  <c r="I68" i="225"/>
  <c r="O30" i="225"/>
  <c r="E31" i="225"/>
  <c r="E123" i="225"/>
  <c r="O57" i="225"/>
  <c r="K98" i="225"/>
  <c r="E98" i="225"/>
  <c r="K57" i="225"/>
  <c r="M49" i="225"/>
  <c r="O64" i="225"/>
  <c r="E88" i="225"/>
  <c r="E33" i="225"/>
  <c r="G130" i="225"/>
  <c r="M136" i="225"/>
  <c r="O134" i="225"/>
  <c r="M135" i="225"/>
  <c r="M70" i="225"/>
  <c r="O40" i="225"/>
  <c r="K112" i="225"/>
  <c r="K37" i="225"/>
  <c r="K100" i="225"/>
  <c r="G98" i="225"/>
  <c r="G102" i="225"/>
  <c r="G18" i="225"/>
  <c r="K113" i="225"/>
  <c r="M44" i="225"/>
  <c r="K50" i="225"/>
  <c r="O36" i="225"/>
  <c r="G49" i="225"/>
  <c r="K33" i="225"/>
  <c r="K91" i="225"/>
  <c r="G42" i="225"/>
  <c r="O37" i="225"/>
  <c r="O106" i="225"/>
  <c r="K88" i="225"/>
  <c r="K18" i="225"/>
  <c r="G106" i="225"/>
  <c r="G33" i="225"/>
  <c r="I37" i="225"/>
  <c r="M92" i="225"/>
  <c r="I96" i="225"/>
  <c r="I130" i="225"/>
  <c r="K42" i="225"/>
  <c r="M36" i="225"/>
  <c r="O125" i="225"/>
  <c r="I85" i="225"/>
  <c r="K137" i="225"/>
  <c r="K136" i="225"/>
  <c r="M79" i="225"/>
  <c r="E57" i="225"/>
  <c r="E36" i="225"/>
  <c r="M18" i="225"/>
  <c r="O85" i="225"/>
  <c r="K102" i="225"/>
  <c r="K68" i="225"/>
  <c r="M12" i="225"/>
  <c r="M139" i="225"/>
  <c r="K139" i="225"/>
  <c r="M75" i="225"/>
  <c r="O70" i="225"/>
  <c r="O132" i="225"/>
  <c r="K124" i="225"/>
  <c r="C63" i="225"/>
  <c r="O124" i="225"/>
  <c r="E85" i="225"/>
  <c r="K135" i="225"/>
  <c r="M64" i="225"/>
  <c r="M53" i="225"/>
  <c r="O12" i="225"/>
  <c r="M102" i="225"/>
  <c r="O122" i="225"/>
  <c r="I122" i="225"/>
  <c r="G85" i="225"/>
  <c r="O102" i="225"/>
  <c r="K122" i="225"/>
  <c r="E102" i="225"/>
  <c r="O133" i="225"/>
  <c r="G47" i="225"/>
  <c r="E47" i="225"/>
  <c r="I47" i="225"/>
  <c r="E22" i="225"/>
  <c r="G22" i="225"/>
  <c r="I22" i="225"/>
  <c r="G137" i="225"/>
  <c r="I137" i="225"/>
  <c r="E137" i="225"/>
  <c r="K47" i="225"/>
  <c r="G77" i="225"/>
  <c r="E77" i="225"/>
  <c r="I77" i="225"/>
  <c r="K77" i="225"/>
  <c r="J5" i="225"/>
  <c r="O137" i="225"/>
  <c r="E126" i="225"/>
  <c r="G126" i="225"/>
  <c r="I126" i="225"/>
  <c r="C81" i="225"/>
  <c r="E56" i="225"/>
  <c r="G56" i="225"/>
  <c r="I56" i="225"/>
  <c r="N5" i="225"/>
  <c r="E7" i="225"/>
  <c r="G7" i="225"/>
  <c r="P6" i="225"/>
  <c r="O6" i="225" s="1"/>
  <c r="I7" i="225"/>
  <c r="O99" i="225"/>
  <c r="M93" i="225"/>
  <c r="O53" i="225"/>
  <c r="G139" i="225"/>
  <c r="E139" i="225"/>
  <c r="I139" i="225"/>
  <c r="G132" i="225"/>
  <c r="E132" i="225"/>
  <c r="I132" i="225"/>
  <c r="M132" i="225"/>
  <c r="G75" i="225"/>
  <c r="E75" i="225"/>
  <c r="I75" i="225"/>
  <c r="K138" i="225"/>
  <c r="K75" i="225"/>
  <c r="G136" i="225"/>
  <c r="I136" i="225"/>
  <c r="E136" i="225"/>
  <c r="O22" i="225"/>
  <c r="O126" i="225"/>
  <c r="G12" i="225"/>
  <c r="E12" i="225"/>
  <c r="I12" i="225"/>
  <c r="C6" i="225"/>
  <c r="M115" i="225"/>
  <c r="C129" i="225"/>
  <c r="G70" i="225"/>
  <c r="E70" i="225"/>
  <c r="I70" i="225"/>
  <c r="C20" i="225"/>
  <c r="C13" i="225"/>
  <c r="K126" i="225"/>
  <c r="E40" i="225"/>
  <c r="G40" i="225"/>
  <c r="I40" i="225"/>
  <c r="M99" i="225"/>
  <c r="O7" i="225"/>
  <c r="K56" i="225"/>
  <c r="P32" i="225"/>
  <c r="K32" i="225" s="1"/>
  <c r="M40" i="225"/>
  <c r="P20" i="225"/>
  <c r="M20" i="225" s="1"/>
  <c r="G93" i="225"/>
  <c r="E93" i="225"/>
  <c r="I93" i="225"/>
  <c r="M89" i="225"/>
  <c r="G89" i="225"/>
  <c r="E89" i="225"/>
  <c r="I89" i="225"/>
  <c r="G45" i="225"/>
  <c r="E45" i="225"/>
  <c r="I45" i="225"/>
  <c r="C105" i="225"/>
  <c r="P43" i="225"/>
  <c r="O43" i="225" s="1"/>
  <c r="G17" i="225"/>
  <c r="M17" i="225"/>
  <c r="E17" i="225"/>
  <c r="I17" i="225"/>
  <c r="E25" i="225"/>
  <c r="I25" i="225"/>
  <c r="G25" i="225"/>
  <c r="M25" i="225"/>
  <c r="E91" i="225"/>
  <c r="G91" i="225"/>
  <c r="I91" i="225"/>
  <c r="K17" i="225"/>
  <c r="E107" i="225"/>
  <c r="M107" i="225"/>
  <c r="G107" i="225"/>
  <c r="I107" i="225"/>
  <c r="E125" i="225"/>
  <c r="G125" i="225"/>
  <c r="I125" i="225"/>
  <c r="M113" i="225"/>
  <c r="G113" i="225"/>
  <c r="E113" i="225"/>
  <c r="I113" i="225"/>
  <c r="K79" i="225"/>
  <c r="I135" i="225"/>
  <c r="G135" i="225"/>
  <c r="E135" i="225"/>
  <c r="C43" i="225"/>
  <c r="O47" i="225"/>
  <c r="C32" i="225"/>
  <c r="G61" i="225"/>
  <c r="E61" i="225"/>
  <c r="I61" i="225"/>
  <c r="G128" i="225"/>
  <c r="E128" i="225"/>
  <c r="I128" i="225"/>
  <c r="G99" i="225"/>
  <c r="E99" i="225"/>
  <c r="I99" i="225"/>
  <c r="E53" i="225"/>
  <c r="G53" i="225"/>
  <c r="I53" i="225"/>
  <c r="M61" i="225"/>
  <c r="K61" i="225"/>
  <c r="E124" i="225"/>
  <c r="G124" i="225"/>
  <c r="I124" i="225"/>
  <c r="G64" i="225"/>
  <c r="E64" i="225"/>
  <c r="P63" i="225"/>
  <c r="O63" i="225" s="1"/>
  <c r="I64" i="225"/>
  <c r="K45" i="225"/>
  <c r="K128" i="225"/>
  <c r="L5" i="225"/>
  <c r="P105" i="225"/>
  <c r="K105" i="225" s="1"/>
  <c r="K7" i="225"/>
  <c r="P81" i="225"/>
  <c r="M81" i="225" s="1"/>
  <c r="I134" i="225"/>
  <c r="E134" i="225"/>
  <c r="G134" i="225"/>
  <c r="I133" i="225"/>
  <c r="E133" i="225"/>
  <c r="G133" i="225"/>
  <c r="M133" i="225"/>
  <c r="M134" i="225"/>
  <c r="G138" i="225"/>
  <c r="M138" i="225"/>
  <c r="I138" i="225"/>
  <c r="E138" i="225"/>
  <c r="O93" i="225"/>
  <c r="K22" i="225"/>
  <c r="G79" i="225"/>
  <c r="E79" i="225"/>
  <c r="I79" i="225"/>
  <c r="E115" i="225"/>
  <c r="G115" i="225"/>
  <c r="I115" i="225"/>
  <c r="G9" i="225"/>
  <c r="E9" i="225"/>
  <c r="I9" i="225"/>
  <c r="K9" i="225"/>
  <c r="P129" i="225"/>
  <c r="K129" i="225" s="1"/>
  <c r="P13" i="225"/>
  <c r="O13" i="225" s="1"/>
  <c r="K13" i="225" l="1"/>
  <c r="M43" i="225"/>
  <c r="K43" i="225"/>
  <c r="O81" i="225"/>
  <c r="K6" i="225"/>
  <c r="O129" i="225"/>
  <c r="G63" i="225"/>
  <c r="E63" i="225"/>
  <c r="I63" i="225"/>
  <c r="E105" i="225"/>
  <c r="G105" i="225"/>
  <c r="I105" i="225"/>
  <c r="O105" i="225"/>
  <c r="G20" i="225"/>
  <c r="I20" i="225"/>
  <c r="E20" i="225"/>
  <c r="E13" i="225"/>
  <c r="G13" i="225"/>
  <c r="I13" i="225"/>
  <c r="M13" i="225"/>
  <c r="E81" i="225"/>
  <c r="G81" i="225"/>
  <c r="I81" i="225"/>
  <c r="E43" i="225"/>
  <c r="G43" i="225"/>
  <c r="I43" i="225"/>
  <c r="G32" i="225"/>
  <c r="E32" i="225"/>
  <c r="I32" i="225"/>
  <c r="M32" i="225"/>
  <c r="O32" i="225"/>
  <c r="M105" i="225"/>
  <c r="K63" i="225"/>
  <c r="E129" i="225"/>
  <c r="G129" i="225"/>
  <c r="I129" i="225"/>
  <c r="M129" i="225"/>
  <c r="K20" i="225"/>
  <c r="O20" i="225"/>
  <c r="C5" i="225"/>
  <c r="M63" i="225"/>
  <c r="I6" i="225"/>
  <c r="G6" i="225"/>
  <c r="E6" i="225"/>
  <c r="P5" i="225"/>
  <c r="M6" i="225"/>
  <c r="K81" i="225"/>
  <c r="I5" i="225" l="1"/>
  <c r="E5" i="225"/>
  <c r="G5" i="225"/>
  <c r="M5" i="225"/>
  <c r="K5" i="225"/>
  <c r="O5" i="225"/>
</calcChain>
</file>

<file path=xl/comments1.xml><?xml version="1.0" encoding="utf-8"?>
<comments xmlns="http://schemas.openxmlformats.org/spreadsheetml/2006/main">
  <authors>
    <author>JULIO CESAR FABRA ARRIETA</author>
  </authors>
  <commentList>
    <comment ref="AC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<sst xmlns="http://schemas.openxmlformats.org/spreadsheetml/2006/main" count="25705" uniqueCount="1133">
  <si>
    <t>CCF002</t>
  </si>
  <si>
    <t>EPS020</t>
  </si>
  <si>
    <t>ESS002</t>
  </si>
  <si>
    <t>ESS024</t>
  </si>
  <si>
    <t>ESS091</t>
  </si>
  <si>
    <t>EPSI03</t>
  </si>
  <si>
    <t>MUNICIPIO</t>
  </si>
  <si>
    <t>AMAGA</t>
  </si>
  <si>
    <t>APARTADO</t>
  </si>
  <si>
    <t>BELMIRA</t>
  </si>
  <si>
    <t>BETANIA</t>
  </si>
  <si>
    <t>CALDAS</t>
  </si>
  <si>
    <t>CARAMANTA</t>
  </si>
  <si>
    <t>CAREPA</t>
  </si>
  <si>
    <t>CAUCASIA</t>
  </si>
  <si>
    <t>CHIGORODO</t>
  </si>
  <si>
    <t>CISNEROS</t>
  </si>
  <si>
    <t>EL BAGRE</t>
  </si>
  <si>
    <t>JARDIN</t>
  </si>
  <si>
    <t>LA PINTADA</t>
  </si>
  <si>
    <t>MUTATA</t>
  </si>
  <si>
    <t>PUERTO NARE</t>
  </si>
  <si>
    <t>PUERTO TRIUNFO</t>
  </si>
  <si>
    <t>REMEDIOS</t>
  </si>
  <si>
    <t>SALGAR</t>
  </si>
  <si>
    <t>SANTA BARBARA</t>
  </si>
  <si>
    <t>SANTO DOMINGO</t>
  </si>
  <si>
    <t>SEGOVIA</t>
  </si>
  <si>
    <t>TURBO</t>
  </si>
  <si>
    <t>VENECIA</t>
  </si>
  <si>
    <t>VIGIA DEL FUERTE</t>
  </si>
  <si>
    <t>YARUMAL</t>
  </si>
  <si>
    <t>MEDELLIN</t>
  </si>
  <si>
    <t>ABEJORRAL</t>
  </si>
  <si>
    <t>ALEJANDRIA</t>
  </si>
  <si>
    <t>ANZA</t>
  </si>
  <si>
    <t>BELLO</t>
  </si>
  <si>
    <t>BURITICA</t>
  </si>
  <si>
    <t>CAÑASGORDAS</t>
  </si>
  <si>
    <t>COPACABANA</t>
  </si>
  <si>
    <t>EBEJICO</t>
  </si>
  <si>
    <t>ENVIGADO</t>
  </si>
  <si>
    <t>FRONTINO</t>
  </si>
  <si>
    <t>GIRARDOTA</t>
  </si>
  <si>
    <t>GUADALUPE</t>
  </si>
  <si>
    <t>GUARNE</t>
  </si>
  <si>
    <t>ITUANGO</t>
  </si>
  <si>
    <t>LA ESTRELLA</t>
  </si>
  <si>
    <t>LIBORINA</t>
  </si>
  <si>
    <t>MACEO</t>
  </si>
  <si>
    <t>NECOCLI</t>
  </si>
  <si>
    <t>OLAYA</t>
  </si>
  <si>
    <t>RIONEGRO</t>
  </si>
  <si>
    <t>SABANALARGA</t>
  </si>
  <si>
    <t>SAN ANDRES DE CUERQUIA</t>
  </si>
  <si>
    <t>SAN FRANCISCO</t>
  </si>
  <si>
    <t>SAN LUIS</t>
  </si>
  <si>
    <t>SAN RAFAEL</t>
  </si>
  <si>
    <t>SONSON</t>
  </si>
  <si>
    <t>TOLEDO</t>
  </si>
  <si>
    <t>VEGACHI</t>
  </si>
  <si>
    <t>YOLOMBO</t>
  </si>
  <si>
    <t>ABRIAQUI</t>
  </si>
  <si>
    <t>AMALFI</t>
  </si>
  <si>
    <t>ANDES</t>
  </si>
  <si>
    <t>ANGELOPOLIS</t>
  </si>
  <si>
    <t>ANGOSTURA</t>
  </si>
  <si>
    <t>ANORI</t>
  </si>
  <si>
    <t>ARBOLETES</t>
  </si>
  <si>
    <t>ARGELIA</t>
  </si>
  <si>
    <t>BARBOSA</t>
  </si>
  <si>
    <t>BETULIA</t>
  </si>
  <si>
    <t>CIUDAD BOLIVAR</t>
  </si>
  <si>
    <t>BRICEÑO</t>
  </si>
  <si>
    <t>CACERES</t>
  </si>
  <si>
    <t>CAICEDO</t>
  </si>
  <si>
    <t>CAMPAMENTO</t>
  </si>
  <si>
    <t>CARACOLI</t>
  </si>
  <si>
    <t>CONCORDIA</t>
  </si>
  <si>
    <t>DABEIBA</t>
  </si>
  <si>
    <t>FREDONIA</t>
  </si>
  <si>
    <t>GIRALDO</t>
  </si>
  <si>
    <t>GRANADA</t>
  </si>
  <si>
    <t>HELICONIA</t>
  </si>
  <si>
    <t>LA CEJA</t>
  </si>
  <si>
    <t>MARINILLA</t>
  </si>
  <si>
    <t>MONTEBELLO</t>
  </si>
  <si>
    <t>NECHI</t>
  </si>
  <si>
    <t>EL PEÑOL</t>
  </si>
  <si>
    <t>PEQUE</t>
  </si>
  <si>
    <t>PUEBLORRICO</t>
  </si>
  <si>
    <t>SABANETA</t>
  </si>
  <si>
    <t>SAN CARLOS</t>
  </si>
  <si>
    <t>SAN JOSE DE LA MONTAÑA</t>
  </si>
  <si>
    <t>SAN JUAN DE URABA</t>
  </si>
  <si>
    <t>SAN PEDRO DE URABA</t>
  </si>
  <si>
    <t>SAN ROQUE</t>
  </si>
  <si>
    <t>SAN VICENTE</t>
  </si>
  <si>
    <t>SOPETRAN</t>
  </si>
  <si>
    <t>TARAZA</t>
  </si>
  <si>
    <t>TITIRIBI</t>
  </si>
  <si>
    <t>URAMITA</t>
  </si>
  <si>
    <t>URRAO</t>
  </si>
  <si>
    <t>VALDIVIA</t>
  </si>
  <si>
    <t>VALPARAISO</t>
  </si>
  <si>
    <t>YALI</t>
  </si>
  <si>
    <t>YONDO</t>
  </si>
  <si>
    <t>MURINDO</t>
  </si>
  <si>
    <t>ARMENIA</t>
  </si>
  <si>
    <t>DON MATIAS</t>
  </si>
  <si>
    <t>GUATAPE</t>
  </si>
  <si>
    <t>JERICO</t>
  </si>
  <si>
    <t>RETIRO</t>
  </si>
  <si>
    <t>TARSO</t>
  </si>
  <si>
    <t>COCORNA</t>
  </si>
  <si>
    <t>HISPANIA</t>
  </si>
  <si>
    <t>TAMESIS</t>
  </si>
  <si>
    <t>NARIÑO</t>
  </si>
  <si>
    <t>Total general</t>
  </si>
  <si>
    <t>REGIMEN SUBSIDIADO</t>
  </si>
  <si>
    <t>BAJO CAUCA</t>
  </si>
  <si>
    <t>ZARAGOZA</t>
  </si>
  <si>
    <t>MAGDALENA MEDIO</t>
  </si>
  <si>
    <t>PUERTO BERRIO</t>
  </si>
  <si>
    <t>NORDESTE</t>
  </si>
  <si>
    <t>Total NORDESTE</t>
  </si>
  <si>
    <t>TOTAL  NORDESTE</t>
  </si>
  <si>
    <t>NORTE</t>
  </si>
  <si>
    <t>CAROLINA</t>
  </si>
  <si>
    <t>ENTRERRIOS</t>
  </si>
  <si>
    <t>SAN PEDRO DE LOS MILAGROS</t>
  </si>
  <si>
    <t>SANTA ROSA DE OSOS</t>
  </si>
  <si>
    <t>Total NORTE</t>
  </si>
  <si>
    <t>TOTAL NORTE</t>
  </si>
  <si>
    <t>OCCIDENTE</t>
  </si>
  <si>
    <t>SAN JERONIMO</t>
  </si>
  <si>
    <t>Total OCCIDENTE</t>
  </si>
  <si>
    <t>TOTAL  OCCIDENTE</t>
  </si>
  <si>
    <t>ORIENTE</t>
  </si>
  <si>
    <t>CONCEPCION</t>
  </si>
  <si>
    <t>EL CARMEN DE VIBORAL</t>
  </si>
  <si>
    <t>PEÑOL</t>
  </si>
  <si>
    <t>LA UNION</t>
  </si>
  <si>
    <t>Total ORIENTE</t>
  </si>
  <si>
    <t>TOTAL  ORIENTE</t>
  </si>
  <si>
    <t>SUROESTE</t>
  </si>
  <si>
    <t>Total SUROESTE</t>
  </si>
  <si>
    <t>TOTAL  SUROESTE</t>
  </si>
  <si>
    <t>URABA</t>
  </si>
  <si>
    <t>Total URABA</t>
  </si>
  <si>
    <t>TOTAL URABA</t>
  </si>
  <si>
    <t>VALLE  DE ABURRA</t>
  </si>
  <si>
    <t>Total VALLE  DE ABURRA</t>
  </si>
  <si>
    <t xml:space="preserve">TOTAL  VALLE ABURRA </t>
  </si>
  <si>
    <t>TOTAL DEPARTAMENTO</t>
  </si>
  <si>
    <t xml:space="preserve"> </t>
  </si>
  <si>
    <t>TOTAL BAJO CAUCA</t>
  </si>
  <si>
    <t>NOMBRE EPS-S</t>
  </si>
  <si>
    <t>CODIGO EPS-S</t>
  </si>
  <si>
    <t>NRO. AFILIADOS</t>
  </si>
  <si>
    <t>Concordia</t>
  </si>
  <si>
    <t>Guadalupe</t>
  </si>
  <si>
    <t>Santa Barbara</t>
  </si>
  <si>
    <t>Santo Domingo</t>
  </si>
  <si>
    <t>Sopetran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</si>
  <si>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</si>
  <si>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</si>
  <si>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</si>
  <si>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</si>
  <si>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</si>
  <si>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</si>
  <si>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</si>
  <si>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</si>
  <si>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</si>
  <si>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</si>
  <si>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>TOTAL ANTIOQUIA</t>
  </si>
  <si>
    <t>EL SANTUARIO</t>
  </si>
  <si>
    <t>SANTAFE DE ANTIOQUIA</t>
  </si>
  <si>
    <t>EPS001</t>
  </si>
  <si>
    <t>EPS018</t>
  </si>
  <si>
    <t>COD MPIO</t>
  </si>
  <si>
    <t>TOTAL</t>
  </si>
  <si>
    <t>SECRETARIA SECCIONAL  DE SALUD Y PROTECCIÓN SOCIAL DE ANTIOQUIA-DIRECCIÓN DE ATENCIÓN A LAS PERSONAS-</t>
  </si>
  <si>
    <t>FECHA DE CORTE:</t>
  </si>
  <si>
    <t xml:space="preserve">AFILIADOS AL REGIMEN SUBSIDIADO SEGÚN LA BASE DE DATOS FOSYGA 2011 </t>
  </si>
  <si>
    <t>Caprecom</t>
  </si>
  <si>
    <t>Emdisalud</t>
  </si>
  <si>
    <t>Coosalud</t>
  </si>
  <si>
    <t>Ecoopsos</t>
  </si>
  <si>
    <t>Asociación Indígena del Cauca</t>
  </si>
  <si>
    <t>COD-MPIO</t>
  </si>
  <si>
    <t>CuentaDeCampo6</t>
  </si>
  <si>
    <t>Igual</t>
  </si>
  <si>
    <t>% afiliados</t>
  </si>
  <si>
    <t>CODIGO SNS</t>
  </si>
  <si>
    <t>NOMBRE EPS</t>
  </si>
  <si>
    <t>N° DE AFILIADOS</t>
  </si>
  <si>
    <t>%</t>
  </si>
  <si>
    <t>EPS010</t>
  </si>
  <si>
    <t>EPS016</t>
  </si>
  <si>
    <t>Coomeva S.A.</t>
  </si>
  <si>
    <t>EPS013</t>
  </si>
  <si>
    <t>EPS Saludcoop</t>
  </si>
  <si>
    <t>EPS037</t>
  </si>
  <si>
    <t>La Nueva EPS</t>
  </si>
  <si>
    <t>EPS002</t>
  </si>
  <si>
    <t>EPS003</t>
  </si>
  <si>
    <t>EPS023</t>
  </si>
  <si>
    <t>EPS005</t>
  </si>
  <si>
    <t>Sanitas S.A.</t>
  </si>
  <si>
    <t>Aliansalud S.A.</t>
  </si>
  <si>
    <t>EAS016</t>
  </si>
  <si>
    <t>EAS027</t>
  </si>
  <si>
    <t>EPS033</t>
  </si>
  <si>
    <t>EPS017</t>
  </si>
  <si>
    <t>EPS012</t>
  </si>
  <si>
    <t>EPS008</t>
  </si>
  <si>
    <t>Total Afiliados</t>
  </si>
  <si>
    <t>SaludVida S.A.</t>
  </si>
  <si>
    <t>Disminución</t>
  </si>
  <si>
    <t>AFILIADOS AL REGIMEN SUBSIDIADO SEGÚN LA BASE DE DATOS FOSYGA DE 2010</t>
  </si>
  <si>
    <t>ITAGÜI</t>
  </si>
  <si>
    <t>Total BAJO CAUCA</t>
  </si>
  <si>
    <t>Total MAGDALENA MEDIO</t>
  </si>
  <si>
    <t>Campo2</t>
  </si>
  <si>
    <t>Campo20</t>
  </si>
  <si>
    <t>Campo9</t>
  </si>
  <si>
    <t>Campo11</t>
  </si>
  <si>
    <t xml:space="preserve">GOMEZ PLATA </t>
  </si>
  <si>
    <t>TOTAL MAGDALENA MEDIO</t>
  </si>
  <si>
    <t>Rural</t>
  </si>
  <si>
    <t>Urbana</t>
  </si>
  <si>
    <t>EL RETIRO</t>
  </si>
  <si>
    <t>CuentaDeCampo2</t>
  </si>
  <si>
    <t>Valle de aburrá</t>
  </si>
  <si>
    <t>Oriente</t>
  </si>
  <si>
    <t>Occidente</t>
  </si>
  <si>
    <t>Suroeste</t>
  </si>
  <si>
    <t>Nordeste</t>
  </si>
  <si>
    <t>Norte</t>
  </si>
  <si>
    <t>Urabá</t>
  </si>
  <si>
    <t>Bajo Cauca</t>
  </si>
  <si>
    <t>Magdalena Medio</t>
  </si>
  <si>
    <t>Aumento</t>
  </si>
  <si>
    <t>Masculino</t>
  </si>
  <si>
    <t>Femenino</t>
  </si>
  <si>
    <t>Subsidiado</t>
  </si>
  <si>
    <t>Contributivo</t>
  </si>
  <si>
    <t>Campo12</t>
  </si>
  <si>
    <t>F</t>
  </si>
  <si>
    <t>M</t>
  </si>
  <si>
    <t>Suma de CuentaDeCampo6</t>
  </si>
  <si>
    <t>Etiquetas de fila</t>
  </si>
  <si>
    <t>Etiquetas de columna</t>
  </si>
  <si>
    <t>1</t>
  </si>
  <si>
    <t>2</t>
  </si>
  <si>
    <t>8</t>
  </si>
  <si>
    <t>9</t>
  </si>
  <si>
    <t>Fondo Ferrocarriles Nal</t>
  </si>
  <si>
    <t xml:space="preserve">Famisanar </t>
  </si>
  <si>
    <t>EPM</t>
  </si>
  <si>
    <t>SURA.</t>
  </si>
  <si>
    <t xml:space="preserve">Cruz Blanca </t>
  </si>
  <si>
    <t xml:space="preserve">Salud Total </t>
  </si>
  <si>
    <t xml:space="preserve">Servicio Occidental </t>
  </si>
  <si>
    <t>Universidad de Antioquia</t>
  </si>
  <si>
    <t>% Variación</t>
  </si>
  <si>
    <t>Universidad Nacional</t>
  </si>
  <si>
    <t>Ecopetrol</t>
  </si>
  <si>
    <t>RES002</t>
  </si>
  <si>
    <t>RES004</t>
  </si>
  <si>
    <t>F. Médico Preventiva</t>
  </si>
  <si>
    <t>R</t>
  </si>
  <si>
    <t>U</t>
  </si>
  <si>
    <t>3</t>
  </si>
  <si>
    <t>N</t>
  </si>
  <si>
    <t>AFILIADOS AL REGIMEN SUBSIDIADO SEGÚN LA BASE DE DATOS FOSYGA 2012</t>
  </si>
  <si>
    <t>AFILIADOS AL REGIMEN SUBSIDIADO SEGÚN LA BASE DE DATOS FOSYGA 2013</t>
  </si>
  <si>
    <t>REGIÓN</t>
  </si>
  <si>
    <t>COD_MPIO</t>
  </si>
  <si>
    <t xml:space="preserve">NOVIEMBRE </t>
  </si>
  <si>
    <t xml:space="preserve">DICIEMBRE </t>
  </si>
  <si>
    <t>ABRIL</t>
  </si>
  <si>
    <t>5</t>
  </si>
  <si>
    <t>6</t>
  </si>
  <si>
    <t>7</t>
  </si>
  <si>
    <t>4</t>
  </si>
  <si>
    <t>AIC</t>
  </si>
  <si>
    <t>Total  Bajo Cauca</t>
  </si>
  <si>
    <t>Total Uraba</t>
  </si>
  <si>
    <t>Total Nordeste</t>
  </si>
  <si>
    <t>Total Occidente</t>
  </si>
  <si>
    <t>Total Norte</t>
  </si>
  <si>
    <t>Total Oriente</t>
  </si>
  <si>
    <t>Total Suroeste</t>
  </si>
  <si>
    <t>Total Valle de Aburra</t>
  </si>
  <si>
    <t>Total  Afiliados  en Antioquia</t>
  </si>
  <si>
    <t>Mayo</t>
  </si>
  <si>
    <t>AFILIADOS AL REGIMEN CONTRIBUTIVO SEGÚN LA BASE DE DATOS FOSYGA 2013</t>
  </si>
  <si>
    <t>Junio</t>
  </si>
  <si>
    <t>Savia Salud</t>
  </si>
  <si>
    <t>Cod_sub</t>
  </si>
  <si>
    <t>Concatenar</t>
  </si>
  <si>
    <t>Enero</t>
  </si>
  <si>
    <t>Febrero</t>
  </si>
  <si>
    <t>Marzo</t>
  </si>
  <si>
    <t>Abril</t>
  </si>
  <si>
    <t>Julio</t>
  </si>
  <si>
    <t>Agosto</t>
  </si>
  <si>
    <t>Septiembre</t>
  </si>
  <si>
    <t>Octubre</t>
  </si>
  <si>
    <t>Noviembre</t>
  </si>
  <si>
    <t>Diciembre</t>
  </si>
  <si>
    <t>Campo21</t>
  </si>
  <si>
    <t>Campo16</t>
  </si>
  <si>
    <t xml:space="preserve">Cafesalud </t>
  </si>
  <si>
    <t>Vigia del Fuerte</t>
  </si>
  <si>
    <t>Turbo</t>
  </si>
  <si>
    <t>San Pedro de Urabá</t>
  </si>
  <si>
    <t>San Pedro de Uraba</t>
  </si>
  <si>
    <t>San Juan de Urabá</t>
  </si>
  <si>
    <t>San Juan de Uraba</t>
  </si>
  <si>
    <t>Necoclí</t>
  </si>
  <si>
    <t>Necocli</t>
  </si>
  <si>
    <t>Mutatá</t>
  </si>
  <si>
    <t>Mutata</t>
  </si>
  <si>
    <t>Murindó</t>
  </si>
  <si>
    <t>Murindo</t>
  </si>
  <si>
    <t>Chigorodó</t>
  </si>
  <si>
    <t>Chigorodo</t>
  </si>
  <si>
    <t>Carepa</t>
  </si>
  <si>
    <t>Arboletes</t>
  </si>
  <si>
    <t>Apartadó</t>
  </si>
  <si>
    <t>Apartado</t>
  </si>
  <si>
    <t>URABÁ</t>
  </si>
  <si>
    <t>La Pintada</t>
  </si>
  <si>
    <t>Venecia</t>
  </si>
  <si>
    <t>Valparaíso</t>
  </si>
  <si>
    <t>Valparaiso</t>
  </si>
  <si>
    <t>Urrao</t>
  </si>
  <si>
    <t>Titiribí</t>
  </si>
  <si>
    <t>Titiribi</t>
  </si>
  <si>
    <t>Tarso</t>
  </si>
  <si>
    <t>Támesis</t>
  </si>
  <si>
    <t>Tamesis</t>
  </si>
  <si>
    <t xml:space="preserve">Santa Bárbara </t>
  </si>
  <si>
    <t>Salgar</t>
  </si>
  <si>
    <t>Pueblorrico</t>
  </si>
  <si>
    <t>Montebello</t>
  </si>
  <si>
    <t>Jericó</t>
  </si>
  <si>
    <t>Jerico</t>
  </si>
  <si>
    <t>Jardín</t>
  </si>
  <si>
    <t>Jardin</t>
  </si>
  <si>
    <t>Hispania</t>
  </si>
  <si>
    <t>Fredonia</t>
  </si>
  <si>
    <t>Caramanta</t>
  </si>
  <si>
    <t>Ciudad Bolivar</t>
  </si>
  <si>
    <t>Betulia</t>
  </si>
  <si>
    <t>Betania</t>
  </si>
  <si>
    <t>Angelópolis</t>
  </si>
  <si>
    <t>Angelopolis</t>
  </si>
  <si>
    <t>Andes</t>
  </si>
  <si>
    <t>Amagá</t>
  </si>
  <si>
    <t>Amaga</t>
  </si>
  <si>
    <t>Sonsón</t>
  </si>
  <si>
    <t>Sonson</t>
  </si>
  <si>
    <t>El Santuario</t>
  </si>
  <si>
    <t>San Vicente</t>
  </si>
  <si>
    <t>San Rafael</t>
  </si>
  <si>
    <t xml:space="preserve">San Luis </t>
  </si>
  <si>
    <t>San Francisco</t>
  </si>
  <si>
    <t xml:space="preserve">San Carlos </t>
  </si>
  <si>
    <t xml:space="preserve">Rionegro </t>
  </si>
  <si>
    <t>El Retiro</t>
  </si>
  <si>
    <t>El Peñol</t>
  </si>
  <si>
    <t>Nariño</t>
  </si>
  <si>
    <t>Marinilla</t>
  </si>
  <si>
    <t xml:space="preserve">La Unión </t>
  </si>
  <si>
    <t>La Ceja del Tambo</t>
  </si>
  <si>
    <t>Guatapé</t>
  </si>
  <si>
    <t>Guatape</t>
  </si>
  <si>
    <t>Guarne</t>
  </si>
  <si>
    <t xml:space="preserve">Granada </t>
  </si>
  <si>
    <t>Concepción</t>
  </si>
  <si>
    <t>Concepcion</t>
  </si>
  <si>
    <t>Cocorná</t>
  </si>
  <si>
    <t>Cocorna</t>
  </si>
  <si>
    <t>El Carmen de Viboral</t>
  </si>
  <si>
    <t xml:space="preserve">Argelia </t>
  </si>
  <si>
    <t>Alejandría</t>
  </si>
  <si>
    <t>Alejandria</t>
  </si>
  <si>
    <t>Abejorral</t>
  </si>
  <si>
    <t>Uramita</t>
  </si>
  <si>
    <t>Sopetrán</t>
  </si>
  <si>
    <t>San Jerónimo</t>
  </si>
  <si>
    <t>San Jeronimo</t>
  </si>
  <si>
    <t>Sabanalarga</t>
  </si>
  <si>
    <t>Peque</t>
  </si>
  <si>
    <t>Olaya</t>
  </si>
  <si>
    <t>Liborina</t>
  </si>
  <si>
    <t>Heliconia</t>
  </si>
  <si>
    <t>Giraldo</t>
  </si>
  <si>
    <t>Frontino</t>
  </si>
  <si>
    <t>Ebéjico</t>
  </si>
  <si>
    <t>Ebejico</t>
  </si>
  <si>
    <t>Dabeiba</t>
  </si>
  <si>
    <t>Cañasgordas</t>
  </si>
  <si>
    <t>Caicedo</t>
  </si>
  <si>
    <t>Buriticá</t>
  </si>
  <si>
    <t>Buritica</t>
  </si>
  <si>
    <t>Armenia</t>
  </si>
  <si>
    <t>Anzá</t>
  </si>
  <si>
    <t>Anza</t>
  </si>
  <si>
    <t>Santa Fe de Antioquia</t>
  </si>
  <si>
    <t>Abriaquí</t>
  </si>
  <si>
    <t>Abriaqui</t>
  </si>
  <si>
    <t>Yarumal</t>
  </si>
  <si>
    <t>Valdivia</t>
  </si>
  <si>
    <t>Toledo</t>
  </si>
  <si>
    <t>Santa Rosa de Osos</t>
  </si>
  <si>
    <t>San Pedro de los M.</t>
  </si>
  <si>
    <t>San José de la M.</t>
  </si>
  <si>
    <t>San Andrés de C.</t>
  </si>
  <si>
    <t>Ituango</t>
  </si>
  <si>
    <t>Gómez Plata</t>
  </si>
  <si>
    <t>Gomez Plata</t>
  </si>
  <si>
    <t>Entrerríos</t>
  </si>
  <si>
    <t>Entrerrios</t>
  </si>
  <si>
    <t>Donmatías</t>
  </si>
  <si>
    <t>Donmatias</t>
  </si>
  <si>
    <t>Carolina del Príncipe</t>
  </si>
  <si>
    <t>Campamento</t>
  </si>
  <si>
    <t xml:space="preserve">Briceño </t>
  </si>
  <si>
    <t>Belmira</t>
  </si>
  <si>
    <t>Angostura</t>
  </si>
  <si>
    <t>Yolombó</t>
  </si>
  <si>
    <t>Yolombo</t>
  </si>
  <si>
    <t>Yalí</t>
  </si>
  <si>
    <t>Yali</t>
  </si>
  <si>
    <t>Vegachí</t>
  </si>
  <si>
    <t>Vegachi</t>
  </si>
  <si>
    <t>Segovia</t>
  </si>
  <si>
    <t>San Roque</t>
  </si>
  <si>
    <t>Remedios</t>
  </si>
  <si>
    <t>Cisneros</t>
  </si>
  <si>
    <t>Anorí</t>
  </si>
  <si>
    <t>Anori</t>
  </si>
  <si>
    <t>Amalfi</t>
  </si>
  <si>
    <t>Yondó</t>
  </si>
  <si>
    <t>Yondo</t>
  </si>
  <si>
    <t>Puerto Triunfo</t>
  </si>
  <si>
    <t>Puerto Nare</t>
  </si>
  <si>
    <t>Puerto Berrío</t>
  </si>
  <si>
    <t>Puerto Berrio</t>
  </si>
  <si>
    <t>Maceo</t>
  </si>
  <si>
    <t>Caracolí</t>
  </si>
  <si>
    <t>Caracoli</t>
  </si>
  <si>
    <t>Zaragoza</t>
  </si>
  <si>
    <t>Tarazá</t>
  </si>
  <si>
    <t>Taraza</t>
  </si>
  <si>
    <t>Nechí</t>
  </si>
  <si>
    <t>Nechi</t>
  </si>
  <si>
    <t>El Bagre</t>
  </si>
  <si>
    <t>Caucasia</t>
  </si>
  <si>
    <t>Cáceres</t>
  </si>
  <si>
    <t>Caceres</t>
  </si>
  <si>
    <t>Sabaneta</t>
  </si>
  <si>
    <t>La Estrella</t>
  </si>
  <si>
    <t>Itaguí</t>
  </si>
  <si>
    <t>Itagui</t>
  </si>
  <si>
    <t>Girardota</t>
  </si>
  <si>
    <t>Envigado</t>
  </si>
  <si>
    <t>Copacabana</t>
  </si>
  <si>
    <t xml:space="preserve">Caldas </t>
  </si>
  <si>
    <t>Bello</t>
  </si>
  <si>
    <t>Barbosa</t>
  </si>
  <si>
    <t>Medellín</t>
  </si>
  <si>
    <t>Medellin</t>
  </si>
  <si>
    <t>VALLE DE ABURRÁ</t>
  </si>
  <si>
    <t>TOTAL DEPTO.</t>
  </si>
  <si>
    <t>TOTAL PERSONAS AFILIADAS</t>
  </si>
  <si>
    <t>SUBREGIONES Y MUNICIPIOS</t>
  </si>
  <si>
    <t>60 y más</t>
  </si>
  <si>
    <t>45 - 59</t>
  </si>
  <si>
    <t>15 - 44</t>
  </si>
  <si>
    <t xml:space="preserve"> 5 - 14</t>
  </si>
  <si>
    <t xml:space="preserve"> 1 - 4</t>
  </si>
  <si>
    <t>&lt; de 1</t>
  </si>
  <si>
    <t>GRUPOS DE EDAD (EN AÑOS)</t>
  </si>
  <si>
    <t>cod_mpio</t>
  </si>
  <si>
    <t>SUBREGIÓN</t>
  </si>
  <si>
    <t>Municipios</t>
  </si>
  <si>
    <t>% Participación</t>
  </si>
  <si>
    <t>RES008</t>
  </si>
  <si>
    <t>RES011</t>
  </si>
  <si>
    <t>COMPENSAR</t>
  </si>
  <si>
    <t>3-4</t>
  </si>
  <si>
    <t>5-6-7</t>
  </si>
  <si>
    <t>8-9-10-11-12</t>
  </si>
  <si>
    <t>cod</t>
  </si>
  <si>
    <t>Antioquia</t>
  </si>
  <si>
    <t>05</t>
  </si>
  <si>
    <t>Vigía del Fuerte</t>
  </si>
  <si>
    <t>Santafe de Antioquia</t>
  </si>
  <si>
    <t>Santa Bárbara</t>
  </si>
  <si>
    <t>San Pedro de los Milagros</t>
  </si>
  <si>
    <t>San Luis</t>
  </si>
  <si>
    <t>San Jose de La Montaña</t>
  </si>
  <si>
    <t>San José de La Montaña</t>
  </si>
  <si>
    <t>San Carlos</t>
  </si>
  <si>
    <t>San Andres de Cuerquia</t>
  </si>
  <si>
    <t>San Andrés de Cuerquia</t>
  </si>
  <si>
    <t>Rionegro</t>
  </si>
  <si>
    <t>La Union</t>
  </si>
  <si>
    <t>La Unión</t>
  </si>
  <si>
    <t>La Ceja</t>
  </si>
  <si>
    <t>Granada</t>
  </si>
  <si>
    <t>norte</t>
  </si>
  <si>
    <t>Ciudad Bolívar</t>
  </si>
  <si>
    <t>Carolina</t>
  </si>
  <si>
    <t>Caldas</t>
  </si>
  <si>
    <t>Briceño</t>
  </si>
  <si>
    <t>Argelia</t>
  </si>
  <si>
    <t>region</t>
  </si>
  <si>
    <t>cod mpio</t>
  </si>
  <si>
    <t>mpio sin tilde</t>
  </si>
  <si>
    <t>municipio con tilde</t>
  </si>
  <si>
    <t>nom depto</t>
  </si>
  <si>
    <t>cod depto</t>
  </si>
  <si>
    <t>Total afiliados por EPS al Régimen Subsidiado</t>
  </si>
  <si>
    <t xml:space="preserve">Total Afiliados por EPS Régimen Contributivo, </t>
  </si>
  <si>
    <t>AFILIADOS AL REGIMEN SUBSIDIADO SEGÚN LA BASE DE DATOS FOSYGA 2014</t>
  </si>
  <si>
    <t>AFILIADOS AL REGIMEN CONTRIBUTIVO SEGÚN LA BASE DE DATOS FOSYGA 2014</t>
  </si>
  <si>
    <t>Diciembre
2013</t>
  </si>
  <si>
    <t>Enero
2014</t>
  </si>
  <si>
    <t>Habitante de la calle</t>
  </si>
  <si>
    <t>Población infantil a cargo del ICBF</t>
  </si>
  <si>
    <t>Madres Comunitarias</t>
  </si>
  <si>
    <t>Creador o gestor Cultural</t>
  </si>
  <si>
    <t>Población Sisbenizada</t>
  </si>
  <si>
    <t>Menor desvinculado del conflicto armado</t>
  </si>
  <si>
    <t>Población discapacitada</t>
  </si>
  <si>
    <t>Población desmovilizada</t>
  </si>
  <si>
    <t>Población en centros Psiquiatricos</t>
  </si>
  <si>
    <t>Población rural migratoria</t>
  </si>
  <si>
    <t>Población reclusa</t>
  </si>
  <si>
    <t>Población rural no  migratoria</t>
  </si>
  <si>
    <t>Total población Régimen Subsidiado</t>
  </si>
  <si>
    <t>Campo15</t>
  </si>
  <si>
    <t>Población infantil vulnerable diferente del ICBF</t>
  </si>
  <si>
    <t>Programa de protección de testigos</t>
  </si>
  <si>
    <t>Población tercera edad en ancianatos</t>
  </si>
  <si>
    <t>Comunidades Indígenas</t>
  </si>
  <si>
    <t>ROM
Gitanos</t>
  </si>
  <si>
    <t>Afrocolombianos</t>
  </si>
  <si>
    <t>Raizal</t>
  </si>
  <si>
    <t>Palenquero</t>
  </si>
  <si>
    <t>Población Inpec</t>
  </si>
  <si>
    <t>15</t>
  </si>
  <si>
    <t>17</t>
  </si>
  <si>
    <t>19</t>
  </si>
  <si>
    <t>13</t>
  </si>
  <si>
    <t>14</t>
  </si>
  <si>
    <t>16</t>
  </si>
  <si>
    <t>10</t>
  </si>
  <si>
    <t>12</t>
  </si>
  <si>
    <t>18</t>
  </si>
  <si>
    <t>21</t>
  </si>
  <si>
    <t>20</t>
  </si>
  <si>
    <t>22</t>
  </si>
  <si>
    <t>11</t>
  </si>
  <si>
    <t>COD</t>
  </si>
  <si>
    <t>ENTIDAD</t>
  </si>
  <si>
    <t>EPSS01</t>
  </si>
  <si>
    <t>ALIANSALUD E.P.S.</t>
  </si>
  <si>
    <t>EPSS02</t>
  </si>
  <si>
    <t xml:space="preserve">SALUD TOTAL S.A. </t>
  </si>
  <si>
    <t>EPSM03</t>
  </si>
  <si>
    <t>CAFESALUD EPS S.A.</t>
  </si>
  <si>
    <t>EPSS05</t>
  </si>
  <si>
    <t>EPS SANITAS</t>
  </si>
  <si>
    <t>EPSS08</t>
  </si>
  <si>
    <t>COMPENSAR EPS</t>
  </si>
  <si>
    <t>EPSS10</t>
  </si>
  <si>
    <t>EPS Y MEDICINA PREPAGADA SURAMERICANA S.A</t>
  </si>
  <si>
    <t>EPSS12</t>
  </si>
  <si>
    <t xml:space="preserve">COMFENALCO VALLE </t>
  </si>
  <si>
    <t>EPSS16</t>
  </si>
  <si>
    <t>COOMEVA EPS S.A.</t>
  </si>
  <si>
    <t>EPSS17</t>
  </si>
  <si>
    <t>FAMISANAR E.P.S. LTDA - CAFAM COLSUBSIDIO</t>
  </si>
  <si>
    <t>EPSS18</t>
  </si>
  <si>
    <t>SERVICIO OCCIDENTAL DE SALUD</t>
  </si>
  <si>
    <t>EPSS23</t>
  </si>
  <si>
    <t>CRUZ BLANCA EPS</t>
  </si>
  <si>
    <t>EPSM33</t>
  </si>
  <si>
    <t>SALUDVIDA S.A. EPS</t>
  </si>
  <si>
    <t>EPSS37</t>
  </si>
  <si>
    <t>NUEVA EPS S.A.</t>
  </si>
  <si>
    <t>EPSS39</t>
  </si>
  <si>
    <t>GOLDEN GROUP S.A. EPS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</si>
  <si>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</si>
  <si>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</si>
  <si>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</si>
  <si>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</si>
  <si>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</si>
  <si>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</si>
  <si>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</si>
  <si>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</si>
  <si>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</si>
  <si>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</si>
  <si>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</si>
  <si>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</si>
  <si>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>CCFC24</t>
  </si>
  <si>
    <t>CAJA DE COMPENSACIÓN FAMILIAR DEL HUILA "COMFAMILIAR"</t>
  </si>
  <si>
    <t>CCFC27</t>
  </si>
  <si>
    <t>CAJA DE COMPENSACIÓN FAMILIAR DE NARIÑO "COMFAMILIAR NARIÑO"</t>
  </si>
  <si>
    <t>CCFC33</t>
  </si>
  <si>
    <t>CAJA DE COMPENSACIÓN FAMILIAR DE SUCRE</t>
  </si>
  <si>
    <t>CCFC53</t>
  </si>
  <si>
    <t>CAJA DE COMPENSACIÓN FAMILIAR DE CUNDINAMARCA COMFACUNDI</t>
  </si>
  <si>
    <t>CCFC55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</si>
  <si>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</si>
  <si>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</si>
  <si>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</si>
  <si>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</si>
  <si>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</si>
  <si>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EPSC20</t>
  </si>
  <si>
    <t>EPSC22</t>
  </si>
  <si>
    <t>A.R.S. CONVIDA</t>
  </si>
  <si>
    <t>EPSC25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</si>
  <si>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</si>
  <si>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</si>
  <si>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</si>
  <si>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</si>
  <si>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</si>
  <si>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EPSIC3</t>
  </si>
  <si>
    <t>ASOCIACIÓN INDÍGENA DEL CAUCA</t>
  </si>
  <si>
    <t>EPSIC4</t>
  </si>
  <si>
    <t>ANASWAYUU</t>
  </si>
  <si>
    <t>EPSIC5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</si>
  <si>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</si>
  <si>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</si>
  <si>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</si>
  <si>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</si>
  <si>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</si>
  <si>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</si>
  <si>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</si>
  <si>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EPSC34</t>
  </si>
  <si>
    <t>CAPITAL SALUD EPS</t>
  </si>
  <si>
    <t>ESSC02</t>
  </si>
  <si>
    <t>EMDISALUD E.S.S.</t>
  </si>
  <si>
    <t>ESSC24</t>
  </si>
  <si>
    <t>COOPERATIVA DE SALUD Y DESARROLLO INTEGRAL ZONA SUR ORIENTAL DE CARTAGENA LTDA. COOSALUD E.S.S.</t>
  </si>
  <si>
    <t>ESSC62</t>
  </si>
  <si>
    <t>ASOCIACIÓN MUTUAL LA ESPERANZA ASMET  SALUD</t>
  </si>
  <si>
    <t>ESSC76</t>
  </si>
  <si>
    <t>ASOCIACIÓN MUTUAL BARRIOS UNIDOS DE QUIBDÓ E.S.S.</t>
  </si>
  <si>
    <t>ESSC91</t>
  </si>
  <si>
    <t>ECOOPSOS EMPRES SOLIDARIA DE SALUD</t>
  </si>
  <si>
    <t>ESSC18</t>
  </si>
  <si>
    <t>ASOCIACIÓN MUTUAL EMPRESA SOLIDARIA DE SALUD DE NARIÑO E.S.S. EMSSANAR E.S.S.</t>
  </si>
  <si>
    <t>ESSC33</t>
  </si>
  <si>
    <t>COOPERATIVA DE SALUD COMUNITARIA-COMPARTA</t>
  </si>
  <si>
    <t>ESSC07</t>
  </si>
  <si>
    <t>ASOCIACIÓN MUTUAL SER EMPRESA SOLIDARIA DE SALUD ESS</t>
  </si>
  <si>
    <t>EPS CONTRIBUTIVAS HABILITADAS PARA OPERAR EN SUBSIDIADAS</t>
  </si>
  <si>
    <t>EPS SUBSIDIADAS HABILITADAS PARA OPERAR COMO CONTRIBUTIVAS</t>
  </si>
  <si>
    <t>La nueva EPS
Subsidiada</t>
  </si>
  <si>
    <t>SURA.
Subsidiada</t>
  </si>
  <si>
    <t xml:space="preserve">Salud Total
Subsidiado </t>
  </si>
  <si>
    <t>EPS Saludcoop
Subsidiado</t>
  </si>
  <si>
    <t>Sanitas S.A.
Subsidiado</t>
  </si>
  <si>
    <t xml:space="preserve">Cruz Blanca
Subsidiado </t>
  </si>
  <si>
    <t xml:space="preserve">Famisanar
Subsidiado </t>
  </si>
  <si>
    <t>EPSS33</t>
  </si>
  <si>
    <t>Cafesalud EPS Subsidiada</t>
  </si>
  <si>
    <t>SaludVida S.A. Subsidiada</t>
  </si>
  <si>
    <t>Total Magdalena Medio</t>
  </si>
  <si>
    <t>AFILIADOS AL REGIMEN SUBSIDIADO SEGÚN LA BASE DE DATOS FOSYGA 2015</t>
  </si>
  <si>
    <t>AFILIADOS AL REGIMEN CONTRIBUTIVO SEGÚN LA BASE DE DATOS FOSYGA 2015</t>
  </si>
  <si>
    <t>Cod_mpio</t>
  </si>
  <si>
    <t>Municipio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</si>
  <si>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</si>
  <si>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</si>
  <si>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</si>
  <si>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</si>
  <si>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</si>
  <si>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</si>
  <si>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</si>
  <si>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</si>
  <si>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</si>
  <si>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</si>
  <si>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</si>
  <si>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Santafé de Antioquia</t>
  </si>
  <si>
    <t>05044</t>
  </si>
  <si>
    <t>05045</t>
  </si>
  <si>
    <t>05051</t>
  </si>
  <si>
    <t>Arboletes  (3)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</si>
  <si>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</si>
  <si>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</si>
  <si>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</si>
  <si>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</si>
  <si>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</si>
  <si>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</si>
  <si>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</si>
  <si>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</si>
  <si>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</si>
  <si>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</si>
  <si>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</si>
  <si>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</si>
  <si>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</si>
  <si>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</si>
  <si>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</si>
  <si>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</si>
  <si>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</si>
  <si>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</si>
  <si>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</si>
  <si>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</si>
  <si>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</si>
  <si>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</si>
  <si>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</si>
  <si>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</si>
  <si>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Cocorná  (3)</t>
  </si>
  <si>
    <t>05206</t>
  </si>
  <si>
    <t>05209</t>
  </si>
  <si>
    <t>05212</t>
  </si>
  <si>
    <t>05234</t>
  </si>
  <si>
    <t>05237</t>
  </si>
  <si>
    <t>Don Matías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</si>
  <si>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</si>
  <si>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</si>
  <si>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</si>
  <si>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</si>
  <si>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</si>
  <si>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</si>
  <si>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</si>
  <si>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</si>
  <si>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</si>
  <si>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</si>
  <si>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</si>
  <si>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</si>
  <si>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</si>
  <si>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</si>
  <si>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</si>
  <si>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</si>
  <si>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</si>
  <si>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</si>
  <si>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</si>
  <si>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</si>
  <si>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</si>
  <si>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</si>
  <si>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</si>
  <si>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</si>
  <si>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</si>
  <si>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</si>
  <si>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</si>
  <si>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</si>
  <si>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</si>
  <si>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</si>
  <si>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</si>
  <si>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</si>
  <si>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</si>
  <si>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</si>
  <si>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Peñol</t>
  </si>
  <si>
    <t>05543</t>
  </si>
  <si>
    <t>05576</t>
  </si>
  <si>
    <t>05579</t>
  </si>
  <si>
    <t>05585</t>
  </si>
  <si>
    <t>05591</t>
  </si>
  <si>
    <t>05604</t>
  </si>
  <si>
    <t>05607</t>
  </si>
  <si>
    <t>Retiro</t>
  </si>
  <si>
    <t>05615</t>
  </si>
  <si>
    <t>05628</t>
  </si>
  <si>
    <t>05631</t>
  </si>
  <si>
    <t>05642</t>
  </si>
  <si>
    <t>05647</t>
  </si>
  <si>
    <t>San Andrés de Cuerquía</t>
  </si>
  <si>
    <t>05649</t>
  </si>
  <si>
    <t>05652</t>
  </si>
  <si>
    <t>05656</t>
  </si>
  <si>
    <t>05658</t>
  </si>
  <si>
    <t>05659</t>
  </si>
  <si>
    <t>05660</t>
  </si>
  <si>
    <t>05664</t>
  </si>
  <si>
    <t>San Pedro</t>
  </si>
  <si>
    <t>05665</t>
  </si>
  <si>
    <t>05667</t>
  </si>
  <si>
    <t>05670</t>
  </si>
  <si>
    <t>05674</t>
  </si>
  <si>
    <t>05679</t>
  </si>
  <si>
    <t>Santa Bárbara (3)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</si>
  <si>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</si>
  <si>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</si>
  <si>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</si>
  <si>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</si>
  <si>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</si>
  <si>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</si>
  <si>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</si>
  <si>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</si>
  <si>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</si>
  <si>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</si>
  <si>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</si>
  <si>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</si>
  <si>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</si>
  <si>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</si>
  <si>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</si>
  <si>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</si>
  <si>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Valparaíso  (3)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</si>
  <si>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</si>
  <si>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</si>
  <si>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</si>
  <si>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</si>
  <si>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</si>
  <si>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</si>
  <si>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</si>
  <si>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</si>
  <si>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Uraba</t>
  </si>
  <si>
    <t>ASMET SALUD-CM</t>
  </si>
  <si>
    <t>Coomeva S.A.
Subsidiado</t>
  </si>
  <si>
    <t>Servicio Occidental 
Subsidiado</t>
  </si>
  <si>
    <t>EPS SUBSIDIADAS INICIALES</t>
  </si>
  <si>
    <t>EPS CONTRIBUTIVAS INICIALES</t>
  </si>
  <si>
    <t>AFILIADOS AL REGIMEN CONTRIBUTIVO SEGÚN LA BASE DE DATOS FOSYGA 2012</t>
  </si>
  <si>
    <t xml:space="preserve">Total Afiliados por EPS Régimen Excepción, </t>
  </si>
  <si>
    <t>REGIMEN CONTRIBUTIVO</t>
  </si>
  <si>
    <t>RÉGIMEN CONTRIBUTIVO</t>
  </si>
  <si>
    <t>CONTRIBUTIVO MOVILIDAD ASCENDENTE</t>
  </si>
  <si>
    <t>RÉGIMEN SUBSIDIADO</t>
  </si>
  <si>
    <t xml:space="preserve">Famisanar 
</t>
  </si>
  <si>
    <t xml:space="preserve">Fondo Ferrocarriles Nal 
</t>
  </si>
  <si>
    <t xml:space="preserve">EPM 
</t>
  </si>
  <si>
    <t xml:space="preserve">Servicio Occidental 
</t>
  </si>
  <si>
    <t xml:space="preserve">Sanitas S.A.
</t>
  </si>
  <si>
    <t xml:space="preserve">Cruz Blanca 
</t>
  </si>
  <si>
    <t xml:space="preserve">Cafesalud EPS
</t>
  </si>
  <si>
    <t xml:space="preserve">Salud Total
</t>
  </si>
  <si>
    <t xml:space="preserve">La Nueva EPS 
</t>
  </si>
  <si>
    <t xml:space="preserve">SURA.
</t>
  </si>
  <si>
    <t>CONVENCIONES</t>
  </si>
  <si>
    <t>MEDELLÍN</t>
  </si>
  <si>
    <t>ABRIAQUÍ</t>
  </si>
  <si>
    <t>ALEJANDRÍA</t>
  </si>
  <si>
    <t>AMAGÁ</t>
  </si>
  <si>
    <t>ANGELÓPOLIS</t>
  </si>
  <si>
    <t>ANORÍ</t>
  </si>
  <si>
    <t>SANTAFÉ DE ANTIOQUIA</t>
  </si>
  <si>
    <t>ANZÁ</t>
  </si>
  <si>
    <t>APARTADÓ</t>
  </si>
  <si>
    <t>CIUDAD BOLÍVAR</t>
  </si>
  <si>
    <t>BURITICÁ</t>
  </si>
  <si>
    <t>CÁCERES</t>
  </si>
  <si>
    <t>CARACOLÍ</t>
  </si>
  <si>
    <t>CHIGORODÓ</t>
  </si>
  <si>
    <t>COCORNÁ</t>
  </si>
  <si>
    <t>CONCEPCIÓN</t>
  </si>
  <si>
    <t>DONMATÍAS</t>
  </si>
  <si>
    <t>EBÉJICO</t>
  </si>
  <si>
    <t>ENTRERRÍOS</t>
  </si>
  <si>
    <t>GÓMEZ PLATA</t>
  </si>
  <si>
    <t>GUATAPÉ</t>
  </si>
  <si>
    <t>ITAGÜÍ</t>
  </si>
  <si>
    <t>JARDÍN</t>
  </si>
  <si>
    <t>JERICÓ</t>
  </si>
  <si>
    <t>LA UNIÓN</t>
  </si>
  <si>
    <t>MURINDÓ</t>
  </si>
  <si>
    <t>MUTATÁ</t>
  </si>
  <si>
    <t>NECOCLÍ</t>
  </si>
  <si>
    <t>NECHÍ</t>
  </si>
  <si>
    <t>PUERTO BERRÍO</t>
  </si>
  <si>
    <t>SAN ANDRÉS DE CUERQUÍA</t>
  </si>
  <si>
    <t>SAN JERÓNIMO</t>
  </si>
  <si>
    <t>SAN JOSÉ DE LA MONTAÑA</t>
  </si>
  <si>
    <t>SAN JUAN DE URABÁ</t>
  </si>
  <si>
    <t>SAN PEDRO DE URABÁ</t>
  </si>
  <si>
    <t>SANTA BÁRBARA</t>
  </si>
  <si>
    <t>SONSÓN</t>
  </si>
  <si>
    <t>SOPETRÁN</t>
  </si>
  <si>
    <t>TÁMESIS</t>
  </si>
  <si>
    <t>TARAZÁ</t>
  </si>
  <si>
    <t>TITIRIBÍ</t>
  </si>
  <si>
    <t>VALPARAÍSO</t>
  </si>
  <si>
    <t>VEGACHÍ</t>
  </si>
  <si>
    <t>VIGÍA DEL FUERTE</t>
  </si>
  <si>
    <t>YALÍ</t>
  </si>
  <si>
    <t>YOLOMBÓ</t>
  </si>
  <si>
    <t>YONDÓ</t>
  </si>
  <si>
    <t>AFILIADOS AL REGIMEN CONTRIBUTIVO SEGÚN LA BASE DE DATOS FOSYGA 2011</t>
  </si>
  <si>
    <t>EPSS40</t>
  </si>
  <si>
    <t>Campo17</t>
  </si>
  <si>
    <t>EPS040</t>
  </si>
  <si>
    <t>EN LOS MUNICIPIOS DE ANTIOQUIA</t>
  </si>
  <si>
    <t>GENERO  EN R. SUBSIDIADO</t>
  </si>
  <si>
    <t>GENERO EN R. CONTRIBUTIVO</t>
  </si>
  <si>
    <t>ZONA EN R.SUBSIDIADO</t>
  </si>
  <si>
    <t>TIPO  DE AFILIACIÓN EN R. CONTRIBUTIVO</t>
  </si>
  <si>
    <t>Cotizante</t>
  </si>
  <si>
    <t>Beneficiario</t>
  </si>
  <si>
    <t>TOTAL PERSONAS AFILIADAS 
R. SUBSIDIADOS</t>
  </si>
  <si>
    <t>TOTAL PERSONAS AFILIADAS 
R. CONTRIBUTIVO</t>
  </si>
  <si>
    <t>POBLACIÓN SEGÚN NIVEL SISBEN EN R. SUBSIDIADO</t>
  </si>
  <si>
    <t xml:space="preserve">  POBLACIÓN AFILIADA AL SGSSS * DE SALUD, POR NIVEL, GENERO, ZONA Y TIPO DE AFILIADO</t>
  </si>
  <si>
    <t>Suma de CuentaDeCampo2</t>
  </si>
  <si>
    <t>A</t>
  </si>
  <si>
    <t>B</t>
  </si>
  <si>
    <t>C</t>
  </si>
  <si>
    <t>Adicinal</t>
  </si>
  <si>
    <t xml:space="preserve">Total afiliados  al SGSSS </t>
  </si>
  <si>
    <t>Salud Vida EPS</t>
  </si>
  <si>
    <t>Fuentes:</t>
  </si>
  <si>
    <t>AFILIADOS AL REGIMEN SUBSIDIADO SEGÚN LA BASE DE DATOS FOSYGA 2016</t>
  </si>
  <si>
    <t>AFILIADOS AL REGIMEN CONTRIBUTIVO SEGÚN LA BASE DE DATOS FOSYGA 2016</t>
  </si>
  <si>
    <t>ESS118</t>
  </si>
  <si>
    <t>Emssanar E.S.S.</t>
  </si>
  <si>
    <t>CODIGO Ministerio</t>
  </si>
  <si>
    <t xml:space="preserve">Total Afiliados </t>
  </si>
  <si>
    <t xml:space="preserve">%  de cobertura </t>
  </si>
  <si>
    <t>MOVILIDAD DESCENDENTE</t>
  </si>
  <si>
    <t>TOTAL
Régimen Subsidiado</t>
  </si>
  <si>
    <t>TOTAL
Régimen Contributivo</t>
  </si>
  <si>
    <t xml:space="preserve">Coomeva SA
</t>
  </si>
  <si>
    <t xml:space="preserve">EPM
</t>
  </si>
  <si>
    <t>% de Cobertura
RS+RC+RE</t>
  </si>
  <si>
    <t>DISTRIBUCIÓN DE AFILIADOS AL RÉGIMEN SUBSIDIADO*  POR TIPO DE POBLACIÓN EN ANTIOQUIA
Población Afiliada al Régimen Subsidiado según BDUA</t>
  </si>
  <si>
    <t>NÚMERO DE USUARIOS SUSPENDIDOS EN EL RÉGIMEN CONTRIBUTIVO, POR EPS, MUNICIPIO Y SUBREGIÓN</t>
  </si>
  <si>
    <t>EPSS41</t>
  </si>
  <si>
    <t>Nueva EPS</t>
  </si>
  <si>
    <t>001</t>
  </si>
  <si>
    <t>002</t>
  </si>
  <si>
    <t>004</t>
  </si>
  <si>
    <t>021</t>
  </si>
  <si>
    <t>030</t>
  </si>
  <si>
    <t>031</t>
  </si>
  <si>
    <t>034</t>
  </si>
  <si>
    <t>036</t>
  </si>
  <si>
    <t>038</t>
  </si>
  <si>
    <t>040</t>
  </si>
  <si>
    <t>042</t>
  </si>
  <si>
    <t>044</t>
  </si>
  <si>
    <t>045</t>
  </si>
  <si>
    <t>051</t>
  </si>
  <si>
    <t>055</t>
  </si>
  <si>
    <t>059</t>
  </si>
  <si>
    <t>079</t>
  </si>
  <si>
    <t>086</t>
  </si>
  <si>
    <t>088</t>
  </si>
  <si>
    <t>091</t>
  </si>
  <si>
    <t>093</t>
  </si>
  <si>
    <t>101</t>
  </si>
  <si>
    <t>107</t>
  </si>
  <si>
    <t>113</t>
  </si>
  <si>
    <t>120</t>
  </si>
  <si>
    <t>125</t>
  </si>
  <si>
    <t>129</t>
  </si>
  <si>
    <t>134</t>
  </si>
  <si>
    <t>138</t>
  </si>
  <si>
    <t>142</t>
  </si>
  <si>
    <t>145</t>
  </si>
  <si>
    <t>147</t>
  </si>
  <si>
    <t>148</t>
  </si>
  <si>
    <t>150</t>
  </si>
  <si>
    <t>154</t>
  </si>
  <si>
    <t>172</t>
  </si>
  <si>
    <t>190</t>
  </si>
  <si>
    <t>197</t>
  </si>
  <si>
    <t>206</t>
  </si>
  <si>
    <t>209</t>
  </si>
  <si>
    <t>212</t>
  </si>
  <si>
    <t>234</t>
  </si>
  <si>
    <t>237</t>
  </si>
  <si>
    <t>240</t>
  </si>
  <si>
    <t>250</t>
  </si>
  <si>
    <t>264</t>
  </si>
  <si>
    <t>266</t>
  </si>
  <si>
    <t>282</t>
  </si>
  <si>
    <t>284</t>
  </si>
  <si>
    <t>306</t>
  </si>
  <si>
    <t>308</t>
  </si>
  <si>
    <t>310</t>
  </si>
  <si>
    <t>313</t>
  </si>
  <si>
    <t>315</t>
  </si>
  <si>
    <t>318</t>
  </si>
  <si>
    <t>321</t>
  </si>
  <si>
    <t>347</t>
  </si>
  <si>
    <t>353</t>
  </si>
  <si>
    <t>360</t>
  </si>
  <si>
    <t>361</t>
  </si>
  <si>
    <t>364</t>
  </si>
  <si>
    <t>368</t>
  </si>
  <si>
    <t>376</t>
  </si>
  <si>
    <t>380</t>
  </si>
  <si>
    <t>390</t>
  </si>
  <si>
    <t>400</t>
  </si>
  <si>
    <t>411</t>
  </si>
  <si>
    <t>425</t>
  </si>
  <si>
    <t>440</t>
  </si>
  <si>
    <t>467</t>
  </si>
  <si>
    <t>475</t>
  </si>
  <si>
    <t>480</t>
  </si>
  <si>
    <t>483</t>
  </si>
  <si>
    <t>490</t>
  </si>
  <si>
    <t>495</t>
  </si>
  <si>
    <t>501</t>
  </si>
  <si>
    <t>541</t>
  </si>
  <si>
    <t>543</t>
  </si>
  <si>
    <t>576</t>
  </si>
  <si>
    <t>579</t>
  </si>
  <si>
    <t>585</t>
  </si>
  <si>
    <t>591</t>
  </si>
  <si>
    <t>604</t>
  </si>
  <si>
    <t>607</t>
  </si>
  <si>
    <t>615</t>
  </si>
  <si>
    <t>628</t>
  </si>
  <si>
    <t>631</t>
  </si>
  <si>
    <t>642</t>
  </si>
  <si>
    <t>647</t>
  </si>
  <si>
    <t>649</t>
  </si>
  <si>
    <t>652</t>
  </si>
  <si>
    <t>656</t>
  </si>
  <si>
    <t>658</t>
  </si>
  <si>
    <t>659</t>
  </si>
  <si>
    <t>660</t>
  </si>
  <si>
    <t>664</t>
  </si>
  <si>
    <t>665</t>
  </si>
  <si>
    <t>667</t>
  </si>
  <si>
    <t>670</t>
  </si>
  <si>
    <t>674</t>
  </si>
  <si>
    <t>679</t>
  </si>
  <si>
    <t>686</t>
  </si>
  <si>
    <t>690</t>
  </si>
  <si>
    <t>697</t>
  </si>
  <si>
    <t>736</t>
  </si>
  <si>
    <t>756</t>
  </si>
  <si>
    <t>761</t>
  </si>
  <si>
    <t>789</t>
  </si>
  <si>
    <t>790</t>
  </si>
  <si>
    <t>792</t>
  </si>
  <si>
    <t>809</t>
  </si>
  <si>
    <t>819</t>
  </si>
  <si>
    <t>837</t>
  </si>
  <si>
    <t>842</t>
  </si>
  <si>
    <t>847</t>
  </si>
  <si>
    <t>854</t>
  </si>
  <si>
    <t>856</t>
  </si>
  <si>
    <t>858</t>
  </si>
  <si>
    <t>861</t>
  </si>
  <si>
    <t>873</t>
  </si>
  <si>
    <t>885</t>
  </si>
  <si>
    <t>887</t>
  </si>
  <si>
    <t>890</t>
  </si>
  <si>
    <t>893</t>
  </si>
  <si>
    <t>895</t>
  </si>
  <si>
    <t>CAJACOPI ATLANTICO -CM</t>
  </si>
  <si>
    <t>AFILIADOS A RÉGIMEN SUBSIDIADO AL DEPARTAMENTO DE ANTIOQUIA SEGÚN BASE DE DATOS UNICA DE AFILIADOS DEL FOSYGA - BDUA . FECHA DE CORTE: 2010-2016</t>
  </si>
  <si>
    <t>Mes actual vs Mes anterior</t>
  </si>
  <si>
    <t>Famisanar</t>
  </si>
  <si>
    <t>Población Víctima</t>
  </si>
  <si>
    <t>Total Usuarios Suspendidos
Diciembre</t>
  </si>
  <si>
    <t>SUSPENDIDOS CONTRIBUTIVO DICIEMBRE 2016</t>
  </si>
  <si>
    <t>SAVIA SALUD</t>
  </si>
  <si>
    <t>Tendencia en Valor absoluto
(2017 menos 2016)</t>
  </si>
  <si>
    <t>2017 Vs 2016</t>
  </si>
  <si>
    <t>PROYECCIÓN DANE 2017</t>
  </si>
  <si>
    <t>Porcentaje de participación de las EPS Subsidiadas en los 125 municipios del departamento de Antioquia</t>
  </si>
  <si>
    <t>AFILIADOS A RÉGIMEN SUBSIDIADO AL DEPARTAMENTO DE ANTIOQUIA SEGÚN BASE DE DATOS UNICA DE AFILIADOS DEL FOSYGA - BDUA . FECHA DE CORTE: 2012-2017</t>
  </si>
  <si>
    <r>
      <t xml:space="preserve">POBLACIÓN AFILIADA AL RÉGIMEN SUBSIDIADO* POR GRUPOS DE EDAD Y MUNICIPIOS.
ANTIOQUIA 
</t>
    </r>
    <r>
      <rPr>
        <b/>
        <sz val="9"/>
        <rFont val="Arial Narrow"/>
        <family val="2"/>
      </rPr>
      <t>* Población Afiliada al Régimen Subsidiado según BDUA</t>
    </r>
  </si>
  <si>
    <r>
      <t xml:space="preserve">POBLACIÓN AFILIADA AL RÉGIMEN CONTRIBUTIVO* POR GRUPOS DE EDAD Y MUNICIPIOS.
ANTIOQUIA 
</t>
    </r>
    <r>
      <rPr>
        <b/>
        <sz val="9"/>
        <rFont val="Arial Narrow"/>
        <family val="2"/>
      </rPr>
      <t>Población Afiliada al Régimen Contributivo BDUA</t>
    </r>
  </si>
  <si>
    <t>R. excepción</t>
  </si>
  <si>
    <t>EPSS44</t>
  </si>
  <si>
    <t>MEDIMAS</t>
  </si>
  <si>
    <t>EPS044</t>
  </si>
  <si>
    <t>Medimas EPS Subsidiada</t>
  </si>
  <si>
    <t xml:space="preserve">Medimas EPS
</t>
  </si>
  <si>
    <t>CONVENCIONES % VARIACIÓN</t>
  </si>
  <si>
    <t>&lt; 0,1%</t>
  </si>
  <si>
    <t>Código población según resolución 4622 de 2016</t>
  </si>
  <si>
    <t>ZONA EN R.CONTRIBUTIVO</t>
  </si>
  <si>
    <t>Julio César Fabra Arrieta</t>
  </si>
  <si>
    <t>Realizado por:</t>
  </si>
  <si>
    <r>
      <t xml:space="preserve">REGIMEN ESPECIAL Y EXCEPCIÓN
</t>
    </r>
    <r>
      <rPr>
        <sz val="7"/>
        <color theme="1"/>
        <rFont val="Arial"/>
        <family val="2"/>
      </rPr>
      <t>(Magisterio, Ecopetrol, 
UdeA, Unal)</t>
    </r>
  </si>
  <si>
    <t>Policia</t>
  </si>
  <si>
    <t>24</t>
  </si>
  <si>
    <t>Deportados de Venezuela</t>
  </si>
  <si>
    <t>DONMATIAS</t>
  </si>
  <si>
    <t>GOMEZ PLATA</t>
  </si>
  <si>
    <t>ITAGUI</t>
  </si>
  <si>
    <t>SAN VICENTE FERRER</t>
  </si>
  <si>
    <t>SANTA FE DE ANTIOQUIA</t>
  </si>
  <si>
    <t>Ejercito y policia</t>
  </si>
  <si>
    <t>Ejercito</t>
  </si>
  <si>
    <t>Excepción</t>
  </si>
  <si>
    <t>Sin cobertura</t>
  </si>
  <si>
    <r>
      <t xml:space="preserve">FUERZAS MILITARES
</t>
    </r>
    <r>
      <rPr>
        <sz val="7"/>
        <color theme="1"/>
        <rFont val="Arial"/>
        <family val="2"/>
      </rPr>
      <t>(Ejercito y Policia)</t>
    </r>
  </si>
  <si>
    <t>RES003</t>
  </si>
  <si>
    <t>Ejercito Nacional</t>
  </si>
  <si>
    <t>Policia Nacional</t>
  </si>
  <si>
    <t>RES001</t>
  </si>
  <si>
    <t>&gt; 0,5%</t>
  </si>
  <si>
    <t>&lt;0,1% y &gt;0,5%</t>
  </si>
  <si>
    <t>Medimás</t>
  </si>
  <si>
    <t>SISPRO-BODEGA DE DATOS NOVIEMBRE 2017</t>
  </si>
  <si>
    <t>Medimas</t>
  </si>
  <si>
    <t>Tendencia en Valor absoluto
(Diciembre 2017  menos Noviembre 2017)</t>
  </si>
  <si>
    <t>SUSPENDIDOS CONTRIBUTIVO DICIEMBRE 2017</t>
  </si>
  <si>
    <t>26</t>
  </si>
  <si>
    <t>Grupo_edad</t>
  </si>
  <si>
    <t>Excombatientes Acuerdos de PAZ</t>
  </si>
  <si>
    <t>Total Municipios</t>
  </si>
  <si>
    <t>Total afiliados</t>
  </si>
  <si>
    <t>Total Afiliados Movilidad</t>
  </si>
  <si>
    <t>Población proyectada</t>
  </si>
  <si>
    <t xml:space="preserve"> DANE 2017</t>
  </si>
  <si>
    <t>COD 
MPIO</t>
  </si>
  <si>
    <t xml:space="preserve">FECHA DE CORTE: </t>
  </si>
  <si>
    <t>Diciembre 2017</t>
  </si>
  <si>
    <t>COBERTURA POBLACIÓN ACTIVA AFILIADA AL SGSSS EN EL DEPARTAMENTO DE ANTIOQUIA, POR SUBREGIÓN, MUNICIPIO Y RÉGIMEN. 
Según Población Proyectada DANE 2017.</t>
  </si>
  <si>
    <t>Población diferencia</t>
  </si>
  <si>
    <t>R. Subsidiado</t>
  </si>
  <si>
    <t>R. Contributivo</t>
  </si>
  <si>
    <t>R. Excepción</t>
  </si>
  <si>
    <t>Sin Afiliación</t>
  </si>
  <si>
    <t>='1.COBERTURA  DANE'!C1</t>
  </si>
  <si>
    <t>Afiliados  en Antioquia</t>
  </si>
  <si>
    <t>Valle de Aburra</t>
  </si>
  <si>
    <t>Participacion EPS municipios</t>
  </si>
  <si>
    <t>ASMET SALUD</t>
  </si>
  <si>
    <t>CAJACOPI</t>
  </si>
  <si>
    <t>SOS</t>
  </si>
  <si>
    <t xml:space="preserve">Fondo Ferrocarriles
</t>
  </si>
  <si>
    <t>SaludVida</t>
  </si>
  <si>
    <t>ALIANSALUD</t>
  </si>
  <si>
    <t>Compensar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</si>
</sst>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 * #,##0.00_ ;_ * \-#,##0.00_ ;_ * &quot;-&quot;??_ ;_ @_ "/>
    <numFmt numFmtId="168" formatCode="_ [$€-2]\ * #,##0.00_ ;_ [$€-2]\ * \-#,##0.00_ ;_ [$€-2]\ * &quot;-&quot;??_ "/>
    <numFmt numFmtId="169" formatCode="_-* #,##0_-;\-* #,##0_-;_-* &quot;-&quot;??_-;_-@_-"/>
    <numFmt numFmtId="170" formatCode="0.0"/>
    <numFmt numFmtId="171" formatCode="_-* #.##0.00_-;\-* #.##0.00_-;_-* &quot;-&quot;??_-;_-@_-"/>
    <numFmt numFmtId="172" formatCode="_-* #,##0.00\ &quot;€&quot;_-;\-* #,##0.00\ &quot;€&quot;_-;_-* &quot;-&quot;??\ &quot;€&quot;_-;_-@_-"/>
    <numFmt numFmtId="173" formatCode="#.##"/>
    <numFmt numFmtId="174" formatCode="#.#"/>
    <numFmt numFmtId="175" formatCode="_-* #,##0.00\ _€_-;\-* #,##0.00\ _€_-;_-* &quot;-&quot;??\ _€_-;_-@_-"/>
    <numFmt numFmtId="176" formatCode="#."/>
    <numFmt numFmtId="177" formatCode="_-[$€-2]* #,##0.00_-;\-[$€-2]* #,##0.00_-;_-[$€-2]* &quot;-&quot;??_-"/>
    <numFmt numFmtId="178" formatCode="#,##0.0"/>
    <numFmt numFmtId="179" formatCode="0.0%"/>
    <numFmt numFmtId="180" formatCode="#,###"/>
    <numFmt numFmtId="181" formatCode="0.0000000"/>
  </numFmts>
  <fonts count="1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11"/>
      <color theme="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b/>
      <i/>
      <sz val="12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b/>
      <sz val="10"/>
      <color indexed="9"/>
      <name val="Arial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1"/>
      <name val="Calibri"/>
      <family val="2"/>
      <scheme val="minor"/>
    </font>
    <font>
      <b/>
      <sz val="10"/>
      <name val="Arial Narrow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9"/>
      <name val="Arial Narrow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name val="Arial Narrow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7"/>
      <color theme="1"/>
      <name val="Arial"/>
      <family val="2"/>
    </font>
    <font>
      <b/>
      <sz val="9"/>
      <color indexed="1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0"/>
      <color indexed="56"/>
      <name val="Cambria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indexed="56"/>
      <name val="Cambria"/>
      <family val="2"/>
    </font>
    <font>
      <b/>
      <sz val="10"/>
      <color indexed="62"/>
      <name val="Calibri"/>
      <family val="2"/>
    </font>
    <font>
      <b/>
      <sz val="16"/>
      <color indexed="62"/>
      <name val="Cambria"/>
      <family val="2"/>
    </font>
  </fonts>
  <fills count="7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9576"/>
        <bgColor indexed="64"/>
      </patternFill>
    </fill>
    <fill>
      <patternFill patternType="solid">
        <fgColor rgb="FF33CC33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99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66">
    <xf numFmtId="0" fontId="0" fillId="0" borderId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33" fillId="0" borderId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7" fontId="40" fillId="0" borderId="0" applyFont="0" applyFill="0" applyBorder="0" applyAlignment="0" applyProtection="0"/>
    <xf numFmtId="0" fontId="31" fillId="0" borderId="0"/>
    <xf numFmtId="0" fontId="41" fillId="0" borderId="0"/>
    <xf numFmtId="0" fontId="32" fillId="0" borderId="0"/>
    <xf numFmtId="0" fontId="34" fillId="0" borderId="0"/>
    <xf numFmtId="0" fontId="30" fillId="0" borderId="0"/>
    <xf numFmtId="0" fontId="34" fillId="0" borderId="0"/>
    <xf numFmtId="0" fontId="29" fillId="0" borderId="0"/>
    <xf numFmtId="0" fontId="28" fillId="0" borderId="0"/>
    <xf numFmtId="0" fontId="27" fillId="0" borderId="0"/>
    <xf numFmtId="0" fontId="59" fillId="0" borderId="0"/>
    <xf numFmtId="0" fontId="26" fillId="0" borderId="0"/>
    <xf numFmtId="171" fontId="32" fillId="0" borderId="0" applyFont="0" applyFill="0" applyBorder="0" applyAlignment="0" applyProtection="0"/>
    <xf numFmtId="0" fontId="33" fillId="0" borderId="0"/>
    <xf numFmtId="0" fontId="26" fillId="0" borderId="0"/>
    <xf numFmtId="0" fontId="25" fillId="0" borderId="0"/>
    <xf numFmtId="0" fontId="24" fillId="0" borderId="0"/>
    <xf numFmtId="0" fontId="62" fillId="0" borderId="0"/>
    <xf numFmtId="167" fontId="3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3" fillId="0" borderId="0"/>
    <xf numFmtId="0" fontId="22" fillId="0" borderId="0"/>
    <xf numFmtId="0" fontId="20" fillId="0" borderId="0"/>
    <xf numFmtId="0" fontId="69" fillId="0" borderId="0"/>
    <xf numFmtId="3" fontId="75" fillId="0" borderId="13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2" borderId="0" applyNumberFormat="0" applyBorder="0" applyAlignment="0" applyProtection="0"/>
    <xf numFmtId="0" fontId="42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18" borderId="0" applyNumberFormat="0" applyBorder="0" applyAlignment="0" applyProtection="0"/>
    <xf numFmtId="0" fontId="42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20" borderId="0" applyNumberFormat="0" applyBorder="0" applyAlignment="0" applyProtection="0"/>
    <xf numFmtId="0" fontId="42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22" borderId="0" applyNumberFormat="0" applyBorder="0" applyAlignment="0" applyProtection="0"/>
    <xf numFmtId="0" fontId="42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24" borderId="0" applyNumberFormat="0" applyBorder="0" applyAlignment="0" applyProtection="0"/>
    <xf numFmtId="0" fontId="42" fillId="34" borderId="0" applyNumberFormat="0" applyBorder="0" applyAlignment="0" applyProtection="0"/>
    <xf numFmtId="0" fontId="20" fillId="26" borderId="0" applyNumberFormat="0" applyBorder="0" applyAlignment="0" applyProtection="0"/>
    <xf numFmtId="0" fontId="42" fillId="33" borderId="0" applyNumberFormat="0" applyBorder="0" applyAlignment="0" applyProtection="0"/>
    <xf numFmtId="0" fontId="20" fillId="39" borderId="0" applyNumberFormat="0" applyBorder="0" applyAlignment="0" applyProtection="0"/>
    <xf numFmtId="0" fontId="20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31" borderId="0" applyNumberFormat="0" applyBorder="0" applyAlignment="0" applyProtection="0"/>
    <xf numFmtId="0" fontId="42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34" borderId="0" applyNumberFormat="0" applyBorder="0" applyAlignment="0" applyProtection="0"/>
    <xf numFmtId="0" fontId="42" fillId="32" borderId="0" applyNumberFormat="0" applyBorder="0" applyAlignment="0" applyProtection="0"/>
    <xf numFmtId="0" fontId="42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19" borderId="0" applyNumberFormat="0" applyBorder="0" applyAlignment="0" applyProtection="0"/>
    <xf numFmtId="0" fontId="42" fillId="31" borderId="0" applyNumberFormat="0" applyBorder="0" applyAlignment="0" applyProtection="0"/>
    <xf numFmtId="0" fontId="20" fillId="21" borderId="0" applyNumberFormat="0" applyBorder="0" applyAlignment="0" applyProtection="0"/>
    <xf numFmtId="0" fontId="42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23" borderId="0" applyNumberFormat="0" applyBorder="0" applyAlignment="0" applyProtection="0"/>
    <xf numFmtId="0" fontId="42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25" borderId="0" applyNumberFormat="0" applyBorder="0" applyAlignment="0" applyProtection="0"/>
    <xf numFmtId="0" fontId="42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27" borderId="0" applyNumberFormat="0" applyBorder="0" applyAlignment="0" applyProtection="0"/>
    <xf numFmtId="0" fontId="42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29" borderId="0" applyNumberFormat="0" applyBorder="0" applyAlignment="0" applyProtection="0"/>
    <xf numFmtId="0" fontId="76" fillId="34" borderId="0" applyNumberFormat="0" applyBorder="0" applyAlignment="0" applyProtection="0"/>
    <xf numFmtId="0" fontId="76" fillId="43" borderId="0" applyNumberFormat="0" applyBorder="0" applyAlignment="0" applyProtection="0"/>
    <xf numFmtId="0" fontId="76" fillId="42" borderId="0" applyNumberFormat="0" applyBorder="0" applyAlignment="0" applyProtection="0"/>
    <xf numFmtId="0" fontId="76" fillId="36" borderId="0" applyNumberFormat="0" applyBorder="0" applyAlignment="0" applyProtection="0"/>
    <xf numFmtId="0" fontId="76" fillId="34" borderId="0" applyNumberFormat="0" applyBorder="0" applyAlignment="0" applyProtection="0"/>
    <xf numFmtId="0" fontId="76" fillId="31" borderId="0" applyNumberFormat="0" applyBorder="0" applyAlignment="0" applyProtection="0"/>
    <xf numFmtId="0" fontId="76" fillId="44" borderId="0" applyNumberFormat="0" applyBorder="0" applyAlignment="0" applyProtection="0"/>
    <xf numFmtId="0" fontId="76" fillId="31" borderId="0" applyNumberFormat="0" applyBorder="0" applyAlignment="0" applyProtection="0"/>
    <xf numFmtId="0" fontId="76" fillId="41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3" borderId="0" applyNumberFormat="0" applyBorder="0" applyAlignment="0" applyProtection="0"/>
    <xf numFmtId="0" fontId="76" fillId="42" borderId="0" applyNumberFormat="0" applyBorder="0" applyAlignment="0" applyProtection="0"/>
    <xf numFmtId="0" fontId="76" fillId="49" borderId="0" applyNumberFormat="0" applyBorder="0" applyAlignment="0" applyProtection="0"/>
    <xf numFmtId="0" fontId="76" fillId="46" borderId="0" applyNumberFormat="0" applyBorder="0" applyAlignment="0" applyProtection="0"/>
    <xf numFmtId="0" fontId="76" fillId="50" borderId="0" applyNumberFormat="0" applyBorder="0" applyAlignment="0" applyProtection="0"/>
    <xf numFmtId="0" fontId="77" fillId="38" borderId="0" applyNumberFormat="0" applyBorder="0" applyAlignment="0" applyProtection="0"/>
    <xf numFmtId="0" fontId="78" fillId="37" borderId="0" applyNumberFormat="0" applyBorder="0" applyAlignment="0" applyProtection="0"/>
    <xf numFmtId="0" fontId="79" fillId="51" borderId="48" applyNumberFormat="0" applyAlignment="0" applyProtection="0"/>
    <xf numFmtId="0" fontId="80" fillId="39" borderId="48" applyNumberFormat="0" applyAlignment="0" applyProtection="0"/>
    <xf numFmtId="0" fontId="81" fillId="52" borderId="49" applyNumberFormat="0" applyAlignment="0" applyProtection="0"/>
    <xf numFmtId="0" fontId="82" fillId="0" borderId="50" applyNumberFormat="0" applyFill="0" applyAlignment="0" applyProtection="0"/>
    <xf numFmtId="0" fontId="81" fillId="52" borderId="49" applyNumberFormat="0" applyAlignment="0" applyProtection="0"/>
    <xf numFmtId="0" fontId="83" fillId="0" borderId="0" applyNumberFormat="0" applyFill="0" applyBorder="0" applyAlignment="0" applyProtection="0"/>
    <xf numFmtId="0" fontId="76" fillId="53" borderId="0" applyNumberFormat="0" applyBorder="0" applyAlignment="0" applyProtection="0"/>
    <xf numFmtId="0" fontId="76" fillId="50" borderId="0" applyNumberFormat="0" applyBorder="0" applyAlignment="0" applyProtection="0"/>
    <xf numFmtId="0" fontId="76" fillId="5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3" borderId="0" applyNumberFormat="0" applyBorder="0" applyAlignment="0" applyProtection="0"/>
    <xf numFmtId="0" fontId="84" fillId="33" borderId="48" applyNumberFormat="0" applyAlignment="0" applyProtection="0"/>
    <xf numFmtId="168" fontId="32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78" fillId="34" borderId="0" applyNumberFormat="0" applyBorder="0" applyAlignment="0" applyProtection="0"/>
    <xf numFmtId="0" fontId="86" fillId="0" borderId="51" applyNumberFormat="0" applyFill="0" applyAlignment="0" applyProtection="0"/>
    <xf numFmtId="0" fontId="87" fillId="0" borderId="52" applyNumberFormat="0" applyFill="0" applyAlignment="0" applyProtection="0"/>
    <xf numFmtId="0" fontId="88" fillId="0" borderId="53" applyNumberFormat="0" applyFill="0" applyAlignment="0" applyProtection="0"/>
    <xf numFmtId="0" fontId="88" fillId="0" borderId="0" applyNumberFormat="0" applyFill="0" applyBorder="0" applyAlignment="0" applyProtection="0"/>
    <xf numFmtId="0" fontId="77" fillId="36" borderId="0" applyNumberFormat="0" applyBorder="0" applyAlignment="0" applyProtection="0"/>
    <xf numFmtId="0" fontId="84" fillId="40" borderId="48" applyNumberFormat="0" applyAlignment="0" applyProtection="0"/>
    <xf numFmtId="0" fontId="89" fillId="0" borderId="54" applyNumberFormat="0" applyFill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72" fontId="20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90" fillId="4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42" fillId="0" borderId="0"/>
    <xf numFmtId="0" fontId="20" fillId="0" borderId="0"/>
    <xf numFmtId="0" fontId="32" fillId="0" borderId="0"/>
    <xf numFmtId="0" fontId="3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91" fillId="0" borderId="0"/>
    <xf numFmtId="0" fontId="32" fillId="0" borderId="0"/>
    <xf numFmtId="0" fontId="20" fillId="0" borderId="0"/>
    <xf numFmtId="0" fontId="9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3" fillId="0" borderId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32" fillId="32" borderId="11" applyNumberFormat="0" applyFont="0" applyAlignment="0" applyProtection="0"/>
    <xf numFmtId="0" fontId="20" fillId="17" borderId="44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20" fillId="17" borderId="44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17" borderId="44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20" fillId="17" borderId="44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42" fillId="32" borderId="11" applyNumberFormat="0" applyFont="0" applyAlignment="0" applyProtection="0"/>
    <xf numFmtId="0" fontId="32" fillId="32" borderId="11" applyNumberFormat="0" applyFont="0" applyAlignment="0" applyProtection="0"/>
    <xf numFmtId="0" fontId="92" fillId="51" borderId="55" applyNumberFormat="0" applyAlignment="0" applyProtection="0"/>
    <xf numFmtId="9" fontId="32" fillId="0" borderId="0" applyFont="0" applyFill="0" applyBorder="0" applyAlignment="0" applyProtection="0"/>
    <xf numFmtId="0" fontId="92" fillId="39" borderId="55" applyNumberFormat="0" applyAlignment="0" applyProtection="0"/>
    <xf numFmtId="0" fontId="89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56" applyNumberFormat="0" applyFill="0" applyAlignment="0" applyProtection="0"/>
    <xf numFmtId="0" fontId="95" fillId="0" borderId="57" applyNumberFormat="0" applyFill="0" applyAlignment="0" applyProtection="0"/>
    <xf numFmtId="0" fontId="83" fillId="0" borderId="58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59" applyNumberFormat="0" applyFill="0" applyAlignment="0" applyProtection="0"/>
    <xf numFmtId="0" fontId="89" fillId="0" borderId="0" applyNumberFormat="0" applyFill="0" applyBorder="0" applyAlignment="0" applyProtection="0"/>
    <xf numFmtId="0" fontId="32" fillId="0" borderId="0"/>
    <xf numFmtId="0" fontId="20" fillId="0" borderId="0"/>
    <xf numFmtId="0" fontId="34" fillId="0" borderId="0"/>
    <xf numFmtId="0" fontId="17" fillId="0" borderId="0"/>
    <xf numFmtId="0" fontId="33" fillId="0" borderId="0" applyFill="0" applyBorder="0" applyAlignment="0" applyProtection="0"/>
    <xf numFmtId="0" fontId="34" fillId="0" borderId="0"/>
    <xf numFmtId="0" fontId="16" fillId="0" borderId="0"/>
    <xf numFmtId="0" fontId="107" fillId="0" borderId="0"/>
    <xf numFmtId="0" fontId="15" fillId="0" borderId="0"/>
    <xf numFmtId="0" fontId="14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6" fontId="108" fillId="0" borderId="0" applyFont="0" applyFill="0" applyBorder="0" applyAlignment="0" applyProtection="0"/>
    <xf numFmtId="176" fontId="109" fillId="0" borderId="0">
      <protection locked="0"/>
    </xf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4" borderId="0" applyNumberFormat="0" applyBorder="0" applyAlignment="0" applyProtection="0"/>
    <xf numFmtId="0" fontId="42" fillId="33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41" borderId="0" applyNumberFormat="0" applyBorder="0" applyAlignment="0" applyProtection="0"/>
    <xf numFmtId="0" fontId="42" fillId="38" borderId="0" applyNumberFormat="0" applyBorder="0" applyAlignment="0" applyProtection="0"/>
    <xf numFmtId="0" fontId="42" fillId="30" borderId="0" applyNumberFormat="0" applyBorder="0" applyAlignment="0" applyProtection="0"/>
    <xf numFmtId="0" fontId="42" fillId="42" borderId="0" applyNumberFormat="0" applyBorder="0" applyAlignment="0" applyProtection="0"/>
    <xf numFmtId="168" fontId="110" fillId="0" borderId="0" applyFont="0" applyFill="0" applyBorder="0" applyAlignment="0" applyProtection="0"/>
    <xf numFmtId="177" fontId="32" fillId="0" borderId="0" applyFont="0" applyFill="0" applyBorder="0" applyAlignment="0" applyProtection="0"/>
    <xf numFmtId="168" fontId="110" fillId="0" borderId="0" applyFont="0" applyFill="0" applyBorder="0" applyAlignment="0" applyProtection="0"/>
    <xf numFmtId="175" fontId="42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9" fontId="4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2" fillId="0" borderId="0"/>
    <xf numFmtId="0" fontId="34" fillId="0" borderId="0"/>
    <xf numFmtId="0" fontId="11" fillId="0" borderId="0"/>
    <xf numFmtId="0" fontId="10" fillId="0" borderId="0"/>
    <xf numFmtId="0" fontId="34" fillId="0" borderId="0"/>
    <xf numFmtId="0" fontId="118" fillId="0" borderId="0"/>
    <xf numFmtId="0" fontId="119" fillId="0" borderId="0"/>
    <xf numFmtId="0" fontId="8" fillId="0" borderId="0"/>
    <xf numFmtId="0" fontId="122" fillId="0" borderId="0"/>
    <xf numFmtId="0" fontId="6" fillId="0" borderId="0"/>
    <xf numFmtId="0" fontId="32" fillId="0" borderId="0"/>
    <xf numFmtId="0" fontId="123" fillId="0" borderId="0"/>
    <xf numFmtId="0" fontId="34" fillId="0" borderId="0"/>
    <xf numFmtId="0" fontId="123" fillId="0" borderId="0"/>
    <xf numFmtId="0" fontId="5" fillId="0" borderId="0"/>
    <xf numFmtId="0" fontId="5" fillId="0" borderId="0"/>
    <xf numFmtId="0" fontId="126" fillId="0" borderId="0"/>
    <xf numFmtId="0" fontId="126" fillId="0" borderId="0"/>
    <xf numFmtId="0" fontId="128" fillId="0" borderId="0"/>
    <xf numFmtId="0" fontId="128" fillId="0" borderId="0"/>
    <xf numFmtId="0" fontId="131" fillId="0" borderId="0"/>
    <xf numFmtId="0" fontId="133" fillId="0" borderId="0"/>
    <xf numFmtId="0" fontId="133" fillId="0" borderId="0"/>
    <xf numFmtId="9" fontId="1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140" fillId="0" borderId="0"/>
    <xf numFmtId="0" fontId="140" fillId="0" borderId="0"/>
    <xf numFmtId="0" fontId="140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5" fillId="68" borderId="0" applyNumberFormat="0" applyBorder="0" applyAlignment="0" applyProtection="0"/>
    <xf numFmtId="0" fontId="146" fillId="69" borderId="0" applyNumberFormat="0" applyBorder="0" applyAlignment="0" applyProtection="0"/>
    <xf numFmtId="0" fontId="147" fillId="70" borderId="80" applyNumberFormat="0" applyAlignment="0" applyProtection="0"/>
  </cellStyleXfs>
  <cellXfs count="766">
    <xf numFmtId="0" fontId="0" fillId="0" borderId="0" xfId="0"/>
    <xf numFmtId="0" fontId="0" fillId="0" borderId="1" xfId="0" applyBorder="1"/>
    <xf numFmtId="0" fontId="35" fillId="0" borderId="0" xfId="0" applyFont="1"/>
    <xf numFmtId="0" fontId="36" fillId="0" borderId="0" xfId="0" applyFont="1" applyFill="1" applyBorder="1"/>
    <xf numFmtId="1" fontId="37" fillId="0" borderId="1" xfId="0" applyNumberFormat="1" applyFont="1" applyBorder="1" applyAlignment="1">
      <alignment wrapText="1" shrinkToFit="1"/>
    </xf>
    <xf numFmtId="1" fontId="37" fillId="0" borderId="1" xfId="0" applyNumberFormat="1" applyFont="1" applyFill="1" applyBorder="1" applyAlignment="1">
      <alignment wrapText="1" shrinkToFit="1"/>
    </xf>
    <xf numFmtId="3" fontId="0" fillId="0" borderId="0" xfId="0" applyNumberFormat="1"/>
    <xf numFmtId="0" fontId="0" fillId="0" borderId="0" xfId="0" applyBorder="1"/>
    <xf numFmtId="0" fontId="32" fillId="0" borderId="0" xfId="0" applyFont="1"/>
    <xf numFmtId="0" fontId="0" fillId="0" borderId="0" xfId="0" applyNumberFormat="1"/>
    <xf numFmtId="0" fontId="0" fillId="0" borderId="0" xfId="0" applyAlignment="1">
      <alignment horizontal="left"/>
    </xf>
    <xf numFmtId="0" fontId="32" fillId="0" borderId="1" xfId="0" applyFont="1" applyBorder="1"/>
    <xf numFmtId="0" fontId="44" fillId="0" borderId="1" xfId="13" applyFont="1" applyFill="1" applyBorder="1"/>
    <xf numFmtId="0" fontId="0" fillId="0" borderId="0" xfId="0"/>
    <xf numFmtId="1" fontId="32" fillId="0" borderId="1" xfId="0" applyNumberFormat="1" applyFont="1" applyBorder="1" applyAlignment="1">
      <alignment wrapText="1" shrinkToFit="1"/>
    </xf>
    <xf numFmtId="16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" fontId="32" fillId="0" borderId="1" xfId="7" applyNumberFormat="1" applyFont="1" applyFill="1" applyBorder="1"/>
    <xf numFmtId="0" fontId="32" fillId="0" borderId="1" xfId="0" applyFont="1" applyBorder="1" applyAlignment="1">
      <alignment vertical="center"/>
    </xf>
    <xf numFmtId="0" fontId="42" fillId="0" borderId="0" xfId="16" applyFont="1" applyFill="1" applyBorder="1" applyAlignment="1">
      <alignment wrapText="1"/>
    </xf>
    <xf numFmtId="0" fontId="42" fillId="0" borderId="0" xfId="16" applyFont="1" applyFill="1" applyBorder="1" applyAlignment="1">
      <alignment horizontal="right" wrapText="1"/>
    </xf>
    <xf numFmtId="0" fontId="42" fillId="0" borderId="1" xfId="14" applyFont="1" applyFill="1" applyBorder="1" applyAlignment="1">
      <alignment wrapText="1"/>
    </xf>
    <xf numFmtId="0" fontId="54" fillId="0" borderId="0" xfId="0" applyFont="1" applyAlignment="1">
      <alignment horizontal="centerContinuous" vertical="center" readingOrder="1"/>
    </xf>
    <xf numFmtId="0" fontId="0" fillId="0" borderId="0" xfId="0" applyAlignment="1">
      <alignment horizontal="centerContinuous" readingOrder="1"/>
    </xf>
    <xf numFmtId="17" fontId="35" fillId="0" borderId="0" xfId="0" applyNumberFormat="1" applyFont="1" applyBorder="1" applyAlignment="1">
      <alignment wrapText="1"/>
    </xf>
    <xf numFmtId="1" fontId="32" fillId="0" borderId="1" xfId="0" applyNumberFormat="1" applyFont="1" applyFill="1" applyBorder="1" applyAlignment="1">
      <alignment wrapText="1" shrinkToFit="1"/>
    </xf>
    <xf numFmtId="17" fontId="45" fillId="8" borderId="1" xfId="0" applyNumberFormat="1" applyFont="1" applyFill="1" applyBorder="1" applyAlignment="1">
      <alignment horizontal="center" vertical="center" wrapText="1" shrinkToFit="1"/>
    </xf>
    <xf numFmtId="0" fontId="45" fillId="8" borderId="1" xfId="0" applyFont="1" applyFill="1" applyBorder="1" applyAlignment="1">
      <alignment horizontal="center" vertical="center"/>
    </xf>
    <xf numFmtId="1" fontId="45" fillId="8" borderId="1" xfId="0" applyNumberFormat="1" applyFont="1" applyFill="1" applyBorder="1" applyAlignment="1">
      <alignment vertical="center" wrapText="1" shrinkToFit="1"/>
    </xf>
    <xf numFmtId="3" fontId="45" fillId="8" borderId="1" xfId="0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1" fontId="46" fillId="0" borderId="0" xfId="0" applyNumberFormat="1" applyFont="1"/>
    <xf numFmtId="0" fontId="47" fillId="0" borderId="0" xfId="0" applyFont="1"/>
    <xf numFmtId="0" fontId="0" fillId="0" borderId="0" xfId="0" applyAlignment="1">
      <alignment vertical="center"/>
    </xf>
    <xf numFmtId="0" fontId="0" fillId="0" borderId="0" xfId="0" pivotButton="1"/>
    <xf numFmtId="0" fontId="32" fillId="0" borderId="0" xfId="0" applyFont="1" applyAlignment="1">
      <alignment wrapText="1"/>
    </xf>
    <xf numFmtId="3" fontId="36" fillId="0" borderId="1" xfId="0" applyNumberFormat="1" applyFont="1" applyFill="1" applyBorder="1"/>
    <xf numFmtId="2" fontId="52" fillId="0" borderId="1" xfId="0" applyNumberFormat="1" applyFont="1" applyFill="1" applyBorder="1" applyAlignment="1">
      <alignment horizontal="center" vertical="center" wrapText="1"/>
    </xf>
    <xf numFmtId="0" fontId="47" fillId="4" borderId="1" xfId="14" applyFont="1" applyFill="1" applyBorder="1" applyAlignment="1">
      <alignment wrapText="1"/>
    </xf>
    <xf numFmtId="0" fontId="0" fillId="0" borderId="5" xfId="0" applyBorder="1"/>
    <xf numFmtId="0" fontId="44" fillId="0" borderId="5" xfId="13" applyFont="1" applyFill="1" applyBorder="1"/>
    <xf numFmtId="0" fontId="46" fillId="4" borderId="5" xfId="0" applyFont="1" applyFill="1" applyBorder="1"/>
    <xf numFmtId="0" fontId="32" fillId="0" borderId="5" xfId="0" applyFont="1" applyBorder="1"/>
    <xf numFmtId="0" fontId="0" fillId="0" borderId="5" xfId="0" applyBorder="1" applyAlignment="1">
      <alignment horizontal="left"/>
    </xf>
    <xf numFmtId="0" fontId="32" fillId="0" borderId="5" xfId="0" applyFont="1" applyBorder="1" applyAlignment="1">
      <alignment vertical="center"/>
    </xf>
    <xf numFmtId="0" fontId="32" fillId="0" borderId="5" xfId="0" applyFont="1" applyBorder="1" applyAlignment="1">
      <alignment horizontal="left"/>
    </xf>
    <xf numFmtId="0" fontId="45" fillId="8" borderId="15" xfId="0" applyFont="1" applyFill="1" applyBorder="1" applyAlignment="1">
      <alignment horizontal="center" vertical="center"/>
    </xf>
    <xf numFmtId="17" fontId="45" fillId="8" borderId="26" xfId="0" applyNumberFormat="1" applyFont="1" applyFill="1" applyBorder="1" applyAlignment="1">
      <alignment horizontal="center" vertical="center" wrapText="1" shrinkToFit="1"/>
    </xf>
    <xf numFmtId="0" fontId="45" fillId="8" borderId="26" xfId="0" applyFont="1" applyFill="1" applyBorder="1" applyAlignment="1">
      <alignment horizontal="center" vertical="center"/>
    </xf>
    <xf numFmtId="0" fontId="0" fillId="0" borderId="15" xfId="0" applyBorder="1"/>
    <xf numFmtId="1" fontId="45" fillId="8" borderId="15" xfId="0" applyNumberFormat="1" applyFont="1" applyFill="1" applyBorder="1" applyAlignment="1">
      <alignment vertical="center" wrapText="1" shrinkToFit="1"/>
    </xf>
    <xf numFmtId="0" fontId="22" fillId="0" borderId="0" xfId="39"/>
    <xf numFmtId="0" fontId="22" fillId="0" borderId="1" xfId="39" applyBorder="1"/>
    <xf numFmtId="0" fontId="53" fillId="8" borderId="1" xfId="0" applyFont="1" applyFill="1" applyBorder="1" applyAlignment="1">
      <alignment horizontal="center" vertical="center" wrapText="1"/>
    </xf>
    <xf numFmtId="0" fontId="32" fillId="0" borderId="0" xfId="0" applyFont="1" applyFill="1" applyBorder="1"/>
    <xf numFmtId="0" fontId="54" fillId="0" borderId="0" xfId="0" applyFont="1" applyAlignment="1">
      <alignment vertical="center"/>
    </xf>
    <xf numFmtId="0" fontId="21" fillId="0" borderId="0" xfId="39" applyFont="1"/>
    <xf numFmtId="3" fontId="66" fillId="9" borderId="1" xfId="39" applyNumberFormat="1" applyFont="1" applyFill="1" applyBorder="1" applyAlignment="1">
      <alignment horizontal="center"/>
    </xf>
    <xf numFmtId="3" fontId="22" fillId="0" borderId="1" xfId="39" applyNumberFormat="1" applyBorder="1" applyAlignment="1">
      <alignment horizontal="center"/>
    </xf>
    <xf numFmtId="3" fontId="65" fillId="9" borderId="1" xfId="39" applyNumberFormat="1" applyFont="1" applyFill="1" applyBorder="1" applyAlignment="1">
      <alignment horizontal="center"/>
    </xf>
    <xf numFmtId="3" fontId="65" fillId="9" borderId="15" xfId="39" applyNumberFormat="1" applyFont="1" applyFill="1" applyBorder="1" applyAlignment="1">
      <alignment horizontal="center"/>
    </xf>
    <xf numFmtId="3" fontId="66" fillId="9" borderId="15" xfId="39" applyNumberFormat="1" applyFont="1" applyFill="1" applyBorder="1" applyAlignment="1">
      <alignment horizontal="center"/>
    </xf>
    <xf numFmtId="3" fontId="22" fillId="0" borderId="15" xfId="39" applyNumberFormat="1" applyBorder="1" applyAlignment="1">
      <alignment horizontal="center"/>
    </xf>
    <xf numFmtId="3" fontId="22" fillId="0" borderId="27" xfId="39" applyNumberFormat="1" applyBorder="1" applyAlignment="1">
      <alignment horizontal="center"/>
    </xf>
    <xf numFmtId="3" fontId="22" fillId="0" borderId="22" xfId="39" applyNumberFormat="1" applyBorder="1" applyAlignment="1">
      <alignment horizontal="center"/>
    </xf>
    <xf numFmtId="0" fontId="47" fillId="4" borderId="1" xfId="14" applyFont="1" applyFill="1" applyBorder="1" applyAlignment="1">
      <alignment vertical="center" wrapText="1"/>
    </xf>
    <xf numFmtId="0" fontId="42" fillId="0" borderId="1" xfId="14" applyNumberFormat="1" applyFont="1" applyFill="1" applyBorder="1" applyAlignment="1">
      <alignment horizontal="center" wrapText="1"/>
    </xf>
    <xf numFmtId="3" fontId="46" fillId="4" borderId="15" xfId="0" applyNumberFormat="1" applyFont="1" applyFill="1" applyBorder="1" applyAlignment="1">
      <alignment horizontal="center" vertical="center"/>
    </xf>
    <xf numFmtId="3" fontId="46" fillId="4" borderId="1" xfId="0" applyNumberFormat="1" applyFont="1" applyFill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50" fillId="4" borderId="1" xfId="14" applyFont="1" applyFill="1" applyBorder="1" applyAlignment="1">
      <alignment vertical="center" wrapText="1"/>
    </xf>
    <xf numFmtId="0" fontId="46" fillId="4" borderId="5" xfId="0" applyFont="1" applyFill="1" applyBorder="1" applyAlignment="1">
      <alignment vertical="center"/>
    </xf>
    <xf numFmtId="3" fontId="46" fillId="4" borderId="15" xfId="0" applyNumberFormat="1" applyFont="1" applyFill="1" applyBorder="1" applyAlignment="1">
      <alignment vertical="center"/>
    </xf>
    <xf numFmtId="3" fontId="46" fillId="4" borderId="1" xfId="0" applyNumberFormat="1" applyFont="1" applyFill="1" applyBorder="1" applyAlignment="1">
      <alignment vertical="center"/>
    </xf>
    <xf numFmtId="3" fontId="46" fillId="4" borderId="26" xfId="0" applyNumberFormat="1" applyFont="1" applyFill="1" applyBorder="1" applyAlignment="1">
      <alignment vertical="center"/>
    </xf>
    <xf numFmtId="3" fontId="46" fillId="4" borderId="1" xfId="12" applyNumberFormat="1" applyFont="1" applyFill="1" applyBorder="1" applyAlignment="1">
      <alignment horizontal="right" vertical="center" wrapText="1"/>
    </xf>
    <xf numFmtId="3" fontId="46" fillId="4" borderId="5" xfId="0" applyNumberFormat="1" applyFont="1" applyFill="1" applyBorder="1" applyAlignment="1">
      <alignment vertical="center"/>
    </xf>
    <xf numFmtId="0" fontId="42" fillId="0" borderId="1" xfId="14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26" xfId="0" applyNumberFormat="1" applyBorder="1" applyAlignment="1">
      <alignment vertical="center"/>
    </xf>
    <xf numFmtId="3" fontId="41" fillId="0" borderId="1" xfId="12" applyNumberFormat="1" applyFont="1" applyFill="1" applyBorder="1" applyAlignment="1">
      <alignment horizontal="right" vertical="center" wrapText="1"/>
    </xf>
    <xf numFmtId="3" fontId="0" fillId="0" borderId="5" xfId="0" applyNumberFormat="1" applyBorder="1" applyAlignment="1">
      <alignment vertical="center"/>
    </xf>
    <xf numFmtId="3" fontId="50" fillId="4" borderId="1" xfId="14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42" fillId="0" borderId="1" xfId="14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vertical="center" wrapText="1"/>
    </xf>
    <xf numFmtId="3" fontId="46" fillId="4" borderId="5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7" fontId="33" fillId="0" borderId="0" xfId="0" applyNumberFormat="1" applyFont="1" applyFill="1" applyBorder="1" applyAlignment="1">
      <alignment vertical="center" wrapText="1"/>
    </xf>
    <xf numFmtId="0" fontId="67" fillId="0" borderId="0" xfId="13" applyFont="1"/>
    <xf numFmtId="0" fontId="67" fillId="0" borderId="0" xfId="13" applyFont="1" applyBorder="1"/>
    <xf numFmtId="0" fontId="68" fillId="0" borderId="0" xfId="40" applyFont="1" applyBorder="1" applyAlignment="1">
      <alignment vertical="center"/>
    </xf>
    <xf numFmtId="0" fontId="70" fillId="0" borderId="0" xfId="41" applyNumberFormat="1" applyFont="1" applyFill="1" applyBorder="1" applyAlignment="1" applyProtection="1"/>
    <xf numFmtId="0" fontId="71" fillId="0" borderId="0" xfId="41" applyNumberFormat="1" applyFont="1" applyFill="1" applyBorder="1" applyAlignment="1" applyProtection="1"/>
    <xf numFmtId="0" fontId="32" fillId="0" borderId="0" xfId="13"/>
    <xf numFmtId="3" fontId="32" fillId="0" borderId="1" xfId="13" applyNumberFormat="1" applyBorder="1"/>
    <xf numFmtId="0" fontId="67" fillId="0" borderId="1" xfId="13" applyFont="1" applyBorder="1"/>
    <xf numFmtId="0" fontId="32" fillId="0" borderId="0" xfId="315"/>
    <xf numFmtId="3" fontId="32" fillId="0" borderId="1" xfId="315" applyNumberFormat="1" applyBorder="1"/>
    <xf numFmtId="0" fontId="42" fillId="0" borderId="11" xfId="569" applyFont="1" applyFill="1" applyBorder="1" applyAlignment="1">
      <alignment wrapText="1"/>
    </xf>
    <xf numFmtId="0" fontId="42" fillId="0" borderId="11" xfId="569" applyFont="1" applyFill="1" applyBorder="1" applyAlignment="1">
      <alignment horizontal="right" wrapText="1"/>
    </xf>
    <xf numFmtId="0" fontId="0" fillId="0" borderId="0" xfId="0" applyNumberFormat="1" applyAlignment="1">
      <alignment horizontal="left"/>
    </xf>
    <xf numFmtId="3" fontId="32" fillId="0" borderId="1" xfId="13" applyNumberFormat="1" applyBorder="1" applyAlignment="1">
      <alignment horizontal="right"/>
    </xf>
    <xf numFmtId="0" fontId="72" fillId="8" borderId="1" xfId="13" applyFont="1" applyFill="1" applyBorder="1" applyAlignment="1">
      <alignment vertical="center"/>
    </xf>
    <xf numFmtId="3" fontId="98" fillId="55" borderId="1" xfId="567" applyNumberFormat="1" applyFont="1" applyFill="1" applyBorder="1" applyAlignment="1">
      <alignment horizontal="center" vertical="center"/>
    </xf>
    <xf numFmtId="3" fontId="45" fillId="8" borderId="1" xfId="315" applyNumberFormat="1" applyFont="1" applyFill="1" applyBorder="1"/>
    <xf numFmtId="3" fontId="32" fillId="0" borderId="1" xfId="315" applyNumberFormat="1" applyBorder="1" applyAlignment="1">
      <alignment horizontal="center"/>
    </xf>
    <xf numFmtId="3" fontId="45" fillId="8" borderId="1" xfId="315" applyNumberFormat="1" applyFont="1" applyFill="1" applyBorder="1" applyAlignment="1">
      <alignment horizontal="center"/>
    </xf>
    <xf numFmtId="0" fontId="46" fillId="0" borderId="0" xfId="315" applyFont="1"/>
    <xf numFmtId="3" fontId="98" fillId="55" borderId="2" xfId="567" applyNumberFormat="1" applyFont="1" applyFill="1" applyBorder="1" applyAlignment="1">
      <alignment horizontal="center" wrapText="1"/>
    </xf>
    <xf numFmtId="0" fontId="45" fillId="8" borderId="1" xfId="13" applyFont="1" applyFill="1" applyBorder="1" applyAlignment="1">
      <alignment horizontal="center" vertical="center"/>
    </xf>
    <xf numFmtId="3" fontId="101" fillId="55" borderId="1" xfId="567" applyNumberFormat="1" applyFont="1" applyFill="1" applyBorder="1" applyAlignment="1">
      <alignment horizontal="center" vertical="center"/>
    </xf>
    <xf numFmtId="0" fontId="19" fillId="0" borderId="1" xfId="39" applyFont="1" applyBorder="1"/>
    <xf numFmtId="0" fontId="102" fillId="0" borderId="0" xfId="39" applyFont="1"/>
    <xf numFmtId="0" fontId="32" fillId="0" borderId="0" xfId="315" applyFont="1"/>
    <xf numFmtId="0" fontId="32" fillId="0" borderId="0" xfId="0" applyNumberFormat="1" applyFont="1"/>
    <xf numFmtId="3" fontId="45" fillId="8" borderId="46" xfId="13" applyNumberFormat="1" applyFont="1" applyFill="1" applyBorder="1" applyAlignment="1">
      <alignment horizontal="center"/>
    </xf>
    <xf numFmtId="174" fontId="32" fillId="0" borderId="1" xfId="13" applyNumberFormat="1" applyBorder="1" applyAlignment="1">
      <alignment horizontal="center"/>
    </xf>
    <xf numFmtId="3" fontId="32" fillId="0" borderId="1" xfId="13" applyNumberFormat="1" applyBorder="1" applyAlignment="1">
      <alignment horizontal="center"/>
    </xf>
    <xf numFmtId="0" fontId="18" fillId="0" borderId="0" xfId="39" applyFont="1"/>
    <xf numFmtId="1" fontId="32" fillId="2" borderId="1" xfId="6" applyNumberFormat="1" applyFont="1" applyFill="1" applyBorder="1" applyAlignment="1">
      <alignment horizontal="left" wrapText="1" shrinkToFit="1"/>
    </xf>
    <xf numFmtId="0" fontId="67" fillId="56" borderId="0" xfId="13" applyFont="1" applyFill="1"/>
    <xf numFmtId="0" fontId="32" fillId="0" borderId="0" xfId="315" applyAlignment="1">
      <alignment horizontal="center" vertical="center"/>
    </xf>
    <xf numFmtId="49" fontId="32" fillId="0" borderId="0" xfId="315" applyNumberFormat="1" applyAlignment="1">
      <alignment horizontal="center" vertical="center"/>
    </xf>
    <xf numFmtId="170" fontId="32" fillId="0" borderId="1" xfId="13" applyNumberFormat="1" applyBorder="1" applyAlignment="1">
      <alignment horizontal="center"/>
    </xf>
    <xf numFmtId="173" fontId="101" fillId="55" borderId="1" xfId="567" applyNumberFormat="1" applyFont="1" applyFill="1" applyBorder="1" applyAlignment="1">
      <alignment horizontal="center" vertical="center"/>
    </xf>
    <xf numFmtId="174" fontId="101" fillId="55" borderId="1" xfId="567" applyNumberFormat="1" applyFont="1" applyFill="1" applyBorder="1" applyAlignment="1">
      <alignment horizontal="center" vertical="center"/>
    </xf>
    <xf numFmtId="170" fontId="101" fillId="55" borderId="1" xfId="567" applyNumberFormat="1" applyFont="1" applyFill="1" applyBorder="1" applyAlignment="1">
      <alignment horizontal="center" vertical="center"/>
    </xf>
    <xf numFmtId="170" fontId="98" fillId="55" borderId="1" xfId="567" applyNumberFormat="1" applyFont="1" applyFill="1" applyBorder="1" applyAlignment="1">
      <alignment horizontal="center" vertical="center"/>
    </xf>
    <xf numFmtId="170" fontId="32" fillId="0" borderId="1" xfId="315" applyNumberFormat="1" applyBorder="1" applyAlignment="1">
      <alignment horizontal="center"/>
    </xf>
    <xf numFmtId="170" fontId="45" fillId="8" borderId="1" xfId="315" applyNumberFormat="1" applyFont="1" applyFill="1" applyBorder="1" applyAlignment="1">
      <alignment horizontal="center"/>
    </xf>
    <xf numFmtId="170" fontId="45" fillId="8" borderId="4" xfId="315" applyNumberFormat="1" applyFont="1" applyFill="1" applyBorder="1" applyAlignment="1">
      <alignment horizontal="center"/>
    </xf>
    <xf numFmtId="0" fontId="17" fillId="0" borderId="0" xfId="570"/>
    <xf numFmtId="49" fontId="17" fillId="0" borderId="0" xfId="570" applyNumberFormat="1"/>
    <xf numFmtId="0" fontId="17" fillId="3" borderId="1" xfId="570" applyFill="1" applyBorder="1"/>
    <xf numFmtId="0" fontId="75" fillId="3" borderId="1" xfId="571" quotePrefix="1" applyNumberFormat="1" applyFont="1" applyFill="1" applyBorder="1"/>
    <xf numFmtId="49" fontId="75" fillId="3" borderId="1" xfId="571" quotePrefix="1" applyNumberFormat="1" applyFont="1" applyFill="1" applyBorder="1"/>
    <xf numFmtId="3" fontId="75" fillId="3" borderId="1" xfId="571" quotePrefix="1" applyNumberFormat="1" applyFont="1" applyFill="1" applyBorder="1"/>
    <xf numFmtId="1" fontId="32" fillId="3" borderId="1" xfId="570" applyNumberFormat="1" applyFont="1" applyFill="1" applyBorder="1" applyAlignment="1" applyProtection="1">
      <alignment vertical="center"/>
      <protection locked="0"/>
    </xf>
    <xf numFmtId="0" fontId="17" fillId="0" borderId="1" xfId="570" applyBorder="1"/>
    <xf numFmtId="49" fontId="17" fillId="0" borderId="1" xfId="570" applyNumberFormat="1" applyBorder="1"/>
    <xf numFmtId="0" fontId="42" fillId="0" borderId="11" xfId="572" applyFont="1" applyFill="1" applyBorder="1" applyAlignment="1">
      <alignment wrapText="1"/>
    </xf>
    <xf numFmtId="174" fontId="101" fillId="55" borderId="5" xfId="567" applyNumberFormat="1" applyFont="1" applyFill="1" applyBorder="1" applyAlignment="1">
      <alignment horizontal="center" vertical="center"/>
    </xf>
    <xf numFmtId="3" fontId="45" fillId="8" borderId="47" xfId="13" applyNumberFormat="1" applyFont="1" applyFill="1" applyBorder="1" applyAlignment="1">
      <alignment horizontal="center" vertical="center"/>
    </xf>
    <xf numFmtId="3" fontId="65" fillId="9" borderId="1" xfId="39" applyNumberFormat="1" applyFont="1" applyFill="1" applyBorder="1" applyAlignment="1">
      <alignment horizontal="center" vertical="center"/>
    </xf>
    <xf numFmtId="0" fontId="32" fillId="57" borderId="0" xfId="315" applyFill="1"/>
    <xf numFmtId="0" fontId="22" fillId="57" borderId="0" xfId="39" applyFill="1"/>
    <xf numFmtId="0" fontId="106" fillId="0" borderId="11" xfId="574" applyFont="1" applyFill="1" applyBorder="1" applyAlignment="1">
      <alignment wrapText="1"/>
    </xf>
    <xf numFmtId="0" fontId="106" fillId="0" borderId="11" xfId="574" applyFont="1" applyFill="1" applyBorder="1" applyAlignment="1">
      <alignment horizontal="right" wrapText="1"/>
    </xf>
    <xf numFmtId="0" fontId="0" fillId="0" borderId="0" xfId="0" applyAlignment="1">
      <alignment horizontal="left" indent="1"/>
    </xf>
    <xf numFmtId="2" fontId="48" fillId="8" borderId="1" xfId="39" applyNumberFormat="1" applyFont="1" applyFill="1" applyBorder="1" applyAlignment="1">
      <alignment horizontal="center" vertical="center"/>
    </xf>
    <xf numFmtId="2" fontId="48" fillId="8" borderId="1" xfId="39" applyNumberFormat="1" applyFont="1" applyFill="1" applyBorder="1" applyAlignment="1">
      <alignment horizontal="center" vertical="center" wrapText="1"/>
    </xf>
    <xf numFmtId="3" fontId="66" fillId="9" borderId="1" xfId="39" applyNumberFormat="1" applyFont="1" applyFill="1" applyBorder="1" applyAlignment="1">
      <alignment horizontal="right" vertical="center"/>
    </xf>
    <xf numFmtId="3" fontId="22" fillId="0" borderId="1" xfId="39" applyNumberFormat="1" applyBorder="1" applyAlignment="1">
      <alignment horizontal="right" vertical="center"/>
    </xf>
    <xf numFmtId="0" fontId="22" fillId="0" borderId="1" xfId="39" applyNumberFormat="1" applyBorder="1" applyAlignment="1">
      <alignment horizontal="left"/>
    </xf>
    <xf numFmtId="0" fontId="36" fillId="58" borderId="1" xfId="39" applyFont="1" applyFill="1" applyBorder="1" applyAlignment="1">
      <alignment horizontal="center" vertical="center" wrapText="1"/>
    </xf>
    <xf numFmtId="0" fontId="36" fillId="3" borderId="1" xfId="39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vertical="center" wrapText="1"/>
    </xf>
    <xf numFmtId="2" fontId="32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left" vertical="center" wrapText="1"/>
    </xf>
    <xf numFmtId="3" fontId="38" fillId="59" borderId="2" xfId="567" applyNumberFormat="1" applyFont="1" applyFill="1" applyBorder="1" applyAlignment="1">
      <alignment horizontal="center" vertical="center" wrapText="1"/>
    </xf>
    <xf numFmtId="0" fontId="104" fillId="59" borderId="1" xfId="39" applyFont="1" applyFill="1" applyBorder="1" applyAlignment="1">
      <alignment horizontal="center" vertical="center" wrapText="1"/>
    </xf>
    <xf numFmtId="0" fontId="104" fillId="57" borderId="1" xfId="39" applyFont="1" applyFill="1" applyBorder="1" applyAlignment="1">
      <alignment horizontal="center" vertical="center" wrapText="1"/>
    </xf>
    <xf numFmtId="0" fontId="111" fillId="0" borderId="63" xfId="0" applyFont="1" applyBorder="1" applyAlignment="1">
      <alignment vertical="center"/>
    </xf>
    <xf numFmtId="0" fontId="111" fillId="0" borderId="61" xfId="0" applyFont="1" applyBorder="1" applyAlignment="1">
      <alignment vertical="center" wrapText="1"/>
    </xf>
    <xf numFmtId="0" fontId="112" fillId="0" borderId="40" xfId="0" applyFont="1" applyBorder="1" applyAlignment="1">
      <alignment vertical="center"/>
    </xf>
    <xf numFmtId="0" fontId="112" fillId="0" borderId="64" xfId="0" applyFont="1" applyBorder="1" applyAlignment="1">
      <alignment vertical="center" wrapText="1"/>
    </xf>
    <xf numFmtId="0" fontId="113" fillId="0" borderId="0" xfId="0" applyFont="1" applyAlignment="1">
      <alignment vertical="center"/>
    </xf>
    <xf numFmtId="0" fontId="111" fillId="0" borderId="40" xfId="0" applyFont="1" applyBorder="1" applyAlignment="1">
      <alignment vertical="center"/>
    </xf>
    <xf numFmtId="0" fontId="111" fillId="0" borderId="64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38" fillId="0" borderId="32" xfId="13" applyNumberFormat="1" applyFont="1" applyFill="1" applyBorder="1" applyAlignment="1">
      <alignment horizontal="right"/>
    </xf>
    <xf numFmtId="0" fontId="0" fillId="0" borderId="0" xfId="0"/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/>
    <xf numFmtId="0" fontId="0" fillId="0" borderId="0" xfId="0"/>
    <xf numFmtId="0" fontId="0" fillId="0" borderId="0" xfId="0"/>
    <xf numFmtId="3" fontId="0" fillId="0" borderId="27" xfId="0" applyNumberFormat="1" applyBorder="1" applyAlignment="1">
      <alignment vertical="center"/>
    </xf>
    <xf numFmtId="3" fontId="0" fillId="0" borderId="22" xfId="0" applyNumberFormat="1" applyBorder="1" applyAlignment="1">
      <alignment vertical="center"/>
    </xf>
    <xf numFmtId="3" fontId="0" fillId="0" borderId="28" xfId="0" applyNumberFormat="1" applyBorder="1" applyAlignment="1">
      <alignment vertical="center"/>
    </xf>
    <xf numFmtId="0" fontId="115" fillId="0" borderId="1" xfId="14" applyFont="1" applyFill="1" applyBorder="1" applyAlignment="1">
      <alignment vertical="center" wrapText="1"/>
    </xf>
    <xf numFmtId="0" fontId="32" fillId="0" borderId="5" xfId="0" applyFont="1" applyFill="1" applyBorder="1" applyAlignment="1">
      <alignment vertical="center"/>
    </xf>
    <xf numFmtId="3" fontId="35" fillId="0" borderId="1" xfId="0" applyNumberFormat="1" applyFont="1" applyFill="1" applyBorder="1" applyAlignment="1">
      <alignment horizontal="center" vertical="center"/>
    </xf>
    <xf numFmtId="3" fontId="41" fillId="0" borderId="22" xfId="12" applyNumberFormat="1" applyFont="1" applyFill="1" applyBorder="1" applyAlignment="1">
      <alignment horizontal="right" vertical="center" wrapText="1"/>
    </xf>
    <xf numFmtId="3" fontId="35" fillId="0" borderId="12" xfId="0" applyNumberFormat="1" applyFont="1" applyFill="1" applyBorder="1" applyAlignment="1">
      <alignment horizontal="center" vertical="center"/>
    </xf>
    <xf numFmtId="0" fontId="45" fillId="8" borderId="5" xfId="0" applyFont="1" applyFill="1" applyBorder="1" applyAlignment="1">
      <alignment horizontal="center" vertical="center"/>
    </xf>
    <xf numFmtId="3" fontId="0" fillId="0" borderId="39" xfId="0" applyNumberFormat="1" applyBorder="1" applyAlignment="1">
      <alignment vertical="center"/>
    </xf>
    <xf numFmtId="3" fontId="35" fillId="0" borderId="15" xfId="0" applyNumberFormat="1" applyFont="1" applyFill="1" applyBorder="1" applyAlignment="1">
      <alignment vertical="center"/>
    </xf>
    <xf numFmtId="3" fontId="35" fillId="0" borderId="1" xfId="0" applyNumberFormat="1" applyFont="1" applyFill="1" applyBorder="1" applyAlignment="1">
      <alignment vertical="center"/>
    </xf>
    <xf numFmtId="3" fontId="35" fillId="0" borderId="26" xfId="0" applyNumberFormat="1" applyFont="1" applyFill="1" applyBorder="1" applyAlignment="1">
      <alignment vertical="center"/>
    </xf>
    <xf numFmtId="3" fontId="35" fillId="0" borderId="5" xfId="0" applyNumberFormat="1" applyFont="1" applyFill="1" applyBorder="1" applyAlignment="1">
      <alignment vertical="center"/>
    </xf>
    <xf numFmtId="0" fontId="116" fillId="0" borderId="1" xfId="14" applyFont="1" applyFill="1" applyBorder="1" applyAlignment="1">
      <alignment horizontal="center" vertical="center" wrapText="1"/>
    </xf>
    <xf numFmtId="0" fontId="35" fillId="0" borderId="1" xfId="0" applyFont="1" applyFill="1" applyBorder="1"/>
    <xf numFmtId="0" fontId="35" fillId="0" borderId="5" xfId="0" applyFont="1" applyFill="1" applyBorder="1"/>
    <xf numFmtId="3" fontId="35" fillId="0" borderId="15" xfId="0" applyNumberFormat="1" applyFont="1" applyFill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45" fillId="8" borderId="15" xfId="0" applyFont="1" applyFill="1" applyBorder="1" applyAlignment="1">
      <alignment horizontal="center" vertical="center" wrapText="1"/>
    </xf>
    <xf numFmtId="3" fontId="35" fillId="0" borderId="5" xfId="0" applyNumberFormat="1" applyFont="1" applyFill="1" applyBorder="1" applyAlignment="1">
      <alignment horizontal="center" vertical="center"/>
    </xf>
    <xf numFmtId="3" fontId="0" fillId="0" borderId="39" xfId="0" applyNumberFormat="1" applyBorder="1" applyAlignment="1">
      <alignment horizontal="center" vertical="center"/>
    </xf>
    <xf numFmtId="0" fontId="45" fillId="8" borderId="5" xfId="0" applyFont="1" applyFill="1" applyBorder="1" applyAlignment="1">
      <alignment horizontal="center" vertical="center" wrapText="1"/>
    </xf>
    <xf numFmtId="0" fontId="97" fillId="65" borderId="1" xfId="629" applyFont="1" applyFill="1" applyBorder="1" applyAlignment="1">
      <alignment horizontal="center" vertical="center"/>
    </xf>
    <xf numFmtId="0" fontId="61" fillId="60" borderId="1" xfId="0" applyFont="1" applyFill="1" applyBorder="1" applyAlignment="1">
      <alignment horizontal="center" vertical="center"/>
    </xf>
    <xf numFmtId="0" fontId="42" fillId="0" borderId="66" xfId="629" applyNumberFormat="1" applyFont="1" applyFill="1" applyBorder="1" applyAlignment="1">
      <alignment wrapText="1"/>
    </xf>
    <xf numFmtId="0" fontId="42" fillId="0" borderId="11" xfId="629" applyNumberFormat="1" applyFont="1" applyFill="1" applyBorder="1" applyAlignment="1">
      <alignment wrapText="1"/>
    </xf>
    <xf numFmtId="0" fontId="42" fillId="0" borderId="11" xfId="626" applyFont="1" applyFill="1" applyBorder="1" applyAlignment="1">
      <alignment wrapText="1"/>
    </xf>
    <xf numFmtId="0" fontId="42" fillId="0" borderId="11" xfId="626" applyFont="1" applyFill="1" applyBorder="1" applyAlignment="1">
      <alignment horizontal="right" wrapText="1"/>
    </xf>
    <xf numFmtId="0" fontId="66" fillId="3" borderId="0" xfId="39" applyFont="1" applyFill="1"/>
    <xf numFmtId="0" fontId="66" fillId="3" borderId="0" xfId="39" applyFont="1" applyFill="1" applyAlignment="1">
      <alignment horizontal="center"/>
    </xf>
    <xf numFmtId="0" fontId="0" fillId="0" borderId="0" xfId="0"/>
    <xf numFmtId="0" fontId="45" fillId="8" borderId="6" xfId="0" applyFont="1" applyFill="1" applyBorder="1" applyAlignment="1">
      <alignment horizontal="center" vertical="center"/>
    </xf>
    <xf numFmtId="0" fontId="45" fillId="8" borderId="33" xfId="0" applyFont="1" applyFill="1" applyBorder="1" applyAlignment="1">
      <alignment horizontal="center" vertical="center"/>
    </xf>
    <xf numFmtId="0" fontId="117" fillId="0" borderId="11" xfId="630" applyFont="1" applyFill="1" applyBorder="1" applyAlignment="1">
      <alignment wrapText="1"/>
    </xf>
    <xf numFmtId="3" fontId="58" fillId="14" borderId="1" xfId="39" applyNumberFormat="1" applyFont="1" applyFill="1" applyBorder="1" applyAlignment="1">
      <alignment horizontal="center" vertical="center" wrapText="1"/>
    </xf>
    <xf numFmtId="0" fontId="61" fillId="10" borderId="67" xfId="0" applyFont="1" applyFill="1" applyBorder="1" applyAlignment="1">
      <alignment horizontal="left"/>
    </xf>
    <xf numFmtId="0" fontId="61" fillId="10" borderId="67" xfId="0" applyNumberFormat="1" applyFont="1" applyFill="1" applyBorder="1"/>
    <xf numFmtId="0" fontId="0" fillId="0" borderId="0" xfId="0"/>
    <xf numFmtId="0" fontId="45" fillId="8" borderId="62" xfId="0" applyFont="1" applyFill="1" applyBorder="1" applyAlignment="1">
      <alignment horizontal="center" vertical="center"/>
    </xf>
    <xf numFmtId="3" fontId="35" fillId="0" borderId="12" xfId="0" applyNumberFormat="1" applyFont="1" applyFill="1" applyBorder="1" applyAlignment="1">
      <alignment vertical="center"/>
    </xf>
    <xf numFmtId="3" fontId="46" fillId="4" borderId="12" xfId="0" applyNumberFormat="1" applyFont="1" applyFill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3" xfId="0" applyNumberFormat="1" applyBorder="1" applyAlignment="1">
      <alignment vertical="center"/>
    </xf>
    <xf numFmtId="3" fontId="46" fillId="4" borderId="12" xfId="0" applyNumberFormat="1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0" fontId="0" fillId="0" borderId="0" xfId="0"/>
    <xf numFmtId="0" fontId="0" fillId="0" borderId="0" xfId="0"/>
    <xf numFmtId="0" fontId="9" fillId="0" borderId="0" xfId="39" applyFont="1"/>
    <xf numFmtId="2" fontId="48" fillId="8" borderId="17" xfId="39" applyNumberFormat="1" applyFont="1" applyFill="1" applyBorder="1" applyAlignment="1">
      <alignment vertical="top"/>
    </xf>
    <xf numFmtId="2" fontId="48" fillId="8" borderId="12" xfId="39" applyNumberFormat="1" applyFont="1" applyFill="1" applyBorder="1" applyAlignment="1">
      <alignment vertical="center"/>
    </xf>
    <xf numFmtId="0" fontId="50" fillId="4" borderId="1" xfId="14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32" fillId="0" borderId="15" xfId="39" applyFont="1" applyFill="1" applyBorder="1" applyAlignment="1">
      <alignment horizontal="center" vertical="center" wrapText="1"/>
    </xf>
    <xf numFmtId="0" fontId="32" fillId="0" borderId="1" xfId="39" applyFont="1" applyFill="1" applyBorder="1" applyAlignment="1">
      <alignment horizontal="center" vertical="center" wrapText="1"/>
    </xf>
    <xf numFmtId="0" fontId="32" fillId="0" borderId="26" xfId="39" applyFont="1" applyFill="1" applyBorder="1" applyAlignment="1">
      <alignment horizontal="center" vertical="center" wrapText="1"/>
    </xf>
    <xf numFmtId="3" fontId="66" fillId="9" borderId="26" xfId="39" applyNumberFormat="1" applyFont="1" applyFill="1" applyBorder="1" applyAlignment="1">
      <alignment horizontal="center"/>
    </xf>
    <xf numFmtId="3" fontId="22" fillId="0" borderId="26" xfId="39" applyNumberFormat="1" applyBorder="1" applyAlignment="1">
      <alignment horizontal="center"/>
    </xf>
    <xf numFmtId="3" fontId="65" fillId="9" borderId="26" xfId="39" applyNumberFormat="1" applyFont="1" applyFill="1" applyBorder="1" applyAlignment="1">
      <alignment horizontal="center"/>
    </xf>
    <xf numFmtId="3" fontId="22" fillId="0" borderId="28" xfId="39" applyNumberFormat="1" applyBorder="1" applyAlignment="1">
      <alignment horizontal="center"/>
    </xf>
    <xf numFmtId="0" fontId="68" fillId="15" borderId="15" xfId="39" applyFont="1" applyFill="1" applyBorder="1" applyAlignment="1">
      <alignment horizontal="center" vertical="center" wrapText="1"/>
    </xf>
    <xf numFmtId="0" fontId="68" fillId="15" borderId="1" xfId="39" applyFont="1" applyFill="1" applyBorder="1" applyAlignment="1">
      <alignment horizontal="center" vertical="center" wrapText="1"/>
    </xf>
    <xf numFmtId="0" fontId="68" fillId="15" borderId="26" xfId="39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2" fillId="3" borderId="0" xfId="39" applyFont="1" applyFill="1"/>
    <xf numFmtId="0" fontId="102" fillId="3" borderId="0" xfId="39" applyFont="1" applyFill="1" applyAlignment="1">
      <alignment horizontal="center"/>
    </xf>
    <xf numFmtId="0" fontId="45" fillId="8" borderId="12" xfId="0" applyFont="1" applyFill="1" applyBorder="1" applyAlignment="1">
      <alignment horizontal="center" vertical="center"/>
    </xf>
    <xf numFmtId="0" fontId="120" fillId="0" borderId="1" xfId="0" applyNumberFormat="1" applyFont="1" applyBorder="1" applyAlignment="1">
      <alignment horizontal="center" wrapText="1"/>
    </xf>
    <xf numFmtId="0" fontId="12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5" fillId="8" borderId="7" xfId="0" applyFont="1" applyFill="1" applyBorder="1" applyAlignment="1">
      <alignment horizontal="center" vertical="center"/>
    </xf>
    <xf numFmtId="0" fontId="7" fillId="0" borderId="1" xfId="39" applyFont="1" applyBorder="1"/>
    <xf numFmtId="0" fontId="0" fillId="0" borderId="0" xfId="0" applyNumberFormat="1" applyBorder="1"/>
    <xf numFmtId="0" fontId="121" fillId="0" borderId="11" xfId="633" applyFont="1" applyFill="1" applyBorder="1" applyAlignment="1">
      <alignment wrapText="1"/>
    </xf>
    <xf numFmtId="0" fontId="121" fillId="0" borderId="11" xfId="633" applyFont="1" applyFill="1" applyBorder="1" applyAlignment="1">
      <alignment horizontal="right" wrapText="1"/>
    </xf>
    <xf numFmtId="0" fontId="121" fillId="0" borderId="11" xfId="633" applyNumberFormat="1" applyFont="1" applyFill="1" applyBorder="1" applyAlignment="1">
      <alignment wrapText="1"/>
    </xf>
    <xf numFmtId="3" fontId="67" fillId="0" borderId="0" xfId="13" applyNumberFormat="1" applyFont="1"/>
    <xf numFmtId="0" fontId="68" fillId="15" borderId="5" xfId="39" applyFont="1" applyFill="1" applyBorder="1" applyAlignment="1">
      <alignment horizontal="center" vertical="center" wrapText="1"/>
    </xf>
    <xf numFmtId="0" fontId="0" fillId="6" borderId="0" xfId="0" applyFill="1"/>
    <xf numFmtId="0" fontId="56" fillId="0" borderId="0" xfId="0" applyFont="1" applyBorder="1" applyAlignment="1">
      <alignment wrapText="1"/>
    </xf>
    <xf numFmtId="0" fontId="124" fillId="0" borderId="11" xfId="636" applyFont="1" applyFill="1" applyBorder="1" applyAlignment="1">
      <alignment wrapText="1"/>
    </xf>
    <xf numFmtId="0" fontId="124" fillId="0" borderId="11" xfId="636" applyFont="1" applyFill="1" applyBorder="1" applyAlignment="1">
      <alignment horizontal="right" wrapText="1"/>
    </xf>
    <xf numFmtId="2" fontId="48" fillId="61" borderId="13" xfId="39" applyNumberFormat="1" applyFont="1" applyFill="1" applyBorder="1" applyAlignment="1">
      <alignment vertical="top"/>
    </xf>
    <xf numFmtId="0" fontId="32" fillId="0" borderId="60" xfId="39" applyFont="1" applyFill="1" applyBorder="1" applyAlignment="1">
      <alignment horizontal="center" vertical="center" wrapText="1"/>
    </xf>
    <xf numFmtId="0" fontId="32" fillId="0" borderId="2" xfId="39" applyFont="1" applyFill="1" applyBorder="1" applyAlignment="1">
      <alignment horizontal="center" vertical="center" wrapText="1"/>
    </xf>
    <xf numFmtId="0" fontId="32" fillId="0" borderId="8" xfId="39" applyFont="1" applyFill="1" applyBorder="1" applyAlignment="1">
      <alignment horizontal="center" vertical="center" wrapText="1"/>
    </xf>
    <xf numFmtId="0" fontId="32" fillId="0" borderId="9" xfId="39" applyFont="1" applyFill="1" applyBorder="1" applyAlignment="1">
      <alignment horizontal="center" vertical="center" wrapText="1"/>
    </xf>
    <xf numFmtId="3" fontId="65" fillId="62" borderId="38" xfId="39" applyNumberFormat="1" applyFont="1" applyFill="1" applyBorder="1" applyAlignment="1">
      <alignment horizontal="center"/>
    </xf>
    <xf numFmtId="3" fontId="65" fillId="62" borderId="3" xfId="39" applyNumberFormat="1" applyFont="1" applyFill="1" applyBorder="1" applyAlignment="1">
      <alignment horizontal="center"/>
    </xf>
    <xf numFmtId="3" fontId="65" fillId="62" borderId="43" xfId="39" applyNumberFormat="1" applyFont="1" applyFill="1" applyBorder="1" applyAlignment="1">
      <alignment horizontal="center"/>
    </xf>
    <xf numFmtId="17" fontId="35" fillId="0" borderId="6" xfId="0" applyNumberFormat="1" applyFont="1" applyBorder="1" applyAlignment="1">
      <alignment horizontal="center" wrapText="1"/>
    </xf>
    <xf numFmtId="0" fontId="42" fillId="0" borderId="11" xfId="637" applyFont="1" applyFill="1" applyBorder="1" applyAlignment="1">
      <alignment wrapText="1"/>
    </xf>
    <xf numFmtId="0" fontId="42" fillId="0" borderId="11" xfId="637" applyFont="1" applyFill="1" applyBorder="1" applyAlignment="1">
      <alignment horizontal="right" wrapText="1"/>
    </xf>
    <xf numFmtId="3" fontId="66" fillId="9" borderId="73" xfId="39" applyNumberFormat="1" applyFont="1" applyFill="1" applyBorder="1" applyAlignment="1">
      <alignment horizontal="right"/>
    </xf>
    <xf numFmtId="3" fontId="22" fillId="0" borderId="73" xfId="39" applyNumberFormat="1" applyBorder="1" applyAlignment="1">
      <alignment horizontal="right"/>
    </xf>
    <xf numFmtId="3" fontId="22" fillId="0" borderId="36" xfId="39" applyNumberFormat="1" applyBorder="1" applyAlignment="1">
      <alignment horizontal="right"/>
    </xf>
    <xf numFmtId="2" fontId="48" fillId="61" borderId="76" xfId="39" applyNumberFormat="1" applyFont="1" applyFill="1" applyBorder="1" applyAlignment="1">
      <alignment vertical="top"/>
    </xf>
    <xf numFmtId="2" fontId="48" fillId="61" borderId="72" xfId="39" applyNumberFormat="1" applyFont="1" applyFill="1" applyBorder="1" applyAlignment="1">
      <alignment vertical="top"/>
    </xf>
    <xf numFmtId="2" fontId="48" fillId="8" borderId="65" xfId="39" applyNumberFormat="1" applyFont="1" applyFill="1" applyBorder="1" applyAlignment="1">
      <alignment vertical="top"/>
    </xf>
    <xf numFmtId="2" fontId="48" fillId="8" borderId="21" xfId="39" applyNumberFormat="1" applyFont="1" applyFill="1" applyBorder="1" applyAlignment="1">
      <alignment vertical="top"/>
    </xf>
    <xf numFmtId="1" fontId="37" fillId="0" borderId="15" xfId="0" applyNumberFormat="1" applyFont="1" applyFill="1" applyBorder="1" applyAlignment="1">
      <alignment wrapText="1" shrinkToFit="1"/>
    </xf>
    <xf numFmtId="0" fontId="22" fillId="0" borderId="26" xfId="39" applyNumberFormat="1" applyBorder="1" applyAlignment="1">
      <alignment horizontal="left"/>
    </xf>
    <xf numFmtId="1" fontId="37" fillId="0" borderId="15" xfId="0" applyNumberFormat="1" applyFont="1" applyBorder="1" applyAlignment="1">
      <alignment wrapText="1" shrinkToFit="1"/>
    </xf>
    <xf numFmtId="2" fontId="48" fillId="8" borderId="65" xfId="39" applyNumberFormat="1" applyFont="1" applyFill="1" applyBorder="1" applyAlignment="1">
      <alignment vertical="center"/>
    </xf>
    <xf numFmtId="2" fontId="48" fillId="8" borderId="26" xfId="39" applyNumberFormat="1" applyFont="1" applyFill="1" applyBorder="1" applyAlignment="1">
      <alignment horizontal="center" vertical="center" wrapText="1"/>
    </xf>
    <xf numFmtId="1" fontId="32" fillId="0" borderId="15" xfId="0" applyNumberFormat="1" applyFont="1" applyBorder="1" applyAlignment="1">
      <alignment wrapText="1" shrinkToFit="1"/>
    </xf>
    <xf numFmtId="1" fontId="32" fillId="0" borderId="15" xfId="0" applyNumberFormat="1" applyFont="1" applyFill="1" applyBorder="1" applyAlignment="1">
      <alignment wrapText="1" shrinkToFit="1"/>
    </xf>
    <xf numFmtId="0" fontId="44" fillId="0" borderId="15" xfId="13" applyFont="1" applyFill="1" applyBorder="1"/>
    <xf numFmtId="0" fontId="32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32" fillId="2" borderId="15" xfId="6" applyNumberFormat="1" applyFont="1" applyFill="1" applyBorder="1" applyAlignment="1">
      <alignment horizontal="left" wrapText="1" shrinkToFit="1"/>
    </xf>
    <xf numFmtId="0" fontId="32" fillId="0" borderId="15" xfId="0" applyFont="1" applyBorder="1"/>
    <xf numFmtId="1" fontId="32" fillId="0" borderId="15" xfId="7" applyNumberFormat="1" applyFont="1" applyFill="1" applyBorder="1"/>
    <xf numFmtId="1" fontId="37" fillId="0" borderId="27" xfId="0" applyNumberFormat="1" applyFont="1" applyBorder="1" applyAlignment="1">
      <alignment wrapText="1" shrinkToFit="1"/>
    </xf>
    <xf numFmtId="0" fontId="22" fillId="0" borderId="22" xfId="39" applyBorder="1"/>
    <xf numFmtId="0" fontId="22" fillId="0" borderId="28" xfId="39" applyNumberFormat="1" applyBorder="1" applyAlignment="1">
      <alignment horizontal="left"/>
    </xf>
    <xf numFmtId="0" fontId="124" fillId="0" borderId="11" xfId="638" applyFont="1" applyFill="1" applyBorder="1" applyAlignment="1">
      <alignment horizontal="right" wrapText="1"/>
    </xf>
    <xf numFmtId="0" fontId="124" fillId="0" borderId="11" xfId="638" applyFont="1" applyFill="1" applyBorder="1" applyAlignment="1">
      <alignment wrapText="1"/>
    </xf>
    <xf numFmtId="0" fontId="67" fillId="0" borderId="5" xfId="13" applyFont="1" applyBorder="1"/>
    <xf numFmtId="3" fontId="32" fillId="0" borderId="15" xfId="13" applyNumberFormat="1" applyBorder="1"/>
    <xf numFmtId="178" fontId="32" fillId="0" borderId="26" xfId="13" applyNumberFormat="1" applyBorder="1" applyAlignment="1">
      <alignment horizontal="center"/>
    </xf>
    <xf numFmtId="3" fontId="32" fillId="0" borderId="27" xfId="13" applyNumberFormat="1" applyBorder="1"/>
    <xf numFmtId="170" fontId="32" fillId="0" borderId="22" xfId="13" applyNumberFormat="1" applyBorder="1" applyAlignment="1">
      <alignment horizontal="center"/>
    </xf>
    <xf numFmtId="3" fontId="32" fillId="0" borderId="22" xfId="13" applyNumberFormat="1" applyBorder="1"/>
    <xf numFmtId="178" fontId="32" fillId="0" borderId="28" xfId="13" applyNumberFormat="1" applyBorder="1" applyAlignment="1">
      <alignment horizontal="center"/>
    </xf>
    <xf numFmtId="3" fontId="32" fillId="0" borderId="15" xfId="13" applyNumberFormat="1" applyBorder="1" applyAlignment="1">
      <alignment horizontal="right"/>
    </xf>
    <xf numFmtId="174" fontId="32" fillId="0" borderId="26" xfId="13" applyNumberFormat="1" applyBorder="1" applyAlignment="1">
      <alignment horizontal="center"/>
    </xf>
    <xf numFmtId="3" fontId="32" fillId="0" borderId="27" xfId="13" applyNumberFormat="1" applyBorder="1" applyAlignment="1">
      <alignment horizontal="right"/>
    </xf>
    <xf numFmtId="174" fontId="32" fillId="0" borderId="22" xfId="13" applyNumberFormat="1" applyBorder="1" applyAlignment="1">
      <alignment horizontal="center"/>
    </xf>
    <xf numFmtId="3" fontId="32" fillId="0" borderId="22" xfId="13" applyNumberFormat="1" applyBorder="1" applyAlignment="1">
      <alignment horizontal="right"/>
    </xf>
    <xf numFmtId="174" fontId="32" fillId="0" borderId="28" xfId="13" applyNumberFormat="1" applyBorder="1" applyAlignment="1">
      <alignment horizontal="center"/>
    </xf>
    <xf numFmtId="170" fontId="32" fillId="0" borderId="26" xfId="13" applyNumberFormat="1" applyBorder="1" applyAlignment="1">
      <alignment horizontal="center"/>
    </xf>
    <xf numFmtId="170" fontId="32" fillId="0" borderId="28" xfId="13" applyNumberFormat="1" applyBorder="1" applyAlignment="1">
      <alignment horizontal="center"/>
    </xf>
    <xf numFmtId="3" fontId="32" fillId="0" borderId="73" xfId="13" applyNumberFormat="1" applyBorder="1" applyAlignment="1">
      <alignment horizontal="center"/>
    </xf>
    <xf numFmtId="3" fontId="32" fillId="0" borderId="36" xfId="13" applyNumberFormat="1" applyBorder="1" applyAlignment="1">
      <alignment horizontal="center"/>
    </xf>
    <xf numFmtId="0" fontId="105" fillId="0" borderId="9" xfId="13" applyFont="1" applyFill="1" applyBorder="1" applyAlignment="1">
      <alignment horizontal="center" vertical="center"/>
    </xf>
    <xf numFmtId="0" fontId="105" fillId="0" borderId="2" xfId="13" applyFont="1" applyFill="1" applyBorder="1" applyAlignment="1">
      <alignment horizontal="center" vertical="center"/>
    </xf>
    <xf numFmtId="0" fontId="105" fillId="0" borderId="10" xfId="13" applyFont="1" applyFill="1" applyBorder="1" applyAlignment="1">
      <alignment horizontal="center" vertical="center"/>
    </xf>
    <xf numFmtId="0" fontId="72" fillId="8" borderId="37" xfId="13" applyFont="1" applyFill="1" applyBorder="1" applyAlignment="1">
      <alignment vertical="center"/>
    </xf>
    <xf numFmtId="3" fontId="45" fillId="8" borderId="40" xfId="13" applyNumberFormat="1" applyFont="1" applyFill="1" applyBorder="1" applyAlignment="1">
      <alignment horizontal="center" vertical="center"/>
    </xf>
    <xf numFmtId="1" fontId="45" fillId="8" borderId="65" xfId="0" applyNumberFormat="1" applyFont="1" applyFill="1" applyBorder="1" applyAlignment="1">
      <alignment vertical="center" wrapText="1" shrinkToFit="1"/>
    </xf>
    <xf numFmtId="0" fontId="67" fillId="0" borderId="8" xfId="13" applyFont="1" applyBorder="1"/>
    <xf numFmtId="3" fontId="32" fillId="0" borderId="9" xfId="13" applyNumberFormat="1" applyBorder="1"/>
    <xf numFmtId="170" fontId="32" fillId="0" borderId="2" xfId="13" applyNumberFormat="1" applyBorder="1" applyAlignment="1">
      <alignment horizontal="center"/>
    </xf>
    <xf numFmtId="3" fontId="32" fillId="0" borderId="2" xfId="13" applyNumberFormat="1" applyBorder="1"/>
    <xf numFmtId="178" fontId="32" fillId="0" borderId="10" xfId="13" applyNumberFormat="1" applyBorder="1" applyAlignment="1">
      <alignment horizontal="center"/>
    </xf>
    <xf numFmtId="3" fontId="32" fillId="0" borderId="9" xfId="13" applyNumberFormat="1" applyBorder="1" applyAlignment="1">
      <alignment horizontal="right"/>
    </xf>
    <xf numFmtId="174" fontId="32" fillId="0" borderId="2" xfId="13" applyNumberFormat="1" applyBorder="1" applyAlignment="1">
      <alignment horizontal="center"/>
    </xf>
    <xf numFmtId="3" fontId="32" fillId="0" borderId="2" xfId="13" applyNumberFormat="1" applyBorder="1" applyAlignment="1">
      <alignment horizontal="right"/>
    </xf>
    <xf numFmtId="174" fontId="32" fillId="0" borderId="10" xfId="13" applyNumberFormat="1" applyBorder="1" applyAlignment="1">
      <alignment horizontal="center"/>
    </xf>
    <xf numFmtId="170" fontId="32" fillId="0" borderId="10" xfId="13" applyNumberFormat="1" applyBorder="1" applyAlignment="1">
      <alignment horizontal="center"/>
    </xf>
    <xf numFmtId="3" fontId="32" fillId="0" borderId="42" xfId="13" applyNumberFormat="1" applyBorder="1" applyAlignment="1">
      <alignment horizontal="center"/>
    </xf>
    <xf numFmtId="0" fontId="67" fillId="0" borderId="19" xfId="13" applyFont="1" applyBorder="1"/>
    <xf numFmtId="3" fontId="32" fillId="0" borderId="38" xfId="13" applyNumberFormat="1" applyBorder="1"/>
    <xf numFmtId="170" fontId="32" fillId="0" borderId="3" xfId="13" applyNumberFormat="1" applyBorder="1" applyAlignment="1">
      <alignment horizontal="center"/>
    </xf>
    <xf numFmtId="3" fontId="32" fillId="0" borderId="3" xfId="13" applyNumberFormat="1" applyBorder="1"/>
    <xf numFmtId="178" fontId="32" fillId="0" borderId="43" xfId="13" applyNumberFormat="1" applyBorder="1" applyAlignment="1">
      <alignment horizontal="center"/>
    </xf>
    <xf numFmtId="3" fontId="32" fillId="0" borderId="38" xfId="13" applyNumberFormat="1" applyBorder="1" applyAlignment="1">
      <alignment horizontal="right"/>
    </xf>
    <xf numFmtId="174" fontId="32" fillId="0" borderId="3" xfId="13" applyNumberFormat="1" applyBorder="1" applyAlignment="1">
      <alignment horizontal="center"/>
    </xf>
    <xf numFmtId="3" fontId="32" fillId="0" borderId="3" xfId="13" applyNumberFormat="1" applyBorder="1" applyAlignment="1">
      <alignment horizontal="right"/>
    </xf>
    <xf numFmtId="174" fontId="32" fillId="0" borderId="43" xfId="13" applyNumberFormat="1" applyBorder="1" applyAlignment="1">
      <alignment horizontal="center"/>
    </xf>
    <xf numFmtId="170" fontId="32" fillId="0" borderId="43" xfId="13" applyNumberFormat="1" applyBorder="1" applyAlignment="1">
      <alignment horizontal="center"/>
    </xf>
    <xf numFmtId="3" fontId="32" fillId="0" borderId="74" xfId="13" applyNumberFormat="1" applyBorder="1" applyAlignment="1">
      <alignment horizontal="center"/>
    </xf>
    <xf numFmtId="3" fontId="45" fillId="8" borderId="1" xfId="13" applyNumberFormat="1" applyFont="1" applyFill="1" applyBorder="1" applyAlignment="1">
      <alignment vertical="center"/>
    </xf>
    <xf numFmtId="170" fontId="45" fillId="8" borderId="1" xfId="13" applyNumberFormat="1" applyFont="1" applyFill="1" applyBorder="1" applyAlignment="1">
      <alignment horizontal="center" vertical="center"/>
    </xf>
    <xf numFmtId="174" fontId="45" fillId="8" borderId="1" xfId="13" applyNumberFormat="1" applyFont="1" applyFill="1" applyBorder="1" applyAlignment="1">
      <alignment horizontal="center" vertical="center"/>
    </xf>
    <xf numFmtId="3" fontId="45" fillId="8" borderId="1" xfId="13" applyNumberFormat="1" applyFont="1" applyFill="1" applyBorder="1" applyAlignment="1">
      <alignment horizontal="center" vertical="center"/>
    </xf>
    <xf numFmtId="3" fontId="45" fillId="8" borderId="1" xfId="13" applyNumberFormat="1" applyFont="1" applyFill="1" applyBorder="1" applyAlignment="1">
      <alignment horizontal="right" vertical="center"/>
    </xf>
    <xf numFmtId="170" fontId="45" fillId="8" borderId="1" xfId="13" applyNumberFormat="1" applyFont="1" applyFill="1" applyBorder="1" applyAlignment="1">
      <alignment horizontal="right" vertical="center"/>
    </xf>
    <xf numFmtId="174" fontId="45" fillId="8" borderId="1" xfId="13" applyNumberFormat="1" applyFont="1" applyFill="1" applyBorder="1" applyAlignment="1">
      <alignment horizontal="right" vertical="center"/>
    </xf>
    <xf numFmtId="173" fontId="45" fillId="8" borderId="1" xfId="13" applyNumberFormat="1" applyFont="1" applyFill="1" applyBorder="1" applyAlignment="1">
      <alignment horizontal="center" vertical="center"/>
    </xf>
    <xf numFmtId="3" fontId="45" fillId="8" borderId="77" xfId="13" applyNumberFormat="1" applyFont="1" applyFill="1" applyBorder="1" applyAlignment="1">
      <alignment vertical="center"/>
    </xf>
    <xf numFmtId="170" fontId="45" fillId="8" borderId="47" xfId="13" applyNumberFormat="1" applyFont="1" applyFill="1" applyBorder="1" applyAlignment="1">
      <alignment horizontal="center" vertical="center"/>
    </xf>
    <xf numFmtId="3" fontId="45" fillId="8" borderId="47" xfId="13" applyNumberFormat="1" applyFont="1" applyFill="1" applyBorder="1" applyAlignment="1">
      <alignment vertical="center"/>
    </xf>
    <xf numFmtId="178" fontId="45" fillId="8" borderId="78" xfId="13" applyNumberFormat="1" applyFont="1" applyFill="1" applyBorder="1" applyAlignment="1">
      <alignment horizontal="center" vertical="center"/>
    </xf>
    <xf numFmtId="174" fontId="45" fillId="8" borderId="47" xfId="13" applyNumberFormat="1" applyFont="1" applyFill="1" applyBorder="1" applyAlignment="1">
      <alignment horizontal="center" vertical="center"/>
    </xf>
    <xf numFmtId="174" fontId="45" fillId="8" borderId="78" xfId="13" applyNumberFormat="1" applyFont="1" applyFill="1" applyBorder="1" applyAlignment="1">
      <alignment horizontal="center" vertical="center"/>
    </xf>
    <xf numFmtId="170" fontId="45" fillId="8" borderId="78" xfId="13" applyNumberFormat="1" applyFont="1" applyFill="1" applyBorder="1" applyAlignment="1">
      <alignment horizontal="center" vertical="center"/>
    </xf>
    <xf numFmtId="0" fontId="72" fillId="8" borderId="5" xfId="13" applyFont="1" applyFill="1" applyBorder="1" applyAlignment="1">
      <alignment vertical="center"/>
    </xf>
    <xf numFmtId="0" fontId="72" fillId="8" borderId="5" xfId="13" applyFont="1" applyFill="1" applyBorder="1" applyAlignment="1">
      <alignment horizontal="left" vertical="center"/>
    </xf>
    <xf numFmtId="3" fontId="45" fillId="8" borderId="15" xfId="13" applyNumberFormat="1" applyFont="1" applyFill="1" applyBorder="1" applyAlignment="1">
      <alignment vertical="center"/>
    </xf>
    <xf numFmtId="178" fontId="45" fillId="8" borderId="26" xfId="13" applyNumberFormat="1" applyFont="1" applyFill="1" applyBorder="1" applyAlignment="1">
      <alignment horizontal="center" vertical="center"/>
    </xf>
    <xf numFmtId="3" fontId="45" fillId="8" borderId="15" xfId="13" applyNumberFormat="1" applyFont="1" applyFill="1" applyBorder="1" applyAlignment="1">
      <alignment horizontal="right" vertical="center"/>
    </xf>
    <xf numFmtId="178" fontId="45" fillId="8" borderId="26" xfId="13" applyNumberFormat="1" applyFont="1" applyFill="1" applyBorder="1" applyAlignment="1">
      <alignment horizontal="right" vertical="center"/>
    </xf>
    <xf numFmtId="174" fontId="45" fillId="8" borderId="26" xfId="13" applyNumberFormat="1" applyFont="1" applyFill="1" applyBorder="1" applyAlignment="1">
      <alignment horizontal="center" vertical="center"/>
    </xf>
    <xf numFmtId="174" fontId="45" fillId="8" borderId="26" xfId="13" applyNumberFormat="1" applyFont="1" applyFill="1" applyBorder="1" applyAlignment="1">
      <alignment horizontal="right" vertical="center"/>
    </xf>
    <xf numFmtId="170" fontId="45" fillId="8" borderId="26" xfId="13" applyNumberFormat="1" applyFont="1" applyFill="1" applyBorder="1" applyAlignment="1">
      <alignment horizontal="center" vertical="center"/>
    </xf>
    <xf numFmtId="170" fontId="45" fillId="8" borderId="26" xfId="13" applyNumberFormat="1" applyFont="1" applyFill="1" applyBorder="1" applyAlignment="1">
      <alignment horizontal="right" vertical="center"/>
    </xf>
    <xf numFmtId="3" fontId="65" fillId="9" borderId="73" xfId="39" applyNumberFormat="1" applyFont="1" applyFill="1" applyBorder="1" applyAlignment="1">
      <alignment horizontal="center" vertical="center"/>
    </xf>
    <xf numFmtId="3" fontId="45" fillId="8" borderId="73" xfId="13" applyNumberFormat="1" applyFont="1" applyFill="1" applyBorder="1" applyAlignment="1">
      <alignment horizontal="center" vertical="center"/>
    </xf>
    <xf numFmtId="3" fontId="45" fillId="8" borderId="73" xfId="13" applyNumberFormat="1" applyFont="1" applyFill="1" applyBorder="1" applyAlignment="1">
      <alignment horizontal="right" vertical="center"/>
    </xf>
    <xf numFmtId="0" fontId="125" fillId="0" borderId="11" xfId="641" applyFont="1" applyFill="1" applyBorder="1" applyAlignment="1">
      <alignment wrapText="1"/>
    </xf>
    <xf numFmtId="0" fontId="125" fillId="0" borderId="11" xfId="641" applyFont="1" applyFill="1" applyBorder="1" applyAlignment="1">
      <alignment horizontal="right" wrapText="1"/>
    </xf>
    <xf numFmtId="0" fontId="125" fillId="0" borderId="11" xfId="642" applyFont="1" applyFill="1" applyBorder="1" applyAlignment="1">
      <alignment wrapText="1"/>
    </xf>
    <xf numFmtId="0" fontId="125" fillId="0" borderId="11" xfId="642" applyFont="1" applyFill="1" applyBorder="1" applyAlignment="1">
      <alignment horizontal="right" wrapText="1"/>
    </xf>
    <xf numFmtId="0" fontId="125" fillId="0" borderId="11" xfId="642" applyNumberFormat="1" applyFont="1" applyFill="1" applyBorder="1" applyAlignment="1">
      <alignment wrapText="1"/>
    </xf>
    <xf numFmtId="3" fontId="65" fillId="62" borderId="74" xfId="39" applyNumberFormat="1" applyFont="1" applyFill="1" applyBorder="1" applyAlignment="1">
      <alignment horizontal="center"/>
    </xf>
    <xf numFmtId="0" fontId="32" fillId="0" borderId="27" xfId="39" applyFont="1" applyFill="1" applyBorder="1" applyAlignment="1">
      <alignment horizontal="center" vertical="center" wrapText="1"/>
    </xf>
    <xf numFmtId="0" fontId="32" fillId="0" borderId="22" xfId="39" applyFont="1" applyFill="1" applyBorder="1" applyAlignment="1">
      <alignment horizontal="center" vertical="center" wrapText="1"/>
    </xf>
    <xf numFmtId="0" fontId="32" fillId="0" borderId="28" xfId="39" applyFont="1" applyFill="1" applyBorder="1" applyAlignment="1">
      <alignment horizontal="center" vertical="center" wrapText="1"/>
    </xf>
    <xf numFmtId="0" fontId="32" fillId="0" borderId="39" xfId="39" applyFont="1" applyFill="1" applyBorder="1" applyAlignment="1">
      <alignment horizontal="center" vertical="center" wrapText="1"/>
    </xf>
    <xf numFmtId="0" fontId="127" fillId="0" borderId="11" xfId="643" applyFont="1" applyFill="1" applyBorder="1" applyAlignment="1">
      <alignment wrapText="1"/>
    </xf>
    <xf numFmtId="0" fontId="127" fillId="0" borderId="11" xfId="643" applyFont="1" applyFill="1" applyBorder="1" applyAlignment="1">
      <alignment horizontal="right" wrapText="1"/>
    </xf>
    <xf numFmtId="0" fontId="127" fillId="0" borderId="11" xfId="643" applyNumberFormat="1" applyFont="1" applyFill="1" applyBorder="1" applyAlignment="1">
      <alignment wrapText="1"/>
    </xf>
    <xf numFmtId="0" fontId="127" fillId="0" borderId="11" xfId="644" applyFont="1" applyFill="1" applyBorder="1" applyAlignment="1">
      <alignment wrapText="1"/>
    </xf>
    <xf numFmtId="0" fontId="127" fillId="0" borderId="11" xfId="644" applyFont="1" applyFill="1" applyBorder="1" applyAlignment="1">
      <alignment horizontal="right" wrapText="1"/>
    </xf>
    <xf numFmtId="0" fontId="127" fillId="0" borderId="11" xfId="644" applyNumberFormat="1" applyFont="1" applyFill="1" applyBorder="1" applyAlignment="1">
      <alignment wrapText="1"/>
    </xf>
    <xf numFmtId="0" fontId="0" fillId="0" borderId="1" xfId="0" applyFill="1" applyBorder="1"/>
    <xf numFmtId="0" fontId="3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0" fillId="0" borderId="13" xfId="13" applyFont="1" applyBorder="1" applyAlignment="1">
      <alignment vertical="center" wrapText="1"/>
    </xf>
    <xf numFmtId="0" fontId="100" fillId="0" borderId="13" xfId="13" applyFont="1" applyBorder="1" applyAlignment="1">
      <alignment vertical="center"/>
    </xf>
    <xf numFmtId="17" fontId="35" fillId="3" borderId="0" xfId="0" applyNumberFormat="1" applyFont="1" applyFill="1" applyBorder="1" applyAlignment="1">
      <alignment wrapText="1"/>
    </xf>
    <xf numFmtId="49" fontId="35" fillId="3" borderId="0" xfId="0" applyNumberFormat="1" applyFont="1" applyFill="1"/>
    <xf numFmtId="0" fontId="73" fillId="3" borderId="0" xfId="13" applyFont="1" applyFill="1" applyAlignment="1"/>
    <xf numFmtId="17" fontId="73" fillId="3" borderId="0" xfId="13" applyNumberFormat="1" applyFont="1" applyFill="1" applyAlignment="1">
      <alignment vertical="center"/>
    </xf>
    <xf numFmtId="0" fontId="67" fillId="3" borderId="0" xfId="13" applyFont="1" applyFill="1" applyAlignment="1"/>
    <xf numFmtId="0" fontId="67" fillId="3" borderId="0" xfId="13" applyFont="1" applyFill="1"/>
    <xf numFmtId="0" fontId="67" fillId="3" borderId="0" xfId="13" applyFont="1" applyFill="1" applyAlignment="1">
      <alignment horizontal="center" vertical="center" wrapText="1"/>
    </xf>
    <xf numFmtId="0" fontId="32" fillId="3" borderId="0" xfId="0" applyFont="1" applyFill="1"/>
    <xf numFmtId="0" fontId="22" fillId="57" borderId="0" xfId="39" applyFill="1" applyAlignment="1"/>
    <xf numFmtId="0" fontId="22" fillId="0" borderId="0" xfId="39" applyAlignment="1"/>
    <xf numFmtId="0" fontId="68" fillId="15" borderId="1" xfId="39" applyFont="1" applyFill="1" applyBorder="1" applyAlignment="1">
      <alignment horizontal="center" vertical="center"/>
    </xf>
    <xf numFmtId="0" fontId="32" fillId="0" borderId="9" xfId="39" applyFont="1" applyFill="1" applyBorder="1" applyAlignment="1">
      <alignment horizontal="center" vertical="center"/>
    </xf>
    <xf numFmtId="0" fontId="32" fillId="0" borderId="2" xfId="39" applyFont="1" applyFill="1" applyBorder="1" applyAlignment="1">
      <alignment horizontal="center" vertical="center"/>
    </xf>
    <xf numFmtId="0" fontId="32" fillId="0" borderId="10" xfId="39" applyFont="1" applyFill="1" applyBorder="1" applyAlignment="1">
      <alignment horizontal="center" vertical="center"/>
    </xf>
    <xf numFmtId="0" fontId="21" fillId="0" borderId="0" xfId="39" applyFont="1" applyAlignment="1"/>
    <xf numFmtId="0" fontId="102" fillId="0" borderId="0" xfId="39" applyFont="1" applyAlignment="1"/>
    <xf numFmtId="0" fontId="9" fillId="0" borderId="0" xfId="39" applyFont="1" applyAlignment="1"/>
    <xf numFmtId="0" fontId="22" fillId="0" borderId="1" xfId="39" applyBorder="1" applyAlignment="1"/>
    <xf numFmtId="0" fontId="42" fillId="0" borderId="11" xfId="637" applyFont="1" applyFill="1" applyBorder="1" applyAlignment="1"/>
    <xf numFmtId="0" fontId="42" fillId="0" borderId="11" xfId="637" applyFont="1" applyFill="1" applyBorder="1" applyAlignment="1">
      <alignment horizontal="right"/>
    </xf>
    <xf numFmtId="0" fontId="42" fillId="0" borderId="11" xfId="637" applyNumberFormat="1" applyFont="1" applyFill="1" applyBorder="1" applyAlignment="1">
      <alignment wrapText="1"/>
    </xf>
    <xf numFmtId="0" fontId="74" fillId="3" borderId="0" xfId="13" applyFont="1" applyFill="1" applyAlignment="1">
      <alignment horizontal="center"/>
    </xf>
    <xf numFmtId="0" fontId="130" fillId="0" borderId="11" xfId="645" applyFont="1" applyFill="1" applyBorder="1" applyAlignment="1">
      <alignment wrapText="1"/>
    </xf>
    <xf numFmtId="0" fontId="130" fillId="0" borderId="11" xfId="645" applyFont="1" applyFill="1" applyBorder="1" applyAlignment="1">
      <alignment horizontal="right" wrapText="1"/>
    </xf>
    <xf numFmtId="0" fontId="130" fillId="0" borderId="11" xfId="645" applyNumberFormat="1" applyFont="1" applyFill="1" applyBorder="1" applyAlignment="1">
      <alignment wrapText="1"/>
    </xf>
    <xf numFmtId="3" fontId="35" fillId="0" borderId="0" xfId="0" applyNumberFormat="1" applyFont="1" applyFill="1" applyBorder="1" applyAlignment="1">
      <alignment horizontal="center" vertical="center"/>
    </xf>
    <xf numFmtId="2" fontId="32" fillId="0" borderId="0" xfId="0" applyNumberFormat="1" applyFont="1" applyFill="1" applyBorder="1" applyAlignment="1">
      <alignment horizontal="center" vertical="center"/>
    </xf>
    <xf numFmtId="0" fontId="132" fillId="0" borderId="11" xfId="646" applyFont="1" applyFill="1" applyBorder="1" applyAlignment="1">
      <alignment wrapText="1"/>
    </xf>
    <xf numFmtId="0" fontId="132" fillId="0" borderId="11" xfId="646" applyFont="1" applyFill="1" applyBorder="1" applyAlignment="1">
      <alignment horizontal="right" wrapText="1"/>
    </xf>
    <xf numFmtId="0" fontId="0" fillId="0" borderId="1" xfId="0" applyNumberFormat="1" applyBorder="1" applyAlignment="1">
      <alignment horizontal="center"/>
    </xf>
    <xf numFmtId="0" fontId="132" fillId="0" borderId="11" xfId="647" applyFont="1" applyFill="1" applyBorder="1" applyAlignment="1">
      <alignment wrapText="1"/>
    </xf>
    <xf numFmtId="0" fontId="132" fillId="0" borderId="11" xfId="647" applyFont="1" applyFill="1" applyBorder="1" applyAlignment="1">
      <alignment horizontal="right" wrapText="1"/>
    </xf>
    <xf numFmtId="0" fontId="45" fillId="8" borderId="34" xfId="0" applyFont="1" applyFill="1" applyBorder="1" applyAlignment="1">
      <alignment horizontal="center" vertical="center"/>
    </xf>
    <xf numFmtId="3" fontId="35" fillId="0" borderId="21" xfId="0" applyNumberFormat="1" applyFont="1" applyFill="1" applyBorder="1" applyAlignment="1">
      <alignment horizontal="center" vertical="center"/>
    </xf>
    <xf numFmtId="3" fontId="46" fillId="4" borderId="21" xfId="0" applyNumberFormat="1" applyFont="1" applyFill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70" xfId="0" applyNumberForma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4" fillId="0" borderId="0" xfId="39" applyFont="1"/>
    <xf numFmtId="0" fontId="42" fillId="0" borderId="11" xfId="572" applyFont="1" applyFill="1" applyBorder="1" applyAlignment="1">
      <alignment horizontal="right" wrapText="1"/>
    </xf>
    <xf numFmtId="0" fontId="3" fillId="0" borderId="0" xfId="39" applyFont="1"/>
    <xf numFmtId="0" fontId="102" fillId="3" borderId="1" xfId="39" applyFont="1" applyFill="1" applyBorder="1"/>
    <xf numFmtId="0" fontId="0" fillId="0" borderId="0" xfId="0" applyAlignment="1">
      <alignment horizontal="center"/>
    </xf>
    <xf numFmtId="2" fontId="35" fillId="3" borderId="0" xfId="0" applyNumberFormat="1" applyFont="1" applyFill="1" applyAlignment="1">
      <alignment horizontal="center" vertical="center"/>
    </xf>
    <xf numFmtId="17" fontId="38" fillId="3" borderId="0" xfId="0" applyNumberFormat="1" applyFont="1" applyFill="1" applyBorder="1" applyAlignment="1">
      <alignment horizontal="center" vertical="center" wrapText="1"/>
    </xf>
    <xf numFmtId="9" fontId="102" fillId="3" borderId="1" xfId="648" applyFont="1" applyFill="1" applyBorder="1" applyAlignment="1">
      <alignment horizontal="center"/>
    </xf>
    <xf numFmtId="3" fontId="0" fillId="0" borderId="79" xfId="0" applyNumberForma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180" fontId="2" fillId="0" borderId="0" xfId="649" applyNumberFormat="1"/>
    <xf numFmtId="0" fontId="67" fillId="4" borderId="0" xfId="13" applyFont="1" applyFill="1"/>
    <xf numFmtId="180" fontId="2" fillId="0" borderId="0" xfId="650" applyNumberFormat="1"/>
    <xf numFmtId="180" fontId="2" fillId="0" borderId="0" xfId="651" applyNumberFormat="1"/>
    <xf numFmtId="1" fontId="22" fillId="0" borderId="1" xfId="39" applyNumberFormat="1" applyBorder="1" applyAlignment="1">
      <alignment horizontal="left"/>
    </xf>
    <xf numFmtId="0" fontId="32" fillId="16" borderId="1" xfId="0" applyFont="1" applyFill="1" applyBorder="1"/>
    <xf numFmtId="1" fontId="32" fillId="16" borderId="1" xfId="0" applyNumberFormat="1" applyFont="1" applyFill="1" applyBorder="1" applyAlignment="1">
      <alignment vertical="center" shrinkToFit="1"/>
    </xf>
    <xf numFmtId="0" fontId="0" fillId="16" borderId="1" xfId="0" applyFill="1" applyBorder="1"/>
    <xf numFmtId="0" fontId="33" fillId="16" borderId="1" xfId="0" applyFont="1" applyFill="1" applyBorder="1" applyAlignment="1">
      <alignment vertical="center"/>
    </xf>
    <xf numFmtId="0" fontId="39" fillId="16" borderId="1" xfId="0" applyFont="1" applyFill="1" applyBorder="1" applyAlignment="1">
      <alignment vertical="center"/>
    </xf>
    <xf numFmtId="0" fontId="61" fillId="10" borderId="0" xfId="0" applyNumberFormat="1" applyFont="1" applyFill="1" applyBorder="1"/>
    <xf numFmtId="0" fontId="129" fillId="0" borderId="0" xfId="0" applyFont="1" applyBorder="1"/>
    <xf numFmtId="10" fontId="129" fillId="0" borderId="0" xfId="0" applyNumberFormat="1" applyFont="1" applyBorder="1"/>
    <xf numFmtId="0" fontId="42" fillId="0" borderId="11" xfId="653" applyFont="1" applyFill="1" applyBorder="1" applyAlignment="1">
      <alignment wrapText="1"/>
    </xf>
    <xf numFmtId="0" fontId="42" fillId="0" borderId="11" xfId="653" applyFont="1" applyFill="1" applyBorder="1" applyAlignment="1">
      <alignment horizontal="right" wrapText="1"/>
    </xf>
    <xf numFmtId="0" fontId="42" fillId="0" borderId="11" xfId="653" applyNumberFormat="1" applyFont="1" applyFill="1" applyBorder="1" applyAlignment="1">
      <alignment wrapText="1"/>
    </xf>
    <xf numFmtId="0" fontId="32" fillId="0" borderId="1" xfId="0" applyFont="1" applyBorder="1" applyAlignment="1">
      <alignment horizontal="center" vertical="center"/>
    </xf>
    <xf numFmtId="0" fontId="0" fillId="0" borderId="0" xfId="0" applyFill="1" applyBorder="1"/>
    <xf numFmtId="1" fontId="75" fillId="16" borderId="1" xfId="0" applyNumberFormat="1" applyFont="1" applyFill="1" applyBorder="1" applyAlignment="1">
      <alignment vertical="center" shrinkToFit="1"/>
    </xf>
    <xf numFmtId="0" fontId="139" fillId="0" borderId="11" xfId="654" applyFont="1" applyFill="1" applyBorder="1" applyAlignment="1">
      <alignment wrapText="1"/>
    </xf>
    <xf numFmtId="0" fontId="139" fillId="0" borderId="11" xfId="654" applyFont="1" applyFill="1" applyBorder="1" applyAlignment="1">
      <alignment horizontal="right" wrapText="1"/>
    </xf>
    <xf numFmtId="0" fontId="139" fillId="0" borderId="11" xfId="655" applyFont="1" applyFill="1" applyBorder="1" applyAlignment="1">
      <alignment wrapText="1"/>
    </xf>
    <xf numFmtId="0" fontId="139" fillId="0" borderId="11" xfId="655" applyFont="1" applyFill="1" applyBorder="1" applyAlignment="1">
      <alignment horizontal="right" wrapText="1"/>
    </xf>
    <xf numFmtId="0" fontId="139" fillId="0" borderId="11" xfId="655" applyNumberFormat="1" applyFont="1" applyFill="1" applyBorder="1" applyAlignment="1">
      <alignment wrapText="1"/>
    </xf>
    <xf numFmtId="0" fontId="139" fillId="0" borderId="11" xfId="656" applyFont="1" applyFill="1" applyBorder="1" applyAlignment="1">
      <alignment wrapText="1"/>
    </xf>
    <xf numFmtId="0" fontId="139" fillId="0" borderId="11" xfId="656" applyFont="1" applyFill="1" applyBorder="1" applyAlignment="1">
      <alignment horizontal="right" wrapText="1"/>
    </xf>
    <xf numFmtId="0" fontId="139" fillId="0" borderId="11" xfId="656" applyNumberFormat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42" fillId="5" borderId="16" xfId="657" applyFont="1" applyFill="1" applyBorder="1" applyAlignment="1">
      <alignment horizontal="center"/>
    </xf>
    <xf numFmtId="0" fontId="142" fillId="0" borderId="11" xfId="657" applyFont="1" applyFill="1" applyBorder="1" applyAlignment="1">
      <alignment horizontal="right" wrapText="1"/>
    </xf>
    <xf numFmtId="0" fontId="142" fillId="0" borderId="11" xfId="657" applyNumberFormat="1" applyFont="1" applyFill="1" applyBorder="1" applyAlignment="1">
      <alignment wrapText="1"/>
    </xf>
    <xf numFmtId="0" fontId="142" fillId="5" borderId="16" xfId="658" applyFont="1" applyFill="1" applyBorder="1" applyAlignment="1">
      <alignment horizontal="center"/>
    </xf>
    <xf numFmtId="0" fontId="142" fillId="0" borderId="11" xfId="658" applyFont="1" applyFill="1" applyBorder="1" applyAlignment="1">
      <alignment wrapText="1"/>
    </xf>
    <xf numFmtId="0" fontId="142" fillId="0" borderId="11" xfId="658" applyFont="1" applyFill="1" applyBorder="1" applyAlignment="1">
      <alignment horizontal="right" wrapText="1"/>
    </xf>
    <xf numFmtId="0" fontId="142" fillId="5" borderId="16" xfId="659" applyFont="1" applyFill="1" applyBorder="1" applyAlignment="1">
      <alignment horizontal="center"/>
    </xf>
    <xf numFmtId="0" fontId="142" fillId="0" borderId="11" xfId="659" applyFont="1" applyFill="1" applyBorder="1" applyAlignment="1">
      <alignment wrapText="1"/>
    </xf>
    <xf numFmtId="0" fontId="142" fillId="0" borderId="11" xfId="659" applyFont="1" applyFill="1" applyBorder="1" applyAlignment="1">
      <alignment horizontal="right" wrapText="1"/>
    </xf>
    <xf numFmtId="0" fontId="142" fillId="0" borderId="11" xfId="659" applyNumberFormat="1" applyFont="1" applyFill="1" applyBorder="1" applyAlignment="1">
      <alignment wrapText="1"/>
    </xf>
    <xf numFmtId="0" fontId="142" fillId="5" borderId="16" xfId="660" applyFont="1" applyFill="1" applyBorder="1" applyAlignment="1">
      <alignment horizontal="center"/>
    </xf>
    <xf numFmtId="0" fontId="142" fillId="0" borderId="11" xfId="660" applyFont="1" applyFill="1" applyBorder="1" applyAlignment="1">
      <alignment wrapText="1"/>
    </xf>
    <xf numFmtId="0" fontId="142" fillId="0" borderId="11" xfId="660" applyFont="1" applyFill="1" applyBorder="1" applyAlignment="1">
      <alignment horizontal="right" wrapText="1"/>
    </xf>
    <xf numFmtId="0" fontId="142" fillId="0" borderId="11" xfId="660" applyNumberFormat="1" applyFont="1" applyFill="1" applyBorder="1" applyAlignment="1">
      <alignment wrapText="1"/>
    </xf>
    <xf numFmtId="0" fontId="142" fillId="5" borderId="16" xfId="661" applyFont="1" applyFill="1" applyBorder="1" applyAlignment="1">
      <alignment horizontal="center"/>
    </xf>
    <xf numFmtId="0" fontId="142" fillId="0" borderId="11" xfId="661" applyFont="1" applyFill="1" applyBorder="1" applyAlignment="1">
      <alignment wrapText="1"/>
    </xf>
    <xf numFmtId="0" fontId="142" fillId="0" borderId="11" xfId="661" applyFont="1" applyFill="1" applyBorder="1" applyAlignment="1">
      <alignment horizontal="right" wrapText="1"/>
    </xf>
    <xf numFmtId="0" fontId="142" fillId="0" borderId="11" xfId="661" applyNumberFormat="1" applyFont="1" applyFill="1" applyBorder="1" applyAlignment="1">
      <alignment wrapText="1"/>
    </xf>
    <xf numFmtId="0" fontId="104" fillId="56" borderId="1" xfId="39" applyFont="1" applyFill="1" applyBorder="1" applyAlignment="1">
      <alignment horizontal="center" vertical="center" wrapText="1"/>
    </xf>
    <xf numFmtId="0" fontId="142" fillId="5" borderId="16" xfId="662" applyFont="1" applyFill="1" applyBorder="1" applyAlignment="1">
      <alignment horizontal="center"/>
    </xf>
    <xf numFmtId="0" fontId="142" fillId="0" borderId="11" xfId="662" applyFont="1" applyFill="1" applyBorder="1" applyAlignment="1">
      <alignment wrapText="1"/>
    </xf>
    <xf numFmtId="0" fontId="142" fillId="0" borderId="11" xfId="662" applyFont="1" applyFill="1" applyBorder="1" applyAlignment="1">
      <alignment horizontal="right" wrapText="1"/>
    </xf>
    <xf numFmtId="17" fontId="35" fillId="0" borderId="0" xfId="0" applyNumberFormat="1" applyFont="1" applyBorder="1" applyAlignment="1">
      <alignment horizontal="center" vertical="center" wrapText="1"/>
    </xf>
    <xf numFmtId="180" fontId="0" fillId="0" borderId="0" xfId="0" applyNumberFormat="1"/>
    <xf numFmtId="0" fontId="1" fillId="0" borderId="0" xfId="39" applyFont="1"/>
    <xf numFmtId="181" fontId="0" fillId="0" borderId="0" xfId="0" applyNumberFormat="1" applyBorder="1"/>
    <xf numFmtId="2" fontId="0" fillId="0" borderId="0" xfId="0" applyNumberFormat="1" applyBorder="1"/>
    <xf numFmtId="10" fontId="0" fillId="0" borderId="0" xfId="648" applyNumberFormat="1" applyFont="1" applyBorder="1"/>
    <xf numFmtId="49" fontId="149" fillId="71" borderId="8" xfId="564" applyNumberFormat="1" applyFont="1" applyFill="1" applyBorder="1" applyAlignment="1">
      <alignment horizontal="center" vertical="center" wrapText="1"/>
    </xf>
    <xf numFmtId="0" fontId="150" fillId="71" borderId="45" xfId="564" applyFont="1" applyFill="1" applyBorder="1" applyAlignment="1">
      <alignment horizontal="center" vertical="center" wrapText="1"/>
    </xf>
    <xf numFmtId="49" fontId="150" fillId="71" borderId="46" xfId="564" applyNumberFormat="1" applyFont="1" applyFill="1" applyBorder="1" applyAlignment="1">
      <alignment horizontal="center" vertical="center" wrapText="1"/>
    </xf>
    <xf numFmtId="0" fontId="148" fillId="72" borderId="35" xfId="663" applyFont="1" applyFill="1" applyBorder="1" applyAlignment="1">
      <alignment horizontal="center" vertical="center" wrapText="1"/>
    </xf>
    <xf numFmtId="0" fontId="152" fillId="73" borderId="40" xfId="663" applyFont="1" applyFill="1" applyBorder="1" applyAlignment="1">
      <alignment horizontal="center" vertical="center" wrapText="1"/>
    </xf>
    <xf numFmtId="0" fontId="152" fillId="73" borderId="77" xfId="663" applyFont="1" applyFill="1" applyBorder="1" applyAlignment="1">
      <alignment horizontal="center" vertical="center" wrapText="1"/>
    </xf>
    <xf numFmtId="0" fontId="152" fillId="73" borderId="78" xfId="663" applyFont="1" applyFill="1" applyBorder="1" applyAlignment="1">
      <alignment horizontal="center" vertical="center" wrapText="1"/>
    </xf>
    <xf numFmtId="1" fontId="45" fillId="71" borderId="63" xfId="0" applyNumberFormat="1" applyFont="1" applyFill="1" applyBorder="1" applyAlignment="1">
      <alignment vertical="center" wrapText="1" shrinkToFit="1"/>
    </xf>
    <xf numFmtId="1" fontId="57" fillId="71" borderId="63" xfId="0" applyNumberFormat="1" applyFont="1" applyFill="1" applyBorder="1" applyAlignment="1">
      <alignment horizontal="center" vertical="center" wrapText="1" shrinkToFit="1"/>
    </xf>
    <xf numFmtId="3" fontId="57" fillId="71" borderId="63" xfId="0" applyNumberFormat="1" applyFont="1" applyFill="1" applyBorder="1" applyAlignment="1">
      <alignment horizontal="center" vertical="center"/>
    </xf>
    <xf numFmtId="3" fontId="57" fillId="71" borderId="45" xfId="0" applyNumberFormat="1" applyFont="1" applyFill="1" applyBorder="1" applyAlignment="1">
      <alignment horizontal="center" vertical="center"/>
    </xf>
    <xf numFmtId="10" fontId="57" fillId="71" borderId="75" xfId="8" applyNumberFormat="1" applyFont="1" applyFill="1" applyBorder="1" applyAlignment="1">
      <alignment horizontal="center" vertical="center"/>
    </xf>
    <xf numFmtId="10" fontId="57" fillId="71" borderId="75" xfId="577" applyNumberFormat="1" applyFont="1" applyFill="1" applyBorder="1" applyAlignment="1">
      <alignment horizontal="center" vertical="center"/>
    </xf>
    <xf numFmtId="10" fontId="57" fillId="71" borderId="75" xfId="0" applyNumberFormat="1" applyFont="1" applyFill="1" applyBorder="1" applyAlignment="1">
      <alignment horizontal="center" vertical="center" wrapText="1" shrinkToFit="1"/>
    </xf>
    <xf numFmtId="1" fontId="45" fillId="74" borderId="74" xfId="0" applyNumberFormat="1" applyFont="1" applyFill="1" applyBorder="1" applyAlignment="1">
      <alignment vertical="center" wrapText="1" shrinkToFit="1"/>
    </xf>
    <xf numFmtId="1" fontId="45" fillId="74" borderId="74" xfId="0" applyNumberFormat="1" applyFont="1" applyFill="1" applyBorder="1" applyAlignment="1">
      <alignment horizontal="left" vertical="center" wrapText="1" shrinkToFit="1"/>
    </xf>
    <xf numFmtId="3" fontId="45" fillId="74" borderId="74" xfId="0" applyNumberFormat="1" applyFont="1" applyFill="1" applyBorder="1" applyAlignment="1">
      <alignment horizontal="center" vertical="center"/>
    </xf>
    <xf numFmtId="3" fontId="45" fillId="74" borderId="38" xfId="0" applyNumberFormat="1" applyFont="1" applyFill="1" applyBorder="1" applyAlignment="1">
      <alignment horizontal="center" vertical="center"/>
    </xf>
    <xf numFmtId="10" fontId="45" fillId="74" borderId="26" xfId="577" applyNumberFormat="1" applyFont="1" applyFill="1" applyBorder="1" applyAlignment="1">
      <alignment horizontal="center" vertical="center"/>
    </xf>
    <xf numFmtId="179" fontId="46" fillId="74" borderId="43" xfId="577" applyNumberFormat="1" applyFont="1" applyFill="1" applyBorder="1" applyAlignment="1">
      <alignment horizontal="center" vertical="center" wrapText="1" shrinkToFit="1"/>
    </xf>
    <xf numFmtId="0" fontId="104" fillId="70" borderId="81" xfId="665" applyFont="1" applyBorder="1"/>
    <xf numFmtId="1" fontId="147" fillId="70" borderId="81" xfId="665" applyNumberFormat="1" applyBorder="1" applyAlignment="1">
      <alignment wrapText="1" shrinkToFit="1"/>
    </xf>
    <xf numFmtId="3" fontId="153" fillId="15" borderId="73" xfId="664" applyNumberFormat="1" applyFont="1" applyFill="1" applyBorder="1" applyAlignment="1">
      <alignment horizontal="center" vertical="center"/>
    </xf>
    <xf numFmtId="3" fontId="153" fillId="15" borderId="15" xfId="664" applyNumberFormat="1" applyFont="1" applyFill="1" applyBorder="1" applyAlignment="1">
      <alignment horizontal="center" vertical="center"/>
    </xf>
    <xf numFmtId="10" fontId="153" fillId="15" borderId="26" xfId="577" applyNumberFormat="1" applyFont="1" applyFill="1" applyBorder="1" applyAlignment="1">
      <alignment horizontal="center" vertical="center"/>
    </xf>
    <xf numFmtId="169" fontId="153" fillId="15" borderId="15" xfId="664" applyNumberFormat="1" applyFont="1" applyFill="1" applyBorder="1" applyAlignment="1">
      <alignment horizontal="center" vertical="center"/>
    </xf>
    <xf numFmtId="10" fontId="153" fillId="15" borderId="26" xfId="664" applyNumberFormat="1" applyFont="1" applyFill="1" applyBorder="1" applyAlignment="1">
      <alignment horizontal="center" vertical="center" wrapText="1" shrinkToFit="1"/>
    </xf>
    <xf numFmtId="0" fontId="147" fillId="70" borderId="81" xfId="665" applyBorder="1"/>
    <xf numFmtId="1" fontId="45" fillId="74" borderId="73" xfId="0" applyNumberFormat="1" applyFont="1" applyFill="1" applyBorder="1" applyAlignment="1">
      <alignment vertical="center" wrapText="1" shrinkToFit="1"/>
    </xf>
    <xf numFmtId="3" fontId="45" fillId="74" borderId="73" xfId="0" applyNumberFormat="1" applyFont="1" applyFill="1" applyBorder="1" applyAlignment="1">
      <alignment horizontal="center" vertical="center"/>
    </xf>
    <xf numFmtId="3" fontId="45" fillId="74" borderId="15" xfId="0" applyNumberFormat="1" applyFont="1" applyFill="1" applyBorder="1" applyAlignment="1">
      <alignment horizontal="center" vertical="center"/>
    </xf>
    <xf numFmtId="0" fontId="147" fillId="70" borderId="81" xfId="665" applyBorder="1" applyAlignment="1">
      <alignment vertical="center"/>
    </xf>
    <xf numFmtId="0" fontId="147" fillId="70" borderId="81" xfId="665" applyBorder="1" applyAlignment="1">
      <alignment horizontal="left"/>
    </xf>
    <xf numFmtId="1" fontId="147" fillId="70" borderId="81" xfId="665" applyNumberFormat="1" applyBorder="1" applyAlignment="1">
      <alignment horizontal="left" wrapText="1" shrinkToFit="1"/>
    </xf>
    <xf numFmtId="1" fontId="147" fillId="70" borderId="81" xfId="665" applyNumberFormat="1" applyBorder="1"/>
    <xf numFmtId="0" fontId="147" fillId="70" borderId="82" xfId="665" applyBorder="1"/>
    <xf numFmtId="1" fontId="147" fillId="70" borderId="82" xfId="665" applyNumberFormat="1" applyBorder="1" applyAlignment="1">
      <alignment wrapText="1" shrinkToFit="1"/>
    </xf>
    <xf numFmtId="3" fontId="153" fillId="15" borderId="36" xfId="664" applyNumberFormat="1" applyFont="1" applyFill="1" applyBorder="1" applyAlignment="1">
      <alignment horizontal="center" vertical="center"/>
    </xf>
    <xf numFmtId="3" fontId="153" fillId="15" borderId="27" xfId="664" applyNumberFormat="1" applyFont="1" applyFill="1" applyBorder="1" applyAlignment="1">
      <alignment horizontal="center" vertical="center"/>
    </xf>
    <xf numFmtId="10" fontId="153" fillId="15" borderId="28" xfId="577" applyNumberFormat="1" applyFont="1" applyFill="1" applyBorder="1" applyAlignment="1">
      <alignment horizontal="center" vertical="center"/>
    </xf>
    <xf numFmtId="169" fontId="153" fillId="15" borderId="27" xfId="664" applyNumberFormat="1" applyFont="1" applyFill="1" applyBorder="1" applyAlignment="1">
      <alignment horizontal="center" vertical="center"/>
    </xf>
    <xf numFmtId="10" fontId="153" fillId="15" borderId="28" xfId="664" applyNumberFormat="1" applyFont="1" applyFill="1" applyBorder="1" applyAlignment="1">
      <alignment horizontal="center" vertical="center" wrapText="1" shrinkToFit="1"/>
    </xf>
    <xf numFmtId="10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05" fillId="0" borderId="13" xfId="13" applyNumberFormat="1" applyFont="1" applyBorder="1" applyAlignment="1">
      <alignment horizontal="center" vertical="center" wrapText="1"/>
    </xf>
    <xf numFmtId="49" fontId="134" fillId="0" borderId="13" xfId="13" applyNumberFormat="1" applyFont="1" applyBorder="1" applyAlignment="1">
      <alignment horizontal="center" vertical="center" wrapText="1"/>
    </xf>
    <xf numFmtId="49" fontId="35" fillId="3" borderId="0" xfId="0" applyNumberFormat="1" applyFont="1" applyFill="1" applyBorder="1" applyAlignment="1">
      <alignment horizontal="center" wrapText="1"/>
    </xf>
    <xf numFmtId="3" fontId="146" fillId="69" borderId="15" xfId="664" applyNumberFormat="1" applyBorder="1"/>
    <xf numFmtId="3" fontId="153" fillId="15" borderId="1" xfId="664" applyNumberFormat="1" applyFont="1" applyFill="1" applyBorder="1" applyAlignment="1">
      <alignment horizontal="center" vertical="center"/>
    </xf>
    <xf numFmtId="3" fontId="153" fillId="15" borderId="2" xfId="664" applyNumberFormat="1" applyFont="1" applyFill="1" applyBorder="1" applyAlignment="1">
      <alignment horizontal="center" vertical="center"/>
    </xf>
    <xf numFmtId="3" fontId="144" fillId="15" borderId="46" xfId="664" applyNumberFormat="1" applyFont="1" applyFill="1" applyBorder="1" applyAlignment="1">
      <alignment horizontal="center" vertical="center"/>
    </xf>
    <xf numFmtId="179" fontId="144" fillId="15" borderId="75" xfId="577" applyNumberFormat="1" applyFont="1" applyFill="1" applyBorder="1" applyAlignment="1">
      <alignment horizontal="center" vertical="center"/>
    </xf>
    <xf numFmtId="179" fontId="153" fillId="15" borderId="26" xfId="577" applyNumberFormat="1" applyFont="1" applyFill="1" applyBorder="1" applyAlignment="1">
      <alignment horizontal="center" vertical="center"/>
    </xf>
    <xf numFmtId="3" fontId="146" fillId="69" borderId="27" xfId="664" applyNumberFormat="1" applyBorder="1"/>
    <xf numFmtId="3" fontId="153" fillId="15" borderId="22" xfId="664" applyNumberFormat="1" applyFont="1" applyFill="1" applyBorder="1" applyAlignment="1">
      <alignment horizontal="center" vertical="center"/>
    </xf>
    <xf numFmtId="179" fontId="153" fillId="15" borderId="28" xfId="577" applyNumberFormat="1" applyFont="1" applyFill="1" applyBorder="1" applyAlignment="1">
      <alignment horizontal="center" vertical="center"/>
    </xf>
    <xf numFmtId="0" fontId="146" fillId="69" borderId="27" xfId="664" applyBorder="1"/>
    <xf numFmtId="49" fontId="32" fillId="0" borderId="0" xfId="0" applyNumberFormat="1" applyFont="1" applyAlignment="1">
      <alignment horizontal="center"/>
    </xf>
    <xf numFmtId="49" fontId="154" fillId="71" borderId="46" xfId="564" applyNumberFormat="1" applyFont="1" applyFill="1" applyBorder="1" applyAlignment="1">
      <alignment horizontal="center" vertical="center" wrapText="1"/>
    </xf>
    <xf numFmtId="3" fontId="146" fillId="69" borderId="9" xfId="664" applyNumberFormat="1" applyBorder="1"/>
    <xf numFmtId="179" fontId="153" fillId="15" borderId="10" xfId="577" applyNumberFormat="1" applyFont="1" applyFill="1" applyBorder="1" applyAlignment="1">
      <alignment horizontal="center" vertical="center"/>
    </xf>
    <xf numFmtId="0" fontId="146" fillId="69" borderId="45" xfId="664" applyBorder="1"/>
    <xf numFmtId="0" fontId="32" fillId="0" borderId="5" xfId="39" applyFont="1" applyFill="1" applyBorder="1" applyAlignment="1">
      <alignment horizontal="center" vertical="center" wrapText="1"/>
    </xf>
    <xf numFmtId="0" fontId="32" fillId="0" borderId="8" xfId="39" applyFont="1" applyFill="1" applyBorder="1" applyAlignment="1">
      <alignment horizontal="center" vertical="center"/>
    </xf>
    <xf numFmtId="0" fontId="148" fillId="75" borderId="41" xfId="663" applyFont="1" applyFill="1" applyBorder="1" applyAlignment="1">
      <alignment horizontal="center" vertical="center" wrapText="1"/>
    </xf>
    <xf numFmtId="0" fontId="148" fillId="75" borderId="40" xfId="663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48" fillId="72" borderId="6" xfId="663" applyFont="1" applyFill="1" applyBorder="1" applyAlignment="1">
      <alignment horizontal="center" vertical="center" wrapText="1"/>
    </xf>
    <xf numFmtId="0" fontId="148" fillId="72" borderId="34" xfId="663" applyFont="1" applyFill="1" applyBorder="1" applyAlignment="1">
      <alignment horizontal="center" vertical="center" wrapText="1"/>
    </xf>
    <xf numFmtId="0" fontId="148" fillId="0" borderId="41" xfId="663" applyFont="1" applyFill="1" applyBorder="1" applyAlignment="1">
      <alignment horizontal="center" vertical="center" wrapText="1"/>
    </xf>
    <xf numFmtId="0" fontId="148" fillId="0" borderId="40" xfId="663" applyFont="1" applyFill="1" applyBorder="1" applyAlignment="1">
      <alignment horizontal="center" vertical="center" wrapText="1"/>
    </xf>
    <xf numFmtId="0" fontId="151" fillId="71" borderId="32" xfId="564" applyFont="1" applyFill="1" applyBorder="1" applyAlignment="1">
      <alignment horizontal="center" vertical="center" wrapText="1"/>
    </xf>
    <xf numFmtId="0" fontId="151" fillId="71" borderId="0" xfId="564" applyFont="1" applyFill="1" applyBorder="1" applyAlignment="1">
      <alignment horizontal="center" vertical="center" wrapText="1"/>
    </xf>
    <xf numFmtId="0" fontId="151" fillId="71" borderId="83" xfId="564" applyFont="1" applyFill="1" applyBorder="1" applyAlignment="1">
      <alignment horizontal="center" vertical="center" wrapText="1"/>
    </xf>
    <xf numFmtId="0" fontId="60" fillId="16" borderId="1" xfId="0" applyFont="1" applyFill="1" applyBorder="1" applyAlignment="1">
      <alignment horizontal="center" vertical="center"/>
    </xf>
    <xf numFmtId="0" fontId="60" fillId="16" borderId="6" xfId="0" applyFont="1" applyFill="1" applyBorder="1" applyAlignment="1">
      <alignment horizontal="center" vertical="center"/>
    </xf>
    <xf numFmtId="0" fontId="60" fillId="16" borderId="33" xfId="0" applyFont="1" applyFill="1" applyBorder="1" applyAlignment="1">
      <alignment horizontal="center" vertical="center"/>
    </xf>
    <xf numFmtId="0" fontId="60" fillId="16" borderId="34" xfId="0" applyFont="1" applyFill="1" applyBorder="1" applyAlignment="1">
      <alignment horizontal="center" vertical="center"/>
    </xf>
    <xf numFmtId="2" fontId="64" fillId="0" borderId="15" xfId="39" applyNumberFormat="1" applyFont="1" applyFill="1" applyBorder="1" applyAlignment="1">
      <alignment horizontal="center" vertical="center"/>
    </xf>
    <xf numFmtId="2" fontId="64" fillId="0" borderId="27" xfId="39" applyNumberFormat="1" applyFont="1" applyFill="1" applyBorder="1" applyAlignment="1">
      <alignment horizontal="center" vertical="center"/>
    </xf>
    <xf numFmtId="2" fontId="64" fillId="0" borderId="1" xfId="39" applyNumberFormat="1" applyFont="1" applyFill="1" applyBorder="1" applyAlignment="1">
      <alignment horizontal="center" vertical="center"/>
    </xf>
    <xf numFmtId="2" fontId="64" fillId="0" borderId="22" xfId="39" applyNumberFormat="1" applyFont="1" applyFill="1" applyBorder="1" applyAlignment="1">
      <alignment horizontal="center" vertical="center"/>
    </xf>
    <xf numFmtId="2" fontId="64" fillId="0" borderId="26" xfId="39" applyNumberFormat="1" applyFont="1" applyFill="1" applyBorder="1" applyAlignment="1">
      <alignment horizontal="center" vertical="center" wrapText="1"/>
    </xf>
    <xf numFmtId="2" fontId="64" fillId="0" borderId="28" xfId="39" applyNumberFormat="1" applyFont="1" applyFill="1" applyBorder="1" applyAlignment="1">
      <alignment horizontal="center" vertical="center" wrapText="1"/>
    </xf>
    <xf numFmtId="17" fontId="35" fillId="0" borderId="0" xfId="0" applyNumberFormat="1" applyFont="1" applyBorder="1" applyAlignment="1">
      <alignment horizontal="center" vertical="center" wrapText="1"/>
    </xf>
    <xf numFmtId="17" fontId="35" fillId="0" borderId="0" xfId="0" applyNumberFormat="1" applyFont="1" applyBorder="1" applyAlignment="1">
      <alignment horizontal="center" wrapText="1"/>
    </xf>
    <xf numFmtId="0" fontId="61" fillId="0" borderId="6" xfId="39" applyFont="1" applyFill="1" applyBorder="1" applyAlignment="1">
      <alignment horizontal="center"/>
    </xf>
    <xf numFmtId="0" fontId="61" fillId="0" borderId="33" xfId="39" applyFont="1" applyFill="1" applyBorder="1" applyAlignment="1">
      <alignment horizontal="center"/>
    </xf>
    <xf numFmtId="0" fontId="61" fillId="0" borderId="7" xfId="39" applyFont="1" applyFill="1" applyBorder="1" applyAlignment="1">
      <alignment horizontal="center"/>
    </xf>
    <xf numFmtId="0" fontId="61" fillId="0" borderId="34" xfId="39" applyFont="1" applyFill="1" applyBorder="1" applyAlignment="1">
      <alignment horizontal="center"/>
    </xf>
    <xf numFmtId="1" fontId="141" fillId="16" borderId="1" xfId="0" applyNumberFormat="1" applyFont="1" applyFill="1" applyBorder="1" applyAlignment="1">
      <alignment horizontal="center" vertical="center" shrinkToFit="1"/>
    </xf>
    <xf numFmtId="1" fontId="32" fillId="16" borderId="1" xfId="0" applyNumberFormat="1" applyFont="1" applyFill="1" applyBorder="1" applyAlignment="1">
      <alignment horizontal="center" vertical="center" shrinkToFit="1"/>
    </xf>
    <xf numFmtId="0" fontId="39" fillId="16" borderId="1" xfId="0" applyFont="1" applyFill="1" applyBorder="1" applyAlignment="1">
      <alignment horizontal="center" vertical="center"/>
    </xf>
    <xf numFmtId="17" fontId="35" fillId="0" borderId="0" xfId="0" applyNumberFormat="1" applyFont="1" applyBorder="1" applyAlignment="1">
      <alignment horizontal="center" vertical="center"/>
    </xf>
    <xf numFmtId="1" fontId="32" fillId="16" borderId="5" xfId="0" applyNumberFormat="1" applyFont="1" applyFill="1" applyBorder="1" applyAlignment="1">
      <alignment horizontal="center" vertical="center" shrinkToFit="1"/>
    </xf>
    <xf numFmtId="1" fontId="32" fillId="16" borderId="12" xfId="0" applyNumberFormat="1" applyFont="1" applyFill="1" applyBorder="1" applyAlignment="1">
      <alignment horizontal="center" vertical="center" shrinkToFit="1"/>
    </xf>
    <xf numFmtId="1" fontId="32" fillId="16" borderId="8" xfId="0" applyNumberFormat="1" applyFont="1" applyFill="1" applyBorder="1" applyAlignment="1">
      <alignment horizontal="center" vertical="center" shrinkToFit="1"/>
    </xf>
    <xf numFmtId="1" fontId="32" fillId="16" borderId="14" xfId="0" applyNumberFormat="1" applyFont="1" applyFill="1" applyBorder="1" applyAlignment="1">
      <alignment horizontal="center" vertical="center" shrinkToFit="1"/>
    </xf>
    <xf numFmtId="0" fontId="39" fillId="16" borderId="32" xfId="0" applyFont="1" applyFill="1" applyBorder="1" applyAlignment="1">
      <alignment horizontal="center" vertical="center"/>
    </xf>
    <xf numFmtId="0" fontId="39" fillId="16" borderId="0" xfId="0" applyFont="1" applyFill="1" applyBorder="1" applyAlignment="1">
      <alignment horizontal="center" vertical="center"/>
    </xf>
    <xf numFmtId="49" fontId="38" fillId="3" borderId="5" xfId="0" applyNumberFormat="1" applyFont="1" applyFill="1" applyBorder="1" applyAlignment="1">
      <alignment horizontal="center" vertical="center" wrapText="1"/>
    </xf>
    <xf numFmtId="17" fontId="38" fillId="3" borderId="17" xfId="0" applyNumberFormat="1" applyFont="1" applyFill="1" applyBorder="1" applyAlignment="1">
      <alignment horizontal="center" vertical="center" wrapText="1"/>
    </xf>
    <xf numFmtId="0" fontId="72" fillId="66" borderId="41" xfId="39" applyFont="1" applyFill="1" applyBorder="1" applyAlignment="1">
      <alignment horizontal="center" vertical="center" wrapText="1"/>
    </xf>
    <xf numFmtId="0" fontId="72" fillId="66" borderId="71" xfId="39" applyFont="1" applyFill="1" applyBorder="1" applyAlignment="1">
      <alignment horizontal="center" vertical="center" wrapText="1"/>
    </xf>
    <xf numFmtId="0" fontId="72" fillId="66" borderId="40" xfId="39" applyFont="1" applyFill="1" applyBorder="1" applyAlignment="1">
      <alignment horizontal="center" vertical="center" wrapText="1"/>
    </xf>
    <xf numFmtId="0" fontId="75" fillId="0" borderId="5" xfId="0" applyFont="1" applyBorder="1" applyAlignment="1">
      <alignment horizontal="center" vertical="center"/>
    </xf>
    <xf numFmtId="0" fontId="75" fillId="0" borderId="1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7" fontId="43" fillId="0" borderId="1" xfId="0" applyNumberFormat="1" applyFont="1" applyFill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43" fillId="16" borderId="1" xfId="0" applyNumberFormat="1" applyFont="1" applyFill="1" applyBorder="1" applyAlignment="1">
      <alignment horizontal="center" vertical="center" wrapText="1" shrinkToFit="1"/>
    </xf>
    <xf numFmtId="17" fontId="138" fillId="16" borderId="12" xfId="0" applyNumberFormat="1" applyFont="1" applyFill="1" applyBorder="1" applyAlignment="1">
      <alignment horizontal="center" vertical="center" wrapText="1" shrinkToFit="1"/>
    </xf>
    <xf numFmtId="17" fontId="43" fillId="16" borderId="12" xfId="0" applyNumberFormat="1" applyFont="1" applyFill="1" applyBorder="1" applyAlignment="1">
      <alignment horizontal="center" vertical="center" wrapText="1" shrinkToFit="1"/>
    </xf>
    <xf numFmtId="1" fontId="32" fillId="16" borderId="32" xfId="0" applyNumberFormat="1" applyFont="1" applyFill="1" applyBorder="1" applyAlignment="1">
      <alignment horizontal="center" vertical="center" shrinkToFit="1"/>
    </xf>
    <xf numFmtId="1" fontId="32" fillId="16" borderId="0" xfId="0" applyNumberFormat="1" applyFont="1" applyFill="1" applyBorder="1" applyAlignment="1">
      <alignment horizontal="center" vertical="center" shrinkToFit="1"/>
    </xf>
    <xf numFmtId="0" fontId="58" fillId="3" borderId="1" xfId="0" applyFont="1" applyFill="1" applyBorder="1" applyAlignment="1">
      <alignment horizontal="center" vertical="center"/>
    </xf>
    <xf numFmtId="0" fontId="57" fillId="11" borderId="6" xfId="0" applyFont="1" applyFill="1" applyBorder="1" applyAlignment="1">
      <alignment horizontal="center" vertical="center" wrapText="1" shrinkToFit="1"/>
    </xf>
    <xf numFmtId="0" fontId="57" fillId="11" borderId="33" xfId="0" applyFont="1" applyFill="1" applyBorder="1" applyAlignment="1">
      <alignment horizontal="center" vertical="center" wrapText="1" shrinkToFit="1"/>
    </xf>
    <xf numFmtId="0" fontId="57" fillId="11" borderId="34" xfId="0" applyFont="1" applyFill="1" applyBorder="1" applyAlignment="1">
      <alignment horizontal="center" vertical="center" wrapText="1" shrinkToFit="1"/>
    </xf>
    <xf numFmtId="0" fontId="55" fillId="8" borderId="5" xfId="0" applyFont="1" applyFill="1" applyBorder="1" applyAlignment="1">
      <alignment horizontal="center" vertical="center"/>
    </xf>
    <xf numFmtId="0" fontId="57" fillId="12" borderId="6" xfId="0" applyFont="1" applyFill="1" applyBorder="1" applyAlignment="1">
      <alignment horizontal="center" vertical="center" wrapText="1" shrinkToFit="1"/>
    </xf>
    <xf numFmtId="0" fontId="57" fillId="12" borderId="33" xfId="0" applyFont="1" applyFill="1" applyBorder="1" applyAlignment="1">
      <alignment horizontal="center" vertical="center" wrapText="1" shrinkToFit="1"/>
    </xf>
    <xf numFmtId="0" fontId="57" fillId="12" borderId="34" xfId="0" applyFont="1" applyFill="1" applyBorder="1" applyAlignment="1">
      <alignment horizontal="center" vertical="center" wrapText="1" shrinkToFit="1"/>
    </xf>
    <xf numFmtId="0" fontId="58" fillId="8" borderId="1" xfId="0" applyFont="1" applyFill="1" applyBorder="1" applyAlignment="1">
      <alignment horizontal="center" vertical="center"/>
    </xf>
    <xf numFmtId="0" fontId="57" fillId="67" borderId="24" xfId="0" applyFont="1" applyFill="1" applyBorder="1" applyAlignment="1">
      <alignment horizontal="center" vertical="center" wrapText="1" shrinkToFit="1"/>
    </xf>
    <xf numFmtId="0" fontId="57" fillId="67" borderId="25" xfId="0" applyFont="1" applyFill="1" applyBorder="1" applyAlignment="1">
      <alignment horizontal="center" vertical="center" wrapText="1" shrinkToFit="1"/>
    </xf>
    <xf numFmtId="0" fontId="57" fillId="67" borderId="20" xfId="0" applyFont="1" applyFill="1" applyBorder="1" applyAlignment="1">
      <alignment horizontal="center" vertical="center" wrapText="1" shrinkToFit="1"/>
    </xf>
    <xf numFmtId="0" fontId="57" fillId="13" borderId="6" xfId="0" applyFont="1" applyFill="1" applyBorder="1" applyAlignment="1">
      <alignment horizontal="center" vertical="center" wrapText="1" shrinkToFit="1"/>
    </xf>
    <xf numFmtId="0" fontId="57" fillId="13" borderId="33" xfId="0" applyFont="1" applyFill="1" applyBorder="1" applyAlignment="1">
      <alignment horizontal="center" vertical="center" wrapText="1" shrinkToFit="1"/>
    </xf>
    <xf numFmtId="0" fontId="57" fillId="13" borderId="34" xfId="0" applyFont="1" applyFill="1" applyBorder="1" applyAlignment="1">
      <alignment horizontal="center" vertical="center" wrapText="1" shrinkToFit="1"/>
    </xf>
    <xf numFmtId="0" fontId="57" fillId="16" borderId="6" xfId="0" applyFont="1" applyFill="1" applyBorder="1" applyAlignment="1">
      <alignment horizontal="center" vertical="center" wrapText="1" shrinkToFit="1"/>
    </xf>
    <xf numFmtId="0" fontId="57" fillId="16" borderId="33" xfId="0" applyFont="1" applyFill="1" applyBorder="1" applyAlignment="1">
      <alignment horizontal="center" vertical="center" wrapText="1" shrinkToFit="1"/>
    </xf>
    <xf numFmtId="0" fontId="57" fillId="16" borderId="34" xfId="0" applyFont="1" applyFill="1" applyBorder="1" applyAlignment="1">
      <alignment horizontal="center" vertical="center" wrapText="1" shrinkToFit="1"/>
    </xf>
    <xf numFmtId="0" fontId="57" fillId="57" borderId="6" xfId="0" applyFont="1" applyFill="1" applyBorder="1" applyAlignment="1">
      <alignment horizontal="center" vertical="center" wrapText="1" shrinkToFit="1"/>
    </xf>
    <xf numFmtId="0" fontId="57" fillId="57" borderId="33" xfId="0" applyFont="1" applyFill="1" applyBorder="1" applyAlignment="1">
      <alignment horizontal="center" vertical="center" wrapText="1" shrinkToFit="1"/>
    </xf>
    <xf numFmtId="0" fontId="57" fillId="57" borderId="34" xfId="0" applyFont="1" applyFill="1" applyBorder="1" applyAlignment="1">
      <alignment horizontal="center" vertical="center" wrapText="1" shrinkToFit="1"/>
    </xf>
    <xf numFmtId="0" fontId="57" fillId="64" borderId="29" xfId="0" applyFont="1" applyFill="1" applyBorder="1" applyAlignment="1">
      <alignment horizontal="center" vertical="center" wrapText="1" shrinkToFit="1"/>
    </xf>
    <xf numFmtId="0" fontId="57" fillId="64" borderId="30" xfId="0" applyFont="1" applyFill="1" applyBorder="1" applyAlignment="1">
      <alignment horizontal="center" vertical="center" wrapText="1" shrinkToFit="1"/>
    </xf>
    <xf numFmtId="0" fontId="57" fillId="6" borderId="24" xfId="0" applyFont="1" applyFill="1" applyBorder="1" applyAlignment="1">
      <alignment horizontal="center" vertical="center" wrapText="1" shrinkToFit="1"/>
    </xf>
    <xf numFmtId="0" fontId="57" fillId="6" borderId="25" xfId="0" applyFont="1" applyFill="1" applyBorder="1" applyAlignment="1">
      <alignment horizontal="center" vertical="center" wrapText="1" shrinkToFit="1"/>
    </xf>
    <xf numFmtId="0" fontId="57" fillId="6" borderId="20" xfId="0" applyFont="1" applyFill="1" applyBorder="1" applyAlignment="1">
      <alignment horizontal="center" vertical="center" wrapText="1" shrinkToFit="1"/>
    </xf>
    <xf numFmtId="0" fontId="39" fillId="0" borderId="5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 wrapText="1" shrinkToFit="1"/>
    </xf>
    <xf numFmtId="0" fontId="57" fillId="6" borderId="30" xfId="0" applyFont="1" applyFill="1" applyBorder="1" applyAlignment="1">
      <alignment horizontal="center" vertical="center" wrapText="1" shrinkToFit="1"/>
    </xf>
    <xf numFmtId="0" fontId="57" fillId="6" borderId="31" xfId="0" applyFont="1" applyFill="1" applyBorder="1" applyAlignment="1">
      <alignment horizontal="center" vertical="center" wrapText="1" shrinkToFit="1"/>
    </xf>
    <xf numFmtId="0" fontId="57" fillId="6" borderId="68" xfId="0" applyFont="1" applyFill="1" applyBorder="1" applyAlignment="1">
      <alignment horizontal="center" vertical="center" wrapText="1" shrinkToFit="1"/>
    </xf>
    <xf numFmtId="0" fontId="57" fillId="6" borderId="69" xfId="0" applyFont="1" applyFill="1" applyBorder="1" applyAlignment="1">
      <alignment horizontal="center" vertical="center" wrapText="1" shrinkToFit="1"/>
    </xf>
    <xf numFmtId="0" fontId="57" fillId="6" borderId="61" xfId="0" applyFont="1" applyFill="1" applyBorder="1" applyAlignment="1">
      <alignment horizontal="center" vertical="center" wrapText="1" shrinkToFit="1"/>
    </xf>
    <xf numFmtId="0" fontId="57" fillId="12" borderId="7" xfId="0" applyFont="1" applyFill="1" applyBorder="1" applyAlignment="1">
      <alignment horizontal="center" vertical="center" wrapText="1" shrinkToFit="1"/>
    </xf>
    <xf numFmtId="0" fontId="57" fillId="7" borderId="62" xfId="0" applyFont="1" applyFill="1" applyBorder="1" applyAlignment="1">
      <alignment horizontal="center" vertical="center" wrapText="1" shrinkToFit="1"/>
    </xf>
    <xf numFmtId="0" fontId="57" fillId="7" borderId="33" xfId="0" applyFont="1" applyFill="1" applyBorder="1" applyAlignment="1">
      <alignment horizontal="center" vertical="center" wrapText="1" shrinkToFit="1"/>
    </xf>
    <xf numFmtId="0" fontId="57" fillId="7" borderId="7" xfId="0" applyFont="1" applyFill="1" applyBorder="1" applyAlignment="1">
      <alignment horizontal="center" vertical="center" wrapText="1" shrinkToFit="1"/>
    </xf>
    <xf numFmtId="0" fontId="45" fillId="63" borderId="17" xfId="0" applyFont="1" applyFill="1" applyBorder="1" applyAlignment="1">
      <alignment horizontal="center" vertical="center" wrapText="1"/>
    </xf>
    <xf numFmtId="0" fontId="45" fillId="63" borderId="12" xfId="0" applyFont="1" applyFill="1" applyBorder="1" applyAlignment="1">
      <alignment horizontal="center" vertical="center" wrapText="1"/>
    </xf>
    <xf numFmtId="0" fontId="105" fillId="0" borderId="41" xfId="13" applyFont="1" applyFill="1" applyBorder="1" applyAlignment="1">
      <alignment horizontal="center" vertical="center" wrapText="1"/>
    </xf>
    <xf numFmtId="0" fontId="105" fillId="0" borderId="71" xfId="13" applyFont="1" applyFill="1" applyBorder="1" applyAlignment="1">
      <alignment horizontal="center" vertical="center" wrapText="1"/>
    </xf>
    <xf numFmtId="3" fontId="103" fillId="0" borderId="14" xfId="0" applyNumberFormat="1" applyFont="1" applyFill="1" applyBorder="1" applyAlignment="1">
      <alignment horizontal="center" vertical="center" wrapText="1"/>
    </xf>
    <xf numFmtId="3" fontId="103" fillId="0" borderId="0" xfId="0" applyNumberFormat="1" applyFont="1" applyFill="1" applyBorder="1" applyAlignment="1">
      <alignment horizontal="center" vertical="center" wrapText="1"/>
    </xf>
    <xf numFmtId="3" fontId="103" fillId="0" borderId="13" xfId="0" applyNumberFormat="1" applyFont="1" applyFill="1" applyBorder="1" applyAlignment="1">
      <alignment horizontal="center" vertical="center" wrapText="1"/>
    </xf>
    <xf numFmtId="0" fontId="105" fillId="0" borderId="5" xfId="13" applyFont="1" applyFill="1" applyBorder="1" applyAlignment="1">
      <alignment horizontal="center" vertical="center" wrapText="1"/>
    </xf>
    <xf numFmtId="0" fontId="105" fillId="0" borderId="8" xfId="13" applyFont="1" applyFill="1" applyBorder="1" applyAlignment="1">
      <alignment horizontal="center" vertical="center" wrapText="1"/>
    </xf>
    <xf numFmtId="0" fontId="105" fillId="0" borderId="24" xfId="13" applyFont="1" applyFill="1" applyBorder="1" applyAlignment="1">
      <alignment horizontal="center" vertical="center" wrapText="1"/>
    </xf>
    <xf numFmtId="0" fontId="105" fillId="0" borderId="25" xfId="13" applyFont="1" applyFill="1" applyBorder="1" applyAlignment="1">
      <alignment horizontal="center" vertical="center" wrapText="1"/>
    </xf>
    <xf numFmtId="0" fontId="105" fillId="0" borderId="20" xfId="13" applyFont="1" applyFill="1" applyBorder="1" applyAlignment="1">
      <alignment horizontal="center" vertical="center" wrapText="1"/>
    </xf>
    <xf numFmtId="0" fontId="99" fillId="3" borderId="0" xfId="13" applyFont="1" applyFill="1" applyAlignment="1">
      <alignment horizontal="center"/>
    </xf>
    <xf numFmtId="0" fontId="74" fillId="3" borderId="0" xfId="13" applyFont="1" applyFill="1" applyAlignment="1">
      <alignment horizontal="center"/>
    </xf>
    <xf numFmtId="0" fontId="73" fillId="3" borderId="0" xfId="13" applyFont="1" applyFill="1" applyAlignment="1">
      <alignment horizontal="center"/>
    </xf>
    <xf numFmtId="49" fontId="73" fillId="3" borderId="0" xfId="13" applyNumberFormat="1" applyFont="1" applyFill="1" applyAlignment="1">
      <alignment horizontal="center" vertical="center"/>
    </xf>
    <xf numFmtId="17" fontId="73" fillId="3" borderId="0" xfId="13" applyNumberFormat="1" applyFont="1" applyFill="1" applyAlignment="1">
      <alignment horizontal="center" vertical="center"/>
    </xf>
    <xf numFmtId="0" fontId="100" fillId="0" borderId="13" xfId="13" applyFont="1" applyBorder="1" applyAlignment="1">
      <alignment horizontal="center" vertical="center" wrapText="1"/>
    </xf>
    <xf numFmtId="3" fontId="49" fillId="8" borderId="1" xfId="0" applyNumberFormat="1" applyFont="1" applyFill="1" applyBorder="1" applyAlignment="1">
      <alignment horizontal="center" vertical="center" wrapText="1"/>
    </xf>
    <xf numFmtId="0" fontId="105" fillId="59" borderId="2" xfId="13" applyFont="1" applyFill="1" applyBorder="1" applyAlignment="1">
      <alignment horizontal="center" vertical="center" wrapText="1"/>
    </xf>
    <xf numFmtId="0" fontId="105" fillId="59" borderId="4" xfId="13" applyFont="1" applyFill="1" applyBorder="1" applyAlignment="1">
      <alignment horizontal="center" vertical="center" wrapText="1"/>
    </xf>
    <xf numFmtId="0" fontId="105" fillId="59" borderId="3" xfId="13" applyFont="1" applyFill="1" applyBorder="1" applyAlignment="1">
      <alignment horizontal="center" vertical="center" wrapText="1"/>
    </xf>
    <xf numFmtId="3" fontId="38" fillId="59" borderId="8" xfId="567" applyNumberFormat="1" applyFont="1" applyFill="1" applyBorder="1" applyAlignment="1" applyProtection="1">
      <alignment horizontal="center" vertical="center"/>
    </xf>
    <xf numFmtId="3" fontId="38" fillId="59" borderId="14" xfId="567" applyNumberFormat="1" applyFont="1" applyFill="1" applyBorder="1" applyAlignment="1" applyProtection="1">
      <alignment horizontal="center" vertical="center"/>
    </xf>
    <xf numFmtId="3" fontId="38" fillId="59" borderId="60" xfId="567" applyNumberFormat="1" applyFont="1" applyFill="1" applyBorder="1" applyAlignment="1" applyProtection="1">
      <alignment horizontal="center" vertical="center"/>
    </xf>
    <xf numFmtId="3" fontId="38" fillId="59" borderId="19" xfId="567" applyNumberFormat="1" applyFont="1" applyFill="1" applyBorder="1" applyAlignment="1" applyProtection="1">
      <alignment horizontal="center" vertical="center"/>
    </xf>
    <xf numFmtId="3" fontId="38" fillId="59" borderId="13" xfId="567" applyNumberFormat="1" applyFont="1" applyFill="1" applyBorder="1" applyAlignment="1" applyProtection="1">
      <alignment horizontal="center" vertical="center"/>
    </xf>
    <xf numFmtId="3" fontId="38" fillId="59" borderId="18" xfId="567" applyNumberFormat="1" applyFont="1" applyFill="1" applyBorder="1" applyAlignment="1" applyProtection="1">
      <alignment horizontal="center" vertical="center"/>
    </xf>
    <xf numFmtId="0" fontId="38" fillId="59" borderId="2" xfId="567" applyFont="1" applyFill="1" applyBorder="1" applyAlignment="1">
      <alignment horizontal="center" vertical="center"/>
    </xf>
    <xf numFmtId="0" fontId="38" fillId="59" borderId="4" xfId="567" applyFont="1" applyFill="1" applyBorder="1" applyAlignment="1">
      <alignment horizontal="center" vertical="center"/>
    </xf>
    <xf numFmtId="0" fontId="105" fillId="59" borderId="1" xfId="13" applyFont="1" applyFill="1" applyBorder="1" applyAlignment="1">
      <alignment horizontal="center" vertical="center" wrapText="1"/>
    </xf>
    <xf numFmtId="2" fontId="48" fillId="8" borderId="1" xfId="39" applyNumberFormat="1" applyFont="1" applyFill="1" applyBorder="1" applyAlignment="1">
      <alignment horizontal="left" vertical="center"/>
    </xf>
    <xf numFmtId="0" fontId="51" fillId="14" borderId="5" xfId="39" applyFont="1" applyFill="1" applyBorder="1" applyAlignment="1">
      <alignment horizontal="left" vertical="center" wrapText="1"/>
    </xf>
    <xf numFmtId="0" fontId="51" fillId="14" borderId="17" xfId="39" applyFont="1" applyFill="1" applyBorder="1" applyAlignment="1">
      <alignment horizontal="left" vertical="center" wrapText="1"/>
    </xf>
    <xf numFmtId="0" fontId="51" fillId="14" borderId="12" xfId="39" applyFont="1" applyFill="1" applyBorder="1" applyAlignment="1">
      <alignment horizontal="left" vertical="center" wrapText="1"/>
    </xf>
    <xf numFmtId="2" fontId="48" fillId="8" borderId="5" xfId="39" applyNumberFormat="1" applyFont="1" applyFill="1" applyBorder="1" applyAlignment="1">
      <alignment horizontal="left" vertical="center"/>
    </xf>
    <xf numFmtId="2" fontId="48" fillId="8" borderId="17" xfId="39" applyNumberFormat="1" applyFont="1" applyFill="1" applyBorder="1" applyAlignment="1">
      <alignment horizontal="left" vertical="center"/>
    </xf>
    <xf numFmtId="2" fontId="48" fillId="8" borderId="12" xfId="39" applyNumberFormat="1" applyFont="1" applyFill="1" applyBorder="1" applyAlignment="1">
      <alignment horizontal="left" vertical="center"/>
    </xf>
    <xf numFmtId="0" fontId="72" fillId="9" borderId="1" xfId="39" applyFont="1" applyFill="1" applyBorder="1" applyAlignment="1">
      <alignment horizontal="center" vertical="center" wrapText="1"/>
    </xf>
    <xf numFmtId="17" fontId="39" fillId="0" borderId="0" xfId="0" applyNumberFormat="1" applyFont="1" applyBorder="1" applyAlignment="1">
      <alignment horizontal="center" vertical="center" wrapText="1"/>
    </xf>
    <xf numFmtId="0" fontId="36" fillId="58" borderId="5" xfId="39" applyFont="1" applyFill="1" applyBorder="1" applyAlignment="1">
      <alignment horizontal="left" vertical="center" wrapText="1"/>
    </xf>
    <xf numFmtId="0" fontId="36" fillId="58" borderId="17" xfId="39" applyFont="1" applyFill="1" applyBorder="1" applyAlignment="1">
      <alignment horizontal="left" vertical="center" wrapText="1"/>
    </xf>
    <xf numFmtId="0" fontId="36" fillId="58" borderId="12" xfId="39" applyFont="1" applyFill="1" applyBorder="1" applyAlignment="1">
      <alignment horizontal="left" vertical="center" wrapText="1"/>
    </xf>
    <xf numFmtId="0" fontId="35" fillId="60" borderId="1" xfId="0" applyFont="1" applyFill="1" applyBorder="1" applyAlignment="1">
      <alignment horizontal="center" vertical="center"/>
    </xf>
    <xf numFmtId="3" fontId="61" fillId="15" borderId="15" xfId="664" applyNumberFormat="1" applyFont="1" applyFill="1" applyBorder="1" applyAlignment="1">
      <alignment horizontal="center"/>
    </xf>
    <xf numFmtId="3" fontId="61" fillId="15" borderId="1" xfId="664" applyNumberFormat="1" applyFont="1" applyFill="1" applyBorder="1" applyAlignment="1">
      <alignment horizontal="center"/>
    </xf>
    <xf numFmtId="3" fontId="61" fillId="72" borderId="15" xfId="39" applyNumberFormat="1" applyFont="1" applyFill="1" applyBorder="1" applyAlignment="1">
      <alignment horizontal="center"/>
    </xf>
    <xf numFmtId="3" fontId="61" fillId="72" borderId="1" xfId="39" applyNumberFormat="1" applyFont="1" applyFill="1" applyBorder="1" applyAlignment="1">
      <alignment horizontal="center"/>
    </xf>
    <xf numFmtId="3" fontId="61" fillId="15" borderId="27" xfId="664" applyNumberFormat="1" applyFont="1" applyFill="1" applyBorder="1" applyAlignment="1">
      <alignment horizontal="center"/>
    </xf>
    <xf numFmtId="3" fontId="61" fillId="15" borderId="22" xfId="664" applyNumberFormat="1" applyFont="1" applyFill="1" applyBorder="1" applyAlignment="1">
      <alignment horizontal="center"/>
    </xf>
    <xf numFmtId="0" fontId="61" fillId="0" borderId="1" xfId="39" applyFont="1" applyFill="1" applyBorder="1" applyAlignment="1">
      <alignment horizontal="center"/>
    </xf>
    <xf numFmtId="0" fontId="155" fillId="75" borderId="1" xfId="663" applyFont="1" applyFill="1" applyBorder="1" applyAlignment="1">
      <alignment horizontal="center" vertical="center" wrapText="1"/>
    </xf>
    <xf numFmtId="0" fontId="61" fillId="0" borderId="1" xfId="39" applyFont="1" applyFill="1" applyBorder="1" applyAlignment="1">
      <alignment horizontal="center" vertical="center"/>
    </xf>
    <xf numFmtId="2" fontId="64" fillId="12" borderId="1" xfId="39" applyNumberFormat="1" applyFont="1" applyFill="1" applyBorder="1" applyAlignment="1">
      <alignment horizontal="centerContinuous" vertical="top"/>
    </xf>
    <xf numFmtId="2" fontId="48" fillId="61" borderId="1" xfId="39" applyNumberFormat="1" applyFont="1" applyFill="1" applyBorder="1" applyAlignment="1">
      <alignment vertical="top"/>
    </xf>
    <xf numFmtId="2" fontId="156" fillId="72" borderId="1" xfId="39" applyNumberFormat="1" applyFont="1" applyFill="1" applyBorder="1" applyAlignment="1">
      <alignment vertical="center"/>
    </xf>
    <xf numFmtId="2" fontId="48" fillId="8" borderId="1" xfId="39" applyNumberFormat="1" applyFont="1" applyFill="1" applyBorder="1" applyAlignment="1">
      <alignment vertical="top"/>
    </xf>
    <xf numFmtId="0" fontId="147" fillId="70" borderId="1" xfId="665" applyBorder="1"/>
    <xf numFmtId="2" fontId="48" fillId="8" borderId="1" xfId="39" applyNumberFormat="1" applyFont="1" applyFill="1" applyBorder="1" applyAlignment="1">
      <alignment vertical="center"/>
    </xf>
    <xf numFmtId="0" fontId="157" fillId="76" borderId="1" xfId="564" applyFont="1" applyFill="1" applyBorder="1" applyAlignment="1">
      <alignment horizontal="center" vertical="center" wrapText="1"/>
    </xf>
    <xf numFmtId="2" fontId="158" fillId="0" borderId="1" xfId="126" applyNumberFormat="1" applyFont="1" applyFill="1" applyBorder="1" applyAlignment="1">
      <alignment horizontal="center" vertical="center"/>
    </xf>
    <xf numFmtId="2" fontId="158" fillId="0" borderId="1" xfId="126" applyNumberFormat="1" applyFont="1" applyFill="1" applyBorder="1" applyAlignment="1">
      <alignment horizontal="center" vertical="center" wrapText="1"/>
    </xf>
    <xf numFmtId="17" fontId="35" fillId="0" borderId="1" xfId="0" applyNumberFormat="1" applyFont="1" applyBorder="1" applyAlignment="1">
      <alignment horizontal="center" wrapText="1"/>
    </xf>
    <xf numFmtId="49" fontId="38" fillId="3" borderId="1" xfId="0" applyNumberFormat="1" applyFont="1" applyFill="1" applyBorder="1" applyAlignment="1">
      <alignment horizontal="center" vertical="center" wrapText="1"/>
    </xf>
    <xf numFmtId="17" fontId="38" fillId="3" borderId="1" xfId="0" applyNumberFormat="1" applyFont="1" applyFill="1" applyBorder="1" applyAlignment="1">
      <alignment horizontal="center" vertical="center" wrapText="1"/>
    </xf>
    <xf numFmtId="0" fontId="68" fillId="75" borderId="1" xfId="663" applyFont="1" applyFill="1" applyBorder="1" applyAlignment="1">
      <alignment horizontal="center" vertical="center" wrapText="1"/>
    </xf>
    <xf numFmtId="0" fontId="66" fillId="72" borderId="1" xfId="663" applyFont="1" applyFill="1" applyBorder="1" applyAlignment="1">
      <alignment horizontal="center" vertical="center" wrapText="1"/>
    </xf>
    <xf numFmtId="0" fontId="150" fillId="76" borderId="1" xfId="564" applyFont="1" applyFill="1" applyBorder="1" applyAlignment="1">
      <alignment horizontal="center" vertical="center"/>
    </xf>
    <xf numFmtId="0" fontId="68" fillId="75" borderId="1" xfId="663" applyFont="1" applyFill="1" applyBorder="1" applyAlignment="1">
      <alignment horizontal="center" vertical="center" wrapText="1"/>
    </xf>
    <xf numFmtId="3" fontId="61" fillId="71" borderId="1" xfId="39" applyNumberFormat="1" applyFont="1" applyFill="1" applyBorder="1" applyAlignment="1">
      <alignment horizontal="center" vertical="center"/>
    </xf>
    <xf numFmtId="3" fontId="61" fillId="72" borderId="1" xfId="39" applyNumberFormat="1" applyFont="1" applyFill="1" applyBorder="1"/>
    <xf numFmtId="3" fontId="61" fillId="76" borderId="1" xfId="664" applyNumberFormat="1" applyFont="1" applyFill="1" applyBorder="1"/>
    <xf numFmtId="17" fontId="38" fillId="3" borderId="5" xfId="0" applyNumberFormat="1" applyFont="1" applyFill="1" applyBorder="1" applyAlignment="1">
      <alignment horizontal="center" vertical="center" wrapText="1"/>
    </xf>
    <xf numFmtId="2" fontId="158" fillId="0" borderId="5" xfId="126" applyNumberFormat="1" applyFont="1" applyFill="1" applyBorder="1" applyAlignment="1">
      <alignment horizontal="center" vertical="center" wrapText="1"/>
    </xf>
    <xf numFmtId="0" fontId="157" fillId="76" borderId="5" xfId="564" applyFont="1" applyFill="1" applyBorder="1" applyAlignment="1">
      <alignment horizontal="center" vertical="center" wrapText="1"/>
    </xf>
    <xf numFmtId="2" fontId="48" fillId="61" borderId="5" xfId="39" applyNumberFormat="1" applyFont="1" applyFill="1" applyBorder="1" applyAlignment="1">
      <alignment vertical="top"/>
    </xf>
    <xf numFmtId="0" fontId="147" fillId="70" borderId="5" xfId="665" applyBorder="1"/>
    <xf numFmtId="3" fontId="61" fillId="71" borderId="12" xfId="39" applyNumberFormat="1" applyFont="1" applyFill="1" applyBorder="1" applyAlignment="1">
      <alignment horizontal="center" vertical="center"/>
    </xf>
    <xf numFmtId="0" fontId="61" fillId="0" borderId="24" xfId="39" applyFont="1" applyFill="1" applyBorder="1" applyAlignment="1">
      <alignment horizontal="center" vertical="center"/>
    </xf>
    <xf numFmtId="0" fontId="61" fillId="0" borderId="25" xfId="39" applyFont="1" applyFill="1" applyBorder="1" applyAlignment="1">
      <alignment horizontal="center" vertical="center"/>
    </xf>
    <xf numFmtId="0" fontId="61" fillId="0" borderId="20" xfId="39" applyFont="1" applyFill="1" applyBorder="1" applyAlignment="1">
      <alignment horizontal="center" vertical="center"/>
    </xf>
    <xf numFmtId="0" fontId="155" fillId="75" borderId="15" xfId="663" applyFont="1" applyFill="1" applyBorder="1" applyAlignment="1">
      <alignment horizontal="center" vertical="center" wrapText="1"/>
    </xf>
    <xf numFmtId="0" fontId="155" fillId="75" borderId="26" xfId="663" applyFont="1" applyFill="1" applyBorder="1" applyAlignment="1">
      <alignment horizontal="center" vertical="center" wrapText="1"/>
    </xf>
    <xf numFmtId="0" fontId="66" fillId="72" borderId="15" xfId="663" applyFont="1" applyFill="1" applyBorder="1" applyAlignment="1">
      <alignment horizontal="center" vertical="center" wrapText="1"/>
    </xf>
    <xf numFmtId="0" fontId="66" fillId="72" borderId="26" xfId="663" applyFont="1" applyFill="1" applyBorder="1" applyAlignment="1">
      <alignment horizontal="center" vertical="center" wrapText="1"/>
    </xf>
    <xf numFmtId="0" fontId="150" fillId="76" borderId="15" xfId="564" applyFont="1" applyFill="1" applyBorder="1" applyAlignment="1">
      <alignment horizontal="center" vertical="center"/>
    </xf>
    <xf numFmtId="0" fontId="150" fillId="76" borderId="26" xfId="564" applyFont="1" applyFill="1" applyBorder="1" applyAlignment="1">
      <alignment horizontal="center" vertical="center"/>
    </xf>
    <xf numFmtId="3" fontId="61" fillId="71" borderId="15" xfId="39" applyNumberFormat="1" applyFont="1" applyFill="1" applyBorder="1" applyAlignment="1">
      <alignment horizontal="center" vertical="center"/>
    </xf>
    <xf numFmtId="3" fontId="61" fillId="71" borderId="26" xfId="39" applyNumberFormat="1" applyFont="1" applyFill="1" applyBorder="1" applyAlignment="1">
      <alignment horizontal="center" vertical="center"/>
    </xf>
    <xf numFmtId="3" fontId="61" fillId="72" borderId="26" xfId="39" applyNumberFormat="1" applyFont="1" applyFill="1" applyBorder="1" applyAlignment="1">
      <alignment horizontal="center"/>
    </xf>
    <xf numFmtId="3" fontId="61" fillId="15" borderId="26" xfId="664" applyNumberFormat="1" applyFont="1" applyFill="1" applyBorder="1" applyAlignment="1">
      <alignment horizontal="center"/>
    </xf>
    <xf numFmtId="3" fontId="61" fillId="15" borderId="28" xfId="664" applyNumberFormat="1" applyFont="1" applyFill="1" applyBorder="1" applyAlignment="1">
      <alignment horizontal="center"/>
    </xf>
    <xf numFmtId="0" fontId="68" fillId="75" borderId="12" xfId="663" applyFont="1" applyFill="1" applyBorder="1" applyAlignment="1">
      <alignment horizontal="center" vertical="center" wrapText="1"/>
    </xf>
    <xf numFmtId="0" fontId="68" fillId="75" borderId="12" xfId="663" applyFont="1" applyFill="1" applyBorder="1" applyAlignment="1">
      <alignment horizontal="center" vertical="center" wrapText="1"/>
    </xf>
    <xf numFmtId="3" fontId="61" fillId="72" borderId="12" xfId="39" applyNumberFormat="1" applyFont="1" applyFill="1" applyBorder="1"/>
    <xf numFmtId="3" fontId="61" fillId="76" borderId="12" xfId="664" applyNumberFormat="1" applyFont="1" applyFill="1" applyBorder="1"/>
    <xf numFmtId="0" fontId="61" fillId="0" borderId="6" xfId="39" applyFont="1" applyFill="1" applyBorder="1" applyAlignment="1">
      <alignment horizontal="center" vertical="center"/>
    </xf>
    <xf numFmtId="0" fontId="61" fillId="0" borderId="33" xfId="39" applyFont="1" applyFill="1" applyBorder="1" applyAlignment="1">
      <alignment horizontal="center" vertical="center"/>
    </xf>
    <xf numFmtId="0" fontId="61" fillId="0" borderId="34" xfId="39" applyFont="1" applyFill="1" applyBorder="1" applyAlignment="1">
      <alignment horizontal="center" vertical="center"/>
    </xf>
    <xf numFmtId="0" fontId="151" fillId="76" borderId="1" xfId="564" applyFont="1" applyFill="1" applyBorder="1" applyAlignment="1">
      <alignment horizontal="center" vertical="center"/>
    </xf>
    <xf numFmtId="17" fontId="159" fillId="75" borderId="29" xfId="560" applyNumberFormat="1" applyFont="1" applyFill="1" applyBorder="1" applyAlignment="1">
      <alignment horizontal="center" vertical="center" wrapText="1"/>
    </xf>
    <xf numFmtId="17" fontId="159" fillId="75" borderId="30" xfId="560" applyNumberFormat="1" applyFont="1" applyFill="1" applyBorder="1" applyAlignment="1">
      <alignment horizontal="center" vertical="center" wrapText="1"/>
    </xf>
    <xf numFmtId="17" fontId="35" fillId="0" borderId="1" xfId="0" applyNumberFormat="1" applyFont="1" applyBorder="1" applyAlignment="1">
      <alignment horizontal="center"/>
    </xf>
  </cellXfs>
  <cellStyles count="666">
    <cellStyle name="#.##0,00" xfId="42"/>
    <cellStyle name="_CONTRATACION_ANTIOQUIA_14122009" xfId="1"/>
    <cellStyle name="_Estadistica_28042010" xfId="2"/>
    <cellStyle name="_ESTADISTICAS DE AGOSTO DE 2009" xfId="3"/>
    <cellStyle name="‡" xfId="580"/>
    <cellStyle name="20% - Accent1" xfId="43"/>
    <cellStyle name="20% - Accent1 2" xfId="581"/>
    <cellStyle name="20% - Accent2" xfId="44"/>
    <cellStyle name="20% - Accent2 2" xfId="582"/>
    <cellStyle name="20% - Accent3" xfId="45"/>
    <cellStyle name="20% - Accent3 2" xfId="583"/>
    <cellStyle name="20% - Accent4" xfId="46"/>
    <cellStyle name="20% - Accent4 2" xfId="584"/>
    <cellStyle name="20% - Accent5" xfId="47"/>
    <cellStyle name="20% - Accent5 2" xfId="585"/>
    <cellStyle name="20% - Accent6" xfId="48"/>
    <cellStyle name="20% - Accent6 2" xfId="586"/>
    <cellStyle name="20% - Énfasis1 2" xfId="49"/>
    <cellStyle name="20% - Énfasis1 3" xfId="50"/>
    <cellStyle name="20% - Énfasis1 4" xfId="51"/>
    <cellStyle name="20% - Énfasis2 2" xfId="52"/>
    <cellStyle name="20% - Énfasis2 3" xfId="53"/>
    <cellStyle name="20% - Énfasis2 4" xfId="54"/>
    <cellStyle name="20% - Énfasis3 2" xfId="55"/>
    <cellStyle name="20% - Énfasis3 3" xfId="56"/>
    <cellStyle name="20% - Énfasis3 4" xfId="57"/>
    <cellStyle name="20% - Énfasis4 2" xfId="58"/>
    <cellStyle name="20% - Énfasis4 3" xfId="59"/>
    <cellStyle name="20% - Énfasis4 4" xfId="60"/>
    <cellStyle name="20% - Énfasis5 2" xfId="61"/>
    <cellStyle name="20% - Énfasis5 3" xfId="62"/>
    <cellStyle name="20% - Énfasis6 2" xfId="63"/>
    <cellStyle name="20% - Énfasis6 3" xfId="64"/>
    <cellStyle name="20% - Énfasis6 4" xfId="65"/>
    <cellStyle name="40% - Accent1" xfId="66"/>
    <cellStyle name="40% - Accent1 2" xfId="587"/>
    <cellStyle name="40% - Accent2" xfId="67"/>
    <cellStyle name="40% - Accent2 2" xfId="588"/>
    <cellStyle name="40% - Accent3" xfId="68"/>
    <cellStyle name="40% - Accent3 2" xfId="589"/>
    <cellStyle name="40% - Accent4" xfId="69"/>
    <cellStyle name="40% - Accent4 2" xfId="590"/>
    <cellStyle name="40% - Accent5" xfId="70"/>
    <cellStyle name="40% - Accent5 2" xfId="591"/>
    <cellStyle name="40% - Accent6" xfId="71"/>
    <cellStyle name="40% - Accent6 2" xfId="592"/>
    <cellStyle name="40% - Énfasis1 2" xfId="72"/>
    <cellStyle name="40% - Énfasis1 3" xfId="73"/>
    <cellStyle name="40% - Énfasis1 4" xfId="74"/>
    <cellStyle name="40% - Énfasis2 2" xfId="75"/>
    <cellStyle name="40% - Énfasis2 3" xfId="76"/>
    <cellStyle name="40% - Énfasis3 2" xfId="77"/>
    <cellStyle name="40% - Énfasis3 3" xfId="78"/>
    <cellStyle name="40% - Énfasis3 4" xfId="79"/>
    <cellStyle name="40% - Énfasis4 2" xfId="80"/>
    <cellStyle name="40% - Énfasis4 3" xfId="81"/>
    <cellStyle name="40% - Énfasis4 4" xfId="82"/>
    <cellStyle name="40% - Énfasis5 2" xfId="83"/>
    <cellStyle name="40% - Énfasis5 3" xfId="84"/>
    <cellStyle name="40% - Énfasis5 4" xfId="85"/>
    <cellStyle name="40% - Énfasis6 2" xfId="86"/>
    <cellStyle name="40% - Énfasis6 3" xfId="87"/>
    <cellStyle name="40% - Énfasis6 4" xfId="88"/>
    <cellStyle name="60% - Accent1" xfId="89"/>
    <cellStyle name="60% - Accent2" xfId="90"/>
    <cellStyle name="60% - Accent3" xfId="91"/>
    <cellStyle name="60% - Accent4" xfId="92"/>
    <cellStyle name="60% - Accent5" xfId="93"/>
    <cellStyle name="60% - Accent6" xfId="94"/>
    <cellStyle name="60% - Énfasis1 2" xfId="95"/>
    <cellStyle name="60% - Énfasis2 2" xfId="96"/>
    <cellStyle name="60% - Énfasis3 2" xfId="97"/>
    <cellStyle name="60% - Énfasis4 2" xfId="98"/>
    <cellStyle name="60% - Énfasis5 2" xfId="99"/>
    <cellStyle name="60% - Énfasis6 2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o" xfId="663" builtinId="26"/>
    <cellStyle name="Calculation" xfId="109"/>
    <cellStyle name="Cálculo 2" xfId="110"/>
    <cellStyle name="Celda de comprobación 2" xfId="111"/>
    <cellStyle name="Celda vinculada 2" xfId="112"/>
    <cellStyle name="Check Cell" xfId="113"/>
    <cellStyle name="Encabezado 4 2" xfId="114"/>
    <cellStyle name="Énfasis1 2" xfId="115"/>
    <cellStyle name="Énfasis2 2" xfId="116"/>
    <cellStyle name="Énfasis3 2" xfId="117"/>
    <cellStyle name="Énfasis4 2" xfId="118"/>
    <cellStyle name="Énfasis5 2" xfId="119"/>
    <cellStyle name="Énfasis6 2" xfId="120"/>
    <cellStyle name="Entrada 2" xfId="121"/>
    <cellStyle name="Estilo 1" xfId="4"/>
    <cellStyle name="Estilo 1 2" xfId="22"/>
    <cellStyle name="Euro" xfId="5"/>
    <cellStyle name="Euro 2" xfId="122"/>
    <cellStyle name="Euro 2 2" xfId="593"/>
    <cellStyle name="Euro 2 3" xfId="594"/>
    <cellStyle name="Euro 3" xfId="595"/>
    <cellStyle name="Explanatory Text" xfId="123"/>
    <cellStyle name="Good" xfId="124"/>
    <cellStyle name="Heading 1" xfId="125"/>
    <cellStyle name="Heading 2" xfId="126"/>
    <cellStyle name="Heading 3" xfId="127"/>
    <cellStyle name="Heading 4" xfId="128"/>
    <cellStyle name="Incorrecto 2" xfId="129"/>
    <cellStyle name="Input" xfId="130"/>
    <cellStyle name="Linked Cell" xfId="131"/>
    <cellStyle name="Millares 10" xfId="596"/>
    <cellStyle name="Millares 11" xfId="597"/>
    <cellStyle name="Millares 16" xfId="598"/>
    <cellStyle name="Millares 17" xfId="599"/>
    <cellStyle name="Millares 18" xfId="600"/>
    <cellStyle name="Millares 19" xfId="601"/>
    <cellStyle name="Millares 2" xfId="8"/>
    <cellStyle name="Millares 2 10" xfId="132"/>
    <cellStyle name="Millares 2 11" xfId="133"/>
    <cellStyle name="Millares 2 12" xfId="134"/>
    <cellStyle name="Millares 2 13" xfId="135"/>
    <cellStyle name="Millares 2 14" xfId="136"/>
    <cellStyle name="Millares 2 15" xfId="137"/>
    <cellStyle name="Millares 2 16" xfId="138"/>
    <cellStyle name="Millares 2 17" xfId="139"/>
    <cellStyle name="Millares 2 18" xfId="140"/>
    <cellStyle name="Millares 2 19" xfId="141"/>
    <cellStyle name="Millares 2 2" xfId="142"/>
    <cellStyle name="Millares 2 2 2" xfId="602"/>
    <cellStyle name="Millares 2 20" xfId="143"/>
    <cellStyle name="Millares 2 21" xfId="144"/>
    <cellStyle name="Millares 2 22" xfId="145"/>
    <cellStyle name="Millares 2 23" xfId="146"/>
    <cellStyle name="Millares 2 24" xfId="147"/>
    <cellStyle name="Millares 2 25" xfId="148"/>
    <cellStyle name="Millares 2 26" xfId="149"/>
    <cellStyle name="Millares 2 3" xfId="150"/>
    <cellStyle name="Millares 2 4" xfId="151"/>
    <cellStyle name="Millares 2 5" xfId="152"/>
    <cellStyle name="Millares 2 6" xfId="153"/>
    <cellStyle name="Millares 2 7" xfId="154"/>
    <cellStyle name="Millares 2 8" xfId="155"/>
    <cellStyle name="Millares 2 9" xfId="156"/>
    <cellStyle name="Millares 2_COMPARATIVO FACTURACION 2011 CORREGIDO" xfId="157"/>
    <cellStyle name="Millares 20" xfId="603"/>
    <cellStyle name="Millares 21" xfId="604"/>
    <cellStyle name="Millares 22" xfId="605"/>
    <cellStyle name="Millares 23" xfId="606"/>
    <cellStyle name="Millares 24" xfId="607"/>
    <cellStyle name="Millares 25" xfId="608"/>
    <cellStyle name="Millares 26" xfId="609"/>
    <cellStyle name="Millares 27" xfId="610"/>
    <cellStyle name="Millares 28" xfId="611"/>
    <cellStyle name="Millares 29" xfId="612"/>
    <cellStyle name="Millares 3" xfId="10"/>
    <cellStyle name="Millares 3 10" xfId="158"/>
    <cellStyle name="Millares 3 11" xfId="159"/>
    <cellStyle name="Millares 3 12" xfId="160"/>
    <cellStyle name="Millares 3 13" xfId="161"/>
    <cellStyle name="Millares 3 14" xfId="162"/>
    <cellStyle name="Millares 3 15" xfId="163"/>
    <cellStyle name="Millares 3 16" xfId="164"/>
    <cellStyle name="Millares 3 17" xfId="165"/>
    <cellStyle name="Millares 3 18" xfId="166"/>
    <cellStyle name="Millares 3 19" xfId="167"/>
    <cellStyle name="Millares 3 2" xfId="28"/>
    <cellStyle name="Millares 3 20" xfId="168"/>
    <cellStyle name="Millares 3 21" xfId="169"/>
    <cellStyle name="Millares 3 22" xfId="170"/>
    <cellStyle name="Millares 3 23" xfId="171"/>
    <cellStyle name="Millares 3 24" xfId="172"/>
    <cellStyle name="Millares 3 25" xfId="173"/>
    <cellStyle name="Millares 3 26" xfId="174"/>
    <cellStyle name="Millares 3 3" xfId="175"/>
    <cellStyle name="Millares 3 4" xfId="176"/>
    <cellStyle name="Millares 3 5" xfId="177"/>
    <cellStyle name="Millares 3 6" xfId="178"/>
    <cellStyle name="Millares 3 7" xfId="179"/>
    <cellStyle name="Millares 3 8" xfId="180"/>
    <cellStyle name="Millares 3 9" xfId="181"/>
    <cellStyle name="Millares 30" xfId="613"/>
    <cellStyle name="Millares 31" xfId="614"/>
    <cellStyle name="Millares 4" xfId="182"/>
    <cellStyle name="Millares 4 10" xfId="183"/>
    <cellStyle name="Millares 4 11" xfId="184"/>
    <cellStyle name="Millares 4 12" xfId="185"/>
    <cellStyle name="Millares 4 13" xfId="186"/>
    <cellStyle name="Millares 4 14" xfId="187"/>
    <cellStyle name="Millares 4 15" xfId="188"/>
    <cellStyle name="Millares 4 16" xfId="189"/>
    <cellStyle name="Millares 4 17" xfId="190"/>
    <cellStyle name="Millares 4 18" xfId="191"/>
    <cellStyle name="Millares 4 19" xfId="192"/>
    <cellStyle name="Millares 4 2" xfId="193"/>
    <cellStyle name="Millares 4 20" xfId="194"/>
    <cellStyle name="Millares 4 21" xfId="195"/>
    <cellStyle name="Millares 4 22" xfId="196"/>
    <cellStyle name="Millares 4 23" xfId="197"/>
    <cellStyle name="Millares 4 24" xfId="198"/>
    <cellStyle name="Millares 4 25" xfId="199"/>
    <cellStyle name="Millares 4 26" xfId="200"/>
    <cellStyle name="Millares 4 3" xfId="201"/>
    <cellStyle name="Millares 4 4" xfId="202"/>
    <cellStyle name="Millares 4 5" xfId="203"/>
    <cellStyle name="Millares 4 6" xfId="204"/>
    <cellStyle name="Millares 4 7" xfId="205"/>
    <cellStyle name="Millares 4 8" xfId="206"/>
    <cellStyle name="Millares 4 9" xfId="207"/>
    <cellStyle name="Millares 5" xfId="208"/>
    <cellStyle name="Millares 5 10" xfId="209"/>
    <cellStyle name="Millares 5 11" xfId="210"/>
    <cellStyle name="Millares 5 12" xfId="211"/>
    <cellStyle name="Millares 5 13" xfId="212"/>
    <cellStyle name="Millares 5 14" xfId="213"/>
    <cellStyle name="Millares 5 15" xfId="214"/>
    <cellStyle name="Millares 5 16" xfId="215"/>
    <cellStyle name="Millares 5 17" xfId="216"/>
    <cellStyle name="Millares 5 18" xfId="217"/>
    <cellStyle name="Millares 5 19" xfId="218"/>
    <cellStyle name="Millares 5 2" xfId="219"/>
    <cellStyle name="Millares 5 20" xfId="220"/>
    <cellStyle name="Millares 5 21" xfId="221"/>
    <cellStyle name="Millares 5 22" xfId="222"/>
    <cellStyle name="Millares 5 23" xfId="223"/>
    <cellStyle name="Millares 5 24" xfId="224"/>
    <cellStyle name="Millares 5 25" xfId="225"/>
    <cellStyle name="Millares 5 26" xfId="226"/>
    <cellStyle name="Millares 5 3" xfId="227"/>
    <cellStyle name="Millares 5 4" xfId="228"/>
    <cellStyle name="Millares 5 5" xfId="229"/>
    <cellStyle name="Millares 5 6" xfId="230"/>
    <cellStyle name="Millares 5 7" xfId="231"/>
    <cellStyle name="Millares 5 8" xfId="232"/>
    <cellStyle name="Millares 5 9" xfId="233"/>
    <cellStyle name="Millares 6" xfId="234"/>
    <cellStyle name="Millares 6 10" xfId="235"/>
    <cellStyle name="Millares 6 11" xfId="236"/>
    <cellStyle name="Millares 6 12" xfId="237"/>
    <cellStyle name="Millares 6 13" xfId="238"/>
    <cellStyle name="Millares 6 14" xfId="239"/>
    <cellStyle name="Millares 6 15" xfId="240"/>
    <cellStyle name="Millares 6 16" xfId="241"/>
    <cellStyle name="Millares 6 17" xfId="242"/>
    <cellStyle name="Millares 6 18" xfId="243"/>
    <cellStyle name="Millares 6 19" xfId="244"/>
    <cellStyle name="Millares 6 2" xfId="245"/>
    <cellStyle name="Millares 6 20" xfId="246"/>
    <cellStyle name="Millares 6 21" xfId="247"/>
    <cellStyle name="Millares 6 22" xfId="248"/>
    <cellStyle name="Millares 6 23" xfId="249"/>
    <cellStyle name="Millares 6 24" xfId="250"/>
    <cellStyle name="Millares 6 25" xfId="251"/>
    <cellStyle name="Millares 6 26" xfId="252"/>
    <cellStyle name="Millares 6 3" xfId="253"/>
    <cellStyle name="Millares 6 4" xfId="254"/>
    <cellStyle name="Millares 6 5" xfId="255"/>
    <cellStyle name="Millares 6 6" xfId="256"/>
    <cellStyle name="Millares 6 7" xfId="257"/>
    <cellStyle name="Millares 6 8" xfId="258"/>
    <cellStyle name="Millares 6 9" xfId="259"/>
    <cellStyle name="Millares 7" xfId="615"/>
    <cellStyle name="Millares 8" xfId="260"/>
    <cellStyle name="Millares 8 10" xfId="261"/>
    <cellStyle name="Millares 8 11" xfId="262"/>
    <cellStyle name="Millares 8 12" xfId="263"/>
    <cellStyle name="Millares 8 13" xfId="264"/>
    <cellStyle name="Millares 8 14" xfId="265"/>
    <cellStyle name="Millares 8 15" xfId="266"/>
    <cellStyle name="Millares 8 16" xfId="267"/>
    <cellStyle name="Millares 8 17" xfId="268"/>
    <cellStyle name="Millares 8 18" xfId="269"/>
    <cellStyle name="Millares 8 19" xfId="270"/>
    <cellStyle name="Millares 8 2" xfId="271"/>
    <cellStyle name="Millares 8 20" xfId="272"/>
    <cellStyle name="Millares 8 21" xfId="273"/>
    <cellStyle name="Millares 8 22" xfId="274"/>
    <cellStyle name="Millares 8 23" xfId="275"/>
    <cellStyle name="Millares 8 24" xfId="276"/>
    <cellStyle name="Millares 8 25" xfId="277"/>
    <cellStyle name="Millares 8 26" xfId="278"/>
    <cellStyle name="Millares 8 3" xfId="279"/>
    <cellStyle name="Millares 8 4" xfId="280"/>
    <cellStyle name="Millares 8 5" xfId="281"/>
    <cellStyle name="Millares 8 6" xfId="282"/>
    <cellStyle name="Millares 8 7" xfId="283"/>
    <cellStyle name="Millares 8 8" xfId="284"/>
    <cellStyle name="Millares 8 9" xfId="285"/>
    <cellStyle name="Millares 9" xfId="616"/>
    <cellStyle name="Moneda 10" xfId="286"/>
    <cellStyle name="Moneda 11" xfId="287"/>
    <cellStyle name="Moneda 12" xfId="288"/>
    <cellStyle name="Moneda 13" xfId="289"/>
    <cellStyle name="Moneda 14" xfId="290"/>
    <cellStyle name="Moneda 15" xfId="291"/>
    <cellStyle name="Moneda 16" xfId="292"/>
    <cellStyle name="Moneda 17" xfId="293"/>
    <cellStyle name="Moneda 18" xfId="294"/>
    <cellStyle name="Moneda 19" xfId="295"/>
    <cellStyle name="Moneda 2" xfId="296"/>
    <cellStyle name="Moneda 20" xfId="297"/>
    <cellStyle name="Moneda 21" xfId="298"/>
    <cellStyle name="Moneda 22" xfId="299"/>
    <cellStyle name="Moneda 23" xfId="300"/>
    <cellStyle name="Moneda 24" xfId="301"/>
    <cellStyle name="Moneda 25" xfId="302"/>
    <cellStyle name="Moneda 26" xfId="303"/>
    <cellStyle name="Moneda 27" xfId="304"/>
    <cellStyle name="Moneda 28" xfId="305"/>
    <cellStyle name="Moneda 29" xfId="306"/>
    <cellStyle name="Moneda 3" xfId="307"/>
    <cellStyle name="Moneda 30" xfId="579"/>
    <cellStyle name="Moneda 4" xfId="308"/>
    <cellStyle name="Moneda 5" xfId="309"/>
    <cellStyle name="Moneda 6" xfId="310"/>
    <cellStyle name="Moneda 7" xfId="311"/>
    <cellStyle name="Moneda 8" xfId="312"/>
    <cellStyle name="Moneda 9" xfId="313"/>
    <cellStyle name="Neutral" xfId="664" builtinId="28"/>
    <cellStyle name="Neutral 2" xfId="314"/>
    <cellStyle name="Normal" xfId="0" builtinId="0"/>
    <cellStyle name="Normal 10" xfId="26"/>
    <cellStyle name="Normal 10 2" xfId="315"/>
    <cellStyle name="Normal 10 3" xfId="316"/>
    <cellStyle name="Normal 10_ABRIL 2011 DEFUNCIONES (15-06-2011)" xfId="317"/>
    <cellStyle name="Normal 11" xfId="38"/>
    <cellStyle name="Normal 11 2" xfId="318"/>
    <cellStyle name="Normal 11_defunciones 2011(13-04-2011)" xfId="319"/>
    <cellStyle name="Normal 12" xfId="39"/>
    <cellStyle name="Normal 12 2" xfId="320"/>
    <cellStyle name="Normal 12 3" xfId="632"/>
    <cellStyle name="Normal 12 3 2" xfId="634"/>
    <cellStyle name="Normal 12_defunciones 2011(13-04-2011)" xfId="321"/>
    <cellStyle name="Normal 13" xfId="322"/>
    <cellStyle name="Normal 13 2" xfId="323"/>
    <cellStyle name="Normal 13_ABRIL 2011 DEFUNCIONES (15-06-2011)" xfId="324"/>
    <cellStyle name="Normal 14" xfId="325"/>
    <cellStyle name="Normal 14 2" xfId="326"/>
    <cellStyle name="Normal 14_defunciones 2011(13-04-2011)" xfId="327"/>
    <cellStyle name="Normal 15" xfId="328"/>
    <cellStyle name="Normal 15 2" xfId="329"/>
    <cellStyle name="Normal 15_defunciones 2011(13-04-2011)" xfId="330"/>
    <cellStyle name="Normal 16" xfId="331"/>
    <cellStyle name="Normal 16 2" xfId="332"/>
    <cellStyle name="Normal 16_defunciones 2011(13-04-2011)" xfId="333"/>
    <cellStyle name="Normal 17" xfId="334"/>
    <cellStyle name="Normal 17 2" xfId="335"/>
    <cellStyle name="Normal 17_defunciones 2011(13-04-2011)" xfId="336"/>
    <cellStyle name="Normal 18" xfId="337"/>
    <cellStyle name="Normal 18 2" xfId="338"/>
    <cellStyle name="Normal 18_defunciones 2011(13-04-2011)" xfId="339"/>
    <cellStyle name="Normal 19" xfId="340"/>
    <cellStyle name="Normal 19 2" xfId="341"/>
    <cellStyle name="Normal 19_defunciones 2011(13-04-2011)" xfId="342"/>
    <cellStyle name="Normal 2" xfId="11"/>
    <cellStyle name="Normal 2 2" xfId="13"/>
    <cellStyle name="Normal 2 2 2" xfId="343"/>
    <cellStyle name="Normal 2 2 3" xfId="344"/>
    <cellStyle name="Normal 2 3" xfId="29"/>
    <cellStyle name="Normal 2 4" xfId="345"/>
    <cellStyle name="Normal 2 4 2" xfId="346"/>
    <cellStyle name="Normal 2 4 3" xfId="347"/>
    <cellStyle name="Normal 2 5" xfId="348"/>
    <cellStyle name="Normal 2 6" xfId="631"/>
    <cellStyle name="Normal 2_ABRIL 2011 DEFUNCIONES (15-06-2011)" xfId="349"/>
    <cellStyle name="Normal 20" xfId="350"/>
    <cellStyle name="Normal 20 2" xfId="351"/>
    <cellStyle name="Normal 20_defunciones 2011(13-04-2011)" xfId="352"/>
    <cellStyle name="Normal 21" xfId="353"/>
    <cellStyle name="Normal 21 2" xfId="354"/>
    <cellStyle name="Normal 21_defunciones 2011(13-04-2011)" xfId="355"/>
    <cellStyle name="Normal 22" xfId="356"/>
    <cellStyle name="Normal 22 2" xfId="357"/>
    <cellStyle name="Normal 22_defunciones 2011(13-04-2011)" xfId="358"/>
    <cellStyle name="Normal 23" xfId="359"/>
    <cellStyle name="Normal 23 2" xfId="360"/>
    <cellStyle name="Normal 23_defunciones 2011(13-04-2011)" xfId="361"/>
    <cellStyle name="Normal 24" xfId="362"/>
    <cellStyle name="Normal 24 2" xfId="363"/>
    <cellStyle name="Normal 24 3" xfId="364"/>
    <cellStyle name="Normal 25" xfId="365"/>
    <cellStyle name="Normal 25 2" xfId="366"/>
    <cellStyle name="Normal 26" xfId="367"/>
    <cellStyle name="Normal 26 2" xfId="368"/>
    <cellStyle name="Normal 27" xfId="369"/>
    <cellStyle name="Normal 27 2" xfId="370"/>
    <cellStyle name="Normal 28" xfId="371"/>
    <cellStyle name="Normal 28 2" xfId="372"/>
    <cellStyle name="Normal 29" xfId="373"/>
    <cellStyle name="Normal 29 2" xfId="374"/>
    <cellStyle name="Normal 3" xfId="15"/>
    <cellStyle name="Normal 3 2" xfId="30"/>
    <cellStyle name="Normal 30" xfId="375"/>
    <cellStyle name="Normal 31" xfId="376"/>
    <cellStyle name="Normal 32" xfId="377"/>
    <cellStyle name="Normal 33" xfId="378"/>
    <cellStyle name="Normal 34" xfId="379"/>
    <cellStyle name="Normal 35" xfId="380"/>
    <cellStyle name="Normal 36" xfId="381"/>
    <cellStyle name="Normal 37" xfId="382"/>
    <cellStyle name="Normal 38" xfId="383"/>
    <cellStyle name="Normal 39" xfId="570"/>
    <cellStyle name="Normal 4" xfId="17"/>
    <cellStyle name="Normal 4 10" xfId="617"/>
    <cellStyle name="Normal 4 2" xfId="31"/>
    <cellStyle name="Normal 4 2 2" xfId="384"/>
    <cellStyle name="Normal 4 3" xfId="385"/>
    <cellStyle name="Normal 4 4" xfId="40"/>
    <cellStyle name="Normal 4 5" xfId="386"/>
    <cellStyle name="Normal 4 6" xfId="618"/>
    <cellStyle name="Normal 4 7" xfId="619"/>
    <cellStyle name="Normal 4 8" xfId="620"/>
    <cellStyle name="Normal 4 9" xfId="621"/>
    <cellStyle name="Normal 4_defunciones 2011(13-04-2011)" xfId="387"/>
    <cellStyle name="Normal 40" xfId="635"/>
    <cellStyle name="Normal 41" xfId="639"/>
    <cellStyle name="Normal 42" xfId="649"/>
    <cellStyle name="Normal 43" xfId="650"/>
    <cellStyle name="Normal 44" xfId="651"/>
    <cellStyle name="Normal 45" xfId="652"/>
    <cellStyle name="Normal 5" xfId="18"/>
    <cellStyle name="Normal 5 2" xfId="32"/>
    <cellStyle name="Normal 5_defunciones 2011(13-04-2011)" xfId="388"/>
    <cellStyle name="Normal 6" xfId="19"/>
    <cellStyle name="Normal 6 2" xfId="33"/>
    <cellStyle name="Normal 6_defunciones 2011(13-04-2011)" xfId="389"/>
    <cellStyle name="Normal 7" xfId="20"/>
    <cellStyle name="Normal 7 2" xfId="23"/>
    <cellStyle name="Normal 7 3" xfId="24"/>
    <cellStyle name="Normal 7 3 2" xfId="35"/>
    <cellStyle name="Normal 7 4" xfId="21"/>
    <cellStyle name="Normal 7 4 2" xfId="34"/>
    <cellStyle name="Normal 7 4 3" xfId="568"/>
    <cellStyle name="Normal 7 4 3 2" xfId="573"/>
    <cellStyle name="Normal 7 4 3 2 2" xfId="575"/>
    <cellStyle name="Normal 7 4 3 2 2 2" xfId="576"/>
    <cellStyle name="Normal 7 4 3 2 2 2 2" xfId="625"/>
    <cellStyle name="Normal 7 4 3 2 2 2 2 2" xfId="627"/>
    <cellStyle name="Normal 7 4 3 2 2 2 3" xfId="628"/>
    <cellStyle name="Normal 7 4 3 2 2 2 3 2" xfId="640"/>
    <cellStyle name="Normal 7_defunciones 2011(13-04-2011)" xfId="390"/>
    <cellStyle name="Normal 8" xfId="25"/>
    <cellStyle name="Normal 8 2" xfId="36"/>
    <cellStyle name="Normal 8 2 2" xfId="622"/>
    <cellStyle name="Normal 8_defunciones 2011(13-04-2011)" xfId="391"/>
    <cellStyle name="Normal 9" xfId="27"/>
    <cellStyle name="Normal 9 2" xfId="37"/>
    <cellStyle name="Normal 9_defunciones 2011(13-04-2011)" xfId="392"/>
    <cellStyle name="Normal_1.COBERTURA  DANE_1" xfId="657"/>
    <cellStyle name="Normal_10. NIVEL-ZONA-GENERO" xfId="569"/>
    <cellStyle name="Normal_2.TOTAL EPS" xfId="630"/>
    <cellStyle name="Normal_2.TOTAL EPS_1" xfId="574"/>
    <cellStyle name="Normal_2.TOTAL EPS_2" xfId="626"/>
    <cellStyle name="Normal_2.TOTAL EPS_3" xfId="647"/>
    <cellStyle name="Normal_2.TOTAL EPS_4" xfId="641"/>
    <cellStyle name="Normal_2.TOTAL EPS_6" xfId="654"/>
    <cellStyle name="Normal_2.TOTAL EPS_7" xfId="658"/>
    <cellStyle name="Normal_3. Afiliados_ Mpio y EPS_1" xfId="633"/>
    <cellStyle name="Normal_3. Afiliados_ Mpio y EPS_2" xfId="636"/>
    <cellStyle name="Normal_3A. Afiliados_ Mpio_RS" xfId="642"/>
    <cellStyle name="Normal_3A. Afiliados_ Mpio_RS_1" xfId="643"/>
    <cellStyle name="Normal_3A. Afiliados_ Mpio_RS_2" xfId="645"/>
    <cellStyle name="Normal_3A. Afiliados_ Mpio_RS_4" xfId="653"/>
    <cellStyle name="Normal_3A. Afiliados_ Mpio_RS_6" xfId="659"/>
    <cellStyle name="Normal_3B. Afiliados_ Mpio_RC" xfId="637"/>
    <cellStyle name="Normal_3B. Afiliados_ Mpio_RC_1" xfId="655"/>
    <cellStyle name="Normal_3B. Afiliados_ Mpio_RC_2" xfId="660"/>
    <cellStyle name="Normal_3C. Afiliados_ Suspendidos_RC" xfId="661"/>
    <cellStyle name="Normal_3C. Afiliados_ Suspendidos_RC_1" xfId="644"/>
    <cellStyle name="Normal_3C. Afiliados_ Suspendidos_RC_5" xfId="656"/>
    <cellStyle name="Normal_afiliados subsidiado y contributivo 1999-2009" xfId="6"/>
    <cellStyle name="Normal_Censos 1951-1993" xfId="571"/>
    <cellStyle name="Normal_DATOS TD" xfId="572"/>
    <cellStyle name="Normal_DATOS TD_1" xfId="662"/>
    <cellStyle name="Normal_DATOS TD_3" xfId="638"/>
    <cellStyle name="Normal_DATOS TD_4" xfId="646"/>
    <cellStyle name="Normal_Hoja1" xfId="12"/>
    <cellStyle name="Normal_Hoja1 2" xfId="567"/>
    <cellStyle name="Normal_Hoja1_1" xfId="629"/>
    <cellStyle name="Normal_Hoja1_3" xfId="14"/>
    <cellStyle name="Normal_INFORME AFILIADOS 2001-2006 ACTUALIZADOS enero 2007" xfId="7"/>
    <cellStyle name="Normal_rpt_listadosubedadmunicipio 31 12 2010" xfId="41"/>
    <cellStyle name="Normal_TOTAL EPSS" xfId="16"/>
    <cellStyle name="Notas 10" xfId="393"/>
    <cellStyle name="Notas 100" xfId="394"/>
    <cellStyle name="Notas 101" xfId="395"/>
    <cellStyle name="Notas 102" xfId="396"/>
    <cellStyle name="Notas 103" xfId="397"/>
    <cellStyle name="Notas 104" xfId="398"/>
    <cellStyle name="Notas 105" xfId="399"/>
    <cellStyle name="Notas 106" xfId="400"/>
    <cellStyle name="Notas 107" xfId="401"/>
    <cellStyle name="Notas 108" xfId="402"/>
    <cellStyle name="Notas 109" xfId="403"/>
    <cellStyle name="Notas 11" xfId="404"/>
    <cellStyle name="Notas 110" xfId="405"/>
    <cellStyle name="Notas 111" xfId="406"/>
    <cellStyle name="Notas 112" xfId="407"/>
    <cellStyle name="Notas 113" xfId="408"/>
    <cellStyle name="Notas 114" xfId="409"/>
    <cellStyle name="Notas 115" xfId="410"/>
    <cellStyle name="Notas 116" xfId="411"/>
    <cellStyle name="Notas 117" xfId="412"/>
    <cellStyle name="Notas 118" xfId="413"/>
    <cellStyle name="Notas 119" xfId="414"/>
    <cellStyle name="Notas 12" xfId="415"/>
    <cellStyle name="Notas 120" xfId="416"/>
    <cellStyle name="Notas 121" xfId="417"/>
    <cellStyle name="Notas 122" xfId="418"/>
    <cellStyle name="Notas 123" xfId="419"/>
    <cellStyle name="Notas 124" xfId="420"/>
    <cellStyle name="Notas 125" xfId="421"/>
    <cellStyle name="Notas 126" xfId="422"/>
    <cellStyle name="Notas 127" xfId="423"/>
    <cellStyle name="Notas 128" xfId="424"/>
    <cellStyle name="Notas 129" xfId="425"/>
    <cellStyle name="Notas 13" xfId="426"/>
    <cellStyle name="Notas 130" xfId="427"/>
    <cellStyle name="Notas 131" xfId="428"/>
    <cellStyle name="Notas 132" xfId="429"/>
    <cellStyle name="Notas 133" xfId="430"/>
    <cellStyle name="Notas 134" xfId="431"/>
    <cellStyle name="Notas 135" xfId="432"/>
    <cellStyle name="Notas 136" xfId="433"/>
    <cellStyle name="Notas 137" xfId="434"/>
    <cellStyle name="Notas 138" xfId="435"/>
    <cellStyle name="Notas 139" xfId="436"/>
    <cellStyle name="Notas 14" xfId="437"/>
    <cellStyle name="Notas 140" xfId="438"/>
    <cellStyle name="Notas 141" xfId="439"/>
    <cellStyle name="Notas 142" xfId="440"/>
    <cellStyle name="Notas 143" xfId="441"/>
    <cellStyle name="Notas 144" xfId="442"/>
    <cellStyle name="Notas 145" xfId="443"/>
    <cellStyle name="Notas 146" xfId="444"/>
    <cellStyle name="Notas 147" xfId="445"/>
    <cellStyle name="Notas 148" xfId="446"/>
    <cellStyle name="Notas 149" xfId="447"/>
    <cellStyle name="Notas 15" xfId="448"/>
    <cellStyle name="Notas 150" xfId="449"/>
    <cellStyle name="Notas 151" xfId="450"/>
    <cellStyle name="Notas 152" xfId="451"/>
    <cellStyle name="Notas 153" xfId="452"/>
    <cellStyle name="Notas 154" xfId="453"/>
    <cellStyle name="Notas 155" xfId="454"/>
    <cellStyle name="Notas 156" xfId="455"/>
    <cellStyle name="Notas 157" xfId="456"/>
    <cellStyle name="Notas 158" xfId="457"/>
    <cellStyle name="Notas 16" xfId="458"/>
    <cellStyle name="Notas 17" xfId="459"/>
    <cellStyle name="Notas 18" xfId="460"/>
    <cellStyle name="Notas 19" xfId="461"/>
    <cellStyle name="Notas 2" xfId="462"/>
    <cellStyle name="Notas 2 2" xfId="463"/>
    <cellStyle name="Notas 2 3" xfId="464"/>
    <cellStyle name="Notas 2_ENTREGA 10 primeras Antioquia a 105" xfId="465"/>
    <cellStyle name="Notas 20" xfId="466"/>
    <cellStyle name="Notas 21" xfId="467"/>
    <cellStyle name="Notas 22" xfId="468"/>
    <cellStyle name="Notas 23" xfId="469"/>
    <cellStyle name="Notas 24" xfId="470"/>
    <cellStyle name="Notas 25" xfId="471"/>
    <cellStyle name="Notas 26" xfId="472"/>
    <cellStyle name="Notas 27" xfId="473"/>
    <cellStyle name="Notas 28" xfId="474"/>
    <cellStyle name="Notas 29" xfId="475"/>
    <cellStyle name="Notas 3" xfId="476"/>
    <cellStyle name="Notas 3 2" xfId="477"/>
    <cellStyle name="Notas 30" xfId="478"/>
    <cellStyle name="Notas 31" xfId="479"/>
    <cellStyle name="Notas 32" xfId="480"/>
    <cellStyle name="Notas 33" xfId="481"/>
    <cellStyle name="Notas 34" xfId="482"/>
    <cellStyle name="Notas 35" xfId="483"/>
    <cellStyle name="Notas 36" xfId="484"/>
    <cellStyle name="Notas 37" xfId="485"/>
    <cellStyle name="Notas 38" xfId="486"/>
    <cellStyle name="Notas 39" xfId="487"/>
    <cellStyle name="Notas 4" xfId="488"/>
    <cellStyle name="Notas 40" xfId="489"/>
    <cellStyle name="Notas 41" xfId="490"/>
    <cellStyle name="Notas 42" xfId="491"/>
    <cellStyle name="Notas 43" xfId="492"/>
    <cellStyle name="Notas 44" xfId="493"/>
    <cellStyle name="Notas 45" xfId="494"/>
    <cellStyle name="Notas 46" xfId="495"/>
    <cellStyle name="Notas 47" xfId="496"/>
    <cellStyle name="Notas 48" xfId="497"/>
    <cellStyle name="Notas 49" xfId="498"/>
    <cellStyle name="Notas 5" xfId="499"/>
    <cellStyle name="Notas 50" xfId="500"/>
    <cellStyle name="Notas 51" xfId="501"/>
    <cellStyle name="Notas 52" xfId="502"/>
    <cellStyle name="Notas 53" xfId="503"/>
    <cellStyle name="Notas 54" xfId="504"/>
    <cellStyle name="Notas 55" xfId="505"/>
    <cellStyle name="Notas 56" xfId="506"/>
    <cellStyle name="Notas 57" xfId="507"/>
    <cellStyle name="Notas 58" xfId="508"/>
    <cellStyle name="Notas 59" xfId="509"/>
    <cellStyle name="Notas 6" xfId="510"/>
    <cellStyle name="Notas 60" xfId="511"/>
    <cellStyle name="Notas 61" xfId="512"/>
    <cellStyle name="Notas 62" xfId="513"/>
    <cellStyle name="Notas 63" xfId="514"/>
    <cellStyle name="Notas 64" xfId="515"/>
    <cellStyle name="Notas 65" xfId="516"/>
    <cellStyle name="Notas 66" xfId="517"/>
    <cellStyle name="Notas 67" xfId="518"/>
    <cellStyle name="Notas 68" xfId="519"/>
    <cellStyle name="Notas 69" xfId="520"/>
    <cellStyle name="Notas 7" xfId="521"/>
    <cellStyle name="Notas 70" xfId="522"/>
    <cellStyle name="Notas 71" xfId="523"/>
    <cellStyle name="Notas 72" xfId="524"/>
    <cellStyle name="Notas 73" xfId="525"/>
    <cellStyle name="Notas 74" xfId="526"/>
    <cellStyle name="Notas 75" xfId="527"/>
    <cellStyle name="Notas 76" xfId="528"/>
    <cellStyle name="Notas 77" xfId="529"/>
    <cellStyle name="Notas 78" xfId="530"/>
    <cellStyle name="Notas 79" xfId="531"/>
    <cellStyle name="Notas 8" xfId="532"/>
    <cellStyle name="Notas 80" xfId="533"/>
    <cellStyle name="Notas 81" xfId="534"/>
    <cellStyle name="Notas 82" xfId="535"/>
    <cellStyle name="Notas 83" xfId="536"/>
    <cellStyle name="Notas 84" xfId="537"/>
    <cellStyle name="Notas 85" xfId="538"/>
    <cellStyle name="Notas 86" xfId="539"/>
    <cellStyle name="Notas 87" xfId="540"/>
    <cellStyle name="Notas 88" xfId="541"/>
    <cellStyle name="Notas 89" xfId="542"/>
    <cellStyle name="Notas 9" xfId="543"/>
    <cellStyle name="Notas 90" xfId="544"/>
    <cellStyle name="Notas 91" xfId="545"/>
    <cellStyle name="Notas 92" xfId="546"/>
    <cellStyle name="Notas 93" xfId="547"/>
    <cellStyle name="Notas 94" xfId="548"/>
    <cellStyle name="Notas 95" xfId="549"/>
    <cellStyle name="Notas 96" xfId="550"/>
    <cellStyle name="Notas 97" xfId="551"/>
    <cellStyle name="Notas 98" xfId="552"/>
    <cellStyle name="Notas 99" xfId="553"/>
    <cellStyle name="Note" xfId="554"/>
    <cellStyle name="Output" xfId="555"/>
    <cellStyle name="Porcentaje" xfId="648" builtinId="5"/>
    <cellStyle name="Porcentaje 2" xfId="577"/>
    <cellStyle name="Porcentaje 3" xfId="623"/>
    <cellStyle name="Porcentual 2" xfId="9"/>
    <cellStyle name="Porcentual 2 2" xfId="578"/>
    <cellStyle name="Porcentual 3" xfId="556"/>
    <cellStyle name="Porcentual 33" xfId="624"/>
    <cellStyle name="Salida" xfId="665" builtinId="21"/>
    <cellStyle name="Salida 2" xfId="557"/>
    <cellStyle name="Texto de advertencia 2" xfId="558"/>
    <cellStyle name="Texto explicativo 2" xfId="559"/>
    <cellStyle name="Title" xfId="560"/>
    <cellStyle name="Título 1 2" xfId="561"/>
    <cellStyle name="Título 2 2" xfId="562"/>
    <cellStyle name="Título 3 2" xfId="563"/>
    <cellStyle name="Título 4" xfId="564"/>
    <cellStyle name="Total 2" xfId="565"/>
    <cellStyle name="Warning Text" xfId="566"/>
  </cellStyles>
  <dxfs count="67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0000CC"/>
      <color rgb="FF006600"/>
      <color rgb="FF009900"/>
      <color rgb="FFFF0000"/>
      <color rgb="FFCCFFCC"/>
      <color rgb="FF00CC00"/>
      <color rgb="FFFF9900"/>
      <color rgb="FFFFFF66"/>
      <color rgb="FF008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5.xml"/><Relationship Id="rId34" Type="http://schemas.openxmlformats.org/officeDocument/2006/relationships/pivotCacheDefinition" Target="pivotCache/pivotCacheDefinition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pivotCacheDefinition" Target="pivotCache/pivotCacheDefinition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pivotCacheDefinition" Target="pivotCache/pivotCacheDefinition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pivotCacheDefinition" Target="pivotCache/pivotCacheDefinition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pivotCacheDefinition" Target="pivotCache/pivotCacheDefinition1.xml"/><Relationship Id="rId38" Type="http://schemas.openxmlformats.org/officeDocument/2006/relationships/pivotCacheDefinition" Target="pivotCache/pivotCacheDefinition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6C0-4059-AB8E-D916A7AF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922944"/>
        <c:axId val="321938560"/>
      </c:barChart>
      <c:catAx>
        <c:axId val="33992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2193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938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39922944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818184402516466E-2"/>
          <c:y val="0.1401585067187601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'5. Tendencia RC+RE'!$CL$29</c:f>
              <c:strCache>
                <c:ptCount val="1"/>
                <c:pt idx="0">
                  <c:v>2016</c:v>
                </c:pt>
              </c:strCache>
            </c:strRef>
          </c:tx>
          <c:spPr>
            <a:pattFill prst="smGrid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/>
              </a:solidFill>
            </a:ln>
          </c:spPr>
          <c:invertIfNegative val="0"/>
          <c:cat>
            <c:strRef>
              <c:f>'5. Tendencia RC+RE'!$CK$30:$CK$41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'5. Tendencia RC+RE'!$CL$30:$CL$41</c:f>
              <c:numCache>
                <c:formatCode>#,##0</c:formatCode>
                <c:ptCount val="12"/>
                <c:pt idx="0">
                  <c:v>3542183</c:v>
                </c:pt>
                <c:pt idx="1">
                  <c:v>3512508</c:v>
                </c:pt>
                <c:pt idx="2">
                  <c:v>3562440</c:v>
                </c:pt>
                <c:pt idx="3">
                  <c:v>3606905</c:v>
                </c:pt>
                <c:pt idx="4">
                  <c:v>3630193</c:v>
                </c:pt>
                <c:pt idx="5">
                  <c:v>3696317</c:v>
                </c:pt>
                <c:pt idx="6">
                  <c:v>3719617</c:v>
                </c:pt>
                <c:pt idx="7">
                  <c:v>3704648</c:v>
                </c:pt>
                <c:pt idx="8">
                  <c:v>3745910</c:v>
                </c:pt>
                <c:pt idx="9">
                  <c:v>3793481</c:v>
                </c:pt>
                <c:pt idx="10">
                  <c:v>3793303</c:v>
                </c:pt>
                <c:pt idx="11">
                  <c:v>3810573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C-4CE7-8AA1-7302AA90E3B8}"/>
            </c:ext>
          </c:extLst>
        </c:ser>
        <c:ser>
          <c:idx val="1"/>
          <c:order val="1"/>
          <c:tx>
            <c:strRef>
              <c:f>'5. Tendencia RC+RE'!$CM$29</c:f>
              <c:strCache>
                <c:ptCount val="1"/>
                <c:pt idx="0">
                  <c:v>2017</c:v>
                </c:pt>
              </c:strCache>
            </c:strRef>
          </c:tx>
          <c:spPr>
            <a:gradFill flip="none" rotWithShape="1">
              <a:gsLst>
                <a:gs pos="22000">
                  <a:srgbClr val="006600"/>
                </a:gs>
                <a:gs pos="52000">
                  <a:srgbClr val="009900"/>
                </a:gs>
                <a:gs pos="75000">
                  <a:srgbClr val="00CC00"/>
                </a:gs>
              </a:gsLst>
              <a:path path="circle">
                <a:fillToRect l="100000" t="100000"/>
              </a:path>
              <a:tileRect r="-100000" b="-100000"/>
            </a:gradFill>
          </c:spPr>
          <c:invertIfNegative val="0"/>
          <c:cat>
            <c:strRef>
              <c:f>'5. Tendencia RC+RE'!$CK$30:$CK$41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'5. Tendencia RC+RE'!$CM$30:$CM$41</c:f>
              <c:numCache>
                <c:formatCode>#,##0</c:formatCode>
                <c:ptCount val="12"/>
                <c:pt idx="0">
                  <c:v>3761637</c:v>
                </c:pt>
                <c:pt idx="1">
                  <c:v>3725342</c:v>
                </c:pt>
                <c:pt idx="2">
                  <c:v>3797115</c:v>
                </c:pt>
                <c:pt idx="3">
                  <c:v>3776579</c:v>
                </c:pt>
                <c:pt idx="4">
                  <c:v>3735975</c:v>
                </c:pt>
                <c:pt idx="5">
                  <c:v>3749816</c:v>
                </c:pt>
                <c:pt idx="6">
                  <c:v>3760255</c:v>
                </c:pt>
                <c:pt idx="7">
                  <c:v>3776317</c:v>
                </c:pt>
                <c:pt idx="8">
                  <c:v>3870569</c:v>
                </c:pt>
                <c:pt idx="9">
                  <c:v>3876804</c:v>
                </c:pt>
                <c:pt idx="10">
                  <c:v>3879593</c:v>
                </c:pt>
                <c:pt idx="11">
                  <c:v>3887363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C-4CE7-8AA1-7302AA90E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6313600"/>
        <c:axId val="354547904"/>
        <c:axId val="0"/>
      </c:bar3DChart>
      <c:catAx>
        <c:axId val="35631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354547904"/>
        <c:crosses val="autoZero"/>
        <c:auto val="1"/>
        <c:lblAlgn val="ctr"/>
        <c:lblOffset val="100"/>
        <c:noMultiLvlLbl val="0"/>
      </c:catAx>
      <c:valAx>
        <c:axId val="35454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356313600"/>
        <c:crosses val="autoZero"/>
        <c:crossBetween val="between"/>
        <c:majorUnit val="50000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700"/>
            </a:pPr>
            <a:endParaRPr lang="es-CO"/>
          </a:p>
        </c:txPr>
      </c:dTable>
    </c:plotArea>
    <c:legend>
      <c:legendPos val="r"/>
      <c:layout>
        <c:manualLayout>
          <c:xMode val="edge"/>
          <c:yMode val="edge"/>
          <c:x val="0.84885593108400181"/>
          <c:y val="5.8314122597911522E-2"/>
          <c:w val="0.12890228491963743"/>
          <c:h val="0.10215698328475163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 b="1" i="0" baseline="0">
                <a:effectLst/>
              </a:rPr>
              <a:t>TENDENCIA DE LA AFILIACION AL  RÉGIMEN  CONTRIBUTIVO-EXCEPCIÓN Y ESPECIAL EN EL  DEPARTAMENTO DE ANTIOQUIA</a:t>
            </a:r>
            <a:endParaRPr lang="es-CO" sz="1100">
              <a:effectLst/>
            </a:endParaRPr>
          </a:p>
          <a:p>
            <a:pPr>
              <a:defRPr sz="1100"/>
            </a:pPr>
            <a:r>
              <a:rPr lang="en-US" sz="1100" b="1" i="0" baseline="0">
                <a:effectLst/>
              </a:rPr>
              <a:t> 2016 Vs 2017</a:t>
            </a:r>
            <a:endParaRPr lang="es-CO" sz="1100">
              <a:effectLst/>
            </a:endParaRPr>
          </a:p>
          <a:p>
            <a:pPr>
              <a:defRPr sz="1100"/>
            </a:pPr>
            <a:endParaRPr lang="es-CO" sz="1100"/>
          </a:p>
        </c:rich>
      </c:tx>
      <c:layout>
        <c:manualLayout>
          <c:xMode val="edge"/>
          <c:yMode val="edge"/>
          <c:x val="0.12032547618086141"/>
          <c:y val="1.3949425643382933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2016</c:v>
          </c:tx>
          <c:spPr>
            <a:ln w="38100">
              <a:solidFill>
                <a:schemeClr val="accent1"/>
              </a:solidFill>
            </a:ln>
          </c:spPr>
          <c:marker>
            <c:spPr>
              <a:ln w="12700">
                <a:solidFill>
                  <a:srgbClr val="FF0000"/>
                </a:solidFill>
              </a:ln>
            </c:spPr>
          </c:marker>
          <c:cat>
            <c:strRef>
              <c:f>'5. Tendencia RC+RE'!$CL$6:$CL$17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'5. Tendencia RC+RE'!$CM$6:$CM$17</c:f>
              <c:numCache>
                <c:formatCode>#,##0</c:formatCode>
                <c:ptCount val="12"/>
                <c:pt idx="0">
                  <c:v>3542183</c:v>
                </c:pt>
                <c:pt idx="1">
                  <c:v>3512508</c:v>
                </c:pt>
                <c:pt idx="2">
                  <c:v>3562440</c:v>
                </c:pt>
                <c:pt idx="3">
                  <c:v>3606905</c:v>
                </c:pt>
                <c:pt idx="4">
                  <c:v>3630193</c:v>
                </c:pt>
                <c:pt idx="5">
                  <c:v>3696317</c:v>
                </c:pt>
                <c:pt idx="6">
                  <c:v>3719617</c:v>
                </c:pt>
                <c:pt idx="7">
                  <c:v>3704648</c:v>
                </c:pt>
                <c:pt idx="8">
                  <c:v>3745910</c:v>
                </c:pt>
                <c:pt idx="9">
                  <c:v>3793481</c:v>
                </c:pt>
                <c:pt idx="10">
                  <c:v>3793303</c:v>
                </c:pt>
                <c:pt idx="11">
                  <c:v>3810573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E-4A1C-A82B-A39E992FC8BC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FF0000"/>
              </a:solidFill>
            </a:ln>
          </c:spPr>
          <c:marker>
            <c:symbol val="square"/>
            <c:size val="8"/>
            <c:spPr>
              <a:ln w="6350">
                <a:solidFill>
                  <a:schemeClr val="accent1"/>
                </a:solidFill>
              </a:ln>
            </c:spPr>
          </c:marker>
          <c:cat>
            <c:strRef>
              <c:f>'5. Tendencia RC+RE'!$CL$6:$CL$17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'5. Tendencia RC+RE'!$CN$6:$CN$17</c:f>
              <c:numCache>
                <c:formatCode>#,##0</c:formatCode>
                <c:ptCount val="12"/>
                <c:pt idx="0">
                  <c:v>3761637</c:v>
                </c:pt>
                <c:pt idx="1">
                  <c:v>3725342</c:v>
                </c:pt>
                <c:pt idx="2">
                  <c:v>3797115</c:v>
                </c:pt>
                <c:pt idx="3">
                  <c:v>3776579</c:v>
                </c:pt>
                <c:pt idx="4">
                  <c:v>3735975</c:v>
                </c:pt>
                <c:pt idx="5">
                  <c:v>3749816</c:v>
                </c:pt>
                <c:pt idx="6">
                  <c:v>3760255</c:v>
                </c:pt>
                <c:pt idx="7">
                  <c:v>3776317</c:v>
                </c:pt>
                <c:pt idx="8">
                  <c:v>3870569</c:v>
                </c:pt>
                <c:pt idx="9">
                  <c:v>3876804</c:v>
                </c:pt>
                <c:pt idx="10">
                  <c:v>3879593</c:v>
                </c:pt>
                <c:pt idx="11">
                  <c:v>3887363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E-4A1C-A82B-A39E992FC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60704"/>
        <c:axId val="354389376"/>
      </c:lineChart>
      <c:catAx>
        <c:axId val="356360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54389376"/>
        <c:crosses val="autoZero"/>
        <c:auto val="1"/>
        <c:lblAlgn val="ctr"/>
        <c:lblOffset val="100"/>
        <c:noMultiLvlLbl val="0"/>
      </c:catAx>
      <c:valAx>
        <c:axId val="35438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356360704"/>
        <c:crosses val="autoZero"/>
        <c:crossBetween val="between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800" b="1"/>
            </a:pPr>
            <a:endParaRPr lang="es-CO"/>
          </a:p>
        </c:txPr>
      </c:dTable>
    </c:plotArea>
    <c:legend>
      <c:legendPos val="r"/>
      <c:layout>
        <c:manualLayout>
          <c:xMode val="edge"/>
          <c:yMode val="edge"/>
          <c:x val="0.29500241645413411"/>
          <c:y val="0.72045164885567758"/>
          <c:w val="0.30347674793415808"/>
          <c:h val="5.930573632905292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Cobertura al SGSSS en Antioquia, según régimen 2017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77316293929709E-2"/>
          <c:y val="0.17762411347517731"/>
          <c:w val="0.83599574014909483"/>
          <c:h val="0.6561520634388785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00CC"/>
              </a:solidFill>
              <a:ln w="25400">
                <a:solidFill>
                  <a:srgbClr val="0000CC"/>
                </a:solidFill>
              </a:ln>
              <a:effectLst/>
              <a:sp3d contourW="25400">
                <a:contourClr>
                  <a:srgbClr val="0000CC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6354-4357-9B90-D73FF1B53B1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rgbClr val="FFC000"/>
                </a:solidFill>
              </a:ln>
              <a:effectLst/>
              <a:sp3d contourW="25400">
                <a:contourClr>
                  <a:srgbClr val="FFC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6354-4357-9B90-D73FF1B53B1B}"/>
              </c:ext>
            </c:extLst>
          </c:dPt>
          <c:dPt>
            <c:idx val="2"/>
            <c:bubble3D val="0"/>
            <c:spPr>
              <a:solidFill>
                <a:srgbClr val="0066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4-6354-4357-9B90-D73FF1B53B1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solidFill>
                  <a:srgbClr val="FF0000"/>
                </a:solidFill>
              </a:ln>
              <a:effectLst/>
              <a:sp3d contourW="25400">
                <a:contourClr>
                  <a:srgbClr val="FF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6354-4357-9B90-D73FF1B53B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'1.COBERTURA  DANE'!$AA$2:$AA$5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Sin Afiliación</c:v>
                </c:pt>
              </c:strCache>
            </c:strRef>
          </c:cat>
          <c:val>
            <c:numRef>
              <c:f>'1.COBERTURA  DANE'!$AB$2:$AB$5</c:f>
              <c:numCache>
                <c:formatCode>0.00%</c:formatCode>
                <c:ptCount val="4"/>
                <c:pt idx="0">
                  <c:v>0.37099209873900302</c:v>
                </c:pt>
                <c:pt idx="1">
                  <c:v>0.58748248924103719</c:v>
                </c:pt>
                <c:pt idx="2">
                  <c:v>1.6815410516031606E-2</c:v>
                </c:pt>
                <c:pt idx="3">
                  <c:v>2.4710001503928103E-2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4-4357-9B90-D73FF1B53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s-CO" sz="900"/>
              <a:t>DISTRIBUCIÓN</a:t>
            </a:r>
            <a:r>
              <a:rPr lang="es-CO" sz="900" baseline="0"/>
              <a:t> DE AFILIADOS  AL REGIMÉN SUBSIDIADO SEGÚN LA  EMPRESA PROMOTORA DE SALUD SUBSIDIADA</a:t>
            </a:r>
            <a:endParaRPr lang="es-CO" sz="900"/>
          </a:p>
          <a:p>
            <a:pPr algn="ctr">
              <a:defRPr/>
            </a:pPr>
            <a:r>
              <a:rPr lang="es-CO" sz="900" baseline="0"/>
              <a:t>DEPARTAMENTO DE  ANTIOQUIA</a:t>
            </a:r>
            <a:endParaRPr lang="es-CO" sz="9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021948290572277"/>
          <c:y val="0.12515374239017624"/>
          <c:w val="0.86159162633691699"/>
          <c:h val="0.57630881005088164"/>
        </c:manualLayout>
      </c:layout>
      <c:barChart>
        <c:barDir val="col"/>
        <c:grouping val="clustered"/>
        <c:varyColors val="0"/>
        <c:ser>
          <c:idx val="0"/>
          <c:order val="0"/>
          <c:tx>
            <c:v>N° Afiliados</c:v>
          </c:tx>
          <c:spPr>
            <a:solidFill>
              <a:srgbClr val="CC00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9.6618332986335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CD-4414-8548-A1364C9C9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'2.TOTAL EPS'!$B$3:$B$15</c:f>
              <c:strCache>
                <c:ptCount val="13"/>
                <c:pt idx="0">
                  <c:v>Savia Salud</c:v>
                </c:pt>
                <c:pt idx="1">
                  <c:v>Coosalud</c:v>
                </c:pt>
                <c:pt idx="2">
                  <c:v>Emdisalud</c:v>
                </c:pt>
                <c:pt idx="3">
                  <c:v>MEDIMAS</c:v>
                </c:pt>
                <c:pt idx="4">
                  <c:v>SURA.</c:v>
                </c:pt>
                <c:pt idx="5">
                  <c:v>Ecoopsos</c:v>
                </c:pt>
                <c:pt idx="6">
                  <c:v>Asociación Indígena del Cauca</c:v>
                </c:pt>
                <c:pt idx="7">
                  <c:v>Coomeva S.A.</c:v>
                </c:pt>
                <c:pt idx="8">
                  <c:v>La Nueva EPS</c:v>
                </c:pt>
                <c:pt idx="9">
                  <c:v>Salud Total </c:v>
                </c:pt>
                <c:pt idx="10">
                  <c:v>Cruz Blanca </c:v>
                </c:pt>
                <c:pt idx="11">
                  <c:v>Sanitas S.A.</c:v>
                </c:pt>
                <c:pt idx="12">
                  <c:v>NUEVA EPS S.A.</c:v>
                </c:pt>
              </c:strCache>
            </c:strRef>
          </c:cat>
          <c:val>
            <c:numRef>
              <c:f>'2.TOTAL EPS'!$C$3:$C$15</c:f>
              <c:numCache>
                <c:formatCode>#,##0</c:formatCode>
                <c:ptCount val="13"/>
                <c:pt idx="0">
                  <c:v>1621346</c:v>
                </c:pt>
                <c:pt idx="1">
                  <c:v>330430</c:v>
                </c:pt>
                <c:pt idx="2">
                  <c:v>82600</c:v>
                </c:pt>
                <c:pt idx="3">
                  <c:v>64674</c:v>
                </c:pt>
                <c:pt idx="4">
                  <c:v>61290</c:v>
                </c:pt>
                <c:pt idx="5">
                  <c:v>46284</c:v>
                </c:pt>
                <c:pt idx="6">
                  <c:v>42175</c:v>
                </c:pt>
                <c:pt idx="7">
                  <c:v>31712</c:v>
                </c:pt>
                <c:pt idx="8">
                  <c:v>29503</c:v>
                </c:pt>
                <c:pt idx="9">
                  <c:v>21214</c:v>
                </c:pt>
                <c:pt idx="10">
                  <c:v>3680</c:v>
                </c:pt>
                <c:pt idx="11">
                  <c:v>663</c:v>
                </c:pt>
                <c:pt idx="12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D-4414-8548-A1364C9C9339}"/>
            </c:ext>
          </c:extLst>
        </c:ser>
        <c:ser>
          <c:idx val="1"/>
          <c:order val="1"/>
          <c:tx>
            <c:v>%</c:v>
          </c:tx>
          <c:spPr>
            <a:solidFill>
              <a:schemeClr val="bg1"/>
            </a:solidFill>
          </c:spPr>
          <c:invertIfNegative val="0"/>
          <c:dLbls>
            <c:delete val="1"/>
          </c:dLbls>
          <c:cat>
            <c:strRef>
              <c:f>'2.TOTAL EPS'!$B$3:$B$15</c:f>
              <c:strCache>
                <c:ptCount val="13"/>
                <c:pt idx="0">
                  <c:v>Savia Salud</c:v>
                </c:pt>
                <c:pt idx="1">
                  <c:v>Coosalud</c:v>
                </c:pt>
                <c:pt idx="2">
                  <c:v>Emdisalud</c:v>
                </c:pt>
                <c:pt idx="3">
                  <c:v>MEDIMAS</c:v>
                </c:pt>
                <c:pt idx="4">
                  <c:v>SURA.</c:v>
                </c:pt>
                <c:pt idx="5">
                  <c:v>Ecoopsos</c:v>
                </c:pt>
                <c:pt idx="6">
                  <c:v>Asociación Indígena del Cauca</c:v>
                </c:pt>
                <c:pt idx="7">
                  <c:v>Coomeva S.A.</c:v>
                </c:pt>
                <c:pt idx="8">
                  <c:v>La Nueva EPS</c:v>
                </c:pt>
                <c:pt idx="9">
                  <c:v>Salud Total </c:v>
                </c:pt>
                <c:pt idx="10">
                  <c:v>Cruz Blanca </c:v>
                </c:pt>
                <c:pt idx="11">
                  <c:v>Sanitas S.A.</c:v>
                </c:pt>
                <c:pt idx="12">
                  <c:v>NUEVA EPS S.A.</c:v>
                </c:pt>
              </c:strCache>
            </c:strRef>
          </c:cat>
          <c:val>
            <c:numRef>
              <c:f>'2.TOTAL EPS'!$D$3:$D$15</c:f>
              <c:numCache>
                <c:formatCode>0.0%</c:formatCode>
                <c:ptCount val="13"/>
                <c:pt idx="0">
                  <c:v>0.69404587772930626</c:v>
                </c:pt>
                <c:pt idx="1">
                  <c:v>0.14144641512551587</c:v>
                </c:pt>
                <c:pt idx="2">
                  <c:v>3.535839327351515E-2</c:v>
                </c:pt>
                <c:pt idx="3">
                  <c:v>2.7684851411275045E-2</c:v>
                </c:pt>
                <c:pt idx="4">
                  <c:v>2.6236270263120382E-2</c:v>
                </c:pt>
                <c:pt idx="5">
                  <c:v>1.9812686129193405E-2</c:v>
                </c:pt>
                <c:pt idx="6">
                  <c:v>1.8053755887536337E-2</c:v>
                </c:pt>
                <c:pt idx="7">
                  <c:v>1.3574883383652694E-2</c:v>
                </c:pt>
                <c:pt idx="8">
                  <c:v>1.2629281800829509E-2</c:v>
                </c:pt>
                <c:pt idx="9">
                  <c:v>9.0810285097378991E-3</c:v>
                </c:pt>
                <c:pt idx="10">
                  <c:v>1.5752891918466799E-3</c:v>
                </c:pt>
                <c:pt idx="11">
                  <c:v>2.8380889516150783E-4</c:v>
                </c:pt>
                <c:pt idx="12">
                  <c:v>2.0761284186022818E-4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CD-4414-8548-A1364C9C93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39924992"/>
        <c:axId val="321943744"/>
      </c:barChart>
      <c:catAx>
        <c:axId val="339924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321943744"/>
        <c:crosses val="autoZero"/>
        <c:auto val="1"/>
        <c:lblAlgn val="ctr"/>
        <c:lblOffset val="100"/>
        <c:noMultiLvlLbl val="0"/>
      </c:catAx>
      <c:valAx>
        <c:axId val="3219437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 de Afiliados por EPS-S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33992499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  <c:spPr>
        <a:noFill/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s-CO" sz="900"/>
              <a:t>DISTRIBUCIÓN</a:t>
            </a:r>
            <a:r>
              <a:rPr lang="es-CO" sz="900" baseline="0"/>
              <a:t> DE AFILIADOS  AL REGIMÉN CONTRIBUTIVO SEGÚN LA  EMPRESA PROMOTORA DE SALUD DE ANTIOQUIA </a:t>
            </a:r>
            <a:endParaRPr lang="es-CO" sz="900"/>
          </a:p>
        </c:rich>
      </c:tx>
      <c:layout>
        <c:manualLayout>
          <c:xMode val="edge"/>
          <c:yMode val="edge"/>
          <c:x val="0.16859366548812632"/>
          <c:y val="7.899936385746056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25685116349343"/>
          <c:y val="0.14455115367060073"/>
          <c:w val="0.87198706452365904"/>
          <c:h val="0.65925680975393774"/>
        </c:manualLayout>
      </c:layout>
      <c:barChart>
        <c:barDir val="col"/>
        <c:grouping val="clustered"/>
        <c:varyColors val="0"/>
        <c:ser>
          <c:idx val="0"/>
          <c:order val="0"/>
          <c:tx>
            <c:v>N° Afiliados</c:v>
          </c:tx>
          <c:spPr>
            <a:solidFill>
              <a:srgbClr val="0066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6151505701863045E-3"/>
                  <c:y val="-1.9801980198019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B97-4A86-B0AF-C06D41235063}"/>
                </c:ext>
              </c:extLst>
            </c:dLbl>
            <c:dLbl>
              <c:idx val="3"/>
              <c:layout>
                <c:manualLayout>
                  <c:x val="0"/>
                  <c:y val="-1.28824443981780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B97-4A86-B0AF-C06D41235063}"/>
                </c:ext>
              </c:extLst>
            </c:dLbl>
            <c:dLbl>
              <c:idx val="4"/>
              <c:layout>
                <c:manualLayout>
                  <c:x val="2.8922631959508315E-3"/>
                  <c:y val="6.0117284568280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B97-4A86-B0AF-C06D41235063}"/>
                </c:ext>
              </c:extLst>
            </c:dLbl>
            <c:dLbl>
              <c:idx val="5"/>
              <c:layout>
                <c:manualLayout>
                  <c:x val="0"/>
                  <c:y val="-1.3201320132013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B97-4A86-B0AF-C06D41235063}"/>
                </c:ext>
              </c:extLst>
            </c:dLbl>
            <c:dLbl>
              <c:idx val="6"/>
              <c:layout>
                <c:manualLayout>
                  <c:x val="0"/>
                  <c:y val="-3.2449801020726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B97-4A86-B0AF-C06D41235063}"/>
                </c:ext>
              </c:extLst>
            </c:dLbl>
            <c:dLbl>
              <c:idx val="7"/>
              <c:layout>
                <c:manualLayout>
                  <c:x val="0"/>
                  <c:y val="-9.6618332986335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B97-4A86-B0AF-C06D41235063}"/>
                </c:ext>
              </c:extLst>
            </c:dLbl>
            <c:dLbl>
              <c:idx val="8"/>
              <c:layout>
                <c:manualLayout>
                  <c:x val="0"/>
                  <c:y val="-6.441222199089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B97-4A86-B0AF-C06D41235063}"/>
                </c:ext>
              </c:extLst>
            </c:dLbl>
            <c:dLbl>
              <c:idx val="10"/>
              <c:layout>
                <c:manualLayout>
                  <c:x val="-1.4461315979754157E-3"/>
                  <c:y val="3.14908702917286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B97-4A86-B0AF-C06D41235063}"/>
                </c:ext>
              </c:extLst>
            </c:dLbl>
            <c:dLbl>
              <c:idx val="11"/>
              <c:layout>
                <c:manualLayout>
                  <c:x val="-2.8922631959508315E-3"/>
                  <c:y val="6.29791483155702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B97-4A86-B0AF-C06D41235063}"/>
                </c:ext>
              </c:extLst>
            </c:dLbl>
            <c:dLbl>
              <c:idx val="12"/>
              <c:layout>
                <c:manualLayout>
                  <c:x val="0"/>
                  <c:y val="6.58436043307464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B97-4A86-B0AF-C06D412350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'2.TOTAL EPS'!$B$26:$B$39</c:f>
              <c:strCache>
                <c:ptCount val="14"/>
                <c:pt idx="0">
                  <c:v>SURA.</c:v>
                </c:pt>
                <c:pt idx="1">
                  <c:v>Coomeva S.A.</c:v>
                </c:pt>
                <c:pt idx="2">
                  <c:v>La Nueva EPS</c:v>
                </c:pt>
                <c:pt idx="3">
                  <c:v>MEDIMAS</c:v>
                </c:pt>
                <c:pt idx="4">
                  <c:v>Salud Total </c:v>
                </c:pt>
                <c:pt idx="5">
                  <c:v>Savia Salud</c:v>
                </c:pt>
                <c:pt idx="6">
                  <c:v>Sanitas S.A.</c:v>
                </c:pt>
                <c:pt idx="7">
                  <c:v>Cruz Blanca </c:v>
                </c:pt>
                <c:pt idx="8">
                  <c:v>Coosalud</c:v>
                </c:pt>
                <c:pt idx="9">
                  <c:v>EPM</c:v>
                </c:pt>
                <c:pt idx="10">
                  <c:v>Fondo Ferrocarriles Nal</c:v>
                </c:pt>
                <c:pt idx="11">
                  <c:v>Emdisalud</c:v>
                </c:pt>
                <c:pt idx="12">
                  <c:v>Servicio Occidental </c:v>
                </c:pt>
                <c:pt idx="13">
                  <c:v>Ecoopsos</c:v>
                </c:pt>
              </c:strCache>
            </c:strRef>
          </c:cat>
          <c:val>
            <c:numRef>
              <c:f>'2.TOTAL EPS'!$C$26:$C$39</c:f>
              <c:numCache>
                <c:formatCode>#,##0</c:formatCode>
                <c:ptCount val="14"/>
                <c:pt idx="0">
                  <c:v>1661527</c:v>
                </c:pt>
                <c:pt idx="1">
                  <c:v>543593</c:v>
                </c:pt>
                <c:pt idx="2">
                  <c:v>484830</c:v>
                </c:pt>
                <c:pt idx="3">
                  <c:v>441945</c:v>
                </c:pt>
                <c:pt idx="4">
                  <c:v>297318</c:v>
                </c:pt>
                <c:pt idx="5">
                  <c:v>94903</c:v>
                </c:pt>
                <c:pt idx="6">
                  <c:v>76176</c:v>
                </c:pt>
                <c:pt idx="7">
                  <c:v>68804</c:v>
                </c:pt>
                <c:pt idx="8">
                  <c:v>12669</c:v>
                </c:pt>
                <c:pt idx="9">
                  <c:v>9712</c:v>
                </c:pt>
                <c:pt idx="10">
                  <c:v>2773</c:v>
                </c:pt>
                <c:pt idx="11">
                  <c:v>2577</c:v>
                </c:pt>
                <c:pt idx="12">
                  <c:v>1563</c:v>
                </c:pt>
                <c:pt idx="13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97-4A86-B0AF-C06D41235063}"/>
            </c:ext>
          </c:extLst>
        </c:ser>
        <c:ser>
          <c:idx val="1"/>
          <c:order val="1"/>
          <c:tx>
            <c:v>%</c:v>
          </c:tx>
          <c:spPr>
            <a:noFill/>
          </c:spPr>
          <c:invertIfNegative val="0"/>
          <c:dLbls>
            <c:delete val="1"/>
          </c:dLbls>
          <c:cat>
            <c:strRef>
              <c:f>'2.TOTAL EPS'!$B$26:$B$39</c:f>
              <c:strCache>
                <c:ptCount val="14"/>
                <c:pt idx="0">
                  <c:v>SURA.</c:v>
                </c:pt>
                <c:pt idx="1">
                  <c:v>Coomeva S.A.</c:v>
                </c:pt>
                <c:pt idx="2">
                  <c:v>La Nueva EPS</c:v>
                </c:pt>
                <c:pt idx="3">
                  <c:v>MEDIMAS</c:v>
                </c:pt>
                <c:pt idx="4">
                  <c:v>Salud Total </c:v>
                </c:pt>
                <c:pt idx="5">
                  <c:v>Savia Salud</c:v>
                </c:pt>
                <c:pt idx="6">
                  <c:v>Sanitas S.A.</c:v>
                </c:pt>
                <c:pt idx="7">
                  <c:v>Cruz Blanca </c:v>
                </c:pt>
                <c:pt idx="8">
                  <c:v>Coosalud</c:v>
                </c:pt>
                <c:pt idx="9">
                  <c:v>EPM</c:v>
                </c:pt>
                <c:pt idx="10">
                  <c:v>Fondo Ferrocarriles Nal</c:v>
                </c:pt>
                <c:pt idx="11">
                  <c:v>Emdisalud</c:v>
                </c:pt>
                <c:pt idx="12">
                  <c:v>Servicio Occidental </c:v>
                </c:pt>
                <c:pt idx="13">
                  <c:v>Ecoopsos</c:v>
                </c:pt>
              </c:strCache>
            </c:strRef>
          </c:cat>
          <c:val>
            <c:numRef>
              <c:f>'2.TOTAL EPS'!$D$26:$D$39</c:f>
              <c:numCache>
                <c:formatCode>0.0%</c:formatCode>
                <c:ptCount val="14"/>
                <c:pt idx="0">
                  <c:v>0.44914814619581894</c:v>
                </c:pt>
                <c:pt idx="1">
                  <c:v>0.14694542323719315</c:v>
                </c:pt>
                <c:pt idx="2">
                  <c:v>0.13106046168381189</c:v>
                </c:pt>
                <c:pt idx="3">
                  <c:v>0.11946768091671769</c:v>
                </c:pt>
                <c:pt idx="4">
                  <c:v>8.0371747513370825E-2</c:v>
                </c:pt>
                <c:pt idx="5">
                  <c:v>2.5654417002204478E-2</c:v>
                </c:pt>
                <c:pt idx="6">
                  <c:v>2.0592087389860472E-2</c:v>
                </c:pt>
                <c:pt idx="7">
                  <c:v>1.8599269858905167E-2</c:v>
                </c:pt>
                <c:pt idx="8">
                  <c:v>3.4247158572534961E-3</c:v>
                </c:pt>
                <c:pt idx="9">
                  <c:v>2.6253722003035723E-3</c:v>
                </c:pt>
                <c:pt idx="10">
                  <c:v>7.4960431542852202E-4</c:v>
                </c:pt>
                <c:pt idx="11">
                  <c:v>6.9662110380789807E-4</c:v>
                </c:pt>
                <c:pt idx="12">
                  <c:v>4.2251408042364943E-4</c:v>
                </c:pt>
                <c:pt idx="13">
                  <c:v>1.8976640080447979E-4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B97-4A86-B0AF-C06D412350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39559936"/>
        <c:axId val="321944896"/>
      </c:barChart>
      <c:catAx>
        <c:axId val="339559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/>
          <a:lstStyle/>
          <a:p>
            <a:pPr>
              <a:defRPr lang="es-CO"/>
            </a:pPr>
            <a:endParaRPr lang="es-CO"/>
          </a:p>
        </c:txPr>
        <c:crossAx val="321944896"/>
        <c:crosses val="autoZero"/>
        <c:auto val="1"/>
        <c:lblAlgn val="ctr"/>
        <c:lblOffset val="100"/>
        <c:noMultiLvlLbl val="0"/>
      </c:catAx>
      <c:valAx>
        <c:axId val="3219448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 de Afiliados por EPS-C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33955993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="1"/>
            </a:pPr>
            <a:endParaRPr lang="es-CO"/>
          </a:p>
        </c:txPr>
      </c:dTable>
      <c:spPr>
        <a:noFill/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s-CO" sz="900"/>
              <a:t>DISTRIBUCIÓN</a:t>
            </a:r>
            <a:r>
              <a:rPr lang="es-CO" sz="900" baseline="0"/>
              <a:t> DE AFILIADOS  AL REGIMÉN EXCEPCIÓN  SEGÚN LA  EMPRESA PROMOTORA DE SALUD </a:t>
            </a:r>
            <a:endParaRPr lang="es-CO" sz="900"/>
          </a:p>
        </c:rich>
      </c:tx>
      <c:layout>
        <c:manualLayout>
          <c:xMode val="edge"/>
          <c:yMode val="edge"/>
          <c:x val="0.16859366548812632"/>
          <c:y val="7.899936385746056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210548789861137"/>
          <c:y val="0.13545104151266271"/>
          <c:w val="0.87198706452365904"/>
          <c:h val="0.659256809753937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FF"/>
            </a:solidFill>
            <a:ln w="25400"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-1.28824443981780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91-4D9F-9B4C-ED7D84BDEF5F}"/>
                </c:ext>
              </c:extLst>
            </c:dLbl>
            <c:dLbl>
              <c:idx val="4"/>
              <c:layout>
                <c:manualLayout>
                  <c:x val="2.8922631959508315E-3"/>
                  <c:y val="6.0117284568280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91-4D9F-9B4C-ED7D84BDEF5F}"/>
                </c:ext>
              </c:extLst>
            </c:dLbl>
            <c:dLbl>
              <c:idx val="6"/>
              <c:layout>
                <c:manualLayout>
                  <c:x val="0"/>
                  <c:y val="-2.92000831599538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1-4D9F-9B4C-ED7D84BDEF5F}"/>
                </c:ext>
              </c:extLst>
            </c:dLbl>
            <c:dLbl>
              <c:idx val="7"/>
              <c:layout>
                <c:manualLayout>
                  <c:x val="0"/>
                  <c:y val="-9.6618332986335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1-4D9F-9B4C-ED7D84BDEF5F}"/>
                </c:ext>
              </c:extLst>
            </c:dLbl>
            <c:dLbl>
              <c:idx val="8"/>
              <c:layout>
                <c:manualLayout>
                  <c:x val="0"/>
                  <c:y val="-6.441222199089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1-4D9F-9B4C-ED7D84BDEF5F}"/>
                </c:ext>
              </c:extLst>
            </c:dLbl>
            <c:dLbl>
              <c:idx val="10"/>
              <c:layout>
                <c:manualLayout>
                  <c:x val="-1.4461315979754157E-3"/>
                  <c:y val="3.14908702917286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1-4D9F-9B4C-ED7D84BDEF5F}"/>
                </c:ext>
              </c:extLst>
            </c:dLbl>
            <c:dLbl>
              <c:idx val="11"/>
              <c:layout>
                <c:manualLayout>
                  <c:x val="-2.8922631959508315E-3"/>
                  <c:y val="6.29791483155702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91-4D9F-9B4C-ED7D84BDEF5F}"/>
                </c:ext>
              </c:extLst>
            </c:dLbl>
            <c:dLbl>
              <c:idx val="12"/>
              <c:layout>
                <c:manualLayout>
                  <c:x val="0"/>
                  <c:y val="6.58436043307464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1-4D9F-9B4C-ED7D84BDE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'2.TOTAL EPS'!$B$52:$B$57</c:f>
              <c:strCache>
                <c:ptCount val="6"/>
                <c:pt idx="0">
                  <c:v>F. Médico Preventiva</c:v>
                </c:pt>
                <c:pt idx="1">
                  <c:v>Policia Nacional</c:v>
                </c:pt>
                <c:pt idx="2">
                  <c:v>Ejercito Nacional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'2.TOTAL EPS'!$C$52:$C$57</c:f>
              <c:numCache>
                <c:formatCode>#,##0</c:formatCode>
                <c:ptCount val="6"/>
                <c:pt idx="0">
                  <c:v>92591</c:v>
                </c:pt>
                <c:pt idx="1">
                  <c:v>56007</c:v>
                </c:pt>
                <c:pt idx="2">
                  <c:v>26187</c:v>
                </c:pt>
                <c:pt idx="3">
                  <c:v>7739</c:v>
                </c:pt>
                <c:pt idx="4">
                  <c:v>3674</c:v>
                </c:pt>
                <c:pt idx="5">
                  <c:v>1880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91-4D9F-9B4C-ED7D84BDEF5F}"/>
            </c:ext>
          </c:extLst>
        </c:ser>
        <c:ser>
          <c:idx val="1"/>
          <c:order val="1"/>
          <c:spPr>
            <a:noFill/>
          </c:spPr>
          <c:invertIfNegative val="0"/>
          <c:dLbls>
            <c:delete val="1"/>
          </c:dLbls>
          <c:cat>
            <c:strRef>
              <c:f>'2.TOTAL EPS'!$B$52:$B$57</c:f>
              <c:strCache>
                <c:ptCount val="6"/>
                <c:pt idx="0">
                  <c:v>F. Médico Preventiva</c:v>
                </c:pt>
                <c:pt idx="1">
                  <c:v>Policia Nacional</c:v>
                </c:pt>
                <c:pt idx="2">
                  <c:v>Ejercito Nacional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'2.TOTAL EPS'!$D$52:$D$57</c:f>
              <c:numCache>
                <c:formatCode>0.00</c:formatCode>
                <c:ptCount val="6"/>
                <c:pt idx="0">
                  <c:v>49.230106657875986</c:v>
                </c:pt>
                <c:pt idx="1">
                  <c:v>29.778602494709645</c:v>
                </c:pt>
                <c:pt idx="2">
                  <c:v>13.923478556769</c:v>
                </c:pt>
                <c:pt idx="3">
                  <c:v>4.1147821648464999</c:v>
                </c:pt>
                <c:pt idx="4">
                  <c:v>1.9534448473505672</c:v>
                </c:pt>
                <c:pt idx="5">
                  <c:v>0.99958527844830336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791-4D9F-9B4C-ED7D84BDEF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39515904"/>
        <c:axId val="321401920"/>
      </c:barChart>
      <c:catAx>
        <c:axId val="339515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/>
          <a:lstStyle/>
          <a:p>
            <a:pPr>
              <a:defRPr lang="es-CO"/>
            </a:pPr>
            <a:endParaRPr lang="es-CO"/>
          </a:p>
        </c:txPr>
        <c:crossAx val="321401920"/>
        <c:crosses val="autoZero"/>
        <c:auto val="1"/>
        <c:lblAlgn val="ctr"/>
        <c:lblOffset val="100"/>
        <c:noMultiLvlLbl val="0"/>
      </c:catAx>
      <c:valAx>
        <c:axId val="321401920"/>
        <c:scaling>
          <c:orientation val="minMax"/>
          <c:max val="250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 de Afiliados por EPS-C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33951590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="1"/>
            </a:pPr>
            <a:endParaRPr lang="es-CO"/>
          </a:p>
        </c:txPr>
      </c:dTable>
      <c:spPr>
        <a:gradFill>
          <a:gsLst>
            <a:gs pos="0">
              <a:schemeClr val="accent1">
                <a:lumMod val="40000"/>
                <a:lumOff val="60000"/>
              </a:schemeClr>
            </a:gs>
            <a:gs pos="50000">
              <a:schemeClr val="bg1"/>
            </a:gs>
            <a:gs pos="100000">
              <a:schemeClr val="bg1"/>
            </a:gs>
          </a:gsLst>
          <a:lin ang="5400000" scaled="0"/>
        </a:gradFill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/>
        </a:solidFill>
      </c:spPr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bg1"/>
        </a:solidFill>
      </c:spPr>
    </c:backWall>
    <c:plotArea>
      <c:layout>
        <c:manualLayout>
          <c:layoutTarget val="inner"/>
          <c:xMode val="edge"/>
          <c:yMode val="edge"/>
          <c:x val="0.17601718902784211"/>
          <c:y val="2.704729969641699E-2"/>
          <c:w val="0.82398281097215786"/>
          <c:h val="0.72997667278264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'3A. Afiliados_ Mpio_RS'!$AU$1</c:f>
              <c:strCache>
                <c:ptCount val="1"/>
                <c:pt idx="0">
                  <c:v>Municipios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1-7AF0-40C0-94A7-DEFE31EBF8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AF0-40C0-94A7-DEFE31EBF8F1}"/>
              </c:ext>
            </c:extLst>
          </c:dPt>
          <c:dPt>
            <c:idx val="2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5-7AF0-40C0-94A7-DEFE31EBF8F1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7AF0-40C0-94A7-DEFE31EBF8F1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9-7AF0-40C0-94A7-DEFE31EBF8F1}"/>
              </c:ext>
            </c:extLst>
          </c:dPt>
          <c:dPt>
            <c:idx val="5"/>
            <c:invertIfNegative val="0"/>
            <c:bubble3D val="0"/>
            <c:spPr>
              <a:solidFill>
                <a:srgbClr val="0066FF"/>
              </a:solidFill>
            </c:spPr>
            <c:extLst>
              <c:ext xmlns:c16="http://schemas.microsoft.com/office/drawing/2014/chart" uri="{C3380CC4-5D6E-409C-BE32-E72D297353CC}">
                <c16:uniqueId val="{0000000B-7AF0-40C0-94A7-DEFE31EBF8F1}"/>
              </c:ext>
            </c:extLst>
          </c:dPt>
          <c:dLbls>
            <c:dLbl>
              <c:idx val="0"/>
              <c:layout>
                <c:manualLayout>
                  <c:x val="8.9726334679228349E-3"/>
                  <c:y val="3.6288839167752948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F0-40C0-94A7-DEFE31EBF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'3A. Afiliados_ Mpio_RS'!$AT$2:$AT$7</c:f>
              <c:strCache>
                <c:ptCount val="6"/>
                <c:pt idx="0">
                  <c:v>Total Municipios</c:v>
                </c:pt>
                <c:pt idx="1">
                  <c:v>Savia Salud</c:v>
                </c:pt>
                <c:pt idx="2">
                  <c:v>Coosalud</c:v>
                </c:pt>
                <c:pt idx="3">
                  <c:v>Ecoopsos</c:v>
                </c:pt>
                <c:pt idx="4">
                  <c:v>AIC</c:v>
                </c:pt>
                <c:pt idx="5">
                  <c:v>Emdisalud</c:v>
                </c:pt>
              </c:strCache>
            </c:strRef>
          </c:cat>
          <c:val>
            <c:numRef>
              <c:f>'3A. Afiliados_ Mpio_RS'!$AU$2:$AU$7</c:f>
              <c:numCache>
                <c:formatCode>General</c:formatCode>
                <c:ptCount val="6"/>
                <c:pt idx="0">
                  <c:v>125</c:v>
                </c:pt>
                <c:pt idx="1">
                  <c:v>116</c:v>
                </c:pt>
                <c:pt idx="2">
                  <c:v>29</c:v>
                </c:pt>
                <c:pt idx="3">
                  <c:v>26</c:v>
                </c:pt>
                <c:pt idx="4">
                  <c:v>19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F0-40C0-94A7-DEFE31EBF8F1}"/>
            </c:ext>
          </c:extLst>
        </c:ser>
        <c:ser>
          <c:idx val="1"/>
          <c:order val="1"/>
          <c:tx>
            <c:strRef>
              <c:f>'3A. Afiliados_ Mpio_RS'!$AV$1</c:f>
              <c:strCache>
                <c:ptCount val="1"/>
                <c:pt idx="0">
                  <c:v>% Participación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'3A. Afiliados_ Mpio_RS'!$AT$2:$AT$7</c:f>
              <c:strCache>
                <c:ptCount val="6"/>
                <c:pt idx="0">
                  <c:v>Total Municipios</c:v>
                </c:pt>
                <c:pt idx="1">
                  <c:v>Savia Salud</c:v>
                </c:pt>
                <c:pt idx="2">
                  <c:v>Coosalud</c:v>
                </c:pt>
                <c:pt idx="3">
                  <c:v>Ecoopsos</c:v>
                </c:pt>
                <c:pt idx="4">
                  <c:v>AIC</c:v>
                </c:pt>
                <c:pt idx="5">
                  <c:v>Emdisalud</c:v>
                </c:pt>
              </c:strCache>
            </c:strRef>
          </c:cat>
          <c:val>
            <c:numRef>
              <c:f>'3A. Afiliados_ Mpio_RS'!$AV$2:$AV$7</c:f>
              <c:numCache>
                <c:formatCode>General</c:formatCode>
                <c:ptCount val="6"/>
                <c:pt idx="0">
                  <c:v>100</c:v>
                </c:pt>
                <c:pt idx="1">
                  <c:v>92.800000000000011</c:v>
                </c:pt>
                <c:pt idx="2">
                  <c:v>23.200000000000003</c:v>
                </c:pt>
                <c:pt idx="3">
                  <c:v>20.8</c:v>
                </c:pt>
                <c:pt idx="4">
                  <c:v>15.2</c:v>
                </c:pt>
                <c:pt idx="5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AF0-40C0-94A7-DEFE31EBF8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53993216"/>
        <c:axId val="353273536"/>
        <c:axId val="0"/>
      </c:bar3DChart>
      <c:catAx>
        <c:axId val="353993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53273536"/>
        <c:crosses val="autoZero"/>
        <c:auto val="1"/>
        <c:lblAlgn val="ctr"/>
        <c:lblOffset val="100"/>
        <c:noMultiLvlLbl val="0"/>
      </c:catAx>
      <c:valAx>
        <c:axId val="3532735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Municipios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2951469301631411E-2"/>
              <c:y val="0.222014450154891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353993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</c:spPr>
        <c:txPr>
          <a:bodyPr/>
          <a:lstStyle/>
          <a:p>
            <a:pPr rtl="0">
              <a:defRPr sz="700"/>
            </a:pPr>
            <a:endParaRPr lang="es-CO"/>
          </a:p>
        </c:txPr>
      </c:dTable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/>
        </a:solidFill>
      </c:spPr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bg1"/>
        </a:solidFill>
      </c:spPr>
    </c:backWall>
    <c:plotArea>
      <c:layout>
        <c:manualLayout>
          <c:layoutTarget val="inner"/>
          <c:xMode val="edge"/>
          <c:yMode val="edge"/>
          <c:x val="0.17601718902784211"/>
          <c:y val="2.704729969641699E-2"/>
          <c:w val="0.82398281097215786"/>
          <c:h val="0.72997667278264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'3B. Afiliados_ Mpio_RC '!$BF$1</c:f>
              <c:strCache>
                <c:ptCount val="1"/>
                <c:pt idx="0">
                  <c:v>Municipios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9A2A-48E0-9D72-8EF9C997242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9A2A-48E0-9D72-8EF9C997242C}"/>
              </c:ext>
            </c:extLst>
          </c:dPt>
          <c:dPt>
            <c:idx val="2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5-9A2A-48E0-9D72-8EF9C997242C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9A2A-48E0-9D72-8EF9C997242C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9-9A2A-48E0-9D72-8EF9C997242C}"/>
              </c:ext>
            </c:extLst>
          </c:dPt>
          <c:dPt>
            <c:idx val="5"/>
            <c:invertIfNegative val="0"/>
            <c:bubble3D val="0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B-9A2A-48E0-9D72-8EF9C997242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A2A-48E0-9D72-8EF9C997242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9A2A-48E0-9D72-8EF9C997242C}"/>
              </c:ext>
            </c:extLst>
          </c:dPt>
          <c:dPt>
            <c:idx val="8"/>
            <c:invertIfNegative val="0"/>
            <c:bubble3D val="0"/>
            <c:spPr>
              <a:solidFill>
                <a:srgbClr val="FFCCFF"/>
              </a:solidFill>
            </c:spPr>
            <c:extLst>
              <c:ext xmlns:c16="http://schemas.microsoft.com/office/drawing/2014/chart" uri="{C3380CC4-5D6E-409C-BE32-E72D297353CC}">
                <c16:uniqueId val="{00000011-9A2A-48E0-9D72-8EF9C997242C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3-9A2A-48E0-9D72-8EF9C997242C}"/>
              </c:ext>
            </c:extLst>
          </c:dPt>
          <c:dLbls>
            <c:dLbl>
              <c:idx val="0"/>
              <c:layout>
                <c:manualLayout>
                  <c:x val="8.9726334679228349E-3"/>
                  <c:y val="3.6288839167752948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2A-48E0-9D72-8EF9C9972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'3B. Afiliados_ Mpio_RC '!$BE$2:$BE$10</c:f>
              <c:strCache>
                <c:ptCount val="9"/>
                <c:pt idx="0">
                  <c:v>Coomeva S.A.</c:v>
                </c:pt>
                <c:pt idx="1">
                  <c:v>La Nueva EPS 
</c:v>
                </c:pt>
                <c:pt idx="2">
                  <c:v>Salud Total
</c:v>
                </c:pt>
                <c:pt idx="3">
                  <c:v>Medimás</c:v>
                </c:pt>
                <c:pt idx="4">
                  <c:v>Cruz Blanca 
</c:v>
                </c:pt>
                <c:pt idx="5">
                  <c:v>Sanitas S.A.
</c:v>
                </c:pt>
                <c:pt idx="6">
                  <c:v>Servicio Occidental 
</c:v>
                </c:pt>
                <c:pt idx="7">
                  <c:v>EPM 
</c:v>
                </c:pt>
                <c:pt idx="8">
                  <c:v>Fondo Ferrocarriles Nal 
</c:v>
                </c:pt>
              </c:strCache>
            </c:strRef>
          </c:cat>
          <c:val>
            <c:numRef>
              <c:f>'3B. Afiliados_ Mpio_RC '!$BF$2:$BF$10</c:f>
              <c:numCache>
                <c:formatCode>General</c:formatCode>
                <c:ptCount val="9"/>
                <c:pt idx="0">
                  <c:v>44</c:v>
                </c:pt>
                <c:pt idx="1">
                  <c:v>125</c:v>
                </c:pt>
                <c:pt idx="2">
                  <c:v>30</c:v>
                </c:pt>
                <c:pt idx="3">
                  <c:v>121</c:v>
                </c:pt>
                <c:pt idx="4">
                  <c:v>14</c:v>
                </c:pt>
                <c:pt idx="5">
                  <c:v>47</c:v>
                </c:pt>
                <c:pt idx="6">
                  <c:v>21</c:v>
                </c:pt>
                <c:pt idx="7">
                  <c:v>52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A2A-48E0-9D72-8EF9C997242C}"/>
            </c:ext>
          </c:extLst>
        </c:ser>
        <c:ser>
          <c:idx val="1"/>
          <c:order val="1"/>
          <c:tx>
            <c:strRef>
              <c:f>'3B. Afiliados_ Mpio_RC '!$BG$1</c:f>
              <c:strCache>
                <c:ptCount val="1"/>
                <c:pt idx="0">
                  <c:v>% Participación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'3B. Afiliados_ Mpio_RC '!$BE$2:$BE$10</c:f>
              <c:strCache>
                <c:ptCount val="9"/>
                <c:pt idx="0">
                  <c:v>Coomeva S.A.</c:v>
                </c:pt>
                <c:pt idx="1">
                  <c:v>La Nueva EPS 
</c:v>
                </c:pt>
                <c:pt idx="2">
                  <c:v>Salud Total
</c:v>
                </c:pt>
                <c:pt idx="3">
                  <c:v>Medimás</c:v>
                </c:pt>
                <c:pt idx="4">
                  <c:v>Cruz Blanca 
</c:v>
                </c:pt>
                <c:pt idx="5">
                  <c:v>Sanitas S.A.
</c:v>
                </c:pt>
                <c:pt idx="6">
                  <c:v>Servicio Occidental 
</c:v>
                </c:pt>
                <c:pt idx="7">
                  <c:v>EPM 
</c:v>
                </c:pt>
                <c:pt idx="8">
                  <c:v>Fondo Ferrocarriles Nal 
</c:v>
                </c:pt>
              </c:strCache>
            </c:strRef>
          </c:cat>
          <c:val>
            <c:numRef>
              <c:f>'3B. Afiliados_ Mpio_RC '!$BG$2:$BG$10</c:f>
              <c:numCache>
                <c:formatCode>0%</c:formatCode>
                <c:ptCount val="9"/>
                <c:pt idx="0">
                  <c:v>0.35199999999999998</c:v>
                </c:pt>
                <c:pt idx="1">
                  <c:v>1</c:v>
                </c:pt>
                <c:pt idx="2">
                  <c:v>0.24</c:v>
                </c:pt>
                <c:pt idx="3">
                  <c:v>0.96799999999999997</c:v>
                </c:pt>
                <c:pt idx="4">
                  <c:v>0.112</c:v>
                </c:pt>
                <c:pt idx="5">
                  <c:v>0.376</c:v>
                </c:pt>
                <c:pt idx="6">
                  <c:v>0.16800000000000001</c:v>
                </c:pt>
                <c:pt idx="7">
                  <c:v>0.41599999999999998</c:v>
                </c:pt>
                <c:pt idx="8">
                  <c:v>9.6000000000000002E-2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A2A-48E0-9D72-8EF9C99724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54730496"/>
        <c:axId val="353276416"/>
        <c:axId val="0"/>
      </c:bar3DChart>
      <c:catAx>
        <c:axId val="354730496"/>
        <c:scaling>
          <c:orientation val="minMax"/>
        </c:scaling>
        <c:delete val="0"/>
        <c:axPos val="b"/>
        <c:numFmt formatCode="0.00" sourceLinked="0"/>
        <c:majorTickMark val="none"/>
        <c:minorTickMark val="none"/>
        <c:tickLblPos val="nextTo"/>
        <c:crossAx val="353276416"/>
        <c:crosses val="autoZero"/>
        <c:auto val="1"/>
        <c:lblAlgn val="ctr"/>
        <c:lblOffset val="100"/>
        <c:noMultiLvlLbl val="0"/>
      </c:catAx>
      <c:valAx>
        <c:axId val="3532764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Municipios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2951469301631411E-2"/>
              <c:y val="0.222014450154891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354730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</c:spPr>
        <c:txPr>
          <a:bodyPr/>
          <a:lstStyle/>
          <a:p>
            <a:pPr rtl="0">
              <a:defRPr sz="700"/>
            </a:pPr>
            <a:endParaRPr lang="es-CO"/>
          </a:p>
        </c:txPr>
      </c:dTable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'4. Tendencia RS'!$DD$31</c:f>
              <c:strCache>
                <c:ptCount val="1"/>
                <c:pt idx="0">
                  <c:v>2016</c:v>
                </c:pt>
              </c:strCache>
            </c:strRef>
          </c:tx>
          <c:spPr>
            <a:pattFill prst="smGrid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2"/>
              </a:solidFill>
            </a:ln>
          </c:spPr>
          <c:invertIfNegative val="0"/>
          <c:cat>
            <c:strRef>
              <c:f>'4. Tendencia RS'!$DC$32:$DC$43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'4. Tendencia RS'!$DD$32:$DD$43</c:f>
              <c:numCache>
                <c:formatCode>#,##0</c:formatCode>
                <c:ptCount val="12"/>
                <c:pt idx="0">
                  <c:v>2400310</c:v>
                </c:pt>
                <c:pt idx="1">
                  <c:v>2386642</c:v>
                </c:pt>
                <c:pt idx="2">
                  <c:v>2350320</c:v>
                </c:pt>
                <c:pt idx="3">
                  <c:v>2320500</c:v>
                </c:pt>
                <c:pt idx="4">
                  <c:v>2322021</c:v>
                </c:pt>
                <c:pt idx="5">
                  <c:v>2296492</c:v>
                </c:pt>
                <c:pt idx="6">
                  <c:v>2276078</c:v>
                </c:pt>
                <c:pt idx="7">
                  <c:v>2278197</c:v>
                </c:pt>
                <c:pt idx="8">
                  <c:v>2277575</c:v>
                </c:pt>
                <c:pt idx="9">
                  <c:v>2263110</c:v>
                </c:pt>
                <c:pt idx="10">
                  <c:v>2253831</c:v>
                </c:pt>
                <c:pt idx="11">
                  <c:v>2241894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D-4B40-AD56-A0844601F5C2}"/>
            </c:ext>
          </c:extLst>
        </c:ser>
        <c:ser>
          <c:idx val="1"/>
          <c:order val="1"/>
          <c:tx>
            <c:strRef>
              <c:f>'4. Tendencia RS'!$DE$31</c:f>
              <c:strCache>
                <c:ptCount val="1"/>
                <c:pt idx="0">
                  <c:v>2017</c:v>
                </c:pt>
              </c:strCache>
            </c:strRef>
          </c:tx>
          <c:spPr>
            <a:gradFill flip="none" rotWithShape="1">
              <a:gsLst>
                <a:gs pos="22000">
                  <a:srgbClr val="006600"/>
                </a:gs>
                <a:gs pos="52000">
                  <a:srgbClr val="009900"/>
                </a:gs>
                <a:gs pos="75000">
                  <a:srgbClr val="00CC00"/>
                </a:gs>
              </a:gsLst>
              <a:path path="circle">
                <a:fillToRect l="100000" t="100000"/>
              </a:path>
              <a:tileRect r="-100000" b="-100000"/>
            </a:gradFill>
          </c:spPr>
          <c:invertIfNegative val="0"/>
          <c:cat>
            <c:strRef>
              <c:f>'4. Tendencia RS'!$DC$32:$DC$43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'4. Tendencia RS'!$DE$32:$DE$43</c:f>
              <c:numCache>
                <c:formatCode>#,##0</c:formatCode>
                <c:ptCount val="12"/>
                <c:pt idx="0">
                  <c:v>2232694</c:v>
                </c:pt>
                <c:pt idx="1">
                  <c:v>2233776</c:v>
                </c:pt>
                <c:pt idx="2">
                  <c:v>2225416</c:v>
                </c:pt>
                <c:pt idx="3">
                  <c:v>2220016</c:v>
                </c:pt>
                <c:pt idx="4">
                  <c:v>2222102</c:v>
                </c:pt>
                <c:pt idx="5">
                  <c:v>2254060</c:v>
                </c:pt>
                <c:pt idx="6">
                  <c:v>2279330</c:v>
                </c:pt>
                <c:pt idx="7">
                  <c:v>2285762</c:v>
                </c:pt>
                <c:pt idx="8">
                  <c:v>2300364</c:v>
                </c:pt>
                <c:pt idx="9">
                  <c:v>2317897</c:v>
                </c:pt>
                <c:pt idx="10">
                  <c:v>2329926</c:v>
                </c:pt>
                <c:pt idx="11">
                  <c:v>2336079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D-4B40-AD56-A0844601F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4272768"/>
        <c:axId val="354542144"/>
        <c:axId val="0"/>
      </c:bar3DChart>
      <c:catAx>
        <c:axId val="35427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354542144"/>
        <c:crosses val="autoZero"/>
        <c:auto val="1"/>
        <c:lblAlgn val="ctr"/>
        <c:lblOffset val="100"/>
        <c:noMultiLvlLbl val="0"/>
      </c:catAx>
      <c:valAx>
        <c:axId val="35454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354272768"/>
        <c:crosses val="autoZero"/>
        <c:crossBetween val="between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700"/>
            </a:pPr>
            <a:endParaRPr lang="es-CO"/>
          </a:p>
        </c:txPr>
      </c:dTable>
    </c:plotArea>
    <c:legend>
      <c:legendPos val="r"/>
      <c:layout>
        <c:manualLayout>
          <c:xMode val="edge"/>
          <c:yMode val="edge"/>
          <c:x val="0.82577905936134299"/>
          <c:y val="0.13193371707772877"/>
          <c:w val="0.12890228491963743"/>
          <c:h val="0.10215698328475163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 b="1" i="0" baseline="0">
                <a:effectLst/>
              </a:rPr>
              <a:t>TENDENCIA DE LA AFILIACION AL  RÉGIMEN  SUBSIDIADO EN EL  DEPARTAMENTO DE ANTIOQUIA</a:t>
            </a:r>
            <a:endParaRPr lang="es-CO" sz="1100">
              <a:effectLst/>
            </a:endParaRPr>
          </a:p>
          <a:p>
            <a:pPr>
              <a:defRPr sz="1100"/>
            </a:pPr>
            <a:r>
              <a:rPr lang="en-US" sz="1100" b="1" i="0" baseline="0">
                <a:effectLst/>
              </a:rPr>
              <a:t> 2016 Vs 2017</a:t>
            </a:r>
            <a:endParaRPr lang="es-CO" sz="1100">
              <a:effectLst/>
            </a:endParaRPr>
          </a:p>
          <a:p>
            <a:pPr>
              <a:defRPr sz="1100"/>
            </a:pPr>
            <a:endParaRPr lang="es-CO" sz="11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2016</c:v>
          </c:tx>
          <c:spPr>
            <a:ln w="349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  <a:ln w="38100">
                <a:solidFill>
                  <a:srgbClr val="FF0000"/>
                </a:solidFill>
              </a:ln>
            </c:spPr>
          </c:marker>
          <c:cat>
            <c:strRef>
              <c:f>'4. Tendencia RS'!$DC$6:$DC$17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'4. Tendencia RS'!$DD$6:$DD$17</c:f>
              <c:numCache>
                <c:formatCode>#,##0</c:formatCode>
                <c:ptCount val="12"/>
                <c:pt idx="0">
                  <c:v>2400310</c:v>
                </c:pt>
                <c:pt idx="1">
                  <c:v>2386642</c:v>
                </c:pt>
                <c:pt idx="2">
                  <c:v>2350320</c:v>
                </c:pt>
                <c:pt idx="3">
                  <c:v>2320500</c:v>
                </c:pt>
                <c:pt idx="4">
                  <c:v>2322021</c:v>
                </c:pt>
                <c:pt idx="5">
                  <c:v>2296492</c:v>
                </c:pt>
                <c:pt idx="6">
                  <c:v>2276078</c:v>
                </c:pt>
                <c:pt idx="7">
                  <c:v>2278197</c:v>
                </c:pt>
                <c:pt idx="8">
                  <c:v>2277575</c:v>
                </c:pt>
                <c:pt idx="9">
                  <c:v>2263110</c:v>
                </c:pt>
                <c:pt idx="10">
                  <c:v>2253831</c:v>
                </c:pt>
                <c:pt idx="11">
                  <c:v>2241894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9-4D84-A360-7A13AB0C34D8}"/>
            </c:ext>
          </c:extLst>
        </c:ser>
        <c:ser>
          <c:idx val="1"/>
          <c:order val="1"/>
          <c:tx>
            <c:v>2017</c:v>
          </c:tx>
          <c:spPr>
            <a:ln w="44450">
              <a:solidFill>
                <a:srgbClr val="006600"/>
              </a:solidFill>
            </a:ln>
          </c:spPr>
          <c:marker>
            <c:symbol val="square"/>
            <c:size val="7"/>
            <c:spPr>
              <a:solidFill>
                <a:srgbClr val="006600"/>
              </a:solidFill>
            </c:spPr>
          </c:marker>
          <c:cat>
            <c:strRef>
              <c:f>'4. Tendencia RS'!$DC$6:$DC$17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'4. Tendencia RS'!$DE$6:$DE$17</c:f>
              <c:numCache>
                <c:formatCode>#,##0</c:formatCode>
                <c:ptCount val="12"/>
                <c:pt idx="0">
                  <c:v>2232694</c:v>
                </c:pt>
                <c:pt idx="1">
                  <c:v>2233776</c:v>
                </c:pt>
                <c:pt idx="2">
                  <c:v>2225416</c:v>
                </c:pt>
                <c:pt idx="3">
                  <c:v>2220016</c:v>
                </c:pt>
                <c:pt idx="4">
                  <c:v>2222102</c:v>
                </c:pt>
                <c:pt idx="5">
                  <c:v>2254060</c:v>
                </c:pt>
                <c:pt idx="6">
                  <c:v>2279330</c:v>
                </c:pt>
                <c:pt idx="7">
                  <c:v>2285762</c:v>
                </c:pt>
                <c:pt idx="8">
                  <c:v>2300364</c:v>
                </c:pt>
                <c:pt idx="9">
                  <c:v>2317897</c:v>
                </c:pt>
                <c:pt idx="10">
                  <c:v>2329926</c:v>
                </c:pt>
                <c:pt idx="11">
                  <c:v>2336079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9-4D84-A360-7A13AB0C3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273792"/>
        <c:axId val="354545600"/>
      </c:lineChart>
      <c:catAx>
        <c:axId val="354273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54545600"/>
        <c:crosses val="autoZero"/>
        <c:auto val="1"/>
        <c:lblAlgn val="ctr"/>
        <c:lblOffset val="100"/>
        <c:noMultiLvlLbl val="0"/>
      </c:catAx>
      <c:valAx>
        <c:axId val="3545456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35427379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800" b="1"/>
            </a:pPr>
            <a:endParaRPr lang="es-CO"/>
          </a:p>
        </c:txPr>
      </c:dTable>
    </c:plotArea>
    <c:legend>
      <c:legendPos val="r"/>
      <c:layout>
        <c:manualLayout>
          <c:xMode val="edge"/>
          <c:yMode val="edge"/>
          <c:x val="0.48454661714693137"/>
          <c:y val="0.68945635185467946"/>
          <c:w val="0.23697560543157808"/>
          <c:h val="5.764638165513479E-2"/>
        </c:manualLayout>
      </c:layout>
      <c:overlay val="0"/>
      <c:txPr>
        <a:bodyPr/>
        <a:lstStyle/>
        <a:p>
          <a:pPr>
            <a:defRPr sz="90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147</xdr:row>
      <xdr:rowOff>0</xdr:rowOff>
    </xdr:from>
    <xdr:to>
      <xdr:col>13</xdr:col>
      <xdr:colOff>0</xdr:colOff>
      <xdr:row>147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742950</xdr:colOff>
      <xdr:row>26</xdr:row>
      <xdr:rowOff>171450</xdr:rowOff>
    </xdr:from>
    <xdr:to>
      <xdr:col>30</xdr:col>
      <xdr:colOff>419100</xdr:colOff>
      <xdr:row>28</xdr:row>
      <xdr:rowOff>120648</xdr:rowOff>
    </xdr:to>
    <xdr:sp macro="" textlink="">
      <xdr:nvSpPr>
        <xdr:cNvPr id="6" name="1 CuadroTexto"/>
        <xdr:cNvSpPr txBox="1"/>
      </xdr:nvSpPr>
      <xdr:spPr>
        <a:xfrm>
          <a:off x="13449300" y="6448425"/>
          <a:ext cx="3486150" cy="33019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SISPRO, BDUA, BDEX  . </a:t>
          </a:r>
          <a:endParaRPr lang="es-CO" sz="1100"/>
        </a:p>
      </xdr:txBody>
    </xdr:sp>
    <xdr:clientData/>
  </xdr:twoCellAnchor>
  <xdr:twoCellAnchor>
    <xdr:from>
      <xdr:col>25</xdr:col>
      <xdr:colOff>457200</xdr:colOff>
      <xdr:row>0</xdr:row>
      <xdr:rowOff>447675</xdr:rowOff>
    </xdr:from>
    <xdr:to>
      <xdr:col>33</xdr:col>
      <xdr:colOff>123825</xdr:colOff>
      <xdr:row>14</xdr:row>
      <xdr:rowOff>114300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133350</xdr:rowOff>
    </xdr:from>
    <xdr:to>
      <xdr:col>12</xdr:col>
      <xdr:colOff>571500</xdr:colOff>
      <xdr:row>18</xdr:row>
      <xdr:rowOff>296334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151342</xdr:colOff>
      <xdr:row>19</xdr:row>
      <xdr:rowOff>200024</xdr:rowOff>
    </xdr:from>
    <xdr:to>
      <xdr:col>12</xdr:col>
      <xdr:colOff>27516</xdr:colOff>
      <xdr:row>22</xdr:row>
      <xdr:rowOff>19049</xdr:rowOff>
    </xdr:to>
    <xdr:sp macro="" textlink="">
      <xdr:nvSpPr>
        <xdr:cNvPr id="5" name="1 CuadroTexto"/>
        <xdr:cNvSpPr txBox="1"/>
      </xdr:nvSpPr>
      <xdr:spPr>
        <a:xfrm>
          <a:off x="5009092" y="4687357"/>
          <a:ext cx="7411507" cy="53869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en Sayp  a </a:t>
          </a:r>
        </a:p>
      </xdr:txBody>
    </xdr:sp>
    <xdr:clientData/>
  </xdr:twoCellAnchor>
  <xdr:twoCellAnchor>
    <xdr:from>
      <xdr:col>4</xdr:col>
      <xdr:colOff>241672</xdr:colOff>
      <xdr:row>24</xdr:row>
      <xdr:rowOff>99484</xdr:rowOff>
    </xdr:from>
    <xdr:to>
      <xdr:col>12</xdr:col>
      <xdr:colOff>569383</xdr:colOff>
      <xdr:row>43</xdr:row>
      <xdr:rowOff>169334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89958</xdr:colOff>
      <xdr:row>44</xdr:row>
      <xdr:rowOff>166158</xdr:rowOff>
    </xdr:from>
    <xdr:to>
      <xdr:col>8</xdr:col>
      <xdr:colOff>877359</xdr:colOff>
      <xdr:row>46</xdr:row>
      <xdr:rowOff>0</xdr:rowOff>
    </xdr:to>
    <xdr:sp macro="" textlink="">
      <xdr:nvSpPr>
        <xdr:cNvPr id="7" name="1 CuadroTexto"/>
        <xdr:cNvSpPr txBox="1"/>
      </xdr:nvSpPr>
      <xdr:spPr>
        <a:xfrm>
          <a:off x="5794375" y="9775825"/>
          <a:ext cx="3623734" cy="21484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contributivo  en Sayp  a </a:t>
          </a:r>
          <a:endParaRPr lang="es-CO" sz="1100"/>
        </a:p>
      </xdr:txBody>
    </xdr:sp>
    <xdr:clientData/>
  </xdr:twoCellAnchor>
  <xdr:twoCellAnchor>
    <xdr:from>
      <xdr:col>4</xdr:col>
      <xdr:colOff>349250</xdr:colOff>
      <xdr:row>47</xdr:row>
      <xdr:rowOff>52916</xdr:rowOff>
    </xdr:from>
    <xdr:to>
      <xdr:col>10</xdr:col>
      <xdr:colOff>579967</xdr:colOff>
      <xdr:row>60</xdr:row>
      <xdr:rowOff>105833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683682</xdr:colOff>
      <xdr:row>60</xdr:row>
      <xdr:rowOff>105832</xdr:rowOff>
    </xdr:from>
    <xdr:to>
      <xdr:col>8</xdr:col>
      <xdr:colOff>380999</xdr:colOff>
      <xdr:row>62</xdr:row>
      <xdr:rowOff>76199</xdr:rowOff>
    </xdr:to>
    <xdr:sp macro="" textlink="">
      <xdr:nvSpPr>
        <xdr:cNvPr id="10" name="1 CuadroTexto"/>
        <xdr:cNvSpPr txBox="1"/>
      </xdr:nvSpPr>
      <xdr:spPr>
        <a:xfrm>
          <a:off x="5541432" y="13483165"/>
          <a:ext cx="3380317" cy="28786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12</xdr:col>
      <xdr:colOff>383117</xdr:colOff>
      <xdr:row>19</xdr:row>
      <xdr:rowOff>201083</xdr:rowOff>
    </xdr:from>
    <xdr:to>
      <xdr:col>16</xdr:col>
      <xdr:colOff>735542</xdr:colOff>
      <xdr:row>21</xdr:row>
      <xdr:rowOff>109006</xdr:rowOff>
    </xdr:to>
    <xdr:sp macro="" textlink="">
      <xdr:nvSpPr>
        <xdr:cNvPr id="16" name="1 CuadroTexto"/>
        <xdr:cNvSpPr txBox="1"/>
      </xdr:nvSpPr>
      <xdr:spPr>
        <a:xfrm>
          <a:off x="12776200" y="4688416"/>
          <a:ext cx="3400425" cy="33125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en Sayp  </a:t>
          </a:r>
        </a:p>
        <a:p>
          <a:pPr algn="l"/>
          <a:r>
            <a:rPr lang="es-CO" sz="1100" baseline="0"/>
            <a:t>. </a:t>
          </a:r>
          <a:endParaRPr lang="es-CO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0.04873</cdr:x>
      <cdr:y>0.38578</cdr:y>
    </cdr:from>
    <cdr:to>
      <cdr:x>0.92778</cdr:x>
      <cdr:y>0.55405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20114" y="1363980"/>
          <a:ext cx="7579197" cy="594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es-CO" sz="1100"/>
        </a:p>
      </cdr:txBody>
    </cdr:sp>
  </cdr:relSizeAnchor>
  <cdr:relSizeAnchor xmlns:cdr="http://schemas.openxmlformats.org/drawingml/2006/chartDrawing">
    <cdr:from>
      <cdr:x>0.04873</cdr:x>
      <cdr:y>0.38578</cdr:y>
    </cdr:from>
    <cdr:to>
      <cdr:x>0.92778</cdr:x>
      <cdr:y>0.55405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20114" y="1363980"/>
          <a:ext cx="7579197" cy="594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es-CO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0.04873</cdr:x>
      <cdr:y>0.38578</cdr:y>
    </cdr:from>
    <cdr:to>
      <cdr:x>0.92778</cdr:x>
      <cdr:y>0.55405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20114" y="1363980"/>
          <a:ext cx="7579197" cy="594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es-CO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0.04873</cdr:x>
      <cdr:y>0.38578</cdr:y>
    </cdr:from>
    <cdr:to>
      <cdr:x>0.92778</cdr:x>
      <cdr:y>0.55405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20114" y="1363980"/>
          <a:ext cx="7579197" cy="594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es-CO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638175</xdr:colOff>
      <xdr:row>1</xdr:row>
      <xdr:rowOff>0</xdr:rowOff>
    </xdr:from>
    <xdr:to>
      <xdr:col>53</xdr:col>
      <xdr:colOff>85725</xdr:colOff>
      <xdr:row>17</xdr:row>
      <xdr:rowOff>133350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676275</xdr:colOff>
      <xdr:row>0</xdr:row>
      <xdr:rowOff>314325</xdr:rowOff>
    </xdr:from>
    <xdr:to>
      <xdr:col>64</xdr:col>
      <xdr:colOff>323850</xdr:colOff>
      <xdr:row>16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103</xdr:col>
      <xdr:colOff>232836</xdr:colOff>
      <xdr:row>3</xdr:row>
      <xdr:rowOff>52916</xdr:rowOff>
    </xdr:from>
    <xdr:to>
      <xdr:col>103</xdr:col>
      <xdr:colOff>391585</xdr:colOff>
      <xdr:row>3</xdr:row>
      <xdr:rowOff>243416</xdr:rowOff>
    </xdr:to>
    <xdr:sp macro="" textlink="">
      <xdr:nvSpPr>
        <xdr:cNvPr id="3" name="2 Flecha arriba"/>
        <xdr:cNvSpPr/>
      </xdr:nvSpPr>
      <xdr:spPr>
        <a:xfrm>
          <a:off x="73109669" y="19049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103</xdr:col>
      <xdr:colOff>232833</xdr:colOff>
      <xdr:row>2</xdr:row>
      <xdr:rowOff>95250</xdr:rowOff>
    </xdr:from>
    <xdr:to>
      <xdr:col>103</xdr:col>
      <xdr:colOff>423633</xdr:colOff>
      <xdr:row>2</xdr:row>
      <xdr:rowOff>253650</xdr:rowOff>
    </xdr:to>
    <xdr:sp macro="" textlink="">
      <xdr:nvSpPr>
        <xdr:cNvPr id="4" name="3 Flecha derecha"/>
        <xdr:cNvSpPr/>
      </xdr:nvSpPr>
      <xdr:spPr>
        <a:xfrm>
          <a:off x="73109666" y="1524000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103</xdr:col>
      <xdr:colOff>296333</xdr:colOff>
      <xdr:row>1</xdr:row>
      <xdr:rowOff>254001</xdr:rowOff>
    </xdr:from>
    <xdr:to>
      <xdr:col>103</xdr:col>
      <xdr:colOff>444500</xdr:colOff>
      <xdr:row>1</xdr:row>
      <xdr:rowOff>433918</xdr:rowOff>
    </xdr:to>
    <xdr:sp macro="" textlink="">
      <xdr:nvSpPr>
        <xdr:cNvPr id="5" name="4 Flecha abajo"/>
        <xdr:cNvSpPr/>
      </xdr:nvSpPr>
      <xdr:spPr>
        <a:xfrm>
          <a:off x="77057250" y="1153584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106</xdr:col>
      <xdr:colOff>412751</xdr:colOff>
      <xdr:row>27</xdr:row>
      <xdr:rowOff>169334</xdr:rowOff>
    </xdr:from>
    <xdr:to>
      <xdr:col>110</xdr:col>
      <xdr:colOff>751417</xdr:colOff>
      <xdr:row>29</xdr:row>
      <xdr:rowOff>10584</xdr:rowOff>
    </xdr:to>
    <xdr:sp macro="" textlink="">
      <xdr:nvSpPr>
        <xdr:cNvPr id="7" name="1 CuadroTexto"/>
        <xdr:cNvSpPr txBox="1"/>
      </xdr:nvSpPr>
      <xdr:spPr>
        <a:xfrm>
          <a:off x="76115334" y="6741584"/>
          <a:ext cx="3386666" cy="2222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subsidiado,  FOSYGA.  </a:t>
          </a:r>
          <a:endParaRPr lang="es-CO" sz="1100"/>
        </a:p>
      </xdr:txBody>
    </xdr:sp>
    <xdr:clientData/>
  </xdr:twoCellAnchor>
  <xdr:twoCellAnchor editAs="oneCell">
    <xdr:from>
      <xdr:col>103</xdr:col>
      <xdr:colOff>285750</xdr:colOff>
      <xdr:row>5</xdr:row>
      <xdr:rowOff>31751</xdr:rowOff>
    </xdr:from>
    <xdr:to>
      <xdr:col>103</xdr:col>
      <xdr:colOff>438150</xdr:colOff>
      <xdr:row>5</xdr:row>
      <xdr:rowOff>174626</xdr:rowOff>
    </xdr:to>
    <xdr:pic>
      <xdr:nvPicPr>
        <xdr:cNvPr id="10" name="9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103</xdr:col>
      <xdr:colOff>285750</xdr:colOff>
      <xdr:row>7</xdr:row>
      <xdr:rowOff>31749</xdr:rowOff>
    </xdr:from>
    <xdr:to>
      <xdr:col>103</xdr:col>
      <xdr:colOff>428625</xdr:colOff>
      <xdr:row>8</xdr:row>
      <xdr:rowOff>0</xdr:rowOff>
    </xdr:to>
    <xdr:pic>
      <xdr:nvPicPr>
        <xdr:cNvPr id="11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103</xdr:col>
      <xdr:colOff>285750</xdr:colOff>
      <xdr:row>6</xdr:row>
      <xdr:rowOff>31749</xdr:rowOff>
    </xdr:from>
    <xdr:to>
      <xdr:col>103</xdr:col>
      <xdr:colOff>419100</xdr:colOff>
      <xdr:row>6</xdr:row>
      <xdr:rowOff>174624</xdr:rowOff>
    </xdr:to>
    <xdr:pic>
      <xdr:nvPicPr>
        <xdr:cNvPr id="12" name="11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899832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105</xdr:col>
      <xdr:colOff>645584</xdr:colOff>
      <xdr:row>27</xdr:row>
      <xdr:rowOff>57146</xdr:rowOff>
    </xdr:from>
    <xdr:to>
      <xdr:col>115</xdr:col>
      <xdr:colOff>179917</xdr:colOff>
      <xdr:row>47</xdr:row>
      <xdr:rowOff>42333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107</xdr:col>
      <xdr:colOff>148167</xdr:colOff>
      <xdr:row>27</xdr:row>
      <xdr:rowOff>127001</xdr:rowOff>
    </xdr:from>
    <xdr:to>
      <xdr:col>114</xdr:col>
      <xdr:colOff>137583</xdr:colOff>
      <xdr:row>30</xdr:row>
      <xdr:rowOff>31750</xdr:rowOff>
    </xdr:to>
    <xdr:sp macro="" textlink="">
      <xdr:nvSpPr>
        <xdr:cNvPr id="9" name="8 CuadroTexto"/>
        <xdr:cNvSpPr txBox="1"/>
      </xdr:nvSpPr>
      <xdr:spPr>
        <a:xfrm>
          <a:off x="83894084" y="7069668"/>
          <a:ext cx="5323416" cy="476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2016 vs 2017</a:t>
          </a:r>
          <a:endParaRPr lang="es-CO" sz="1100" b="1"/>
        </a:p>
      </xdr:txBody>
    </xdr:sp>
    <xdr:clientData/>
  </xdr:twoCellAnchor>
  <xdr:twoCellAnchor>
    <xdr:from>
      <xdr:col>105</xdr:col>
      <xdr:colOff>312205</xdr:colOff>
      <xdr:row>2</xdr:row>
      <xdr:rowOff>321733</xdr:rowOff>
    </xdr:from>
    <xdr:to>
      <xdr:col>116</xdr:col>
      <xdr:colOff>412749</xdr:colOff>
      <xdr:row>25</xdr:row>
      <xdr:rowOff>84665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370415</xdr:colOff>
      <xdr:row>4</xdr:row>
      <xdr:rowOff>52916</xdr:rowOff>
    </xdr:from>
    <xdr:to>
      <xdr:col>86</xdr:col>
      <xdr:colOff>529164</xdr:colOff>
      <xdr:row>4</xdr:row>
      <xdr:rowOff>224366</xdr:rowOff>
    </xdr:to>
    <xdr:sp macro="" textlink="">
      <xdr:nvSpPr>
        <xdr:cNvPr id="4" name="3 Flecha arriba"/>
        <xdr:cNvSpPr/>
      </xdr:nvSpPr>
      <xdr:spPr>
        <a:xfrm>
          <a:off x="66124665" y="2233083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86</xdr:col>
      <xdr:colOff>370412</xdr:colOff>
      <xdr:row>3</xdr:row>
      <xdr:rowOff>95250</xdr:rowOff>
    </xdr:from>
    <xdr:to>
      <xdr:col>86</xdr:col>
      <xdr:colOff>561212</xdr:colOff>
      <xdr:row>3</xdr:row>
      <xdr:rowOff>253650</xdr:rowOff>
    </xdr:to>
    <xdr:sp macro="" textlink="">
      <xdr:nvSpPr>
        <xdr:cNvPr id="5" name="4 Flecha derecha"/>
        <xdr:cNvSpPr/>
      </xdr:nvSpPr>
      <xdr:spPr>
        <a:xfrm>
          <a:off x="66124662" y="194733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86</xdr:col>
      <xdr:colOff>391578</xdr:colOff>
      <xdr:row>2</xdr:row>
      <xdr:rowOff>116417</xdr:rowOff>
    </xdr:from>
    <xdr:to>
      <xdr:col>86</xdr:col>
      <xdr:colOff>539745</xdr:colOff>
      <xdr:row>2</xdr:row>
      <xdr:rowOff>296334</xdr:rowOff>
    </xdr:to>
    <xdr:sp macro="" textlink="">
      <xdr:nvSpPr>
        <xdr:cNvPr id="6" name="5 Flecha abajo"/>
        <xdr:cNvSpPr/>
      </xdr:nvSpPr>
      <xdr:spPr>
        <a:xfrm>
          <a:off x="66145828" y="1545167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89</xdr:col>
      <xdr:colOff>169333</xdr:colOff>
      <xdr:row>21</xdr:row>
      <xdr:rowOff>148167</xdr:rowOff>
    </xdr:from>
    <xdr:to>
      <xdr:col>93</xdr:col>
      <xdr:colOff>719667</xdr:colOff>
      <xdr:row>23</xdr:row>
      <xdr:rowOff>127538</xdr:rowOff>
    </xdr:to>
    <xdr:sp macro="" textlink="">
      <xdr:nvSpPr>
        <xdr:cNvPr id="7" name="1 CuadroTexto"/>
        <xdr:cNvSpPr txBox="1"/>
      </xdr:nvSpPr>
      <xdr:spPr>
        <a:xfrm>
          <a:off x="71839666" y="5609167"/>
          <a:ext cx="3598334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Sayp.</a:t>
          </a:r>
          <a:endParaRPr lang="es-CO" sz="1100"/>
        </a:p>
      </xdr:txBody>
    </xdr:sp>
    <xdr:clientData/>
  </xdr:twoCellAnchor>
  <xdr:twoCellAnchor editAs="oneCell">
    <xdr:from>
      <xdr:col>86</xdr:col>
      <xdr:colOff>285750</xdr:colOff>
      <xdr:row>7</xdr:row>
      <xdr:rowOff>31751</xdr:rowOff>
    </xdr:from>
    <xdr:to>
      <xdr:col>86</xdr:col>
      <xdr:colOff>285750</xdr:colOff>
      <xdr:row>7</xdr:row>
      <xdr:rowOff>174626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95350" y="2698751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86</xdr:col>
      <xdr:colOff>285750</xdr:colOff>
      <xdr:row>9</xdr:row>
      <xdr:rowOff>31749</xdr:rowOff>
    </xdr:from>
    <xdr:to>
      <xdr:col>86</xdr:col>
      <xdr:colOff>285750</xdr:colOff>
      <xdr:row>10</xdr:row>
      <xdr:rowOff>3174</xdr:rowOff>
    </xdr:to>
    <xdr:pic>
      <xdr:nvPicPr>
        <xdr:cNvPr id="10" name="9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95350" y="3079749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86</xdr:col>
      <xdr:colOff>285750</xdr:colOff>
      <xdr:row>8</xdr:row>
      <xdr:rowOff>31749</xdr:rowOff>
    </xdr:from>
    <xdr:to>
      <xdr:col>86</xdr:col>
      <xdr:colOff>285750</xdr:colOff>
      <xdr:row>8</xdr:row>
      <xdr:rowOff>174624</xdr:rowOff>
    </xdr:to>
    <xdr:pic>
      <xdr:nvPicPr>
        <xdr:cNvPr id="11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95350" y="288924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86</xdr:col>
      <xdr:colOff>423320</xdr:colOff>
      <xdr:row>7</xdr:row>
      <xdr:rowOff>10583</xdr:rowOff>
    </xdr:from>
    <xdr:to>
      <xdr:col>86</xdr:col>
      <xdr:colOff>575720</xdr:colOff>
      <xdr:row>7</xdr:row>
      <xdr:rowOff>153458</xdr:rowOff>
    </xdr:to>
    <xdr:pic>
      <xdr:nvPicPr>
        <xdr:cNvPr id="12" name="1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7570" y="2804583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86</xdr:col>
      <xdr:colOff>423320</xdr:colOff>
      <xdr:row>9</xdr:row>
      <xdr:rowOff>31747</xdr:rowOff>
    </xdr:from>
    <xdr:to>
      <xdr:col>86</xdr:col>
      <xdr:colOff>566195</xdr:colOff>
      <xdr:row>10</xdr:row>
      <xdr:rowOff>3172</xdr:rowOff>
    </xdr:to>
    <xdr:pic>
      <xdr:nvPicPr>
        <xdr:cNvPr id="13" name="1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7570" y="3206747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86</xdr:col>
      <xdr:colOff>423320</xdr:colOff>
      <xdr:row>8</xdr:row>
      <xdr:rowOff>21164</xdr:rowOff>
    </xdr:from>
    <xdr:to>
      <xdr:col>86</xdr:col>
      <xdr:colOff>556670</xdr:colOff>
      <xdr:row>8</xdr:row>
      <xdr:rowOff>164039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7570" y="3005664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87</xdr:col>
      <xdr:colOff>899585</xdr:colOff>
      <xdr:row>24</xdr:row>
      <xdr:rowOff>137585</xdr:rowOff>
    </xdr:from>
    <xdr:to>
      <xdr:col>97</xdr:col>
      <xdr:colOff>465667</xdr:colOff>
      <xdr:row>48</xdr:row>
      <xdr:rowOff>21169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89</xdr:col>
      <xdr:colOff>74083</xdr:colOff>
      <xdr:row>25</xdr:row>
      <xdr:rowOff>21167</xdr:rowOff>
    </xdr:from>
    <xdr:to>
      <xdr:col>96</xdr:col>
      <xdr:colOff>63499</xdr:colOff>
      <xdr:row>27</xdr:row>
      <xdr:rowOff>116416</xdr:rowOff>
    </xdr:to>
    <xdr:sp macro="" textlink="">
      <xdr:nvSpPr>
        <xdr:cNvPr id="16" name="15 CuadroTexto"/>
        <xdr:cNvSpPr txBox="1"/>
      </xdr:nvSpPr>
      <xdr:spPr>
        <a:xfrm>
          <a:off x="72559333" y="6244167"/>
          <a:ext cx="5323416" cy="476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2016 vs 2017</a:t>
          </a:r>
          <a:endParaRPr lang="es-CO" sz="1100" b="1"/>
        </a:p>
      </xdr:txBody>
    </xdr:sp>
    <xdr:clientData/>
  </xdr:twoCellAnchor>
  <xdr:twoCellAnchor>
    <xdr:from>
      <xdr:col>88</xdr:col>
      <xdr:colOff>439206</xdr:colOff>
      <xdr:row>2</xdr:row>
      <xdr:rowOff>10582</xdr:rowOff>
    </xdr:from>
    <xdr:to>
      <xdr:col>97</xdr:col>
      <xdr:colOff>539749</xdr:colOff>
      <xdr:row>21</xdr:row>
      <xdr:rowOff>116414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89</xdr:col>
      <xdr:colOff>254000</xdr:colOff>
      <xdr:row>50</xdr:row>
      <xdr:rowOff>137583</xdr:rowOff>
    </xdr:from>
    <xdr:to>
      <xdr:col>94</xdr:col>
      <xdr:colOff>42334</xdr:colOff>
      <xdr:row>52</xdr:row>
      <xdr:rowOff>116954</xdr:rowOff>
    </xdr:to>
    <xdr:sp macro="" textlink="">
      <xdr:nvSpPr>
        <xdr:cNvPr id="19" name="1 CuadroTexto"/>
        <xdr:cNvSpPr txBox="1"/>
      </xdr:nvSpPr>
      <xdr:spPr>
        <a:xfrm>
          <a:off x="71924333" y="11123083"/>
          <a:ext cx="3598334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Sayp.</a:t>
          </a:r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_COMPARTIDA_VITALES\VITALES%202009\CONSOLIDADO%20DEL%20A&#209;O\BASE%20NACIMIENTOS%20TOTAL%202009%20%201703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otros%20a&#241;os/Users/JJIMEN~1/AppData/Local/Temp/notesBAAA25/ECV%202006/Publicaci&#243;n%20ECV/1CRUCES/ECV%202005/Personas/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otros%20a&#241;os/ECV%202006/Publicaci&#243;n%20ECV/1CRUCES/ECV%202005/Personas/01_ECV-2005_Personas-Estrato-Viviend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otros%20a&#241;os/Users/JJIMEN~1/AppData/Local/Temp/notesBAAA25/ECV%202006/Publicaci&#243;n%20ECV/1CRUCES/ECV%202005/Personas/04_ECV-2005_Personas-Vivir_Medell&#237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otros%20a&#241;os/ECV%202006/Publicaci&#243;n%20ECV/1CRUCES/ECV%202005/Personas/04_ECV-2005_Personas-Vivir_Medell&#237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LOPEZVA\Desktop\COBERTURA%20EN%20SALUD%20DICIEMBRE%2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otros%20a&#241;os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otros%20a&#241;os/Users/CCEBAL~1/AppData/Local/Temp/ARCCCFA/perfil%20-%20series%20epidemilogia/ANEXOS%20%20PERFIL%20EPIDEMILOGICO%202007/Morbilidad/DATOS/EXCEL/PERFIL1/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CIPIO DIC 2012"/>
      <sheetName val="DEPARTAMENTO DIC 2012"/>
      <sheetName val="ANTIOQUIA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LIO CESAR FABRA ARRIETA" refreshedDate="43118.455632754631" createdVersion="4" refreshedVersion="4" minRefreshableVersion="3" recordCount="1782">
  <cacheSource type="worksheet">
    <worksheetSource ref="K1:N1783" sheet="DATOS TD"/>
  </cacheSource>
  <cacheFields count="4">
    <cacheField name="Cod_sub" numFmtId="0">
      <sharedItems count="9">
        <s v="1"/>
        <s v="2"/>
        <s v="3"/>
        <s v="4"/>
        <s v="5"/>
        <s v="6"/>
        <s v="7"/>
        <s v="8"/>
        <s v="9"/>
      </sharedItems>
    </cacheField>
    <cacheField name="Campo20" numFmtId="0">
      <sharedItems count="125">
        <s v="142"/>
        <s v="425"/>
        <s v="579"/>
        <s v="585"/>
        <s v="591"/>
        <s v="893"/>
        <s v="120"/>
        <s v="154"/>
        <s v="250"/>
        <s v="495"/>
        <s v="790"/>
        <s v="895"/>
        <s v="045"/>
        <s v="051"/>
        <s v="147"/>
        <s v="172"/>
        <s v="475"/>
        <s v="480"/>
        <s v="490"/>
        <s v="659"/>
        <s v="665"/>
        <s v="837"/>
        <s v="873"/>
        <s v="031"/>
        <s v="040"/>
        <s v="190"/>
        <s v="604"/>
        <s v="670"/>
        <s v="690"/>
        <s v="736"/>
        <s v="858"/>
        <s v="885"/>
        <s v="890"/>
        <s v="004"/>
        <s v="042"/>
        <s v="044"/>
        <s v="059"/>
        <s v="113"/>
        <s v="125"/>
        <s v="138"/>
        <s v="234"/>
        <s v="240"/>
        <s v="284"/>
        <s v="306"/>
        <s v="347"/>
        <s v="411"/>
        <s v="501"/>
        <s v="543"/>
        <s v="628"/>
        <s v="656"/>
        <s v="761"/>
        <s v="842"/>
        <s v="038"/>
        <s v="086"/>
        <s v="107"/>
        <s v="134"/>
        <s v="150"/>
        <s v="237"/>
        <s v="264"/>
        <s v="310"/>
        <s v="315"/>
        <s v="361"/>
        <s v="647"/>
        <s v="658"/>
        <s v="664"/>
        <s v="686"/>
        <s v="819"/>
        <s v="854"/>
        <s v="887"/>
        <s v="002"/>
        <s v="021"/>
        <s v="055"/>
        <s v="148"/>
        <s v="197"/>
        <s v="206"/>
        <s v="313"/>
        <s v="318"/>
        <s v="321"/>
        <s v="376"/>
        <s v="400"/>
        <s v="440"/>
        <s v="483"/>
        <s v="541"/>
        <s v="607"/>
        <s v="615"/>
        <s v="649"/>
        <s v="652"/>
        <s v="660"/>
        <s v="667"/>
        <s v="674"/>
        <s v="697"/>
        <s v="756"/>
        <s v="030"/>
        <s v="034"/>
        <s v="036"/>
        <s v="091"/>
        <s v="093"/>
        <s v="101"/>
        <s v="145"/>
        <s v="209"/>
        <s v="282"/>
        <s v="353"/>
        <s v="364"/>
        <s v="368"/>
        <s v="390"/>
        <s v="467"/>
        <s v="576"/>
        <s v="642"/>
        <s v="679"/>
        <s v="789"/>
        <s v="792"/>
        <s v="809"/>
        <s v="847"/>
        <s v="856"/>
        <s v="861"/>
        <s v="001"/>
        <s v="079"/>
        <s v="088"/>
        <s v="129"/>
        <s v="212"/>
        <s v="266"/>
        <s v="308"/>
        <s v="360"/>
        <s v="380"/>
        <s v="631"/>
      </sharedItems>
    </cacheField>
    <cacheField name="Campo15" numFmtId="0">
      <sharedItems count="24">
        <s v="1"/>
        <s v="14"/>
        <s v="15"/>
        <s v="17"/>
        <s v="2"/>
        <s v="4"/>
        <s v="5"/>
        <s v="7"/>
        <s v="8"/>
        <s v="9"/>
        <s v="13"/>
        <s v="16"/>
        <s v="19"/>
        <s v="3"/>
        <s v="10"/>
        <s v="18"/>
        <s v="21"/>
        <s v="22"/>
        <s v="6"/>
        <s v="26"/>
        <s v="11"/>
        <s v="12"/>
        <s v="24"/>
        <s v="20"/>
      </sharedItems>
    </cacheField>
    <cacheField name="CuentaDeCampo6" numFmtId="0">
      <sharedItems containsSemiMixedTypes="0" containsString="0" containsNumber="1" containsInteger="1" minValue="1" maxValue="4723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ULIO CESAR FABRA ARRIETA" refreshedDate="43118.455633449077" createdVersion="4" refreshedVersion="4" minRefreshableVersion="3" recordCount="250">
  <cacheSource type="worksheet">
    <worksheetSource ref="P1:R251" sheet="DATOS TD"/>
  </cacheSource>
  <cacheFields count="3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1" numFmtId="0">
      <sharedItems count="2">
        <s v="F"/>
        <s v="M"/>
      </sharedItems>
    </cacheField>
    <cacheField name="CuentaDeCampo2" numFmtId="0">
      <sharedItems containsSemiMixedTypes="0" containsString="0" containsNumber="1" containsInteger="1" minValue="66" maxValue="10052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ULIO CESAR FABRA ARRIETA" refreshedDate="43118.455633796293" createdVersion="4" refreshedVersion="4" minRefreshableVersion="3" recordCount="1625">
  <cacheSource type="worksheet">
    <worksheetSource ref="G1:I1626" sheet="DATOS TD"/>
  </cacheSource>
  <cacheFields count="3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od" numFmtId="0">
      <sharedItems containsSemiMixedTypes="0" containsString="0" containsNumber="1" containsInteger="1" minValue="0" maxValue="12" count="13">
        <n v="0"/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CuentaDeCampo6" numFmtId="0">
      <sharedItems containsSemiMixedTypes="0" containsString="0" containsNumber="1" containsInteger="1" minValue="8" maxValue="2203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JULIO CESAR FABRA ARRIETA" refreshedDate="43118.455634143516" createdVersion="4" refreshedVersion="4" minRefreshableVersion="3" recordCount="1622">
  <cacheSource type="worksheet">
    <worksheetSource ref="U1:W1623" sheet="DATOS TD"/>
  </cacheSource>
  <cacheFields count="3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Grupo_edad" numFmtId="0">
      <sharedItems containsSemiMixedTypes="0" containsString="0" containsNumber="1" containsInteger="1" minValue="0" maxValue="12" count="13">
        <n v="0"/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CuentaDeCampo2" numFmtId="0">
      <sharedItems containsSemiMixedTypes="0" containsString="0" containsNumber="1" containsInteger="1" minValue="1" maxValue="8380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JULIO CESAR FABRA ARRIETA" refreshedDate="43118.455634606478" createdVersion="4" refreshedVersion="4" minRefreshableVersion="3" recordCount="1960">
  <cacheSource type="worksheet">
    <worksheetSource ref="A1:E1961" sheet="DATOS TD"/>
  </cacheSource>
  <cacheFields count="5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6" numFmtId="0">
      <sharedItems/>
    </cacheField>
    <cacheField name="Campo12" numFmtId="0">
      <sharedItems/>
    </cacheField>
    <cacheField name="Campo21" numFmtId="0">
      <sharedItems count="2">
        <s v="U"/>
        <s v="R"/>
      </sharedItems>
    </cacheField>
    <cacheField name="CuentaDeCampo6" numFmtId="0">
      <sharedItems containsSemiMixedTypes="0" containsString="0" containsNumber="1" containsInteger="1" minValue="1" maxValue="2044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JULIO CESAR FABRA ARRIETA" refreshedDate="43118.455634953702" createdVersion="4" refreshedVersion="4" minRefreshableVersion="3" recordCount="340">
  <cacheSource type="worksheet">
    <worksheetSource ref="Z1:AB341" sheet="DATOS TD"/>
  </cacheSource>
  <cacheFields count="3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2" numFmtId="0">
      <sharedItems count="3">
        <s v="A"/>
        <s v="B"/>
        <s v="C"/>
      </sharedItems>
    </cacheField>
    <cacheField name="CuentaDeCampo2" numFmtId="0">
      <sharedItems containsSemiMixedTypes="0" containsString="0" containsNumber="1" containsInteger="1" minValue="1" maxValue="11259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82">
  <r>
    <x v="0"/>
    <x v="0"/>
    <x v="0"/>
    <n v="4"/>
  </r>
  <r>
    <x v="0"/>
    <x v="0"/>
    <x v="1"/>
    <n v="1"/>
  </r>
  <r>
    <x v="0"/>
    <x v="0"/>
    <x v="2"/>
    <n v="717"/>
  </r>
  <r>
    <x v="0"/>
    <x v="0"/>
    <x v="3"/>
    <n v="1"/>
  </r>
  <r>
    <x v="0"/>
    <x v="0"/>
    <x v="4"/>
    <n v="2"/>
  </r>
  <r>
    <x v="0"/>
    <x v="0"/>
    <x v="5"/>
    <n v="10"/>
  </r>
  <r>
    <x v="0"/>
    <x v="0"/>
    <x v="6"/>
    <n v="2059"/>
  </r>
  <r>
    <x v="0"/>
    <x v="0"/>
    <x v="7"/>
    <n v="33"/>
  </r>
  <r>
    <x v="0"/>
    <x v="0"/>
    <x v="8"/>
    <n v="7"/>
  </r>
  <r>
    <x v="0"/>
    <x v="0"/>
    <x v="9"/>
    <n v="221"/>
  </r>
  <r>
    <x v="0"/>
    <x v="1"/>
    <x v="0"/>
    <n v="6"/>
  </r>
  <r>
    <x v="0"/>
    <x v="1"/>
    <x v="10"/>
    <n v="1"/>
  </r>
  <r>
    <x v="0"/>
    <x v="1"/>
    <x v="1"/>
    <n v="9"/>
  </r>
  <r>
    <x v="0"/>
    <x v="1"/>
    <x v="2"/>
    <n v="319"/>
  </r>
  <r>
    <x v="0"/>
    <x v="1"/>
    <x v="11"/>
    <n v="7"/>
  </r>
  <r>
    <x v="0"/>
    <x v="1"/>
    <x v="3"/>
    <n v="1"/>
  </r>
  <r>
    <x v="0"/>
    <x v="1"/>
    <x v="12"/>
    <n v="1"/>
  </r>
  <r>
    <x v="0"/>
    <x v="1"/>
    <x v="13"/>
    <n v="1"/>
  </r>
  <r>
    <x v="0"/>
    <x v="1"/>
    <x v="6"/>
    <n v="5554"/>
  </r>
  <r>
    <x v="0"/>
    <x v="1"/>
    <x v="7"/>
    <n v="10"/>
  </r>
  <r>
    <x v="0"/>
    <x v="1"/>
    <x v="8"/>
    <n v="2"/>
  </r>
  <r>
    <x v="0"/>
    <x v="1"/>
    <x v="9"/>
    <n v="256"/>
  </r>
  <r>
    <x v="0"/>
    <x v="2"/>
    <x v="0"/>
    <n v="94"/>
  </r>
  <r>
    <x v="0"/>
    <x v="2"/>
    <x v="14"/>
    <n v="2"/>
  </r>
  <r>
    <x v="0"/>
    <x v="2"/>
    <x v="10"/>
    <n v="3"/>
  </r>
  <r>
    <x v="0"/>
    <x v="2"/>
    <x v="1"/>
    <n v="31"/>
  </r>
  <r>
    <x v="0"/>
    <x v="2"/>
    <x v="2"/>
    <n v="2042"/>
  </r>
  <r>
    <x v="0"/>
    <x v="2"/>
    <x v="3"/>
    <n v="24"/>
  </r>
  <r>
    <x v="0"/>
    <x v="2"/>
    <x v="15"/>
    <n v="1"/>
  </r>
  <r>
    <x v="0"/>
    <x v="2"/>
    <x v="12"/>
    <n v="5"/>
  </r>
  <r>
    <x v="0"/>
    <x v="2"/>
    <x v="4"/>
    <n v="54"/>
  </r>
  <r>
    <x v="0"/>
    <x v="2"/>
    <x v="16"/>
    <n v="4"/>
  </r>
  <r>
    <x v="0"/>
    <x v="2"/>
    <x v="17"/>
    <n v="10"/>
  </r>
  <r>
    <x v="0"/>
    <x v="2"/>
    <x v="13"/>
    <n v="1"/>
  </r>
  <r>
    <x v="0"/>
    <x v="2"/>
    <x v="5"/>
    <n v="41"/>
  </r>
  <r>
    <x v="0"/>
    <x v="2"/>
    <x v="6"/>
    <n v="22609"/>
  </r>
  <r>
    <x v="0"/>
    <x v="2"/>
    <x v="7"/>
    <n v="56"/>
  </r>
  <r>
    <x v="0"/>
    <x v="2"/>
    <x v="8"/>
    <n v="50"/>
  </r>
  <r>
    <x v="0"/>
    <x v="2"/>
    <x v="9"/>
    <n v="739"/>
  </r>
  <r>
    <x v="0"/>
    <x v="3"/>
    <x v="0"/>
    <n v="5"/>
  </r>
  <r>
    <x v="0"/>
    <x v="3"/>
    <x v="1"/>
    <n v="1"/>
  </r>
  <r>
    <x v="0"/>
    <x v="3"/>
    <x v="2"/>
    <n v="270"/>
  </r>
  <r>
    <x v="0"/>
    <x v="3"/>
    <x v="11"/>
    <n v="1"/>
  </r>
  <r>
    <x v="0"/>
    <x v="3"/>
    <x v="3"/>
    <n v="3"/>
  </r>
  <r>
    <x v="0"/>
    <x v="3"/>
    <x v="4"/>
    <n v="4"/>
  </r>
  <r>
    <x v="0"/>
    <x v="3"/>
    <x v="16"/>
    <n v="1"/>
  </r>
  <r>
    <x v="0"/>
    <x v="3"/>
    <x v="17"/>
    <n v="2"/>
  </r>
  <r>
    <x v="0"/>
    <x v="3"/>
    <x v="5"/>
    <n v="4"/>
  </r>
  <r>
    <x v="0"/>
    <x v="3"/>
    <x v="6"/>
    <n v="6821"/>
  </r>
  <r>
    <x v="0"/>
    <x v="3"/>
    <x v="18"/>
    <n v="1"/>
  </r>
  <r>
    <x v="0"/>
    <x v="3"/>
    <x v="7"/>
    <n v="1"/>
  </r>
  <r>
    <x v="0"/>
    <x v="3"/>
    <x v="8"/>
    <n v="10"/>
  </r>
  <r>
    <x v="0"/>
    <x v="3"/>
    <x v="9"/>
    <n v="235"/>
  </r>
  <r>
    <x v="0"/>
    <x v="4"/>
    <x v="6"/>
    <n v="2"/>
  </r>
  <r>
    <x v="0"/>
    <x v="4"/>
    <x v="0"/>
    <n v="2"/>
  </r>
  <r>
    <x v="0"/>
    <x v="4"/>
    <x v="1"/>
    <n v="9"/>
  </r>
  <r>
    <x v="0"/>
    <x v="4"/>
    <x v="2"/>
    <n v="258"/>
  </r>
  <r>
    <x v="0"/>
    <x v="4"/>
    <x v="11"/>
    <n v="1"/>
  </r>
  <r>
    <x v="0"/>
    <x v="4"/>
    <x v="12"/>
    <n v="2"/>
  </r>
  <r>
    <x v="0"/>
    <x v="4"/>
    <x v="4"/>
    <n v="9"/>
  </r>
  <r>
    <x v="0"/>
    <x v="4"/>
    <x v="16"/>
    <n v="1"/>
  </r>
  <r>
    <x v="0"/>
    <x v="4"/>
    <x v="17"/>
    <n v="1"/>
  </r>
  <r>
    <x v="0"/>
    <x v="4"/>
    <x v="5"/>
    <n v="12"/>
  </r>
  <r>
    <x v="0"/>
    <x v="4"/>
    <x v="6"/>
    <n v="7795"/>
  </r>
  <r>
    <x v="0"/>
    <x v="4"/>
    <x v="7"/>
    <n v="7"/>
  </r>
  <r>
    <x v="0"/>
    <x v="4"/>
    <x v="8"/>
    <n v="27"/>
  </r>
  <r>
    <x v="0"/>
    <x v="4"/>
    <x v="9"/>
    <n v="744"/>
  </r>
  <r>
    <x v="0"/>
    <x v="5"/>
    <x v="2"/>
    <n v="458"/>
  </r>
  <r>
    <x v="0"/>
    <x v="5"/>
    <x v="11"/>
    <n v="2"/>
  </r>
  <r>
    <x v="0"/>
    <x v="5"/>
    <x v="12"/>
    <n v="2"/>
  </r>
  <r>
    <x v="0"/>
    <x v="5"/>
    <x v="17"/>
    <n v="2"/>
  </r>
  <r>
    <x v="0"/>
    <x v="5"/>
    <x v="13"/>
    <n v="1"/>
  </r>
  <r>
    <x v="0"/>
    <x v="5"/>
    <x v="5"/>
    <n v="5"/>
  </r>
  <r>
    <x v="0"/>
    <x v="5"/>
    <x v="6"/>
    <n v="6097"/>
  </r>
  <r>
    <x v="0"/>
    <x v="5"/>
    <x v="7"/>
    <n v="109"/>
  </r>
  <r>
    <x v="0"/>
    <x v="5"/>
    <x v="8"/>
    <n v="4"/>
  </r>
  <r>
    <x v="0"/>
    <x v="5"/>
    <x v="9"/>
    <n v="3549"/>
  </r>
  <r>
    <x v="1"/>
    <x v="6"/>
    <x v="6"/>
    <n v="1"/>
  </r>
  <r>
    <x v="1"/>
    <x v="6"/>
    <x v="0"/>
    <n v="53"/>
  </r>
  <r>
    <x v="1"/>
    <x v="6"/>
    <x v="2"/>
    <n v="400"/>
  </r>
  <r>
    <x v="1"/>
    <x v="6"/>
    <x v="3"/>
    <n v="1517"/>
  </r>
  <r>
    <x v="1"/>
    <x v="6"/>
    <x v="12"/>
    <n v="45"/>
  </r>
  <r>
    <x v="1"/>
    <x v="6"/>
    <x v="4"/>
    <n v="1"/>
  </r>
  <r>
    <x v="1"/>
    <x v="6"/>
    <x v="17"/>
    <n v="1"/>
  </r>
  <r>
    <x v="1"/>
    <x v="6"/>
    <x v="5"/>
    <n v="3"/>
  </r>
  <r>
    <x v="1"/>
    <x v="6"/>
    <x v="6"/>
    <n v="21719"/>
  </r>
  <r>
    <x v="1"/>
    <x v="6"/>
    <x v="18"/>
    <n v="1"/>
  </r>
  <r>
    <x v="1"/>
    <x v="6"/>
    <x v="7"/>
    <n v="14"/>
  </r>
  <r>
    <x v="1"/>
    <x v="6"/>
    <x v="8"/>
    <n v="65"/>
  </r>
  <r>
    <x v="1"/>
    <x v="6"/>
    <x v="9"/>
    <n v="538"/>
  </r>
  <r>
    <x v="1"/>
    <x v="7"/>
    <x v="6"/>
    <n v="25"/>
  </r>
  <r>
    <x v="1"/>
    <x v="7"/>
    <x v="0"/>
    <n v="230"/>
  </r>
  <r>
    <x v="1"/>
    <x v="7"/>
    <x v="14"/>
    <n v="5"/>
  </r>
  <r>
    <x v="1"/>
    <x v="7"/>
    <x v="10"/>
    <n v="1"/>
  </r>
  <r>
    <x v="1"/>
    <x v="7"/>
    <x v="1"/>
    <n v="1"/>
  </r>
  <r>
    <x v="1"/>
    <x v="7"/>
    <x v="2"/>
    <n v="5174"/>
  </r>
  <r>
    <x v="1"/>
    <x v="7"/>
    <x v="11"/>
    <n v="1"/>
  </r>
  <r>
    <x v="1"/>
    <x v="7"/>
    <x v="3"/>
    <n v="1358"/>
  </r>
  <r>
    <x v="1"/>
    <x v="7"/>
    <x v="15"/>
    <n v="5"/>
  </r>
  <r>
    <x v="1"/>
    <x v="7"/>
    <x v="12"/>
    <n v="194"/>
  </r>
  <r>
    <x v="1"/>
    <x v="7"/>
    <x v="4"/>
    <n v="56"/>
  </r>
  <r>
    <x v="1"/>
    <x v="7"/>
    <x v="17"/>
    <n v="83"/>
  </r>
  <r>
    <x v="1"/>
    <x v="7"/>
    <x v="19"/>
    <n v="2"/>
  </r>
  <r>
    <x v="1"/>
    <x v="7"/>
    <x v="13"/>
    <n v="49"/>
  </r>
  <r>
    <x v="1"/>
    <x v="7"/>
    <x v="5"/>
    <n v="10"/>
  </r>
  <r>
    <x v="1"/>
    <x v="7"/>
    <x v="6"/>
    <n v="62239"/>
  </r>
  <r>
    <x v="1"/>
    <x v="7"/>
    <x v="18"/>
    <n v="3"/>
  </r>
  <r>
    <x v="1"/>
    <x v="7"/>
    <x v="7"/>
    <n v="334"/>
  </r>
  <r>
    <x v="1"/>
    <x v="7"/>
    <x v="8"/>
    <n v="253"/>
  </r>
  <r>
    <x v="1"/>
    <x v="7"/>
    <x v="9"/>
    <n v="2218"/>
  </r>
  <r>
    <x v="1"/>
    <x v="8"/>
    <x v="6"/>
    <n v="25"/>
  </r>
  <r>
    <x v="1"/>
    <x v="8"/>
    <x v="0"/>
    <n v="47"/>
  </r>
  <r>
    <x v="1"/>
    <x v="8"/>
    <x v="2"/>
    <n v="5559"/>
  </r>
  <r>
    <x v="1"/>
    <x v="8"/>
    <x v="11"/>
    <n v="1"/>
  </r>
  <r>
    <x v="1"/>
    <x v="8"/>
    <x v="3"/>
    <n v="1271"/>
  </r>
  <r>
    <x v="1"/>
    <x v="8"/>
    <x v="15"/>
    <n v="13"/>
  </r>
  <r>
    <x v="1"/>
    <x v="8"/>
    <x v="12"/>
    <n v="65"/>
  </r>
  <r>
    <x v="1"/>
    <x v="8"/>
    <x v="4"/>
    <n v="2"/>
  </r>
  <r>
    <x v="1"/>
    <x v="8"/>
    <x v="19"/>
    <n v="2"/>
  </r>
  <r>
    <x v="1"/>
    <x v="8"/>
    <x v="13"/>
    <n v="29"/>
  </r>
  <r>
    <x v="1"/>
    <x v="8"/>
    <x v="5"/>
    <n v="24"/>
  </r>
  <r>
    <x v="1"/>
    <x v="8"/>
    <x v="6"/>
    <n v="37839"/>
  </r>
  <r>
    <x v="1"/>
    <x v="8"/>
    <x v="18"/>
    <n v="3"/>
  </r>
  <r>
    <x v="1"/>
    <x v="8"/>
    <x v="7"/>
    <n v="435"/>
  </r>
  <r>
    <x v="1"/>
    <x v="8"/>
    <x v="8"/>
    <n v="70"/>
  </r>
  <r>
    <x v="1"/>
    <x v="8"/>
    <x v="9"/>
    <n v="778"/>
  </r>
  <r>
    <x v="1"/>
    <x v="9"/>
    <x v="6"/>
    <n v="5"/>
  </r>
  <r>
    <x v="1"/>
    <x v="9"/>
    <x v="0"/>
    <n v="24"/>
  </r>
  <r>
    <x v="1"/>
    <x v="9"/>
    <x v="14"/>
    <n v="1"/>
  </r>
  <r>
    <x v="1"/>
    <x v="9"/>
    <x v="1"/>
    <n v="2"/>
  </r>
  <r>
    <x v="1"/>
    <x v="9"/>
    <x v="2"/>
    <n v="3308"/>
  </r>
  <r>
    <x v="1"/>
    <x v="9"/>
    <x v="11"/>
    <n v="1"/>
  </r>
  <r>
    <x v="1"/>
    <x v="9"/>
    <x v="3"/>
    <n v="7"/>
  </r>
  <r>
    <x v="1"/>
    <x v="9"/>
    <x v="12"/>
    <n v="35"/>
  </r>
  <r>
    <x v="1"/>
    <x v="9"/>
    <x v="4"/>
    <n v="1"/>
  </r>
  <r>
    <x v="1"/>
    <x v="9"/>
    <x v="5"/>
    <n v="4"/>
  </r>
  <r>
    <x v="1"/>
    <x v="9"/>
    <x v="6"/>
    <n v="19494"/>
  </r>
  <r>
    <x v="1"/>
    <x v="9"/>
    <x v="18"/>
    <n v="2"/>
  </r>
  <r>
    <x v="1"/>
    <x v="9"/>
    <x v="7"/>
    <n v="84"/>
  </r>
  <r>
    <x v="1"/>
    <x v="9"/>
    <x v="8"/>
    <n v="15"/>
  </r>
  <r>
    <x v="1"/>
    <x v="9"/>
    <x v="9"/>
    <n v="383"/>
  </r>
  <r>
    <x v="1"/>
    <x v="10"/>
    <x v="6"/>
    <n v="30"/>
  </r>
  <r>
    <x v="1"/>
    <x v="10"/>
    <x v="0"/>
    <n v="106"/>
  </r>
  <r>
    <x v="1"/>
    <x v="10"/>
    <x v="2"/>
    <n v="3964"/>
  </r>
  <r>
    <x v="1"/>
    <x v="10"/>
    <x v="11"/>
    <n v="3"/>
  </r>
  <r>
    <x v="1"/>
    <x v="10"/>
    <x v="3"/>
    <n v="28"/>
  </r>
  <r>
    <x v="1"/>
    <x v="10"/>
    <x v="15"/>
    <n v="4"/>
  </r>
  <r>
    <x v="1"/>
    <x v="10"/>
    <x v="12"/>
    <n v="8"/>
  </r>
  <r>
    <x v="1"/>
    <x v="10"/>
    <x v="4"/>
    <n v="7"/>
  </r>
  <r>
    <x v="1"/>
    <x v="10"/>
    <x v="17"/>
    <n v="3"/>
  </r>
  <r>
    <x v="1"/>
    <x v="10"/>
    <x v="19"/>
    <n v="2"/>
  </r>
  <r>
    <x v="1"/>
    <x v="10"/>
    <x v="13"/>
    <n v="13"/>
  </r>
  <r>
    <x v="1"/>
    <x v="10"/>
    <x v="5"/>
    <n v="22"/>
  </r>
  <r>
    <x v="1"/>
    <x v="10"/>
    <x v="6"/>
    <n v="24273"/>
  </r>
  <r>
    <x v="1"/>
    <x v="10"/>
    <x v="18"/>
    <n v="2"/>
  </r>
  <r>
    <x v="1"/>
    <x v="10"/>
    <x v="7"/>
    <n v="110"/>
  </r>
  <r>
    <x v="1"/>
    <x v="10"/>
    <x v="8"/>
    <n v="131"/>
  </r>
  <r>
    <x v="1"/>
    <x v="10"/>
    <x v="9"/>
    <n v="2412"/>
  </r>
  <r>
    <x v="1"/>
    <x v="11"/>
    <x v="6"/>
    <n v="2"/>
  </r>
  <r>
    <x v="1"/>
    <x v="11"/>
    <x v="0"/>
    <n v="10"/>
  </r>
  <r>
    <x v="1"/>
    <x v="11"/>
    <x v="2"/>
    <n v="3392"/>
  </r>
  <r>
    <x v="1"/>
    <x v="11"/>
    <x v="3"/>
    <n v="1927"/>
  </r>
  <r>
    <x v="1"/>
    <x v="11"/>
    <x v="15"/>
    <n v="5"/>
  </r>
  <r>
    <x v="1"/>
    <x v="11"/>
    <x v="12"/>
    <n v="41"/>
  </r>
  <r>
    <x v="1"/>
    <x v="11"/>
    <x v="4"/>
    <n v="10"/>
  </r>
  <r>
    <x v="1"/>
    <x v="11"/>
    <x v="19"/>
    <n v="1"/>
  </r>
  <r>
    <x v="1"/>
    <x v="11"/>
    <x v="13"/>
    <n v="4"/>
  </r>
  <r>
    <x v="1"/>
    <x v="11"/>
    <x v="5"/>
    <n v="9"/>
  </r>
  <r>
    <x v="1"/>
    <x v="11"/>
    <x v="6"/>
    <n v="16447"/>
  </r>
  <r>
    <x v="1"/>
    <x v="11"/>
    <x v="18"/>
    <n v="3"/>
  </r>
  <r>
    <x v="1"/>
    <x v="11"/>
    <x v="7"/>
    <n v="290"/>
  </r>
  <r>
    <x v="1"/>
    <x v="11"/>
    <x v="8"/>
    <n v="23"/>
  </r>
  <r>
    <x v="1"/>
    <x v="11"/>
    <x v="9"/>
    <n v="504"/>
  </r>
  <r>
    <x v="2"/>
    <x v="12"/>
    <x v="0"/>
    <n v="26"/>
  </r>
  <r>
    <x v="2"/>
    <x v="12"/>
    <x v="14"/>
    <n v="4"/>
  </r>
  <r>
    <x v="2"/>
    <x v="12"/>
    <x v="20"/>
    <n v="1"/>
  </r>
  <r>
    <x v="2"/>
    <x v="12"/>
    <x v="10"/>
    <n v="8"/>
  </r>
  <r>
    <x v="2"/>
    <x v="12"/>
    <x v="1"/>
    <n v="216"/>
  </r>
  <r>
    <x v="2"/>
    <x v="12"/>
    <x v="2"/>
    <n v="4288"/>
  </r>
  <r>
    <x v="2"/>
    <x v="12"/>
    <x v="11"/>
    <n v="7"/>
  </r>
  <r>
    <x v="2"/>
    <x v="12"/>
    <x v="3"/>
    <n v="910"/>
  </r>
  <r>
    <x v="2"/>
    <x v="12"/>
    <x v="15"/>
    <n v="6"/>
  </r>
  <r>
    <x v="2"/>
    <x v="12"/>
    <x v="12"/>
    <n v="276"/>
  </r>
  <r>
    <x v="2"/>
    <x v="12"/>
    <x v="4"/>
    <n v="119"/>
  </r>
  <r>
    <x v="2"/>
    <x v="12"/>
    <x v="17"/>
    <n v="18"/>
  </r>
  <r>
    <x v="2"/>
    <x v="12"/>
    <x v="19"/>
    <n v="4"/>
  </r>
  <r>
    <x v="2"/>
    <x v="12"/>
    <x v="13"/>
    <n v="54"/>
  </r>
  <r>
    <x v="2"/>
    <x v="12"/>
    <x v="5"/>
    <n v="32"/>
  </r>
  <r>
    <x v="2"/>
    <x v="12"/>
    <x v="6"/>
    <n v="37706"/>
  </r>
  <r>
    <x v="2"/>
    <x v="12"/>
    <x v="18"/>
    <n v="2"/>
  </r>
  <r>
    <x v="2"/>
    <x v="12"/>
    <x v="7"/>
    <n v="96"/>
  </r>
  <r>
    <x v="2"/>
    <x v="12"/>
    <x v="8"/>
    <n v="249"/>
  </r>
  <r>
    <x v="2"/>
    <x v="12"/>
    <x v="9"/>
    <n v="5822"/>
  </r>
  <r>
    <x v="2"/>
    <x v="13"/>
    <x v="10"/>
    <n v="1"/>
  </r>
  <r>
    <x v="2"/>
    <x v="13"/>
    <x v="2"/>
    <n v="3241"/>
  </r>
  <r>
    <x v="2"/>
    <x v="13"/>
    <x v="3"/>
    <n v="942"/>
  </r>
  <r>
    <x v="2"/>
    <x v="13"/>
    <x v="15"/>
    <n v="6"/>
  </r>
  <r>
    <x v="2"/>
    <x v="13"/>
    <x v="12"/>
    <n v="22"/>
  </r>
  <r>
    <x v="2"/>
    <x v="13"/>
    <x v="4"/>
    <n v="1"/>
  </r>
  <r>
    <x v="2"/>
    <x v="13"/>
    <x v="17"/>
    <n v="5"/>
  </r>
  <r>
    <x v="2"/>
    <x v="13"/>
    <x v="5"/>
    <n v="19"/>
  </r>
  <r>
    <x v="2"/>
    <x v="13"/>
    <x v="6"/>
    <n v="21750"/>
  </r>
  <r>
    <x v="2"/>
    <x v="13"/>
    <x v="18"/>
    <n v="2"/>
  </r>
  <r>
    <x v="2"/>
    <x v="13"/>
    <x v="7"/>
    <n v="77"/>
  </r>
  <r>
    <x v="2"/>
    <x v="13"/>
    <x v="8"/>
    <n v="17"/>
  </r>
  <r>
    <x v="2"/>
    <x v="13"/>
    <x v="9"/>
    <n v="324"/>
  </r>
  <r>
    <x v="2"/>
    <x v="14"/>
    <x v="0"/>
    <n v="115"/>
  </r>
  <r>
    <x v="2"/>
    <x v="14"/>
    <x v="10"/>
    <n v="7"/>
  </r>
  <r>
    <x v="2"/>
    <x v="14"/>
    <x v="1"/>
    <n v="4"/>
  </r>
  <r>
    <x v="2"/>
    <x v="14"/>
    <x v="2"/>
    <n v="2089"/>
  </r>
  <r>
    <x v="2"/>
    <x v="14"/>
    <x v="11"/>
    <n v="9"/>
  </r>
  <r>
    <x v="2"/>
    <x v="14"/>
    <x v="3"/>
    <n v="40"/>
  </r>
  <r>
    <x v="2"/>
    <x v="14"/>
    <x v="15"/>
    <n v="36"/>
  </r>
  <r>
    <x v="2"/>
    <x v="14"/>
    <x v="12"/>
    <n v="97"/>
  </r>
  <r>
    <x v="2"/>
    <x v="14"/>
    <x v="4"/>
    <n v="27"/>
  </r>
  <r>
    <x v="2"/>
    <x v="14"/>
    <x v="17"/>
    <n v="6"/>
  </r>
  <r>
    <x v="2"/>
    <x v="14"/>
    <x v="19"/>
    <n v="2"/>
  </r>
  <r>
    <x v="2"/>
    <x v="14"/>
    <x v="13"/>
    <n v="20"/>
  </r>
  <r>
    <x v="2"/>
    <x v="14"/>
    <x v="5"/>
    <n v="8"/>
  </r>
  <r>
    <x v="2"/>
    <x v="14"/>
    <x v="6"/>
    <n v="18843"/>
  </r>
  <r>
    <x v="2"/>
    <x v="14"/>
    <x v="18"/>
    <n v="2"/>
  </r>
  <r>
    <x v="2"/>
    <x v="14"/>
    <x v="7"/>
    <n v="156"/>
  </r>
  <r>
    <x v="2"/>
    <x v="14"/>
    <x v="8"/>
    <n v="209"/>
  </r>
  <r>
    <x v="2"/>
    <x v="14"/>
    <x v="9"/>
    <n v="2644"/>
  </r>
  <r>
    <x v="2"/>
    <x v="15"/>
    <x v="0"/>
    <n v="11"/>
  </r>
  <r>
    <x v="2"/>
    <x v="15"/>
    <x v="14"/>
    <n v="1"/>
  </r>
  <r>
    <x v="2"/>
    <x v="15"/>
    <x v="20"/>
    <n v="1"/>
  </r>
  <r>
    <x v="2"/>
    <x v="15"/>
    <x v="10"/>
    <n v="3"/>
  </r>
  <r>
    <x v="2"/>
    <x v="15"/>
    <x v="1"/>
    <n v="2"/>
  </r>
  <r>
    <x v="2"/>
    <x v="15"/>
    <x v="2"/>
    <n v="1655"/>
  </r>
  <r>
    <x v="2"/>
    <x v="15"/>
    <x v="11"/>
    <n v="2"/>
  </r>
  <r>
    <x v="2"/>
    <x v="15"/>
    <x v="3"/>
    <n v="2344"/>
  </r>
  <r>
    <x v="2"/>
    <x v="15"/>
    <x v="15"/>
    <n v="4"/>
  </r>
  <r>
    <x v="2"/>
    <x v="15"/>
    <x v="12"/>
    <n v="217"/>
  </r>
  <r>
    <x v="2"/>
    <x v="15"/>
    <x v="4"/>
    <n v="5"/>
  </r>
  <r>
    <x v="2"/>
    <x v="15"/>
    <x v="16"/>
    <n v="1"/>
  </r>
  <r>
    <x v="2"/>
    <x v="15"/>
    <x v="17"/>
    <n v="8"/>
  </r>
  <r>
    <x v="2"/>
    <x v="15"/>
    <x v="19"/>
    <n v="1"/>
  </r>
  <r>
    <x v="2"/>
    <x v="15"/>
    <x v="13"/>
    <n v="36"/>
  </r>
  <r>
    <x v="2"/>
    <x v="15"/>
    <x v="5"/>
    <n v="35"/>
  </r>
  <r>
    <x v="2"/>
    <x v="15"/>
    <x v="6"/>
    <n v="26659"/>
  </r>
  <r>
    <x v="2"/>
    <x v="15"/>
    <x v="18"/>
    <n v="21"/>
  </r>
  <r>
    <x v="2"/>
    <x v="15"/>
    <x v="7"/>
    <n v="507"/>
  </r>
  <r>
    <x v="2"/>
    <x v="15"/>
    <x v="8"/>
    <n v="92"/>
  </r>
  <r>
    <x v="2"/>
    <x v="15"/>
    <x v="9"/>
    <n v="3737"/>
  </r>
  <r>
    <x v="2"/>
    <x v="16"/>
    <x v="0"/>
    <n v="3"/>
  </r>
  <r>
    <x v="2"/>
    <x v="16"/>
    <x v="2"/>
    <n v="734"/>
  </r>
  <r>
    <x v="2"/>
    <x v="16"/>
    <x v="3"/>
    <n v="1993"/>
  </r>
  <r>
    <x v="2"/>
    <x v="16"/>
    <x v="4"/>
    <n v="1"/>
  </r>
  <r>
    <x v="2"/>
    <x v="16"/>
    <x v="19"/>
    <n v="2"/>
  </r>
  <r>
    <x v="2"/>
    <x v="16"/>
    <x v="5"/>
    <n v="1"/>
  </r>
  <r>
    <x v="2"/>
    <x v="16"/>
    <x v="6"/>
    <n v="1416"/>
  </r>
  <r>
    <x v="2"/>
    <x v="16"/>
    <x v="8"/>
    <n v="7"/>
  </r>
  <r>
    <x v="2"/>
    <x v="16"/>
    <x v="9"/>
    <n v="124"/>
  </r>
  <r>
    <x v="2"/>
    <x v="17"/>
    <x v="0"/>
    <n v="17"/>
  </r>
  <r>
    <x v="2"/>
    <x v="17"/>
    <x v="10"/>
    <n v="2"/>
  </r>
  <r>
    <x v="2"/>
    <x v="17"/>
    <x v="1"/>
    <n v="1"/>
  </r>
  <r>
    <x v="2"/>
    <x v="17"/>
    <x v="2"/>
    <n v="1998"/>
  </r>
  <r>
    <x v="2"/>
    <x v="17"/>
    <x v="3"/>
    <n v="2161"/>
  </r>
  <r>
    <x v="2"/>
    <x v="17"/>
    <x v="15"/>
    <n v="3"/>
  </r>
  <r>
    <x v="2"/>
    <x v="17"/>
    <x v="12"/>
    <n v="198"/>
  </r>
  <r>
    <x v="2"/>
    <x v="17"/>
    <x v="17"/>
    <n v="3"/>
  </r>
  <r>
    <x v="2"/>
    <x v="17"/>
    <x v="19"/>
    <n v="1"/>
  </r>
  <r>
    <x v="2"/>
    <x v="17"/>
    <x v="13"/>
    <n v="21"/>
  </r>
  <r>
    <x v="2"/>
    <x v="17"/>
    <x v="5"/>
    <n v="9"/>
  </r>
  <r>
    <x v="2"/>
    <x v="17"/>
    <x v="6"/>
    <n v="12824"/>
  </r>
  <r>
    <x v="2"/>
    <x v="17"/>
    <x v="7"/>
    <n v="48"/>
  </r>
  <r>
    <x v="2"/>
    <x v="17"/>
    <x v="8"/>
    <n v="67"/>
  </r>
  <r>
    <x v="2"/>
    <x v="17"/>
    <x v="9"/>
    <n v="1134"/>
  </r>
  <r>
    <x v="2"/>
    <x v="18"/>
    <x v="0"/>
    <n v="60"/>
  </r>
  <r>
    <x v="2"/>
    <x v="18"/>
    <x v="1"/>
    <n v="1"/>
  </r>
  <r>
    <x v="2"/>
    <x v="18"/>
    <x v="2"/>
    <n v="535"/>
  </r>
  <r>
    <x v="2"/>
    <x v="18"/>
    <x v="11"/>
    <n v="1"/>
  </r>
  <r>
    <x v="2"/>
    <x v="18"/>
    <x v="3"/>
    <n v="2386"/>
  </r>
  <r>
    <x v="2"/>
    <x v="18"/>
    <x v="15"/>
    <n v="5"/>
  </r>
  <r>
    <x v="2"/>
    <x v="18"/>
    <x v="12"/>
    <n v="2144"/>
  </r>
  <r>
    <x v="2"/>
    <x v="18"/>
    <x v="4"/>
    <n v="6"/>
  </r>
  <r>
    <x v="2"/>
    <x v="18"/>
    <x v="17"/>
    <n v="1"/>
  </r>
  <r>
    <x v="2"/>
    <x v="18"/>
    <x v="5"/>
    <n v="1"/>
  </r>
  <r>
    <x v="2"/>
    <x v="18"/>
    <x v="6"/>
    <n v="39654"/>
  </r>
  <r>
    <x v="2"/>
    <x v="18"/>
    <x v="18"/>
    <n v="1"/>
  </r>
  <r>
    <x v="2"/>
    <x v="18"/>
    <x v="7"/>
    <n v="20"/>
  </r>
  <r>
    <x v="2"/>
    <x v="18"/>
    <x v="8"/>
    <n v="35"/>
  </r>
  <r>
    <x v="2"/>
    <x v="18"/>
    <x v="9"/>
    <n v="1441"/>
  </r>
  <r>
    <x v="2"/>
    <x v="19"/>
    <x v="0"/>
    <n v="9"/>
  </r>
  <r>
    <x v="2"/>
    <x v="19"/>
    <x v="10"/>
    <n v="3"/>
  </r>
  <r>
    <x v="2"/>
    <x v="19"/>
    <x v="2"/>
    <n v="2568"/>
  </r>
  <r>
    <x v="2"/>
    <x v="19"/>
    <x v="3"/>
    <n v="349"/>
  </r>
  <r>
    <x v="2"/>
    <x v="19"/>
    <x v="15"/>
    <n v="3"/>
  </r>
  <r>
    <x v="2"/>
    <x v="19"/>
    <x v="12"/>
    <n v="33"/>
  </r>
  <r>
    <x v="2"/>
    <x v="19"/>
    <x v="4"/>
    <n v="4"/>
  </r>
  <r>
    <x v="2"/>
    <x v="19"/>
    <x v="13"/>
    <n v="4"/>
  </r>
  <r>
    <x v="2"/>
    <x v="19"/>
    <x v="5"/>
    <n v="2"/>
  </r>
  <r>
    <x v="2"/>
    <x v="19"/>
    <x v="6"/>
    <n v="17148"/>
  </r>
  <r>
    <x v="2"/>
    <x v="19"/>
    <x v="18"/>
    <n v="1"/>
  </r>
  <r>
    <x v="2"/>
    <x v="19"/>
    <x v="7"/>
    <n v="106"/>
  </r>
  <r>
    <x v="2"/>
    <x v="19"/>
    <x v="8"/>
    <n v="4"/>
  </r>
  <r>
    <x v="2"/>
    <x v="19"/>
    <x v="9"/>
    <n v="126"/>
  </r>
  <r>
    <x v="2"/>
    <x v="20"/>
    <x v="0"/>
    <n v="7"/>
  </r>
  <r>
    <x v="2"/>
    <x v="20"/>
    <x v="14"/>
    <n v="1"/>
  </r>
  <r>
    <x v="2"/>
    <x v="20"/>
    <x v="20"/>
    <n v="1"/>
  </r>
  <r>
    <x v="2"/>
    <x v="20"/>
    <x v="21"/>
    <n v="1"/>
  </r>
  <r>
    <x v="2"/>
    <x v="20"/>
    <x v="10"/>
    <n v="1"/>
  </r>
  <r>
    <x v="2"/>
    <x v="20"/>
    <x v="2"/>
    <n v="2251"/>
  </r>
  <r>
    <x v="2"/>
    <x v="20"/>
    <x v="11"/>
    <n v="1"/>
  </r>
  <r>
    <x v="2"/>
    <x v="20"/>
    <x v="3"/>
    <n v="5"/>
  </r>
  <r>
    <x v="2"/>
    <x v="20"/>
    <x v="15"/>
    <n v="14"/>
  </r>
  <r>
    <x v="2"/>
    <x v="20"/>
    <x v="12"/>
    <n v="105"/>
  </r>
  <r>
    <x v="2"/>
    <x v="20"/>
    <x v="4"/>
    <n v="3"/>
  </r>
  <r>
    <x v="2"/>
    <x v="20"/>
    <x v="17"/>
    <n v="1"/>
  </r>
  <r>
    <x v="2"/>
    <x v="20"/>
    <x v="13"/>
    <n v="1"/>
  </r>
  <r>
    <x v="2"/>
    <x v="20"/>
    <x v="5"/>
    <n v="14"/>
  </r>
  <r>
    <x v="2"/>
    <x v="20"/>
    <x v="6"/>
    <n v="12918"/>
  </r>
  <r>
    <x v="2"/>
    <x v="20"/>
    <x v="18"/>
    <n v="10"/>
  </r>
  <r>
    <x v="2"/>
    <x v="20"/>
    <x v="7"/>
    <n v="39"/>
  </r>
  <r>
    <x v="2"/>
    <x v="20"/>
    <x v="8"/>
    <n v="94"/>
  </r>
  <r>
    <x v="2"/>
    <x v="20"/>
    <x v="9"/>
    <n v="14949"/>
  </r>
  <r>
    <x v="2"/>
    <x v="21"/>
    <x v="0"/>
    <n v="5"/>
  </r>
  <r>
    <x v="2"/>
    <x v="21"/>
    <x v="14"/>
    <n v="1"/>
  </r>
  <r>
    <x v="2"/>
    <x v="21"/>
    <x v="10"/>
    <n v="3"/>
  </r>
  <r>
    <x v="2"/>
    <x v="21"/>
    <x v="1"/>
    <n v="7"/>
  </r>
  <r>
    <x v="2"/>
    <x v="21"/>
    <x v="2"/>
    <n v="207"/>
  </r>
  <r>
    <x v="2"/>
    <x v="21"/>
    <x v="3"/>
    <n v="1609"/>
  </r>
  <r>
    <x v="2"/>
    <x v="21"/>
    <x v="15"/>
    <n v="12"/>
  </r>
  <r>
    <x v="2"/>
    <x v="21"/>
    <x v="12"/>
    <n v="148"/>
  </r>
  <r>
    <x v="2"/>
    <x v="21"/>
    <x v="4"/>
    <n v="6"/>
  </r>
  <r>
    <x v="2"/>
    <x v="21"/>
    <x v="17"/>
    <n v="24"/>
  </r>
  <r>
    <x v="2"/>
    <x v="21"/>
    <x v="19"/>
    <n v="3"/>
  </r>
  <r>
    <x v="2"/>
    <x v="21"/>
    <x v="13"/>
    <n v="5"/>
  </r>
  <r>
    <x v="2"/>
    <x v="21"/>
    <x v="5"/>
    <n v="5"/>
  </r>
  <r>
    <x v="2"/>
    <x v="21"/>
    <x v="6"/>
    <n v="31870"/>
  </r>
  <r>
    <x v="2"/>
    <x v="21"/>
    <x v="18"/>
    <n v="8"/>
  </r>
  <r>
    <x v="2"/>
    <x v="21"/>
    <x v="7"/>
    <n v="134"/>
  </r>
  <r>
    <x v="2"/>
    <x v="21"/>
    <x v="8"/>
    <n v="110"/>
  </r>
  <r>
    <x v="2"/>
    <x v="21"/>
    <x v="9"/>
    <n v="58029"/>
  </r>
  <r>
    <x v="2"/>
    <x v="22"/>
    <x v="0"/>
    <n v="19"/>
  </r>
  <r>
    <x v="2"/>
    <x v="22"/>
    <x v="10"/>
    <n v="2"/>
  </r>
  <r>
    <x v="2"/>
    <x v="22"/>
    <x v="2"/>
    <n v="14"/>
  </r>
  <r>
    <x v="2"/>
    <x v="22"/>
    <x v="3"/>
    <n v="870"/>
  </r>
  <r>
    <x v="2"/>
    <x v="22"/>
    <x v="15"/>
    <n v="2"/>
  </r>
  <r>
    <x v="2"/>
    <x v="22"/>
    <x v="12"/>
    <n v="1"/>
  </r>
  <r>
    <x v="2"/>
    <x v="22"/>
    <x v="4"/>
    <n v="2"/>
  </r>
  <r>
    <x v="2"/>
    <x v="22"/>
    <x v="19"/>
    <n v="90"/>
  </r>
  <r>
    <x v="2"/>
    <x v="22"/>
    <x v="6"/>
    <n v="5930"/>
  </r>
  <r>
    <x v="2"/>
    <x v="22"/>
    <x v="18"/>
    <n v="1"/>
  </r>
  <r>
    <x v="2"/>
    <x v="22"/>
    <x v="9"/>
    <n v="51"/>
  </r>
  <r>
    <x v="3"/>
    <x v="23"/>
    <x v="6"/>
    <n v="23"/>
  </r>
  <r>
    <x v="3"/>
    <x v="23"/>
    <x v="0"/>
    <n v="53"/>
  </r>
  <r>
    <x v="3"/>
    <x v="23"/>
    <x v="1"/>
    <n v="3"/>
  </r>
  <r>
    <x v="3"/>
    <x v="23"/>
    <x v="2"/>
    <n v="2586"/>
  </r>
  <r>
    <x v="3"/>
    <x v="23"/>
    <x v="11"/>
    <n v="5"/>
  </r>
  <r>
    <x v="3"/>
    <x v="23"/>
    <x v="3"/>
    <n v="2"/>
  </r>
  <r>
    <x v="3"/>
    <x v="23"/>
    <x v="15"/>
    <n v="3"/>
  </r>
  <r>
    <x v="3"/>
    <x v="23"/>
    <x v="12"/>
    <n v="7"/>
  </r>
  <r>
    <x v="3"/>
    <x v="23"/>
    <x v="4"/>
    <n v="6"/>
  </r>
  <r>
    <x v="3"/>
    <x v="23"/>
    <x v="17"/>
    <n v="2"/>
  </r>
  <r>
    <x v="3"/>
    <x v="23"/>
    <x v="5"/>
    <n v="16"/>
  </r>
  <r>
    <x v="3"/>
    <x v="23"/>
    <x v="6"/>
    <n v="12602"/>
  </r>
  <r>
    <x v="3"/>
    <x v="23"/>
    <x v="7"/>
    <n v="113"/>
  </r>
  <r>
    <x v="3"/>
    <x v="23"/>
    <x v="8"/>
    <n v="19"/>
  </r>
  <r>
    <x v="3"/>
    <x v="23"/>
    <x v="9"/>
    <n v="1321"/>
  </r>
  <r>
    <x v="3"/>
    <x v="24"/>
    <x v="6"/>
    <n v="5"/>
  </r>
  <r>
    <x v="3"/>
    <x v="24"/>
    <x v="0"/>
    <n v="30"/>
  </r>
  <r>
    <x v="3"/>
    <x v="24"/>
    <x v="14"/>
    <n v="1"/>
  </r>
  <r>
    <x v="3"/>
    <x v="24"/>
    <x v="21"/>
    <n v="1"/>
  </r>
  <r>
    <x v="3"/>
    <x v="24"/>
    <x v="10"/>
    <n v="1"/>
  </r>
  <r>
    <x v="3"/>
    <x v="24"/>
    <x v="1"/>
    <n v="4"/>
  </r>
  <r>
    <x v="3"/>
    <x v="24"/>
    <x v="2"/>
    <n v="1747"/>
  </r>
  <r>
    <x v="3"/>
    <x v="24"/>
    <x v="3"/>
    <n v="4"/>
  </r>
  <r>
    <x v="3"/>
    <x v="24"/>
    <x v="12"/>
    <n v="6"/>
  </r>
  <r>
    <x v="3"/>
    <x v="24"/>
    <x v="4"/>
    <n v="7"/>
  </r>
  <r>
    <x v="3"/>
    <x v="24"/>
    <x v="16"/>
    <n v="1"/>
  </r>
  <r>
    <x v="3"/>
    <x v="24"/>
    <x v="17"/>
    <n v="3"/>
  </r>
  <r>
    <x v="3"/>
    <x v="24"/>
    <x v="19"/>
    <n v="48"/>
  </r>
  <r>
    <x v="3"/>
    <x v="24"/>
    <x v="5"/>
    <n v="9"/>
  </r>
  <r>
    <x v="3"/>
    <x v="24"/>
    <x v="6"/>
    <n v="9895"/>
  </r>
  <r>
    <x v="3"/>
    <x v="24"/>
    <x v="7"/>
    <n v="177"/>
  </r>
  <r>
    <x v="3"/>
    <x v="24"/>
    <x v="8"/>
    <n v="6"/>
  </r>
  <r>
    <x v="3"/>
    <x v="24"/>
    <x v="9"/>
    <n v="1981"/>
  </r>
  <r>
    <x v="3"/>
    <x v="25"/>
    <x v="0"/>
    <n v="64"/>
  </r>
  <r>
    <x v="3"/>
    <x v="25"/>
    <x v="1"/>
    <n v="3"/>
  </r>
  <r>
    <x v="3"/>
    <x v="25"/>
    <x v="2"/>
    <n v="412"/>
  </r>
  <r>
    <x v="3"/>
    <x v="25"/>
    <x v="11"/>
    <n v="1"/>
  </r>
  <r>
    <x v="3"/>
    <x v="25"/>
    <x v="15"/>
    <n v="1"/>
  </r>
  <r>
    <x v="3"/>
    <x v="25"/>
    <x v="4"/>
    <n v="1"/>
  </r>
  <r>
    <x v="3"/>
    <x v="25"/>
    <x v="17"/>
    <n v="2"/>
  </r>
  <r>
    <x v="3"/>
    <x v="25"/>
    <x v="13"/>
    <n v="5"/>
  </r>
  <r>
    <x v="3"/>
    <x v="25"/>
    <x v="5"/>
    <n v="16"/>
  </r>
  <r>
    <x v="3"/>
    <x v="25"/>
    <x v="6"/>
    <n v="5699"/>
  </r>
  <r>
    <x v="3"/>
    <x v="25"/>
    <x v="7"/>
    <n v="24"/>
  </r>
  <r>
    <x v="3"/>
    <x v="25"/>
    <x v="8"/>
    <n v="7"/>
  </r>
  <r>
    <x v="3"/>
    <x v="25"/>
    <x v="9"/>
    <n v="509"/>
  </r>
  <r>
    <x v="3"/>
    <x v="26"/>
    <x v="6"/>
    <n v="1"/>
  </r>
  <r>
    <x v="3"/>
    <x v="26"/>
    <x v="0"/>
    <n v="15"/>
  </r>
  <r>
    <x v="3"/>
    <x v="26"/>
    <x v="14"/>
    <n v="1"/>
  </r>
  <r>
    <x v="3"/>
    <x v="26"/>
    <x v="1"/>
    <n v="1"/>
  </r>
  <r>
    <x v="3"/>
    <x v="26"/>
    <x v="2"/>
    <n v="561"/>
  </r>
  <r>
    <x v="3"/>
    <x v="26"/>
    <x v="3"/>
    <n v="13"/>
  </r>
  <r>
    <x v="3"/>
    <x v="26"/>
    <x v="15"/>
    <n v="1"/>
  </r>
  <r>
    <x v="3"/>
    <x v="26"/>
    <x v="12"/>
    <n v="7"/>
  </r>
  <r>
    <x v="3"/>
    <x v="26"/>
    <x v="4"/>
    <n v="13"/>
  </r>
  <r>
    <x v="3"/>
    <x v="26"/>
    <x v="17"/>
    <n v="1"/>
  </r>
  <r>
    <x v="3"/>
    <x v="26"/>
    <x v="19"/>
    <n v="51"/>
  </r>
  <r>
    <x v="3"/>
    <x v="26"/>
    <x v="13"/>
    <n v="1"/>
  </r>
  <r>
    <x v="3"/>
    <x v="26"/>
    <x v="5"/>
    <n v="38"/>
  </r>
  <r>
    <x v="3"/>
    <x v="26"/>
    <x v="6"/>
    <n v="16741"/>
  </r>
  <r>
    <x v="3"/>
    <x v="26"/>
    <x v="18"/>
    <n v="3"/>
  </r>
  <r>
    <x v="3"/>
    <x v="26"/>
    <x v="7"/>
    <n v="29"/>
  </r>
  <r>
    <x v="3"/>
    <x v="26"/>
    <x v="8"/>
    <n v="15"/>
  </r>
  <r>
    <x v="3"/>
    <x v="26"/>
    <x v="9"/>
    <n v="1392"/>
  </r>
  <r>
    <x v="3"/>
    <x v="27"/>
    <x v="0"/>
    <n v="9"/>
  </r>
  <r>
    <x v="3"/>
    <x v="27"/>
    <x v="10"/>
    <n v="1"/>
  </r>
  <r>
    <x v="3"/>
    <x v="27"/>
    <x v="2"/>
    <n v="1085"/>
  </r>
  <r>
    <x v="3"/>
    <x v="27"/>
    <x v="11"/>
    <n v="1"/>
  </r>
  <r>
    <x v="3"/>
    <x v="27"/>
    <x v="3"/>
    <n v="2"/>
  </r>
  <r>
    <x v="3"/>
    <x v="27"/>
    <x v="12"/>
    <n v="4"/>
  </r>
  <r>
    <x v="3"/>
    <x v="27"/>
    <x v="4"/>
    <n v="2"/>
  </r>
  <r>
    <x v="3"/>
    <x v="27"/>
    <x v="17"/>
    <n v="4"/>
  </r>
  <r>
    <x v="3"/>
    <x v="27"/>
    <x v="13"/>
    <n v="2"/>
  </r>
  <r>
    <x v="3"/>
    <x v="27"/>
    <x v="5"/>
    <n v="7"/>
  </r>
  <r>
    <x v="3"/>
    <x v="27"/>
    <x v="6"/>
    <n v="10733"/>
  </r>
  <r>
    <x v="3"/>
    <x v="27"/>
    <x v="7"/>
    <n v="63"/>
  </r>
  <r>
    <x v="3"/>
    <x v="27"/>
    <x v="8"/>
    <n v="5"/>
  </r>
  <r>
    <x v="3"/>
    <x v="27"/>
    <x v="9"/>
    <n v="1633"/>
  </r>
  <r>
    <x v="3"/>
    <x v="28"/>
    <x v="0"/>
    <n v="9"/>
  </r>
  <r>
    <x v="3"/>
    <x v="28"/>
    <x v="1"/>
    <n v="67"/>
  </r>
  <r>
    <x v="3"/>
    <x v="28"/>
    <x v="2"/>
    <n v="18"/>
  </r>
  <r>
    <x v="3"/>
    <x v="28"/>
    <x v="11"/>
    <n v="10"/>
  </r>
  <r>
    <x v="3"/>
    <x v="28"/>
    <x v="3"/>
    <n v="1"/>
  </r>
  <r>
    <x v="3"/>
    <x v="28"/>
    <x v="12"/>
    <n v="1"/>
  </r>
  <r>
    <x v="3"/>
    <x v="28"/>
    <x v="4"/>
    <n v="3"/>
  </r>
  <r>
    <x v="3"/>
    <x v="28"/>
    <x v="17"/>
    <n v="6"/>
  </r>
  <r>
    <x v="3"/>
    <x v="28"/>
    <x v="5"/>
    <n v="6"/>
  </r>
  <r>
    <x v="3"/>
    <x v="28"/>
    <x v="6"/>
    <n v="5649"/>
  </r>
  <r>
    <x v="3"/>
    <x v="28"/>
    <x v="7"/>
    <n v="33"/>
  </r>
  <r>
    <x v="3"/>
    <x v="28"/>
    <x v="8"/>
    <n v="6"/>
  </r>
  <r>
    <x v="3"/>
    <x v="28"/>
    <x v="9"/>
    <n v="832"/>
  </r>
  <r>
    <x v="3"/>
    <x v="29"/>
    <x v="6"/>
    <n v="7"/>
  </r>
  <r>
    <x v="3"/>
    <x v="29"/>
    <x v="0"/>
    <n v="17"/>
  </r>
  <r>
    <x v="3"/>
    <x v="29"/>
    <x v="1"/>
    <n v="2"/>
  </r>
  <r>
    <x v="3"/>
    <x v="29"/>
    <x v="2"/>
    <n v="2634"/>
  </r>
  <r>
    <x v="3"/>
    <x v="29"/>
    <x v="11"/>
    <n v="1"/>
  </r>
  <r>
    <x v="3"/>
    <x v="29"/>
    <x v="3"/>
    <n v="666"/>
  </r>
  <r>
    <x v="3"/>
    <x v="29"/>
    <x v="12"/>
    <n v="9"/>
  </r>
  <r>
    <x v="3"/>
    <x v="29"/>
    <x v="4"/>
    <n v="10"/>
  </r>
  <r>
    <x v="3"/>
    <x v="29"/>
    <x v="17"/>
    <n v="5"/>
  </r>
  <r>
    <x v="3"/>
    <x v="29"/>
    <x v="13"/>
    <n v="1"/>
  </r>
  <r>
    <x v="3"/>
    <x v="29"/>
    <x v="5"/>
    <n v="14"/>
  </r>
  <r>
    <x v="3"/>
    <x v="29"/>
    <x v="6"/>
    <n v="18929"/>
  </r>
  <r>
    <x v="3"/>
    <x v="29"/>
    <x v="18"/>
    <n v="3"/>
  </r>
  <r>
    <x v="3"/>
    <x v="29"/>
    <x v="7"/>
    <n v="129"/>
  </r>
  <r>
    <x v="3"/>
    <x v="29"/>
    <x v="8"/>
    <n v="28"/>
  </r>
  <r>
    <x v="3"/>
    <x v="29"/>
    <x v="9"/>
    <n v="1123"/>
  </r>
  <r>
    <x v="3"/>
    <x v="30"/>
    <x v="0"/>
    <n v="7"/>
  </r>
  <r>
    <x v="3"/>
    <x v="30"/>
    <x v="1"/>
    <n v="2"/>
  </r>
  <r>
    <x v="3"/>
    <x v="30"/>
    <x v="2"/>
    <n v="421"/>
  </r>
  <r>
    <x v="3"/>
    <x v="30"/>
    <x v="11"/>
    <n v="6"/>
  </r>
  <r>
    <x v="3"/>
    <x v="30"/>
    <x v="3"/>
    <n v="10"/>
  </r>
  <r>
    <x v="3"/>
    <x v="30"/>
    <x v="12"/>
    <n v="31"/>
  </r>
  <r>
    <x v="3"/>
    <x v="30"/>
    <x v="4"/>
    <n v="4"/>
  </r>
  <r>
    <x v="3"/>
    <x v="30"/>
    <x v="17"/>
    <n v="4"/>
  </r>
  <r>
    <x v="3"/>
    <x v="30"/>
    <x v="13"/>
    <n v="4"/>
  </r>
  <r>
    <x v="3"/>
    <x v="30"/>
    <x v="6"/>
    <n v="9103"/>
  </r>
  <r>
    <x v="3"/>
    <x v="30"/>
    <x v="7"/>
    <n v="194"/>
  </r>
  <r>
    <x v="3"/>
    <x v="30"/>
    <x v="8"/>
    <n v="5"/>
  </r>
  <r>
    <x v="3"/>
    <x v="30"/>
    <x v="9"/>
    <n v="585"/>
  </r>
  <r>
    <x v="3"/>
    <x v="31"/>
    <x v="0"/>
    <n v="8"/>
  </r>
  <r>
    <x v="3"/>
    <x v="31"/>
    <x v="14"/>
    <n v="1"/>
  </r>
  <r>
    <x v="3"/>
    <x v="31"/>
    <x v="1"/>
    <n v="1"/>
  </r>
  <r>
    <x v="3"/>
    <x v="31"/>
    <x v="2"/>
    <n v="294"/>
  </r>
  <r>
    <x v="3"/>
    <x v="31"/>
    <x v="11"/>
    <n v="1"/>
  </r>
  <r>
    <x v="3"/>
    <x v="31"/>
    <x v="12"/>
    <n v="8"/>
  </r>
  <r>
    <x v="3"/>
    <x v="31"/>
    <x v="6"/>
    <n v="4817"/>
  </r>
  <r>
    <x v="3"/>
    <x v="31"/>
    <x v="7"/>
    <n v="48"/>
  </r>
  <r>
    <x v="3"/>
    <x v="31"/>
    <x v="8"/>
    <n v="5"/>
  </r>
  <r>
    <x v="3"/>
    <x v="31"/>
    <x v="9"/>
    <n v="230"/>
  </r>
  <r>
    <x v="3"/>
    <x v="32"/>
    <x v="6"/>
    <n v="3"/>
  </r>
  <r>
    <x v="3"/>
    <x v="32"/>
    <x v="0"/>
    <n v="14"/>
  </r>
  <r>
    <x v="3"/>
    <x v="32"/>
    <x v="14"/>
    <n v="2"/>
  </r>
  <r>
    <x v="3"/>
    <x v="32"/>
    <x v="20"/>
    <n v="1"/>
  </r>
  <r>
    <x v="3"/>
    <x v="32"/>
    <x v="1"/>
    <n v="2"/>
  </r>
  <r>
    <x v="3"/>
    <x v="32"/>
    <x v="2"/>
    <n v="1726"/>
  </r>
  <r>
    <x v="3"/>
    <x v="32"/>
    <x v="11"/>
    <n v="4"/>
  </r>
  <r>
    <x v="3"/>
    <x v="32"/>
    <x v="3"/>
    <n v="1"/>
  </r>
  <r>
    <x v="3"/>
    <x v="32"/>
    <x v="12"/>
    <n v="2"/>
  </r>
  <r>
    <x v="3"/>
    <x v="32"/>
    <x v="4"/>
    <n v="25"/>
  </r>
  <r>
    <x v="3"/>
    <x v="32"/>
    <x v="17"/>
    <n v="3"/>
  </r>
  <r>
    <x v="3"/>
    <x v="32"/>
    <x v="13"/>
    <n v="1"/>
  </r>
  <r>
    <x v="3"/>
    <x v="32"/>
    <x v="5"/>
    <n v="3"/>
  </r>
  <r>
    <x v="3"/>
    <x v="32"/>
    <x v="6"/>
    <n v="11814"/>
  </r>
  <r>
    <x v="3"/>
    <x v="32"/>
    <x v="18"/>
    <n v="2"/>
  </r>
  <r>
    <x v="3"/>
    <x v="32"/>
    <x v="7"/>
    <n v="148"/>
  </r>
  <r>
    <x v="3"/>
    <x v="32"/>
    <x v="8"/>
    <n v="15"/>
  </r>
  <r>
    <x v="3"/>
    <x v="32"/>
    <x v="9"/>
    <n v="867"/>
  </r>
  <r>
    <x v="4"/>
    <x v="33"/>
    <x v="0"/>
    <n v="1"/>
  </r>
  <r>
    <x v="4"/>
    <x v="33"/>
    <x v="2"/>
    <n v="2"/>
  </r>
  <r>
    <x v="4"/>
    <x v="33"/>
    <x v="6"/>
    <n v="1078"/>
  </r>
  <r>
    <x v="4"/>
    <x v="33"/>
    <x v="9"/>
    <n v="314"/>
  </r>
  <r>
    <x v="4"/>
    <x v="34"/>
    <x v="6"/>
    <n v="3"/>
  </r>
  <r>
    <x v="4"/>
    <x v="34"/>
    <x v="0"/>
    <n v="9"/>
  </r>
  <r>
    <x v="4"/>
    <x v="34"/>
    <x v="1"/>
    <n v="1"/>
  </r>
  <r>
    <x v="4"/>
    <x v="34"/>
    <x v="2"/>
    <n v="2282"/>
  </r>
  <r>
    <x v="4"/>
    <x v="34"/>
    <x v="11"/>
    <n v="13"/>
  </r>
  <r>
    <x v="4"/>
    <x v="34"/>
    <x v="3"/>
    <n v="1"/>
  </r>
  <r>
    <x v="4"/>
    <x v="34"/>
    <x v="15"/>
    <n v="1"/>
  </r>
  <r>
    <x v="4"/>
    <x v="34"/>
    <x v="12"/>
    <n v="8"/>
  </r>
  <r>
    <x v="4"/>
    <x v="34"/>
    <x v="4"/>
    <n v="41"/>
  </r>
  <r>
    <x v="4"/>
    <x v="34"/>
    <x v="17"/>
    <n v="30"/>
  </r>
  <r>
    <x v="4"/>
    <x v="34"/>
    <x v="5"/>
    <n v="25"/>
  </r>
  <r>
    <x v="4"/>
    <x v="34"/>
    <x v="6"/>
    <n v="13939"/>
  </r>
  <r>
    <x v="4"/>
    <x v="34"/>
    <x v="7"/>
    <n v="140"/>
  </r>
  <r>
    <x v="4"/>
    <x v="34"/>
    <x v="8"/>
    <n v="8"/>
  </r>
  <r>
    <x v="4"/>
    <x v="34"/>
    <x v="9"/>
    <n v="459"/>
  </r>
  <r>
    <x v="4"/>
    <x v="35"/>
    <x v="0"/>
    <n v="1"/>
  </r>
  <r>
    <x v="4"/>
    <x v="35"/>
    <x v="10"/>
    <n v="6"/>
  </r>
  <r>
    <x v="4"/>
    <x v="35"/>
    <x v="2"/>
    <n v="153"/>
  </r>
  <r>
    <x v="4"/>
    <x v="35"/>
    <x v="3"/>
    <n v="2"/>
  </r>
  <r>
    <x v="4"/>
    <x v="35"/>
    <x v="12"/>
    <n v="2"/>
  </r>
  <r>
    <x v="4"/>
    <x v="35"/>
    <x v="4"/>
    <n v="3"/>
  </r>
  <r>
    <x v="4"/>
    <x v="35"/>
    <x v="17"/>
    <n v="2"/>
  </r>
  <r>
    <x v="4"/>
    <x v="35"/>
    <x v="6"/>
    <n v="4878"/>
  </r>
  <r>
    <x v="4"/>
    <x v="35"/>
    <x v="7"/>
    <n v="3"/>
  </r>
  <r>
    <x v="4"/>
    <x v="35"/>
    <x v="8"/>
    <n v="1"/>
  </r>
  <r>
    <x v="4"/>
    <x v="35"/>
    <x v="9"/>
    <n v="457"/>
  </r>
  <r>
    <x v="4"/>
    <x v="36"/>
    <x v="0"/>
    <n v="16"/>
  </r>
  <r>
    <x v="4"/>
    <x v="36"/>
    <x v="2"/>
    <n v="738"/>
  </r>
  <r>
    <x v="4"/>
    <x v="36"/>
    <x v="12"/>
    <n v="3"/>
  </r>
  <r>
    <x v="4"/>
    <x v="36"/>
    <x v="4"/>
    <n v="1"/>
  </r>
  <r>
    <x v="4"/>
    <x v="36"/>
    <x v="5"/>
    <n v="2"/>
  </r>
  <r>
    <x v="4"/>
    <x v="36"/>
    <x v="6"/>
    <n v="1914"/>
  </r>
  <r>
    <x v="4"/>
    <x v="36"/>
    <x v="7"/>
    <n v="30"/>
  </r>
  <r>
    <x v="4"/>
    <x v="36"/>
    <x v="8"/>
    <n v="1"/>
  </r>
  <r>
    <x v="4"/>
    <x v="36"/>
    <x v="9"/>
    <n v="142"/>
  </r>
  <r>
    <x v="4"/>
    <x v="37"/>
    <x v="0"/>
    <n v="3"/>
  </r>
  <r>
    <x v="4"/>
    <x v="37"/>
    <x v="2"/>
    <n v="369"/>
  </r>
  <r>
    <x v="4"/>
    <x v="37"/>
    <x v="4"/>
    <n v="2"/>
  </r>
  <r>
    <x v="4"/>
    <x v="37"/>
    <x v="13"/>
    <n v="1"/>
  </r>
  <r>
    <x v="4"/>
    <x v="37"/>
    <x v="5"/>
    <n v="4"/>
  </r>
  <r>
    <x v="4"/>
    <x v="37"/>
    <x v="6"/>
    <n v="5040"/>
  </r>
  <r>
    <x v="4"/>
    <x v="37"/>
    <x v="7"/>
    <n v="11"/>
  </r>
  <r>
    <x v="4"/>
    <x v="37"/>
    <x v="8"/>
    <n v="2"/>
  </r>
  <r>
    <x v="4"/>
    <x v="37"/>
    <x v="9"/>
    <n v="221"/>
  </r>
  <r>
    <x v="4"/>
    <x v="38"/>
    <x v="0"/>
    <n v="2"/>
  </r>
  <r>
    <x v="4"/>
    <x v="38"/>
    <x v="2"/>
    <n v="6"/>
  </r>
  <r>
    <x v="4"/>
    <x v="38"/>
    <x v="19"/>
    <n v="1"/>
  </r>
  <r>
    <x v="4"/>
    <x v="38"/>
    <x v="6"/>
    <n v="6290"/>
  </r>
  <r>
    <x v="4"/>
    <x v="38"/>
    <x v="7"/>
    <n v="2"/>
  </r>
  <r>
    <x v="4"/>
    <x v="38"/>
    <x v="8"/>
    <n v="1"/>
  </r>
  <r>
    <x v="4"/>
    <x v="38"/>
    <x v="9"/>
    <n v="367"/>
  </r>
  <r>
    <x v="4"/>
    <x v="39"/>
    <x v="0"/>
    <n v="11"/>
  </r>
  <r>
    <x v="4"/>
    <x v="39"/>
    <x v="20"/>
    <n v="4"/>
  </r>
  <r>
    <x v="4"/>
    <x v="39"/>
    <x v="21"/>
    <n v="1"/>
  </r>
  <r>
    <x v="4"/>
    <x v="39"/>
    <x v="10"/>
    <n v="2"/>
  </r>
  <r>
    <x v="4"/>
    <x v="39"/>
    <x v="1"/>
    <n v="5"/>
  </r>
  <r>
    <x v="4"/>
    <x v="39"/>
    <x v="2"/>
    <n v="44"/>
  </r>
  <r>
    <x v="4"/>
    <x v="39"/>
    <x v="11"/>
    <n v="2"/>
  </r>
  <r>
    <x v="4"/>
    <x v="39"/>
    <x v="3"/>
    <n v="8"/>
  </r>
  <r>
    <x v="4"/>
    <x v="39"/>
    <x v="15"/>
    <n v="1"/>
  </r>
  <r>
    <x v="4"/>
    <x v="39"/>
    <x v="12"/>
    <n v="1"/>
  </r>
  <r>
    <x v="4"/>
    <x v="39"/>
    <x v="4"/>
    <n v="8"/>
  </r>
  <r>
    <x v="4"/>
    <x v="39"/>
    <x v="17"/>
    <n v="1"/>
  </r>
  <r>
    <x v="4"/>
    <x v="39"/>
    <x v="5"/>
    <n v="15"/>
  </r>
  <r>
    <x v="4"/>
    <x v="39"/>
    <x v="6"/>
    <n v="11327"/>
  </r>
  <r>
    <x v="4"/>
    <x v="39"/>
    <x v="18"/>
    <n v="1"/>
  </r>
  <r>
    <x v="4"/>
    <x v="39"/>
    <x v="7"/>
    <n v="221"/>
  </r>
  <r>
    <x v="4"/>
    <x v="39"/>
    <x v="8"/>
    <n v="1"/>
  </r>
  <r>
    <x v="4"/>
    <x v="39"/>
    <x v="9"/>
    <n v="208"/>
  </r>
  <r>
    <x v="4"/>
    <x v="40"/>
    <x v="6"/>
    <n v="4"/>
  </r>
  <r>
    <x v="4"/>
    <x v="40"/>
    <x v="0"/>
    <n v="13"/>
  </r>
  <r>
    <x v="4"/>
    <x v="40"/>
    <x v="2"/>
    <n v="3423"/>
  </r>
  <r>
    <x v="4"/>
    <x v="40"/>
    <x v="11"/>
    <n v="4"/>
  </r>
  <r>
    <x v="4"/>
    <x v="40"/>
    <x v="3"/>
    <n v="3792"/>
  </r>
  <r>
    <x v="4"/>
    <x v="40"/>
    <x v="12"/>
    <n v="47"/>
  </r>
  <r>
    <x v="4"/>
    <x v="40"/>
    <x v="4"/>
    <n v="28"/>
  </r>
  <r>
    <x v="4"/>
    <x v="40"/>
    <x v="16"/>
    <n v="4"/>
  </r>
  <r>
    <x v="4"/>
    <x v="40"/>
    <x v="17"/>
    <n v="1"/>
  </r>
  <r>
    <x v="4"/>
    <x v="40"/>
    <x v="19"/>
    <n v="97"/>
  </r>
  <r>
    <x v="4"/>
    <x v="40"/>
    <x v="13"/>
    <n v="10"/>
  </r>
  <r>
    <x v="4"/>
    <x v="40"/>
    <x v="5"/>
    <n v="2"/>
  </r>
  <r>
    <x v="4"/>
    <x v="40"/>
    <x v="6"/>
    <n v="7551"/>
  </r>
  <r>
    <x v="4"/>
    <x v="40"/>
    <x v="7"/>
    <n v="64"/>
  </r>
  <r>
    <x v="4"/>
    <x v="40"/>
    <x v="8"/>
    <n v="32"/>
  </r>
  <r>
    <x v="4"/>
    <x v="40"/>
    <x v="9"/>
    <n v="4747"/>
  </r>
  <r>
    <x v="4"/>
    <x v="41"/>
    <x v="0"/>
    <n v="2"/>
  </r>
  <r>
    <x v="4"/>
    <x v="41"/>
    <x v="10"/>
    <n v="1"/>
  </r>
  <r>
    <x v="4"/>
    <x v="41"/>
    <x v="1"/>
    <n v="4"/>
  </r>
  <r>
    <x v="4"/>
    <x v="41"/>
    <x v="2"/>
    <n v="992"/>
  </r>
  <r>
    <x v="4"/>
    <x v="41"/>
    <x v="12"/>
    <n v="9"/>
  </r>
  <r>
    <x v="4"/>
    <x v="41"/>
    <x v="4"/>
    <n v="1"/>
  </r>
  <r>
    <x v="4"/>
    <x v="41"/>
    <x v="17"/>
    <n v="2"/>
  </r>
  <r>
    <x v="4"/>
    <x v="41"/>
    <x v="5"/>
    <n v="1"/>
  </r>
  <r>
    <x v="4"/>
    <x v="41"/>
    <x v="6"/>
    <n v="6106"/>
  </r>
  <r>
    <x v="4"/>
    <x v="41"/>
    <x v="18"/>
    <n v="1"/>
  </r>
  <r>
    <x v="4"/>
    <x v="41"/>
    <x v="7"/>
    <n v="69"/>
  </r>
  <r>
    <x v="4"/>
    <x v="41"/>
    <x v="8"/>
    <n v="2"/>
  </r>
  <r>
    <x v="4"/>
    <x v="41"/>
    <x v="9"/>
    <n v="33"/>
  </r>
  <r>
    <x v="4"/>
    <x v="42"/>
    <x v="6"/>
    <n v="8"/>
  </r>
  <r>
    <x v="4"/>
    <x v="42"/>
    <x v="0"/>
    <n v="65"/>
  </r>
  <r>
    <x v="4"/>
    <x v="42"/>
    <x v="14"/>
    <n v="3"/>
  </r>
  <r>
    <x v="4"/>
    <x v="42"/>
    <x v="1"/>
    <n v="1"/>
  </r>
  <r>
    <x v="4"/>
    <x v="42"/>
    <x v="2"/>
    <n v="3784"/>
  </r>
  <r>
    <x v="4"/>
    <x v="42"/>
    <x v="11"/>
    <n v="39"/>
  </r>
  <r>
    <x v="4"/>
    <x v="42"/>
    <x v="3"/>
    <n v="4529"/>
  </r>
  <r>
    <x v="4"/>
    <x v="42"/>
    <x v="15"/>
    <n v="3"/>
  </r>
  <r>
    <x v="4"/>
    <x v="42"/>
    <x v="12"/>
    <n v="7"/>
  </r>
  <r>
    <x v="4"/>
    <x v="42"/>
    <x v="4"/>
    <n v="10"/>
  </r>
  <r>
    <x v="4"/>
    <x v="42"/>
    <x v="17"/>
    <n v="2"/>
  </r>
  <r>
    <x v="4"/>
    <x v="42"/>
    <x v="19"/>
    <n v="2"/>
  </r>
  <r>
    <x v="4"/>
    <x v="42"/>
    <x v="5"/>
    <n v="8"/>
  </r>
  <r>
    <x v="4"/>
    <x v="42"/>
    <x v="6"/>
    <n v="8014"/>
  </r>
  <r>
    <x v="4"/>
    <x v="42"/>
    <x v="7"/>
    <n v="65"/>
  </r>
  <r>
    <x v="4"/>
    <x v="42"/>
    <x v="8"/>
    <n v="65"/>
  </r>
  <r>
    <x v="4"/>
    <x v="42"/>
    <x v="9"/>
    <n v="2153"/>
  </r>
  <r>
    <x v="4"/>
    <x v="43"/>
    <x v="2"/>
    <n v="42"/>
  </r>
  <r>
    <x v="4"/>
    <x v="43"/>
    <x v="3"/>
    <n v="7"/>
  </r>
  <r>
    <x v="4"/>
    <x v="43"/>
    <x v="12"/>
    <n v="1"/>
  </r>
  <r>
    <x v="4"/>
    <x v="43"/>
    <x v="5"/>
    <n v="2"/>
  </r>
  <r>
    <x v="4"/>
    <x v="43"/>
    <x v="6"/>
    <n v="3383"/>
  </r>
  <r>
    <x v="4"/>
    <x v="43"/>
    <x v="8"/>
    <n v="2"/>
  </r>
  <r>
    <x v="4"/>
    <x v="43"/>
    <x v="9"/>
    <n v="54"/>
  </r>
  <r>
    <x v="4"/>
    <x v="44"/>
    <x v="0"/>
    <n v="3"/>
  </r>
  <r>
    <x v="4"/>
    <x v="44"/>
    <x v="14"/>
    <n v="1"/>
  </r>
  <r>
    <x v="4"/>
    <x v="44"/>
    <x v="10"/>
    <n v="1"/>
  </r>
  <r>
    <x v="4"/>
    <x v="44"/>
    <x v="1"/>
    <n v="1"/>
  </r>
  <r>
    <x v="4"/>
    <x v="44"/>
    <x v="2"/>
    <n v="215"/>
  </r>
  <r>
    <x v="4"/>
    <x v="44"/>
    <x v="4"/>
    <n v="4"/>
  </r>
  <r>
    <x v="4"/>
    <x v="44"/>
    <x v="17"/>
    <n v="4"/>
  </r>
  <r>
    <x v="4"/>
    <x v="44"/>
    <x v="5"/>
    <n v="3"/>
  </r>
  <r>
    <x v="4"/>
    <x v="44"/>
    <x v="6"/>
    <n v="3200"/>
  </r>
  <r>
    <x v="4"/>
    <x v="44"/>
    <x v="18"/>
    <n v="1"/>
  </r>
  <r>
    <x v="4"/>
    <x v="44"/>
    <x v="7"/>
    <n v="20"/>
  </r>
  <r>
    <x v="4"/>
    <x v="44"/>
    <x v="9"/>
    <n v="233"/>
  </r>
  <r>
    <x v="4"/>
    <x v="45"/>
    <x v="0"/>
    <n v="6"/>
  </r>
  <r>
    <x v="4"/>
    <x v="45"/>
    <x v="14"/>
    <n v="1"/>
  </r>
  <r>
    <x v="4"/>
    <x v="45"/>
    <x v="2"/>
    <n v="66"/>
  </r>
  <r>
    <x v="4"/>
    <x v="45"/>
    <x v="11"/>
    <n v="1"/>
  </r>
  <r>
    <x v="4"/>
    <x v="45"/>
    <x v="15"/>
    <n v="2"/>
  </r>
  <r>
    <x v="4"/>
    <x v="45"/>
    <x v="12"/>
    <n v="5"/>
  </r>
  <r>
    <x v="4"/>
    <x v="45"/>
    <x v="4"/>
    <n v="3"/>
  </r>
  <r>
    <x v="4"/>
    <x v="45"/>
    <x v="17"/>
    <n v="3"/>
  </r>
  <r>
    <x v="4"/>
    <x v="45"/>
    <x v="6"/>
    <n v="5955"/>
  </r>
  <r>
    <x v="4"/>
    <x v="45"/>
    <x v="7"/>
    <n v="7"/>
  </r>
  <r>
    <x v="4"/>
    <x v="45"/>
    <x v="8"/>
    <n v="1"/>
  </r>
  <r>
    <x v="4"/>
    <x v="45"/>
    <x v="9"/>
    <n v="1368"/>
  </r>
  <r>
    <x v="4"/>
    <x v="46"/>
    <x v="14"/>
    <n v="1"/>
  </r>
  <r>
    <x v="4"/>
    <x v="46"/>
    <x v="2"/>
    <n v="38"/>
  </r>
  <r>
    <x v="4"/>
    <x v="46"/>
    <x v="3"/>
    <n v="2"/>
  </r>
  <r>
    <x v="4"/>
    <x v="46"/>
    <x v="12"/>
    <n v="1"/>
  </r>
  <r>
    <x v="4"/>
    <x v="46"/>
    <x v="4"/>
    <n v="1"/>
  </r>
  <r>
    <x v="4"/>
    <x v="46"/>
    <x v="17"/>
    <n v="1"/>
  </r>
  <r>
    <x v="4"/>
    <x v="46"/>
    <x v="6"/>
    <n v="1696"/>
  </r>
  <r>
    <x v="4"/>
    <x v="46"/>
    <x v="7"/>
    <n v="3"/>
  </r>
  <r>
    <x v="4"/>
    <x v="46"/>
    <x v="8"/>
    <n v="3"/>
  </r>
  <r>
    <x v="4"/>
    <x v="46"/>
    <x v="9"/>
    <n v="44"/>
  </r>
  <r>
    <x v="4"/>
    <x v="47"/>
    <x v="0"/>
    <n v="6"/>
  </r>
  <r>
    <x v="4"/>
    <x v="47"/>
    <x v="10"/>
    <n v="2"/>
  </r>
  <r>
    <x v="4"/>
    <x v="47"/>
    <x v="1"/>
    <n v="2"/>
  </r>
  <r>
    <x v="4"/>
    <x v="47"/>
    <x v="2"/>
    <n v="1039"/>
  </r>
  <r>
    <x v="4"/>
    <x v="47"/>
    <x v="11"/>
    <n v="2"/>
  </r>
  <r>
    <x v="4"/>
    <x v="47"/>
    <x v="3"/>
    <n v="1"/>
  </r>
  <r>
    <x v="4"/>
    <x v="47"/>
    <x v="12"/>
    <n v="3"/>
  </r>
  <r>
    <x v="4"/>
    <x v="47"/>
    <x v="4"/>
    <n v="6"/>
  </r>
  <r>
    <x v="4"/>
    <x v="47"/>
    <x v="19"/>
    <n v="2"/>
  </r>
  <r>
    <x v="4"/>
    <x v="47"/>
    <x v="5"/>
    <n v="2"/>
  </r>
  <r>
    <x v="4"/>
    <x v="47"/>
    <x v="6"/>
    <n v="3052"/>
  </r>
  <r>
    <x v="4"/>
    <x v="47"/>
    <x v="7"/>
    <n v="212"/>
  </r>
  <r>
    <x v="4"/>
    <x v="47"/>
    <x v="8"/>
    <n v="4"/>
  </r>
  <r>
    <x v="4"/>
    <x v="47"/>
    <x v="9"/>
    <n v="2211"/>
  </r>
  <r>
    <x v="4"/>
    <x v="48"/>
    <x v="0"/>
    <n v="1"/>
  </r>
  <r>
    <x v="4"/>
    <x v="48"/>
    <x v="20"/>
    <n v="1"/>
  </r>
  <r>
    <x v="4"/>
    <x v="48"/>
    <x v="2"/>
    <n v="236"/>
  </r>
  <r>
    <x v="4"/>
    <x v="48"/>
    <x v="3"/>
    <n v="1"/>
  </r>
  <r>
    <x v="4"/>
    <x v="48"/>
    <x v="12"/>
    <n v="3"/>
  </r>
  <r>
    <x v="4"/>
    <x v="48"/>
    <x v="4"/>
    <n v="4"/>
  </r>
  <r>
    <x v="4"/>
    <x v="48"/>
    <x v="19"/>
    <n v="1"/>
  </r>
  <r>
    <x v="4"/>
    <x v="48"/>
    <x v="5"/>
    <n v="13"/>
  </r>
  <r>
    <x v="4"/>
    <x v="48"/>
    <x v="6"/>
    <n v="5955"/>
  </r>
  <r>
    <x v="4"/>
    <x v="48"/>
    <x v="7"/>
    <n v="2"/>
  </r>
  <r>
    <x v="4"/>
    <x v="48"/>
    <x v="8"/>
    <n v="1"/>
  </r>
  <r>
    <x v="4"/>
    <x v="48"/>
    <x v="9"/>
    <n v="1116"/>
  </r>
  <r>
    <x v="4"/>
    <x v="49"/>
    <x v="0"/>
    <n v="3"/>
  </r>
  <r>
    <x v="4"/>
    <x v="49"/>
    <x v="10"/>
    <n v="1"/>
  </r>
  <r>
    <x v="4"/>
    <x v="49"/>
    <x v="2"/>
    <n v="737"/>
  </r>
  <r>
    <x v="4"/>
    <x v="49"/>
    <x v="3"/>
    <n v="1"/>
  </r>
  <r>
    <x v="4"/>
    <x v="49"/>
    <x v="12"/>
    <n v="7"/>
  </r>
  <r>
    <x v="4"/>
    <x v="49"/>
    <x v="4"/>
    <n v="5"/>
  </r>
  <r>
    <x v="4"/>
    <x v="49"/>
    <x v="17"/>
    <n v="1"/>
  </r>
  <r>
    <x v="4"/>
    <x v="49"/>
    <x v="13"/>
    <n v="1"/>
  </r>
  <r>
    <x v="4"/>
    <x v="49"/>
    <x v="5"/>
    <n v="11"/>
  </r>
  <r>
    <x v="4"/>
    <x v="49"/>
    <x v="6"/>
    <n v="5473"/>
  </r>
  <r>
    <x v="4"/>
    <x v="49"/>
    <x v="18"/>
    <n v="1"/>
  </r>
  <r>
    <x v="4"/>
    <x v="49"/>
    <x v="7"/>
    <n v="20"/>
  </r>
  <r>
    <x v="4"/>
    <x v="49"/>
    <x v="8"/>
    <n v="1"/>
  </r>
  <r>
    <x v="4"/>
    <x v="49"/>
    <x v="9"/>
    <n v="221"/>
  </r>
  <r>
    <x v="4"/>
    <x v="50"/>
    <x v="0"/>
    <n v="11"/>
  </r>
  <r>
    <x v="4"/>
    <x v="50"/>
    <x v="14"/>
    <n v="1"/>
  </r>
  <r>
    <x v="4"/>
    <x v="50"/>
    <x v="10"/>
    <n v="3"/>
  </r>
  <r>
    <x v="4"/>
    <x v="50"/>
    <x v="2"/>
    <n v="87"/>
  </r>
  <r>
    <x v="4"/>
    <x v="50"/>
    <x v="11"/>
    <n v="1"/>
  </r>
  <r>
    <x v="4"/>
    <x v="50"/>
    <x v="3"/>
    <n v="16"/>
  </r>
  <r>
    <x v="4"/>
    <x v="50"/>
    <x v="15"/>
    <n v="1"/>
  </r>
  <r>
    <x v="4"/>
    <x v="50"/>
    <x v="12"/>
    <n v="19"/>
  </r>
  <r>
    <x v="4"/>
    <x v="50"/>
    <x v="4"/>
    <n v="23"/>
  </r>
  <r>
    <x v="4"/>
    <x v="50"/>
    <x v="17"/>
    <n v="3"/>
  </r>
  <r>
    <x v="4"/>
    <x v="50"/>
    <x v="13"/>
    <n v="1"/>
  </r>
  <r>
    <x v="4"/>
    <x v="50"/>
    <x v="5"/>
    <n v="2"/>
  </r>
  <r>
    <x v="4"/>
    <x v="50"/>
    <x v="6"/>
    <n v="7125"/>
  </r>
  <r>
    <x v="4"/>
    <x v="50"/>
    <x v="7"/>
    <n v="32"/>
  </r>
  <r>
    <x v="4"/>
    <x v="50"/>
    <x v="8"/>
    <n v="8"/>
  </r>
  <r>
    <x v="4"/>
    <x v="50"/>
    <x v="9"/>
    <n v="267"/>
  </r>
  <r>
    <x v="4"/>
    <x v="51"/>
    <x v="6"/>
    <n v="2"/>
  </r>
  <r>
    <x v="4"/>
    <x v="51"/>
    <x v="0"/>
    <n v="5"/>
  </r>
  <r>
    <x v="4"/>
    <x v="51"/>
    <x v="2"/>
    <n v="915"/>
  </r>
  <r>
    <x v="4"/>
    <x v="51"/>
    <x v="3"/>
    <n v="113"/>
  </r>
  <r>
    <x v="4"/>
    <x v="51"/>
    <x v="12"/>
    <n v="2"/>
  </r>
  <r>
    <x v="4"/>
    <x v="51"/>
    <x v="13"/>
    <n v="1"/>
  </r>
  <r>
    <x v="4"/>
    <x v="51"/>
    <x v="5"/>
    <n v="10"/>
  </r>
  <r>
    <x v="4"/>
    <x v="51"/>
    <x v="6"/>
    <n v="3385"/>
  </r>
  <r>
    <x v="4"/>
    <x v="51"/>
    <x v="7"/>
    <n v="45"/>
  </r>
  <r>
    <x v="4"/>
    <x v="51"/>
    <x v="8"/>
    <n v="8"/>
  </r>
  <r>
    <x v="4"/>
    <x v="51"/>
    <x v="9"/>
    <n v="1149"/>
  </r>
  <r>
    <x v="5"/>
    <x v="52"/>
    <x v="6"/>
    <n v="1"/>
  </r>
  <r>
    <x v="5"/>
    <x v="52"/>
    <x v="0"/>
    <n v="13"/>
  </r>
  <r>
    <x v="5"/>
    <x v="52"/>
    <x v="10"/>
    <n v="3"/>
  </r>
  <r>
    <x v="5"/>
    <x v="52"/>
    <x v="2"/>
    <n v="1904"/>
  </r>
  <r>
    <x v="5"/>
    <x v="52"/>
    <x v="3"/>
    <n v="2"/>
  </r>
  <r>
    <x v="5"/>
    <x v="52"/>
    <x v="12"/>
    <n v="5"/>
  </r>
  <r>
    <x v="5"/>
    <x v="52"/>
    <x v="4"/>
    <n v="1"/>
  </r>
  <r>
    <x v="5"/>
    <x v="52"/>
    <x v="19"/>
    <n v="2"/>
  </r>
  <r>
    <x v="5"/>
    <x v="52"/>
    <x v="5"/>
    <n v="49"/>
  </r>
  <r>
    <x v="5"/>
    <x v="52"/>
    <x v="6"/>
    <n v="5951"/>
  </r>
  <r>
    <x v="5"/>
    <x v="52"/>
    <x v="7"/>
    <n v="68"/>
  </r>
  <r>
    <x v="5"/>
    <x v="52"/>
    <x v="8"/>
    <n v="1"/>
  </r>
  <r>
    <x v="5"/>
    <x v="52"/>
    <x v="9"/>
    <n v="964"/>
  </r>
  <r>
    <x v="5"/>
    <x v="53"/>
    <x v="0"/>
    <n v="1"/>
  </r>
  <r>
    <x v="5"/>
    <x v="53"/>
    <x v="2"/>
    <n v="5"/>
  </r>
  <r>
    <x v="5"/>
    <x v="53"/>
    <x v="17"/>
    <n v="1"/>
  </r>
  <r>
    <x v="5"/>
    <x v="53"/>
    <x v="5"/>
    <n v="1"/>
  </r>
  <r>
    <x v="5"/>
    <x v="53"/>
    <x v="6"/>
    <n v="2931"/>
  </r>
  <r>
    <x v="5"/>
    <x v="53"/>
    <x v="9"/>
    <n v="88"/>
  </r>
  <r>
    <x v="5"/>
    <x v="54"/>
    <x v="0"/>
    <n v="14"/>
  </r>
  <r>
    <x v="5"/>
    <x v="54"/>
    <x v="14"/>
    <n v="2"/>
  </r>
  <r>
    <x v="5"/>
    <x v="54"/>
    <x v="2"/>
    <n v="46"/>
  </r>
  <r>
    <x v="5"/>
    <x v="54"/>
    <x v="3"/>
    <n v="1"/>
  </r>
  <r>
    <x v="5"/>
    <x v="54"/>
    <x v="12"/>
    <n v="1"/>
  </r>
  <r>
    <x v="5"/>
    <x v="54"/>
    <x v="4"/>
    <n v="4"/>
  </r>
  <r>
    <x v="5"/>
    <x v="54"/>
    <x v="19"/>
    <n v="5"/>
  </r>
  <r>
    <x v="5"/>
    <x v="54"/>
    <x v="5"/>
    <n v="43"/>
  </r>
  <r>
    <x v="5"/>
    <x v="54"/>
    <x v="6"/>
    <n v="4649"/>
  </r>
  <r>
    <x v="5"/>
    <x v="54"/>
    <x v="7"/>
    <n v="23"/>
  </r>
  <r>
    <x v="5"/>
    <x v="54"/>
    <x v="8"/>
    <n v="2"/>
  </r>
  <r>
    <x v="5"/>
    <x v="54"/>
    <x v="9"/>
    <n v="1226"/>
  </r>
  <r>
    <x v="5"/>
    <x v="55"/>
    <x v="0"/>
    <n v="4"/>
  </r>
  <r>
    <x v="5"/>
    <x v="55"/>
    <x v="2"/>
    <n v="1041"/>
  </r>
  <r>
    <x v="5"/>
    <x v="55"/>
    <x v="11"/>
    <n v="10"/>
  </r>
  <r>
    <x v="5"/>
    <x v="55"/>
    <x v="12"/>
    <n v="2"/>
  </r>
  <r>
    <x v="5"/>
    <x v="55"/>
    <x v="4"/>
    <n v="2"/>
  </r>
  <r>
    <x v="5"/>
    <x v="55"/>
    <x v="13"/>
    <n v="1"/>
  </r>
  <r>
    <x v="5"/>
    <x v="55"/>
    <x v="5"/>
    <n v="1"/>
  </r>
  <r>
    <x v="5"/>
    <x v="55"/>
    <x v="6"/>
    <n v="4779"/>
  </r>
  <r>
    <x v="5"/>
    <x v="55"/>
    <x v="7"/>
    <n v="63"/>
  </r>
  <r>
    <x v="5"/>
    <x v="55"/>
    <x v="8"/>
    <n v="7"/>
  </r>
  <r>
    <x v="5"/>
    <x v="55"/>
    <x v="9"/>
    <n v="300"/>
  </r>
  <r>
    <x v="5"/>
    <x v="56"/>
    <x v="1"/>
    <n v="1"/>
  </r>
  <r>
    <x v="5"/>
    <x v="56"/>
    <x v="2"/>
    <n v="209"/>
  </r>
  <r>
    <x v="5"/>
    <x v="56"/>
    <x v="11"/>
    <n v="3"/>
  </r>
  <r>
    <x v="5"/>
    <x v="56"/>
    <x v="3"/>
    <n v="1"/>
  </r>
  <r>
    <x v="5"/>
    <x v="56"/>
    <x v="12"/>
    <n v="6"/>
  </r>
  <r>
    <x v="5"/>
    <x v="56"/>
    <x v="4"/>
    <n v="1"/>
  </r>
  <r>
    <x v="5"/>
    <x v="56"/>
    <x v="17"/>
    <n v="1"/>
  </r>
  <r>
    <x v="5"/>
    <x v="56"/>
    <x v="5"/>
    <n v="1"/>
  </r>
  <r>
    <x v="5"/>
    <x v="56"/>
    <x v="6"/>
    <n v="1254"/>
  </r>
  <r>
    <x v="5"/>
    <x v="56"/>
    <x v="7"/>
    <n v="19"/>
  </r>
  <r>
    <x v="5"/>
    <x v="56"/>
    <x v="9"/>
    <n v="87"/>
  </r>
  <r>
    <x v="5"/>
    <x v="57"/>
    <x v="0"/>
    <n v="43"/>
  </r>
  <r>
    <x v="5"/>
    <x v="57"/>
    <x v="1"/>
    <n v="3"/>
  </r>
  <r>
    <x v="5"/>
    <x v="57"/>
    <x v="2"/>
    <n v="939"/>
  </r>
  <r>
    <x v="5"/>
    <x v="57"/>
    <x v="11"/>
    <n v="5"/>
  </r>
  <r>
    <x v="5"/>
    <x v="57"/>
    <x v="15"/>
    <n v="5"/>
  </r>
  <r>
    <x v="5"/>
    <x v="57"/>
    <x v="12"/>
    <n v="22"/>
  </r>
  <r>
    <x v="5"/>
    <x v="57"/>
    <x v="4"/>
    <n v="3"/>
  </r>
  <r>
    <x v="5"/>
    <x v="57"/>
    <x v="5"/>
    <n v="36"/>
  </r>
  <r>
    <x v="5"/>
    <x v="57"/>
    <x v="6"/>
    <n v="4553"/>
  </r>
  <r>
    <x v="5"/>
    <x v="57"/>
    <x v="18"/>
    <n v="1"/>
  </r>
  <r>
    <x v="5"/>
    <x v="57"/>
    <x v="7"/>
    <n v="53"/>
  </r>
  <r>
    <x v="5"/>
    <x v="57"/>
    <x v="8"/>
    <n v="2"/>
  </r>
  <r>
    <x v="5"/>
    <x v="57"/>
    <x v="9"/>
    <n v="334"/>
  </r>
  <r>
    <x v="5"/>
    <x v="58"/>
    <x v="0"/>
    <n v="5"/>
  </r>
  <r>
    <x v="5"/>
    <x v="58"/>
    <x v="14"/>
    <n v="1"/>
  </r>
  <r>
    <x v="5"/>
    <x v="58"/>
    <x v="2"/>
    <n v="248"/>
  </r>
  <r>
    <x v="5"/>
    <x v="58"/>
    <x v="4"/>
    <n v="1"/>
  </r>
  <r>
    <x v="5"/>
    <x v="58"/>
    <x v="17"/>
    <n v="2"/>
  </r>
  <r>
    <x v="5"/>
    <x v="58"/>
    <x v="5"/>
    <n v="1"/>
  </r>
  <r>
    <x v="5"/>
    <x v="58"/>
    <x v="6"/>
    <n v="2089"/>
  </r>
  <r>
    <x v="5"/>
    <x v="58"/>
    <x v="7"/>
    <n v="77"/>
  </r>
  <r>
    <x v="5"/>
    <x v="58"/>
    <x v="9"/>
    <n v="99"/>
  </r>
  <r>
    <x v="5"/>
    <x v="59"/>
    <x v="0"/>
    <n v="2"/>
  </r>
  <r>
    <x v="5"/>
    <x v="59"/>
    <x v="1"/>
    <n v="1"/>
  </r>
  <r>
    <x v="5"/>
    <x v="59"/>
    <x v="2"/>
    <n v="28"/>
  </r>
  <r>
    <x v="5"/>
    <x v="59"/>
    <x v="3"/>
    <n v="1"/>
  </r>
  <r>
    <x v="5"/>
    <x v="59"/>
    <x v="4"/>
    <n v="4"/>
  </r>
  <r>
    <x v="5"/>
    <x v="59"/>
    <x v="17"/>
    <n v="1"/>
  </r>
  <r>
    <x v="5"/>
    <x v="59"/>
    <x v="5"/>
    <n v="8"/>
  </r>
  <r>
    <x v="5"/>
    <x v="59"/>
    <x v="6"/>
    <n v="4822"/>
  </r>
  <r>
    <x v="5"/>
    <x v="59"/>
    <x v="7"/>
    <n v="39"/>
  </r>
  <r>
    <x v="5"/>
    <x v="59"/>
    <x v="8"/>
    <n v="3"/>
  </r>
  <r>
    <x v="5"/>
    <x v="59"/>
    <x v="9"/>
    <n v="110"/>
  </r>
  <r>
    <x v="5"/>
    <x v="60"/>
    <x v="0"/>
    <n v="2"/>
  </r>
  <r>
    <x v="5"/>
    <x v="60"/>
    <x v="10"/>
    <n v="1"/>
  </r>
  <r>
    <x v="5"/>
    <x v="60"/>
    <x v="1"/>
    <n v="2"/>
  </r>
  <r>
    <x v="5"/>
    <x v="60"/>
    <x v="2"/>
    <n v="456"/>
  </r>
  <r>
    <x v="5"/>
    <x v="60"/>
    <x v="11"/>
    <n v="1"/>
  </r>
  <r>
    <x v="5"/>
    <x v="60"/>
    <x v="15"/>
    <n v="1"/>
  </r>
  <r>
    <x v="5"/>
    <x v="60"/>
    <x v="12"/>
    <n v="1"/>
  </r>
  <r>
    <x v="5"/>
    <x v="60"/>
    <x v="4"/>
    <n v="1"/>
  </r>
  <r>
    <x v="5"/>
    <x v="60"/>
    <x v="19"/>
    <n v="1"/>
  </r>
  <r>
    <x v="5"/>
    <x v="60"/>
    <x v="6"/>
    <n v="3507"/>
  </r>
  <r>
    <x v="5"/>
    <x v="60"/>
    <x v="7"/>
    <n v="16"/>
  </r>
  <r>
    <x v="5"/>
    <x v="60"/>
    <x v="8"/>
    <n v="1"/>
  </r>
  <r>
    <x v="5"/>
    <x v="60"/>
    <x v="9"/>
    <n v="56"/>
  </r>
  <r>
    <x v="5"/>
    <x v="61"/>
    <x v="0"/>
    <n v="9"/>
  </r>
  <r>
    <x v="5"/>
    <x v="61"/>
    <x v="14"/>
    <n v="1"/>
  </r>
  <r>
    <x v="5"/>
    <x v="61"/>
    <x v="21"/>
    <n v="1"/>
  </r>
  <r>
    <x v="5"/>
    <x v="61"/>
    <x v="1"/>
    <n v="2"/>
  </r>
  <r>
    <x v="5"/>
    <x v="61"/>
    <x v="2"/>
    <n v="486"/>
  </r>
  <r>
    <x v="5"/>
    <x v="61"/>
    <x v="11"/>
    <n v="12"/>
  </r>
  <r>
    <x v="5"/>
    <x v="61"/>
    <x v="3"/>
    <n v="296"/>
  </r>
  <r>
    <x v="5"/>
    <x v="61"/>
    <x v="12"/>
    <n v="2"/>
  </r>
  <r>
    <x v="5"/>
    <x v="61"/>
    <x v="4"/>
    <n v="6"/>
  </r>
  <r>
    <x v="5"/>
    <x v="61"/>
    <x v="19"/>
    <n v="105"/>
  </r>
  <r>
    <x v="5"/>
    <x v="61"/>
    <x v="13"/>
    <n v="49"/>
  </r>
  <r>
    <x v="5"/>
    <x v="61"/>
    <x v="5"/>
    <n v="2"/>
  </r>
  <r>
    <x v="5"/>
    <x v="61"/>
    <x v="6"/>
    <n v="16627"/>
  </r>
  <r>
    <x v="5"/>
    <x v="61"/>
    <x v="18"/>
    <n v="3"/>
  </r>
  <r>
    <x v="5"/>
    <x v="61"/>
    <x v="7"/>
    <n v="229"/>
  </r>
  <r>
    <x v="5"/>
    <x v="61"/>
    <x v="8"/>
    <n v="2"/>
  </r>
  <r>
    <x v="5"/>
    <x v="61"/>
    <x v="9"/>
    <n v="1586"/>
  </r>
  <r>
    <x v="5"/>
    <x v="62"/>
    <x v="0"/>
    <n v="1"/>
  </r>
  <r>
    <x v="5"/>
    <x v="62"/>
    <x v="10"/>
    <n v="4"/>
  </r>
  <r>
    <x v="5"/>
    <x v="62"/>
    <x v="1"/>
    <n v="2"/>
  </r>
  <r>
    <x v="5"/>
    <x v="62"/>
    <x v="2"/>
    <n v="338"/>
  </r>
  <r>
    <x v="5"/>
    <x v="62"/>
    <x v="12"/>
    <n v="3"/>
  </r>
  <r>
    <x v="5"/>
    <x v="62"/>
    <x v="4"/>
    <n v="2"/>
  </r>
  <r>
    <x v="5"/>
    <x v="62"/>
    <x v="17"/>
    <n v="2"/>
  </r>
  <r>
    <x v="5"/>
    <x v="62"/>
    <x v="19"/>
    <n v="3"/>
  </r>
  <r>
    <x v="5"/>
    <x v="62"/>
    <x v="5"/>
    <n v="2"/>
  </r>
  <r>
    <x v="5"/>
    <x v="62"/>
    <x v="6"/>
    <n v="3936"/>
  </r>
  <r>
    <x v="5"/>
    <x v="62"/>
    <x v="7"/>
    <n v="15"/>
  </r>
  <r>
    <x v="5"/>
    <x v="62"/>
    <x v="8"/>
    <n v="4"/>
  </r>
  <r>
    <x v="5"/>
    <x v="62"/>
    <x v="9"/>
    <n v="138"/>
  </r>
  <r>
    <x v="5"/>
    <x v="63"/>
    <x v="2"/>
    <n v="14"/>
  </r>
  <r>
    <x v="5"/>
    <x v="63"/>
    <x v="11"/>
    <n v="1"/>
  </r>
  <r>
    <x v="5"/>
    <x v="63"/>
    <x v="6"/>
    <n v="1772"/>
  </r>
  <r>
    <x v="5"/>
    <x v="63"/>
    <x v="7"/>
    <n v="4"/>
  </r>
  <r>
    <x v="5"/>
    <x v="63"/>
    <x v="9"/>
    <n v="173"/>
  </r>
  <r>
    <x v="5"/>
    <x v="64"/>
    <x v="0"/>
    <n v="5"/>
  </r>
  <r>
    <x v="5"/>
    <x v="64"/>
    <x v="14"/>
    <n v="8"/>
  </r>
  <r>
    <x v="5"/>
    <x v="64"/>
    <x v="21"/>
    <n v="1"/>
  </r>
  <r>
    <x v="5"/>
    <x v="64"/>
    <x v="2"/>
    <n v="216"/>
  </r>
  <r>
    <x v="5"/>
    <x v="64"/>
    <x v="11"/>
    <n v="11"/>
  </r>
  <r>
    <x v="5"/>
    <x v="64"/>
    <x v="3"/>
    <n v="1"/>
  </r>
  <r>
    <x v="5"/>
    <x v="64"/>
    <x v="15"/>
    <n v="5"/>
  </r>
  <r>
    <x v="5"/>
    <x v="64"/>
    <x v="12"/>
    <n v="23"/>
  </r>
  <r>
    <x v="5"/>
    <x v="64"/>
    <x v="4"/>
    <n v="31"/>
  </r>
  <r>
    <x v="5"/>
    <x v="64"/>
    <x v="17"/>
    <n v="1"/>
  </r>
  <r>
    <x v="5"/>
    <x v="64"/>
    <x v="13"/>
    <n v="3"/>
  </r>
  <r>
    <x v="5"/>
    <x v="64"/>
    <x v="5"/>
    <n v="11"/>
  </r>
  <r>
    <x v="5"/>
    <x v="64"/>
    <x v="6"/>
    <n v="8719"/>
  </r>
  <r>
    <x v="5"/>
    <x v="64"/>
    <x v="18"/>
    <n v="2"/>
  </r>
  <r>
    <x v="5"/>
    <x v="64"/>
    <x v="7"/>
    <n v="96"/>
  </r>
  <r>
    <x v="5"/>
    <x v="64"/>
    <x v="8"/>
    <n v="5"/>
  </r>
  <r>
    <x v="5"/>
    <x v="64"/>
    <x v="9"/>
    <n v="287"/>
  </r>
  <r>
    <x v="5"/>
    <x v="65"/>
    <x v="0"/>
    <n v="7"/>
  </r>
  <r>
    <x v="5"/>
    <x v="65"/>
    <x v="14"/>
    <n v="2"/>
  </r>
  <r>
    <x v="5"/>
    <x v="65"/>
    <x v="1"/>
    <n v="23"/>
  </r>
  <r>
    <x v="5"/>
    <x v="65"/>
    <x v="2"/>
    <n v="1388"/>
  </r>
  <r>
    <x v="5"/>
    <x v="65"/>
    <x v="11"/>
    <n v="6"/>
  </r>
  <r>
    <x v="5"/>
    <x v="65"/>
    <x v="3"/>
    <n v="9"/>
  </r>
  <r>
    <x v="5"/>
    <x v="65"/>
    <x v="15"/>
    <n v="4"/>
  </r>
  <r>
    <x v="5"/>
    <x v="65"/>
    <x v="12"/>
    <n v="12"/>
  </r>
  <r>
    <x v="5"/>
    <x v="65"/>
    <x v="4"/>
    <n v="5"/>
  </r>
  <r>
    <x v="5"/>
    <x v="65"/>
    <x v="16"/>
    <n v="2"/>
  </r>
  <r>
    <x v="5"/>
    <x v="65"/>
    <x v="17"/>
    <n v="5"/>
  </r>
  <r>
    <x v="5"/>
    <x v="65"/>
    <x v="5"/>
    <n v="19"/>
  </r>
  <r>
    <x v="5"/>
    <x v="65"/>
    <x v="6"/>
    <n v="13363"/>
  </r>
  <r>
    <x v="5"/>
    <x v="65"/>
    <x v="18"/>
    <n v="3"/>
  </r>
  <r>
    <x v="5"/>
    <x v="65"/>
    <x v="7"/>
    <n v="165"/>
  </r>
  <r>
    <x v="5"/>
    <x v="65"/>
    <x v="8"/>
    <n v="42"/>
  </r>
  <r>
    <x v="5"/>
    <x v="65"/>
    <x v="9"/>
    <n v="828"/>
  </r>
  <r>
    <x v="5"/>
    <x v="66"/>
    <x v="0"/>
    <n v="3"/>
  </r>
  <r>
    <x v="5"/>
    <x v="66"/>
    <x v="2"/>
    <n v="39"/>
  </r>
  <r>
    <x v="5"/>
    <x v="66"/>
    <x v="12"/>
    <n v="1"/>
  </r>
  <r>
    <x v="5"/>
    <x v="66"/>
    <x v="4"/>
    <n v="2"/>
  </r>
  <r>
    <x v="5"/>
    <x v="66"/>
    <x v="13"/>
    <n v="1"/>
  </r>
  <r>
    <x v="5"/>
    <x v="66"/>
    <x v="5"/>
    <n v="2"/>
  </r>
  <r>
    <x v="5"/>
    <x v="66"/>
    <x v="6"/>
    <n v="3426"/>
  </r>
  <r>
    <x v="5"/>
    <x v="66"/>
    <x v="7"/>
    <n v="9"/>
  </r>
  <r>
    <x v="5"/>
    <x v="66"/>
    <x v="8"/>
    <n v="1"/>
  </r>
  <r>
    <x v="5"/>
    <x v="66"/>
    <x v="9"/>
    <n v="566"/>
  </r>
  <r>
    <x v="5"/>
    <x v="67"/>
    <x v="6"/>
    <n v="5"/>
  </r>
  <r>
    <x v="5"/>
    <x v="67"/>
    <x v="0"/>
    <n v="5"/>
  </r>
  <r>
    <x v="5"/>
    <x v="67"/>
    <x v="2"/>
    <n v="2160"/>
  </r>
  <r>
    <x v="5"/>
    <x v="67"/>
    <x v="11"/>
    <n v="1"/>
  </r>
  <r>
    <x v="5"/>
    <x v="67"/>
    <x v="3"/>
    <n v="2"/>
  </r>
  <r>
    <x v="5"/>
    <x v="67"/>
    <x v="12"/>
    <n v="1"/>
  </r>
  <r>
    <x v="5"/>
    <x v="67"/>
    <x v="4"/>
    <n v="1"/>
  </r>
  <r>
    <x v="5"/>
    <x v="67"/>
    <x v="19"/>
    <n v="1"/>
  </r>
  <r>
    <x v="5"/>
    <x v="67"/>
    <x v="5"/>
    <n v="34"/>
  </r>
  <r>
    <x v="5"/>
    <x v="67"/>
    <x v="6"/>
    <n v="10040"/>
  </r>
  <r>
    <x v="5"/>
    <x v="67"/>
    <x v="18"/>
    <n v="1"/>
  </r>
  <r>
    <x v="5"/>
    <x v="67"/>
    <x v="7"/>
    <n v="41"/>
  </r>
  <r>
    <x v="5"/>
    <x v="67"/>
    <x v="8"/>
    <n v="4"/>
  </r>
  <r>
    <x v="5"/>
    <x v="67"/>
    <x v="9"/>
    <n v="827"/>
  </r>
  <r>
    <x v="5"/>
    <x v="68"/>
    <x v="6"/>
    <n v="5"/>
  </r>
  <r>
    <x v="5"/>
    <x v="68"/>
    <x v="0"/>
    <n v="11"/>
  </r>
  <r>
    <x v="5"/>
    <x v="68"/>
    <x v="10"/>
    <n v="1"/>
  </r>
  <r>
    <x v="5"/>
    <x v="68"/>
    <x v="1"/>
    <n v="32"/>
  </r>
  <r>
    <x v="5"/>
    <x v="68"/>
    <x v="2"/>
    <n v="590"/>
  </r>
  <r>
    <x v="5"/>
    <x v="68"/>
    <x v="11"/>
    <n v="1"/>
  </r>
  <r>
    <x v="5"/>
    <x v="68"/>
    <x v="3"/>
    <n v="6"/>
  </r>
  <r>
    <x v="5"/>
    <x v="68"/>
    <x v="15"/>
    <n v="2"/>
  </r>
  <r>
    <x v="5"/>
    <x v="68"/>
    <x v="12"/>
    <n v="8"/>
  </r>
  <r>
    <x v="5"/>
    <x v="68"/>
    <x v="4"/>
    <n v="75"/>
  </r>
  <r>
    <x v="5"/>
    <x v="68"/>
    <x v="16"/>
    <n v="1"/>
  </r>
  <r>
    <x v="5"/>
    <x v="68"/>
    <x v="17"/>
    <n v="12"/>
  </r>
  <r>
    <x v="5"/>
    <x v="68"/>
    <x v="13"/>
    <n v="2"/>
  </r>
  <r>
    <x v="5"/>
    <x v="68"/>
    <x v="5"/>
    <n v="36"/>
  </r>
  <r>
    <x v="5"/>
    <x v="68"/>
    <x v="6"/>
    <n v="26816"/>
  </r>
  <r>
    <x v="5"/>
    <x v="68"/>
    <x v="7"/>
    <n v="83"/>
  </r>
  <r>
    <x v="5"/>
    <x v="68"/>
    <x v="8"/>
    <n v="11"/>
  </r>
  <r>
    <x v="5"/>
    <x v="68"/>
    <x v="9"/>
    <n v="839"/>
  </r>
  <r>
    <x v="6"/>
    <x v="69"/>
    <x v="6"/>
    <n v="6"/>
  </r>
  <r>
    <x v="6"/>
    <x v="69"/>
    <x v="0"/>
    <n v="11"/>
  </r>
  <r>
    <x v="6"/>
    <x v="69"/>
    <x v="14"/>
    <n v="2"/>
  </r>
  <r>
    <x v="6"/>
    <x v="69"/>
    <x v="20"/>
    <n v="1"/>
  </r>
  <r>
    <x v="6"/>
    <x v="69"/>
    <x v="1"/>
    <n v="3"/>
  </r>
  <r>
    <x v="6"/>
    <x v="69"/>
    <x v="2"/>
    <n v="1302"/>
  </r>
  <r>
    <x v="6"/>
    <x v="69"/>
    <x v="11"/>
    <n v="7"/>
  </r>
  <r>
    <x v="6"/>
    <x v="69"/>
    <x v="3"/>
    <n v="1"/>
  </r>
  <r>
    <x v="6"/>
    <x v="69"/>
    <x v="12"/>
    <n v="10"/>
  </r>
  <r>
    <x v="6"/>
    <x v="69"/>
    <x v="4"/>
    <n v="8"/>
  </r>
  <r>
    <x v="6"/>
    <x v="69"/>
    <x v="17"/>
    <n v="1"/>
  </r>
  <r>
    <x v="6"/>
    <x v="69"/>
    <x v="5"/>
    <n v="9"/>
  </r>
  <r>
    <x v="6"/>
    <x v="69"/>
    <x v="6"/>
    <n v="10193"/>
  </r>
  <r>
    <x v="6"/>
    <x v="69"/>
    <x v="7"/>
    <n v="35"/>
  </r>
  <r>
    <x v="6"/>
    <x v="69"/>
    <x v="8"/>
    <n v="5"/>
  </r>
  <r>
    <x v="6"/>
    <x v="69"/>
    <x v="9"/>
    <n v="1431"/>
  </r>
  <r>
    <x v="6"/>
    <x v="70"/>
    <x v="1"/>
    <n v="1"/>
  </r>
  <r>
    <x v="6"/>
    <x v="70"/>
    <x v="2"/>
    <n v="257"/>
  </r>
  <r>
    <x v="6"/>
    <x v="70"/>
    <x v="11"/>
    <n v="2"/>
  </r>
  <r>
    <x v="6"/>
    <x v="70"/>
    <x v="12"/>
    <n v="1"/>
  </r>
  <r>
    <x v="6"/>
    <x v="70"/>
    <x v="13"/>
    <n v="1"/>
  </r>
  <r>
    <x v="6"/>
    <x v="70"/>
    <x v="6"/>
    <n v="1008"/>
  </r>
  <r>
    <x v="6"/>
    <x v="70"/>
    <x v="8"/>
    <n v="5"/>
  </r>
  <r>
    <x v="6"/>
    <x v="70"/>
    <x v="9"/>
    <n v="1773"/>
  </r>
  <r>
    <x v="6"/>
    <x v="71"/>
    <x v="0"/>
    <n v="4"/>
  </r>
  <r>
    <x v="6"/>
    <x v="71"/>
    <x v="14"/>
    <n v="1"/>
  </r>
  <r>
    <x v="6"/>
    <x v="71"/>
    <x v="2"/>
    <n v="170"/>
  </r>
  <r>
    <x v="6"/>
    <x v="71"/>
    <x v="15"/>
    <n v="1"/>
  </r>
  <r>
    <x v="6"/>
    <x v="71"/>
    <x v="4"/>
    <n v="2"/>
  </r>
  <r>
    <x v="6"/>
    <x v="71"/>
    <x v="19"/>
    <n v="1"/>
  </r>
  <r>
    <x v="6"/>
    <x v="71"/>
    <x v="6"/>
    <n v="2068"/>
  </r>
  <r>
    <x v="6"/>
    <x v="71"/>
    <x v="18"/>
    <n v="1"/>
  </r>
  <r>
    <x v="6"/>
    <x v="71"/>
    <x v="7"/>
    <n v="11"/>
  </r>
  <r>
    <x v="6"/>
    <x v="71"/>
    <x v="8"/>
    <n v="5"/>
  </r>
  <r>
    <x v="6"/>
    <x v="71"/>
    <x v="9"/>
    <n v="4458"/>
  </r>
  <r>
    <x v="6"/>
    <x v="72"/>
    <x v="0"/>
    <n v="12"/>
  </r>
  <r>
    <x v="6"/>
    <x v="72"/>
    <x v="1"/>
    <n v="3"/>
  </r>
  <r>
    <x v="6"/>
    <x v="72"/>
    <x v="2"/>
    <n v="720"/>
  </r>
  <r>
    <x v="6"/>
    <x v="72"/>
    <x v="11"/>
    <n v="7"/>
  </r>
  <r>
    <x v="6"/>
    <x v="72"/>
    <x v="3"/>
    <n v="1"/>
  </r>
  <r>
    <x v="6"/>
    <x v="72"/>
    <x v="12"/>
    <n v="19"/>
  </r>
  <r>
    <x v="6"/>
    <x v="72"/>
    <x v="4"/>
    <n v="11"/>
  </r>
  <r>
    <x v="6"/>
    <x v="72"/>
    <x v="17"/>
    <n v="7"/>
  </r>
  <r>
    <x v="6"/>
    <x v="72"/>
    <x v="19"/>
    <n v="1"/>
  </r>
  <r>
    <x v="6"/>
    <x v="72"/>
    <x v="13"/>
    <n v="3"/>
  </r>
  <r>
    <x v="6"/>
    <x v="72"/>
    <x v="5"/>
    <n v="1"/>
  </r>
  <r>
    <x v="6"/>
    <x v="72"/>
    <x v="6"/>
    <n v="12759"/>
  </r>
  <r>
    <x v="6"/>
    <x v="72"/>
    <x v="7"/>
    <n v="15"/>
  </r>
  <r>
    <x v="6"/>
    <x v="72"/>
    <x v="8"/>
    <n v="5"/>
  </r>
  <r>
    <x v="6"/>
    <x v="72"/>
    <x v="9"/>
    <n v="968"/>
  </r>
  <r>
    <x v="6"/>
    <x v="73"/>
    <x v="0"/>
    <n v="68"/>
  </r>
  <r>
    <x v="6"/>
    <x v="73"/>
    <x v="10"/>
    <n v="1"/>
  </r>
  <r>
    <x v="6"/>
    <x v="73"/>
    <x v="2"/>
    <n v="353"/>
  </r>
  <r>
    <x v="6"/>
    <x v="73"/>
    <x v="11"/>
    <n v="2"/>
  </r>
  <r>
    <x v="6"/>
    <x v="73"/>
    <x v="15"/>
    <n v="3"/>
  </r>
  <r>
    <x v="6"/>
    <x v="73"/>
    <x v="12"/>
    <n v="1"/>
  </r>
  <r>
    <x v="6"/>
    <x v="73"/>
    <x v="4"/>
    <n v="8"/>
  </r>
  <r>
    <x v="6"/>
    <x v="73"/>
    <x v="17"/>
    <n v="1"/>
  </r>
  <r>
    <x v="6"/>
    <x v="73"/>
    <x v="13"/>
    <n v="1"/>
  </r>
  <r>
    <x v="6"/>
    <x v="73"/>
    <x v="5"/>
    <n v="10"/>
  </r>
  <r>
    <x v="6"/>
    <x v="73"/>
    <x v="6"/>
    <n v="6520"/>
  </r>
  <r>
    <x v="6"/>
    <x v="73"/>
    <x v="18"/>
    <n v="13"/>
  </r>
  <r>
    <x v="6"/>
    <x v="73"/>
    <x v="7"/>
    <n v="13"/>
  </r>
  <r>
    <x v="6"/>
    <x v="73"/>
    <x v="8"/>
    <n v="6"/>
  </r>
  <r>
    <x v="6"/>
    <x v="73"/>
    <x v="9"/>
    <n v="3979"/>
  </r>
  <r>
    <x v="6"/>
    <x v="74"/>
    <x v="0"/>
    <n v="2"/>
  </r>
  <r>
    <x v="6"/>
    <x v="74"/>
    <x v="1"/>
    <n v="2"/>
  </r>
  <r>
    <x v="6"/>
    <x v="74"/>
    <x v="2"/>
    <n v="349"/>
  </r>
  <r>
    <x v="6"/>
    <x v="74"/>
    <x v="11"/>
    <n v="1"/>
  </r>
  <r>
    <x v="6"/>
    <x v="74"/>
    <x v="3"/>
    <n v="1"/>
  </r>
  <r>
    <x v="6"/>
    <x v="74"/>
    <x v="4"/>
    <n v="1"/>
  </r>
  <r>
    <x v="6"/>
    <x v="74"/>
    <x v="17"/>
    <n v="3"/>
  </r>
  <r>
    <x v="6"/>
    <x v="74"/>
    <x v="22"/>
    <n v="4"/>
  </r>
  <r>
    <x v="6"/>
    <x v="74"/>
    <x v="6"/>
    <n v="2171"/>
  </r>
  <r>
    <x v="6"/>
    <x v="74"/>
    <x v="18"/>
    <n v="2"/>
  </r>
  <r>
    <x v="6"/>
    <x v="74"/>
    <x v="7"/>
    <n v="6"/>
  </r>
  <r>
    <x v="6"/>
    <x v="74"/>
    <x v="9"/>
    <n v="393"/>
  </r>
  <r>
    <x v="6"/>
    <x v="75"/>
    <x v="0"/>
    <n v="3"/>
  </r>
  <r>
    <x v="6"/>
    <x v="75"/>
    <x v="1"/>
    <n v="1"/>
  </r>
  <r>
    <x v="6"/>
    <x v="75"/>
    <x v="2"/>
    <n v="166"/>
  </r>
  <r>
    <x v="6"/>
    <x v="75"/>
    <x v="11"/>
    <n v="17"/>
  </r>
  <r>
    <x v="6"/>
    <x v="75"/>
    <x v="3"/>
    <n v="2"/>
  </r>
  <r>
    <x v="6"/>
    <x v="75"/>
    <x v="12"/>
    <n v="4"/>
  </r>
  <r>
    <x v="6"/>
    <x v="75"/>
    <x v="4"/>
    <n v="1"/>
  </r>
  <r>
    <x v="6"/>
    <x v="75"/>
    <x v="5"/>
    <n v="3"/>
  </r>
  <r>
    <x v="6"/>
    <x v="75"/>
    <x v="6"/>
    <n v="1252"/>
  </r>
  <r>
    <x v="6"/>
    <x v="75"/>
    <x v="7"/>
    <n v="4"/>
  </r>
  <r>
    <x v="6"/>
    <x v="75"/>
    <x v="8"/>
    <n v="7"/>
  </r>
  <r>
    <x v="6"/>
    <x v="75"/>
    <x v="9"/>
    <n v="5184"/>
  </r>
  <r>
    <x v="6"/>
    <x v="76"/>
    <x v="0"/>
    <n v="9"/>
  </r>
  <r>
    <x v="6"/>
    <x v="76"/>
    <x v="10"/>
    <n v="1"/>
  </r>
  <r>
    <x v="6"/>
    <x v="76"/>
    <x v="1"/>
    <n v="2"/>
  </r>
  <r>
    <x v="6"/>
    <x v="76"/>
    <x v="2"/>
    <n v="1255"/>
  </r>
  <r>
    <x v="6"/>
    <x v="76"/>
    <x v="11"/>
    <n v="13"/>
  </r>
  <r>
    <x v="6"/>
    <x v="76"/>
    <x v="3"/>
    <n v="10"/>
  </r>
  <r>
    <x v="6"/>
    <x v="76"/>
    <x v="15"/>
    <n v="2"/>
  </r>
  <r>
    <x v="6"/>
    <x v="76"/>
    <x v="12"/>
    <n v="2"/>
  </r>
  <r>
    <x v="6"/>
    <x v="76"/>
    <x v="4"/>
    <n v="19"/>
  </r>
  <r>
    <x v="6"/>
    <x v="76"/>
    <x v="17"/>
    <n v="11"/>
  </r>
  <r>
    <x v="6"/>
    <x v="76"/>
    <x v="13"/>
    <n v="2"/>
  </r>
  <r>
    <x v="6"/>
    <x v="76"/>
    <x v="5"/>
    <n v="2"/>
  </r>
  <r>
    <x v="6"/>
    <x v="76"/>
    <x v="6"/>
    <n v="8959"/>
  </r>
  <r>
    <x v="6"/>
    <x v="76"/>
    <x v="18"/>
    <n v="1"/>
  </r>
  <r>
    <x v="6"/>
    <x v="76"/>
    <x v="7"/>
    <n v="58"/>
  </r>
  <r>
    <x v="6"/>
    <x v="76"/>
    <x v="8"/>
    <n v="9"/>
  </r>
  <r>
    <x v="6"/>
    <x v="76"/>
    <x v="9"/>
    <n v="708"/>
  </r>
  <r>
    <x v="6"/>
    <x v="77"/>
    <x v="0"/>
    <n v="1"/>
  </r>
  <r>
    <x v="6"/>
    <x v="77"/>
    <x v="2"/>
    <n v="6"/>
  </r>
  <r>
    <x v="6"/>
    <x v="77"/>
    <x v="11"/>
    <n v="3"/>
  </r>
  <r>
    <x v="6"/>
    <x v="77"/>
    <x v="4"/>
    <n v="1"/>
  </r>
  <r>
    <x v="6"/>
    <x v="77"/>
    <x v="17"/>
    <n v="2"/>
  </r>
  <r>
    <x v="6"/>
    <x v="77"/>
    <x v="5"/>
    <n v="2"/>
  </r>
  <r>
    <x v="6"/>
    <x v="77"/>
    <x v="6"/>
    <n v="2264"/>
  </r>
  <r>
    <x v="6"/>
    <x v="77"/>
    <x v="7"/>
    <n v="40"/>
  </r>
  <r>
    <x v="6"/>
    <x v="77"/>
    <x v="8"/>
    <n v="4"/>
  </r>
  <r>
    <x v="6"/>
    <x v="77"/>
    <x v="9"/>
    <n v="546"/>
  </r>
  <r>
    <x v="6"/>
    <x v="78"/>
    <x v="0"/>
    <n v="12"/>
  </r>
  <r>
    <x v="6"/>
    <x v="78"/>
    <x v="14"/>
    <n v="11"/>
  </r>
  <r>
    <x v="6"/>
    <x v="78"/>
    <x v="20"/>
    <n v="5"/>
  </r>
  <r>
    <x v="6"/>
    <x v="78"/>
    <x v="21"/>
    <n v="2"/>
  </r>
  <r>
    <x v="6"/>
    <x v="78"/>
    <x v="1"/>
    <n v="132"/>
  </r>
  <r>
    <x v="6"/>
    <x v="78"/>
    <x v="2"/>
    <n v="494"/>
  </r>
  <r>
    <x v="6"/>
    <x v="78"/>
    <x v="11"/>
    <n v="4"/>
  </r>
  <r>
    <x v="6"/>
    <x v="78"/>
    <x v="3"/>
    <n v="8"/>
  </r>
  <r>
    <x v="6"/>
    <x v="78"/>
    <x v="12"/>
    <n v="4"/>
  </r>
  <r>
    <x v="6"/>
    <x v="78"/>
    <x v="4"/>
    <n v="202"/>
  </r>
  <r>
    <x v="6"/>
    <x v="78"/>
    <x v="16"/>
    <n v="1"/>
  </r>
  <r>
    <x v="6"/>
    <x v="78"/>
    <x v="17"/>
    <n v="22"/>
  </r>
  <r>
    <x v="6"/>
    <x v="78"/>
    <x v="5"/>
    <n v="30"/>
  </r>
  <r>
    <x v="6"/>
    <x v="78"/>
    <x v="6"/>
    <n v="8702"/>
  </r>
  <r>
    <x v="6"/>
    <x v="78"/>
    <x v="7"/>
    <n v="16"/>
  </r>
  <r>
    <x v="6"/>
    <x v="78"/>
    <x v="8"/>
    <n v="9"/>
  </r>
  <r>
    <x v="6"/>
    <x v="78"/>
    <x v="9"/>
    <n v="886"/>
  </r>
  <r>
    <x v="6"/>
    <x v="79"/>
    <x v="0"/>
    <n v="7"/>
  </r>
  <r>
    <x v="6"/>
    <x v="79"/>
    <x v="14"/>
    <n v="1"/>
  </r>
  <r>
    <x v="6"/>
    <x v="79"/>
    <x v="20"/>
    <n v="2"/>
  </r>
  <r>
    <x v="6"/>
    <x v="79"/>
    <x v="1"/>
    <n v="1"/>
  </r>
  <r>
    <x v="6"/>
    <x v="79"/>
    <x v="2"/>
    <n v="1348"/>
  </r>
  <r>
    <x v="6"/>
    <x v="79"/>
    <x v="11"/>
    <n v="11"/>
  </r>
  <r>
    <x v="6"/>
    <x v="79"/>
    <x v="3"/>
    <n v="1"/>
  </r>
  <r>
    <x v="6"/>
    <x v="79"/>
    <x v="12"/>
    <n v="18"/>
  </r>
  <r>
    <x v="6"/>
    <x v="79"/>
    <x v="4"/>
    <n v="4"/>
  </r>
  <r>
    <x v="6"/>
    <x v="79"/>
    <x v="17"/>
    <n v="5"/>
  </r>
  <r>
    <x v="6"/>
    <x v="79"/>
    <x v="19"/>
    <n v="1"/>
  </r>
  <r>
    <x v="6"/>
    <x v="79"/>
    <x v="5"/>
    <n v="9"/>
  </r>
  <r>
    <x v="6"/>
    <x v="79"/>
    <x v="6"/>
    <n v="5297"/>
  </r>
  <r>
    <x v="6"/>
    <x v="79"/>
    <x v="18"/>
    <n v="1"/>
  </r>
  <r>
    <x v="6"/>
    <x v="79"/>
    <x v="7"/>
    <n v="56"/>
  </r>
  <r>
    <x v="6"/>
    <x v="79"/>
    <x v="8"/>
    <n v="1"/>
  </r>
  <r>
    <x v="6"/>
    <x v="79"/>
    <x v="9"/>
    <n v="2288"/>
  </r>
  <r>
    <x v="6"/>
    <x v="80"/>
    <x v="0"/>
    <n v="30"/>
  </r>
  <r>
    <x v="6"/>
    <x v="80"/>
    <x v="14"/>
    <n v="5"/>
  </r>
  <r>
    <x v="6"/>
    <x v="80"/>
    <x v="10"/>
    <n v="3"/>
  </r>
  <r>
    <x v="6"/>
    <x v="80"/>
    <x v="1"/>
    <n v="1"/>
  </r>
  <r>
    <x v="6"/>
    <x v="80"/>
    <x v="2"/>
    <n v="60"/>
  </r>
  <r>
    <x v="6"/>
    <x v="80"/>
    <x v="11"/>
    <n v="7"/>
  </r>
  <r>
    <x v="6"/>
    <x v="80"/>
    <x v="3"/>
    <n v="5"/>
  </r>
  <r>
    <x v="6"/>
    <x v="80"/>
    <x v="12"/>
    <n v="2"/>
  </r>
  <r>
    <x v="6"/>
    <x v="80"/>
    <x v="4"/>
    <n v="11"/>
  </r>
  <r>
    <x v="6"/>
    <x v="80"/>
    <x v="17"/>
    <n v="6"/>
  </r>
  <r>
    <x v="6"/>
    <x v="80"/>
    <x v="13"/>
    <n v="7"/>
  </r>
  <r>
    <x v="6"/>
    <x v="80"/>
    <x v="5"/>
    <n v="7"/>
  </r>
  <r>
    <x v="6"/>
    <x v="80"/>
    <x v="6"/>
    <n v="12897"/>
  </r>
  <r>
    <x v="6"/>
    <x v="80"/>
    <x v="7"/>
    <n v="77"/>
  </r>
  <r>
    <x v="6"/>
    <x v="80"/>
    <x v="8"/>
    <n v="12"/>
  </r>
  <r>
    <x v="6"/>
    <x v="80"/>
    <x v="9"/>
    <n v="2987"/>
  </r>
  <r>
    <x v="6"/>
    <x v="81"/>
    <x v="14"/>
    <n v="1"/>
  </r>
  <r>
    <x v="6"/>
    <x v="81"/>
    <x v="2"/>
    <n v="31"/>
  </r>
  <r>
    <x v="6"/>
    <x v="81"/>
    <x v="4"/>
    <n v="2"/>
  </r>
  <r>
    <x v="6"/>
    <x v="81"/>
    <x v="17"/>
    <n v="1"/>
  </r>
  <r>
    <x v="6"/>
    <x v="81"/>
    <x v="6"/>
    <n v="4220"/>
  </r>
  <r>
    <x v="6"/>
    <x v="81"/>
    <x v="7"/>
    <n v="2"/>
  </r>
  <r>
    <x v="6"/>
    <x v="81"/>
    <x v="8"/>
    <n v="5"/>
  </r>
  <r>
    <x v="6"/>
    <x v="81"/>
    <x v="9"/>
    <n v="4575"/>
  </r>
  <r>
    <x v="6"/>
    <x v="82"/>
    <x v="0"/>
    <n v="35"/>
  </r>
  <r>
    <x v="6"/>
    <x v="82"/>
    <x v="10"/>
    <n v="3"/>
  </r>
  <r>
    <x v="6"/>
    <x v="82"/>
    <x v="2"/>
    <n v="1298"/>
  </r>
  <r>
    <x v="6"/>
    <x v="82"/>
    <x v="11"/>
    <n v="3"/>
  </r>
  <r>
    <x v="6"/>
    <x v="82"/>
    <x v="15"/>
    <n v="17"/>
  </r>
  <r>
    <x v="6"/>
    <x v="82"/>
    <x v="12"/>
    <n v="1"/>
  </r>
  <r>
    <x v="6"/>
    <x v="82"/>
    <x v="4"/>
    <n v="6"/>
  </r>
  <r>
    <x v="6"/>
    <x v="82"/>
    <x v="17"/>
    <n v="4"/>
  </r>
  <r>
    <x v="6"/>
    <x v="82"/>
    <x v="19"/>
    <n v="1"/>
  </r>
  <r>
    <x v="6"/>
    <x v="82"/>
    <x v="5"/>
    <n v="18"/>
  </r>
  <r>
    <x v="6"/>
    <x v="82"/>
    <x v="6"/>
    <n v="8296"/>
  </r>
  <r>
    <x v="6"/>
    <x v="82"/>
    <x v="18"/>
    <n v="27"/>
  </r>
  <r>
    <x v="6"/>
    <x v="82"/>
    <x v="7"/>
    <n v="21"/>
  </r>
  <r>
    <x v="6"/>
    <x v="82"/>
    <x v="8"/>
    <n v="1"/>
  </r>
  <r>
    <x v="6"/>
    <x v="82"/>
    <x v="9"/>
    <n v="1397"/>
  </r>
  <r>
    <x v="6"/>
    <x v="83"/>
    <x v="0"/>
    <n v="7"/>
  </r>
  <r>
    <x v="6"/>
    <x v="83"/>
    <x v="14"/>
    <n v="4"/>
  </r>
  <r>
    <x v="6"/>
    <x v="83"/>
    <x v="20"/>
    <n v="1"/>
  </r>
  <r>
    <x v="6"/>
    <x v="83"/>
    <x v="1"/>
    <n v="1"/>
  </r>
  <r>
    <x v="6"/>
    <x v="83"/>
    <x v="2"/>
    <n v="103"/>
  </r>
  <r>
    <x v="6"/>
    <x v="83"/>
    <x v="11"/>
    <n v="6"/>
  </r>
  <r>
    <x v="6"/>
    <x v="83"/>
    <x v="12"/>
    <n v="3"/>
  </r>
  <r>
    <x v="6"/>
    <x v="83"/>
    <x v="4"/>
    <n v="55"/>
  </r>
  <r>
    <x v="6"/>
    <x v="83"/>
    <x v="17"/>
    <n v="3"/>
  </r>
  <r>
    <x v="6"/>
    <x v="83"/>
    <x v="13"/>
    <n v="9"/>
  </r>
  <r>
    <x v="6"/>
    <x v="83"/>
    <x v="5"/>
    <n v="6"/>
  </r>
  <r>
    <x v="6"/>
    <x v="83"/>
    <x v="6"/>
    <n v="3227"/>
  </r>
  <r>
    <x v="6"/>
    <x v="83"/>
    <x v="18"/>
    <n v="3"/>
  </r>
  <r>
    <x v="6"/>
    <x v="83"/>
    <x v="7"/>
    <n v="6"/>
  </r>
  <r>
    <x v="6"/>
    <x v="83"/>
    <x v="8"/>
    <n v="2"/>
  </r>
  <r>
    <x v="6"/>
    <x v="83"/>
    <x v="9"/>
    <n v="392"/>
  </r>
  <r>
    <x v="6"/>
    <x v="84"/>
    <x v="0"/>
    <n v="141"/>
  </r>
  <r>
    <x v="6"/>
    <x v="84"/>
    <x v="14"/>
    <n v="16"/>
  </r>
  <r>
    <x v="6"/>
    <x v="84"/>
    <x v="20"/>
    <n v="1"/>
  </r>
  <r>
    <x v="6"/>
    <x v="84"/>
    <x v="21"/>
    <n v="13"/>
  </r>
  <r>
    <x v="6"/>
    <x v="84"/>
    <x v="1"/>
    <n v="69"/>
  </r>
  <r>
    <x v="6"/>
    <x v="84"/>
    <x v="2"/>
    <n v="1045"/>
  </r>
  <r>
    <x v="6"/>
    <x v="84"/>
    <x v="11"/>
    <n v="40"/>
  </r>
  <r>
    <x v="6"/>
    <x v="84"/>
    <x v="3"/>
    <n v="3"/>
  </r>
  <r>
    <x v="6"/>
    <x v="84"/>
    <x v="15"/>
    <n v="1"/>
  </r>
  <r>
    <x v="6"/>
    <x v="84"/>
    <x v="12"/>
    <n v="47"/>
  </r>
  <r>
    <x v="6"/>
    <x v="84"/>
    <x v="4"/>
    <n v="205"/>
  </r>
  <r>
    <x v="6"/>
    <x v="84"/>
    <x v="17"/>
    <n v="15"/>
  </r>
  <r>
    <x v="6"/>
    <x v="84"/>
    <x v="19"/>
    <n v="3"/>
  </r>
  <r>
    <x v="6"/>
    <x v="84"/>
    <x v="13"/>
    <n v="15"/>
  </r>
  <r>
    <x v="6"/>
    <x v="84"/>
    <x v="5"/>
    <n v="6"/>
  </r>
  <r>
    <x v="6"/>
    <x v="84"/>
    <x v="6"/>
    <n v="17036"/>
  </r>
  <r>
    <x v="6"/>
    <x v="84"/>
    <x v="18"/>
    <n v="1"/>
  </r>
  <r>
    <x v="6"/>
    <x v="84"/>
    <x v="7"/>
    <n v="235"/>
  </r>
  <r>
    <x v="6"/>
    <x v="84"/>
    <x v="8"/>
    <n v="27"/>
  </r>
  <r>
    <x v="6"/>
    <x v="84"/>
    <x v="9"/>
    <n v="2671"/>
  </r>
  <r>
    <x v="6"/>
    <x v="85"/>
    <x v="0"/>
    <n v="18"/>
  </r>
  <r>
    <x v="6"/>
    <x v="85"/>
    <x v="14"/>
    <n v="1"/>
  </r>
  <r>
    <x v="6"/>
    <x v="85"/>
    <x v="10"/>
    <n v="2"/>
  </r>
  <r>
    <x v="6"/>
    <x v="85"/>
    <x v="2"/>
    <n v="826"/>
  </r>
  <r>
    <x v="6"/>
    <x v="85"/>
    <x v="11"/>
    <n v="1"/>
  </r>
  <r>
    <x v="6"/>
    <x v="85"/>
    <x v="4"/>
    <n v="11"/>
  </r>
  <r>
    <x v="6"/>
    <x v="85"/>
    <x v="17"/>
    <n v="1"/>
  </r>
  <r>
    <x v="6"/>
    <x v="85"/>
    <x v="13"/>
    <n v="2"/>
  </r>
  <r>
    <x v="6"/>
    <x v="85"/>
    <x v="5"/>
    <n v="12"/>
  </r>
  <r>
    <x v="6"/>
    <x v="85"/>
    <x v="6"/>
    <n v="3825"/>
  </r>
  <r>
    <x v="6"/>
    <x v="85"/>
    <x v="18"/>
    <n v="57"/>
  </r>
  <r>
    <x v="6"/>
    <x v="85"/>
    <x v="7"/>
    <n v="52"/>
  </r>
  <r>
    <x v="6"/>
    <x v="85"/>
    <x v="8"/>
    <n v="20"/>
  </r>
  <r>
    <x v="6"/>
    <x v="85"/>
    <x v="9"/>
    <n v="4964"/>
  </r>
  <r>
    <x v="6"/>
    <x v="86"/>
    <x v="0"/>
    <n v="5"/>
  </r>
  <r>
    <x v="6"/>
    <x v="86"/>
    <x v="2"/>
    <n v="1086"/>
  </r>
  <r>
    <x v="6"/>
    <x v="86"/>
    <x v="15"/>
    <n v="14"/>
  </r>
  <r>
    <x v="6"/>
    <x v="86"/>
    <x v="12"/>
    <n v="35"/>
  </r>
  <r>
    <x v="6"/>
    <x v="86"/>
    <x v="4"/>
    <n v="3"/>
  </r>
  <r>
    <x v="6"/>
    <x v="86"/>
    <x v="16"/>
    <n v="1"/>
  </r>
  <r>
    <x v="6"/>
    <x v="86"/>
    <x v="17"/>
    <n v="1"/>
  </r>
  <r>
    <x v="6"/>
    <x v="86"/>
    <x v="19"/>
    <n v="1"/>
  </r>
  <r>
    <x v="6"/>
    <x v="86"/>
    <x v="5"/>
    <n v="1"/>
  </r>
  <r>
    <x v="6"/>
    <x v="86"/>
    <x v="6"/>
    <n v="2453"/>
  </r>
  <r>
    <x v="6"/>
    <x v="86"/>
    <x v="7"/>
    <n v="98"/>
  </r>
  <r>
    <x v="6"/>
    <x v="86"/>
    <x v="8"/>
    <n v="15"/>
  </r>
  <r>
    <x v="6"/>
    <x v="86"/>
    <x v="9"/>
    <n v="1283"/>
  </r>
  <r>
    <x v="6"/>
    <x v="87"/>
    <x v="0"/>
    <n v="15"/>
  </r>
  <r>
    <x v="6"/>
    <x v="87"/>
    <x v="1"/>
    <n v="1"/>
  </r>
  <r>
    <x v="6"/>
    <x v="87"/>
    <x v="2"/>
    <n v="1173"/>
  </r>
  <r>
    <x v="6"/>
    <x v="87"/>
    <x v="11"/>
    <n v="1"/>
  </r>
  <r>
    <x v="6"/>
    <x v="87"/>
    <x v="3"/>
    <n v="4"/>
  </r>
  <r>
    <x v="6"/>
    <x v="87"/>
    <x v="15"/>
    <n v="1"/>
  </r>
  <r>
    <x v="6"/>
    <x v="87"/>
    <x v="12"/>
    <n v="13"/>
  </r>
  <r>
    <x v="6"/>
    <x v="87"/>
    <x v="4"/>
    <n v="2"/>
  </r>
  <r>
    <x v="6"/>
    <x v="87"/>
    <x v="16"/>
    <n v="8"/>
  </r>
  <r>
    <x v="6"/>
    <x v="87"/>
    <x v="17"/>
    <n v="1"/>
  </r>
  <r>
    <x v="6"/>
    <x v="87"/>
    <x v="19"/>
    <n v="1"/>
  </r>
  <r>
    <x v="6"/>
    <x v="87"/>
    <x v="13"/>
    <n v="7"/>
  </r>
  <r>
    <x v="6"/>
    <x v="87"/>
    <x v="5"/>
    <n v="5"/>
  </r>
  <r>
    <x v="6"/>
    <x v="87"/>
    <x v="6"/>
    <n v="6140"/>
  </r>
  <r>
    <x v="6"/>
    <x v="87"/>
    <x v="7"/>
    <n v="352"/>
  </r>
  <r>
    <x v="6"/>
    <x v="87"/>
    <x v="8"/>
    <n v="16"/>
  </r>
  <r>
    <x v="6"/>
    <x v="87"/>
    <x v="9"/>
    <n v="2407"/>
  </r>
  <r>
    <x v="6"/>
    <x v="88"/>
    <x v="0"/>
    <n v="13"/>
  </r>
  <r>
    <x v="6"/>
    <x v="88"/>
    <x v="1"/>
    <n v="1"/>
  </r>
  <r>
    <x v="6"/>
    <x v="88"/>
    <x v="2"/>
    <n v="745"/>
  </r>
  <r>
    <x v="6"/>
    <x v="88"/>
    <x v="3"/>
    <n v="1"/>
  </r>
  <r>
    <x v="6"/>
    <x v="88"/>
    <x v="15"/>
    <n v="1"/>
  </r>
  <r>
    <x v="6"/>
    <x v="88"/>
    <x v="12"/>
    <n v="6"/>
  </r>
  <r>
    <x v="6"/>
    <x v="88"/>
    <x v="4"/>
    <n v="6"/>
  </r>
  <r>
    <x v="6"/>
    <x v="88"/>
    <x v="17"/>
    <n v="3"/>
  </r>
  <r>
    <x v="6"/>
    <x v="88"/>
    <x v="5"/>
    <n v="4"/>
  </r>
  <r>
    <x v="6"/>
    <x v="88"/>
    <x v="6"/>
    <n v="4292"/>
  </r>
  <r>
    <x v="6"/>
    <x v="88"/>
    <x v="18"/>
    <n v="8"/>
  </r>
  <r>
    <x v="6"/>
    <x v="88"/>
    <x v="7"/>
    <n v="28"/>
  </r>
  <r>
    <x v="6"/>
    <x v="88"/>
    <x v="8"/>
    <n v="8"/>
  </r>
  <r>
    <x v="6"/>
    <x v="88"/>
    <x v="9"/>
    <n v="4030"/>
  </r>
  <r>
    <x v="6"/>
    <x v="89"/>
    <x v="0"/>
    <n v="2"/>
  </r>
  <r>
    <x v="6"/>
    <x v="89"/>
    <x v="1"/>
    <n v="1"/>
  </r>
  <r>
    <x v="6"/>
    <x v="89"/>
    <x v="2"/>
    <n v="3266"/>
  </r>
  <r>
    <x v="6"/>
    <x v="89"/>
    <x v="11"/>
    <n v="2"/>
  </r>
  <r>
    <x v="6"/>
    <x v="89"/>
    <x v="12"/>
    <n v="8"/>
  </r>
  <r>
    <x v="6"/>
    <x v="89"/>
    <x v="4"/>
    <n v="2"/>
  </r>
  <r>
    <x v="6"/>
    <x v="89"/>
    <x v="17"/>
    <n v="1"/>
  </r>
  <r>
    <x v="6"/>
    <x v="89"/>
    <x v="13"/>
    <n v="2"/>
  </r>
  <r>
    <x v="6"/>
    <x v="89"/>
    <x v="5"/>
    <n v="12"/>
  </r>
  <r>
    <x v="6"/>
    <x v="89"/>
    <x v="6"/>
    <n v="7804"/>
  </r>
  <r>
    <x v="6"/>
    <x v="89"/>
    <x v="18"/>
    <n v="1"/>
  </r>
  <r>
    <x v="6"/>
    <x v="89"/>
    <x v="7"/>
    <n v="148"/>
  </r>
  <r>
    <x v="6"/>
    <x v="89"/>
    <x v="9"/>
    <n v="1020"/>
  </r>
  <r>
    <x v="6"/>
    <x v="90"/>
    <x v="0"/>
    <n v="15"/>
  </r>
  <r>
    <x v="6"/>
    <x v="90"/>
    <x v="14"/>
    <n v="3"/>
  </r>
  <r>
    <x v="6"/>
    <x v="90"/>
    <x v="10"/>
    <n v="2"/>
  </r>
  <r>
    <x v="6"/>
    <x v="90"/>
    <x v="2"/>
    <n v="2940"/>
  </r>
  <r>
    <x v="6"/>
    <x v="90"/>
    <x v="11"/>
    <n v="2"/>
  </r>
  <r>
    <x v="6"/>
    <x v="90"/>
    <x v="3"/>
    <n v="3"/>
  </r>
  <r>
    <x v="6"/>
    <x v="90"/>
    <x v="12"/>
    <n v="37"/>
  </r>
  <r>
    <x v="6"/>
    <x v="90"/>
    <x v="4"/>
    <n v="38"/>
  </r>
  <r>
    <x v="6"/>
    <x v="90"/>
    <x v="16"/>
    <n v="4"/>
  </r>
  <r>
    <x v="6"/>
    <x v="90"/>
    <x v="17"/>
    <n v="1"/>
  </r>
  <r>
    <x v="6"/>
    <x v="90"/>
    <x v="13"/>
    <n v="1"/>
  </r>
  <r>
    <x v="6"/>
    <x v="90"/>
    <x v="5"/>
    <n v="34"/>
  </r>
  <r>
    <x v="6"/>
    <x v="90"/>
    <x v="6"/>
    <n v="9339"/>
  </r>
  <r>
    <x v="6"/>
    <x v="90"/>
    <x v="18"/>
    <n v="4"/>
  </r>
  <r>
    <x v="6"/>
    <x v="90"/>
    <x v="7"/>
    <n v="205"/>
  </r>
  <r>
    <x v="6"/>
    <x v="90"/>
    <x v="8"/>
    <n v="9"/>
  </r>
  <r>
    <x v="6"/>
    <x v="90"/>
    <x v="9"/>
    <n v="1839"/>
  </r>
  <r>
    <x v="6"/>
    <x v="91"/>
    <x v="0"/>
    <n v="23"/>
  </r>
  <r>
    <x v="6"/>
    <x v="91"/>
    <x v="14"/>
    <n v="2"/>
  </r>
  <r>
    <x v="6"/>
    <x v="91"/>
    <x v="20"/>
    <n v="1"/>
  </r>
  <r>
    <x v="6"/>
    <x v="91"/>
    <x v="10"/>
    <n v="1"/>
  </r>
  <r>
    <x v="6"/>
    <x v="91"/>
    <x v="1"/>
    <n v="9"/>
  </r>
  <r>
    <x v="6"/>
    <x v="91"/>
    <x v="2"/>
    <n v="1315"/>
  </r>
  <r>
    <x v="6"/>
    <x v="91"/>
    <x v="11"/>
    <n v="17"/>
  </r>
  <r>
    <x v="6"/>
    <x v="91"/>
    <x v="3"/>
    <n v="5"/>
  </r>
  <r>
    <x v="6"/>
    <x v="91"/>
    <x v="15"/>
    <n v="3"/>
  </r>
  <r>
    <x v="6"/>
    <x v="91"/>
    <x v="12"/>
    <n v="25"/>
  </r>
  <r>
    <x v="6"/>
    <x v="91"/>
    <x v="4"/>
    <n v="9"/>
  </r>
  <r>
    <x v="6"/>
    <x v="91"/>
    <x v="17"/>
    <n v="8"/>
  </r>
  <r>
    <x v="6"/>
    <x v="91"/>
    <x v="5"/>
    <n v="15"/>
  </r>
  <r>
    <x v="6"/>
    <x v="91"/>
    <x v="6"/>
    <n v="18337"/>
  </r>
  <r>
    <x v="6"/>
    <x v="91"/>
    <x v="18"/>
    <n v="1"/>
  </r>
  <r>
    <x v="6"/>
    <x v="91"/>
    <x v="7"/>
    <n v="338"/>
  </r>
  <r>
    <x v="6"/>
    <x v="91"/>
    <x v="8"/>
    <n v="21"/>
  </r>
  <r>
    <x v="6"/>
    <x v="91"/>
    <x v="9"/>
    <n v="3529"/>
  </r>
  <r>
    <x v="7"/>
    <x v="92"/>
    <x v="0"/>
    <n v="6"/>
  </r>
  <r>
    <x v="7"/>
    <x v="92"/>
    <x v="14"/>
    <n v="1"/>
  </r>
  <r>
    <x v="7"/>
    <x v="92"/>
    <x v="10"/>
    <n v="1"/>
  </r>
  <r>
    <x v="7"/>
    <x v="92"/>
    <x v="1"/>
    <n v="6"/>
  </r>
  <r>
    <x v="7"/>
    <x v="92"/>
    <x v="2"/>
    <n v="311"/>
  </r>
  <r>
    <x v="7"/>
    <x v="92"/>
    <x v="11"/>
    <n v="7"/>
  </r>
  <r>
    <x v="7"/>
    <x v="92"/>
    <x v="15"/>
    <n v="1"/>
  </r>
  <r>
    <x v="7"/>
    <x v="92"/>
    <x v="12"/>
    <n v="19"/>
  </r>
  <r>
    <x v="7"/>
    <x v="92"/>
    <x v="4"/>
    <n v="21"/>
  </r>
  <r>
    <x v="7"/>
    <x v="92"/>
    <x v="17"/>
    <n v="4"/>
  </r>
  <r>
    <x v="7"/>
    <x v="92"/>
    <x v="5"/>
    <n v="16"/>
  </r>
  <r>
    <x v="7"/>
    <x v="92"/>
    <x v="6"/>
    <n v="8982"/>
  </r>
  <r>
    <x v="7"/>
    <x v="92"/>
    <x v="18"/>
    <n v="1"/>
  </r>
  <r>
    <x v="7"/>
    <x v="92"/>
    <x v="7"/>
    <n v="99"/>
  </r>
  <r>
    <x v="7"/>
    <x v="92"/>
    <x v="8"/>
    <n v="1"/>
  </r>
  <r>
    <x v="7"/>
    <x v="92"/>
    <x v="9"/>
    <n v="333"/>
  </r>
  <r>
    <x v="7"/>
    <x v="93"/>
    <x v="0"/>
    <n v="96"/>
  </r>
  <r>
    <x v="7"/>
    <x v="93"/>
    <x v="14"/>
    <n v="4"/>
  </r>
  <r>
    <x v="7"/>
    <x v="93"/>
    <x v="21"/>
    <n v="25"/>
  </r>
  <r>
    <x v="7"/>
    <x v="93"/>
    <x v="10"/>
    <n v="10"/>
  </r>
  <r>
    <x v="7"/>
    <x v="93"/>
    <x v="1"/>
    <n v="31"/>
  </r>
  <r>
    <x v="7"/>
    <x v="93"/>
    <x v="2"/>
    <n v="1969"/>
  </r>
  <r>
    <x v="7"/>
    <x v="93"/>
    <x v="11"/>
    <n v="17"/>
  </r>
  <r>
    <x v="7"/>
    <x v="93"/>
    <x v="3"/>
    <n v="230"/>
  </r>
  <r>
    <x v="7"/>
    <x v="93"/>
    <x v="15"/>
    <n v="7"/>
  </r>
  <r>
    <x v="7"/>
    <x v="93"/>
    <x v="12"/>
    <n v="18"/>
  </r>
  <r>
    <x v="7"/>
    <x v="93"/>
    <x v="4"/>
    <n v="33"/>
  </r>
  <r>
    <x v="7"/>
    <x v="93"/>
    <x v="16"/>
    <n v="2"/>
  </r>
  <r>
    <x v="7"/>
    <x v="93"/>
    <x v="17"/>
    <n v="9"/>
  </r>
  <r>
    <x v="7"/>
    <x v="93"/>
    <x v="13"/>
    <n v="8"/>
  </r>
  <r>
    <x v="7"/>
    <x v="93"/>
    <x v="5"/>
    <n v="42"/>
  </r>
  <r>
    <x v="7"/>
    <x v="93"/>
    <x v="6"/>
    <n v="24319"/>
  </r>
  <r>
    <x v="7"/>
    <x v="93"/>
    <x v="18"/>
    <n v="1"/>
  </r>
  <r>
    <x v="7"/>
    <x v="93"/>
    <x v="7"/>
    <n v="182"/>
  </r>
  <r>
    <x v="7"/>
    <x v="93"/>
    <x v="8"/>
    <n v="13"/>
  </r>
  <r>
    <x v="7"/>
    <x v="93"/>
    <x v="9"/>
    <n v="2192"/>
  </r>
  <r>
    <x v="7"/>
    <x v="94"/>
    <x v="2"/>
    <n v="626"/>
  </r>
  <r>
    <x v="7"/>
    <x v="94"/>
    <x v="22"/>
    <n v="5"/>
  </r>
  <r>
    <x v="7"/>
    <x v="94"/>
    <x v="5"/>
    <n v="22"/>
  </r>
  <r>
    <x v="7"/>
    <x v="94"/>
    <x v="6"/>
    <n v="1886"/>
  </r>
  <r>
    <x v="7"/>
    <x v="94"/>
    <x v="7"/>
    <n v="5"/>
  </r>
  <r>
    <x v="7"/>
    <x v="94"/>
    <x v="8"/>
    <n v="1"/>
  </r>
  <r>
    <x v="7"/>
    <x v="94"/>
    <x v="9"/>
    <n v="195"/>
  </r>
  <r>
    <x v="7"/>
    <x v="95"/>
    <x v="0"/>
    <n v="4"/>
  </r>
  <r>
    <x v="7"/>
    <x v="95"/>
    <x v="10"/>
    <n v="2"/>
  </r>
  <r>
    <x v="7"/>
    <x v="95"/>
    <x v="1"/>
    <n v="1"/>
  </r>
  <r>
    <x v="7"/>
    <x v="95"/>
    <x v="2"/>
    <n v="624"/>
  </r>
  <r>
    <x v="7"/>
    <x v="95"/>
    <x v="11"/>
    <n v="2"/>
  </r>
  <r>
    <x v="7"/>
    <x v="95"/>
    <x v="3"/>
    <n v="1"/>
  </r>
  <r>
    <x v="7"/>
    <x v="95"/>
    <x v="15"/>
    <n v="2"/>
  </r>
  <r>
    <x v="7"/>
    <x v="95"/>
    <x v="12"/>
    <n v="4"/>
  </r>
  <r>
    <x v="7"/>
    <x v="95"/>
    <x v="4"/>
    <n v="10"/>
  </r>
  <r>
    <x v="7"/>
    <x v="95"/>
    <x v="17"/>
    <n v="3"/>
  </r>
  <r>
    <x v="7"/>
    <x v="95"/>
    <x v="5"/>
    <n v="11"/>
  </r>
  <r>
    <x v="7"/>
    <x v="95"/>
    <x v="6"/>
    <n v="5351"/>
  </r>
  <r>
    <x v="7"/>
    <x v="95"/>
    <x v="18"/>
    <n v="9"/>
  </r>
  <r>
    <x v="7"/>
    <x v="95"/>
    <x v="7"/>
    <n v="158"/>
  </r>
  <r>
    <x v="7"/>
    <x v="95"/>
    <x v="8"/>
    <n v="2"/>
  </r>
  <r>
    <x v="7"/>
    <x v="95"/>
    <x v="9"/>
    <n v="469"/>
  </r>
  <r>
    <x v="7"/>
    <x v="96"/>
    <x v="0"/>
    <n v="66"/>
  </r>
  <r>
    <x v="7"/>
    <x v="96"/>
    <x v="10"/>
    <n v="27"/>
  </r>
  <r>
    <x v="7"/>
    <x v="96"/>
    <x v="1"/>
    <n v="5"/>
  </r>
  <r>
    <x v="7"/>
    <x v="96"/>
    <x v="2"/>
    <n v="83"/>
  </r>
  <r>
    <x v="7"/>
    <x v="96"/>
    <x v="11"/>
    <n v="2"/>
  </r>
  <r>
    <x v="7"/>
    <x v="96"/>
    <x v="3"/>
    <n v="10"/>
  </r>
  <r>
    <x v="7"/>
    <x v="96"/>
    <x v="12"/>
    <n v="1"/>
  </r>
  <r>
    <x v="7"/>
    <x v="96"/>
    <x v="4"/>
    <n v="3"/>
  </r>
  <r>
    <x v="7"/>
    <x v="96"/>
    <x v="17"/>
    <n v="2"/>
  </r>
  <r>
    <x v="7"/>
    <x v="96"/>
    <x v="5"/>
    <n v="5"/>
  </r>
  <r>
    <x v="7"/>
    <x v="96"/>
    <x v="6"/>
    <n v="7038"/>
  </r>
  <r>
    <x v="7"/>
    <x v="96"/>
    <x v="18"/>
    <n v="3"/>
  </r>
  <r>
    <x v="7"/>
    <x v="96"/>
    <x v="7"/>
    <n v="385"/>
  </r>
  <r>
    <x v="7"/>
    <x v="96"/>
    <x v="8"/>
    <n v="10"/>
  </r>
  <r>
    <x v="7"/>
    <x v="96"/>
    <x v="9"/>
    <n v="6492"/>
  </r>
  <r>
    <x v="7"/>
    <x v="97"/>
    <x v="0"/>
    <n v="74"/>
  </r>
  <r>
    <x v="7"/>
    <x v="97"/>
    <x v="14"/>
    <n v="3"/>
  </r>
  <r>
    <x v="7"/>
    <x v="97"/>
    <x v="1"/>
    <n v="1"/>
  </r>
  <r>
    <x v="7"/>
    <x v="97"/>
    <x v="2"/>
    <n v="1236"/>
  </r>
  <r>
    <x v="7"/>
    <x v="97"/>
    <x v="11"/>
    <n v="14"/>
  </r>
  <r>
    <x v="7"/>
    <x v="97"/>
    <x v="3"/>
    <n v="139"/>
  </r>
  <r>
    <x v="7"/>
    <x v="97"/>
    <x v="15"/>
    <n v="21"/>
  </r>
  <r>
    <x v="7"/>
    <x v="97"/>
    <x v="12"/>
    <n v="37"/>
  </r>
  <r>
    <x v="7"/>
    <x v="97"/>
    <x v="4"/>
    <n v="14"/>
  </r>
  <r>
    <x v="7"/>
    <x v="97"/>
    <x v="17"/>
    <n v="32"/>
  </r>
  <r>
    <x v="7"/>
    <x v="97"/>
    <x v="13"/>
    <n v="3"/>
  </r>
  <r>
    <x v="7"/>
    <x v="97"/>
    <x v="5"/>
    <n v="3"/>
  </r>
  <r>
    <x v="7"/>
    <x v="97"/>
    <x v="6"/>
    <n v="15666"/>
  </r>
  <r>
    <x v="7"/>
    <x v="97"/>
    <x v="18"/>
    <n v="4"/>
  </r>
  <r>
    <x v="7"/>
    <x v="97"/>
    <x v="7"/>
    <n v="314"/>
  </r>
  <r>
    <x v="7"/>
    <x v="97"/>
    <x v="8"/>
    <n v="21"/>
  </r>
  <r>
    <x v="7"/>
    <x v="97"/>
    <x v="9"/>
    <n v="1367"/>
  </r>
  <r>
    <x v="7"/>
    <x v="98"/>
    <x v="0"/>
    <n v="1"/>
  </r>
  <r>
    <x v="7"/>
    <x v="98"/>
    <x v="20"/>
    <n v="2"/>
  </r>
  <r>
    <x v="7"/>
    <x v="98"/>
    <x v="10"/>
    <n v="6"/>
  </r>
  <r>
    <x v="7"/>
    <x v="98"/>
    <x v="2"/>
    <n v="4"/>
  </r>
  <r>
    <x v="7"/>
    <x v="98"/>
    <x v="11"/>
    <n v="15"/>
  </r>
  <r>
    <x v="7"/>
    <x v="98"/>
    <x v="4"/>
    <n v="1"/>
  </r>
  <r>
    <x v="7"/>
    <x v="98"/>
    <x v="17"/>
    <n v="1"/>
  </r>
  <r>
    <x v="7"/>
    <x v="98"/>
    <x v="5"/>
    <n v="3"/>
  </r>
  <r>
    <x v="7"/>
    <x v="98"/>
    <x v="6"/>
    <n v="3595"/>
  </r>
  <r>
    <x v="7"/>
    <x v="98"/>
    <x v="7"/>
    <n v="32"/>
  </r>
  <r>
    <x v="7"/>
    <x v="98"/>
    <x v="8"/>
    <n v="1"/>
  </r>
  <r>
    <x v="7"/>
    <x v="98"/>
    <x v="9"/>
    <n v="92"/>
  </r>
  <r>
    <x v="7"/>
    <x v="99"/>
    <x v="0"/>
    <n v="15"/>
  </r>
  <r>
    <x v="7"/>
    <x v="99"/>
    <x v="14"/>
    <n v="1"/>
  </r>
  <r>
    <x v="7"/>
    <x v="99"/>
    <x v="10"/>
    <n v="155"/>
  </r>
  <r>
    <x v="7"/>
    <x v="99"/>
    <x v="1"/>
    <n v="4"/>
  </r>
  <r>
    <x v="7"/>
    <x v="99"/>
    <x v="2"/>
    <n v="79"/>
  </r>
  <r>
    <x v="7"/>
    <x v="99"/>
    <x v="11"/>
    <n v="11"/>
  </r>
  <r>
    <x v="7"/>
    <x v="99"/>
    <x v="3"/>
    <n v="16"/>
  </r>
  <r>
    <x v="7"/>
    <x v="99"/>
    <x v="15"/>
    <n v="1"/>
  </r>
  <r>
    <x v="7"/>
    <x v="99"/>
    <x v="12"/>
    <n v="1"/>
  </r>
  <r>
    <x v="7"/>
    <x v="99"/>
    <x v="4"/>
    <n v="8"/>
  </r>
  <r>
    <x v="7"/>
    <x v="99"/>
    <x v="17"/>
    <n v="6"/>
  </r>
  <r>
    <x v="7"/>
    <x v="99"/>
    <x v="5"/>
    <n v="19"/>
  </r>
  <r>
    <x v="7"/>
    <x v="99"/>
    <x v="6"/>
    <n v="12714"/>
  </r>
  <r>
    <x v="7"/>
    <x v="99"/>
    <x v="7"/>
    <n v="125"/>
  </r>
  <r>
    <x v="7"/>
    <x v="99"/>
    <x v="8"/>
    <n v="8"/>
  </r>
  <r>
    <x v="7"/>
    <x v="99"/>
    <x v="9"/>
    <n v="703"/>
  </r>
  <r>
    <x v="7"/>
    <x v="100"/>
    <x v="0"/>
    <n v="26"/>
  </r>
  <r>
    <x v="7"/>
    <x v="100"/>
    <x v="20"/>
    <n v="1"/>
  </r>
  <r>
    <x v="7"/>
    <x v="100"/>
    <x v="10"/>
    <n v="17"/>
  </r>
  <r>
    <x v="7"/>
    <x v="100"/>
    <x v="1"/>
    <n v="4"/>
  </r>
  <r>
    <x v="7"/>
    <x v="100"/>
    <x v="2"/>
    <n v="307"/>
  </r>
  <r>
    <x v="7"/>
    <x v="100"/>
    <x v="11"/>
    <n v="5"/>
  </r>
  <r>
    <x v="7"/>
    <x v="100"/>
    <x v="15"/>
    <n v="5"/>
  </r>
  <r>
    <x v="7"/>
    <x v="100"/>
    <x v="12"/>
    <n v="2"/>
  </r>
  <r>
    <x v="7"/>
    <x v="100"/>
    <x v="4"/>
    <n v="1"/>
  </r>
  <r>
    <x v="7"/>
    <x v="100"/>
    <x v="17"/>
    <n v="5"/>
  </r>
  <r>
    <x v="7"/>
    <x v="100"/>
    <x v="5"/>
    <n v="3"/>
  </r>
  <r>
    <x v="7"/>
    <x v="100"/>
    <x v="6"/>
    <n v="7292"/>
  </r>
  <r>
    <x v="7"/>
    <x v="100"/>
    <x v="18"/>
    <n v="1"/>
  </r>
  <r>
    <x v="7"/>
    <x v="100"/>
    <x v="7"/>
    <n v="77"/>
  </r>
  <r>
    <x v="7"/>
    <x v="100"/>
    <x v="8"/>
    <n v="8"/>
  </r>
  <r>
    <x v="7"/>
    <x v="100"/>
    <x v="9"/>
    <n v="186"/>
  </r>
  <r>
    <x v="7"/>
    <x v="101"/>
    <x v="6"/>
    <n v="3"/>
  </r>
  <r>
    <x v="7"/>
    <x v="101"/>
    <x v="0"/>
    <n v="1"/>
  </r>
  <r>
    <x v="7"/>
    <x v="101"/>
    <x v="10"/>
    <n v="6"/>
  </r>
  <r>
    <x v="7"/>
    <x v="101"/>
    <x v="2"/>
    <n v="560"/>
  </r>
  <r>
    <x v="7"/>
    <x v="101"/>
    <x v="15"/>
    <n v="1"/>
  </r>
  <r>
    <x v="7"/>
    <x v="101"/>
    <x v="12"/>
    <n v="1"/>
  </r>
  <r>
    <x v="7"/>
    <x v="101"/>
    <x v="16"/>
    <n v="1"/>
  </r>
  <r>
    <x v="7"/>
    <x v="101"/>
    <x v="5"/>
    <n v="3"/>
  </r>
  <r>
    <x v="7"/>
    <x v="101"/>
    <x v="6"/>
    <n v="2076"/>
  </r>
  <r>
    <x v="7"/>
    <x v="101"/>
    <x v="7"/>
    <n v="28"/>
  </r>
  <r>
    <x v="7"/>
    <x v="101"/>
    <x v="8"/>
    <n v="1"/>
  </r>
  <r>
    <x v="7"/>
    <x v="101"/>
    <x v="9"/>
    <n v="150"/>
  </r>
  <r>
    <x v="7"/>
    <x v="102"/>
    <x v="0"/>
    <n v="31"/>
  </r>
  <r>
    <x v="7"/>
    <x v="102"/>
    <x v="14"/>
    <n v="2"/>
  </r>
  <r>
    <x v="7"/>
    <x v="102"/>
    <x v="10"/>
    <n v="127"/>
  </r>
  <r>
    <x v="7"/>
    <x v="102"/>
    <x v="1"/>
    <n v="1"/>
  </r>
  <r>
    <x v="7"/>
    <x v="102"/>
    <x v="2"/>
    <n v="675"/>
  </r>
  <r>
    <x v="7"/>
    <x v="102"/>
    <x v="11"/>
    <n v="11"/>
  </r>
  <r>
    <x v="7"/>
    <x v="102"/>
    <x v="3"/>
    <n v="1471"/>
  </r>
  <r>
    <x v="7"/>
    <x v="102"/>
    <x v="15"/>
    <n v="2"/>
  </r>
  <r>
    <x v="7"/>
    <x v="102"/>
    <x v="12"/>
    <n v="11"/>
  </r>
  <r>
    <x v="7"/>
    <x v="102"/>
    <x v="4"/>
    <n v="27"/>
  </r>
  <r>
    <x v="7"/>
    <x v="102"/>
    <x v="17"/>
    <n v="1"/>
  </r>
  <r>
    <x v="7"/>
    <x v="102"/>
    <x v="13"/>
    <n v="3"/>
  </r>
  <r>
    <x v="7"/>
    <x v="102"/>
    <x v="5"/>
    <n v="41"/>
  </r>
  <r>
    <x v="7"/>
    <x v="102"/>
    <x v="6"/>
    <n v="6842"/>
  </r>
  <r>
    <x v="7"/>
    <x v="102"/>
    <x v="18"/>
    <n v="2"/>
  </r>
  <r>
    <x v="7"/>
    <x v="102"/>
    <x v="7"/>
    <n v="117"/>
  </r>
  <r>
    <x v="7"/>
    <x v="102"/>
    <x v="8"/>
    <n v="3"/>
  </r>
  <r>
    <x v="7"/>
    <x v="102"/>
    <x v="9"/>
    <n v="357"/>
  </r>
  <r>
    <x v="7"/>
    <x v="103"/>
    <x v="6"/>
    <n v="5"/>
  </r>
  <r>
    <x v="7"/>
    <x v="103"/>
    <x v="0"/>
    <n v="11"/>
  </r>
  <r>
    <x v="7"/>
    <x v="103"/>
    <x v="10"/>
    <n v="3"/>
  </r>
  <r>
    <x v="7"/>
    <x v="103"/>
    <x v="2"/>
    <n v="1267"/>
  </r>
  <r>
    <x v="7"/>
    <x v="103"/>
    <x v="11"/>
    <n v="13"/>
  </r>
  <r>
    <x v="7"/>
    <x v="103"/>
    <x v="3"/>
    <n v="1"/>
  </r>
  <r>
    <x v="7"/>
    <x v="103"/>
    <x v="12"/>
    <n v="9"/>
  </r>
  <r>
    <x v="7"/>
    <x v="103"/>
    <x v="17"/>
    <n v="18"/>
  </r>
  <r>
    <x v="7"/>
    <x v="103"/>
    <x v="5"/>
    <n v="3"/>
  </r>
  <r>
    <x v="7"/>
    <x v="103"/>
    <x v="6"/>
    <n v="4887"/>
  </r>
  <r>
    <x v="7"/>
    <x v="103"/>
    <x v="18"/>
    <n v="1"/>
  </r>
  <r>
    <x v="7"/>
    <x v="103"/>
    <x v="7"/>
    <n v="98"/>
  </r>
  <r>
    <x v="7"/>
    <x v="103"/>
    <x v="8"/>
    <n v="4"/>
  </r>
  <r>
    <x v="7"/>
    <x v="103"/>
    <x v="9"/>
    <n v="219"/>
  </r>
  <r>
    <x v="7"/>
    <x v="104"/>
    <x v="0"/>
    <n v="4"/>
  </r>
  <r>
    <x v="7"/>
    <x v="104"/>
    <x v="14"/>
    <n v="14"/>
  </r>
  <r>
    <x v="7"/>
    <x v="104"/>
    <x v="1"/>
    <n v="1"/>
  </r>
  <r>
    <x v="7"/>
    <x v="104"/>
    <x v="2"/>
    <n v="373"/>
  </r>
  <r>
    <x v="7"/>
    <x v="104"/>
    <x v="11"/>
    <n v="1"/>
  </r>
  <r>
    <x v="7"/>
    <x v="104"/>
    <x v="4"/>
    <n v="6"/>
  </r>
  <r>
    <x v="7"/>
    <x v="104"/>
    <x v="17"/>
    <n v="2"/>
  </r>
  <r>
    <x v="7"/>
    <x v="104"/>
    <x v="13"/>
    <n v="1"/>
  </r>
  <r>
    <x v="7"/>
    <x v="104"/>
    <x v="5"/>
    <n v="2"/>
  </r>
  <r>
    <x v="7"/>
    <x v="104"/>
    <x v="6"/>
    <n v="3497"/>
  </r>
  <r>
    <x v="7"/>
    <x v="104"/>
    <x v="18"/>
    <n v="1"/>
  </r>
  <r>
    <x v="7"/>
    <x v="104"/>
    <x v="7"/>
    <n v="104"/>
  </r>
  <r>
    <x v="7"/>
    <x v="104"/>
    <x v="8"/>
    <n v="3"/>
  </r>
  <r>
    <x v="7"/>
    <x v="104"/>
    <x v="9"/>
    <n v="272"/>
  </r>
  <r>
    <x v="7"/>
    <x v="105"/>
    <x v="0"/>
    <n v="1"/>
  </r>
  <r>
    <x v="7"/>
    <x v="105"/>
    <x v="10"/>
    <n v="4"/>
  </r>
  <r>
    <x v="7"/>
    <x v="105"/>
    <x v="2"/>
    <n v="1034"/>
  </r>
  <r>
    <x v="7"/>
    <x v="105"/>
    <x v="11"/>
    <n v="1"/>
  </r>
  <r>
    <x v="7"/>
    <x v="105"/>
    <x v="12"/>
    <n v="7"/>
  </r>
  <r>
    <x v="7"/>
    <x v="105"/>
    <x v="4"/>
    <n v="2"/>
  </r>
  <r>
    <x v="7"/>
    <x v="105"/>
    <x v="13"/>
    <n v="1"/>
  </r>
  <r>
    <x v="7"/>
    <x v="105"/>
    <x v="6"/>
    <n v="2321"/>
  </r>
  <r>
    <x v="7"/>
    <x v="105"/>
    <x v="7"/>
    <n v="47"/>
  </r>
  <r>
    <x v="7"/>
    <x v="105"/>
    <x v="8"/>
    <n v="2"/>
  </r>
  <r>
    <x v="7"/>
    <x v="105"/>
    <x v="9"/>
    <n v="982"/>
  </r>
  <r>
    <x v="7"/>
    <x v="106"/>
    <x v="0"/>
    <n v="12"/>
  </r>
  <r>
    <x v="7"/>
    <x v="106"/>
    <x v="10"/>
    <n v="78"/>
  </r>
  <r>
    <x v="7"/>
    <x v="106"/>
    <x v="2"/>
    <n v="88"/>
  </r>
  <r>
    <x v="7"/>
    <x v="106"/>
    <x v="3"/>
    <n v="96"/>
  </r>
  <r>
    <x v="7"/>
    <x v="106"/>
    <x v="15"/>
    <n v="2"/>
  </r>
  <r>
    <x v="7"/>
    <x v="106"/>
    <x v="12"/>
    <n v="8"/>
  </r>
  <r>
    <x v="7"/>
    <x v="106"/>
    <x v="4"/>
    <n v="3"/>
  </r>
  <r>
    <x v="7"/>
    <x v="106"/>
    <x v="17"/>
    <n v="1"/>
  </r>
  <r>
    <x v="7"/>
    <x v="106"/>
    <x v="13"/>
    <n v="1"/>
  </r>
  <r>
    <x v="7"/>
    <x v="106"/>
    <x v="5"/>
    <n v="5"/>
  </r>
  <r>
    <x v="7"/>
    <x v="106"/>
    <x v="6"/>
    <n v="5287"/>
  </r>
  <r>
    <x v="7"/>
    <x v="106"/>
    <x v="18"/>
    <n v="1"/>
  </r>
  <r>
    <x v="7"/>
    <x v="106"/>
    <x v="7"/>
    <n v="125"/>
  </r>
  <r>
    <x v="7"/>
    <x v="106"/>
    <x v="8"/>
    <n v="4"/>
  </r>
  <r>
    <x v="7"/>
    <x v="106"/>
    <x v="9"/>
    <n v="208"/>
  </r>
  <r>
    <x v="7"/>
    <x v="107"/>
    <x v="0"/>
    <n v="8"/>
  </r>
  <r>
    <x v="7"/>
    <x v="107"/>
    <x v="10"/>
    <n v="59"/>
  </r>
  <r>
    <x v="7"/>
    <x v="107"/>
    <x v="1"/>
    <n v="4"/>
  </r>
  <r>
    <x v="7"/>
    <x v="107"/>
    <x v="2"/>
    <n v="230"/>
  </r>
  <r>
    <x v="7"/>
    <x v="107"/>
    <x v="11"/>
    <n v="1"/>
  </r>
  <r>
    <x v="7"/>
    <x v="107"/>
    <x v="3"/>
    <n v="3"/>
  </r>
  <r>
    <x v="7"/>
    <x v="107"/>
    <x v="15"/>
    <n v="2"/>
  </r>
  <r>
    <x v="7"/>
    <x v="107"/>
    <x v="12"/>
    <n v="10"/>
  </r>
  <r>
    <x v="7"/>
    <x v="107"/>
    <x v="4"/>
    <n v="2"/>
  </r>
  <r>
    <x v="7"/>
    <x v="107"/>
    <x v="17"/>
    <n v="3"/>
  </r>
  <r>
    <x v="7"/>
    <x v="107"/>
    <x v="5"/>
    <n v="14"/>
  </r>
  <r>
    <x v="7"/>
    <x v="107"/>
    <x v="6"/>
    <n v="11857"/>
  </r>
  <r>
    <x v="7"/>
    <x v="107"/>
    <x v="18"/>
    <n v="10"/>
  </r>
  <r>
    <x v="7"/>
    <x v="107"/>
    <x v="7"/>
    <n v="13"/>
  </r>
  <r>
    <x v="7"/>
    <x v="107"/>
    <x v="8"/>
    <n v="5"/>
  </r>
  <r>
    <x v="7"/>
    <x v="107"/>
    <x v="9"/>
    <n v="888"/>
  </r>
  <r>
    <x v="7"/>
    <x v="108"/>
    <x v="6"/>
    <n v="8"/>
  </r>
  <r>
    <x v="7"/>
    <x v="108"/>
    <x v="0"/>
    <n v="9"/>
  </r>
  <r>
    <x v="7"/>
    <x v="108"/>
    <x v="14"/>
    <n v="3"/>
  </r>
  <r>
    <x v="7"/>
    <x v="108"/>
    <x v="1"/>
    <n v="13"/>
  </r>
  <r>
    <x v="7"/>
    <x v="108"/>
    <x v="2"/>
    <n v="416"/>
  </r>
  <r>
    <x v="7"/>
    <x v="108"/>
    <x v="11"/>
    <n v="14"/>
  </r>
  <r>
    <x v="7"/>
    <x v="108"/>
    <x v="3"/>
    <n v="4"/>
  </r>
  <r>
    <x v="7"/>
    <x v="108"/>
    <x v="15"/>
    <n v="3"/>
  </r>
  <r>
    <x v="7"/>
    <x v="108"/>
    <x v="12"/>
    <n v="17"/>
  </r>
  <r>
    <x v="7"/>
    <x v="108"/>
    <x v="4"/>
    <n v="7"/>
  </r>
  <r>
    <x v="7"/>
    <x v="108"/>
    <x v="17"/>
    <n v="2"/>
  </r>
  <r>
    <x v="7"/>
    <x v="108"/>
    <x v="13"/>
    <n v="2"/>
  </r>
  <r>
    <x v="7"/>
    <x v="108"/>
    <x v="5"/>
    <n v="10"/>
  </r>
  <r>
    <x v="7"/>
    <x v="108"/>
    <x v="6"/>
    <n v="11875"/>
  </r>
  <r>
    <x v="7"/>
    <x v="108"/>
    <x v="7"/>
    <n v="45"/>
  </r>
  <r>
    <x v="7"/>
    <x v="108"/>
    <x v="8"/>
    <n v="7"/>
  </r>
  <r>
    <x v="7"/>
    <x v="108"/>
    <x v="9"/>
    <n v="972"/>
  </r>
  <r>
    <x v="7"/>
    <x v="109"/>
    <x v="0"/>
    <n v="21"/>
  </r>
  <r>
    <x v="7"/>
    <x v="109"/>
    <x v="14"/>
    <n v="1"/>
  </r>
  <r>
    <x v="7"/>
    <x v="109"/>
    <x v="2"/>
    <n v="4"/>
  </r>
  <r>
    <x v="7"/>
    <x v="109"/>
    <x v="11"/>
    <n v="18"/>
  </r>
  <r>
    <x v="7"/>
    <x v="109"/>
    <x v="3"/>
    <n v="67"/>
  </r>
  <r>
    <x v="7"/>
    <x v="109"/>
    <x v="15"/>
    <n v="22"/>
  </r>
  <r>
    <x v="7"/>
    <x v="109"/>
    <x v="12"/>
    <n v="21"/>
  </r>
  <r>
    <x v="7"/>
    <x v="109"/>
    <x v="4"/>
    <n v="6"/>
  </r>
  <r>
    <x v="7"/>
    <x v="109"/>
    <x v="23"/>
    <n v="1"/>
  </r>
  <r>
    <x v="7"/>
    <x v="109"/>
    <x v="16"/>
    <n v="3"/>
  </r>
  <r>
    <x v="7"/>
    <x v="109"/>
    <x v="17"/>
    <n v="7"/>
  </r>
  <r>
    <x v="7"/>
    <x v="109"/>
    <x v="13"/>
    <n v="1"/>
  </r>
  <r>
    <x v="7"/>
    <x v="109"/>
    <x v="5"/>
    <n v="25"/>
  </r>
  <r>
    <x v="7"/>
    <x v="109"/>
    <x v="6"/>
    <n v="8089"/>
  </r>
  <r>
    <x v="7"/>
    <x v="109"/>
    <x v="7"/>
    <n v="96"/>
  </r>
  <r>
    <x v="7"/>
    <x v="109"/>
    <x v="8"/>
    <n v="9"/>
  </r>
  <r>
    <x v="7"/>
    <x v="109"/>
    <x v="9"/>
    <n v="575"/>
  </r>
  <r>
    <x v="7"/>
    <x v="110"/>
    <x v="0"/>
    <n v="2"/>
  </r>
  <r>
    <x v="7"/>
    <x v="110"/>
    <x v="10"/>
    <n v="124"/>
  </r>
  <r>
    <x v="7"/>
    <x v="110"/>
    <x v="2"/>
    <n v="4"/>
  </r>
  <r>
    <x v="7"/>
    <x v="110"/>
    <x v="11"/>
    <n v="4"/>
  </r>
  <r>
    <x v="7"/>
    <x v="110"/>
    <x v="17"/>
    <n v="3"/>
  </r>
  <r>
    <x v="7"/>
    <x v="110"/>
    <x v="5"/>
    <n v="3"/>
  </r>
  <r>
    <x v="7"/>
    <x v="110"/>
    <x v="6"/>
    <n v="2817"/>
  </r>
  <r>
    <x v="7"/>
    <x v="110"/>
    <x v="18"/>
    <n v="1"/>
  </r>
  <r>
    <x v="7"/>
    <x v="110"/>
    <x v="7"/>
    <n v="69"/>
  </r>
  <r>
    <x v="7"/>
    <x v="110"/>
    <x v="8"/>
    <n v="1"/>
  </r>
  <r>
    <x v="7"/>
    <x v="110"/>
    <x v="9"/>
    <n v="112"/>
  </r>
  <r>
    <x v="7"/>
    <x v="111"/>
    <x v="0"/>
    <n v="47"/>
  </r>
  <r>
    <x v="7"/>
    <x v="111"/>
    <x v="10"/>
    <n v="1"/>
  </r>
  <r>
    <x v="7"/>
    <x v="111"/>
    <x v="1"/>
    <n v="31"/>
  </r>
  <r>
    <x v="7"/>
    <x v="111"/>
    <x v="2"/>
    <n v="49"/>
  </r>
  <r>
    <x v="7"/>
    <x v="111"/>
    <x v="11"/>
    <n v="1"/>
  </r>
  <r>
    <x v="7"/>
    <x v="111"/>
    <x v="4"/>
    <n v="3"/>
  </r>
  <r>
    <x v="7"/>
    <x v="111"/>
    <x v="16"/>
    <n v="1"/>
  </r>
  <r>
    <x v="7"/>
    <x v="111"/>
    <x v="17"/>
    <n v="4"/>
  </r>
  <r>
    <x v="7"/>
    <x v="111"/>
    <x v="5"/>
    <n v="5"/>
  </r>
  <r>
    <x v="7"/>
    <x v="111"/>
    <x v="6"/>
    <n v="3501"/>
  </r>
  <r>
    <x v="7"/>
    <x v="111"/>
    <x v="18"/>
    <n v="1"/>
  </r>
  <r>
    <x v="7"/>
    <x v="111"/>
    <x v="7"/>
    <n v="39"/>
  </r>
  <r>
    <x v="7"/>
    <x v="111"/>
    <x v="9"/>
    <n v="37"/>
  </r>
  <r>
    <x v="7"/>
    <x v="112"/>
    <x v="0"/>
    <n v="289"/>
  </r>
  <r>
    <x v="7"/>
    <x v="112"/>
    <x v="14"/>
    <n v="3"/>
  </r>
  <r>
    <x v="7"/>
    <x v="112"/>
    <x v="10"/>
    <n v="1"/>
  </r>
  <r>
    <x v="7"/>
    <x v="112"/>
    <x v="1"/>
    <n v="1"/>
  </r>
  <r>
    <x v="7"/>
    <x v="112"/>
    <x v="2"/>
    <n v="101"/>
  </r>
  <r>
    <x v="7"/>
    <x v="112"/>
    <x v="11"/>
    <n v="3"/>
  </r>
  <r>
    <x v="7"/>
    <x v="112"/>
    <x v="3"/>
    <n v="1918"/>
  </r>
  <r>
    <x v="7"/>
    <x v="112"/>
    <x v="15"/>
    <n v="268"/>
  </r>
  <r>
    <x v="7"/>
    <x v="112"/>
    <x v="12"/>
    <n v="36"/>
  </r>
  <r>
    <x v="7"/>
    <x v="112"/>
    <x v="4"/>
    <n v="56"/>
  </r>
  <r>
    <x v="7"/>
    <x v="112"/>
    <x v="17"/>
    <n v="4"/>
  </r>
  <r>
    <x v="7"/>
    <x v="112"/>
    <x v="19"/>
    <n v="3"/>
  </r>
  <r>
    <x v="7"/>
    <x v="112"/>
    <x v="13"/>
    <n v="22"/>
  </r>
  <r>
    <x v="7"/>
    <x v="112"/>
    <x v="5"/>
    <n v="5"/>
  </r>
  <r>
    <x v="7"/>
    <x v="112"/>
    <x v="6"/>
    <n v="14160"/>
  </r>
  <r>
    <x v="7"/>
    <x v="112"/>
    <x v="18"/>
    <n v="4"/>
  </r>
  <r>
    <x v="7"/>
    <x v="112"/>
    <x v="7"/>
    <n v="151"/>
  </r>
  <r>
    <x v="7"/>
    <x v="112"/>
    <x v="8"/>
    <n v="8"/>
  </r>
  <r>
    <x v="7"/>
    <x v="112"/>
    <x v="9"/>
    <n v="7893"/>
  </r>
  <r>
    <x v="7"/>
    <x v="113"/>
    <x v="0"/>
    <n v="1"/>
  </r>
  <r>
    <x v="7"/>
    <x v="113"/>
    <x v="10"/>
    <n v="37"/>
  </r>
  <r>
    <x v="7"/>
    <x v="113"/>
    <x v="2"/>
    <n v="146"/>
  </r>
  <r>
    <x v="7"/>
    <x v="113"/>
    <x v="11"/>
    <n v="4"/>
  </r>
  <r>
    <x v="7"/>
    <x v="113"/>
    <x v="3"/>
    <n v="216"/>
  </r>
  <r>
    <x v="7"/>
    <x v="113"/>
    <x v="15"/>
    <n v="3"/>
  </r>
  <r>
    <x v="7"/>
    <x v="113"/>
    <x v="17"/>
    <n v="1"/>
  </r>
  <r>
    <x v="7"/>
    <x v="113"/>
    <x v="5"/>
    <n v="1"/>
  </r>
  <r>
    <x v="7"/>
    <x v="113"/>
    <x v="6"/>
    <n v="2608"/>
  </r>
  <r>
    <x v="7"/>
    <x v="113"/>
    <x v="7"/>
    <n v="161"/>
  </r>
  <r>
    <x v="7"/>
    <x v="113"/>
    <x v="8"/>
    <n v="2"/>
  </r>
  <r>
    <x v="7"/>
    <x v="113"/>
    <x v="9"/>
    <n v="89"/>
  </r>
  <r>
    <x v="7"/>
    <x v="114"/>
    <x v="0"/>
    <n v="8"/>
  </r>
  <r>
    <x v="7"/>
    <x v="114"/>
    <x v="14"/>
    <n v="1"/>
  </r>
  <r>
    <x v="7"/>
    <x v="114"/>
    <x v="2"/>
    <n v="262"/>
  </r>
  <r>
    <x v="7"/>
    <x v="114"/>
    <x v="11"/>
    <n v="13"/>
  </r>
  <r>
    <x v="7"/>
    <x v="114"/>
    <x v="3"/>
    <n v="3"/>
  </r>
  <r>
    <x v="7"/>
    <x v="114"/>
    <x v="15"/>
    <n v="5"/>
  </r>
  <r>
    <x v="7"/>
    <x v="114"/>
    <x v="4"/>
    <n v="6"/>
  </r>
  <r>
    <x v="7"/>
    <x v="114"/>
    <x v="16"/>
    <n v="1"/>
  </r>
  <r>
    <x v="7"/>
    <x v="114"/>
    <x v="17"/>
    <n v="4"/>
  </r>
  <r>
    <x v="7"/>
    <x v="114"/>
    <x v="5"/>
    <n v="6"/>
  </r>
  <r>
    <x v="7"/>
    <x v="114"/>
    <x v="6"/>
    <n v="5333"/>
  </r>
  <r>
    <x v="7"/>
    <x v="114"/>
    <x v="18"/>
    <n v="1"/>
  </r>
  <r>
    <x v="7"/>
    <x v="114"/>
    <x v="7"/>
    <n v="58"/>
  </r>
  <r>
    <x v="7"/>
    <x v="114"/>
    <x v="8"/>
    <n v="4"/>
  </r>
  <r>
    <x v="7"/>
    <x v="114"/>
    <x v="9"/>
    <n v="180"/>
  </r>
  <r>
    <x v="8"/>
    <x v="115"/>
    <x v="0"/>
    <n v="2260"/>
  </r>
  <r>
    <x v="8"/>
    <x v="115"/>
    <x v="14"/>
    <n v="277"/>
  </r>
  <r>
    <x v="8"/>
    <x v="115"/>
    <x v="20"/>
    <n v="127"/>
  </r>
  <r>
    <x v="8"/>
    <x v="115"/>
    <x v="21"/>
    <n v="24"/>
  </r>
  <r>
    <x v="8"/>
    <x v="115"/>
    <x v="10"/>
    <n v="8"/>
  </r>
  <r>
    <x v="8"/>
    <x v="115"/>
    <x v="1"/>
    <n v="962"/>
  </r>
  <r>
    <x v="8"/>
    <x v="115"/>
    <x v="2"/>
    <n v="370"/>
  </r>
  <r>
    <x v="8"/>
    <x v="115"/>
    <x v="11"/>
    <n v="1041"/>
  </r>
  <r>
    <x v="8"/>
    <x v="115"/>
    <x v="3"/>
    <n v="700"/>
  </r>
  <r>
    <x v="8"/>
    <x v="115"/>
    <x v="15"/>
    <n v="3"/>
  </r>
  <r>
    <x v="8"/>
    <x v="115"/>
    <x v="12"/>
    <n v="150"/>
  </r>
  <r>
    <x v="8"/>
    <x v="115"/>
    <x v="4"/>
    <n v="4201"/>
  </r>
  <r>
    <x v="8"/>
    <x v="115"/>
    <x v="16"/>
    <n v="1"/>
  </r>
  <r>
    <x v="8"/>
    <x v="115"/>
    <x v="17"/>
    <n v="746"/>
  </r>
  <r>
    <x v="8"/>
    <x v="115"/>
    <x v="19"/>
    <n v="31"/>
  </r>
  <r>
    <x v="8"/>
    <x v="115"/>
    <x v="13"/>
    <n v="27"/>
  </r>
  <r>
    <x v="8"/>
    <x v="115"/>
    <x v="5"/>
    <n v="5"/>
  </r>
  <r>
    <x v="8"/>
    <x v="115"/>
    <x v="6"/>
    <n v="472353"/>
  </r>
  <r>
    <x v="8"/>
    <x v="115"/>
    <x v="18"/>
    <n v="4"/>
  </r>
  <r>
    <x v="8"/>
    <x v="115"/>
    <x v="7"/>
    <n v="53"/>
  </r>
  <r>
    <x v="8"/>
    <x v="115"/>
    <x v="8"/>
    <n v="1193"/>
  </r>
  <r>
    <x v="8"/>
    <x v="115"/>
    <x v="9"/>
    <n v="118286"/>
  </r>
  <r>
    <x v="8"/>
    <x v="116"/>
    <x v="0"/>
    <n v="22"/>
  </r>
  <r>
    <x v="8"/>
    <x v="116"/>
    <x v="14"/>
    <n v="1"/>
  </r>
  <r>
    <x v="8"/>
    <x v="116"/>
    <x v="1"/>
    <n v="18"/>
  </r>
  <r>
    <x v="8"/>
    <x v="116"/>
    <x v="2"/>
    <n v="2557"/>
  </r>
  <r>
    <x v="8"/>
    <x v="116"/>
    <x v="11"/>
    <n v="16"/>
  </r>
  <r>
    <x v="8"/>
    <x v="116"/>
    <x v="15"/>
    <n v="3"/>
  </r>
  <r>
    <x v="8"/>
    <x v="116"/>
    <x v="12"/>
    <n v="32"/>
  </r>
  <r>
    <x v="8"/>
    <x v="116"/>
    <x v="4"/>
    <n v="69"/>
  </r>
  <r>
    <x v="8"/>
    <x v="116"/>
    <x v="17"/>
    <n v="5"/>
  </r>
  <r>
    <x v="8"/>
    <x v="116"/>
    <x v="13"/>
    <n v="2"/>
  </r>
  <r>
    <x v="8"/>
    <x v="116"/>
    <x v="5"/>
    <n v="55"/>
  </r>
  <r>
    <x v="8"/>
    <x v="116"/>
    <x v="6"/>
    <n v="13058"/>
  </r>
  <r>
    <x v="8"/>
    <x v="116"/>
    <x v="18"/>
    <n v="2"/>
  </r>
  <r>
    <x v="8"/>
    <x v="116"/>
    <x v="7"/>
    <n v="345"/>
  </r>
  <r>
    <x v="8"/>
    <x v="116"/>
    <x v="8"/>
    <n v="8"/>
  </r>
  <r>
    <x v="8"/>
    <x v="116"/>
    <x v="9"/>
    <n v="1267"/>
  </r>
  <r>
    <x v="8"/>
    <x v="117"/>
    <x v="0"/>
    <n v="142"/>
  </r>
  <r>
    <x v="8"/>
    <x v="117"/>
    <x v="14"/>
    <n v="23"/>
  </r>
  <r>
    <x v="8"/>
    <x v="117"/>
    <x v="20"/>
    <n v="39"/>
  </r>
  <r>
    <x v="8"/>
    <x v="117"/>
    <x v="10"/>
    <n v="5"/>
  </r>
  <r>
    <x v="8"/>
    <x v="117"/>
    <x v="1"/>
    <n v="33"/>
  </r>
  <r>
    <x v="8"/>
    <x v="117"/>
    <x v="2"/>
    <n v="3555"/>
  </r>
  <r>
    <x v="8"/>
    <x v="117"/>
    <x v="11"/>
    <n v="45"/>
  </r>
  <r>
    <x v="8"/>
    <x v="117"/>
    <x v="3"/>
    <n v="9"/>
  </r>
  <r>
    <x v="8"/>
    <x v="117"/>
    <x v="15"/>
    <n v="4"/>
  </r>
  <r>
    <x v="8"/>
    <x v="117"/>
    <x v="12"/>
    <n v="163"/>
  </r>
  <r>
    <x v="8"/>
    <x v="117"/>
    <x v="4"/>
    <n v="348"/>
  </r>
  <r>
    <x v="8"/>
    <x v="117"/>
    <x v="17"/>
    <n v="136"/>
  </r>
  <r>
    <x v="8"/>
    <x v="117"/>
    <x v="19"/>
    <n v="2"/>
  </r>
  <r>
    <x v="8"/>
    <x v="117"/>
    <x v="13"/>
    <n v="6"/>
  </r>
  <r>
    <x v="8"/>
    <x v="117"/>
    <x v="5"/>
    <n v="12"/>
  </r>
  <r>
    <x v="8"/>
    <x v="117"/>
    <x v="6"/>
    <n v="76936"/>
  </r>
  <r>
    <x v="8"/>
    <x v="117"/>
    <x v="18"/>
    <n v="7"/>
  </r>
  <r>
    <x v="8"/>
    <x v="117"/>
    <x v="7"/>
    <n v="146"/>
  </r>
  <r>
    <x v="8"/>
    <x v="117"/>
    <x v="8"/>
    <n v="112"/>
  </r>
  <r>
    <x v="8"/>
    <x v="117"/>
    <x v="9"/>
    <n v="9868"/>
  </r>
  <r>
    <x v="8"/>
    <x v="118"/>
    <x v="0"/>
    <n v="26"/>
  </r>
  <r>
    <x v="8"/>
    <x v="118"/>
    <x v="14"/>
    <n v="9"/>
  </r>
  <r>
    <x v="8"/>
    <x v="118"/>
    <x v="20"/>
    <n v="4"/>
  </r>
  <r>
    <x v="8"/>
    <x v="118"/>
    <x v="10"/>
    <n v="1"/>
  </r>
  <r>
    <x v="8"/>
    <x v="118"/>
    <x v="1"/>
    <n v="6"/>
  </r>
  <r>
    <x v="8"/>
    <x v="118"/>
    <x v="2"/>
    <n v="185"/>
  </r>
  <r>
    <x v="8"/>
    <x v="118"/>
    <x v="11"/>
    <n v="12"/>
  </r>
  <r>
    <x v="8"/>
    <x v="118"/>
    <x v="3"/>
    <n v="1"/>
  </r>
  <r>
    <x v="8"/>
    <x v="118"/>
    <x v="12"/>
    <n v="6"/>
  </r>
  <r>
    <x v="8"/>
    <x v="118"/>
    <x v="4"/>
    <n v="106"/>
  </r>
  <r>
    <x v="8"/>
    <x v="118"/>
    <x v="17"/>
    <n v="13"/>
  </r>
  <r>
    <x v="8"/>
    <x v="118"/>
    <x v="13"/>
    <n v="1"/>
  </r>
  <r>
    <x v="8"/>
    <x v="118"/>
    <x v="5"/>
    <n v="5"/>
  </r>
  <r>
    <x v="8"/>
    <x v="118"/>
    <x v="6"/>
    <n v="14680"/>
  </r>
  <r>
    <x v="8"/>
    <x v="118"/>
    <x v="18"/>
    <n v="1"/>
  </r>
  <r>
    <x v="8"/>
    <x v="118"/>
    <x v="7"/>
    <n v="26"/>
  </r>
  <r>
    <x v="8"/>
    <x v="118"/>
    <x v="8"/>
    <n v="10"/>
  </r>
  <r>
    <x v="8"/>
    <x v="118"/>
    <x v="9"/>
    <n v="649"/>
  </r>
  <r>
    <x v="8"/>
    <x v="119"/>
    <x v="0"/>
    <n v="156"/>
  </r>
  <r>
    <x v="8"/>
    <x v="119"/>
    <x v="14"/>
    <n v="9"/>
  </r>
  <r>
    <x v="8"/>
    <x v="119"/>
    <x v="21"/>
    <n v="3"/>
  </r>
  <r>
    <x v="8"/>
    <x v="119"/>
    <x v="10"/>
    <n v="2"/>
  </r>
  <r>
    <x v="8"/>
    <x v="119"/>
    <x v="1"/>
    <n v="7"/>
  </r>
  <r>
    <x v="8"/>
    <x v="119"/>
    <x v="2"/>
    <n v="1558"/>
  </r>
  <r>
    <x v="8"/>
    <x v="119"/>
    <x v="11"/>
    <n v="35"/>
  </r>
  <r>
    <x v="8"/>
    <x v="119"/>
    <x v="3"/>
    <n v="1"/>
  </r>
  <r>
    <x v="8"/>
    <x v="119"/>
    <x v="15"/>
    <n v="7"/>
  </r>
  <r>
    <x v="8"/>
    <x v="119"/>
    <x v="12"/>
    <n v="104"/>
  </r>
  <r>
    <x v="8"/>
    <x v="119"/>
    <x v="4"/>
    <n v="143"/>
  </r>
  <r>
    <x v="8"/>
    <x v="119"/>
    <x v="16"/>
    <n v="1"/>
  </r>
  <r>
    <x v="8"/>
    <x v="119"/>
    <x v="17"/>
    <n v="9"/>
  </r>
  <r>
    <x v="8"/>
    <x v="119"/>
    <x v="19"/>
    <n v="1"/>
  </r>
  <r>
    <x v="8"/>
    <x v="119"/>
    <x v="5"/>
    <n v="26"/>
  </r>
  <r>
    <x v="8"/>
    <x v="119"/>
    <x v="6"/>
    <n v="12755"/>
  </r>
  <r>
    <x v="8"/>
    <x v="119"/>
    <x v="18"/>
    <n v="3"/>
  </r>
  <r>
    <x v="8"/>
    <x v="119"/>
    <x v="7"/>
    <n v="163"/>
  </r>
  <r>
    <x v="8"/>
    <x v="119"/>
    <x v="8"/>
    <n v="15"/>
  </r>
  <r>
    <x v="8"/>
    <x v="119"/>
    <x v="9"/>
    <n v="1006"/>
  </r>
  <r>
    <x v="8"/>
    <x v="120"/>
    <x v="0"/>
    <n v="250"/>
  </r>
  <r>
    <x v="8"/>
    <x v="120"/>
    <x v="14"/>
    <n v="21"/>
  </r>
  <r>
    <x v="8"/>
    <x v="120"/>
    <x v="20"/>
    <n v="20"/>
  </r>
  <r>
    <x v="8"/>
    <x v="120"/>
    <x v="10"/>
    <n v="1"/>
  </r>
  <r>
    <x v="8"/>
    <x v="120"/>
    <x v="1"/>
    <n v="17"/>
  </r>
  <r>
    <x v="8"/>
    <x v="120"/>
    <x v="2"/>
    <n v="3"/>
  </r>
  <r>
    <x v="8"/>
    <x v="120"/>
    <x v="11"/>
    <n v="161"/>
  </r>
  <r>
    <x v="8"/>
    <x v="120"/>
    <x v="3"/>
    <n v="13"/>
  </r>
  <r>
    <x v="8"/>
    <x v="120"/>
    <x v="15"/>
    <n v="13"/>
  </r>
  <r>
    <x v="8"/>
    <x v="120"/>
    <x v="12"/>
    <n v="9"/>
  </r>
  <r>
    <x v="8"/>
    <x v="120"/>
    <x v="4"/>
    <n v="74"/>
  </r>
  <r>
    <x v="8"/>
    <x v="120"/>
    <x v="16"/>
    <n v="1"/>
  </r>
  <r>
    <x v="8"/>
    <x v="120"/>
    <x v="17"/>
    <n v="19"/>
  </r>
  <r>
    <x v="8"/>
    <x v="120"/>
    <x v="6"/>
    <n v="13912"/>
  </r>
  <r>
    <x v="8"/>
    <x v="120"/>
    <x v="8"/>
    <n v="6"/>
  </r>
  <r>
    <x v="8"/>
    <x v="120"/>
    <x v="9"/>
    <n v="1359"/>
  </r>
  <r>
    <x v="8"/>
    <x v="121"/>
    <x v="0"/>
    <n v="44"/>
  </r>
  <r>
    <x v="8"/>
    <x v="121"/>
    <x v="14"/>
    <n v="15"/>
  </r>
  <r>
    <x v="8"/>
    <x v="121"/>
    <x v="2"/>
    <n v="1425"/>
  </r>
  <r>
    <x v="8"/>
    <x v="121"/>
    <x v="11"/>
    <n v="47"/>
  </r>
  <r>
    <x v="8"/>
    <x v="121"/>
    <x v="3"/>
    <n v="9"/>
  </r>
  <r>
    <x v="8"/>
    <x v="121"/>
    <x v="12"/>
    <n v="23"/>
  </r>
  <r>
    <x v="8"/>
    <x v="121"/>
    <x v="4"/>
    <n v="277"/>
  </r>
  <r>
    <x v="8"/>
    <x v="121"/>
    <x v="17"/>
    <n v="4"/>
  </r>
  <r>
    <x v="8"/>
    <x v="121"/>
    <x v="13"/>
    <n v="1"/>
  </r>
  <r>
    <x v="8"/>
    <x v="121"/>
    <x v="5"/>
    <n v="22"/>
  </r>
  <r>
    <x v="8"/>
    <x v="121"/>
    <x v="6"/>
    <n v="10409"/>
  </r>
  <r>
    <x v="8"/>
    <x v="121"/>
    <x v="18"/>
    <n v="2"/>
  </r>
  <r>
    <x v="8"/>
    <x v="121"/>
    <x v="7"/>
    <n v="141"/>
  </r>
  <r>
    <x v="8"/>
    <x v="121"/>
    <x v="8"/>
    <n v="5"/>
  </r>
  <r>
    <x v="8"/>
    <x v="121"/>
    <x v="9"/>
    <n v="504"/>
  </r>
  <r>
    <x v="8"/>
    <x v="122"/>
    <x v="0"/>
    <n v="109"/>
  </r>
  <r>
    <x v="8"/>
    <x v="122"/>
    <x v="14"/>
    <n v="24"/>
  </r>
  <r>
    <x v="8"/>
    <x v="122"/>
    <x v="20"/>
    <n v="17"/>
  </r>
  <r>
    <x v="8"/>
    <x v="122"/>
    <x v="21"/>
    <n v="7"/>
  </r>
  <r>
    <x v="8"/>
    <x v="122"/>
    <x v="10"/>
    <n v="19"/>
  </r>
  <r>
    <x v="8"/>
    <x v="122"/>
    <x v="1"/>
    <n v="312"/>
  </r>
  <r>
    <x v="8"/>
    <x v="122"/>
    <x v="2"/>
    <n v="1314"/>
  </r>
  <r>
    <x v="8"/>
    <x v="122"/>
    <x v="11"/>
    <n v="24"/>
  </r>
  <r>
    <x v="8"/>
    <x v="122"/>
    <x v="3"/>
    <n v="32"/>
  </r>
  <r>
    <x v="8"/>
    <x v="122"/>
    <x v="15"/>
    <n v="15"/>
  </r>
  <r>
    <x v="8"/>
    <x v="122"/>
    <x v="12"/>
    <n v="29"/>
  </r>
  <r>
    <x v="8"/>
    <x v="122"/>
    <x v="4"/>
    <n v="216"/>
  </r>
  <r>
    <x v="8"/>
    <x v="122"/>
    <x v="17"/>
    <n v="72"/>
  </r>
  <r>
    <x v="8"/>
    <x v="122"/>
    <x v="19"/>
    <n v="2"/>
  </r>
  <r>
    <x v="8"/>
    <x v="122"/>
    <x v="13"/>
    <n v="22"/>
  </r>
  <r>
    <x v="8"/>
    <x v="122"/>
    <x v="5"/>
    <n v="37"/>
  </r>
  <r>
    <x v="8"/>
    <x v="122"/>
    <x v="6"/>
    <n v="34496"/>
  </r>
  <r>
    <x v="8"/>
    <x v="122"/>
    <x v="18"/>
    <n v="6"/>
  </r>
  <r>
    <x v="8"/>
    <x v="122"/>
    <x v="7"/>
    <n v="350"/>
  </r>
  <r>
    <x v="8"/>
    <x v="122"/>
    <x v="8"/>
    <n v="25"/>
  </r>
  <r>
    <x v="8"/>
    <x v="122"/>
    <x v="9"/>
    <n v="3675"/>
  </r>
  <r>
    <x v="8"/>
    <x v="123"/>
    <x v="0"/>
    <n v="70"/>
  </r>
  <r>
    <x v="8"/>
    <x v="123"/>
    <x v="14"/>
    <n v="2"/>
  </r>
  <r>
    <x v="8"/>
    <x v="123"/>
    <x v="20"/>
    <n v="5"/>
  </r>
  <r>
    <x v="8"/>
    <x v="123"/>
    <x v="1"/>
    <n v="1"/>
  </r>
  <r>
    <x v="8"/>
    <x v="123"/>
    <x v="2"/>
    <n v="611"/>
  </r>
  <r>
    <x v="8"/>
    <x v="123"/>
    <x v="11"/>
    <n v="97"/>
  </r>
  <r>
    <x v="8"/>
    <x v="123"/>
    <x v="3"/>
    <n v="2"/>
  </r>
  <r>
    <x v="8"/>
    <x v="123"/>
    <x v="15"/>
    <n v="2"/>
  </r>
  <r>
    <x v="8"/>
    <x v="123"/>
    <x v="12"/>
    <n v="69"/>
  </r>
  <r>
    <x v="8"/>
    <x v="123"/>
    <x v="4"/>
    <n v="47"/>
  </r>
  <r>
    <x v="8"/>
    <x v="123"/>
    <x v="17"/>
    <n v="10"/>
  </r>
  <r>
    <x v="8"/>
    <x v="123"/>
    <x v="5"/>
    <n v="14"/>
  </r>
  <r>
    <x v="8"/>
    <x v="123"/>
    <x v="6"/>
    <n v="7261"/>
  </r>
  <r>
    <x v="8"/>
    <x v="123"/>
    <x v="7"/>
    <n v="142"/>
  </r>
  <r>
    <x v="8"/>
    <x v="123"/>
    <x v="8"/>
    <n v="2"/>
  </r>
  <r>
    <x v="8"/>
    <x v="123"/>
    <x v="9"/>
    <n v="754"/>
  </r>
  <r>
    <x v="8"/>
    <x v="124"/>
    <x v="0"/>
    <n v="47"/>
  </r>
  <r>
    <x v="8"/>
    <x v="124"/>
    <x v="14"/>
    <n v="6"/>
  </r>
  <r>
    <x v="8"/>
    <x v="124"/>
    <x v="20"/>
    <n v="31"/>
  </r>
  <r>
    <x v="8"/>
    <x v="124"/>
    <x v="10"/>
    <n v="12"/>
  </r>
  <r>
    <x v="8"/>
    <x v="124"/>
    <x v="1"/>
    <n v="2"/>
  </r>
  <r>
    <x v="8"/>
    <x v="124"/>
    <x v="2"/>
    <n v="43"/>
  </r>
  <r>
    <x v="8"/>
    <x v="124"/>
    <x v="11"/>
    <n v="6"/>
  </r>
  <r>
    <x v="8"/>
    <x v="124"/>
    <x v="3"/>
    <n v="9"/>
  </r>
  <r>
    <x v="8"/>
    <x v="124"/>
    <x v="15"/>
    <n v="6"/>
  </r>
  <r>
    <x v="8"/>
    <x v="124"/>
    <x v="12"/>
    <n v="1"/>
  </r>
  <r>
    <x v="8"/>
    <x v="124"/>
    <x v="4"/>
    <n v="24"/>
  </r>
  <r>
    <x v="8"/>
    <x v="124"/>
    <x v="17"/>
    <n v="1"/>
  </r>
  <r>
    <x v="8"/>
    <x v="124"/>
    <x v="5"/>
    <n v="7"/>
  </r>
  <r>
    <x v="8"/>
    <x v="124"/>
    <x v="6"/>
    <n v="4842"/>
  </r>
  <r>
    <x v="8"/>
    <x v="124"/>
    <x v="7"/>
    <n v="48"/>
  </r>
  <r>
    <x v="8"/>
    <x v="124"/>
    <x v="8"/>
    <n v="1"/>
  </r>
  <r>
    <x v="8"/>
    <x v="124"/>
    <x v="9"/>
    <n v="43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50">
  <r>
    <x v="0"/>
    <x v="0"/>
    <n v="1005238"/>
  </r>
  <r>
    <x v="0"/>
    <x v="1"/>
    <n v="911420"/>
  </r>
  <r>
    <x v="1"/>
    <x v="0"/>
    <n v="1666"/>
  </r>
  <r>
    <x v="1"/>
    <x v="1"/>
    <n v="1685"/>
  </r>
  <r>
    <x v="2"/>
    <x v="0"/>
    <n v="209"/>
  </r>
  <r>
    <x v="2"/>
    <x v="1"/>
    <n v="149"/>
  </r>
  <r>
    <x v="3"/>
    <x v="0"/>
    <n v="268"/>
  </r>
  <r>
    <x v="3"/>
    <x v="1"/>
    <n v="293"/>
  </r>
  <r>
    <x v="4"/>
    <x v="0"/>
    <n v="6456"/>
  </r>
  <r>
    <x v="4"/>
    <x v="1"/>
    <n v="7245"/>
  </r>
  <r>
    <x v="5"/>
    <x v="0"/>
    <n v="1934"/>
  </r>
  <r>
    <x v="5"/>
    <x v="1"/>
    <n v="2583"/>
  </r>
  <r>
    <x v="6"/>
    <x v="0"/>
    <n v="4108"/>
  </r>
  <r>
    <x v="6"/>
    <x v="1"/>
    <n v="4172"/>
  </r>
  <r>
    <x v="7"/>
    <x v="0"/>
    <n v="638"/>
  </r>
  <r>
    <x v="7"/>
    <x v="1"/>
    <n v="874"/>
  </r>
  <r>
    <x v="8"/>
    <x v="0"/>
    <n v="404"/>
  </r>
  <r>
    <x v="8"/>
    <x v="1"/>
    <n v="564"/>
  </r>
  <r>
    <x v="9"/>
    <x v="0"/>
    <n v="711"/>
  </r>
  <r>
    <x v="9"/>
    <x v="1"/>
    <n v="911"/>
  </r>
  <r>
    <x v="10"/>
    <x v="0"/>
    <n v="4377"/>
  </r>
  <r>
    <x v="10"/>
    <x v="1"/>
    <n v="4733"/>
  </r>
  <r>
    <x v="11"/>
    <x v="0"/>
    <n v="564"/>
  </r>
  <r>
    <x v="11"/>
    <x v="1"/>
    <n v="630"/>
  </r>
  <r>
    <x v="12"/>
    <x v="0"/>
    <n v="41843"/>
  </r>
  <r>
    <x v="12"/>
    <x v="1"/>
    <n v="44303"/>
  </r>
  <r>
    <x v="13"/>
    <x v="0"/>
    <n v="1715"/>
  </r>
  <r>
    <x v="13"/>
    <x v="1"/>
    <n v="1938"/>
  </r>
  <r>
    <x v="14"/>
    <x v="0"/>
    <n v="259"/>
  </r>
  <r>
    <x v="14"/>
    <x v="1"/>
    <n v="281"/>
  </r>
  <r>
    <x v="15"/>
    <x v="0"/>
    <n v="588"/>
  </r>
  <r>
    <x v="15"/>
    <x v="1"/>
    <n v="576"/>
  </r>
  <r>
    <x v="16"/>
    <x v="0"/>
    <n v="10551"/>
  </r>
  <r>
    <x v="16"/>
    <x v="1"/>
    <n v="10990"/>
  </r>
  <r>
    <x v="17"/>
    <x v="0"/>
    <n v="513"/>
  </r>
  <r>
    <x v="17"/>
    <x v="1"/>
    <n v="530"/>
  </r>
  <r>
    <x v="18"/>
    <x v="0"/>
    <n v="160070"/>
  </r>
  <r>
    <x v="18"/>
    <x v="1"/>
    <n v="144163"/>
  </r>
  <r>
    <x v="19"/>
    <x v="0"/>
    <n v="391"/>
  </r>
  <r>
    <x v="19"/>
    <x v="1"/>
    <n v="370"/>
  </r>
  <r>
    <x v="20"/>
    <x v="0"/>
    <n v="578"/>
  </r>
  <r>
    <x v="20"/>
    <x v="1"/>
    <n v="579"/>
  </r>
  <r>
    <x v="21"/>
    <x v="0"/>
    <n v="3704"/>
  </r>
  <r>
    <x v="21"/>
    <x v="1"/>
    <n v="3785"/>
  </r>
  <r>
    <x v="22"/>
    <x v="0"/>
    <n v="352"/>
  </r>
  <r>
    <x v="22"/>
    <x v="1"/>
    <n v="462"/>
  </r>
  <r>
    <x v="23"/>
    <x v="0"/>
    <n v="783"/>
  </r>
  <r>
    <x v="23"/>
    <x v="1"/>
    <n v="1073"/>
  </r>
  <r>
    <x v="24"/>
    <x v="0"/>
    <n v="453"/>
  </r>
  <r>
    <x v="24"/>
    <x v="1"/>
    <n v="555"/>
  </r>
  <r>
    <x v="25"/>
    <x v="0"/>
    <n v="281"/>
  </r>
  <r>
    <x v="25"/>
    <x v="1"/>
    <n v="274"/>
  </r>
  <r>
    <x v="26"/>
    <x v="0"/>
    <n v="35874"/>
  </r>
  <r>
    <x v="26"/>
    <x v="1"/>
    <n v="34305"/>
  </r>
  <r>
    <x v="27"/>
    <x v="0"/>
    <n v="277"/>
  </r>
  <r>
    <x v="27"/>
    <x v="1"/>
    <n v="305"/>
  </r>
  <r>
    <x v="28"/>
    <x v="0"/>
    <n v="706"/>
  </r>
  <r>
    <x v="28"/>
    <x v="1"/>
    <n v="647"/>
  </r>
  <r>
    <x v="29"/>
    <x v="0"/>
    <n v="449"/>
  </r>
  <r>
    <x v="29"/>
    <x v="1"/>
    <n v="456"/>
  </r>
  <r>
    <x v="30"/>
    <x v="0"/>
    <n v="319"/>
  </r>
  <r>
    <x v="30"/>
    <x v="1"/>
    <n v="310"/>
  </r>
  <r>
    <x v="31"/>
    <x v="0"/>
    <n v="11599"/>
  </r>
  <r>
    <x v="31"/>
    <x v="1"/>
    <n v="12820"/>
  </r>
  <r>
    <x v="32"/>
    <x v="0"/>
    <n v="11246"/>
  </r>
  <r>
    <x v="32"/>
    <x v="1"/>
    <n v="11384"/>
  </r>
  <r>
    <x v="33"/>
    <x v="0"/>
    <n v="557"/>
  </r>
  <r>
    <x v="33"/>
    <x v="1"/>
    <n v="625"/>
  </r>
  <r>
    <x v="34"/>
    <x v="0"/>
    <n v="12842"/>
  </r>
  <r>
    <x v="34"/>
    <x v="1"/>
    <n v="14098"/>
  </r>
  <r>
    <x v="35"/>
    <x v="0"/>
    <n v="13686"/>
  </r>
  <r>
    <x v="35"/>
    <x v="1"/>
    <n v="15246"/>
  </r>
  <r>
    <x v="36"/>
    <x v="0"/>
    <n v="1279"/>
  </r>
  <r>
    <x v="36"/>
    <x v="1"/>
    <n v="1398"/>
  </r>
  <r>
    <x v="37"/>
    <x v="0"/>
    <n v="1192"/>
  </r>
  <r>
    <x v="37"/>
    <x v="1"/>
    <n v="1291"/>
  </r>
  <r>
    <x v="38"/>
    <x v="0"/>
    <n v="305"/>
  </r>
  <r>
    <x v="38"/>
    <x v="1"/>
    <n v="359"/>
  </r>
  <r>
    <x v="39"/>
    <x v="0"/>
    <n v="1631"/>
  </r>
  <r>
    <x v="39"/>
    <x v="1"/>
    <n v="1654"/>
  </r>
  <r>
    <x v="40"/>
    <x v="0"/>
    <n v="21944"/>
  </r>
  <r>
    <x v="40"/>
    <x v="1"/>
    <n v="20827"/>
  </r>
  <r>
    <x v="41"/>
    <x v="0"/>
    <n v="869"/>
  </r>
  <r>
    <x v="41"/>
    <x v="1"/>
    <n v="875"/>
  </r>
  <r>
    <x v="42"/>
    <x v="0"/>
    <n v="6476"/>
  </r>
  <r>
    <x v="42"/>
    <x v="1"/>
    <n v="6107"/>
  </r>
  <r>
    <x v="43"/>
    <x v="0"/>
    <n v="845"/>
  </r>
  <r>
    <x v="43"/>
    <x v="1"/>
    <n v="993"/>
  </r>
  <r>
    <x v="44"/>
    <x v="0"/>
    <n v="4333"/>
  </r>
  <r>
    <x v="44"/>
    <x v="1"/>
    <n v="4771"/>
  </r>
  <r>
    <x v="45"/>
    <x v="0"/>
    <n v="2919"/>
  </r>
  <r>
    <x v="45"/>
    <x v="1"/>
    <n v="3207"/>
  </r>
  <r>
    <x v="46"/>
    <x v="0"/>
    <n v="83313"/>
  </r>
  <r>
    <x v="46"/>
    <x v="1"/>
    <n v="70212"/>
  </r>
  <r>
    <x v="47"/>
    <x v="0"/>
    <n v="3531"/>
  </r>
  <r>
    <x v="47"/>
    <x v="1"/>
    <n v="3957"/>
  </r>
  <r>
    <x v="48"/>
    <x v="0"/>
    <n v="1347"/>
  </r>
  <r>
    <x v="48"/>
    <x v="1"/>
    <n v="1374"/>
  </r>
  <r>
    <x v="49"/>
    <x v="0"/>
    <n v="303"/>
  </r>
  <r>
    <x v="49"/>
    <x v="1"/>
    <n v="387"/>
  </r>
  <r>
    <x v="50"/>
    <x v="0"/>
    <n v="16814"/>
  </r>
  <r>
    <x v="50"/>
    <x v="1"/>
    <n v="16808"/>
  </r>
  <r>
    <x v="51"/>
    <x v="0"/>
    <n v="1077"/>
  </r>
  <r>
    <x v="51"/>
    <x v="1"/>
    <n v="1229"/>
  </r>
  <r>
    <x v="52"/>
    <x v="0"/>
    <n v="816"/>
  </r>
  <r>
    <x v="52"/>
    <x v="1"/>
    <n v="789"/>
  </r>
  <r>
    <x v="53"/>
    <x v="0"/>
    <n v="575"/>
  </r>
  <r>
    <x v="53"/>
    <x v="1"/>
    <n v="714"/>
  </r>
  <r>
    <x v="54"/>
    <x v="0"/>
    <n v="11693"/>
  </r>
  <r>
    <x v="54"/>
    <x v="1"/>
    <n v="11885"/>
  </r>
  <r>
    <x v="55"/>
    <x v="0"/>
    <n v="1269"/>
  </r>
  <r>
    <x v="55"/>
    <x v="1"/>
    <n v="1261"/>
  </r>
  <r>
    <x v="56"/>
    <x v="0"/>
    <n v="363"/>
  </r>
  <r>
    <x v="56"/>
    <x v="1"/>
    <n v="436"/>
  </r>
  <r>
    <x v="57"/>
    <x v="0"/>
    <n v="441"/>
  </r>
  <r>
    <x v="57"/>
    <x v="1"/>
    <n v="529"/>
  </r>
  <r>
    <x v="58"/>
    <x v="0"/>
    <n v="137763"/>
  </r>
  <r>
    <x v="58"/>
    <x v="1"/>
    <n v="126562"/>
  </r>
  <r>
    <x v="59"/>
    <x v="0"/>
    <n v="1081"/>
  </r>
  <r>
    <x v="59"/>
    <x v="1"/>
    <n v="1377"/>
  </r>
  <r>
    <x v="60"/>
    <x v="0"/>
    <n v="1655"/>
  </r>
  <r>
    <x v="60"/>
    <x v="1"/>
    <n v="1622"/>
  </r>
  <r>
    <x v="61"/>
    <x v="0"/>
    <n v="1706"/>
  </r>
  <r>
    <x v="61"/>
    <x v="1"/>
    <n v="1971"/>
  </r>
  <r>
    <x v="62"/>
    <x v="0"/>
    <n v="27543"/>
  </r>
  <r>
    <x v="62"/>
    <x v="1"/>
    <n v="27062"/>
  </r>
  <r>
    <x v="63"/>
    <x v="0"/>
    <n v="4564"/>
  </r>
  <r>
    <x v="63"/>
    <x v="1"/>
    <n v="4124"/>
  </r>
  <r>
    <x v="64"/>
    <x v="0"/>
    <n v="1418"/>
  </r>
  <r>
    <x v="64"/>
    <x v="1"/>
    <n v="1890"/>
  </r>
  <r>
    <x v="65"/>
    <x v="0"/>
    <n v="4802"/>
  </r>
  <r>
    <x v="65"/>
    <x v="1"/>
    <n v="4936"/>
  </r>
  <r>
    <x v="66"/>
    <x v="0"/>
    <n v="555"/>
  </r>
  <r>
    <x v="66"/>
    <x v="1"/>
    <n v="626"/>
  </r>
  <r>
    <x v="67"/>
    <x v="0"/>
    <n v="845"/>
  </r>
  <r>
    <x v="67"/>
    <x v="1"/>
    <n v="1016"/>
  </r>
  <r>
    <x v="68"/>
    <x v="0"/>
    <n v="16620"/>
  </r>
  <r>
    <x v="68"/>
    <x v="1"/>
    <n v="16679"/>
  </r>
  <r>
    <x v="69"/>
    <x v="0"/>
    <n v="412"/>
  </r>
  <r>
    <x v="69"/>
    <x v="1"/>
    <n v="414"/>
  </r>
  <r>
    <x v="70"/>
    <x v="0"/>
    <n v="111"/>
  </r>
  <r>
    <x v="70"/>
    <x v="1"/>
    <n v="147"/>
  </r>
  <r>
    <x v="71"/>
    <x v="0"/>
    <n v="938"/>
  </r>
  <r>
    <x v="71"/>
    <x v="1"/>
    <n v="1199"/>
  </r>
  <r>
    <x v="72"/>
    <x v="0"/>
    <n v="366"/>
  </r>
  <r>
    <x v="72"/>
    <x v="1"/>
    <n v="379"/>
  </r>
  <r>
    <x v="73"/>
    <x v="0"/>
    <n v="2083"/>
  </r>
  <r>
    <x v="73"/>
    <x v="1"/>
    <n v="2247"/>
  </r>
  <r>
    <x v="74"/>
    <x v="0"/>
    <n v="586"/>
  </r>
  <r>
    <x v="74"/>
    <x v="1"/>
    <n v="624"/>
  </r>
  <r>
    <x v="75"/>
    <x v="0"/>
    <n v="88"/>
  </r>
  <r>
    <x v="75"/>
    <x v="1"/>
    <n v="94"/>
  </r>
  <r>
    <x v="76"/>
    <x v="0"/>
    <n v="2417"/>
  </r>
  <r>
    <x v="76"/>
    <x v="1"/>
    <n v="2414"/>
  </r>
  <r>
    <x v="77"/>
    <x v="0"/>
    <n v="283"/>
  </r>
  <r>
    <x v="77"/>
    <x v="1"/>
    <n v="310"/>
  </r>
  <r>
    <x v="78"/>
    <x v="0"/>
    <n v="576"/>
  </r>
  <r>
    <x v="78"/>
    <x v="1"/>
    <n v="602"/>
  </r>
  <r>
    <x v="79"/>
    <x v="0"/>
    <n v="7856"/>
  </r>
  <r>
    <x v="79"/>
    <x v="1"/>
    <n v="9595"/>
  </r>
  <r>
    <x v="80"/>
    <x v="0"/>
    <n v="1551"/>
  </r>
  <r>
    <x v="80"/>
    <x v="1"/>
    <n v="1950"/>
  </r>
  <r>
    <x v="81"/>
    <x v="0"/>
    <n v="1067"/>
  </r>
  <r>
    <x v="81"/>
    <x v="1"/>
    <n v="1631"/>
  </r>
  <r>
    <x v="82"/>
    <x v="0"/>
    <n v="1689"/>
  </r>
  <r>
    <x v="82"/>
    <x v="1"/>
    <n v="2552"/>
  </r>
  <r>
    <x v="83"/>
    <x v="0"/>
    <n v="3268"/>
  </r>
  <r>
    <x v="83"/>
    <x v="1"/>
    <n v="3500"/>
  </r>
  <r>
    <x v="84"/>
    <x v="0"/>
    <n v="68773"/>
  </r>
  <r>
    <x v="84"/>
    <x v="1"/>
    <n v="67533"/>
  </r>
  <r>
    <x v="85"/>
    <x v="0"/>
    <n v="393"/>
  </r>
  <r>
    <x v="85"/>
    <x v="1"/>
    <n v="413"/>
  </r>
  <r>
    <x v="86"/>
    <x v="0"/>
    <n v="27832"/>
  </r>
  <r>
    <x v="86"/>
    <x v="1"/>
    <n v="24442"/>
  </r>
  <r>
    <x v="87"/>
    <x v="0"/>
    <n v="984"/>
  </r>
  <r>
    <x v="87"/>
    <x v="1"/>
    <n v="1034"/>
  </r>
  <r>
    <x v="88"/>
    <x v="0"/>
    <n v="630"/>
  </r>
  <r>
    <x v="88"/>
    <x v="1"/>
    <n v="751"/>
  </r>
  <r>
    <x v="89"/>
    <x v="0"/>
    <n v="1257"/>
  </r>
  <r>
    <x v="89"/>
    <x v="1"/>
    <n v="1394"/>
  </r>
  <r>
    <x v="90"/>
    <x v="0"/>
    <n v="235"/>
  </r>
  <r>
    <x v="90"/>
    <x v="1"/>
    <n v="230"/>
  </r>
  <r>
    <x v="91"/>
    <x v="0"/>
    <n v="2178"/>
  </r>
  <r>
    <x v="91"/>
    <x v="1"/>
    <n v="2400"/>
  </r>
  <r>
    <x v="92"/>
    <x v="0"/>
    <n v="501"/>
  </r>
  <r>
    <x v="92"/>
    <x v="1"/>
    <n v="570"/>
  </r>
  <r>
    <x v="93"/>
    <x v="0"/>
    <n v="516"/>
  </r>
  <r>
    <x v="93"/>
    <x v="1"/>
    <n v="535"/>
  </r>
  <r>
    <x v="94"/>
    <x v="0"/>
    <n v="1421"/>
  </r>
  <r>
    <x v="94"/>
    <x v="1"/>
    <n v="1696"/>
  </r>
  <r>
    <x v="95"/>
    <x v="0"/>
    <n v="6736"/>
  </r>
  <r>
    <x v="95"/>
    <x v="1"/>
    <n v="7194"/>
  </r>
  <r>
    <x v="96"/>
    <x v="0"/>
    <n v="1183"/>
  </r>
  <r>
    <x v="96"/>
    <x v="1"/>
    <n v="1368"/>
  </r>
  <r>
    <x v="97"/>
    <x v="0"/>
    <n v="1513"/>
  </r>
  <r>
    <x v="97"/>
    <x v="1"/>
    <n v="1655"/>
  </r>
  <r>
    <x v="98"/>
    <x v="0"/>
    <n v="1514"/>
  </r>
  <r>
    <x v="98"/>
    <x v="1"/>
    <n v="1854"/>
  </r>
  <r>
    <x v="99"/>
    <x v="0"/>
    <n v="992"/>
  </r>
  <r>
    <x v="99"/>
    <x v="1"/>
    <n v="1126"/>
  </r>
  <r>
    <x v="100"/>
    <x v="0"/>
    <n v="3070"/>
  </r>
  <r>
    <x v="100"/>
    <x v="1"/>
    <n v="3170"/>
  </r>
  <r>
    <x v="101"/>
    <x v="0"/>
    <n v="8604"/>
  </r>
  <r>
    <x v="101"/>
    <x v="1"/>
    <n v="9311"/>
  </r>
  <r>
    <x v="102"/>
    <x v="0"/>
    <n v="573"/>
  </r>
  <r>
    <x v="102"/>
    <x v="1"/>
    <n v="667"/>
  </r>
  <r>
    <x v="103"/>
    <x v="0"/>
    <n v="6233"/>
  </r>
  <r>
    <x v="103"/>
    <x v="1"/>
    <n v="5434"/>
  </r>
  <r>
    <x v="104"/>
    <x v="0"/>
    <n v="6241"/>
  </r>
  <r>
    <x v="104"/>
    <x v="1"/>
    <n v="8047"/>
  </r>
  <r>
    <x v="105"/>
    <x v="0"/>
    <n v="2721"/>
  </r>
  <r>
    <x v="105"/>
    <x v="1"/>
    <n v="3013"/>
  </r>
  <r>
    <x v="106"/>
    <x v="0"/>
    <n v="1328"/>
  </r>
  <r>
    <x v="106"/>
    <x v="1"/>
    <n v="1503"/>
  </r>
  <r>
    <x v="107"/>
    <x v="0"/>
    <n v="1975"/>
  </r>
  <r>
    <x v="107"/>
    <x v="1"/>
    <n v="2255"/>
  </r>
  <r>
    <x v="108"/>
    <x v="0"/>
    <n v="1086"/>
  </r>
  <r>
    <x v="108"/>
    <x v="1"/>
    <n v="1424"/>
  </r>
  <r>
    <x v="109"/>
    <x v="0"/>
    <n v="830"/>
  </r>
  <r>
    <x v="109"/>
    <x v="1"/>
    <n v="1032"/>
  </r>
  <r>
    <x v="110"/>
    <x v="0"/>
    <n v="1675"/>
  </r>
  <r>
    <x v="110"/>
    <x v="1"/>
    <n v="1911"/>
  </r>
  <r>
    <x v="111"/>
    <x v="0"/>
    <n v="405"/>
  </r>
  <r>
    <x v="111"/>
    <x v="1"/>
    <n v="606"/>
  </r>
  <r>
    <x v="112"/>
    <x v="0"/>
    <n v="17856"/>
  </r>
  <r>
    <x v="112"/>
    <x v="1"/>
    <n v="18660"/>
  </r>
  <r>
    <x v="113"/>
    <x v="0"/>
    <n v="273"/>
  </r>
  <r>
    <x v="113"/>
    <x v="1"/>
    <n v="293"/>
  </r>
  <r>
    <x v="114"/>
    <x v="0"/>
    <n v="1921"/>
  </r>
  <r>
    <x v="114"/>
    <x v="1"/>
    <n v="1966"/>
  </r>
  <r>
    <x v="115"/>
    <x v="0"/>
    <n v="571"/>
  </r>
  <r>
    <x v="115"/>
    <x v="1"/>
    <n v="780"/>
  </r>
  <r>
    <x v="116"/>
    <x v="0"/>
    <n v="706"/>
  </r>
  <r>
    <x v="116"/>
    <x v="1"/>
    <n v="874"/>
  </r>
  <r>
    <x v="117"/>
    <x v="0"/>
    <n v="823"/>
  </r>
  <r>
    <x v="117"/>
    <x v="1"/>
    <n v="1153"/>
  </r>
  <r>
    <x v="118"/>
    <x v="0"/>
    <n v="1824"/>
  </r>
  <r>
    <x v="118"/>
    <x v="1"/>
    <n v="2341"/>
  </r>
  <r>
    <x v="119"/>
    <x v="0"/>
    <n v="66"/>
  </r>
  <r>
    <x v="119"/>
    <x v="1"/>
    <n v="82"/>
  </r>
  <r>
    <x v="120"/>
    <x v="0"/>
    <n v="368"/>
  </r>
  <r>
    <x v="120"/>
    <x v="1"/>
    <n v="436"/>
  </r>
  <r>
    <x v="121"/>
    <x v="0"/>
    <n v="7522"/>
  </r>
  <r>
    <x v="121"/>
    <x v="1"/>
    <n v="7819"/>
  </r>
  <r>
    <x v="122"/>
    <x v="0"/>
    <n v="1343"/>
  </r>
  <r>
    <x v="122"/>
    <x v="1"/>
    <n v="1498"/>
  </r>
  <r>
    <x v="123"/>
    <x v="0"/>
    <n v="251"/>
  </r>
  <r>
    <x v="123"/>
    <x v="1"/>
    <n v="417"/>
  </r>
  <r>
    <x v="124"/>
    <x v="0"/>
    <n v="872"/>
  </r>
  <r>
    <x v="124"/>
    <x v="1"/>
    <n v="129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625">
  <r>
    <x v="0"/>
    <x v="0"/>
    <n v="5624"/>
  </r>
  <r>
    <x v="0"/>
    <x v="1"/>
    <n v="28282"/>
  </r>
  <r>
    <x v="0"/>
    <x v="2"/>
    <n v="89472"/>
  </r>
  <r>
    <x v="0"/>
    <x v="3"/>
    <n v="45555"/>
  </r>
  <r>
    <x v="0"/>
    <x v="4"/>
    <n v="220398"/>
  </r>
  <r>
    <x v="0"/>
    <x v="5"/>
    <n v="36721"/>
  </r>
  <r>
    <x v="0"/>
    <x v="6"/>
    <n v="41052"/>
  </r>
  <r>
    <x v="0"/>
    <x v="7"/>
    <n v="38625"/>
  </r>
  <r>
    <x v="0"/>
    <x v="8"/>
    <n v="30793"/>
  </r>
  <r>
    <x v="0"/>
    <x v="9"/>
    <n v="22344"/>
  </r>
  <r>
    <x v="0"/>
    <x v="10"/>
    <n v="16235"/>
  </r>
  <r>
    <x v="0"/>
    <x v="11"/>
    <n v="12012"/>
  </r>
  <r>
    <x v="0"/>
    <x v="12"/>
    <n v="15709"/>
  </r>
  <r>
    <x v="1"/>
    <x v="0"/>
    <n v="134"/>
  </r>
  <r>
    <x v="1"/>
    <x v="1"/>
    <n v="581"/>
  </r>
  <r>
    <x v="1"/>
    <x v="2"/>
    <n v="2110"/>
  </r>
  <r>
    <x v="1"/>
    <x v="3"/>
    <n v="1070"/>
  </r>
  <r>
    <x v="1"/>
    <x v="4"/>
    <n v="4281"/>
  </r>
  <r>
    <x v="1"/>
    <x v="5"/>
    <n v="814"/>
  </r>
  <r>
    <x v="1"/>
    <x v="6"/>
    <n v="829"/>
  </r>
  <r>
    <x v="1"/>
    <x v="7"/>
    <n v="798"/>
  </r>
  <r>
    <x v="1"/>
    <x v="8"/>
    <n v="768"/>
  </r>
  <r>
    <x v="1"/>
    <x v="9"/>
    <n v="540"/>
  </r>
  <r>
    <x v="1"/>
    <x v="10"/>
    <n v="419"/>
  </r>
  <r>
    <x v="1"/>
    <x v="11"/>
    <n v="336"/>
  </r>
  <r>
    <x v="1"/>
    <x v="12"/>
    <n v="345"/>
  </r>
  <r>
    <x v="2"/>
    <x v="0"/>
    <n v="15"/>
  </r>
  <r>
    <x v="2"/>
    <x v="1"/>
    <n v="63"/>
  </r>
  <r>
    <x v="2"/>
    <x v="2"/>
    <n v="211"/>
  </r>
  <r>
    <x v="2"/>
    <x v="3"/>
    <n v="120"/>
  </r>
  <r>
    <x v="2"/>
    <x v="4"/>
    <n v="458"/>
  </r>
  <r>
    <x v="2"/>
    <x v="5"/>
    <n v="94"/>
  </r>
  <r>
    <x v="2"/>
    <x v="6"/>
    <n v="116"/>
  </r>
  <r>
    <x v="2"/>
    <x v="7"/>
    <n v="79"/>
  </r>
  <r>
    <x v="2"/>
    <x v="8"/>
    <n v="56"/>
  </r>
  <r>
    <x v="2"/>
    <x v="9"/>
    <n v="56"/>
  </r>
  <r>
    <x v="2"/>
    <x v="10"/>
    <n v="40"/>
  </r>
  <r>
    <x v="2"/>
    <x v="11"/>
    <n v="39"/>
  </r>
  <r>
    <x v="2"/>
    <x v="12"/>
    <n v="48"/>
  </r>
  <r>
    <x v="3"/>
    <x v="0"/>
    <n v="42"/>
  </r>
  <r>
    <x v="3"/>
    <x v="1"/>
    <n v="180"/>
  </r>
  <r>
    <x v="3"/>
    <x v="2"/>
    <n v="488"/>
  </r>
  <r>
    <x v="3"/>
    <x v="3"/>
    <n v="235"/>
  </r>
  <r>
    <x v="3"/>
    <x v="4"/>
    <n v="1065"/>
  </r>
  <r>
    <x v="3"/>
    <x v="5"/>
    <n v="178"/>
  </r>
  <r>
    <x v="3"/>
    <x v="6"/>
    <n v="177"/>
  </r>
  <r>
    <x v="3"/>
    <x v="7"/>
    <n v="176"/>
  </r>
  <r>
    <x v="3"/>
    <x v="8"/>
    <n v="133"/>
  </r>
  <r>
    <x v="3"/>
    <x v="9"/>
    <n v="102"/>
  </r>
  <r>
    <x v="3"/>
    <x v="10"/>
    <n v="80"/>
  </r>
  <r>
    <x v="3"/>
    <x v="11"/>
    <n v="90"/>
  </r>
  <r>
    <x v="3"/>
    <x v="12"/>
    <n v="102"/>
  </r>
  <r>
    <x v="4"/>
    <x v="0"/>
    <n v="114"/>
  </r>
  <r>
    <x v="4"/>
    <x v="1"/>
    <n v="362"/>
  </r>
  <r>
    <x v="4"/>
    <x v="2"/>
    <n v="1339"/>
  </r>
  <r>
    <x v="4"/>
    <x v="3"/>
    <n v="797"/>
  </r>
  <r>
    <x v="4"/>
    <x v="4"/>
    <n v="3099"/>
  </r>
  <r>
    <x v="4"/>
    <x v="5"/>
    <n v="642"/>
  </r>
  <r>
    <x v="4"/>
    <x v="6"/>
    <n v="775"/>
  </r>
  <r>
    <x v="4"/>
    <x v="7"/>
    <n v="703"/>
  </r>
  <r>
    <x v="4"/>
    <x v="8"/>
    <n v="576"/>
  </r>
  <r>
    <x v="4"/>
    <x v="9"/>
    <n v="446"/>
  </r>
  <r>
    <x v="4"/>
    <x v="10"/>
    <n v="374"/>
  </r>
  <r>
    <x v="4"/>
    <x v="11"/>
    <n v="262"/>
  </r>
  <r>
    <x v="4"/>
    <x v="12"/>
    <n v="320"/>
  </r>
  <r>
    <x v="5"/>
    <x v="0"/>
    <n v="254"/>
  </r>
  <r>
    <x v="5"/>
    <x v="1"/>
    <n v="1006"/>
  </r>
  <r>
    <x v="5"/>
    <x v="2"/>
    <n v="3198"/>
  </r>
  <r>
    <x v="5"/>
    <x v="3"/>
    <n v="1644"/>
  </r>
  <r>
    <x v="5"/>
    <x v="4"/>
    <n v="5998"/>
  </r>
  <r>
    <x v="5"/>
    <x v="5"/>
    <n v="900"/>
  </r>
  <r>
    <x v="5"/>
    <x v="6"/>
    <n v="930"/>
  </r>
  <r>
    <x v="5"/>
    <x v="7"/>
    <n v="757"/>
  </r>
  <r>
    <x v="5"/>
    <x v="8"/>
    <n v="601"/>
  </r>
  <r>
    <x v="5"/>
    <x v="9"/>
    <n v="498"/>
  </r>
  <r>
    <x v="5"/>
    <x v="10"/>
    <n v="361"/>
  </r>
  <r>
    <x v="5"/>
    <x v="11"/>
    <n v="276"/>
  </r>
  <r>
    <x v="5"/>
    <x v="12"/>
    <n v="338"/>
  </r>
  <r>
    <x v="6"/>
    <x v="0"/>
    <n v="372"/>
  </r>
  <r>
    <x v="6"/>
    <x v="1"/>
    <n v="1564"/>
  </r>
  <r>
    <x v="6"/>
    <x v="2"/>
    <n v="4853"/>
  </r>
  <r>
    <x v="6"/>
    <x v="3"/>
    <n v="2426"/>
  </r>
  <r>
    <x v="6"/>
    <x v="4"/>
    <n v="10297"/>
  </r>
  <r>
    <x v="6"/>
    <x v="5"/>
    <n v="1738"/>
  </r>
  <r>
    <x v="6"/>
    <x v="6"/>
    <n v="1745"/>
  </r>
  <r>
    <x v="6"/>
    <x v="7"/>
    <n v="1668"/>
  </r>
  <r>
    <x v="6"/>
    <x v="8"/>
    <n v="1493"/>
  </r>
  <r>
    <x v="6"/>
    <x v="9"/>
    <n v="1157"/>
  </r>
  <r>
    <x v="6"/>
    <x v="10"/>
    <n v="776"/>
  </r>
  <r>
    <x v="6"/>
    <x v="11"/>
    <n v="486"/>
  </r>
  <r>
    <x v="6"/>
    <x v="12"/>
    <n v="633"/>
  </r>
  <r>
    <x v="7"/>
    <x v="0"/>
    <n v="23"/>
  </r>
  <r>
    <x v="7"/>
    <x v="1"/>
    <n v="124"/>
  </r>
  <r>
    <x v="7"/>
    <x v="2"/>
    <n v="417"/>
  </r>
  <r>
    <x v="7"/>
    <x v="3"/>
    <n v="241"/>
  </r>
  <r>
    <x v="7"/>
    <x v="4"/>
    <n v="841"/>
  </r>
  <r>
    <x v="7"/>
    <x v="5"/>
    <n v="162"/>
  </r>
  <r>
    <x v="7"/>
    <x v="6"/>
    <n v="156"/>
  </r>
  <r>
    <x v="7"/>
    <x v="7"/>
    <n v="196"/>
  </r>
  <r>
    <x v="7"/>
    <x v="8"/>
    <n v="170"/>
  </r>
  <r>
    <x v="7"/>
    <x v="9"/>
    <n v="138"/>
  </r>
  <r>
    <x v="7"/>
    <x v="10"/>
    <n v="114"/>
  </r>
  <r>
    <x v="7"/>
    <x v="11"/>
    <n v="71"/>
  </r>
  <r>
    <x v="7"/>
    <x v="12"/>
    <n v="87"/>
  </r>
  <r>
    <x v="8"/>
    <x v="0"/>
    <n v="118"/>
  </r>
  <r>
    <x v="8"/>
    <x v="1"/>
    <n v="485"/>
  </r>
  <r>
    <x v="8"/>
    <x v="2"/>
    <n v="1641"/>
  </r>
  <r>
    <x v="8"/>
    <x v="3"/>
    <n v="885"/>
  </r>
  <r>
    <x v="8"/>
    <x v="4"/>
    <n v="3188"/>
  </r>
  <r>
    <x v="8"/>
    <x v="5"/>
    <n v="482"/>
  </r>
  <r>
    <x v="8"/>
    <x v="6"/>
    <n v="484"/>
  </r>
  <r>
    <x v="8"/>
    <x v="7"/>
    <n v="475"/>
  </r>
  <r>
    <x v="8"/>
    <x v="8"/>
    <n v="395"/>
  </r>
  <r>
    <x v="8"/>
    <x v="9"/>
    <n v="290"/>
  </r>
  <r>
    <x v="8"/>
    <x v="10"/>
    <n v="201"/>
  </r>
  <r>
    <x v="8"/>
    <x v="11"/>
    <n v="132"/>
  </r>
  <r>
    <x v="8"/>
    <x v="12"/>
    <n v="188"/>
  </r>
  <r>
    <x v="9"/>
    <x v="0"/>
    <n v="206"/>
  </r>
  <r>
    <x v="9"/>
    <x v="1"/>
    <n v="916"/>
  </r>
  <r>
    <x v="9"/>
    <x v="2"/>
    <n v="3046"/>
  </r>
  <r>
    <x v="9"/>
    <x v="3"/>
    <n v="1345"/>
  </r>
  <r>
    <x v="9"/>
    <x v="4"/>
    <n v="5312"/>
  </r>
  <r>
    <x v="9"/>
    <x v="5"/>
    <n v="697"/>
  </r>
  <r>
    <x v="9"/>
    <x v="6"/>
    <n v="637"/>
  </r>
  <r>
    <x v="9"/>
    <x v="7"/>
    <n v="516"/>
  </r>
  <r>
    <x v="9"/>
    <x v="8"/>
    <n v="391"/>
  </r>
  <r>
    <x v="9"/>
    <x v="9"/>
    <n v="280"/>
  </r>
  <r>
    <x v="9"/>
    <x v="10"/>
    <n v="237"/>
  </r>
  <r>
    <x v="9"/>
    <x v="11"/>
    <n v="149"/>
  </r>
  <r>
    <x v="9"/>
    <x v="12"/>
    <n v="194"/>
  </r>
  <r>
    <x v="10"/>
    <x v="0"/>
    <n v="214"/>
  </r>
  <r>
    <x v="10"/>
    <x v="1"/>
    <n v="933"/>
  </r>
  <r>
    <x v="10"/>
    <x v="2"/>
    <n v="2988"/>
  </r>
  <r>
    <x v="10"/>
    <x v="3"/>
    <n v="1371"/>
  </r>
  <r>
    <x v="10"/>
    <x v="4"/>
    <n v="6321"/>
  </r>
  <r>
    <x v="10"/>
    <x v="5"/>
    <n v="959"/>
  </r>
  <r>
    <x v="10"/>
    <x v="6"/>
    <n v="928"/>
  </r>
  <r>
    <x v="10"/>
    <x v="7"/>
    <n v="828"/>
  </r>
  <r>
    <x v="10"/>
    <x v="8"/>
    <n v="703"/>
  </r>
  <r>
    <x v="10"/>
    <x v="9"/>
    <n v="511"/>
  </r>
  <r>
    <x v="10"/>
    <x v="10"/>
    <n v="420"/>
  </r>
  <r>
    <x v="10"/>
    <x v="11"/>
    <n v="303"/>
  </r>
  <r>
    <x v="10"/>
    <x v="12"/>
    <n v="481"/>
  </r>
  <r>
    <x v="11"/>
    <x v="0"/>
    <n v="69"/>
  </r>
  <r>
    <x v="11"/>
    <x v="1"/>
    <n v="282"/>
  </r>
  <r>
    <x v="11"/>
    <x v="2"/>
    <n v="945"/>
  </r>
  <r>
    <x v="11"/>
    <x v="3"/>
    <n v="528"/>
  </r>
  <r>
    <x v="11"/>
    <x v="4"/>
    <n v="1987"/>
  </r>
  <r>
    <x v="11"/>
    <x v="5"/>
    <n v="343"/>
  </r>
  <r>
    <x v="11"/>
    <x v="6"/>
    <n v="268"/>
  </r>
  <r>
    <x v="11"/>
    <x v="7"/>
    <n v="276"/>
  </r>
  <r>
    <x v="11"/>
    <x v="8"/>
    <n v="241"/>
  </r>
  <r>
    <x v="11"/>
    <x v="9"/>
    <n v="189"/>
  </r>
  <r>
    <x v="11"/>
    <x v="10"/>
    <n v="121"/>
  </r>
  <r>
    <x v="11"/>
    <x v="11"/>
    <n v="101"/>
  </r>
  <r>
    <x v="11"/>
    <x v="12"/>
    <n v="158"/>
  </r>
  <r>
    <x v="12"/>
    <x v="0"/>
    <n v="655"/>
  </r>
  <r>
    <x v="12"/>
    <x v="1"/>
    <n v="3308"/>
  </r>
  <r>
    <x v="12"/>
    <x v="2"/>
    <n v="9724"/>
  </r>
  <r>
    <x v="12"/>
    <x v="3"/>
    <n v="4364"/>
  </r>
  <r>
    <x v="12"/>
    <x v="4"/>
    <n v="19068"/>
  </r>
  <r>
    <x v="12"/>
    <x v="5"/>
    <n v="2495"/>
  </r>
  <r>
    <x v="12"/>
    <x v="6"/>
    <n v="2356"/>
  </r>
  <r>
    <x v="12"/>
    <x v="7"/>
    <n v="2123"/>
  </r>
  <r>
    <x v="12"/>
    <x v="8"/>
    <n v="1736"/>
  </r>
  <r>
    <x v="12"/>
    <x v="9"/>
    <n v="1334"/>
  </r>
  <r>
    <x v="12"/>
    <x v="10"/>
    <n v="877"/>
  </r>
  <r>
    <x v="12"/>
    <x v="11"/>
    <n v="810"/>
  </r>
  <r>
    <x v="12"/>
    <x v="12"/>
    <n v="994"/>
  </r>
  <r>
    <x v="13"/>
    <x v="0"/>
    <n v="262"/>
  </r>
  <r>
    <x v="13"/>
    <x v="1"/>
    <n v="1800"/>
  </r>
  <r>
    <x v="13"/>
    <x v="2"/>
    <n v="5855"/>
  </r>
  <r>
    <x v="13"/>
    <x v="3"/>
    <n v="2708"/>
  </r>
  <r>
    <x v="13"/>
    <x v="4"/>
    <n v="9056"/>
  </r>
  <r>
    <x v="13"/>
    <x v="5"/>
    <n v="1368"/>
  </r>
  <r>
    <x v="13"/>
    <x v="6"/>
    <n v="1238"/>
  </r>
  <r>
    <x v="13"/>
    <x v="7"/>
    <n v="1051"/>
  </r>
  <r>
    <x v="13"/>
    <x v="8"/>
    <n v="835"/>
  </r>
  <r>
    <x v="13"/>
    <x v="9"/>
    <n v="661"/>
  </r>
  <r>
    <x v="13"/>
    <x v="10"/>
    <n v="541"/>
  </r>
  <r>
    <x v="13"/>
    <x v="11"/>
    <n v="408"/>
  </r>
  <r>
    <x v="13"/>
    <x v="12"/>
    <n v="624"/>
  </r>
  <r>
    <x v="14"/>
    <x v="0"/>
    <n v="80"/>
  </r>
  <r>
    <x v="14"/>
    <x v="1"/>
    <n v="407"/>
  </r>
  <r>
    <x v="14"/>
    <x v="2"/>
    <n v="1286"/>
  </r>
  <r>
    <x v="14"/>
    <x v="3"/>
    <n v="709"/>
  </r>
  <r>
    <x v="14"/>
    <x v="4"/>
    <n v="2273"/>
  </r>
  <r>
    <x v="14"/>
    <x v="5"/>
    <n v="357"/>
  </r>
  <r>
    <x v="14"/>
    <x v="6"/>
    <n v="340"/>
  </r>
  <r>
    <x v="14"/>
    <x v="7"/>
    <n v="322"/>
  </r>
  <r>
    <x v="14"/>
    <x v="8"/>
    <n v="294"/>
  </r>
  <r>
    <x v="14"/>
    <x v="9"/>
    <n v="213"/>
  </r>
  <r>
    <x v="14"/>
    <x v="10"/>
    <n v="176"/>
  </r>
  <r>
    <x v="14"/>
    <x v="11"/>
    <n v="130"/>
  </r>
  <r>
    <x v="14"/>
    <x v="12"/>
    <n v="135"/>
  </r>
  <r>
    <x v="15"/>
    <x v="0"/>
    <n v="22"/>
  </r>
  <r>
    <x v="15"/>
    <x v="1"/>
    <n v="109"/>
  </r>
  <r>
    <x v="15"/>
    <x v="2"/>
    <n v="348"/>
  </r>
  <r>
    <x v="15"/>
    <x v="3"/>
    <n v="219"/>
  </r>
  <r>
    <x v="15"/>
    <x v="4"/>
    <n v="809"/>
  </r>
  <r>
    <x v="15"/>
    <x v="5"/>
    <n v="194"/>
  </r>
  <r>
    <x v="15"/>
    <x v="6"/>
    <n v="221"/>
  </r>
  <r>
    <x v="15"/>
    <x v="7"/>
    <n v="222"/>
  </r>
  <r>
    <x v="15"/>
    <x v="8"/>
    <n v="202"/>
  </r>
  <r>
    <x v="15"/>
    <x v="9"/>
    <n v="162"/>
  </r>
  <r>
    <x v="15"/>
    <x v="10"/>
    <n v="120"/>
  </r>
  <r>
    <x v="15"/>
    <x v="11"/>
    <n v="95"/>
  </r>
  <r>
    <x v="15"/>
    <x v="12"/>
    <n v="124"/>
  </r>
  <r>
    <x v="16"/>
    <x v="0"/>
    <n v="166"/>
  </r>
  <r>
    <x v="16"/>
    <x v="1"/>
    <n v="716"/>
  </r>
  <r>
    <x v="16"/>
    <x v="2"/>
    <n v="2544"/>
  </r>
  <r>
    <x v="16"/>
    <x v="3"/>
    <n v="1511"/>
  </r>
  <r>
    <x v="16"/>
    <x v="4"/>
    <n v="5914"/>
  </r>
  <r>
    <x v="16"/>
    <x v="5"/>
    <n v="1172"/>
  </r>
  <r>
    <x v="16"/>
    <x v="6"/>
    <n v="1244"/>
  </r>
  <r>
    <x v="16"/>
    <x v="7"/>
    <n v="1090"/>
  </r>
  <r>
    <x v="16"/>
    <x v="8"/>
    <n v="899"/>
  </r>
  <r>
    <x v="16"/>
    <x v="9"/>
    <n v="698"/>
  </r>
  <r>
    <x v="16"/>
    <x v="10"/>
    <n v="555"/>
  </r>
  <r>
    <x v="16"/>
    <x v="11"/>
    <n v="418"/>
  </r>
  <r>
    <x v="16"/>
    <x v="12"/>
    <n v="533"/>
  </r>
  <r>
    <x v="17"/>
    <x v="0"/>
    <n v="26"/>
  </r>
  <r>
    <x v="17"/>
    <x v="1"/>
    <n v="161"/>
  </r>
  <r>
    <x v="17"/>
    <x v="2"/>
    <n v="553"/>
  </r>
  <r>
    <x v="17"/>
    <x v="3"/>
    <n v="294"/>
  </r>
  <r>
    <x v="17"/>
    <x v="4"/>
    <n v="1034"/>
  </r>
  <r>
    <x v="17"/>
    <x v="5"/>
    <n v="213"/>
  </r>
  <r>
    <x v="17"/>
    <x v="6"/>
    <n v="195"/>
  </r>
  <r>
    <x v="17"/>
    <x v="7"/>
    <n v="159"/>
  </r>
  <r>
    <x v="17"/>
    <x v="8"/>
    <n v="122"/>
  </r>
  <r>
    <x v="17"/>
    <x v="9"/>
    <n v="85"/>
  </r>
  <r>
    <x v="17"/>
    <x v="10"/>
    <n v="69"/>
  </r>
  <r>
    <x v="17"/>
    <x v="11"/>
    <n v="43"/>
  </r>
  <r>
    <x v="17"/>
    <x v="12"/>
    <n v="73"/>
  </r>
  <r>
    <x v="18"/>
    <x v="0"/>
    <n v="863"/>
  </r>
  <r>
    <x v="18"/>
    <x v="1"/>
    <n v="4259"/>
  </r>
  <r>
    <x v="18"/>
    <x v="2"/>
    <n v="13641"/>
  </r>
  <r>
    <x v="18"/>
    <x v="3"/>
    <n v="7371"/>
  </r>
  <r>
    <x v="18"/>
    <x v="4"/>
    <n v="33033"/>
  </r>
  <r>
    <x v="18"/>
    <x v="5"/>
    <n v="5404"/>
  </r>
  <r>
    <x v="18"/>
    <x v="6"/>
    <n v="6378"/>
  </r>
  <r>
    <x v="18"/>
    <x v="7"/>
    <n v="6010"/>
  </r>
  <r>
    <x v="18"/>
    <x v="8"/>
    <n v="4708"/>
  </r>
  <r>
    <x v="18"/>
    <x v="9"/>
    <n v="3241"/>
  </r>
  <r>
    <x v="18"/>
    <x v="10"/>
    <n v="2397"/>
  </r>
  <r>
    <x v="18"/>
    <x v="11"/>
    <n v="1867"/>
  </r>
  <r>
    <x v="18"/>
    <x v="12"/>
    <n v="2419"/>
  </r>
  <r>
    <x v="19"/>
    <x v="0"/>
    <n v="61"/>
  </r>
  <r>
    <x v="19"/>
    <x v="1"/>
    <n v="324"/>
  </r>
  <r>
    <x v="19"/>
    <x v="2"/>
    <n v="1151"/>
  </r>
  <r>
    <x v="19"/>
    <x v="3"/>
    <n v="611"/>
  </r>
  <r>
    <x v="19"/>
    <x v="4"/>
    <n v="2296"/>
  </r>
  <r>
    <x v="19"/>
    <x v="5"/>
    <n v="400"/>
  </r>
  <r>
    <x v="19"/>
    <x v="6"/>
    <n v="387"/>
  </r>
  <r>
    <x v="19"/>
    <x v="7"/>
    <n v="382"/>
  </r>
  <r>
    <x v="19"/>
    <x v="8"/>
    <n v="329"/>
  </r>
  <r>
    <x v="19"/>
    <x v="9"/>
    <n v="259"/>
  </r>
  <r>
    <x v="19"/>
    <x v="10"/>
    <n v="191"/>
  </r>
  <r>
    <x v="19"/>
    <x v="11"/>
    <n v="119"/>
  </r>
  <r>
    <x v="19"/>
    <x v="12"/>
    <n v="143"/>
  </r>
  <r>
    <x v="20"/>
    <x v="0"/>
    <n v="181"/>
  </r>
  <r>
    <x v="20"/>
    <x v="1"/>
    <n v="850"/>
  </r>
  <r>
    <x v="20"/>
    <x v="2"/>
    <n v="2656"/>
  </r>
  <r>
    <x v="20"/>
    <x v="3"/>
    <n v="1302"/>
  </r>
  <r>
    <x v="20"/>
    <x v="4"/>
    <n v="5119"/>
  </r>
  <r>
    <x v="20"/>
    <x v="5"/>
    <n v="863"/>
  </r>
  <r>
    <x v="20"/>
    <x v="6"/>
    <n v="783"/>
  </r>
  <r>
    <x v="20"/>
    <x v="7"/>
    <n v="674"/>
  </r>
  <r>
    <x v="20"/>
    <x v="8"/>
    <n v="560"/>
  </r>
  <r>
    <x v="20"/>
    <x v="9"/>
    <n v="417"/>
  </r>
  <r>
    <x v="20"/>
    <x v="10"/>
    <n v="281"/>
  </r>
  <r>
    <x v="20"/>
    <x v="11"/>
    <n v="214"/>
  </r>
  <r>
    <x v="20"/>
    <x v="12"/>
    <n v="232"/>
  </r>
  <r>
    <x v="21"/>
    <x v="0"/>
    <n v="200"/>
  </r>
  <r>
    <x v="21"/>
    <x v="1"/>
    <n v="989"/>
  </r>
  <r>
    <x v="21"/>
    <x v="2"/>
    <n v="3209"/>
  </r>
  <r>
    <x v="21"/>
    <x v="3"/>
    <n v="1690"/>
  </r>
  <r>
    <x v="21"/>
    <x v="4"/>
    <n v="6336"/>
  </r>
  <r>
    <x v="21"/>
    <x v="5"/>
    <n v="1169"/>
  </r>
  <r>
    <x v="21"/>
    <x v="6"/>
    <n v="1215"/>
  </r>
  <r>
    <x v="21"/>
    <x v="7"/>
    <n v="1131"/>
  </r>
  <r>
    <x v="21"/>
    <x v="8"/>
    <n v="1010"/>
  </r>
  <r>
    <x v="21"/>
    <x v="9"/>
    <n v="688"/>
  </r>
  <r>
    <x v="21"/>
    <x v="10"/>
    <n v="517"/>
  </r>
  <r>
    <x v="21"/>
    <x v="11"/>
    <n v="368"/>
  </r>
  <r>
    <x v="21"/>
    <x v="12"/>
    <n v="427"/>
  </r>
  <r>
    <x v="22"/>
    <x v="0"/>
    <n v="90"/>
  </r>
  <r>
    <x v="22"/>
    <x v="1"/>
    <n v="400"/>
  </r>
  <r>
    <x v="22"/>
    <x v="2"/>
    <n v="1336"/>
  </r>
  <r>
    <x v="22"/>
    <x v="3"/>
    <n v="607"/>
  </r>
  <r>
    <x v="22"/>
    <x v="4"/>
    <n v="2146"/>
  </r>
  <r>
    <x v="22"/>
    <x v="5"/>
    <n v="269"/>
  </r>
  <r>
    <x v="22"/>
    <x v="6"/>
    <n v="266"/>
  </r>
  <r>
    <x v="22"/>
    <x v="7"/>
    <n v="283"/>
  </r>
  <r>
    <x v="22"/>
    <x v="8"/>
    <n v="193"/>
  </r>
  <r>
    <x v="22"/>
    <x v="9"/>
    <n v="154"/>
  </r>
  <r>
    <x v="22"/>
    <x v="10"/>
    <n v="96"/>
  </r>
  <r>
    <x v="22"/>
    <x v="11"/>
    <n v="69"/>
  </r>
  <r>
    <x v="22"/>
    <x v="12"/>
    <n v="107"/>
  </r>
  <r>
    <x v="23"/>
    <x v="0"/>
    <n v="71"/>
  </r>
  <r>
    <x v="23"/>
    <x v="1"/>
    <n v="336"/>
  </r>
  <r>
    <x v="23"/>
    <x v="2"/>
    <n v="1098"/>
  </r>
  <r>
    <x v="23"/>
    <x v="3"/>
    <n v="495"/>
  </r>
  <r>
    <x v="23"/>
    <x v="4"/>
    <n v="1936"/>
  </r>
  <r>
    <x v="23"/>
    <x v="5"/>
    <n v="309"/>
  </r>
  <r>
    <x v="23"/>
    <x v="6"/>
    <n v="299"/>
  </r>
  <r>
    <x v="23"/>
    <x v="7"/>
    <n v="242"/>
  </r>
  <r>
    <x v="23"/>
    <x v="8"/>
    <n v="229"/>
  </r>
  <r>
    <x v="23"/>
    <x v="9"/>
    <n v="162"/>
  </r>
  <r>
    <x v="23"/>
    <x v="10"/>
    <n v="135"/>
  </r>
  <r>
    <x v="23"/>
    <x v="11"/>
    <n v="142"/>
  </r>
  <r>
    <x v="23"/>
    <x v="12"/>
    <n v="199"/>
  </r>
  <r>
    <x v="24"/>
    <x v="0"/>
    <n v="382"/>
  </r>
  <r>
    <x v="24"/>
    <x v="1"/>
    <n v="1820"/>
  </r>
  <r>
    <x v="24"/>
    <x v="2"/>
    <n v="6193"/>
  </r>
  <r>
    <x v="24"/>
    <x v="3"/>
    <n v="2416"/>
  </r>
  <r>
    <x v="24"/>
    <x v="4"/>
    <n v="7983"/>
  </r>
  <r>
    <x v="24"/>
    <x v="5"/>
    <n v="1178"/>
  </r>
  <r>
    <x v="24"/>
    <x v="6"/>
    <n v="1053"/>
  </r>
  <r>
    <x v="24"/>
    <x v="7"/>
    <n v="913"/>
  </r>
  <r>
    <x v="24"/>
    <x v="8"/>
    <n v="668"/>
  </r>
  <r>
    <x v="24"/>
    <x v="9"/>
    <n v="564"/>
  </r>
  <r>
    <x v="24"/>
    <x v="10"/>
    <n v="395"/>
  </r>
  <r>
    <x v="24"/>
    <x v="11"/>
    <n v="358"/>
  </r>
  <r>
    <x v="24"/>
    <x v="12"/>
    <n v="435"/>
  </r>
  <r>
    <x v="25"/>
    <x v="0"/>
    <n v="99"/>
  </r>
  <r>
    <x v="25"/>
    <x v="1"/>
    <n v="391"/>
  </r>
  <r>
    <x v="25"/>
    <x v="2"/>
    <n v="1246"/>
  </r>
  <r>
    <x v="25"/>
    <x v="3"/>
    <n v="596"/>
  </r>
  <r>
    <x v="25"/>
    <x v="4"/>
    <n v="2541"/>
  </r>
  <r>
    <x v="25"/>
    <x v="5"/>
    <n v="376"/>
  </r>
  <r>
    <x v="25"/>
    <x v="6"/>
    <n v="363"/>
  </r>
  <r>
    <x v="25"/>
    <x v="7"/>
    <n v="282"/>
  </r>
  <r>
    <x v="25"/>
    <x v="8"/>
    <n v="249"/>
  </r>
  <r>
    <x v="25"/>
    <x v="9"/>
    <n v="172"/>
  </r>
  <r>
    <x v="25"/>
    <x v="10"/>
    <n v="145"/>
  </r>
  <r>
    <x v="25"/>
    <x v="11"/>
    <n v="106"/>
  </r>
  <r>
    <x v="25"/>
    <x v="12"/>
    <n v="103"/>
  </r>
  <r>
    <x v="26"/>
    <x v="0"/>
    <n v="149"/>
  </r>
  <r>
    <x v="26"/>
    <x v="1"/>
    <n v="573"/>
  </r>
  <r>
    <x v="26"/>
    <x v="2"/>
    <n v="1914"/>
  </r>
  <r>
    <x v="26"/>
    <x v="3"/>
    <n v="1096"/>
  </r>
  <r>
    <x v="26"/>
    <x v="4"/>
    <n v="5042"/>
  </r>
  <r>
    <x v="26"/>
    <x v="5"/>
    <n v="1065"/>
  </r>
  <r>
    <x v="26"/>
    <x v="6"/>
    <n v="1299"/>
  </r>
  <r>
    <x v="26"/>
    <x v="7"/>
    <n v="1327"/>
  </r>
  <r>
    <x v="26"/>
    <x v="8"/>
    <n v="1108"/>
  </r>
  <r>
    <x v="26"/>
    <x v="9"/>
    <n v="763"/>
  </r>
  <r>
    <x v="26"/>
    <x v="10"/>
    <n v="546"/>
  </r>
  <r>
    <x v="26"/>
    <x v="11"/>
    <n v="359"/>
  </r>
  <r>
    <x v="26"/>
    <x v="12"/>
    <n v="500"/>
  </r>
  <r>
    <x v="27"/>
    <x v="0"/>
    <n v="50"/>
  </r>
  <r>
    <x v="27"/>
    <x v="1"/>
    <n v="361"/>
  </r>
  <r>
    <x v="27"/>
    <x v="2"/>
    <n v="1304"/>
  </r>
  <r>
    <x v="27"/>
    <x v="3"/>
    <n v="633"/>
  </r>
  <r>
    <x v="27"/>
    <x v="4"/>
    <n v="2183"/>
  </r>
  <r>
    <x v="27"/>
    <x v="5"/>
    <n v="318"/>
  </r>
  <r>
    <x v="27"/>
    <x v="6"/>
    <n v="316"/>
  </r>
  <r>
    <x v="27"/>
    <x v="7"/>
    <n v="293"/>
  </r>
  <r>
    <x v="27"/>
    <x v="8"/>
    <n v="210"/>
  </r>
  <r>
    <x v="27"/>
    <x v="9"/>
    <n v="171"/>
  </r>
  <r>
    <x v="27"/>
    <x v="10"/>
    <n v="144"/>
  </r>
  <r>
    <x v="27"/>
    <x v="11"/>
    <n v="115"/>
  </r>
  <r>
    <x v="27"/>
    <x v="12"/>
    <n v="112"/>
  </r>
  <r>
    <x v="28"/>
    <x v="0"/>
    <n v="122"/>
  </r>
  <r>
    <x v="28"/>
    <x v="1"/>
    <n v="655"/>
  </r>
  <r>
    <x v="28"/>
    <x v="2"/>
    <n v="2071"/>
  </r>
  <r>
    <x v="28"/>
    <x v="3"/>
    <n v="1113"/>
  </r>
  <r>
    <x v="28"/>
    <x v="4"/>
    <n v="3913"/>
  </r>
  <r>
    <x v="28"/>
    <x v="5"/>
    <n v="650"/>
  </r>
  <r>
    <x v="28"/>
    <x v="6"/>
    <n v="666"/>
  </r>
  <r>
    <x v="28"/>
    <x v="7"/>
    <n v="660"/>
  </r>
  <r>
    <x v="28"/>
    <x v="8"/>
    <n v="580"/>
  </r>
  <r>
    <x v="28"/>
    <x v="9"/>
    <n v="415"/>
  </r>
  <r>
    <x v="28"/>
    <x v="10"/>
    <n v="370"/>
  </r>
  <r>
    <x v="28"/>
    <x v="11"/>
    <n v="267"/>
  </r>
  <r>
    <x v="28"/>
    <x v="12"/>
    <n v="379"/>
  </r>
  <r>
    <x v="29"/>
    <x v="0"/>
    <n v="26"/>
  </r>
  <r>
    <x v="29"/>
    <x v="1"/>
    <n v="149"/>
  </r>
  <r>
    <x v="29"/>
    <x v="2"/>
    <n v="485"/>
  </r>
  <r>
    <x v="29"/>
    <x v="3"/>
    <n v="230"/>
  </r>
  <r>
    <x v="29"/>
    <x v="4"/>
    <n v="987"/>
  </r>
  <r>
    <x v="29"/>
    <x v="5"/>
    <n v="177"/>
  </r>
  <r>
    <x v="29"/>
    <x v="6"/>
    <n v="210"/>
  </r>
  <r>
    <x v="29"/>
    <x v="7"/>
    <n v="212"/>
  </r>
  <r>
    <x v="29"/>
    <x v="8"/>
    <n v="147"/>
  </r>
  <r>
    <x v="29"/>
    <x v="9"/>
    <n v="121"/>
  </r>
  <r>
    <x v="29"/>
    <x v="10"/>
    <n v="129"/>
  </r>
  <r>
    <x v="29"/>
    <x v="11"/>
    <n v="79"/>
  </r>
  <r>
    <x v="29"/>
    <x v="12"/>
    <n v="103"/>
  </r>
  <r>
    <x v="30"/>
    <x v="0"/>
    <n v="31"/>
  </r>
  <r>
    <x v="30"/>
    <x v="1"/>
    <n v="142"/>
  </r>
  <r>
    <x v="30"/>
    <x v="2"/>
    <n v="622"/>
  </r>
  <r>
    <x v="30"/>
    <x v="3"/>
    <n v="272"/>
  </r>
  <r>
    <x v="30"/>
    <x v="4"/>
    <n v="1198"/>
  </r>
  <r>
    <x v="30"/>
    <x v="5"/>
    <n v="247"/>
  </r>
  <r>
    <x v="30"/>
    <x v="6"/>
    <n v="256"/>
  </r>
  <r>
    <x v="30"/>
    <x v="7"/>
    <n v="259"/>
  </r>
  <r>
    <x v="30"/>
    <x v="8"/>
    <n v="235"/>
  </r>
  <r>
    <x v="30"/>
    <x v="9"/>
    <n v="169"/>
  </r>
  <r>
    <x v="30"/>
    <x v="10"/>
    <n v="145"/>
  </r>
  <r>
    <x v="30"/>
    <x v="11"/>
    <n v="71"/>
  </r>
  <r>
    <x v="30"/>
    <x v="12"/>
    <n v="106"/>
  </r>
  <r>
    <x v="31"/>
    <x v="0"/>
    <n v="320"/>
  </r>
  <r>
    <x v="31"/>
    <x v="1"/>
    <n v="1515"/>
  </r>
  <r>
    <x v="31"/>
    <x v="2"/>
    <n v="5309"/>
  </r>
  <r>
    <x v="31"/>
    <x v="3"/>
    <n v="2464"/>
  </r>
  <r>
    <x v="31"/>
    <x v="4"/>
    <n v="9089"/>
  </r>
  <r>
    <x v="31"/>
    <x v="5"/>
    <n v="1057"/>
  </r>
  <r>
    <x v="31"/>
    <x v="6"/>
    <n v="1054"/>
  </r>
  <r>
    <x v="31"/>
    <x v="7"/>
    <n v="922"/>
  </r>
  <r>
    <x v="31"/>
    <x v="8"/>
    <n v="743"/>
  </r>
  <r>
    <x v="31"/>
    <x v="9"/>
    <n v="581"/>
  </r>
  <r>
    <x v="31"/>
    <x v="10"/>
    <n v="428"/>
  </r>
  <r>
    <x v="31"/>
    <x v="11"/>
    <n v="395"/>
  </r>
  <r>
    <x v="31"/>
    <x v="12"/>
    <n v="437"/>
  </r>
  <r>
    <x v="32"/>
    <x v="0"/>
    <n v="186"/>
  </r>
  <r>
    <x v="32"/>
    <x v="1"/>
    <n v="795"/>
  </r>
  <r>
    <x v="32"/>
    <x v="2"/>
    <n v="2322"/>
  </r>
  <r>
    <x v="32"/>
    <x v="3"/>
    <n v="1144"/>
  </r>
  <r>
    <x v="32"/>
    <x v="4"/>
    <n v="5267"/>
  </r>
  <r>
    <x v="32"/>
    <x v="5"/>
    <n v="861"/>
  </r>
  <r>
    <x v="32"/>
    <x v="6"/>
    <n v="885"/>
  </r>
  <r>
    <x v="32"/>
    <x v="7"/>
    <n v="765"/>
  </r>
  <r>
    <x v="32"/>
    <x v="8"/>
    <n v="683"/>
  </r>
  <r>
    <x v="32"/>
    <x v="9"/>
    <n v="501"/>
  </r>
  <r>
    <x v="32"/>
    <x v="10"/>
    <n v="362"/>
  </r>
  <r>
    <x v="32"/>
    <x v="11"/>
    <n v="338"/>
  </r>
  <r>
    <x v="32"/>
    <x v="12"/>
    <n v="423"/>
  </r>
  <r>
    <x v="33"/>
    <x v="0"/>
    <n v="8"/>
  </r>
  <r>
    <x v="33"/>
    <x v="1"/>
    <n v="59"/>
  </r>
  <r>
    <x v="33"/>
    <x v="2"/>
    <n v="207"/>
  </r>
  <r>
    <x v="33"/>
    <x v="3"/>
    <n v="140"/>
  </r>
  <r>
    <x v="33"/>
    <x v="4"/>
    <n v="491"/>
  </r>
  <r>
    <x v="33"/>
    <x v="5"/>
    <n v="99"/>
  </r>
  <r>
    <x v="33"/>
    <x v="6"/>
    <n v="116"/>
  </r>
  <r>
    <x v="33"/>
    <x v="7"/>
    <n v="115"/>
  </r>
  <r>
    <x v="33"/>
    <x v="8"/>
    <n v="99"/>
  </r>
  <r>
    <x v="33"/>
    <x v="9"/>
    <n v="64"/>
  </r>
  <r>
    <x v="33"/>
    <x v="10"/>
    <n v="72"/>
  </r>
  <r>
    <x v="33"/>
    <x v="11"/>
    <n v="42"/>
  </r>
  <r>
    <x v="33"/>
    <x v="12"/>
    <n v="71"/>
  </r>
  <r>
    <x v="34"/>
    <x v="0"/>
    <n v="1193"/>
  </r>
  <r>
    <x v="34"/>
    <x v="1"/>
    <n v="5006"/>
  </r>
  <r>
    <x v="34"/>
    <x v="2"/>
    <n v="15324"/>
  </r>
  <r>
    <x v="34"/>
    <x v="3"/>
    <n v="6395"/>
  </r>
  <r>
    <x v="34"/>
    <x v="4"/>
    <n v="25424"/>
  </r>
  <r>
    <x v="34"/>
    <x v="5"/>
    <n v="3831"/>
  </r>
  <r>
    <x v="34"/>
    <x v="6"/>
    <n v="3672"/>
  </r>
  <r>
    <x v="34"/>
    <x v="7"/>
    <n v="3297"/>
  </r>
  <r>
    <x v="34"/>
    <x v="8"/>
    <n v="2506"/>
  </r>
  <r>
    <x v="34"/>
    <x v="9"/>
    <n v="1948"/>
  </r>
  <r>
    <x v="34"/>
    <x v="10"/>
    <n v="1247"/>
  </r>
  <r>
    <x v="34"/>
    <x v="11"/>
    <n v="1082"/>
  </r>
  <r>
    <x v="34"/>
    <x v="12"/>
    <n v="1316"/>
  </r>
  <r>
    <x v="35"/>
    <x v="0"/>
    <n v="466"/>
  </r>
  <r>
    <x v="35"/>
    <x v="1"/>
    <n v="2500"/>
  </r>
  <r>
    <x v="35"/>
    <x v="2"/>
    <n v="7898"/>
  </r>
  <r>
    <x v="35"/>
    <x v="3"/>
    <n v="3445"/>
  </r>
  <r>
    <x v="35"/>
    <x v="4"/>
    <n v="12648"/>
  </r>
  <r>
    <x v="35"/>
    <x v="5"/>
    <n v="1588"/>
  </r>
  <r>
    <x v="35"/>
    <x v="6"/>
    <n v="1521"/>
  </r>
  <r>
    <x v="35"/>
    <x v="7"/>
    <n v="1350"/>
  </r>
  <r>
    <x v="35"/>
    <x v="8"/>
    <n v="1099"/>
  </r>
  <r>
    <x v="35"/>
    <x v="9"/>
    <n v="888"/>
  </r>
  <r>
    <x v="35"/>
    <x v="10"/>
    <n v="669"/>
  </r>
  <r>
    <x v="35"/>
    <x v="11"/>
    <n v="579"/>
  </r>
  <r>
    <x v="35"/>
    <x v="12"/>
    <n v="691"/>
  </r>
  <r>
    <x v="36"/>
    <x v="0"/>
    <n v="71"/>
  </r>
  <r>
    <x v="36"/>
    <x v="1"/>
    <n v="293"/>
  </r>
  <r>
    <x v="36"/>
    <x v="2"/>
    <n v="1031"/>
  </r>
  <r>
    <x v="36"/>
    <x v="3"/>
    <n v="526"/>
  </r>
  <r>
    <x v="36"/>
    <x v="4"/>
    <n v="2248"/>
  </r>
  <r>
    <x v="36"/>
    <x v="5"/>
    <n v="399"/>
  </r>
  <r>
    <x v="36"/>
    <x v="6"/>
    <n v="463"/>
  </r>
  <r>
    <x v="36"/>
    <x v="7"/>
    <n v="461"/>
  </r>
  <r>
    <x v="36"/>
    <x v="8"/>
    <n v="362"/>
  </r>
  <r>
    <x v="36"/>
    <x v="9"/>
    <n v="272"/>
  </r>
  <r>
    <x v="36"/>
    <x v="10"/>
    <n v="222"/>
  </r>
  <r>
    <x v="36"/>
    <x v="11"/>
    <n v="194"/>
  </r>
  <r>
    <x v="36"/>
    <x v="12"/>
    <n v="202"/>
  </r>
  <r>
    <x v="37"/>
    <x v="0"/>
    <n v="117"/>
  </r>
  <r>
    <x v="37"/>
    <x v="1"/>
    <n v="559"/>
  </r>
  <r>
    <x v="37"/>
    <x v="2"/>
    <n v="1817"/>
  </r>
  <r>
    <x v="37"/>
    <x v="3"/>
    <n v="968"/>
  </r>
  <r>
    <x v="37"/>
    <x v="4"/>
    <n v="3568"/>
  </r>
  <r>
    <x v="37"/>
    <x v="5"/>
    <n v="638"/>
  </r>
  <r>
    <x v="37"/>
    <x v="6"/>
    <n v="672"/>
  </r>
  <r>
    <x v="37"/>
    <x v="7"/>
    <n v="672"/>
  </r>
  <r>
    <x v="37"/>
    <x v="8"/>
    <n v="535"/>
  </r>
  <r>
    <x v="37"/>
    <x v="9"/>
    <n v="433"/>
  </r>
  <r>
    <x v="37"/>
    <x v="10"/>
    <n v="357"/>
  </r>
  <r>
    <x v="37"/>
    <x v="11"/>
    <n v="300"/>
  </r>
  <r>
    <x v="37"/>
    <x v="12"/>
    <n v="343"/>
  </r>
  <r>
    <x v="38"/>
    <x v="0"/>
    <n v="21"/>
  </r>
  <r>
    <x v="38"/>
    <x v="1"/>
    <n v="143"/>
  </r>
  <r>
    <x v="38"/>
    <x v="2"/>
    <n v="442"/>
  </r>
  <r>
    <x v="38"/>
    <x v="3"/>
    <n v="236"/>
  </r>
  <r>
    <x v="38"/>
    <x v="4"/>
    <n v="955"/>
  </r>
  <r>
    <x v="38"/>
    <x v="5"/>
    <n v="205"/>
  </r>
  <r>
    <x v="38"/>
    <x v="6"/>
    <n v="200"/>
  </r>
  <r>
    <x v="38"/>
    <x v="7"/>
    <n v="196"/>
  </r>
  <r>
    <x v="38"/>
    <x v="8"/>
    <n v="150"/>
  </r>
  <r>
    <x v="38"/>
    <x v="9"/>
    <n v="119"/>
  </r>
  <r>
    <x v="38"/>
    <x v="10"/>
    <n v="87"/>
  </r>
  <r>
    <x v="38"/>
    <x v="11"/>
    <n v="75"/>
  </r>
  <r>
    <x v="38"/>
    <x v="12"/>
    <n v="106"/>
  </r>
  <r>
    <x v="39"/>
    <x v="0"/>
    <n v="140"/>
  </r>
  <r>
    <x v="39"/>
    <x v="1"/>
    <n v="656"/>
  </r>
  <r>
    <x v="39"/>
    <x v="2"/>
    <n v="2280"/>
  </r>
  <r>
    <x v="39"/>
    <x v="3"/>
    <n v="1267"/>
  </r>
  <r>
    <x v="39"/>
    <x v="4"/>
    <n v="4974"/>
  </r>
  <r>
    <x v="39"/>
    <x v="5"/>
    <n v="876"/>
  </r>
  <r>
    <x v="39"/>
    <x v="6"/>
    <n v="863"/>
  </r>
  <r>
    <x v="39"/>
    <x v="7"/>
    <n v="755"/>
  </r>
  <r>
    <x v="39"/>
    <x v="8"/>
    <n v="635"/>
  </r>
  <r>
    <x v="39"/>
    <x v="9"/>
    <n v="490"/>
  </r>
  <r>
    <x v="39"/>
    <x v="10"/>
    <n v="369"/>
  </r>
  <r>
    <x v="39"/>
    <x v="11"/>
    <n v="275"/>
  </r>
  <r>
    <x v="39"/>
    <x v="12"/>
    <n v="286"/>
  </r>
  <r>
    <x v="40"/>
    <x v="0"/>
    <n v="150"/>
  </r>
  <r>
    <x v="40"/>
    <x v="1"/>
    <n v="614"/>
  </r>
  <r>
    <x v="40"/>
    <x v="2"/>
    <n v="2111"/>
  </r>
  <r>
    <x v="40"/>
    <x v="3"/>
    <n v="1177"/>
  </r>
  <r>
    <x v="40"/>
    <x v="4"/>
    <n v="5586"/>
  </r>
  <r>
    <x v="40"/>
    <x v="5"/>
    <n v="1065"/>
  </r>
  <r>
    <x v="40"/>
    <x v="6"/>
    <n v="1207"/>
  </r>
  <r>
    <x v="40"/>
    <x v="7"/>
    <n v="1277"/>
  </r>
  <r>
    <x v="40"/>
    <x v="8"/>
    <n v="948"/>
  </r>
  <r>
    <x v="40"/>
    <x v="9"/>
    <n v="619"/>
  </r>
  <r>
    <x v="40"/>
    <x v="10"/>
    <n v="422"/>
  </r>
  <r>
    <x v="40"/>
    <x v="11"/>
    <n v="353"/>
  </r>
  <r>
    <x v="40"/>
    <x v="12"/>
    <n v="475"/>
  </r>
  <r>
    <x v="41"/>
    <x v="0"/>
    <n v="352"/>
  </r>
  <r>
    <x v="41"/>
    <x v="1"/>
    <n v="1567"/>
  </r>
  <r>
    <x v="41"/>
    <x v="2"/>
    <n v="4633"/>
  </r>
  <r>
    <x v="41"/>
    <x v="3"/>
    <n v="1894"/>
  </r>
  <r>
    <x v="41"/>
    <x v="4"/>
    <n v="6609"/>
  </r>
  <r>
    <x v="41"/>
    <x v="5"/>
    <n v="897"/>
  </r>
  <r>
    <x v="41"/>
    <x v="6"/>
    <n v="848"/>
  </r>
  <r>
    <x v="41"/>
    <x v="7"/>
    <n v="724"/>
  </r>
  <r>
    <x v="41"/>
    <x v="8"/>
    <n v="617"/>
  </r>
  <r>
    <x v="41"/>
    <x v="9"/>
    <n v="473"/>
  </r>
  <r>
    <x v="41"/>
    <x v="10"/>
    <n v="427"/>
  </r>
  <r>
    <x v="41"/>
    <x v="11"/>
    <n v="331"/>
  </r>
  <r>
    <x v="41"/>
    <x v="12"/>
    <n v="447"/>
  </r>
  <r>
    <x v="42"/>
    <x v="0"/>
    <n v="59"/>
  </r>
  <r>
    <x v="42"/>
    <x v="1"/>
    <n v="289"/>
  </r>
  <r>
    <x v="42"/>
    <x v="2"/>
    <n v="1005"/>
  </r>
  <r>
    <x v="42"/>
    <x v="3"/>
    <n v="530"/>
  </r>
  <r>
    <x v="42"/>
    <x v="4"/>
    <n v="2186"/>
  </r>
  <r>
    <x v="42"/>
    <x v="5"/>
    <n v="354"/>
  </r>
  <r>
    <x v="42"/>
    <x v="6"/>
    <n v="360"/>
  </r>
  <r>
    <x v="42"/>
    <x v="7"/>
    <n v="322"/>
  </r>
  <r>
    <x v="42"/>
    <x v="8"/>
    <n v="287"/>
  </r>
  <r>
    <x v="42"/>
    <x v="9"/>
    <n v="225"/>
  </r>
  <r>
    <x v="42"/>
    <x v="10"/>
    <n v="147"/>
  </r>
  <r>
    <x v="42"/>
    <x v="11"/>
    <n v="107"/>
  </r>
  <r>
    <x v="42"/>
    <x v="12"/>
    <n v="128"/>
  </r>
  <r>
    <x v="43"/>
    <x v="0"/>
    <n v="56"/>
  </r>
  <r>
    <x v="43"/>
    <x v="1"/>
    <n v="253"/>
  </r>
  <r>
    <x v="43"/>
    <x v="2"/>
    <n v="1009"/>
  </r>
  <r>
    <x v="43"/>
    <x v="3"/>
    <n v="610"/>
  </r>
  <r>
    <x v="43"/>
    <x v="4"/>
    <n v="2072"/>
  </r>
  <r>
    <x v="43"/>
    <x v="5"/>
    <n v="507"/>
  </r>
  <r>
    <x v="43"/>
    <x v="6"/>
    <n v="547"/>
  </r>
  <r>
    <x v="43"/>
    <x v="7"/>
    <n v="539"/>
  </r>
  <r>
    <x v="43"/>
    <x v="8"/>
    <n v="455"/>
  </r>
  <r>
    <x v="43"/>
    <x v="9"/>
    <n v="386"/>
  </r>
  <r>
    <x v="43"/>
    <x v="10"/>
    <n v="295"/>
  </r>
  <r>
    <x v="43"/>
    <x v="11"/>
    <n v="202"/>
  </r>
  <r>
    <x v="43"/>
    <x v="12"/>
    <n v="292"/>
  </r>
  <r>
    <x v="44"/>
    <x v="0"/>
    <n v="767"/>
  </r>
  <r>
    <x v="44"/>
    <x v="1"/>
    <n v="3689"/>
  </r>
  <r>
    <x v="44"/>
    <x v="2"/>
    <n v="11023"/>
  </r>
  <r>
    <x v="44"/>
    <x v="3"/>
    <n v="4563"/>
  </r>
  <r>
    <x v="44"/>
    <x v="4"/>
    <n v="15885"/>
  </r>
  <r>
    <x v="44"/>
    <x v="5"/>
    <n v="2163"/>
  </r>
  <r>
    <x v="44"/>
    <x v="6"/>
    <n v="2138"/>
  </r>
  <r>
    <x v="44"/>
    <x v="7"/>
    <n v="1813"/>
  </r>
  <r>
    <x v="44"/>
    <x v="8"/>
    <n v="1369"/>
  </r>
  <r>
    <x v="44"/>
    <x v="9"/>
    <n v="1008"/>
  </r>
  <r>
    <x v="44"/>
    <x v="10"/>
    <n v="673"/>
  </r>
  <r>
    <x v="44"/>
    <x v="11"/>
    <n v="455"/>
  </r>
  <r>
    <x v="44"/>
    <x v="12"/>
    <n v="617"/>
  </r>
  <r>
    <x v="45"/>
    <x v="0"/>
    <n v="25"/>
  </r>
  <r>
    <x v="45"/>
    <x v="1"/>
    <n v="143"/>
  </r>
  <r>
    <x v="45"/>
    <x v="2"/>
    <n v="449"/>
  </r>
  <r>
    <x v="45"/>
    <x v="3"/>
    <n v="206"/>
  </r>
  <r>
    <x v="45"/>
    <x v="4"/>
    <n v="870"/>
  </r>
  <r>
    <x v="45"/>
    <x v="5"/>
    <n v="172"/>
  </r>
  <r>
    <x v="45"/>
    <x v="6"/>
    <n v="169"/>
  </r>
  <r>
    <x v="45"/>
    <x v="7"/>
    <n v="132"/>
  </r>
  <r>
    <x v="45"/>
    <x v="8"/>
    <n v="101"/>
  </r>
  <r>
    <x v="45"/>
    <x v="9"/>
    <n v="95"/>
  </r>
  <r>
    <x v="45"/>
    <x v="10"/>
    <n v="57"/>
  </r>
  <r>
    <x v="45"/>
    <x v="11"/>
    <n v="53"/>
  </r>
  <r>
    <x v="45"/>
    <x v="12"/>
    <n v="51"/>
  </r>
  <r>
    <x v="46"/>
    <x v="0"/>
    <n v="116"/>
  </r>
  <r>
    <x v="46"/>
    <x v="1"/>
    <n v="606"/>
  </r>
  <r>
    <x v="46"/>
    <x v="2"/>
    <n v="1955"/>
  </r>
  <r>
    <x v="46"/>
    <x v="3"/>
    <n v="1042"/>
  </r>
  <r>
    <x v="46"/>
    <x v="4"/>
    <n v="4671"/>
  </r>
  <r>
    <x v="46"/>
    <x v="5"/>
    <n v="989"/>
  </r>
  <r>
    <x v="46"/>
    <x v="6"/>
    <n v="1311"/>
  </r>
  <r>
    <x v="46"/>
    <x v="7"/>
    <n v="1389"/>
  </r>
  <r>
    <x v="46"/>
    <x v="8"/>
    <n v="1150"/>
  </r>
  <r>
    <x v="46"/>
    <x v="9"/>
    <n v="814"/>
  </r>
  <r>
    <x v="46"/>
    <x v="10"/>
    <n v="628"/>
  </r>
  <r>
    <x v="46"/>
    <x v="11"/>
    <n v="488"/>
  </r>
  <r>
    <x v="46"/>
    <x v="12"/>
    <n v="720"/>
  </r>
  <r>
    <x v="47"/>
    <x v="0"/>
    <n v="62"/>
  </r>
  <r>
    <x v="47"/>
    <x v="1"/>
    <n v="290"/>
  </r>
  <r>
    <x v="47"/>
    <x v="2"/>
    <n v="1054"/>
  </r>
  <r>
    <x v="47"/>
    <x v="3"/>
    <n v="666"/>
  </r>
  <r>
    <x v="47"/>
    <x v="4"/>
    <n v="2266"/>
  </r>
  <r>
    <x v="47"/>
    <x v="5"/>
    <n v="471"/>
  </r>
  <r>
    <x v="47"/>
    <x v="6"/>
    <n v="584"/>
  </r>
  <r>
    <x v="47"/>
    <x v="7"/>
    <n v="612"/>
  </r>
  <r>
    <x v="47"/>
    <x v="8"/>
    <n v="568"/>
  </r>
  <r>
    <x v="47"/>
    <x v="9"/>
    <n v="418"/>
  </r>
  <r>
    <x v="47"/>
    <x v="10"/>
    <n v="318"/>
  </r>
  <r>
    <x v="47"/>
    <x v="11"/>
    <n v="303"/>
  </r>
  <r>
    <x v="47"/>
    <x v="12"/>
    <n v="328"/>
  </r>
  <r>
    <x v="48"/>
    <x v="0"/>
    <n v="257"/>
  </r>
  <r>
    <x v="48"/>
    <x v="1"/>
    <n v="1427"/>
  </r>
  <r>
    <x v="48"/>
    <x v="2"/>
    <n v="3858"/>
  </r>
  <r>
    <x v="48"/>
    <x v="3"/>
    <n v="1850"/>
  </r>
  <r>
    <x v="48"/>
    <x v="4"/>
    <n v="6480"/>
  </r>
  <r>
    <x v="48"/>
    <x v="5"/>
    <n v="883"/>
  </r>
  <r>
    <x v="48"/>
    <x v="6"/>
    <n v="911"/>
  </r>
  <r>
    <x v="48"/>
    <x v="7"/>
    <n v="838"/>
  </r>
  <r>
    <x v="48"/>
    <x v="8"/>
    <n v="588"/>
  </r>
  <r>
    <x v="48"/>
    <x v="9"/>
    <n v="508"/>
  </r>
  <r>
    <x v="48"/>
    <x v="10"/>
    <n v="433"/>
  </r>
  <r>
    <x v="48"/>
    <x v="11"/>
    <n v="307"/>
  </r>
  <r>
    <x v="48"/>
    <x v="12"/>
    <n v="418"/>
  </r>
  <r>
    <x v="49"/>
    <x v="0"/>
    <n v="39"/>
  </r>
  <r>
    <x v="49"/>
    <x v="1"/>
    <n v="229"/>
  </r>
  <r>
    <x v="49"/>
    <x v="2"/>
    <n v="690"/>
  </r>
  <r>
    <x v="49"/>
    <x v="3"/>
    <n v="284"/>
  </r>
  <r>
    <x v="49"/>
    <x v="4"/>
    <n v="1118"/>
  </r>
  <r>
    <x v="49"/>
    <x v="5"/>
    <n v="194"/>
  </r>
  <r>
    <x v="49"/>
    <x v="6"/>
    <n v="181"/>
  </r>
  <r>
    <x v="49"/>
    <x v="7"/>
    <n v="156"/>
  </r>
  <r>
    <x v="49"/>
    <x v="8"/>
    <n v="155"/>
  </r>
  <r>
    <x v="49"/>
    <x v="9"/>
    <n v="143"/>
  </r>
  <r>
    <x v="49"/>
    <x v="10"/>
    <n v="104"/>
  </r>
  <r>
    <x v="49"/>
    <x v="11"/>
    <n v="90"/>
  </r>
  <r>
    <x v="49"/>
    <x v="12"/>
    <n v="108"/>
  </r>
  <r>
    <x v="50"/>
    <x v="0"/>
    <n v="111"/>
  </r>
  <r>
    <x v="50"/>
    <x v="1"/>
    <n v="515"/>
  </r>
  <r>
    <x v="50"/>
    <x v="2"/>
    <n v="1806"/>
  </r>
  <r>
    <x v="50"/>
    <x v="3"/>
    <n v="1035"/>
  </r>
  <r>
    <x v="50"/>
    <x v="4"/>
    <n v="4508"/>
  </r>
  <r>
    <x v="50"/>
    <x v="5"/>
    <n v="828"/>
  </r>
  <r>
    <x v="50"/>
    <x v="6"/>
    <n v="958"/>
  </r>
  <r>
    <x v="50"/>
    <x v="7"/>
    <n v="967"/>
  </r>
  <r>
    <x v="50"/>
    <x v="8"/>
    <n v="695"/>
  </r>
  <r>
    <x v="50"/>
    <x v="9"/>
    <n v="463"/>
  </r>
  <r>
    <x v="50"/>
    <x v="10"/>
    <n v="389"/>
  </r>
  <r>
    <x v="50"/>
    <x v="11"/>
    <n v="264"/>
  </r>
  <r>
    <x v="50"/>
    <x v="12"/>
    <n v="389"/>
  </r>
  <r>
    <x v="51"/>
    <x v="0"/>
    <n v="46"/>
  </r>
  <r>
    <x v="51"/>
    <x v="1"/>
    <n v="208"/>
  </r>
  <r>
    <x v="51"/>
    <x v="2"/>
    <n v="784"/>
  </r>
  <r>
    <x v="51"/>
    <x v="3"/>
    <n v="387"/>
  </r>
  <r>
    <x v="51"/>
    <x v="4"/>
    <n v="1591"/>
  </r>
  <r>
    <x v="51"/>
    <x v="5"/>
    <n v="318"/>
  </r>
  <r>
    <x v="51"/>
    <x v="6"/>
    <n v="337"/>
  </r>
  <r>
    <x v="51"/>
    <x v="7"/>
    <n v="342"/>
  </r>
  <r>
    <x v="51"/>
    <x v="8"/>
    <n v="281"/>
  </r>
  <r>
    <x v="51"/>
    <x v="9"/>
    <n v="226"/>
  </r>
  <r>
    <x v="51"/>
    <x v="10"/>
    <n v="182"/>
  </r>
  <r>
    <x v="51"/>
    <x v="11"/>
    <n v="131"/>
  </r>
  <r>
    <x v="51"/>
    <x v="12"/>
    <n v="186"/>
  </r>
  <r>
    <x v="52"/>
    <x v="0"/>
    <n v="87"/>
  </r>
  <r>
    <x v="52"/>
    <x v="1"/>
    <n v="383"/>
  </r>
  <r>
    <x v="52"/>
    <x v="2"/>
    <n v="1161"/>
  </r>
  <r>
    <x v="52"/>
    <x v="3"/>
    <n v="551"/>
  </r>
  <r>
    <x v="52"/>
    <x v="4"/>
    <n v="2125"/>
  </r>
  <r>
    <x v="52"/>
    <x v="5"/>
    <n v="390"/>
  </r>
  <r>
    <x v="52"/>
    <x v="6"/>
    <n v="402"/>
  </r>
  <r>
    <x v="52"/>
    <x v="7"/>
    <n v="383"/>
  </r>
  <r>
    <x v="52"/>
    <x v="8"/>
    <n v="340"/>
  </r>
  <r>
    <x v="52"/>
    <x v="9"/>
    <n v="267"/>
  </r>
  <r>
    <x v="52"/>
    <x v="10"/>
    <n v="204"/>
  </r>
  <r>
    <x v="52"/>
    <x v="11"/>
    <n v="150"/>
  </r>
  <r>
    <x v="52"/>
    <x v="12"/>
    <n v="201"/>
  </r>
  <r>
    <x v="53"/>
    <x v="0"/>
    <n v="40"/>
  </r>
  <r>
    <x v="53"/>
    <x v="1"/>
    <n v="203"/>
  </r>
  <r>
    <x v="53"/>
    <x v="2"/>
    <n v="707"/>
  </r>
  <r>
    <x v="53"/>
    <x v="3"/>
    <n v="362"/>
  </r>
  <r>
    <x v="53"/>
    <x v="4"/>
    <n v="1370"/>
  </r>
  <r>
    <x v="53"/>
    <x v="5"/>
    <n v="232"/>
  </r>
  <r>
    <x v="53"/>
    <x v="6"/>
    <n v="225"/>
  </r>
  <r>
    <x v="53"/>
    <x v="7"/>
    <n v="240"/>
  </r>
  <r>
    <x v="53"/>
    <x v="8"/>
    <n v="205"/>
  </r>
  <r>
    <x v="53"/>
    <x v="9"/>
    <n v="146"/>
  </r>
  <r>
    <x v="53"/>
    <x v="10"/>
    <n v="132"/>
  </r>
  <r>
    <x v="53"/>
    <x v="11"/>
    <n v="92"/>
  </r>
  <r>
    <x v="53"/>
    <x v="12"/>
    <n v="92"/>
  </r>
  <r>
    <x v="54"/>
    <x v="0"/>
    <n v="82"/>
  </r>
  <r>
    <x v="54"/>
    <x v="1"/>
    <n v="453"/>
  </r>
  <r>
    <x v="54"/>
    <x v="2"/>
    <n v="1498"/>
  </r>
  <r>
    <x v="54"/>
    <x v="3"/>
    <n v="893"/>
  </r>
  <r>
    <x v="54"/>
    <x v="4"/>
    <n v="3687"/>
  </r>
  <r>
    <x v="54"/>
    <x v="5"/>
    <n v="747"/>
  </r>
  <r>
    <x v="54"/>
    <x v="6"/>
    <n v="782"/>
  </r>
  <r>
    <x v="54"/>
    <x v="7"/>
    <n v="706"/>
  </r>
  <r>
    <x v="54"/>
    <x v="8"/>
    <n v="556"/>
  </r>
  <r>
    <x v="54"/>
    <x v="9"/>
    <n v="490"/>
  </r>
  <r>
    <x v="54"/>
    <x v="10"/>
    <n v="429"/>
  </r>
  <r>
    <x v="54"/>
    <x v="11"/>
    <n v="323"/>
  </r>
  <r>
    <x v="54"/>
    <x v="12"/>
    <n v="417"/>
  </r>
  <r>
    <x v="55"/>
    <x v="0"/>
    <n v="30"/>
  </r>
  <r>
    <x v="55"/>
    <x v="1"/>
    <n v="149"/>
  </r>
  <r>
    <x v="55"/>
    <x v="2"/>
    <n v="383"/>
  </r>
  <r>
    <x v="55"/>
    <x v="3"/>
    <n v="210"/>
  </r>
  <r>
    <x v="55"/>
    <x v="4"/>
    <n v="1035"/>
  </r>
  <r>
    <x v="55"/>
    <x v="5"/>
    <n v="178"/>
  </r>
  <r>
    <x v="55"/>
    <x v="6"/>
    <n v="208"/>
  </r>
  <r>
    <x v="55"/>
    <x v="7"/>
    <n v="175"/>
  </r>
  <r>
    <x v="55"/>
    <x v="8"/>
    <n v="126"/>
  </r>
  <r>
    <x v="55"/>
    <x v="9"/>
    <n v="97"/>
  </r>
  <r>
    <x v="55"/>
    <x v="10"/>
    <n v="98"/>
  </r>
  <r>
    <x v="55"/>
    <x v="11"/>
    <n v="76"/>
  </r>
  <r>
    <x v="55"/>
    <x v="12"/>
    <n v="104"/>
  </r>
  <r>
    <x v="56"/>
    <x v="0"/>
    <n v="30"/>
  </r>
  <r>
    <x v="56"/>
    <x v="1"/>
    <n v="143"/>
  </r>
  <r>
    <x v="56"/>
    <x v="2"/>
    <n v="506"/>
  </r>
  <r>
    <x v="56"/>
    <x v="3"/>
    <n v="273"/>
  </r>
  <r>
    <x v="56"/>
    <x v="4"/>
    <n v="1155"/>
  </r>
  <r>
    <x v="56"/>
    <x v="5"/>
    <n v="273"/>
  </r>
  <r>
    <x v="56"/>
    <x v="6"/>
    <n v="274"/>
  </r>
  <r>
    <x v="56"/>
    <x v="7"/>
    <n v="299"/>
  </r>
  <r>
    <x v="56"/>
    <x v="8"/>
    <n v="200"/>
  </r>
  <r>
    <x v="56"/>
    <x v="9"/>
    <n v="173"/>
  </r>
  <r>
    <x v="56"/>
    <x v="10"/>
    <n v="128"/>
  </r>
  <r>
    <x v="56"/>
    <x v="11"/>
    <n v="110"/>
  </r>
  <r>
    <x v="56"/>
    <x v="12"/>
    <n v="122"/>
  </r>
  <r>
    <x v="57"/>
    <x v="0"/>
    <n v="35"/>
  </r>
  <r>
    <x v="57"/>
    <x v="1"/>
    <n v="125"/>
  </r>
  <r>
    <x v="57"/>
    <x v="2"/>
    <n v="419"/>
  </r>
  <r>
    <x v="57"/>
    <x v="3"/>
    <n v="224"/>
  </r>
  <r>
    <x v="57"/>
    <x v="4"/>
    <n v="888"/>
  </r>
  <r>
    <x v="57"/>
    <x v="5"/>
    <n v="173"/>
  </r>
  <r>
    <x v="57"/>
    <x v="6"/>
    <n v="185"/>
  </r>
  <r>
    <x v="57"/>
    <x v="7"/>
    <n v="187"/>
  </r>
  <r>
    <x v="57"/>
    <x v="8"/>
    <n v="167"/>
  </r>
  <r>
    <x v="57"/>
    <x v="9"/>
    <n v="144"/>
  </r>
  <r>
    <x v="57"/>
    <x v="10"/>
    <n v="111"/>
  </r>
  <r>
    <x v="57"/>
    <x v="11"/>
    <n v="76"/>
  </r>
  <r>
    <x v="57"/>
    <x v="12"/>
    <n v="97"/>
  </r>
  <r>
    <x v="58"/>
    <x v="0"/>
    <n v="391"/>
  </r>
  <r>
    <x v="58"/>
    <x v="1"/>
    <n v="1604"/>
  </r>
  <r>
    <x v="58"/>
    <x v="2"/>
    <n v="5092"/>
  </r>
  <r>
    <x v="58"/>
    <x v="3"/>
    <n v="3009"/>
  </r>
  <r>
    <x v="58"/>
    <x v="4"/>
    <n v="13657"/>
  </r>
  <r>
    <x v="58"/>
    <x v="5"/>
    <n v="2639"/>
  </r>
  <r>
    <x v="58"/>
    <x v="6"/>
    <n v="3217"/>
  </r>
  <r>
    <x v="58"/>
    <x v="7"/>
    <n v="3095"/>
  </r>
  <r>
    <x v="58"/>
    <x v="8"/>
    <n v="2500"/>
  </r>
  <r>
    <x v="58"/>
    <x v="9"/>
    <n v="1848"/>
  </r>
  <r>
    <x v="58"/>
    <x v="10"/>
    <n v="1399"/>
  </r>
  <r>
    <x v="58"/>
    <x v="11"/>
    <n v="1004"/>
  </r>
  <r>
    <x v="58"/>
    <x v="12"/>
    <n v="1348"/>
  </r>
  <r>
    <x v="59"/>
    <x v="0"/>
    <n v="243"/>
  </r>
  <r>
    <x v="59"/>
    <x v="1"/>
    <n v="1273"/>
  </r>
  <r>
    <x v="59"/>
    <x v="2"/>
    <n v="4120"/>
  </r>
  <r>
    <x v="59"/>
    <x v="3"/>
    <n v="2099"/>
  </r>
  <r>
    <x v="59"/>
    <x v="4"/>
    <n v="6808"/>
  </r>
  <r>
    <x v="59"/>
    <x v="5"/>
    <n v="828"/>
  </r>
  <r>
    <x v="59"/>
    <x v="6"/>
    <n v="883"/>
  </r>
  <r>
    <x v="59"/>
    <x v="7"/>
    <n v="795"/>
  </r>
  <r>
    <x v="59"/>
    <x v="8"/>
    <n v="622"/>
  </r>
  <r>
    <x v="59"/>
    <x v="9"/>
    <n v="543"/>
  </r>
  <r>
    <x v="59"/>
    <x v="10"/>
    <n v="416"/>
  </r>
  <r>
    <x v="59"/>
    <x v="11"/>
    <n v="340"/>
  </r>
  <r>
    <x v="59"/>
    <x v="12"/>
    <n v="448"/>
  </r>
  <r>
    <x v="60"/>
    <x v="0"/>
    <n v="101"/>
  </r>
  <r>
    <x v="60"/>
    <x v="1"/>
    <n v="500"/>
  </r>
  <r>
    <x v="60"/>
    <x v="2"/>
    <n v="1545"/>
  </r>
  <r>
    <x v="60"/>
    <x v="3"/>
    <n v="802"/>
  </r>
  <r>
    <x v="60"/>
    <x v="4"/>
    <n v="3377"/>
  </r>
  <r>
    <x v="60"/>
    <x v="5"/>
    <n v="619"/>
  </r>
  <r>
    <x v="60"/>
    <x v="6"/>
    <n v="605"/>
  </r>
  <r>
    <x v="60"/>
    <x v="7"/>
    <n v="531"/>
  </r>
  <r>
    <x v="60"/>
    <x v="8"/>
    <n v="481"/>
  </r>
  <r>
    <x v="60"/>
    <x v="9"/>
    <n v="418"/>
  </r>
  <r>
    <x v="60"/>
    <x v="10"/>
    <n v="295"/>
  </r>
  <r>
    <x v="60"/>
    <x v="11"/>
    <n v="189"/>
  </r>
  <r>
    <x v="60"/>
    <x v="12"/>
    <n v="261"/>
  </r>
  <r>
    <x v="61"/>
    <x v="0"/>
    <n v="74"/>
  </r>
  <r>
    <x v="61"/>
    <x v="1"/>
    <n v="301"/>
  </r>
  <r>
    <x v="61"/>
    <x v="2"/>
    <n v="892"/>
  </r>
  <r>
    <x v="61"/>
    <x v="3"/>
    <n v="540"/>
  </r>
  <r>
    <x v="61"/>
    <x v="4"/>
    <n v="1977"/>
  </r>
  <r>
    <x v="61"/>
    <x v="5"/>
    <n v="372"/>
  </r>
  <r>
    <x v="61"/>
    <x v="6"/>
    <n v="482"/>
  </r>
  <r>
    <x v="61"/>
    <x v="7"/>
    <n v="405"/>
  </r>
  <r>
    <x v="61"/>
    <x v="8"/>
    <n v="445"/>
  </r>
  <r>
    <x v="61"/>
    <x v="9"/>
    <n v="353"/>
  </r>
  <r>
    <x v="61"/>
    <x v="10"/>
    <n v="276"/>
  </r>
  <r>
    <x v="61"/>
    <x v="11"/>
    <n v="185"/>
  </r>
  <r>
    <x v="61"/>
    <x v="12"/>
    <n v="237"/>
  </r>
  <r>
    <x v="62"/>
    <x v="0"/>
    <n v="109"/>
  </r>
  <r>
    <x v="62"/>
    <x v="1"/>
    <n v="519"/>
  </r>
  <r>
    <x v="62"/>
    <x v="2"/>
    <n v="1551"/>
  </r>
  <r>
    <x v="62"/>
    <x v="3"/>
    <n v="837"/>
  </r>
  <r>
    <x v="62"/>
    <x v="4"/>
    <n v="3571"/>
  </r>
  <r>
    <x v="62"/>
    <x v="5"/>
    <n v="573"/>
  </r>
  <r>
    <x v="62"/>
    <x v="6"/>
    <n v="665"/>
  </r>
  <r>
    <x v="62"/>
    <x v="7"/>
    <n v="657"/>
  </r>
  <r>
    <x v="62"/>
    <x v="8"/>
    <n v="569"/>
  </r>
  <r>
    <x v="62"/>
    <x v="9"/>
    <n v="418"/>
  </r>
  <r>
    <x v="62"/>
    <x v="10"/>
    <n v="389"/>
  </r>
  <r>
    <x v="62"/>
    <x v="11"/>
    <n v="275"/>
  </r>
  <r>
    <x v="62"/>
    <x v="12"/>
    <n v="407"/>
  </r>
  <r>
    <x v="63"/>
    <x v="0"/>
    <n v="78"/>
  </r>
  <r>
    <x v="63"/>
    <x v="1"/>
    <n v="360"/>
  </r>
  <r>
    <x v="63"/>
    <x v="2"/>
    <n v="1110"/>
  </r>
  <r>
    <x v="63"/>
    <x v="3"/>
    <n v="688"/>
  </r>
  <r>
    <x v="63"/>
    <x v="4"/>
    <n v="2846"/>
  </r>
  <r>
    <x v="63"/>
    <x v="5"/>
    <n v="576"/>
  </r>
  <r>
    <x v="63"/>
    <x v="6"/>
    <n v="682"/>
  </r>
  <r>
    <x v="63"/>
    <x v="7"/>
    <n v="655"/>
  </r>
  <r>
    <x v="63"/>
    <x v="8"/>
    <n v="610"/>
  </r>
  <r>
    <x v="63"/>
    <x v="9"/>
    <n v="448"/>
  </r>
  <r>
    <x v="63"/>
    <x v="10"/>
    <n v="363"/>
  </r>
  <r>
    <x v="63"/>
    <x v="11"/>
    <n v="295"/>
  </r>
  <r>
    <x v="63"/>
    <x v="12"/>
    <n v="378"/>
  </r>
  <r>
    <x v="64"/>
    <x v="0"/>
    <n v="56"/>
  </r>
  <r>
    <x v="64"/>
    <x v="1"/>
    <n v="228"/>
  </r>
  <r>
    <x v="64"/>
    <x v="2"/>
    <n v="664"/>
  </r>
  <r>
    <x v="64"/>
    <x v="3"/>
    <n v="381"/>
  </r>
  <r>
    <x v="64"/>
    <x v="4"/>
    <n v="1576"/>
  </r>
  <r>
    <x v="64"/>
    <x v="5"/>
    <n v="250"/>
  </r>
  <r>
    <x v="64"/>
    <x v="6"/>
    <n v="251"/>
  </r>
  <r>
    <x v="64"/>
    <x v="7"/>
    <n v="207"/>
  </r>
  <r>
    <x v="64"/>
    <x v="8"/>
    <n v="217"/>
  </r>
  <r>
    <x v="64"/>
    <x v="9"/>
    <n v="154"/>
  </r>
  <r>
    <x v="64"/>
    <x v="10"/>
    <n v="109"/>
  </r>
  <r>
    <x v="64"/>
    <x v="11"/>
    <n v="88"/>
  </r>
  <r>
    <x v="64"/>
    <x v="12"/>
    <n v="100"/>
  </r>
  <r>
    <x v="65"/>
    <x v="0"/>
    <n v="105"/>
  </r>
  <r>
    <x v="65"/>
    <x v="1"/>
    <n v="403"/>
  </r>
  <r>
    <x v="65"/>
    <x v="2"/>
    <n v="1533"/>
  </r>
  <r>
    <x v="65"/>
    <x v="3"/>
    <n v="737"/>
  </r>
  <r>
    <x v="65"/>
    <x v="4"/>
    <n v="3151"/>
  </r>
  <r>
    <x v="65"/>
    <x v="5"/>
    <n v="566"/>
  </r>
  <r>
    <x v="65"/>
    <x v="6"/>
    <n v="597"/>
  </r>
  <r>
    <x v="65"/>
    <x v="7"/>
    <n v="528"/>
  </r>
  <r>
    <x v="65"/>
    <x v="8"/>
    <n v="442"/>
  </r>
  <r>
    <x v="65"/>
    <x v="9"/>
    <n v="345"/>
  </r>
  <r>
    <x v="65"/>
    <x v="10"/>
    <n v="247"/>
  </r>
  <r>
    <x v="65"/>
    <x v="11"/>
    <n v="159"/>
  </r>
  <r>
    <x v="65"/>
    <x v="12"/>
    <n v="238"/>
  </r>
  <r>
    <x v="66"/>
    <x v="0"/>
    <n v="78"/>
  </r>
  <r>
    <x v="66"/>
    <x v="1"/>
    <n v="378"/>
  </r>
  <r>
    <x v="66"/>
    <x v="2"/>
    <n v="1256"/>
  </r>
  <r>
    <x v="66"/>
    <x v="3"/>
    <n v="623"/>
  </r>
  <r>
    <x v="66"/>
    <x v="4"/>
    <n v="2488"/>
  </r>
  <r>
    <x v="66"/>
    <x v="5"/>
    <n v="461"/>
  </r>
  <r>
    <x v="66"/>
    <x v="6"/>
    <n v="445"/>
  </r>
  <r>
    <x v="66"/>
    <x v="7"/>
    <n v="439"/>
  </r>
  <r>
    <x v="66"/>
    <x v="8"/>
    <n v="361"/>
  </r>
  <r>
    <x v="66"/>
    <x v="9"/>
    <n v="300"/>
  </r>
  <r>
    <x v="66"/>
    <x v="10"/>
    <n v="186"/>
  </r>
  <r>
    <x v="66"/>
    <x v="11"/>
    <n v="153"/>
  </r>
  <r>
    <x v="66"/>
    <x v="12"/>
    <n v="250"/>
  </r>
  <r>
    <x v="67"/>
    <x v="0"/>
    <n v="104"/>
  </r>
  <r>
    <x v="67"/>
    <x v="1"/>
    <n v="345"/>
  </r>
  <r>
    <x v="67"/>
    <x v="2"/>
    <n v="1088"/>
  </r>
  <r>
    <x v="67"/>
    <x v="3"/>
    <n v="503"/>
  </r>
  <r>
    <x v="67"/>
    <x v="4"/>
    <n v="1978"/>
  </r>
  <r>
    <x v="67"/>
    <x v="5"/>
    <n v="358"/>
  </r>
  <r>
    <x v="67"/>
    <x v="6"/>
    <n v="426"/>
  </r>
  <r>
    <x v="67"/>
    <x v="7"/>
    <n v="351"/>
  </r>
  <r>
    <x v="67"/>
    <x v="8"/>
    <n v="283"/>
  </r>
  <r>
    <x v="67"/>
    <x v="9"/>
    <n v="224"/>
  </r>
  <r>
    <x v="67"/>
    <x v="10"/>
    <n v="182"/>
  </r>
  <r>
    <x v="67"/>
    <x v="11"/>
    <n v="138"/>
  </r>
  <r>
    <x v="67"/>
    <x v="12"/>
    <n v="187"/>
  </r>
  <r>
    <x v="68"/>
    <x v="0"/>
    <n v="191"/>
  </r>
  <r>
    <x v="68"/>
    <x v="1"/>
    <n v="860"/>
  </r>
  <r>
    <x v="68"/>
    <x v="2"/>
    <n v="2621"/>
  </r>
  <r>
    <x v="68"/>
    <x v="3"/>
    <n v="1451"/>
  </r>
  <r>
    <x v="68"/>
    <x v="4"/>
    <n v="5504"/>
  </r>
  <r>
    <x v="68"/>
    <x v="5"/>
    <n v="1035"/>
  </r>
  <r>
    <x v="68"/>
    <x v="6"/>
    <n v="1027"/>
  </r>
  <r>
    <x v="68"/>
    <x v="7"/>
    <n v="878"/>
  </r>
  <r>
    <x v="68"/>
    <x v="8"/>
    <n v="720"/>
  </r>
  <r>
    <x v="68"/>
    <x v="9"/>
    <n v="546"/>
  </r>
  <r>
    <x v="68"/>
    <x v="10"/>
    <n v="459"/>
  </r>
  <r>
    <x v="68"/>
    <x v="11"/>
    <n v="357"/>
  </r>
  <r>
    <x v="68"/>
    <x v="12"/>
    <n v="468"/>
  </r>
  <r>
    <x v="69"/>
    <x v="0"/>
    <n v="27"/>
  </r>
  <r>
    <x v="69"/>
    <x v="1"/>
    <n v="149"/>
  </r>
  <r>
    <x v="69"/>
    <x v="2"/>
    <n v="655"/>
  </r>
  <r>
    <x v="69"/>
    <x v="3"/>
    <n v="365"/>
  </r>
  <r>
    <x v="69"/>
    <x v="4"/>
    <n v="1327"/>
  </r>
  <r>
    <x v="69"/>
    <x v="5"/>
    <n v="279"/>
  </r>
  <r>
    <x v="69"/>
    <x v="6"/>
    <n v="330"/>
  </r>
  <r>
    <x v="69"/>
    <x v="7"/>
    <n v="304"/>
  </r>
  <r>
    <x v="69"/>
    <x v="8"/>
    <n v="283"/>
  </r>
  <r>
    <x v="69"/>
    <x v="9"/>
    <n v="263"/>
  </r>
  <r>
    <x v="69"/>
    <x v="10"/>
    <n v="172"/>
  </r>
  <r>
    <x v="69"/>
    <x v="11"/>
    <n v="112"/>
  </r>
  <r>
    <x v="69"/>
    <x v="12"/>
    <n v="136"/>
  </r>
  <r>
    <x v="70"/>
    <x v="0"/>
    <n v="82"/>
  </r>
  <r>
    <x v="70"/>
    <x v="1"/>
    <n v="474"/>
  </r>
  <r>
    <x v="70"/>
    <x v="2"/>
    <n v="1235"/>
  </r>
  <r>
    <x v="70"/>
    <x v="3"/>
    <n v="474"/>
  </r>
  <r>
    <x v="70"/>
    <x v="4"/>
    <n v="1385"/>
  </r>
  <r>
    <x v="70"/>
    <x v="5"/>
    <n v="126"/>
  </r>
  <r>
    <x v="70"/>
    <x v="6"/>
    <n v="121"/>
  </r>
  <r>
    <x v="70"/>
    <x v="7"/>
    <n v="113"/>
  </r>
  <r>
    <x v="70"/>
    <x v="8"/>
    <n v="70"/>
  </r>
  <r>
    <x v="70"/>
    <x v="9"/>
    <n v="64"/>
  </r>
  <r>
    <x v="70"/>
    <x v="10"/>
    <n v="48"/>
  </r>
  <r>
    <x v="70"/>
    <x v="11"/>
    <n v="43"/>
  </r>
  <r>
    <x v="70"/>
    <x v="12"/>
    <n v="46"/>
  </r>
  <r>
    <x v="71"/>
    <x v="0"/>
    <n v="314"/>
  </r>
  <r>
    <x v="71"/>
    <x v="1"/>
    <n v="1653"/>
  </r>
  <r>
    <x v="71"/>
    <x v="2"/>
    <n v="4699"/>
  </r>
  <r>
    <x v="71"/>
    <x v="3"/>
    <n v="1786"/>
  </r>
  <r>
    <x v="71"/>
    <x v="4"/>
    <n v="6460"/>
  </r>
  <r>
    <x v="71"/>
    <x v="5"/>
    <n v="824"/>
  </r>
  <r>
    <x v="71"/>
    <x v="6"/>
    <n v="736"/>
  </r>
  <r>
    <x v="71"/>
    <x v="7"/>
    <n v="619"/>
  </r>
  <r>
    <x v="71"/>
    <x v="8"/>
    <n v="414"/>
  </r>
  <r>
    <x v="71"/>
    <x v="9"/>
    <n v="340"/>
  </r>
  <r>
    <x v="71"/>
    <x v="10"/>
    <n v="225"/>
  </r>
  <r>
    <x v="71"/>
    <x v="11"/>
    <n v="178"/>
  </r>
  <r>
    <x v="71"/>
    <x v="12"/>
    <n v="239"/>
  </r>
  <r>
    <x v="72"/>
    <x v="0"/>
    <n v="104"/>
  </r>
  <r>
    <x v="72"/>
    <x v="1"/>
    <n v="463"/>
  </r>
  <r>
    <x v="72"/>
    <x v="2"/>
    <n v="1662"/>
  </r>
  <r>
    <x v="72"/>
    <x v="3"/>
    <n v="888"/>
  </r>
  <r>
    <x v="72"/>
    <x v="4"/>
    <n v="2767"/>
  </r>
  <r>
    <x v="72"/>
    <x v="5"/>
    <n v="506"/>
  </r>
  <r>
    <x v="72"/>
    <x v="6"/>
    <n v="480"/>
  </r>
  <r>
    <x v="72"/>
    <x v="7"/>
    <n v="487"/>
  </r>
  <r>
    <x v="72"/>
    <x v="8"/>
    <n v="468"/>
  </r>
  <r>
    <x v="72"/>
    <x v="9"/>
    <n v="350"/>
  </r>
  <r>
    <x v="72"/>
    <x v="10"/>
    <n v="251"/>
  </r>
  <r>
    <x v="72"/>
    <x v="11"/>
    <n v="183"/>
  </r>
  <r>
    <x v="72"/>
    <x v="12"/>
    <n v="228"/>
  </r>
  <r>
    <x v="73"/>
    <x v="0"/>
    <n v="491"/>
  </r>
  <r>
    <x v="73"/>
    <x v="1"/>
    <n v="3202"/>
  </r>
  <r>
    <x v="73"/>
    <x v="2"/>
    <n v="11976"/>
  </r>
  <r>
    <x v="73"/>
    <x v="3"/>
    <n v="4904"/>
  </r>
  <r>
    <x v="73"/>
    <x v="4"/>
    <n v="16102"/>
  </r>
  <r>
    <x v="73"/>
    <x v="5"/>
    <n v="2003"/>
  </r>
  <r>
    <x v="73"/>
    <x v="6"/>
    <n v="1738"/>
  </r>
  <r>
    <x v="73"/>
    <x v="7"/>
    <n v="1578"/>
  </r>
  <r>
    <x v="73"/>
    <x v="8"/>
    <n v="1212"/>
  </r>
  <r>
    <x v="73"/>
    <x v="9"/>
    <n v="951"/>
  </r>
  <r>
    <x v="73"/>
    <x v="10"/>
    <n v="710"/>
  </r>
  <r>
    <x v="73"/>
    <x v="11"/>
    <n v="578"/>
  </r>
  <r>
    <x v="73"/>
    <x v="12"/>
    <n v="846"/>
  </r>
  <r>
    <x v="74"/>
    <x v="0"/>
    <n v="381"/>
  </r>
  <r>
    <x v="74"/>
    <x v="1"/>
    <n v="1815"/>
  </r>
  <r>
    <x v="74"/>
    <x v="2"/>
    <n v="5856"/>
  </r>
  <r>
    <x v="74"/>
    <x v="3"/>
    <n v="2204"/>
  </r>
  <r>
    <x v="74"/>
    <x v="4"/>
    <n v="7704"/>
  </r>
  <r>
    <x v="74"/>
    <x v="5"/>
    <n v="1093"/>
  </r>
  <r>
    <x v="74"/>
    <x v="6"/>
    <n v="1066"/>
  </r>
  <r>
    <x v="74"/>
    <x v="7"/>
    <n v="912"/>
  </r>
  <r>
    <x v="74"/>
    <x v="8"/>
    <n v="649"/>
  </r>
  <r>
    <x v="74"/>
    <x v="9"/>
    <n v="590"/>
  </r>
  <r>
    <x v="74"/>
    <x v="10"/>
    <n v="383"/>
  </r>
  <r>
    <x v="74"/>
    <x v="11"/>
    <n v="320"/>
  </r>
  <r>
    <x v="74"/>
    <x v="12"/>
    <n v="393"/>
  </r>
  <r>
    <x v="75"/>
    <x v="0"/>
    <n v="20"/>
  </r>
  <r>
    <x v="75"/>
    <x v="1"/>
    <n v="74"/>
  </r>
  <r>
    <x v="75"/>
    <x v="2"/>
    <n v="286"/>
  </r>
  <r>
    <x v="75"/>
    <x v="3"/>
    <n v="144"/>
  </r>
  <r>
    <x v="75"/>
    <x v="4"/>
    <n v="547"/>
  </r>
  <r>
    <x v="75"/>
    <x v="5"/>
    <n v="114"/>
  </r>
  <r>
    <x v="75"/>
    <x v="6"/>
    <n v="125"/>
  </r>
  <r>
    <x v="75"/>
    <x v="7"/>
    <n v="110"/>
  </r>
  <r>
    <x v="75"/>
    <x v="8"/>
    <n v="94"/>
  </r>
  <r>
    <x v="75"/>
    <x v="9"/>
    <n v="70"/>
  </r>
  <r>
    <x v="75"/>
    <x v="10"/>
    <n v="68"/>
  </r>
  <r>
    <x v="75"/>
    <x v="11"/>
    <n v="57"/>
  </r>
  <r>
    <x v="75"/>
    <x v="12"/>
    <n v="81"/>
  </r>
  <r>
    <x v="76"/>
    <x v="0"/>
    <n v="148"/>
  </r>
  <r>
    <x v="76"/>
    <x v="1"/>
    <n v="592"/>
  </r>
  <r>
    <x v="76"/>
    <x v="2"/>
    <n v="1668"/>
  </r>
  <r>
    <x v="76"/>
    <x v="3"/>
    <n v="856"/>
  </r>
  <r>
    <x v="76"/>
    <x v="4"/>
    <n v="3900"/>
  </r>
  <r>
    <x v="76"/>
    <x v="5"/>
    <n v="695"/>
  </r>
  <r>
    <x v="76"/>
    <x v="6"/>
    <n v="755"/>
  </r>
  <r>
    <x v="76"/>
    <x v="7"/>
    <n v="623"/>
  </r>
  <r>
    <x v="76"/>
    <x v="8"/>
    <n v="531"/>
  </r>
  <r>
    <x v="76"/>
    <x v="9"/>
    <n v="422"/>
  </r>
  <r>
    <x v="76"/>
    <x v="10"/>
    <n v="333"/>
  </r>
  <r>
    <x v="76"/>
    <x v="11"/>
    <n v="235"/>
  </r>
  <r>
    <x v="76"/>
    <x v="12"/>
    <n v="370"/>
  </r>
  <r>
    <x v="77"/>
    <x v="0"/>
    <n v="116"/>
  </r>
  <r>
    <x v="77"/>
    <x v="1"/>
    <n v="435"/>
  </r>
  <r>
    <x v="77"/>
    <x v="2"/>
    <n v="1315"/>
  </r>
  <r>
    <x v="77"/>
    <x v="3"/>
    <n v="635"/>
  </r>
  <r>
    <x v="77"/>
    <x v="4"/>
    <n v="2203"/>
  </r>
  <r>
    <x v="77"/>
    <x v="5"/>
    <n v="346"/>
  </r>
  <r>
    <x v="77"/>
    <x v="6"/>
    <n v="315"/>
  </r>
  <r>
    <x v="77"/>
    <x v="7"/>
    <n v="244"/>
  </r>
  <r>
    <x v="77"/>
    <x v="8"/>
    <n v="202"/>
  </r>
  <r>
    <x v="77"/>
    <x v="9"/>
    <n v="187"/>
  </r>
  <r>
    <x v="77"/>
    <x v="10"/>
    <n v="155"/>
  </r>
  <r>
    <x v="77"/>
    <x v="11"/>
    <n v="176"/>
  </r>
  <r>
    <x v="77"/>
    <x v="12"/>
    <n v="215"/>
  </r>
  <r>
    <x v="78"/>
    <x v="0"/>
    <n v="70"/>
  </r>
  <r>
    <x v="78"/>
    <x v="1"/>
    <n v="313"/>
  </r>
  <r>
    <x v="78"/>
    <x v="2"/>
    <n v="992"/>
  </r>
  <r>
    <x v="78"/>
    <x v="3"/>
    <n v="519"/>
  </r>
  <r>
    <x v="78"/>
    <x v="4"/>
    <n v="1959"/>
  </r>
  <r>
    <x v="78"/>
    <x v="5"/>
    <n v="335"/>
  </r>
  <r>
    <x v="78"/>
    <x v="6"/>
    <n v="377"/>
  </r>
  <r>
    <x v="78"/>
    <x v="7"/>
    <n v="346"/>
  </r>
  <r>
    <x v="78"/>
    <x v="8"/>
    <n v="352"/>
  </r>
  <r>
    <x v="78"/>
    <x v="9"/>
    <n v="214"/>
  </r>
  <r>
    <x v="78"/>
    <x v="10"/>
    <n v="164"/>
  </r>
  <r>
    <x v="78"/>
    <x v="11"/>
    <n v="122"/>
  </r>
  <r>
    <x v="78"/>
    <x v="12"/>
    <n v="156"/>
  </r>
  <r>
    <x v="79"/>
    <x v="0"/>
    <n v="331"/>
  </r>
  <r>
    <x v="79"/>
    <x v="1"/>
    <n v="1364"/>
  </r>
  <r>
    <x v="79"/>
    <x v="2"/>
    <n v="4761"/>
  </r>
  <r>
    <x v="79"/>
    <x v="3"/>
    <n v="2125"/>
  </r>
  <r>
    <x v="79"/>
    <x v="4"/>
    <n v="8895"/>
  </r>
  <r>
    <x v="79"/>
    <x v="5"/>
    <n v="1381"/>
  </r>
  <r>
    <x v="79"/>
    <x v="6"/>
    <n v="1581"/>
  </r>
  <r>
    <x v="79"/>
    <x v="7"/>
    <n v="1396"/>
  </r>
  <r>
    <x v="79"/>
    <x v="8"/>
    <n v="1225"/>
  </r>
  <r>
    <x v="79"/>
    <x v="9"/>
    <n v="896"/>
  </r>
  <r>
    <x v="79"/>
    <x v="10"/>
    <n v="655"/>
  </r>
  <r>
    <x v="79"/>
    <x v="11"/>
    <n v="554"/>
  </r>
  <r>
    <x v="79"/>
    <x v="12"/>
    <n v="602"/>
  </r>
  <r>
    <x v="80"/>
    <x v="0"/>
    <n v="58"/>
  </r>
  <r>
    <x v="80"/>
    <x v="1"/>
    <n v="344"/>
  </r>
  <r>
    <x v="80"/>
    <x v="2"/>
    <n v="1369"/>
  </r>
  <r>
    <x v="80"/>
    <x v="3"/>
    <n v="638"/>
  </r>
  <r>
    <x v="80"/>
    <x v="4"/>
    <n v="2270"/>
  </r>
  <r>
    <x v="80"/>
    <x v="5"/>
    <n v="425"/>
  </r>
  <r>
    <x v="80"/>
    <x v="6"/>
    <n v="493"/>
  </r>
  <r>
    <x v="80"/>
    <x v="7"/>
    <n v="425"/>
  </r>
  <r>
    <x v="80"/>
    <x v="8"/>
    <n v="379"/>
  </r>
  <r>
    <x v="80"/>
    <x v="9"/>
    <n v="323"/>
  </r>
  <r>
    <x v="80"/>
    <x v="10"/>
    <n v="238"/>
  </r>
  <r>
    <x v="80"/>
    <x v="11"/>
    <n v="177"/>
  </r>
  <r>
    <x v="80"/>
    <x v="12"/>
    <n v="220"/>
  </r>
  <r>
    <x v="81"/>
    <x v="0"/>
    <n v="101"/>
  </r>
  <r>
    <x v="81"/>
    <x v="1"/>
    <n v="546"/>
  </r>
  <r>
    <x v="81"/>
    <x v="2"/>
    <n v="1751"/>
  </r>
  <r>
    <x v="81"/>
    <x v="3"/>
    <n v="848"/>
  </r>
  <r>
    <x v="81"/>
    <x v="4"/>
    <n v="3117"/>
  </r>
  <r>
    <x v="81"/>
    <x v="5"/>
    <n v="478"/>
  </r>
  <r>
    <x v="81"/>
    <x v="6"/>
    <n v="425"/>
  </r>
  <r>
    <x v="81"/>
    <x v="7"/>
    <n v="380"/>
  </r>
  <r>
    <x v="81"/>
    <x v="8"/>
    <n v="353"/>
  </r>
  <r>
    <x v="81"/>
    <x v="9"/>
    <n v="286"/>
  </r>
  <r>
    <x v="81"/>
    <x v="10"/>
    <n v="233"/>
  </r>
  <r>
    <x v="81"/>
    <x v="11"/>
    <n v="164"/>
  </r>
  <r>
    <x v="81"/>
    <x v="12"/>
    <n v="188"/>
  </r>
  <r>
    <x v="82"/>
    <x v="0"/>
    <n v="329"/>
  </r>
  <r>
    <x v="82"/>
    <x v="1"/>
    <n v="1312"/>
  </r>
  <r>
    <x v="82"/>
    <x v="2"/>
    <n v="4158"/>
  </r>
  <r>
    <x v="82"/>
    <x v="3"/>
    <n v="1767"/>
  </r>
  <r>
    <x v="82"/>
    <x v="4"/>
    <n v="6419"/>
  </r>
  <r>
    <x v="82"/>
    <x v="5"/>
    <n v="1050"/>
  </r>
  <r>
    <x v="82"/>
    <x v="6"/>
    <n v="1036"/>
  </r>
  <r>
    <x v="82"/>
    <x v="7"/>
    <n v="851"/>
  </r>
  <r>
    <x v="82"/>
    <x v="8"/>
    <n v="624"/>
  </r>
  <r>
    <x v="82"/>
    <x v="9"/>
    <n v="459"/>
  </r>
  <r>
    <x v="82"/>
    <x v="10"/>
    <n v="311"/>
  </r>
  <r>
    <x v="82"/>
    <x v="11"/>
    <n v="274"/>
  </r>
  <r>
    <x v="82"/>
    <x v="12"/>
    <n v="294"/>
  </r>
  <r>
    <x v="83"/>
    <x v="0"/>
    <n v="32"/>
  </r>
  <r>
    <x v="83"/>
    <x v="1"/>
    <n v="159"/>
  </r>
  <r>
    <x v="83"/>
    <x v="2"/>
    <n v="569"/>
  </r>
  <r>
    <x v="83"/>
    <x v="3"/>
    <n v="332"/>
  </r>
  <r>
    <x v="83"/>
    <x v="4"/>
    <n v="1263"/>
  </r>
  <r>
    <x v="83"/>
    <x v="5"/>
    <n v="238"/>
  </r>
  <r>
    <x v="83"/>
    <x v="6"/>
    <n v="249"/>
  </r>
  <r>
    <x v="83"/>
    <x v="7"/>
    <n v="295"/>
  </r>
  <r>
    <x v="83"/>
    <x v="8"/>
    <n v="206"/>
  </r>
  <r>
    <x v="83"/>
    <x v="9"/>
    <n v="157"/>
  </r>
  <r>
    <x v="83"/>
    <x v="10"/>
    <n v="133"/>
  </r>
  <r>
    <x v="83"/>
    <x v="11"/>
    <n v="93"/>
  </r>
  <r>
    <x v="83"/>
    <x v="12"/>
    <n v="102"/>
  </r>
  <r>
    <x v="84"/>
    <x v="0"/>
    <n v="229"/>
  </r>
  <r>
    <x v="84"/>
    <x v="1"/>
    <n v="1002"/>
  </r>
  <r>
    <x v="84"/>
    <x v="2"/>
    <n v="2826"/>
  </r>
  <r>
    <x v="84"/>
    <x v="3"/>
    <n v="1621"/>
  </r>
  <r>
    <x v="84"/>
    <x v="4"/>
    <n v="7384"/>
  </r>
  <r>
    <x v="84"/>
    <x v="5"/>
    <n v="1357"/>
  </r>
  <r>
    <x v="84"/>
    <x v="6"/>
    <n v="1516"/>
  </r>
  <r>
    <x v="84"/>
    <x v="7"/>
    <n v="1491"/>
  </r>
  <r>
    <x v="84"/>
    <x v="8"/>
    <n v="1155"/>
  </r>
  <r>
    <x v="84"/>
    <x v="9"/>
    <n v="948"/>
  </r>
  <r>
    <x v="84"/>
    <x v="10"/>
    <n v="709"/>
  </r>
  <r>
    <x v="84"/>
    <x v="11"/>
    <n v="564"/>
  </r>
  <r>
    <x v="84"/>
    <x v="12"/>
    <n v="788"/>
  </r>
  <r>
    <x v="85"/>
    <x v="0"/>
    <n v="116"/>
  </r>
  <r>
    <x v="85"/>
    <x v="1"/>
    <n v="497"/>
  </r>
  <r>
    <x v="85"/>
    <x v="2"/>
    <n v="1449"/>
  </r>
  <r>
    <x v="85"/>
    <x v="3"/>
    <n v="681"/>
  </r>
  <r>
    <x v="85"/>
    <x v="4"/>
    <n v="2629"/>
  </r>
  <r>
    <x v="85"/>
    <x v="5"/>
    <n v="387"/>
  </r>
  <r>
    <x v="85"/>
    <x v="6"/>
    <n v="353"/>
  </r>
  <r>
    <x v="85"/>
    <x v="7"/>
    <n v="322"/>
  </r>
  <r>
    <x v="85"/>
    <x v="8"/>
    <n v="231"/>
  </r>
  <r>
    <x v="85"/>
    <x v="9"/>
    <n v="202"/>
  </r>
  <r>
    <x v="85"/>
    <x v="10"/>
    <n v="197"/>
  </r>
  <r>
    <x v="85"/>
    <x v="11"/>
    <n v="112"/>
  </r>
  <r>
    <x v="85"/>
    <x v="12"/>
    <n v="158"/>
  </r>
  <r>
    <x v="86"/>
    <x v="0"/>
    <n v="58"/>
  </r>
  <r>
    <x v="86"/>
    <x v="1"/>
    <n v="262"/>
  </r>
  <r>
    <x v="86"/>
    <x v="2"/>
    <n v="668"/>
  </r>
  <r>
    <x v="86"/>
    <x v="3"/>
    <n v="375"/>
  </r>
  <r>
    <x v="86"/>
    <x v="4"/>
    <n v="1837"/>
  </r>
  <r>
    <x v="86"/>
    <x v="5"/>
    <n v="350"/>
  </r>
  <r>
    <x v="86"/>
    <x v="6"/>
    <n v="420"/>
  </r>
  <r>
    <x v="86"/>
    <x v="7"/>
    <n v="445"/>
  </r>
  <r>
    <x v="86"/>
    <x v="8"/>
    <n v="336"/>
  </r>
  <r>
    <x v="86"/>
    <x v="9"/>
    <n v="249"/>
  </r>
  <r>
    <x v="86"/>
    <x v="10"/>
    <n v="195"/>
  </r>
  <r>
    <x v="86"/>
    <x v="11"/>
    <n v="134"/>
  </r>
  <r>
    <x v="86"/>
    <x v="12"/>
    <n v="190"/>
  </r>
  <r>
    <x v="87"/>
    <x v="0"/>
    <n v="116"/>
  </r>
  <r>
    <x v="87"/>
    <x v="1"/>
    <n v="702"/>
  </r>
  <r>
    <x v="87"/>
    <x v="2"/>
    <n v="2398"/>
  </r>
  <r>
    <x v="87"/>
    <x v="3"/>
    <n v="1099"/>
  </r>
  <r>
    <x v="87"/>
    <x v="4"/>
    <n v="4457"/>
  </r>
  <r>
    <x v="87"/>
    <x v="5"/>
    <n v="810"/>
  </r>
  <r>
    <x v="87"/>
    <x v="6"/>
    <n v="850"/>
  </r>
  <r>
    <x v="87"/>
    <x v="7"/>
    <n v="733"/>
  </r>
  <r>
    <x v="87"/>
    <x v="8"/>
    <n v="604"/>
  </r>
  <r>
    <x v="87"/>
    <x v="9"/>
    <n v="503"/>
  </r>
  <r>
    <x v="87"/>
    <x v="10"/>
    <n v="331"/>
  </r>
  <r>
    <x v="87"/>
    <x v="11"/>
    <n v="249"/>
  </r>
  <r>
    <x v="87"/>
    <x v="12"/>
    <n v="257"/>
  </r>
  <r>
    <x v="88"/>
    <x v="0"/>
    <n v="65"/>
  </r>
  <r>
    <x v="88"/>
    <x v="1"/>
    <n v="290"/>
  </r>
  <r>
    <x v="88"/>
    <x v="2"/>
    <n v="849"/>
  </r>
  <r>
    <x v="88"/>
    <x v="3"/>
    <n v="423"/>
  </r>
  <r>
    <x v="88"/>
    <x v="4"/>
    <n v="1431"/>
  </r>
  <r>
    <x v="88"/>
    <x v="5"/>
    <n v="230"/>
  </r>
  <r>
    <x v="88"/>
    <x v="6"/>
    <n v="268"/>
  </r>
  <r>
    <x v="88"/>
    <x v="7"/>
    <n v="270"/>
  </r>
  <r>
    <x v="88"/>
    <x v="8"/>
    <n v="185"/>
  </r>
  <r>
    <x v="88"/>
    <x v="9"/>
    <n v="136"/>
  </r>
  <r>
    <x v="88"/>
    <x v="10"/>
    <n v="109"/>
  </r>
  <r>
    <x v="88"/>
    <x v="11"/>
    <n v="78"/>
  </r>
  <r>
    <x v="88"/>
    <x v="12"/>
    <n v="116"/>
  </r>
  <r>
    <x v="89"/>
    <x v="0"/>
    <n v="100"/>
  </r>
  <r>
    <x v="89"/>
    <x v="1"/>
    <n v="521"/>
  </r>
  <r>
    <x v="89"/>
    <x v="2"/>
    <n v="1668"/>
  </r>
  <r>
    <x v="89"/>
    <x v="3"/>
    <n v="883"/>
  </r>
  <r>
    <x v="89"/>
    <x v="4"/>
    <n v="3153"/>
  </r>
  <r>
    <x v="89"/>
    <x v="5"/>
    <n v="538"/>
  </r>
  <r>
    <x v="89"/>
    <x v="6"/>
    <n v="613"/>
  </r>
  <r>
    <x v="89"/>
    <x v="7"/>
    <n v="602"/>
  </r>
  <r>
    <x v="89"/>
    <x v="8"/>
    <n v="483"/>
  </r>
  <r>
    <x v="89"/>
    <x v="9"/>
    <n v="408"/>
  </r>
  <r>
    <x v="89"/>
    <x v="10"/>
    <n v="294"/>
  </r>
  <r>
    <x v="89"/>
    <x v="11"/>
    <n v="221"/>
  </r>
  <r>
    <x v="89"/>
    <x v="12"/>
    <n v="308"/>
  </r>
  <r>
    <x v="90"/>
    <x v="0"/>
    <n v="58"/>
  </r>
  <r>
    <x v="90"/>
    <x v="1"/>
    <n v="343"/>
  </r>
  <r>
    <x v="90"/>
    <x v="2"/>
    <n v="923"/>
  </r>
  <r>
    <x v="90"/>
    <x v="3"/>
    <n v="400"/>
  </r>
  <r>
    <x v="90"/>
    <x v="4"/>
    <n v="1640"/>
  </r>
  <r>
    <x v="90"/>
    <x v="5"/>
    <n v="256"/>
  </r>
  <r>
    <x v="90"/>
    <x v="6"/>
    <n v="256"/>
  </r>
  <r>
    <x v="90"/>
    <x v="7"/>
    <n v="260"/>
  </r>
  <r>
    <x v="90"/>
    <x v="8"/>
    <n v="243"/>
  </r>
  <r>
    <x v="90"/>
    <x v="9"/>
    <n v="172"/>
  </r>
  <r>
    <x v="90"/>
    <x v="10"/>
    <n v="158"/>
  </r>
  <r>
    <x v="90"/>
    <x v="11"/>
    <n v="123"/>
  </r>
  <r>
    <x v="90"/>
    <x v="12"/>
    <n v="164"/>
  </r>
  <r>
    <x v="91"/>
    <x v="0"/>
    <n v="66"/>
  </r>
  <r>
    <x v="91"/>
    <x v="1"/>
    <n v="318"/>
  </r>
  <r>
    <x v="91"/>
    <x v="2"/>
    <n v="1053"/>
  </r>
  <r>
    <x v="91"/>
    <x v="3"/>
    <n v="541"/>
  </r>
  <r>
    <x v="91"/>
    <x v="4"/>
    <n v="2274"/>
  </r>
  <r>
    <x v="91"/>
    <x v="5"/>
    <n v="424"/>
  </r>
  <r>
    <x v="91"/>
    <x v="6"/>
    <n v="375"/>
  </r>
  <r>
    <x v="91"/>
    <x v="7"/>
    <n v="378"/>
  </r>
  <r>
    <x v="91"/>
    <x v="8"/>
    <n v="320"/>
  </r>
  <r>
    <x v="91"/>
    <x v="9"/>
    <n v="245"/>
  </r>
  <r>
    <x v="91"/>
    <x v="10"/>
    <n v="175"/>
  </r>
  <r>
    <x v="91"/>
    <x v="11"/>
    <n v="130"/>
  </r>
  <r>
    <x v="91"/>
    <x v="12"/>
    <n v="184"/>
  </r>
  <r>
    <x v="92"/>
    <x v="0"/>
    <n v="20"/>
  </r>
  <r>
    <x v="92"/>
    <x v="1"/>
    <n v="113"/>
  </r>
  <r>
    <x v="92"/>
    <x v="2"/>
    <n v="419"/>
  </r>
  <r>
    <x v="92"/>
    <x v="3"/>
    <n v="192"/>
  </r>
  <r>
    <x v="92"/>
    <x v="4"/>
    <n v="720"/>
  </r>
  <r>
    <x v="92"/>
    <x v="5"/>
    <n v="90"/>
  </r>
  <r>
    <x v="92"/>
    <x v="6"/>
    <n v="109"/>
  </r>
  <r>
    <x v="92"/>
    <x v="7"/>
    <n v="91"/>
  </r>
  <r>
    <x v="92"/>
    <x v="8"/>
    <n v="67"/>
  </r>
  <r>
    <x v="92"/>
    <x v="9"/>
    <n v="63"/>
  </r>
  <r>
    <x v="92"/>
    <x v="10"/>
    <n v="23"/>
  </r>
  <r>
    <x v="92"/>
    <x v="11"/>
    <n v="34"/>
  </r>
  <r>
    <x v="92"/>
    <x v="12"/>
    <n v="23"/>
  </r>
  <r>
    <x v="93"/>
    <x v="0"/>
    <n v="224"/>
  </r>
  <r>
    <x v="93"/>
    <x v="1"/>
    <n v="1508"/>
  </r>
  <r>
    <x v="93"/>
    <x v="2"/>
    <n v="5216"/>
  </r>
  <r>
    <x v="93"/>
    <x v="3"/>
    <n v="2175"/>
  </r>
  <r>
    <x v="93"/>
    <x v="4"/>
    <n v="6908"/>
  </r>
  <r>
    <x v="93"/>
    <x v="5"/>
    <n v="952"/>
  </r>
  <r>
    <x v="93"/>
    <x v="6"/>
    <n v="741"/>
  </r>
  <r>
    <x v="93"/>
    <x v="7"/>
    <n v="676"/>
  </r>
  <r>
    <x v="93"/>
    <x v="8"/>
    <n v="560"/>
  </r>
  <r>
    <x v="93"/>
    <x v="9"/>
    <n v="441"/>
  </r>
  <r>
    <x v="93"/>
    <x v="10"/>
    <n v="339"/>
  </r>
  <r>
    <x v="93"/>
    <x v="11"/>
    <n v="217"/>
  </r>
  <r>
    <x v="93"/>
    <x v="12"/>
    <n v="403"/>
  </r>
  <r>
    <x v="94"/>
    <x v="0"/>
    <n v="151"/>
  </r>
  <r>
    <x v="94"/>
    <x v="1"/>
    <n v="664"/>
  </r>
  <r>
    <x v="94"/>
    <x v="2"/>
    <n v="1887"/>
  </r>
  <r>
    <x v="94"/>
    <x v="3"/>
    <n v="827"/>
  </r>
  <r>
    <x v="94"/>
    <x v="4"/>
    <n v="3663"/>
  </r>
  <r>
    <x v="94"/>
    <x v="5"/>
    <n v="555"/>
  </r>
  <r>
    <x v="94"/>
    <x v="6"/>
    <n v="528"/>
  </r>
  <r>
    <x v="94"/>
    <x v="7"/>
    <n v="485"/>
  </r>
  <r>
    <x v="94"/>
    <x v="8"/>
    <n v="424"/>
  </r>
  <r>
    <x v="94"/>
    <x v="9"/>
    <n v="293"/>
  </r>
  <r>
    <x v="94"/>
    <x v="10"/>
    <n v="248"/>
  </r>
  <r>
    <x v="94"/>
    <x v="11"/>
    <n v="196"/>
  </r>
  <r>
    <x v="94"/>
    <x v="12"/>
    <n v="226"/>
  </r>
  <r>
    <x v="95"/>
    <x v="0"/>
    <n v="107"/>
  </r>
  <r>
    <x v="95"/>
    <x v="1"/>
    <n v="503"/>
  </r>
  <r>
    <x v="95"/>
    <x v="2"/>
    <n v="1652"/>
  </r>
  <r>
    <x v="95"/>
    <x v="3"/>
    <n v="846"/>
  </r>
  <r>
    <x v="95"/>
    <x v="4"/>
    <n v="3396"/>
  </r>
  <r>
    <x v="95"/>
    <x v="5"/>
    <n v="631"/>
  </r>
  <r>
    <x v="95"/>
    <x v="6"/>
    <n v="565"/>
  </r>
  <r>
    <x v="95"/>
    <x v="7"/>
    <n v="464"/>
  </r>
  <r>
    <x v="95"/>
    <x v="8"/>
    <n v="378"/>
  </r>
  <r>
    <x v="95"/>
    <x v="9"/>
    <n v="302"/>
  </r>
  <r>
    <x v="95"/>
    <x v="10"/>
    <n v="233"/>
  </r>
  <r>
    <x v="95"/>
    <x v="11"/>
    <n v="163"/>
  </r>
  <r>
    <x v="95"/>
    <x v="12"/>
    <n v="185"/>
  </r>
  <r>
    <x v="96"/>
    <x v="0"/>
    <n v="326"/>
  </r>
  <r>
    <x v="96"/>
    <x v="1"/>
    <n v="1841"/>
  </r>
  <r>
    <x v="96"/>
    <x v="2"/>
    <n v="7667"/>
  </r>
  <r>
    <x v="96"/>
    <x v="3"/>
    <n v="2963"/>
  </r>
  <r>
    <x v="96"/>
    <x v="4"/>
    <n v="10467"/>
  </r>
  <r>
    <x v="96"/>
    <x v="5"/>
    <n v="1478"/>
  </r>
  <r>
    <x v="96"/>
    <x v="6"/>
    <n v="1349"/>
  </r>
  <r>
    <x v="96"/>
    <x v="7"/>
    <n v="1118"/>
  </r>
  <r>
    <x v="96"/>
    <x v="8"/>
    <n v="867"/>
  </r>
  <r>
    <x v="96"/>
    <x v="9"/>
    <n v="805"/>
  </r>
  <r>
    <x v="96"/>
    <x v="10"/>
    <n v="510"/>
  </r>
  <r>
    <x v="96"/>
    <x v="11"/>
    <n v="443"/>
  </r>
  <r>
    <x v="96"/>
    <x v="12"/>
    <n v="582"/>
  </r>
  <r>
    <x v="97"/>
    <x v="0"/>
    <n v="92"/>
  </r>
  <r>
    <x v="97"/>
    <x v="1"/>
    <n v="472"/>
  </r>
  <r>
    <x v="97"/>
    <x v="2"/>
    <n v="1408"/>
  </r>
  <r>
    <x v="97"/>
    <x v="3"/>
    <n v="785"/>
  </r>
  <r>
    <x v="97"/>
    <x v="4"/>
    <n v="3112"/>
  </r>
  <r>
    <x v="97"/>
    <x v="5"/>
    <n v="540"/>
  </r>
  <r>
    <x v="97"/>
    <x v="6"/>
    <n v="531"/>
  </r>
  <r>
    <x v="97"/>
    <x v="7"/>
    <n v="559"/>
  </r>
  <r>
    <x v="97"/>
    <x v="8"/>
    <n v="423"/>
  </r>
  <r>
    <x v="97"/>
    <x v="9"/>
    <n v="364"/>
  </r>
  <r>
    <x v="97"/>
    <x v="10"/>
    <n v="273"/>
  </r>
  <r>
    <x v="97"/>
    <x v="11"/>
    <n v="237"/>
  </r>
  <r>
    <x v="97"/>
    <x v="12"/>
    <n v="350"/>
  </r>
  <r>
    <x v="98"/>
    <x v="0"/>
    <n v="129"/>
  </r>
  <r>
    <x v="98"/>
    <x v="1"/>
    <n v="695"/>
  </r>
  <r>
    <x v="98"/>
    <x v="2"/>
    <n v="2411"/>
  </r>
  <r>
    <x v="98"/>
    <x v="3"/>
    <n v="1178"/>
  </r>
  <r>
    <x v="98"/>
    <x v="4"/>
    <n v="4648"/>
  </r>
  <r>
    <x v="98"/>
    <x v="5"/>
    <n v="789"/>
  </r>
  <r>
    <x v="98"/>
    <x v="6"/>
    <n v="806"/>
  </r>
  <r>
    <x v="98"/>
    <x v="7"/>
    <n v="718"/>
  </r>
  <r>
    <x v="98"/>
    <x v="8"/>
    <n v="630"/>
  </r>
  <r>
    <x v="98"/>
    <x v="9"/>
    <n v="524"/>
  </r>
  <r>
    <x v="98"/>
    <x v="10"/>
    <n v="406"/>
  </r>
  <r>
    <x v="98"/>
    <x v="11"/>
    <n v="287"/>
  </r>
  <r>
    <x v="98"/>
    <x v="12"/>
    <n v="330"/>
  </r>
  <r>
    <x v="99"/>
    <x v="0"/>
    <n v="124"/>
  </r>
  <r>
    <x v="99"/>
    <x v="1"/>
    <n v="558"/>
  </r>
  <r>
    <x v="99"/>
    <x v="2"/>
    <n v="1887"/>
  </r>
  <r>
    <x v="99"/>
    <x v="3"/>
    <n v="1003"/>
  </r>
  <r>
    <x v="99"/>
    <x v="4"/>
    <n v="4460"/>
  </r>
  <r>
    <x v="99"/>
    <x v="5"/>
    <n v="829"/>
  </r>
  <r>
    <x v="99"/>
    <x v="6"/>
    <n v="741"/>
  </r>
  <r>
    <x v="99"/>
    <x v="7"/>
    <n v="647"/>
  </r>
  <r>
    <x v="99"/>
    <x v="8"/>
    <n v="580"/>
  </r>
  <r>
    <x v="99"/>
    <x v="9"/>
    <n v="452"/>
  </r>
  <r>
    <x v="99"/>
    <x v="10"/>
    <n v="371"/>
  </r>
  <r>
    <x v="99"/>
    <x v="11"/>
    <n v="301"/>
  </r>
  <r>
    <x v="99"/>
    <x v="12"/>
    <n v="316"/>
  </r>
  <r>
    <x v="100"/>
    <x v="0"/>
    <n v="114"/>
  </r>
  <r>
    <x v="100"/>
    <x v="1"/>
    <n v="482"/>
  </r>
  <r>
    <x v="100"/>
    <x v="2"/>
    <n v="1956"/>
  </r>
  <r>
    <x v="100"/>
    <x v="3"/>
    <n v="1039"/>
  </r>
  <r>
    <x v="100"/>
    <x v="4"/>
    <n v="4055"/>
  </r>
  <r>
    <x v="100"/>
    <x v="5"/>
    <n v="835"/>
  </r>
  <r>
    <x v="100"/>
    <x v="6"/>
    <n v="900"/>
  </r>
  <r>
    <x v="100"/>
    <x v="7"/>
    <n v="974"/>
  </r>
  <r>
    <x v="100"/>
    <x v="8"/>
    <n v="923"/>
  </r>
  <r>
    <x v="100"/>
    <x v="9"/>
    <n v="735"/>
  </r>
  <r>
    <x v="100"/>
    <x v="10"/>
    <n v="531"/>
  </r>
  <r>
    <x v="100"/>
    <x v="11"/>
    <n v="364"/>
  </r>
  <r>
    <x v="100"/>
    <x v="12"/>
    <n v="499"/>
  </r>
  <r>
    <x v="101"/>
    <x v="0"/>
    <n v="191"/>
  </r>
  <r>
    <x v="101"/>
    <x v="1"/>
    <n v="904"/>
  </r>
  <r>
    <x v="101"/>
    <x v="2"/>
    <n v="2708"/>
  </r>
  <r>
    <x v="101"/>
    <x v="3"/>
    <n v="1389"/>
  </r>
  <r>
    <x v="101"/>
    <x v="4"/>
    <n v="5745"/>
  </r>
  <r>
    <x v="101"/>
    <x v="5"/>
    <n v="932"/>
  </r>
  <r>
    <x v="101"/>
    <x v="6"/>
    <n v="947"/>
  </r>
  <r>
    <x v="101"/>
    <x v="7"/>
    <n v="841"/>
  </r>
  <r>
    <x v="101"/>
    <x v="8"/>
    <n v="649"/>
  </r>
  <r>
    <x v="101"/>
    <x v="9"/>
    <n v="525"/>
  </r>
  <r>
    <x v="101"/>
    <x v="10"/>
    <n v="389"/>
  </r>
  <r>
    <x v="101"/>
    <x v="11"/>
    <n v="339"/>
  </r>
  <r>
    <x v="101"/>
    <x v="12"/>
    <n v="324"/>
  </r>
  <r>
    <x v="102"/>
    <x v="0"/>
    <n v="68"/>
  </r>
  <r>
    <x v="102"/>
    <x v="1"/>
    <n v="250"/>
  </r>
  <r>
    <x v="102"/>
    <x v="2"/>
    <n v="997"/>
  </r>
  <r>
    <x v="102"/>
    <x v="3"/>
    <n v="570"/>
  </r>
  <r>
    <x v="102"/>
    <x v="4"/>
    <n v="2165"/>
  </r>
  <r>
    <x v="102"/>
    <x v="5"/>
    <n v="435"/>
  </r>
  <r>
    <x v="102"/>
    <x v="6"/>
    <n v="477"/>
  </r>
  <r>
    <x v="102"/>
    <x v="7"/>
    <n v="437"/>
  </r>
  <r>
    <x v="102"/>
    <x v="8"/>
    <n v="345"/>
  </r>
  <r>
    <x v="102"/>
    <x v="9"/>
    <n v="302"/>
  </r>
  <r>
    <x v="102"/>
    <x v="10"/>
    <n v="237"/>
  </r>
  <r>
    <x v="102"/>
    <x v="11"/>
    <n v="144"/>
  </r>
  <r>
    <x v="102"/>
    <x v="12"/>
    <n v="214"/>
  </r>
  <r>
    <x v="103"/>
    <x v="0"/>
    <n v="204"/>
  </r>
  <r>
    <x v="103"/>
    <x v="1"/>
    <n v="908"/>
  </r>
  <r>
    <x v="103"/>
    <x v="2"/>
    <n v="2717"/>
  </r>
  <r>
    <x v="103"/>
    <x v="3"/>
    <n v="1262"/>
  </r>
  <r>
    <x v="103"/>
    <x v="4"/>
    <n v="4913"/>
  </r>
  <r>
    <x v="103"/>
    <x v="5"/>
    <n v="857"/>
  </r>
  <r>
    <x v="103"/>
    <x v="6"/>
    <n v="870"/>
  </r>
  <r>
    <x v="103"/>
    <x v="7"/>
    <n v="722"/>
  </r>
  <r>
    <x v="103"/>
    <x v="8"/>
    <n v="587"/>
  </r>
  <r>
    <x v="103"/>
    <x v="9"/>
    <n v="488"/>
  </r>
  <r>
    <x v="103"/>
    <x v="10"/>
    <n v="327"/>
  </r>
  <r>
    <x v="103"/>
    <x v="11"/>
    <n v="279"/>
  </r>
  <r>
    <x v="103"/>
    <x v="12"/>
    <n v="342"/>
  </r>
  <r>
    <x v="104"/>
    <x v="0"/>
    <n v="309"/>
  </r>
  <r>
    <x v="104"/>
    <x v="1"/>
    <n v="1613"/>
  </r>
  <r>
    <x v="104"/>
    <x v="2"/>
    <n v="5082"/>
  </r>
  <r>
    <x v="104"/>
    <x v="3"/>
    <n v="2285"/>
  </r>
  <r>
    <x v="104"/>
    <x v="4"/>
    <n v="8254"/>
  </r>
  <r>
    <x v="104"/>
    <x v="5"/>
    <n v="1269"/>
  </r>
  <r>
    <x v="104"/>
    <x v="6"/>
    <n v="1306"/>
  </r>
  <r>
    <x v="104"/>
    <x v="7"/>
    <n v="1106"/>
  </r>
  <r>
    <x v="104"/>
    <x v="8"/>
    <n v="793"/>
  </r>
  <r>
    <x v="104"/>
    <x v="9"/>
    <n v="544"/>
  </r>
  <r>
    <x v="104"/>
    <x v="10"/>
    <n v="419"/>
  </r>
  <r>
    <x v="104"/>
    <x v="11"/>
    <n v="274"/>
  </r>
  <r>
    <x v="104"/>
    <x v="12"/>
    <n v="324"/>
  </r>
  <r>
    <x v="105"/>
    <x v="0"/>
    <n v="283"/>
  </r>
  <r>
    <x v="105"/>
    <x v="1"/>
    <n v="1169"/>
  </r>
  <r>
    <x v="105"/>
    <x v="2"/>
    <n v="4169"/>
  </r>
  <r>
    <x v="105"/>
    <x v="3"/>
    <n v="2023"/>
  </r>
  <r>
    <x v="105"/>
    <x v="4"/>
    <n v="8194"/>
  </r>
  <r>
    <x v="105"/>
    <x v="5"/>
    <n v="1346"/>
  </r>
  <r>
    <x v="105"/>
    <x v="6"/>
    <n v="1350"/>
  </r>
  <r>
    <x v="105"/>
    <x v="7"/>
    <n v="1318"/>
  </r>
  <r>
    <x v="105"/>
    <x v="8"/>
    <n v="1079"/>
  </r>
  <r>
    <x v="105"/>
    <x v="9"/>
    <n v="912"/>
  </r>
  <r>
    <x v="105"/>
    <x v="10"/>
    <n v="668"/>
  </r>
  <r>
    <x v="105"/>
    <x v="11"/>
    <n v="516"/>
  </r>
  <r>
    <x v="105"/>
    <x v="12"/>
    <n v="632"/>
  </r>
  <r>
    <x v="106"/>
    <x v="0"/>
    <n v="100"/>
  </r>
  <r>
    <x v="106"/>
    <x v="1"/>
    <n v="341"/>
  </r>
  <r>
    <x v="106"/>
    <x v="2"/>
    <n v="1144"/>
  </r>
  <r>
    <x v="106"/>
    <x v="3"/>
    <n v="657"/>
  </r>
  <r>
    <x v="106"/>
    <x v="4"/>
    <n v="2594"/>
  </r>
  <r>
    <x v="106"/>
    <x v="5"/>
    <n v="470"/>
  </r>
  <r>
    <x v="106"/>
    <x v="6"/>
    <n v="520"/>
  </r>
  <r>
    <x v="106"/>
    <x v="7"/>
    <n v="428"/>
  </r>
  <r>
    <x v="106"/>
    <x v="8"/>
    <n v="409"/>
  </r>
  <r>
    <x v="106"/>
    <x v="9"/>
    <n v="284"/>
  </r>
  <r>
    <x v="106"/>
    <x v="10"/>
    <n v="239"/>
  </r>
  <r>
    <x v="106"/>
    <x v="11"/>
    <n v="162"/>
  </r>
  <r>
    <x v="106"/>
    <x v="12"/>
    <n v="252"/>
  </r>
  <r>
    <x v="107"/>
    <x v="0"/>
    <n v="72"/>
  </r>
  <r>
    <x v="107"/>
    <x v="1"/>
    <n v="419"/>
  </r>
  <r>
    <x v="107"/>
    <x v="2"/>
    <n v="1233"/>
  </r>
  <r>
    <x v="107"/>
    <x v="3"/>
    <n v="772"/>
  </r>
  <r>
    <x v="107"/>
    <x v="4"/>
    <n v="2586"/>
  </r>
  <r>
    <x v="107"/>
    <x v="5"/>
    <n v="639"/>
  </r>
  <r>
    <x v="107"/>
    <x v="6"/>
    <n v="631"/>
  </r>
  <r>
    <x v="107"/>
    <x v="7"/>
    <n v="596"/>
  </r>
  <r>
    <x v="107"/>
    <x v="8"/>
    <n v="543"/>
  </r>
  <r>
    <x v="107"/>
    <x v="9"/>
    <n v="458"/>
  </r>
  <r>
    <x v="107"/>
    <x v="10"/>
    <n v="384"/>
  </r>
  <r>
    <x v="107"/>
    <x v="11"/>
    <n v="268"/>
  </r>
  <r>
    <x v="107"/>
    <x v="12"/>
    <n v="365"/>
  </r>
  <r>
    <x v="108"/>
    <x v="0"/>
    <n v="503"/>
  </r>
  <r>
    <x v="108"/>
    <x v="1"/>
    <n v="2235"/>
  </r>
  <r>
    <x v="108"/>
    <x v="2"/>
    <n v="7762"/>
  </r>
  <r>
    <x v="108"/>
    <x v="3"/>
    <n v="3049"/>
  </r>
  <r>
    <x v="108"/>
    <x v="4"/>
    <n v="11170"/>
  </r>
  <r>
    <x v="108"/>
    <x v="5"/>
    <n v="1437"/>
  </r>
  <r>
    <x v="108"/>
    <x v="6"/>
    <n v="1291"/>
  </r>
  <r>
    <x v="108"/>
    <x v="7"/>
    <n v="1106"/>
  </r>
  <r>
    <x v="108"/>
    <x v="8"/>
    <n v="798"/>
  </r>
  <r>
    <x v="108"/>
    <x v="9"/>
    <n v="578"/>
  </r>
  <r>
    <x v="108"/>
    <x v="10"/>
    <n v="432"/>
  </r>
  <r>
    <x v="108"/>
    <x v="11"/>
    <n v="339"/>
  </r>
  <r>
    <x v="108"/>
    <x v="12"/>
    <n v="418"/>
  </r>
  <r>
    <x v="109"/>
    <x v="0"/>
    <n v="40"/>
  </r>
  <r>
    <x v="109"/>
    <x v="1"/>
    <n v="152"/>
  </r>
  <r>
    <x v="109"/>
    <x v="2"/>
    <n v="451"/>
  </r>
  <r>
    <x v="109"/>
    <x v="3"/>
    <n v="312"/>
  </r>
  <r>
    <x v="109"/>
    <x v="4"/>
    <n v="1045"/>
  </r>
  <r>
    <x v="109"/>
    <x v="5"/>
    <n v="183"/>
  </r>
  <r>
    <x v="109"/>
    <x v="6"/>
    <n v="187"/>
  </r>
  <r>
    <x v="109"/>
    <x v="7"/>
    <n v="173"/>
  </r>
  <r>
    <x v="109"/>
    <x v="8"/>
    <n v="140"/>
  </r>
  <r>
    <x v="109"/>
    <x v="9"/>
    <n v="164"/>
  </r>
  <r>
    <x v="109"/>
    <x v="10"/>
    <n v="107"/>
  </r>
  <r>
    <x v="109"/>
    <x v="11"/>
    <n v="76"/>
  </r>
  <r>
    <x v="109"/>
    <x v="12"/>
    <n v="110"/>
  </r>
  <r>
    <x v="110"/>
    <x v="0"/>
    <n v="34"/>
  </r>
  <r>
    <x v="110"/>
    <x v="1"/>
    <n v="103"/>
  </r>
  <r>
    <x v="110"/>
    <x v="2"/>
    <n v="445"/>
  </r>
  <r>
    <x v="110"/>
    <x v="3"/>
    <n v="256"/>
  </r>
  <r>
    <x v="110"/>
    <x v="4"/>
    <n v="1014"/>
  </r>
  <r>
    <x v="110"/>
    <x v="5"/>
    <n v="252"/>
  </r>
  <r>
    <x v="110"/>
    <x v="6"/>
    <n v="324"/>
  </r>
  <r>
    <x v="110"/>
    <x v="7"/>
    <n v="275"/>
  </r>
  <r>
    <x v="110"/>
    <x v="8"/>
    <n v="267"/>
  </r>
  <r>
    <x v="110"/>
    <x v="9"/>
    <n v="222"/>
  </r>
  <r>
    <x v="110"/>
    <x v="10"/>
    <n v="199"/>
  </r>
  <r>
    <x v="110"/>
    <x v="11"/>
    <n v="129"/>
  </r>
  <r>
    <x v="110"/>
    <x v="12"/>
    <n v="200"/>
  </r>
  <r>
    <x v="111"/>
    <x v="0"/>
    <n v="46"/>
  </r>
  <r>
    <x v="111"/>
    <x v="1"/>
    <n v="242"/>
  </r>
  <r>
    <x v="111"/>
    <x v="2"/>
    <n v="840"/>
  </r>
  <r>
    <x v="111"/>
    <x v="3"/>
    <n v="387"/>
  </r>
  <r>
    <x v="111"/>
    <x v="4"/>
    <n v="1416"/>
  </r>
  <r>
    <x v="111"/>
    <x v="5"/>
    <n v="200"/>
  </r>
  <r>
    <x v="111"/>
    <x v="6"/>
    <n v="171"/>
  </r>
  <r>
    <x v="111"/>
    <x v="7"/>
    <n v="176"/>
  </r>
  <r>
    <x v="111"/>
    <x v="8"/>
    <n v="163"/>
  </r>
  <r>
    <x v="111"/>
    <x v="9"/>
    <n v="120"/>
  </r>
  <r>
    <x v="111"/>
    <x v="10"/>
    <n v="88"/>
  </r>
  <r>
    <x v="111"/>
    <x v="11"/>
    <n v="85"/>
  </r>
  <r>
    <x v="111"/>
    <x v="12"/>
    <n v="116"/>
  </r>
  <r>
    <x v="112"/>
    <x v="0"/>
    <n v="1130"/>
  </r>
  <r>
    <x v="112"/>
    <x v="1"/>
    <n v="6416"/>
  </r>
  <r>
    <x v="112"/>
    <x v="2"/>
    <n v="22174"/>
  </r>
  <r>
    <x v="112"/>
    <x v="3"/>
    <n v="9226"/>
  </r>
  <r>
    <x v="112"/>
    <x v="4"/>
    <n v="33969"/>
  </r>
  <r>
    <x v="112"/>
    <x v="5"/>
    <n v="4024"/>
  </r>
  <r>
    <x v="112"/>
    <x v="6"/>
    <n v="3653"/>
  </r>
  <r>
    <x v="112"/>
    <x v="7"/>
    <n v="3250"/>
  </r>
  <r>
    <x v="112"/>
    <x v="8"/>
    <n v="2516"/>
  </r>
  <r>
    <x v="112"/>
    <x v="9"/>
    <n v="1931"/>
  </r>
  <r>
    <x v="112"/>
    <x v="10"/>
    <n v="1346"/>
  </r>
  <r>
    <x v="112"/>
    <x v="11"/>
    <n v="1184"/>
  </r>
  <r>
    <x v="112"/>
    <x v="12"/>
    <n v="1367"/>
  </r>
  <r>
    <x v="113"/>
    <x v="0"/>
    <n v="76"/>
  </r>
  <r>
    <x v="113"/>
    <x v="1"/>
    <n v="358"/>
  </r>
  <r>
    <x v="113"/>
    <x v="2"/>
    <n v="1111"/>
  </r>
  <r>
    <x v="113"/>
    <x v="3"/>
    <n v="532"/>
  </r>
  <r>
    <x v="113"/>
    <x v="4"/>
    <n v="1870"/>
  </r>
  <r>
    <x v="113"/>
    <x v="5"/>
    <n v="286"/>
  </r>
  <r>
    <x v="113"/>
    <x v="6"/>
    <n v="287"/>
  </r>
  <r>
    <x v="113"/>
    <x v="7"/>
    <n v="268"/>
  </r>
  <r>
    <x v="113"/>
    <x v="8"/>
    <n v="253"/>
  </r>
  <r>
    <x v="113"/>
    <x v="9"/>
    <n v="160"/>
  </r>
  <r>
    <x v="113"/>
    <x v="10"/>
    <n v="158"/>
  </r>
  <r>
    <x v="113"/>
    <x v="11"/>
    <n v="120"/>
  </r>
  <r>
    <x v="113"/>
    <x v="12"/>
    <n v="156"/>
  </r>
  <r>
    <x v="114"/>
    <x v="0"/>
    <n v="304"/>
  </r>
  <r>
    <x v="114"/>
    <x v="1"/>
    <n v="1661"/>
  </r>
  <r>
    <x v="114"/>
    <x v="2"/>
    <n v="5003"/>
  </r>
  <r>
    <x v="114"/>
    <x v="3"/>
    <n v="2335"/>
  </r>
  <r>
    <x v="114"/>
    <x v="4"/>
    <n v="8846"/>
  </r>
  <r>
    <x v="114"/>
    <x v="5"/>
    <n v="1348"/>
  </r>
  <r>
    <x v="114"/>
    <x v="6"/>
    <n v="1274"/>
  </r>
  <r>
    <x v="114"/>
    <x v="7"/>
    <n v="1115"/>
  </r>
  <r>
    <x v="114"/>
    <x v="8"/>
    <n v="853"/>
  </r>
  <r>
    <x v="114"/>
    <x v="9"/>
    <n v="633"/>
  </r>
  <r>
    <x v="114"/>
    <x v="10"/>
    <n v="574"/>
  </r>
  <r>
    <x v="114"/>
    <x v="11"/>
    <n v="463"/>
  </r>
  <r>
    <x v="114"/>
    <x v="12"/>
    <n v="517"/>
  </r>
  <r>
    <x v="115"/>
    <x v="0"/>
    <n v="235"/>
  </r>
  <r>
    <x v="115"/>
    <x v="1"/>
    <n v="898"/>
  </r>
  <r>
    <x v="115"/>
    <x v="2"/>
    <n v="3021"/>
  </r>
  <r>
    <x v="115"/>
    <x v="3"/>
    <n v="1308"/>
  </r>
  <r>
    <x v="115"/>
    <x v="4"/>
    <n v="4583"/>
  </r>
  <r>
    <x v="115"/>
    <x v="5"/>
    <n v="608"/>
  </r>
  <r>
    <x v="115"/>
    <x v="6"/>
    <n v="611"/>
  </r>
  <r>
    <x v="115"/>
    <x v="7"/>
    <n v="524"/>
  </r>
  <r>
    <x v="115"/>
    <x v="8"/>
    <n v="416"/>
  </r>
  <r>
    <x v="115"/>
    <x v="9"/>
    <n v="305"/>
  </r>
  <r>
    <x v="115"/>
    <x v="10"/>
    <n v="216"/>
  </r>
  <r>
    <x v="115"/>
    <x v="11"/>
    <n v="162"/>
  </r>
  <r>
    <x v="115"/>
    <x v="12"/>
    <n v="236"/>
  </r>
  <r>
    <x v="116"/>
    <x v="0"/>
    <n v="29"/>
  </r>
  <r>
    <x v="116"/>
    <x v="1"/>
    <n v="107"/>
  </r>
  <r>
    <x v="116"/>
    <x v="2"/>
    <n v="431"/>
  </r>
  <r>
    <x v="116"/>
    <x v="3"/>
    <n v="250"/>
  </r>
  <r>
    <x v="116"/>
    <x v="4"/>
    <n v="994"/>
  </r>
  <r>
    <x v="116"/>
    <x v="5"/>
    <n v="222"/>
  </r>
  <r>
    <x v="116"/>
    <x v="6"/>
    <n v="254"/>
  </r>
  <r>
    <x v="116"/>
    <x v="7"/>
    <n v="236"/>
  </r>
  <r>
    <x v="116"/>
    <x v="8"/>
    <n v="229"/>
  </r>
  <r>
    <x v="116"/>
    <x v="9"/>
    <n v="169"/>
  </r>
  <r>
    <x v="116"/>
    <x v="10"/>
    <n v="121"/>
  </r>
  <r>
    <x v="116"/>
    <x v="11"/>
    <n v="96"/>
  </r>
  <r>
    <x v="116"/>
    <x v="12"/>
    <n v="131"/>
  </r>
  <r>
    <x v="117"/>
    <x v="0"/>
    <n v="132"/>
  </r>
  <r>
    <x v="117"/>
    <x v="1"/>
    <n v="600"/>
  </r>
  <r>
    <x v="117"/>
    <x v="2"/>
    <n v="2025"/>
  </r>
  <r>
    <x v="117"/>
    <x v="3"/>
    <n v="947"/>
  </r>
  <r>
    <x v="117"/>
    <x v="4"/>
    <n v="3689"/>
  </r>
  <r>
    <x v="117"/>
    <x v="5"/>
    <n v="534"/>
  </r>
  <r>
    <x v="117"/>
    <x v="6"/>
    <n v="577"/>
  </r>
  <r>
    <x v="117"/>
    <x v="7"/>
    <n v="510"/>
  </r>
  <r>
    <x v="117"/>
    <x v="8"/>
    <n v="427"/>
  </r>
  <r>
    <x v="117"/>
    <x v="9"/>
    <n v="308"/>
  </r>
  <r>
    <x v="117"/>
    <x v="10"/>
    <n v="229"/>
  </r>
  <r>
    <x v="117"/>
    <x v="11"/>
    <n v="165"/>
  </r>
  <r>
    <x v="117"/>
    <x v="12"/>
    <n v="233"/>
  </r>
  <r>
    <x v="118"/>
    <x v="0"/>
    <n v="44"/>
  </r>
  <r>
    <x v="118"/>
    <x v="1"/>
    <n v="200"/>
  </r>
  <r>
    <x v="118"/>
    <x v="2"/>
    <n v="848"/>
  </r>
  <r>
    <x v="118"/>
    <x v="3"/>
    <n v="476"/>
  </r>
  <r>
    <x v="118"/>
    <x v="4"/>
    <n v="1883"/>
  </r>
  <r>
    <x v="118"/>
    <x v="5"/>
    <n v="376"/>
  </r>
  <r>
    <x v="118"/>
    <x v="6"/>
    <n v="410"/>
  </r>
  <r>
    <x v="118"/>
    <x v="7"/>
    <n v="420"/>
  </r>
  <r>
    <x v="118"/>
    <x v="8"/>
    <n v="362"/>
  </r>
  <r>
    <x v="118"/>
    <x v="9"/>
    <n v="317"/>
  </r>
  <r>
    <x v="118"/>
    <x v="10"/>
    <n v="218"/>
  </r>
  <r>
    <x v="118"/>
    <x v="11"/>
    <n v="139"/>
  </r>
  <r>
    <x v="118"/>
    <x v="12"/>
    <n v="192"/>
  </r>
  <r>
    <x v="119"/>
    <x v="0"/>
    <n v="95"/>
  </r>
  <r>
    <x v="119"/>
    <x v="1"/>
    <n v="596"/>
  </r>
  <r>
    <x v="119"/>
    <x v="2"/>
    <n v="1939"/>
  </r>
  <r>
    <x v="119"/>
    <x v="3"/>
    <n v="840"/>
  </r>
  <r>
    <x v="119"/>
    <x v="4"/>
    <n v="2146"/>
  </r>
  <r>
    <x v="119"/>
    <x v="5"/>
    <n v="279"/>
  </r>
  <r>
    <x v="119"/>
    <x v="6"/>
    <n v="214"/>
  </r>
  <r>
    <x v="119"/>
    <x v="7"/>
    <n v="229"/>
  </r>
  <r>
    <x v="119"/>
    <x v="8"/>
    <n v="140"/>
  </r>
  <r>
    <x v="119"/>
    <x v="9"/>
    <n v="131"/>
  </r>
  <r>
    <x v="119"/>
    <x v="10"/>
    <n v="80"/>
  </r>
  <r>
    <x v="119"/>
    <x v="11"/>
    <n v="142"/>
  </r>
  <r>
    <x v="119"/>
    <x v="12"/>
    <n v="151"/>
  </r>
  <r>
    <x v="120"/>
    <x v="0"/>
    <n v="60"/>
  </r>
  <r>
    <x v="120"/>
    <x v="1"/>
    <n v="313"/>
  </r>
  <r>
    <x v="120"/>
    <x v="2"/>
    <n v="882"/>
  </r>
  <r>
    <x v="120"/>
    <x v="3"/>
    <n v="492"/>
  </r>
  <r>
    <x v="120"/>
    <x v="4"/>
    <n v="2022"/>
  </r>
  <r>
    <x v="120"/>
    <x v="5"/>
    <n v="309"/>
  </r>
  <r>
    <x v="120"/>
    <x v="6"/>
    <n v="304"/>
  </r>
  <r>
    <x v="120"/>
    <x v="7"/>
    <n v="307"/>
  </r>
  <r>
    <x v="120"/>
    <x v="8"/>
    <n v="230"/>
  </r>
  <r>
    <x v="120"/>
    <x v="9"/>
    <n v="165"/>
  </r>
  <r>
    <x v="120"/>
    <x v="10"/>
    <n v="118"/>
  </r>
  <r>
    <x v="120"/>
    <x v="11"/>
    <n v="88"/>
  </r>
  <r>
    <x v="120"/>
    <x v="12"/>
    <n v="123"/>
  </r>
  <r>
    <x v="121"/>
    <x v="0"/>
    <n v="385"/>
  </r>
  <r>
    <x v="121"/>
    <x v="1"/>
    <n v="1672"/>
  </r>
  <r>
    <x v="121"/>
    <x v="2"/>
    <n v="5472"/>
  </r>
  <r>
    <x v="121"/>
    <x v="3"/>
    <n v="2619"/>
  </r>
  <r>
    <x v="121"/>
    <x v="4"/>
    <n v="10388"/>
  </r>
  <r>
    <x v="121"/>
    <x v="5"/>
    <n v="1536"/>
  </r>
  <r>
    <x v="121"/>
    <x v="6"/>
    <n v="1544"/>
  </r>
  <r>
    <x v="121"/>
    <x v="7"/>
    <n v="1386"/>
  </r>
  <r>
    <x v="121"/>
    <x v="8"/>
    <n v="1113"/>
  </r>
  <r>
    <x v="121"/>
    <x v="9"/>
    <n v="839"/>
  </r>
  <r>
    <x v="121"/>
    <x v="10"/>
    <n v="616"/>
  </r>
  <r>
    <x v="121"/>
    <x v="11"/>
    <n v="437"/>
  </r>
  <r>
    <x v="121"/>
    <x v="12"/>
    <n v="524"/>
  </r>
  <r>
    <x v="122"/>
    <x v="0"/>
    <n v="167"/>
  </r>
  <r>
    <x v="122"/>
    <x v="1"/>
    <n v="666"/>
  </r>
  <r>
    <x v="122"/>
    <x v="2"/>
    <n v="2637"/>
  </r>
  <r>
    <x v="122"/>
    <x v="3"/>
    <n v="1297"/>
  </r>
  <r>
    <x v="122"/>
    <x v="4"/>
    <n v="4760"/>
  </r>
  <r>
    <x v="122"/>
    <x v="5"/>
    <n v="842"/>
  </r>
  <r>
    <x v="122"/>
    <x v="6"/>
    <n v="890"/>
  </r>
  <r>
    <x v="122"/>
    <x v="7"/>
    <n v="875"/>
  </r>
  <r>
    <x v="122"/>
    <x v="8"/>
    <n v="713"/>
  </r>
  <r>
    <x v="122"/>
    <x v="9"/>
    <n v="597"/>
  </r>
  <r>
    <x v="122"/>
    <x v="10"/>
    <n v="436"/>
  </r>
  <r>
    <x v="122"/>
    <x v="11"/>
    <n v="326"/>
  </r>
  <r>
    <x v="122"/>
    <x v="12"/>
    <n v="427"/>
  </r>
  <r>
    <x v="123"/>
    <x v="0"/>
    <n v="148"/>
  </r>
  <r>
    <x v="123"/>
    <x v="1"/>
    <n v="869"/>
  </r>
  <r>
    <x v="123"/>
    <x v="2"/>
    <n v="2368"/>
  </r>
  <r>
    <x v="123"/>
    <x v="3"/>
    <n v="1015"/>
  </r>
  <r>
    <x v="123"/>
    <x v="4"/>
    <n v="3295"/>
  </r>
  <r>
    <x v="123"/>
    <x v="5"/>
    <n v="480"/>
  </r>
  <r>
    <x v="123"/>
    <x v="6"/>
    <n v="410"/>
  </r>
  <r>
    <x v="123"/>
    <x v="7"/>
    <n v="400"/>
  </r>
  <r>
    <x v="123"/>
    <x v="8"/>
    <n v="334"/>
  </r>
  <r>
    <x v="123"/>
    <x v="9"/>
    <n v="266"/>
  </r>
  <r>
    <x v="123"/>
    <x v="10"/>
    <n v="221"/>
  </r>
  <r>
    <x v="123"/>
    <x v="11"/>
    <n v="196"/>
  </r>
  <r>
    <x v="123"/>
    <x v="12"/>
    <n v="227"/>
  </r>
  <r>
    <x v="124"/>
    <x v="0"/>
    <n v="373"/>
  </r>
  <r>
    <x v="124"/>
    <x v="1"/>
    <n v="1728"/>
  </r>
  <r>
    <x v="124"/>
    <x v="2"/>
    <n v="5586"/>
  </r>
  <r>
    <x v="124"/>
    <x v="3"/>
    <n v="2219"/>
  </r>
  <r>
    <x v="124"/>
    <x v="4"/>
    <n v="7697"/>
  </r>
  <r>
    <x v="124"/>
    <x v="5"/>
    <n v="1111"/>
  </r>
  <r>
    <x v="124"/>
    <x v="6"/>
    <n v="1060"/>
  </r>
  <r>
    <x v="124"/>
    <x v="7"/>
    <n v="872"/>
  </r>
  <r>
    <x v="124"/>
    <x v="8"/>
    <n v="683"/>
  </r>
  <r>
    <x v="124"/>
    <x v="9"/>
    <n v="493"/>
  </r>
  <r>
    <x v="124"/>
    <x v="10"/>
    <n v="309"/>
  </r>
  <r>
    <x v="124"/>
    <x v="11"/>
    <n v="255"/>
  </r>
  <r>
    <x v="124"/>
    <x v="12"/>
    <n v="28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622">
  <r>
    <x v="0"/>
    <x v="0"/>
    <n v="16938"/>
  </r>
  <r>
    <x v="0"/>
    <x v="1"/>
    <n v="77370"/>
  </r>
  <r>
    <x v="0"/>
    <x v="2"/>
    <n v="216735"/>
  </r>
  <r>
    <x v="0"/>
    <x v="3"/>
    <n v="100768"/>
  </r>
  <r>
    <x v="0"/>
    <x v="4"/>
    <n v="838076"/>
  </r>
  <r>
    <x v="0"/>
    <x v="5"/>
    <n v="124255"/>
  </r>
  <r>
    <x v="0"/>
    <x v="6"/>
    <n v="130872"/>
  </r>
  <r>
    <x v="0"/>
    <x v="7"/>
    <n v="115227"/>
  </r>
  <r>
    <x v="0"/>
    <x v="8"/>
    <n v="92282"/>
  </r>
  <r>
    <x v="0"/>
    <x v="9"/>
    <n v="70960"/>
  </r>
  <r>
    <x v="0"/>
    <x v="10"/>
    <n v="50100"/>
  </r>
  <r>
    <x v="0"/>
    <x v="11"/>
    <n v="35762"/>
  </r>
  <r>
    <x v="0"/>
    <x v="12"/>
    <n v="47313"/>
  </r>
  <r>
    <x v="1"/>
    <x v="0"/>
    <n v="18"/>
  </r>
  <r>
    <x v="1"/>
    <x v="1"/>
    <n v="138"/>
  </r>
  <r>
    <x v="1"/>
    <x v="2"/>
    <n v="405"/>
  </r>
  <r>
    <x v="1"/>
    <x v="3"/>
    <n v="192"/>
  </r>
  <r>
    <x v="1"/>
    <x v="4"/>
    <n v="1347"/>
  </r>
  <r>
    <x v="1"/>
    <x v="5"/>
    <n v="237"/>
  </r>
  <r>
    <x v="1"/>
    <x v="6"/>
    <n v="230"/>
  </r>
  <r>
    <x v="1"/>
    <x v="7"/>
    <n v="193"/>
  </r>
  <r>
    <x v="1"/>
    <x v="8"/>
    <n v="163"/>
  </r>
  <r>
    <x v="1"/>
    <x v="9"/>
    <n v="154"/>
  </r>
  <r>
    <x v="1"/>
    <x v="10"/>
    <n v="109"/>
  </r>
  <r>
    <x v="1"/>
    <x v="11"/>
    <n v="70"/>
  </r>
  <r>
    <x v="1"/>
    <x v="12"/>
    <n v="95"/>
  </r>
  <r>
    <x v="2"/>
    <x v="0"/>
    <n v="3"/>
  </r>
  <r>
    <x v="2"/>
    <x v="1"/>
    <n v="19"/>
  </r>
  <r>
    <x v="2"/>
    <x v="2"/>
    <n v="43"/>
  </r>
  <r>
    <x v="2"/>
    <x v="3"/>
    <n v="25"/>
  </r>
  <r>
    <x v="2"/>
    <x v="4"/>
    <n v="118"/>
  </r>
  <r>
    <x v="2"/>
    <x v="5"/>
    <n v="23"/>
  </r>
  <r>
    <x v="2"/>
    <x v="6"/>
    <n v="34"/>
  </r>
  <r>
    <x v="2"/>
    <x v="7"/>
    <n v="23"/>
  </r>
  <r>
    <x v="2"/>
    <x v="8"/>
    <n v="24"/>
  </r>
  <r>
    <x v="2"/>
    <x v="9"/>
    <n v="14"/>
  </r>
  <r>
    <x v="2"/>
    <x v="10"/>
    <n v="13"/>
  </r>
  <r>
    <x v="2"/>
    <x v="11"/>
    <n v="9"/>
  </r>
  <r>
    <x v="2"/>
    <x v="12"/>
    <n v="10"/>
  </r>
  <r>
    <x v="3"/>
    <x v="0"/>
    <n v="5"/>
  </r>
  <r>
    <x v="3"/>
    <x v="1"/>
    <n v="23"/>
  </r>
  <r>
    <x v="3"/>
    <x v="2"/>
    <n v="86"/>
  </r>
  <r>
    <x v="3"/>
    <x v="3"/>
    <n v="27"/>
  </r>
  <r>
    <x v="3"/>
    <x v="4"/>
    <n v="234"/>
  </r>
  <r>
    <x v="3"/>
    <x v="5"/>
    <n v="27"/>
  </r>
  <r>
    <x v="3"/>
    <x v="6"/>
    <n v="45"/>
  </r>
  <r>
    <x v="3"/>
    <x v="7"/>
    <n v="39"/>
  </r>
  <r>
    <x v="3"/>
    <x v="8"/>
    <n v="23"/>
  </r>
  <r>
    <x v="3"/>
    <x v="9"/>
    <n v="20"/>
  </r>
  <r>
    <x v="3"/>
    <x v="10"/>
    <n v="14"/>
  </r>
  <r>
    <x v="3"/>
    <x v="11"/>
    <n v="9"/>
  </r>
  <r>
    <x v="3"/>
    <x v="12"/>
    <n v="9"/>
  </r>
  <r>
    <x v="4"/>
    <x v="0"/>
    <n v="111"/>
  </r>
  <r>
    <x v="4"/>
    <x v="1"/>
    <n v="569"/>
  </r>
  <r>
    <x v="4"/>
    <x v="2"/>
    <n v="1953"/>
  </r>
  <r>
    <x v="4"/>
    <x v="3"/>
    <n v="966"/>
  </r>
  <r>
    <x v="4"/>
    <x v="4"/>
    <n v="5965"/>
  </r>
  <r>
    <x v="4"/>
    <x v="5"/>
    <n v="960"/>
  </r>
  <r>
    <x v="4"/>
    <x v="6"/>
    <n v="965"/>
  </r>
  <r>
    <x v="4"/>
    <x v="7"/>
    <n v="717"/>
  </r>
  <r>
    <x v="4"/>
    <x v="8"/>
    <n v="572"/>
  </r>
  <r>
    <x v="4"/>
    <x v="9"/>
    <n v="367"/>
  </r>
  <r>
    <x v="4"/>
    <x v="10"/>
    <n v="237"/>
  </r>
  <r>
    <x v="4"/>
    <x v="11"/>
    <n v="141"/>
  </r>
  <r>
    <x v="4"/>
    <x v="12"/>
    <n v="178"/>
  </r>
  <r>
    <x v="5"/>
    <x v="0"/>
    <n v="28"/>
  </r>
  <r>
    <x v="5"/>
    <x v="1"/>
    <n v="166"/>
  </r>
  <r>
    <x v="5"/>
    <x v="2"/>
    <n v="668"/>
  </r>
  <r>
    <x v="5"/>
    <x v="3"/>
    <n v="296"/>
  </r>
  <r>
    <x v="5"/>
    <x v="4"/>
    <n v="2152"/>
  </r>
  <r>
    <x v="5"/>
    <x v="5"/>
    <n v="309"/>
  </r>
  <r>
    <x v="5"/>
    <x v="6"/>
    <n v="285"/>
  </r>
  <r>
    <x v="5"/>
    <x v="7"/>
    <n v="195"/>
  </r>
  <r>
    <x v="5"/>
    <x v="8"/>
    <n v="164"/>
  </r>
  <r>
    <x v="5"/>
    <x v="9"/>
    <n v="114"/>
  </r>
  <r>
    <x v="5"/>
    <x v="10"/>
    <n v="49"/>
  </r>
  <r>
    <x v="5"/>
    <x v="11"/>
    <n v="40"/>
  </r>
  <r>
    <x v="5"/>
    <x v="12"/>
    <n v="51"/>
  </r>
  <r>
    <x v="6"/>
    <x v="0"/>
    <n v="69"/>
  </r>
  <r>
    <x v="6"/>
    <x v="1"/>
    <n v="311"/>
  </r>
  <r>
    <x v="6"/>
    <x v="2"/>
    <n v="1091"/>
  </r>
  <r>
    <x v="6"/>
    <x v="3"/>
    <n v="522"/>
  </r>
  <r>
    <x v="6"/>
    <x v="4"/>
    <n v="3243"/>
  </r>
  <r>
    <x v="6"/>
    <x v="5"/>
    <n v="669"/>
  </r>
  <r>
    <x v="6"/>
    <x v="6"/>
    <n v="584"/>
  </r>
  <r>
    <x v="6"/>
    <x v="7"/>
    <n v="502"/>
  </r>
  <r>
    <x v="6"/>
    <x v="8"/>
    <n v="446"/>
  </r>
  <r>
    <x v="6"/>
    <x v="9"/>
    <n v="307"/>
  </r>
  <r>
    <x v="6"/>
    <x v="10"/>
    <n v="238"/>
  </r>
  <r>
    <x v="6"/>
    <x v="11"/>
    <n v="134"/>
  </r>
  <r>
    <x v="6"/>
    <x v="12"/>
    <n v="164"/>
  </r>
  <r>
    <x v="7"/>
    <x v="0"/>
    <n v="13"/>
  </r>
  <r>
    <x v="7"/>
    <x v="1"/>
    <n v="75"/>
  </r>
  <r>
    <x v="7"/>
    <x v="2"/>
    <n v="241"/>
  </r>
  <r>
    <x v="7"/>
    <x v="3"/>
    <n v="111"/>
  </r>
  <r>
    <x v="7"/>
    <x v="4"/>
    <n v="642"/>
  </r>
  <r>
    <x v="7"/>
    <x v="5"/>
    <n v="105"/>
  </r>
  <r>
    <x v="7"/>
    <x v="6"/>
    <n v="101"/>
  </r>
  <r>
    <x v="7"/>
    <x v="7"/>
    <n v="80"/>
  </r>
  <r>
    <x v="7"/>
    <x v="8"/>
    <n v="49"/>
  </r>
  <r>
    <x v="7"/>
    <x v="9"/>
    <n v="34"/>
  </r>
  <r>
    <x v="7"/>
    <x v="10"/>
    <n v="27"/>
  </r>
  <r>
    <x v="7"/>
    <x v="11"/>
    <n v="14"/>
  </r>
  <r>
    <x v="7"/>
    <x v="12"/>
    <n v="20"/>
  </r>
  <r>
    <x v="8"/>
    <x v="0"/>
    <n v="3"/>
  </r>
  <r>
    <x v="8"/>
    <x v="1"/>
    <n v="29"/>
  </r>
  <r>
    <x v="8"/>
    <x v="2"/>
    <n v="129"/>
  </r>
  <r>
    <x v="8"/>
    <x v="3"/>
    <n v="58"/>
  </r>
  <r>
    <x v="8"/>
    <x v="4"/>
    <n v="510"/>
  </r>
  <r>
    <x v="8"/>
    <x v="5"/>
    <n v="55"/>
  </r>
  <r>
    <x v="8"/>
    <x v="6"/>
    <n v="52"/>
  </r>
  <r>
    <x v="8"/>
    <x v="7"/>
    <n v="38"/>
  </r>
  <r>
    <x v="8"/>
    <x v="8"/>
    <n v="35"/>
  </r>
  <r>
    <x v="8"/>
    <x v="9"/>
    <n v="19"/>
  </r>
  <r>
    <x v="8"/>
    <x v="10"/>
    <n v="11"/>
  </r>
  <r>
    <x v="8"/>
    <x v="11"/>
    <n v="14"/>
  </r>
  <r>
    <x v="8"/>
    <x v="12"/>
    <n v="15"/>
  </r>
  <r>
    <x v="9"/>
    <x v="0"/>
    <n v="8"/>
  </r>
  <r>
    <x v="9"/>
    <x v="1"/>
    <n v="56"/>
  </r>
  <r>
    <x v="9"/>
    <x v="2"/>
    <n v="208"/>
  </r>
  <r>
    <x v="9"/>
    <x v="3"/>
    <n v="89"/>
  </r>
  <r>
    <x v="9"/>
    <x v="4"/>
    <n v="895"/>
  </r>
  <r>
    <x v="9"/>
    <x v="5"/>
    <n v="110"/>
  </r>
  <r>
    <x v="9"/>
    <x v="6"/>
    <n v="100"/>
  </r>
  <r>
    <x v="9"/>
    <x v="7"/>
    <n v="63"/>
  </r>
  <r>
    <x v="9"/>
    <x v="8"/>
    <n v="40"/>
  </r>
  <r>
    <x v="9"/>
    <x v="9"/>
    <n v="20"/>
  </r>
  <r>
    <x v="9"/>
    <x v="10"/>
    <n v="16"/>
  </r>
  <r>
    <x v="9"/>
    <x v="11"/>
    <n v="7"/>
  </r>
  <r>
    <x v="9"/>
    <x v="12"/>
    <n v="10"/>
  </r>
  <r>
    <x v="10"/>
    <x v="0"/>
    <n v="95"/>
  </r>
  <r>
    <x v="10"/>
    <x v="1"/>
    <n v="385"/>
  </r>
  <r>
    <x v="10"/>
    <x v="2"/>
    <n v="1240"/>
  </r>
  <r>
    <x v="10"/>
    <x v="3"/>
    <n v="588"/>
  </r>
  <r>
    <x v="10"/>
    <x v="4"/>
    <n v="4157"/>
  </r>
  <r>
    <x v="10"/>
    <x v="5"/>
    <n v="637"/>
  </r>
  <r>
    <x v="10"/>
    <x v="6"/>
    <n v="572"/>
  </r>
  <r>
    <x v="10"/>
    <x v="7"/>
    <n v="439"/>
  </r>
  <r>
    <x v="10"/>
    <x v="8"/>
    <n v="338"/>
  </r>
  <r>
    <x v="10"/>
    <x v="9"/>
    <n v="234"/>
  </r>
  <r>
    <x v="10"/>
    <x v="10"/>
    <n v="172"/>
  </r>
  <r>
    <x v="10"/>
    <x v="11"/>
    <n v="114"/>
  </r>
  <r>
    <x v="10"/>
    <x v="12"/>
    <n v="139"/>
  </r>
  <r>
    <x v="11"/>
    <x v="0"/>
    <n v="17"/>
  </r>
  <r>
    <x v="11"/>
    <x v="1"/>
    <n v="80"/>
  </r>
  <r>
    <x v="11"/>
    <x v="2"/>
    <n v="219"/>
  </r>
  <r>
    <x v="11"/>
    <x v="3"/>
    <n v="92"/>
  </r>
  <r>
    <x v="11"/>
    <x v="4"/>
    <n v="550"/>
  </r>
  <r>
    <x v="11"/>
    <x v="5"/>
    <n v="69"/>
  </r>
  <r>
    <x v="11"/>
    <x v="6"/>
    <n v="67"/>
  </r>
  <r>
    <x v="11"/>
    <x v="7"/>
    <n v="37"/>
  </r>
  <r>
    <x v="11"/>
    <x v="8"/>
    <n v="21"/>
  </r>
  <r>
    <x v="11"/>
    <x v="9"/>
    <n v="17"/>
  </r>
  <r>
    <x v="11"/>
    <x v="10"/>
    <n v="9"/>
  </r>
  <r>
    <x v="11"/>
    <x v="11"/>
    <n v="5"/>
  </r>
  <r>
    <x v="11"/>
    <x v="12"/>
    <n v="11"/>
  </r>
  <r>
    <x v="12"/>
    <x v="0"/>
    <n v="1186"/>
  </r>
  <r>
    <x v="12"/>
    <x v="1"/>
    <n v="5094"/>
  </r>
  <r>
    <x v="12"/>
    <x v="2"/>
    <n v="16389"/>
  </r>
  <r>
    <x v="12"/>
    <x v="3"/>
    <n v="7376"/>
  </r>
  <r>
    <x v="12"/>
    <x v="4"/>
    <n v="37850"/>
  </r>
  <r>
    <x v="12"/>
    <x v="5"/>
    <n v="5317"/>
  </r>
  <r>
    <x v="12"/>
    <x v="6"/>
    <n v="4606"/>
  </r>
  <r>
    <x v="12"/>
    <x v="7"/>
    <n v="3526"/>
  </r>
  <r>
    <x v="12"/>
    <x v="8"/>
    <n v="2152"/>
  </r>
  <r>
    <x v="12"/>
    <x v="9"/>
    <n v="1164"/>
  </r>
  <r>
    <x v="12"/>
    <x v="10"/>
    <n v="665"/>
  </r>
  <r>
    <x v="12"/>
    <x v="11"/>
    <n v="454"/>
  </r>
  <r>
    <x v="12"/>
    <x v="12"/>
    <n v="367"/>
  </r>
  <r>
    <x v="13"/>
    <x v="0"/>
    <n v="42"/>
  </r>
  <r>
    <x v="13"/>
    <x v="1"/>
    <n v="196"/>
  </r>
  <r>
    <x v="13"/>
    <x v="2"/>
    <n v="658"/>
  </r>
  <r>
    <x v="13"/>
    <x v="3"/>
    <n v="265"/>
  </r>
  <r>
    <x v="13"/>
    <x v="4"/>
    <n v="1604"/>
  </r>
  <r>
    <x v="13"/>
    <x v="5"/>
    <n v="262"/>
  </r>
  <r>
    <x v="13"/>
    <x v="6"/>
    <n v="209"/>
  </r>
  <r>
    <x v="13"/>
    <x v="7"/>
    <n v="137"/>
  </r>
  <r>
    <x v="13"/>
    <x v="8"/>
    <n v="100"/>
  </r>
  <r>
    <x v="13"/>
    <x v="9"/>
    <n v="78"/>
  </r>
  <r>
    <x v="13"/>
    <x v="10"/>
    <n v="42"/>
  </r>
  <r>
    <x v="13"/>
    <x v="11"/>
    <n v="27"/>
  </r>
  <r>
    <x v="13"/>
    <x v="12"/>
    <n v="33"/>
  </r>
  <r>
    <x v="14"/>
    <x v="0"/>
    <n v="2"/>
  </r>
  <r>
    <x v="14"/>
    <x v="1"/>
    <n v="35"/>
  </r>
  <r>
    <x v="14"/>
    <x v="2"/>
    <n v="94"/>
  </r>
  <r>
    <x v="14"/>
    <x v="3"/>
    <n v="37"/>
  </r>
  <r>
    <x v="14"/>
    <x v="4"/>
    <n v="240"/>
  </r>
  <r>
    <x v="14"/>
    <x v="5"/>
    <n v="32"/>
  </r>
  <r>
    <x v="14"/>
    <x v="6"/>
    <n v="25"/>
  </r>
  <r>
    <x v="14"/>
    <x v="7"/>
    <n v="31"/>
  </r>
  <r>
    <x v="14"/>
    <x v="8"/>
    <n v="11"/>
  </r>
  <r>
    <x v="14"/>
    <x v="9"/>
    <n v="11"/>
  </r>
  <r>
    <x v="14"/>
    <x v="10"/>
    <n v="10"/>
  </r>
  <r>
    <x v="14"/>
    <x v="11"/>
    <n v="6"/>
  </r>
  <r>
    <x v="14"/>
    <x v="12"/>
    <n v="6"/>
  </r>
  <r>
    <x v="15"/>
    <x v="0"/>
    <n v="4"/>
  </r>
  <r>
    <x v="15"/>
    <x v="1"/>
    <n v="45"/>
  </r>
  <r>
    <x v="15"/>
    <x v="2"/>
    <n v="141"/>
  </r>
  <r>
    <x v="15"/>
    <x v="3"/>
    <n v="65"/>
  </r>
  <r>
    <x v="15"/>
    <x v="4"/>
    <n v="415"/>
  </r>
  <r>
    <x v="15"/>
    <x v="5"/>
    <n v="83"/>
  </r>
  <r>
    <x v="15"/>
    <x v="6"/>
    <n v="94"/>
  </r>
  <r>
    <x v="15"/>
    <x v="7"/>
    <n v="79"/>
  </r>
  <r>
    <x v="15"/>
    <x v="8"/>
    <n v="61"/>
  </r>
  <r>
    <x v="15"/>
    <x v="9"/>
    <n v="60"/>
  </r>
  <r>
    <x v="15"/>
    <x v="10"/>
    <n v="47"/>
  </r>
  <r>
    <x v="15"/>
    <x v="11"/>
    <n v="33"/>
  </r>
  <r>
    <x v="15"/>
    <x v="12"/>
    <n v="37"/>
  </r>
  <r>
    <x v="16"/>
    <x v="0"/>
    <n v="205"/>
  </r>
  <r>
    <x v="16"/>
    <x v="1"/>
    <n v="893"/>
  </r>
  <r>
    <x v="16"/>
    <x v="2"/>
    <n v="3007"/>
  </r>
  <r>
    <x v="16"/>
    <x v="3"/>
    <n v="1387"/>
  </r>
  <r>
    <x v="16"/>
    <x v="4"/>
    <n v="9183"/>
  </r>
  <r>
    <x v="16"/>
    <x v="5"/>
    <n v="1534"/>
  </r>
  <r>
    <x v="16"/>
    <x v="6"/>
    <n v="1415"/>
  </r>
  <r>
    <x v="16"/>
    <x v="7"/>
    <n v="1118"/>
  </r>
  <r>
    <x v="16"/>
    <x v="8"/>
    <n v="835"/>
  </r>
  <r>
    <x v="16"/>
    <x v="9"/>
    <n v="698"/>
  </r>
  <r>
    <x v="16"/>
    <x v="10"/>
    <n v="504"/>
  </r>
  <r>
    <x v="16"/>
    <x v="11"/>
    <n v="360"/>
  </r>
  <r>
    <x v="16"/>
    <x v="12"/>
    <n v="402"/>
  </r>
  <r>
    <x v="17"/>
    <x v="0"/>
    <n v="10"/>
  </r>
  <r>
    <x v="17"/>
    <x v="1"/>
    <n v="44"/>
  </r>
  <r>
    <x v="17"/>
    <x v="2"/>
    <n v="203"/>
  </r>
  <r>
    <x v="17"/>
    <x v="3"/>
    <n v="95"/>
  </r>
  <r>
    <x v="17"/>
    <x v="4"/>
    <n v="416"/>
  </r>
  <r>
    <x v="17"/>
    <x v="5"/>
    <n v="88"/>
  </r>
  <r>
    <x v="17"/>
    <x v="6"/>
    <n v="61"/>
  </r>
  <r>
    <x v="17"/>
    <x v="7"/>
    <n v="49"/>
  </r>
  <r>
    <x v="17"/>
    <x v="8"/>
    <n v="25"/>
  </r>
  <r>
    <x v="17"/>
    <x v="9"/>
    <n v="16"/>
  </r>
  <r>
    <x v="17"/>
    <x v="10"/>
    <n v="12"/>
  </r>
  <r>
    <x v="17"/>
    <x v="11"/>
    <n v="8"/>
  </r>
  <r>
    <x v="17"/>
    <x v="12"/>
    <n v="16"/>
  </r>
  <r>
    <x v="18"/>
    <x v="0"/>
    <n v="2885"/>
  </r>
  <r>
    <x v="18"/>
    <x v="1"/>
    <n v="13676"/>
  </r>
  <r>
    <x v="18"/>
    <x v="2"/>
    <n v="39379"/>
  </r>
  <r>
    <x v="18"/>
    <x v="3"/>
    <n v="18136"/>
  </r>
  <r>
    <x v="18"/>
    <x v="4"/>
    <n v="133924"/>
  </r>
  <r>
    <x v="18"/>
    <x v="5"/>
    <n v="19656"/>
  </r>
  <r>
    <x v="18"/>
    <x v="6"/>
    <n v="20117"/>
  </r>
  <r>
    <x v="18"/>
    <x v="7"/>
    <n v="16945"/>
  </r>
  <r>
    <x v="18"/>
    <x v="8"/>
    <n v="13488"/>
  </r>
  <r>
    <x v="18"/>
    <x v="9"/>
    <n v="10023"/>
  </r>
  <r>
    <x v="18"/>
    <x v="10"/>
    <n v="6474"/>
  </r>
  <r>
    <x v="18"/>
    <x v="11"/>
    <n v="4280"/>
  </r>
  <r>
    <x v="18"/>
    <x v="12"/>
    <n v="5250"/>
  </r>
  <r>
    <x v="19"/>
    <x v="0"/>
    <n v="3"/>
  </r>
  <r>
    <x v="19"/>
    <x v="1"/>
    <n v="30"/>
  </r>
  <r>
    <x v="19"/>
    <x v="2"/>
    <n v="111"/>
  </r>
  <r>
    <x v="19"/>
    <x v="3"/>
    <n v="38"/>
  </r>
  <r>
    <x v="19"/>
    <x v="4"/>
    <n v="306"/>
  </r>
  <r>
    <x v="19"/>
    <x v="5"/>
    <n v="68"/>
  </r>
  <r>
    <x v="19"/>
    <x v="6"/>
    <n v="55"/>
  </r>
  <r>
    <x v="19"/>
    <x v="7"/>
    <n v="45"/>
  </r>
  <r>
    <x v="19"/>
    <x v="8"/>
    <n v="40"/>
  </r>
  <r>
    <x v="19"/>
    <x v="9"/>
    <n v="24"/>
  </r>
  <r>
    <x v="19"/>
    <x v="10"/>
    <n v="19"/>
  </r>
  <r>
    <x v="19"/>
    <x v="11"/>
    <n v="7"/>
  </r>
  <r>
    <x v="19"/>
    <x v="12"/>
    <n v="15"/>
  </r>
  <r>
    <x v="20"/>
    <x v="0"/>
    <n v="11"/>
  </r>
  <r>
    <x v="20"/>
    <x v="1"/>
    <n v="42"/>
  </r>
  <r>
    <x v="20"/>
    <x v="2"/>
    <n v="185"/>
  </r>
  <r>
    <x v="20"/>
    <x v="3"/>
    <n v="83"/>
  </r>
  <r>
    <x v="20"/>
    <x v="4"/>
    <n v="475"/>
  </r>
  <r>
    <x v="20"/>
    <x v="5"/>
    <n v="97"/>
  </r>
  <r>
    <x v="20"/>
    <x v="6"/>
    <n v="73"/>
  </r>
  <r>
    <x v="20"/>
    <x v="7"/>
    <n v="69"/>
  </r>
  <r>
    <x v="20"/>
    <x v="8"/>
    <n v="40"/>
  </r>
  <r>
    <x v="20"/>
    <x v="9"/>
    <n v="32"/>
  </r>
  <r>
    <x v="20"/>
    <x v="10"/>
    <n v="19"/>
  </r>
  <r>
    <x v="20"/>
    <x v="11"/>
    <n v="12"/>
  </r>
  <r>
    <x v="20"/>
    <x v="12"/>
    <n v="19"/>
  </r>
  <r>
    <x v="21"/>
    <x v="0"/>
    <n v="67"/>
  </r>
  <r>
    <x v="21"/>
    <x v="1"/>
    <n v="295"/>
  </r>
  <r>
    <x v="21"/>
    <x v="2"/>
    <n v="1009"/>
  </r>
  <r>
    <x v="21"/>
    <x v="3"/>
    <n v="513"/>
  </r>
  <r>
    <x v="21"/>
    <x v="4"/>
    <n v="2993"/>
  </r>
  <r>
    <x v="21"/>
    <x v="5"/>
    <n v="522"/>
  </r>
  <r>
    <x v="21"/>
    <x v="6"/>
    <n v="577"/>
  </r>
  <r>
    <x v="21"/>
    <x v="7"/>
    <n v="474"/>
  </r>
  <r>
    <x v="21"/>
    <x v="8"/>
    <n v="356"/>
  </r>
  <r>
    <x v="21"/>
    <x v="9"/>
    <n v="241"/>
  </r>
  <r>
    <x v="21"/>
    <x v="10"/>
    <n v="189"/>
  </r>
  <r>
    <x v="21"/>
    <x v="11"/>
    <n v="120"/>
  </r>
  <r>
    <x v="21"/>
    <x v="12"/>
    <n v="133"/>
  </r>
  <r>
    <x v="22"/>
    <x v="0"/>
    <n v="1"/>
  </r>
  <r>
    <x v="22"/>
    <x v="1"/>
    <n v="43"/>
  </r>
  <r>
    <x v="22"/>
    <x v="2"/>
    <n v="127"/>
  </r>
  <r>
    <x v="22"/>
    <x v="3"/>
    <n v="52"/>
  </r>
  <r>
    <x v="22"/>
    <x v="4"/>
    <n v="463"/>
  </r>
  <r>
    <x v="22"/>
    <x v="5"/>
    <n v="37"/>
  </r>
  <r>
    <x v="22"/>
    <x v="6"/>
    <n v="36"/>
  </r>
  <r>
    <x v="22"/>
    <x v="7"/>
    <n v="23"/>
  </r>
  <r>
    <x v="22"/>
    <x v="8"/>
    <n v="14"/>
  </r>
  <r>
    <x v="22"/>
    <x v="9"/>
    <n v="8"/>
  </r>
  <r>
    <x v="22"/>
    <x v="10"/>
    <n v="5"/>
  </r>
  <r>
    <x v="22"/>
    <x v="11"/>
    <n v="2"/>
  </r>
  <r>
    <x v="22"/>
    <x v="12"/>
    <n v="3"/>
  </r>
  <r>
    <x v="23"/>
    <x v="0"/>
    <n v="19"/>
  </r>
  <r>
    <x v="23"/>
    <x v="1"/>
    <n v="92"/>
  </r>
  <r>
    <x v="23"/>
    <x v="2"/>
    <n v="270"/>
  </r>
  <r>
    <x v="23"/>
    <x v="3"/>
    <n v="133"/>
  </r>
  <r>
    <x v="23"/>
    <x v="4"/>
    <n v="998"/>
  </r>
  <r>
    <x v="23"/>
    <x v="5"/>
    <n v="109"/>
  </r>
  <r>
    <x v="23"/>
    <x v="6"/>
    <n v="87"/>
  </r>
  <r>
    <x v="23"/>
    <x v="7"/>
    <n v="52"/>
  </r>
  <r>
    <x v="23"/>
    <x v="8"/>
    <n v="40"/>
  </r>
  <r>
    <x v="23"/>
    <x v="9"/>
    <n v="21"/>
  </r>
  <r>
    <x v="23"/>
    <x v="10"/>
    <n v="9"/>
  </r>
  <r>
    <x v="23"/>
    <x v="11"/>
    <n v="13"/>
  </r>
  <r>
    <x v="23"/>
    <x v="12"/>
    <n v="13"/>
  </r>
  <r>
    <x v="24"/>
    <x v="0"/>
    <n v="6"/>
  </r>
  <r>
    <x v="24"/>
    <x v="1"/>
    <n v="37"/>
  </r>
  <r>
    <x v="24"/>
    <x v="2"/>
    <n v="119"/>
  </r>
  <r>
    <x v="24"/>
    <x v="3"/>
    <n v="44"/>
  </r>
  <r>
    <x v="24"/>
    <x v="4"/>
    <n v="587"/>
  </r>
  <r>
    <x v="24"/>
    <x v="5"/>
    <n v="70"/>
  </r>
  <r>
    <x v="24"/>
    <x v="6"/>
    <n v="51"/>
  </r>
  <r>
    <x v="24"/>
    <x v="7"/>
    <n v="39"/>
  </r>
  <r>
    <x v="24"/>
    <x v="8"/>
    <n v="14"/>
  </r>
  <r>
    <x v="24"/>
    <x v="9"/>
    <n v="20"/>
  </r>
  <r>
    <x v="24"/>
    <x v="10"/>
    <n v="7"/>
  </r>
  <r>
    <x v="24"/>
    <x v="11"/>
    <n v="6"/>
  </r>
  <r>
    <x v="24"/>
    <x v="12"/>
    <n v="8"/>
  </r>
  <r>
    <x v="25"/>
    <x v="0"/>
    <n v="7"/>
  </r>
  <r>
    <x v="25"/>
    <x v="1"/>
    <n v="22"/>
  </r>
  <r>
    <x v="25"/>
    <x v="2"/>
    <n v="100"/>
  </r>
  <r>
    <x v="25"/>
    <x v="3"/>
    <n v="33"/>
  </r>
  <r>
    <x v="25"/>
    <x v="4"/>
    <n v="267"/>
  </r>
  <r>
    <x v="25"/>
    <x v="5"/>
    <n v="32"/>
  </r>
  <r>
    <x v="25"/>
    <x v="6"/>
    <n v="24"/>
  </r>
  <r>
    <x v="25"/>
    <x v="7"/>
    <n v="15"/>
  </r>
  <r>
    <x v="25"/>
    <x v="8"/>
    <n v="14"/>
  </r>
  <r>
    <x v="25"/>
    <x v="9"/>
    <n v="22"/>
  </r>
  <r>
    <x v="25"/>
    <x v="10"/>
    <n v="13"/>
  </r>
  <r>
    <x v="25"/>
    <x v="11"/>
    <n v="3"/>
  </r>
  <r>
    <x v="25"/>
    <x v="12"/>
    <n v="3"/>
  </r>
  <r>
    <x v="26"/>
    <x v="0"/>
    <n v="622"/>
  </r>
  <r>
    <x v="26"/>
    <x v="1"/>
    <n v="2877"/>
  </r>
  <r>
    <x v="26"/>
    <x v="2"/>
    <n v="8512"/>
  </r>
  <r>
    <x v="26"/>
    <x v="3"/>
    <n v="4021"/>
  </r>
  <r>
    <x v="26"/>
    <x v="4"/>
    <n v="30443"/>
  </r>
  <r>
    <x v="26"/>
    <x v="5"/>
    <n v="4882"/>
  </r>
  <r>
    <x v="26"/>
    <x v="6"/>
    <n v="4972"/>
  </r>
  <r>
    <x v="26"/>
    <x v="7"/>
    <n v="4121"/>
  </r>
  <r>
    <x v="26"/>
    <x v="8"/>
    <n v="3166"/>
  </r>
  <r>
    <x v="26"/>
    <x v="9"/>
    <n v="2519"/>
  </r>
  <r>
    <x v="26"/>
    <x v="10"/>
    <n v="1725"/>
  </r>
  <r>
    <x v="26"/>
    <x v="11"/>
    <n v="1072"/>
  </r>
  <r>
    <x v="26"/>
    <x v="12"/>
    <n v="1247"/>
  </r>
  <r>
    <x v="27"/>
    <x v="0"/>
    <n v="9"/>
  </r>
  <r>
    <x v="27"/>
    <x v="1"/>
    <n v="16"/>
  </r>
  <r>
    <x v="27"/>
    <x v="2"/>
    <n v="85"/>
  </r>
  <r>
    <x v="27"/>
    <x v="3"/>
    <n v="37"/>
  </r>
  <r>
    <x v="27"/>
    <x v="4"/>
    <n v="244"/>
  </r>
  <r>
    <x v="27"/>
    <x v="5"/>
    <n v="45"/>
  </r>
  <r>
    <x v="27"/>
    <x v="6"/>
    <n v="46"/>
  </r>
  <r>
    <x v="27"/>
    <x v="7"/>
    <n v="23"/>
  </r>
  <r>
    <x v="27"/>
    <x v="8"/>
    <n v="20"/>
  </r>
  <r>
    <x v="27"/>
    <x v="9"/>
    <n v="25"/>
  </r>
  <r>
    <x v="27"/>
    <x v="10"/>
    <n v="10"/>
  </r>
  <r>
    <x v="27"/>
    <x v="11"/>
    <n v="12"/>
  </r>
  <r>
    <x v="27"/>
    <x v="12"/>
    <n v="10"/>
  </r>
  <r>
    <x v="28"/>
    <x v="0"/>
    <n v="18"/>
  </r>
  <r>
    <x v="28"/>
    <x v="1"/>
    <n v="56"/>
  </r>
  <r>
    <x v="28"/>
    <x v="2"/>
    <n v="196"/>
  </r>
  <r>
    <x v="28"/>
    <x v="3"/>
    <n v="93"/>
  </r>
  <r>
    <x v="28"/>
    <x v="4"/>
    <n v="526"/>
  </r>
  <r>
    <x v="28"/>
    <x v="5"/>
    <n v="100"/>
  </r>
  <r>
    <x v="28"/>
    <x v="6"/>
    <n v="81"/>
  </r>
  <r>
    <x v="28"/>
    <x v="7"/>
    <n v="86"/>
  </r>
  <r>
    <x v="28"/>
    <x v="8"/>
    <n v="59"/>
  </r>
  <r>
    <x v="28"/>
    <x v="9"/>
    <n v="39"/>
  </r>
  <r>
    <x v="28"/>
    <x v="10"/>
    <n v="30"/>
  </r>
  <r>
    <x v="28"/>
    <x v="11"/>
    <n v="30"/>
  </r>
  <r>
    <x v="28"/>
    <x v="12"/>
    <n v="39"/>
  </r>
  <r>
    <x v="29"/>
    <x v="0"/>
    <n v="3"/>
  </r>
  <r>
    <x v="29"/>
    <x v="1"/>
    <n v="36"/>
  </r>
  <r>
    <x v="29"/>
    <x v="2"/>
    <n v="117"/>
  </r>
  <r>
    <x v="29"/>
    <x v="3"/>
    <n v="60"/>
  </r>
  <r>
    <x v="29"/>
    <x v="4"/>
    <n v="305"/>
  </r>
  <r>
    <x v="29"/>
    <x v="5"/>
    <n v="57"/>
  </r>
  <r>
    <x v="29"/>
    <x v="6"/>
    <n v="81"/>
  </r>
  <r>
    <x v="29"/>
    <x v="7"/>
    <n v="71"/>
  </r>
  <r>
    <x v="29"/>
    <x v="8"/>
    <n v="52"/>
  </r>
  <r>
    <x v="29"/>
    <x v="9"/>
    <n v="33"/>
  </r>
  <r>
    <x v="29"/>
    <x v="10"/>
    <n v="34"/>
  </r>
  <r>
    <x v="29"/>
    <x v="11"/>
    <n v="24"/>
  </r>
  <r>
    <x v="29"/>
    <x v="12"/>
    <n v="32"/>
  </r>
  <r>
    <x v="30"/>
    <x v="0"/>
    <n v="1"/>
  </r>
  <r>
    <x v="30"/>
    <x v="1"/>
    <n v="22"/>
  </r>
  <r>
    <x v="30"/>
    <x v="2"/>
    <n v="108"/>
  </r>
  <r>
    <x v="30"/>
    <x v="3"/>
    <n v="29"/>
  </r>
  <r>
    <x v="30"/>
    <x v="4"/>
    <n v="246"/>
  </r>
  <r>
    <x v="30"/>
    <x v="5"/>
    <n v="36"/>
  </r>
  <r>
    <x v="30"/>
    <x v="6"/>
    <n v="40"/>
  </r>
  <r>
    <x v="30"/>
    <x v="7"/>
    <n v="34"/>
  </r>
  <r>
    <x v="30"/>
    <x v="8"/>
    <n v="36"/>
  </r>
  <r>
    <x v="30"/>
    <x v="9"/>
    <n v="32"/>
  </r>
  <r>
    <x v="30"/>
    <x v="10"/>
    <n v="14"/>
  </r>
  <r>
    <x v="30"/>
    <x v="11"/>
    <n v="14"/>
  </r>
  <r>
    <x v="30"/>
    <x v="12"/>
    <n v="17"/>
  </r>
  <r>
    <x v="31"/>
    <x v="0"/>
    <n v="334"/>
  </r>
  <r>
    <x v="31"/>
    <x v="1"/>
    <n v="1556"/>
  </r>
  <r>
    <x v="31"/>
    <x v="2"/>
    <n v="4961"/>
  </r>
  <r>
    <x v="31"/>
    <x v="3"/>
    <n v="2326"/>
  </r>
  <r>
    <x v="31"/>
    <x v="4"/>
    <n v="10677"/>
  </r>
  <r>
    <x v="31"/>
    <x v="5"/>
    <n v="1409"/>
  </r>
  <r>
    <x v="31"/>
    <x v="6"/>
    <n v="1103"/>
  </r>
  <r>
    <x v="31"/>
    <x v="7"/>
    <n v="944"/>
  </r>
  <r>
    <x v="31"/>
    <x v="8"/>
    <n v="488"/>
  </r>
  <r>
    <x v="31"/>
    <x v="9"/>
    <n v="283"/>
  </r>
  <r>
    <x v="31"/>
    <x v="10"/>
    <n v="157"/>
  </r>
  <r>
    <x v="31"/>
    <x v="11"/>
    <n v="102"/>
  </r>
  <r>
    <x v="31"/>
    <x v="12"/>
    <n v="79"/>
  </r>
  <r>
    <x v="32"/>
    <x v="0"/>
    <n v="240"/>
  </r>
  <r>
    <x v="32"/>
    <x v="1"/>
    <n v="1150"/>
  </r>
  <r>
    <x v="32"/>
    <x v="2"/>
    <n v="3438"/>
  </r>
  <r>
    <x v="32"/>
    <x v="3"/>
    <n v="1533"/>
  </r>
  <r>
    <x v="32"/>
    <x v="4"/>
    <n v="9789"/>
  </r>
  <r>
    <x v="32"/>
    <x v="5"/>
    <n v="1483"/>
  </r>
  <r>
    <x v="32"/>
    <x v="6"/>
    <n v="1363"/>
  </r>
  <r>
    <x v="32"/>
    <x v="7"/>
    <n v="1168"/>
  </r>
  <r>
    <x v="32"/>
    <x v="8"/>
    <n v="855"/>
  </r>
  <r>
    <x v="32"/>
    <x v="9"/>
    <n v="645"/>
  </r>
  <r>
    <x v="32"/>
    <x v="10"/>
    <n v="445"/>
  </r>
  <r>
    <x v="32"/>
    <x v="11"/>
    <n v="269"/>
  </r>
  <r>
    <x v="32"/>
    <x v="12"/>
    <n v="252"/>
  </r>
  <r>
    <x v="33"/>
    <x v="0"/>
    <n v="8"/>
  </r>
  <r>
    <x v="33"/>
    <x v="1"/>
    <n v="34"/>
  </r>
  <r>
    <x v="33"/>
    <x v="2"/>
    <n v="157"/>
  </r>
  <r>
    <x v="33"/>
    <x v="3"/>
    <n v="88"/>
  </r>
  <r>
    <x v="33"/>
    <x v="4"/>
    <n v="425"/>
  </r>
  <r>
    <x v="33"/>
    <x v="5"/>
    <n v="89"/>
  </r>
  <r>
    <x v="33"/>
    <x v="6"/>
    <n v="115"/>
  </r>
  <r>
    <x v="33"/>
    <x v="7"/>
    <n v="79"/>
  </r>
  <r>
    <x v="33"/>
    <x v="8"/>
    <n v="56"/>
  </r>
  <r>
    <x v="33"/>
    <x v="9"/>
    <n v="40"/>
  </r>
  <r>
    <x v="33"/>
    <x v="10"/>
    <n v="29"/>
  </r>
  <r>
    <x v="33"/>
    <x v="11"/>
    <n v="27"/>
  </r>
  <r>
    <x v="33"/>
    <x v="12"/>
    <n v="35"/>
  </r>
  <r>
    <x v="34"/>
    <x v="0"/>
    <n v="335"/>
  </r>
  <r>
    <x v="34"/>
    <x v="1"/>
    <n v="1639"/>
  </r>
  <r>
    <x v="34"/>
    <x v="2"/>
    <n v="4697"/>
  </r>
  <r>
    <x v="34"/>
    <x v="3"/>
    <n v="1762"/>
  </r>
  <r>
    <x v="34"/>
    <x v="4"/>
    <n v="12550"/>
  </r>
  <r>
    <x v="34"/>
    <x v="5"/>
    <n v="1652"/>
  </r>
  <r>
    <x v="34"/>
    <x v="6"/>
    <n v="1411"/>
  </r>
  <r>
    <x v="34"/>
    <x v="7"/>
    <n v="1075"/>
  </r>
  <r>
    <x v="34"/>
    <x v="8"/>
    <n v="718"/>
  </r>
  <r>
    <x v="34"/>
    <x v="9"/>
    <n v="485"/>
  </r>
  <r>
    <x v="34"/>
    <x v="10"/>
    <n v="255"/>
  </r>
  <r>
    <x v="34"/>
    <x v="11"/>
    <n v="193"/>
  </r>
  <r>
    <x v="34"/>
    <x v="12"/>
    <n v="168"/>
  </r>
  <r>
    <x v="35"/>
    <x v="0"/>
    <n v="425"/>
  </r>
  <r>
    <x v="35"/>
    <x v="1"/>
    <n v="1692"/>
  </r>
  <r>
    <x v="35"/>
    <x v="2"/>
    <n v="6039"/>
  </r>
  <r>
    <x v="35"/>
    <x v="3"/>
    <n v="2574"/>
  </r>
  <r>
    <x v="35"/>
    <x v="4"/>
    <n v="12464"/>
  </r>
  <r>
    <x v="35"/>
    <x v="5"/>
    <n v="1727"/>
  </r>
  <r>
    <x v="35"/>
    <x v="6"/>
    <n v="1444"/>
  </r>
  <r>
    <x v="35"/>
    <x v="7"/>
    <n v="1036"/>
  </r>
  <r>
    <x v="35"/>
    <x v="8"/>
    <n v="649"/>
  </r>
  <r>
    <x v="35"/>
    <x v="9"/>
    <n v="416"/>
  </r>
  <r>
    <x v="35"/>
    <x v="10"/>
    <n v="221"/>
  </r>
  <r>
    <x v="35"/>
    <x v="11"/>
    <n v="138"/>
  </r>
  <r>
    <x v="35"/>
    <x v="12"/>
    <n v="107"/>
  </r>
  <r>
    <x v="36"/>
    <x v="0"/>
    <n v="15"/>
  </r>
  <r>
    <x v="36"/>
    <x v="1"/>
    <n v="110"/>
  </r>
  <r>
    <x v="36"/>
    <x v="2"/>
    <n v="378"/>
  </r>
  <r>
    <x v="36"/>
    <x v="3"/>
    <n v="172"/>
  </r>
  <r>
    <x v="36"/>
    <x v="4"/>
    <n v="1013"/>
  </r>
  <r>
    <x v="36"/>
    <x v="5"/>
    <n v="194"/>
  </r>
  <r>
    <x v="36"/>
    <x v="6"/>
    <n v="178"/>
  </r>
  <r>
    <x v="36"/>
    <x v="7"/>
    <n v="157"/>
  </r>
  <r>
    <x v="36"/>
    <x v="8"/>
    <n v="112"/>
  </r>
  <r>
    <x v="36"/>
    <x v="9"/>
    <n v="99"/>
  </r>
  <r>
    <x v="36"/>
    <x v="10"/>
    <n v="80"/>
  </r>
  <r>
    <x v="36"/>
    <x v="11"/>
    <n v="68"/>
  </r>
  <r>
    <x v="36"/>
    <x v="12"/>
    <n v="101"/>
  </r>
  <r>
    <x v="37"/>
    <x v="0"/>
    <n v="29"/>
  </r>
  <r>
    <x v="37"/>
    <x v="1"/>
    <n v="147"/>
  </r>
  <r>
    <x v="37"/>
    <x v="2"/>
    <n v="396"/>
  </r>
  <r>
    <x v="37"/>
    <x v="3"/>
    <n v="165"/>
  </r>
  <r>
    <x v="37"/>
    <x v="4"/>
    <n v="1056"/>
  </r>
  <r>
    <x v="37"/>
    <x v="5"/>
    <n v="164"/>
  </r>
  <r>
    <x v="37"/>
    <x v="6"/>
    <n v="151"/>
  </r>
  <r>
    <x v="37"/>
    <x v="7"/>
    <n v="95"/>
  </r>
  <r>
    <x v="37"/>
    <x v="8"/>
    <n v="76"/>
  </r>
  <r>
    <x v="37"/>
    <x v="9"/>
    <n v="65"/>
  </r>
  <r>
    <x v="37"/>
    <x v="10"/>
    <n v="54"/>
  </r>
  <r>
    <x v="37"/>
    <x v="11"/>
    <n v="31"/>
  </r>
  <r>
    <x v="37"/>
    <x v="12"/>
    <n v="54"/>
  </r>
  <r>
    <x v="38"/>
    <x v="0"/>
    <n v="4"/>
  </r>
  <r>
    <x v="38"/>
    <x v="1"/>
    <n v="28"/>
  </r>
  <r>
    <x v="38"/>
    <x v="2"/>
    <n v="105"/>
  </r>
  <r>
    <x v="38"/>
    <x v="3"/>
    <n v="33"/>
  </r>
  <r>
    <x v="38"/>
    <x v="4"/>
    <n v="258"/>
  </r>
  <r>
    <x v="38"/>
    <x v="5"/>
    <n v="34"/>
  </r>
  <r>
    <x v="38"/>
    <x v="6"/>
    <n v="54"/>
  </r>
  <r>
    <x v="38"/>
    <x v="7"/>
    <n v="42"/>
  </r>
  <r>
    <x v="38"/>
    <x v="8"/>
    <n v="34"/>
  </r>
  <r>
    <x v="38"/>
    <x v="9"/>
    <n v="26"/>
  </r>
  <r>
    <x v="38"/>
    <x v="10"/>
    <n v="15"/>
  </r>
  <r>
    <x v="38"/>
    <x v="11"/>
    <n v="9"/>
  </r>
  <r>
    <x v="38"/>
    <x v="12"/>
    <n v="22"/>
  </r>
  <r>
    <x v="39"/>
    <x v="0"/>
    <n v="29"/>
  </r>
  <r>
    <x v="39"/>
    <x v="1"/>
    <n v="119"/>
  </r>
  <r>
    <x v="39"/>
    <x v="2"/>
    <n v="461"/>
  </r>
  <r>
    <x v="39"/>
    <x v="3"/>
    <n v="232"/>
  </r>
  <r>
    <x v="39"/>
    <x v="4"/>
    <n v="1236"/>
  </r>
  <r>
    <x v="39"/>
    <x v="5"/>
    <n v="245"/>
  </r>
  <r>
    <x v="39"/>
    <x v="6"/>
    <n v="243"/>
  </r>
  <r>
    <x v="39"/>
    <x v="7"/>
    <n v="206"/>
  </r>
  <r>
    <x v="39"/>
    <x v="8"/>
    <n v="177"/>
  </r>
  <r>
    <x v="39"/>
    <x v="9"/>
    <n v="121"/>
  </r>
  <r>
    <x v="39"/>
    <x v="10"/>
    <n v="88"/>
  </r>
  <r>
    <x v="39"/>
    <x v="11"/>
    <n v="67"/>
  </r>
  <r>
    <x v="39"/>
    <x v="12"/>
    <n v="61"/>
  </r>
  <r>
    <x v="40"/>
    <x v="0"/>
    <n v="326"/>
  </r>
  <r>
    <x v="40"/>
    <x v="1"/>
    <n v="1640"/>
  </r>
  <r>
    <x v="40"/>
    <x v="2"/>
    <n v="5053"/>
  </r>
  <r>
    <x v="40"/>
    <x v="3"/>
    <n v="2488"/>
  </r>
  <r>
    <x v="40"/>
    <x v="4"/>
    <n v="18011"/>
  </r>
  <r>
    <x v="40"/>
    <x v="5"/>
    <n v="3080"/>
  </r>
  <r>
    <x v="40"/>
    <x v="6"/>
    <n v="3260"/>
  </r>
  <r>
    <x v="40"/>
    <x v="7"/>
    <n v="2620"/>
  </r>
  <r>
    <x v="40"/>
    <x v="8"/>
    <n v="2004"/>
  </r>
  <r>
    <x v="40"/>
    <x v="9"/>
    <n v="1468"/>
  </r>
  <r>
    <x v="40"/>
    <x v="10"/>
    <n v="1111"/>
  </r>
  <r>
    <x v="40"/>
    <x v="11"/>
    <n v="758"/>
  </r>
  <r>
    <x v="40"/>
    <x v="12"/>
    <n v="952"/>
  </r>
  <r>
    <x v="41"/>
    <x v="0"/>
    <n v="5"/>
  </r>
  <r>
    <x v="41"/>
    <x v="1"/>
    <n v="83"/>
  </r>
  <r>
    <x v="41"/>
    <x v="2"/>
    <n v="248"/>
  </r>
  <r>
    <x v="41"/>
    <x v="3"/>
    <n v="113"/>
  </r>
  <r>
    <x v="41"/>
    <x v="4"/>
    <n v="885"/>
  </r>
  <r>
    <x v="41"/>
    <x v="5"/>
    <n v="107"/>
  </r>
  <r>
    <x v="41"/>
    <x v="6"/>
    <n v="90"/>
  </r>
  <r>
    <x v="41"/>
    <x v="7"/>
    <n v="73"/>
  </r>
  <r>
    <x v="41"/>
    <x v="8"/>
    <n v="48"/>
  </r>
  <r>
    <x v="41"/>
    <x v="9"/>
    <n v="29"/>
  </r>
  <r>
    <x v="41"/>
    <x v="10"/>
    <n v="22"/>
  </r>
  <r>
    <x v="41"/>
    <x v="11"/>
    <n v="20"/>
  </r>
  <r>
    <x v="41"/>
    <x v="12"/>
    <n v="21"/>
  </r>
  <r>
    <x v="42"/>
    <x v="0"/>
    <n v="128"/>
  </r>
  <r>
    <x v="42"/>
    <x v="1"/>
    <n v="640"/>
  </r>
  <r>
    <x v="42"/>
    <x v="2"/>
    <n v="2039"/>
  </r>
  <r>
    <x v="42"/>
    <x v="3"/>
    <n v="894"/>
  </r>
  <r>
    <x v="42"/>
    <x v="4"/>
    <n v="5338"/>
  </r>
  <r>
    <x v="42"/>
    <x v="5"/>
    <n v="834"/>
  </r>
  <r>
    <x v="42"/>
    <x v="6"/>
    <n v="779"/>
  </r>
  <r>
    <x v="42"/>
    <x v="7"/>
    <n v="674"/>
  </r>
  <r>
    <x v="42"/>
    <x v="8"/>
    <n v="421"/>
  </r>
  <r>
    <x v="42"/>
    <x v="9"/>
    <n v="319"/>
  </r>
  <r>
    <x v="42"/>
    <x v="10"/>
    <n v="215"/>
  </r>
  <r>
    <x v="42"/>
    <x v="11"/>
    <n v="135"/>
  </r>
  <r>
    <x v="42"/>
    <x v="12"/>
    <n v="167"/>
  </r>
  <r>
    <x v="43"/>
    <x v="0"/>
    <n v="10"/>
  </r>
  <r>
    <x v="43"/>
    <x v="1"/>
    <n v="69"/>
  </r>
  <r>
    <x v="43"/>
    <x v="2"/>
    <n v="269"/>
  </r>
  <r>
    <x v="43"/>
    <x v="3"/>
    <n v="141"/>
  </r>
  <r>
    <x v="43"/>
    <x v="4"/>
    <n v="671"/>
  </r>
  <r>
    <x v="43"/>
    <x v="5"/>
    <n v="151"/>
  </r>
  <r>
    <x v="43"/>
    <x v="6"/>
    <n v="135"/>
  </r>
  <r>
    <x v="43"/>
    <x v="7"/>
    <n v="97"/>
  </r>
  <r>
    <x v="43"/>
    <x v="8"/>
    <n v="92"/>
  </r>
  <r>
    <x v="43"/>
    <x v="9"/>
    <n v="60"/>
  </r>
  <r>
    <x v="43"/>
    <x v="10"/>
    <n v="53"/>
  </r>
  <r>
    <x v="43"/>
    <x v="11"/>
    <n v="39"/>
  </r>
  <r>
    <x v="43"/>
    <x v="12"/>
    <n v="51"/>
  </r>
  <r>
    <x v="44"/>
    <x v="0"/>
    <n v="123"/>
  </r>
  <r>
    <x v="44"/>
    <x v="1"/>
    <n v="647"/>
  </r>
  <r>
    <x v="44"/>
    <x v="2"/>
    <n v="1806"/>
  </r>
  <r>
    <x v="44"/>
    <x v="3"/>
    <n v="583"/>
  </r>
  <r>
    <x v="44"/>
    <x v="4"/>
    <n v="4285"/>
  </r>
  <r>
    <x v="44"/>
    <x v="5"/>
    <n v="452"/>
  </r>
  <r>
    <x v="44"/>
    <x v="6"/>
    <n v="403"/>
  </r>
  <r>
    <x v="44"/>
    <x v="7"/>
    <n v="320"/>
  </r>
  <r>
    <x v="44"/>
    <x v="8"/>
    <n v="199"/>
  </r>
  <r>
    <x v="44"/>
    <x v="9"/>
    <n v="96"/>
  </r>
  <r>
    <x v="44"/>
    <x v="10"/>
    <n v="73"/>
  </r>
  <r>
    <x v="44"/>
    <x v="11"/>
    <n v="54"/>
  </r>
  <r>
    <x v="44"/>
    <x v="12"/>
    <n v="63"/>
  </r>
  <r>
    <x v="45"/>
    <x v="0"/>
    <n v="71"/>
  </r>
  <r>
    <x v="45"/>
    <x v="1"/>
    <n v="338"/>
  </r>
  <r>
    <x v="45"/>
    <x v="2"/>
    <n v="984"/>
  </r>
  <r>
    <x v="45"/>
    <x v="3"/>
    <n v="466"/>
  </r>
  <r>
    <x v="45"/>
    <x v="4"/>
    <n v="2621"/>
  </r>
  <r>
    <x v="45"/>
    <x v="5"/>
    <n v="439"/>
  </r>
  <r>
    <x v="45"/>
    <x v="6"/>
    <n v="345"/>
  </r>
  <r>
    <x v="45"/>
    <x v="7"/>
    <n v="296"/>
  </r>
  <r>
    <x v="45"/>
    <x v="8"/>
    <n v="219"/>
  </r>
  <r>
    <x v="45"/>
    <x v="9"/>
    <n v="130"/>
  </r>
  <r>
    <x v="45"/>
    <x v="10"/>
    <n v="81"/>
  </r>
  <r>
    <x v="45"/>
    <x v="11"/>
    <n v="70"/>
  </r>
  <r>
    <x v="45"/>
    <x v="12"/>
    <n v="66"/>
  </r>
  <r>
    <x v="46"/>
    <x v="0"/>
    <n v="973"/>
  </r>
  <r>
    <x v="46"/>
    <x v="1"/>
    <n v="4610"/>
  </r>
  <r>
    <x v="46"/>
    <x v="2"/>
    <n v="14087"/>
  </r>
  <r>
    <x v="46"/>
    <x v="3"/>
    <n v="7333"/>
  </r>
  <r>
    <x v="46"/>
    <x v="4"/>
    <n v="59949"/>
  </r>
  <r>
    <x v="46"/>
    <x v="5"/>
    <n v="10386"/>
  </r>
  <r>
    <x v="46"/>
    <x v="6"/>
    <n v="12468"/>
  </r>
  <r>
    <x v="46"/>
    <x v="7"/>
    <n v="11716"/>
  </r>
  <r>
    <x v="46"/>
    <x v="8"/>
    <n v="9991"/>
  </r>
  <r>
    <x v="46"/>
    <x v="9"/>
    <n v="7875"/>
  </r>
  <r>
    <x v="46"/>
    <x v="10"/>
    <n v="5381"/>
  </r>
  <r>
    <x v="46"/>
    <x v="11"/>
    <n v="3781"/>
  </r>
  <r>
    <x v="46"/>
    <x v="12"/>
    <n v="4975"/>
  </r>
  <r>
    <x v="47"/>
    <x v="0"/>
    <n v="59"/>
  </r>
  <r>
    <x v="47"/>
    <x v="1"/>
    <n v="277"/>
  </r>
  <r>
    <x v="47"/>
    <x v="2"/>
    <n v="1035"/>
  </r>
  <r>
    <x v="47"/>
    <x v="3"/>
    <n v="525"/>
  </r>
  <r>
    <x v="47"/>
    <x v="4"/>
    <n v="2876"/>
  </r>
  <r>
    <x v="47"/>
    <x v="5"/>
    <n v="630"/>
  </r>
  <r>
    <x v="47"/>
    <x v="6"/>
    <n v="580"/>
  </r>
  <r>
    <x v="47"/>
    <x v="7"/>
    <n v="472"/>
  </r>
  <r>
    <x v="47"/>
    <x v="8"/>
    <n v="335"/>
  </r>
  <r>
    <x v="47"/>
    <x v="9"/>
    <n v="279"/>
  </r>
  <r>
    <x v="47"/>
    <x v="10"/>
    <n v="168"/>
  </r>
  <r>
    <x v="47"/>
    <x v="11"/>
    <n v="103"/>
  </r>
  <r>
    <x v="47"/>
    <x v="12"/>
    <n v="149"/>
  </r>
  <r>
    <x v="48"/>
    <x v="0"/>
    <n v="17"/>
  </r>
  <r>
    <x v="48"/>
    <x v="1"/>
    <n v="144"/>
  </r>
  <r>
    <x v="48"/>
    <x v="2"/>
    <n v="412"/>
  </r>
  <r>
    <x v="48"/>
    <x v="3"/>
    <n v="169"/>
  </r>
  <r>
    <x v="48"/>
    <x v="4"/>
    <n v="1200"/>
  </r>
  <r>
    <x v="48"/>
    <x v="5"/>
    <n v="168"/>
  </r>
  <r>
    <x v="48"/>
    <x v="6"/>
    <n v="158"/>
  </r>
  <r>
    <x v="48"/>
    <x v="7"/>
    <n v="122"/>
  </r>
  <r>
    <x v="48"/>
    <x v="8"/>
    <n v="96"/>
  </r>
  <r>
    <x v="48"/>
    <x v="9"/>
    <n v="84"/>
  </r>
  <r>
    <x v="48"/>
    <x v="10"/>
    <n v="56"/>
  </r>
  <r>
    <x v="48"/>
    <x v="11"/>
    <n v="35"/>
  </r>
  <r>
    <x v="48"/>
    <x v="12"/>
    <n v="60"/>
  </r>
  <r>
    <x v="49"/>
    <x v="0"/>
    <n v="9"/>
  </r>
  <r>
    <x v="49"/>
    <x v="1"/>
    <n v="39"/>
  </r>
  <r>
    <x v="49"/>
    <x v="2"/>
    <n v="115"/>
  </r>
  <r>
    <x v="49"/>
    <x v="3"/>
    <n v="50"/>
  </r>
  <r>
    <x v="49"/>
    <x v="4"/>
    <n v="315"/>
  </r>
  <r>
    <x v="49"/>
    <x v="5"/>
    <n v="37"/>
  </r>
  <r>
    <x v="49"/>
    <x v="6"/>
    <n v="41"/>
  </r>
  <r>
    <x v="49"/>
    <x v="7"/>
    <n v="22"/>
  </r>
  <r>
    <x v="49"/>
    <x v="8"/>
    <n v="13"/>
  </r>
  <r>
    <x v="49"/>
    <x v="9"/>
    <n v="21"/>
  </r>
  <r>
    <x v="49"/>
    <x v="10"/>
    <n v="5"/>
  </r>
  <r>
    <x v="49"/>
    <x v="11"/>
    <n v="8"/>
  </r>
  <r>
    <x v="49"/>
    <x v="12"/>
    <n v="15"/>
  </r>
  <r>
    <x v="50"/>
    <x v="0"/>
    <n v="298"/>
  </r>
  <r>
    <x v="50"/>
    <x v="1"/>
    <n v="1443"/>
  </r>
  <r>
    <x v="50"/>
    <x v="2"/>
    <n v="4243"/>
  </r>
  <r>
    <x v="50"/>
    <x v="3"/>
    <n v="2061"/>
  </r>
  <r>
    <x v="50"/>
    <x v="4"/>
    <n v="14375"/>
  </r>
  <r>
    <x v="50"/>
    <x v="5"/>
    <n v="2430"/>
  </r>
  <r>
    <x v="50"/>
    <x v="6"/>
    <n v="2440"/>
  </r>
  <r>
    <x v="50"/>
    <x v="7"/>
    <n v="1885"/>
  </r>
  <r>
    <x v="50"/>
    <x v="8"/>
    <n v="1500"/>
  </r>
  <r>
    <x v="50"/>
    <x v="9"/>
    <n v="1117"/>
  </r>
  <r>
    <x v="50"/>
    <x v="10"/>
    <n v="767"/>
  </r>
  <r>
    <x v="50"/>
    <x v="11"/>
    <n v="499"/>
  </r>
  <r>
    <x v="50"/>
    <x v="12"/>
    <n v="564"/>
  </r>
  <r>
    <x v="51"/>
    <x v="0"/>
    <n v="15"/>
  </r>
  <r>
    <x v="51"/>
    <x v="1"/>
    <n v="87"/>
  </r>
  <r>
    <x v="51"/>
    <x v="2"/>
    <n v="333"/>
  </r>
  <r>
    <x v="51"/>
    <x v="3"/>
    <n v="179"/>
  </r>
  <r>
    <x v="51"/>
    <x v="4"/>
    <n v="862"/>
  </r>
  <r>
    <x v="51"/>
    <x v="5"/>
    <n v="153"/>
  </r>
  <r>
    <x v="51"/>
    <x v="6"/>
    <n v="215"/>
  </r>
  <r>
    <x v="51"/>
    <x v="7"/>
    <n v="124"/>
  </r>
  <r>
    <x v="51"/>
    <x v="8"/>
    <n v="94"/>
  </r>
  <r>
    <x v="51"/>
    <x v="9"/>
    <n v="74"/>
  </r>
  <r>
    <x v="51"/>
    <x v="10"/>
    <n v="44"/>
  </r>
  <r>
    <x v="51"/>
    <x v="11"/>
    <n v="56"/>
  </r>
  <r>
    <x v="51"/>
    <x v="12"/>
    <n v="70"/>
  </r>
  <r>
    <x v="52"/>
    <x v="0"/>
    <n v="20"/>
  </r>
  <r>
    <x v="52"/>
    <x v="1"/>
    <n v="97"/>
  </r>
  <r>
    <x v="52"/>
    <x v="2"/>
    <n v="251"/>
  </r>
  <r>
    <x v="52"/>
    <x v="3"/>
    <n v="166"/>
  </r>
  <r>
    <x v="52"/>
    <x v="4"/>
    <n v="614"/>
  </r>
  <r>
    <x v="52"/>
    <x v="5"/>
    <n v="86"/>
  </r>
  <r>
    <x v="52"/>
    <x v="6"/>
    <n v="110"/>
  </r>
  <r>
    <x v="52"/>
    <x v="7"/>
    <n v="56"/>
  </r>
  <r>
    <x v="52"/>
    <x v="8"/>
    <n v="58"/>
  </r>
  <r>
    <x v="52"/>
    <x v="9"/>
    <n v="59"/>
  </r>
  <r>
    <x v="52"/>
    <x v="10"/>
    <n v="30"/>
  </r>
  <r>
    <x v="52"/>
    <x v="11"/>
    <n v="22"/>
  </r>
  <r>
    <x v="52"/>
    <x v="12"/>
    <n v="36"/>
  </r>
  <r>
    <x v="53"/>
    <x v="0"/>
    <n v="3"/>
  </r>
  <r>
    <x v="53"/>
    <x v="1"/>
    <n v="49"/>
  </r>
  <r>
    <x v="53"/>
    <x v="2"/>
    <n v="208"/>
  </r>
  <r>
    <x v="53"/>
    <x v="3"/>
    <n v="112"/>
  </r>
  <r>
    <x v="53"/>
    <x v="4"/>
    <n v="587"/>
  </r>
  <r>
    <x v="53"/>
    <x v="5"/>
    <n v="88"/>
  </r>
  <r>
    <x v="53"/>
    <x v="6"/>
    <n v="84"/>
  </r>
  <r>
    <x v="53"/>
    <x v="7"/>
    <n v="62"/>
  </r>
  <r>
    <x v="53"/>
    <x v="8"/>
    <n v="32"/>
  </r>
  <r>
    <x v="53"/>
    <x v="9"/>
    <n v="23"/>
  </r>
  <r>
    <x v="53"/>
    <x v="10"/>
    <n v="15"/>
  </r>
  <r>
    <x v="53"/>
    <x v="11"/>
    <n v="9"/>
  </r>
  <r>
    <x v="53"/>
    <x v="12"/>
    <n v="17"/>
  </r>
  <r>
    <x v="54"/>
    <x v="0"/>
    <n v="220"/>
  </r>
  <r>
    <x v="54"/>
    <x v="1"/>
    <n v="997"/>
  </r>
  <r>
    <x v="54"/>
    <x v="2"/>
    <n v="3037"/>
  </r>
  <r>
    <x v="54"/>
    <x v="3"/>
    <n v="1450"/>
  </r>
  <r>
    <x v="54"/>
    <x v="4"/>
    <n v="10426"/>
  </r>
  <r>
    <x v="54"/>
    <x v="5"/>
    <n v="1581"/>
  </r>
  <r>
    <x v="54"/>
    <x v="6"/>
    <n v="1523"/>
  </r>
  <r>
    <x v="54"/>
    <x v="7"/>
    <n v="1256"/>
  </r>
  <r>
    <x v="54"/>
    <x v="8"/>
    <n v="1006"/>
  </r>
  <r>
    <x v="54"/>
    <x v="9"/>
    <n v="776"/>
  </r>
  <r>
    <x v="54"/>
    <x v="10"/>
    <n v="567"/>
  </r>
  <r>
    <x v="54"/>
    <x v="11"/>
    <n v="356"/>
  </r>
  <r>
    <x v="54"/>
    <x v="12"/>
    <n v="383"/>
  </r>
  <r>
    <x v="55"/>
    <x v="0"/>
    <n v="15"/>
  </r>
  <r>
    <x v="55"/>
    <x v="1"/>
    <n v="103"/>
  </r>
  <r>
    <x v="55"/>
    <x v="2"/>
    <n v="348"/>
  </r>
  <r>
    <x v="55"/>
    <x v="3"/>
    <n v="163"/>
  </r>
  <r>
    <x v="55"/>
    <x v="4"/>
    <n v="1004"/>
  </r>
  <r>
    <x v="55"/>
    <x v="5"/>
    <n v="187"/>
  </r>
  <r>
    <x v="55"/>
    <x v="6"/>
    <n v="179"/>
  </r>
  <r>
    <x v="55"/>
    <x v="7"/>
    <n v="146"/>
  </r>
  <r>
    <x v="55"/>
    <x v="8"/>
    <n v="116"/>
  </r>
  <r>
    <x v="55"/>
    <x v="9"/>
    <n v="93"/>
  </r>
  <r>
    <x v="55"/>
    <x v="10"/>
    <n v="77"/>
  </r>
  <r>
    <x v="55"/>
    <x v="11"/>
    <n v="45"/>
  </r>
  <r>
    <x v="55"/>
    <x v="12"/>
    <n v="54"/>
  </r>
  <r>
    <x v="56"/>
    <x v="0"/>
    <n v="7"/>
  </r>
  <r>
    <x v="56"/>
    <x v="1"/>
    <n v="32"/>
  </r>
  <r>
    <x v="56"/>
    <x v="2"/>
    <n v="133"/>
  </r>
  <r>
    <x v="56"/>
    <x v="3"/>
    <n v="59"/>
  </r>
  <r>
    <x v="56"/>
    <x v="4"/>
    <n v="349"/>
  </r>
  <r>
    <x v="56"/>
    <x v="5"/>
    <n v="50"/>
  </r>
  <r>
    <x v="56"/>
    <x v="6"/>
    <n v="45"/>
  </r>
  <r>
    <x v="56"/>
    <x v="7"/>
    <n v="41"/>
  </r>
  <r>
    <x v="56"/>
    <x v="8"/>
    <n v="28"/>
  </r>
  <r>
    <x v="56"/>
    <x v="9"/>
    <n v="23"/>
  </r>
  <r>
    <x v="56"/>
    <x v="10"/>
    <n v="8"/>
  </r>
  <r>
    <x v="56"/>
    <x v="11"/>
    <n v="10"/>
  </r>
  <r>
    <x v="56"/>
    <x v="12"/>
    <n v="14"/>
  </r>
  <r>
    <x v="57"/>
    <x v="0"/>
    <n v="5"/>
  </r>
  <r>
    <x v="57"/>
    <x v="1"/>
    <n v="41"/>
  </r>
  <r>
    <x v="57"/>
    <x v="2"/>
    <n v="136"/>
  </r>
  <r>
    <x v="57"/>
    <x v="3"/>
    <n v="58"/>
  </r>
  <r>
    <x v="57"/>
    <x v="4"/>
    <n v="454"/>
  </r>
  <r>
    <x v="57"/>
    <x v="5"/>
    <n v="61"/>
  </r>
  <r>
    <x v="57"/>
    <x v="6"/>
    <n v="61"/>
  </r>
  <r>
    <x v="57"/>
    <x v="7"/>
    <n v="45"/>
  </r>
  <r>
    <x v="57"/>
    <x v="8"/>
    <n v="26"/>
  </r>
  <r>
    <x v="57"/>
    <x v="9"/>
    <n v="25"/>
  </r>
  <r>
    <x v="57"/>
    <x v="10"/>
    <n v="19"/>
  </r>
  <r>
    <x v="57"/>
    <x v="11"/>
    <n v="23"/>
  </r>
  <r>
    <x v="57"/>
    <x v="12"/>
    <n v="16"/>
  </r>
  <r>
    <x v="58"/>
    <x v="0"/>
    <n v="2336"/>
  </r>
  <r>
    <x v="58"/>
    <x v="1"/>
    <n v="10664"/>
  </r>
  <r>
    <x v="58"/>
    <x v="2"/>
    <n v="32008"/>
  </r>
  <r>
    <x v="58"/>
    <x v="3"/>
    <n v="15175"/>
  </r>
  <r>
    <x v="58"/>
    <x v="4"/>
    <n v="115144"/>
  </r>
  <r>
    <x v="58"/>
    <x v="5"/>
    <n v="18254"/>
  </r>
  <r>
    <x v="58"/>
    <x v="6"/>
    <n v="18885"/>
  </r>
  <r>
    <x v="58"/>
    <x v="7"/>
    <n v="15729"/>
  </r>
  <r>
    <x v="58"/>
    <x v="8"/>
    <n v="12247"/>
  </r>
  <r>
    <x v="58"/>
    <x v="9"/>
    <n v="9006"/>
  </r>
  <r>
    <x v="58"/>
    <x v="10"/>
    <n v="6036"/>
  </r>
  <r>
    <x v="58"/>
    <x v="11"/>
    <n v="4077"/>
  </r>
  <r>
    <x v="58"/>
    <x v="12"/>
    <n v="4764"/>
  </r>
  <r>
    <x v="59"/>
    <x v="0"/>
    <n v="19"/>
  </r>
  <r>
    <x v="59"/>
    <x v="1"/>
    <n v="120"/>
  </r>
  <r>
    <x v="59"/>
    <x v="2"/>
    <n v="342"/>
  </r>
  <r>
    <x v="59"/>
    <x v="3"/>
    <n v="141"/>
  </r>
  <r>
    <x v="59"/>
    <x v="4"/>
    <n v="1287"/>
  </r>
  <r>
    <x v="59"/>
    <x v="5"/>
    <n v="151"/>
  </r>
  <r>
    <x v="59"/>
    <x v="6"/>
    <n v="127"/>
  </r>
  <r>
    <x v="59"/>
    <x v="7"/>
    <n v="95"/>
  </r>
  <r>
    <x v="59"/>
    <x v="8"/>
    <n v="56"/>
  </r>
  <r>
    <x v="59"/>
    <x v="9"/>
    <n v="30"/>
  </r>
  <r>
    <x v="59"/>
    <x v="10"/>
    <n v="31"/>
  </r>
  <r>
    <x v="59"/>
    <x v="11"/>
    <n v="24"/>
  </r>
  <r>
    <x v="59"/>
    <x v="12"/>
    <n v="35"/>
  </r>
  <r>
    <x v="60"/>
    <x v="0"/>
    <n v="23"/>
  </r>
  <r>
    <x v="60"/>
    <x v="1"/>
    <n v="103"/>
  </r>
  <r>
    <x v="60"/>
    <x v="2"/>
    <n v="452"/>
  </r>
  <r>
    <x v="60"/>
    <x v="3"/>
    <n v="173"/>
  </r>
  <r>
    <x v="60"/>
    <x v="4"/>
    <n v="1234"/>
  </r>
  <r>
    <x v="60"/>
    <x v="5"/>
    <n v="244"/>
  </r>
  <r>
    <x v="60"/>
    <x v="6"/>
    <n v="241"/>
  </r>
  <r>
    <x v="60"/>
    <x v="7"/>
    <n v="214"/>
  </r>
  <r>
    <x v="60"/>
    <x v="8"/>
    <n v="181"/>
  </r>
  <r>
    <x v="60"/>
    <x v="9"/>
    <n v="143"/>
  </r>
  <r>
    <x v="60"/>
    <x v="10"/>
    <n v="104"/>
  </r>
  <r>
    <x v="60"/>
    <x v="11"/>
    <n v="72"/>
  </r>
  <r>
    <x v="60"/>
    <x v="12"/>
    <n v="93"/>
  </r>
  <r>
    <x v="61"/>
    <x v="0"/>
    <n v="28"/>
  </r>
  <r>
    <x v="61"/>
    <x v="1"/>
    <n v="115"/>
  </r>
  <r>
    <x v="61"/>
    <x v="2"/>
    <n v="463"/>
  </r>
  <r>
    <x v="61"/>
    <x v="3"/>
    <n v="240"/>
  </r>
  <r>
    <x v="61"/>
    <x v="4"/>
    <n v="1462"/>
  </r>
  <r>
    <x v="61"/>
    <x v="5"/>
    <n v="273"/>
  </r>
  <r>
    <x v="61"/>
    <x v="6"/>
    <n v="242"/>
  </r>
  <r>
    <x v="61"/>
    <x v="7"/>
    <n v="269"/>
  </r>
  <r>
    <x v="61"/>
    <x v="8"/>
    <n v="190"/>
  </r>
  <r>
    <x v="61"/>
    <x v="9"/>
    <n v="142"/>
  </r>
  <r>
    <x v="61"/>
    <x v="10"/>
    <n v="95"/>
  </r>
  <r>
    <x v="61"/>
    <x v="11"/>
    <n v="49"/>
  </r>
  <r>
    <x v="61"/>
    <x v="12"/>
    <n v="109"/>
  </r>
  <r>
    <x v="62"/>
    <x v="0"/>
    <n v="499"/>
  </r>
  <r>
    <x v="62"/>
    <x v="1"/>
    <n v="2534"/>
  </r>
  <r>
    <x v="62"/>
    <x v="2"/>
    <n v="7348"/>
  </r>
  <r>
    <x v="62"/>
    <x v="3"/>
    <n v="3514"/>
  </r>
  <r>
    <x v="62"/>
    <x v="4"/>
    <n v="23333"/>
  </r>
  <r>
    <x v="62"/>
    <x v="5"/>
    <n v="3667"/>
  </r>
  <r>
    <x v="62"/>
    <x v="6"/>
    <n v="3535"/>
  </r>
  <r>
    <x v="62"/>
    <x v="7"/>
    <n v="3064"/>
  </r>
  <r>
    <x v="62"/>
    <x v="8"/>
    <n v="2368"/>
  </r>
  <r>
    <x v="62"/>
    <x v="9"/>
    <n v="1899"/>
  </r>
  <r>
    <x v="62"/>
    <x v="10"/>
    <n v="1206"/>
  </r>
  <r>
    <x v="62"/>
    <x v="11"/>
    <n v="756"/>
  </r>
  <r>
    <x v="62"/>
    <x v="12"/>
    <n v="882"/>
  </r>
  <r>
    <x v="63"/>
    <x v="0"/>
    <n v="52"/>
  </r>
  <r>
    <x v="63"/>
    <x v="1"/>
    <n v="203"/>
  </r>
  <r>
    <x v="63"/>
    <x v="2"/>
    <n v="656"/>
  </r>
  <r>
    <x v="63"/>
    <x v="3"/>
    <n v="446"/>
  </r>
  <r>
    <x v="63"/>
    <x v="4"/>
    <n v="3013"/>
  </r>
  <r>
    <x v="63"/>
    <x v="5"/>
    <n v="573"/>
  </r>
  <r>
    <x v="63"/>
    <x v="6"/>
    <n v="707"/>
  </r>
  <r>
    <x v="63"/>
    <x v="7"/>
    <n v="650"/>
  </r>
  <r>
    <x v="63"/>
    <x v="8"/>
    <n v="590"/>
  </r>
  <r>
    <x v="63"/>
    <x v="9"/>
    <n v="538"/>
  </r>
  <r>
    <x v="63"/>
    <x v="10"/>
    <n v="452"/>
  </r>
  <r>
    <x v="63"/>
    <x v="11"/>
    <n v="321"/>
  </r>
  <r>
    <x v="63"/>
    <x v="12"/>
    <n v="487"/>
  </r>
  <r>
    <x v="64"/>
    <x v="0"/>
    <n v="28"/>
  </r>
  <r>
    <x v="64"/>
    <x v="1"/>
    <n v="133"/>
  </r>
  <r>
    <x v="64"/>
    <x v="2"/>
    <n v="461"/>
  </r>
  <r>
    <x v="64"/>
    <x v="3"/>
    <n v="239"/>
  </r>
  <r>
    <x v="64"/>
    <x v="4"/>
    <n v="1655"/>
  </r>
  <r>
    <x v="64"/>
    <x v="5"/>
    <n v="235"/>
  </r>
  <r>
    <x v="64"/>
    <x v="6"/>
    <n v="196"/>
  </r>
  <r>
    <x v="64"/>
    <x v="7"/>
    <n v="153"/>
  </r>
  <r>
    <x v="64"/>
    <x v="8"/>
    <n v="90"/>
  </r>
  <r>
    <x v="64"/>
    <x v="9"/>
    <n v="51"/>
  </r>
  <r>
    <x v="64"/>
    <x v="10"/>
    <n v="33"/>
  </r>
  <r>
    <x v="64"/>
    <x v="11"/>
    <n v="19"/>
  </r>
  <r>
    <x v="64"/>
    <x v="12"/>
    <n v="15"/>
  </r>
  <r>
    <x v="65"/>
    <x v="0"/>
    <n v="116"/>
  </r>
  <r>
    <x v="65"/>
    <x v="1"/>
    <n v="485"/>
  </r>
  <r>
    <x v="65"/>
    <x v="2"/>
    <n v="1493"/>
  </r>
  <r>
    <x v="65"/>
    <x v="3"/>
    <n v="724"/>
  </r>
  <r>
    <x v="65"/>
    <x v="4"/>
    <n v="4124"/>
  </r>
  <r>
    <x v="65"/>
    <x v="5"/>
    <n v="634"/>
  </r>
  <r>
    <x v="65"/>
    <x v="6"/>
    <n v="618"/>
  </r>
  <r>
    <x v="65"/>
    <x v="7"/>
    <n v="509"/>
  </r>
  <r>
    <x v="65"/>
    <x v="8"/>
    <n v="397"/>
  </r>
  <r>
    <x v="65"/>
    <x v="9"/>
    <n v="258"/>
  </r>
  <r>
    <x v="65"/>
    <x v="10"/>
    <n v="137"/>
  </r>
  <r>
    <x v="65"/>
    <x v="11"/>
    <n v="113"/>
  </r>
  <r>
    <x v="65"/>
    <x v="12"/>
    <n v="130"/>
  </r>
  <r>
    <x v="66"/>
    <x v="0"/>
    <n v="9"/>
  </r>
  <r>
    <x v="66"/>
    <x v="1"/>
    <n v="33"/>
  </r>
  <r>
    <x v="66"/>
    <x v="2"/>
    <n v="171"/>
  </r>
  <r>
    <x v="66"/>
    <x v="3"/>
    <n v="88"/>
  </r>
  <r>
    <x v="66"/>
    <x v="4"/>
    <n v="477"/>
  </r>
  <r>
    <x v="66"/>
    <x v="5"/>
    <n v="69"/>
  </r>
  <r>
    <x v="66"/>
    <x v="6"/>
    <n v="91"/>
  </r>
  <r>
    <x v="66"/>
    <x v="7"/>
    <n v="64"/>
  </r>
  <r>
    <x v="66"/>
    <x v="8"/>
    <n v="57"/>
  </r>
  <r>
    <x v="66"/>
    <x v="9"/>
    <n v="32"/>
  </r>
  <r>
    <x v="66"/>
    <x v="10"/>
    <n v="31"/>
  </r>
  <r>
    <x v="66"/>
    <x v="11"/>
    <n v="22"/>
  </r>
  <r>
    <x v="66"/>
    <x v="12"/>
    <n v="37"/>
  </r>
  <r>
    <x v="67"/>
    <x v="0"/>
    <n v="19"/>
  </r>
  <r>
    <x v="67"/>
    <x v="1"/>
    <n v="80"/>
  </r>
  <r>
    <x v="67"/>
    <x v="2"/>
    <n v="272"/>
  </r>
  <r>
    <x v="67"/>
    <x v="3"/>
    <n v="107"/>
  </r>
  <r>
    <x v="67"/>
    <x v="4"/>
    <n v="865"/>
  </r>
  <r>
    <x v="67"/>
    <x v="5"/>
    <n v="134"/>
  </r>
  <r>
    <x v="67"/>
    <x v="6"/>
    <n v="123"/>
  </r>
  <r>
    <x v="67"/>
    <x v="7"/>
    <n v="80"/>
  </r>
  <r>
    <x v="67"/>
    <x v="8"/>
    <n v="54"/>
  </r>
  <r>
    <x v="67"/>
    <x v="9"/>
    <n v="43"/>
  </r>
  <r>
    <x v="67"/>
    <x v="10"/>
    <n v="25"/>
  </r>
  <r>
    <x v="67"/>
    <x v="11"/>
    <n v="29"/>
  </r>
  <r>
    <x v="67"/>
    <x v="12"/>
    <n v="30"/>
  </r>
  <r>
    <x v="68"/>
    <x v="0"/>
    <n v="379"/>
  </r>
  <r>
    <x v="68"/>
    <x v="1"/>
    <n v="1656"/>
  </r>
  <r>
    <x v="68"/>
    <x v="2"/>
    <n v="4769"/>
  </r>
  <r>
    <x v="68"/>
    <x v="3"/>
    <n v="2242"/>
  </r>
  <r>
    <x v="68"/>
    <x v="4"/>
    <n v="14551"/>
  </r>
  <r>
    <x v="68"/>
    <x v="5"/>
    <n v="2138"/>
  </r>
  <r>
    <x v="68"/>
    <x v="6"/>
    <n v="2091"/>
  </r>
  <r>
    <x v="68"/>
    <x v="7"/>
    <n v="1702"/>
  </r>
  <r>
    <x v="68"/>
    <x v="8"/>
    <n v="1286"/>
  </r>
  <r>
    <x v="68"/>
    <x v="9"/>
    <n v="930"/>
  </r>
  <r>
    <x v="68"/>
    <x v="10"/>
    <n v="653"/>
  </r>
  <r>
    <x v="68"/>
    <x v="11"/>
    <n v="433"/>
  </r>
  <r>
    <x v="68"/>
    <x v="12"/>
    <n v="469"/>
  </r>
  <r>
    <x v="69"/>
    <x v="0"/>
    <n v="3"/>
  </r>
  <r>
    <x v="69"/>
    <x v="1"/>
    <n v="30"/>
  </r>
  <r>
    <x v="69"/>
    <x v="2"/>
    <n v="119"/>
  </r>
  <r>
    <x v="69"/>
    <x v="3"/>
    <n v="61"/>
  </r>
  <r>
    <x v="69"/>
    <x v="4"/>
    <n v="291"/>
  </r>
  <r>
    <x v="69"/>
    <x v="5"/>
    <n v="62"/>
  </r>
  <r>
    <x v="69"/>
    <x v="6"/>
    <n v="49"/>
  </r>
  <r>
    <x v="69"/>
    <x v="7"/>
    <n v="52"/>
  </r>
  <r>
    <x v="69"/>
    <x v="8"/>
    <n v="52"/>
  </r>
  <r>
    <x v="69"/>
    <x v="9"/>
    <n v="33"/>
  </r>
  <r>
    <x v="69"/>
    <x v="10"/>
    <n v="32"/>
  </r>
  <r>
    <x v="69"/>
    <x v="11"/>
    <n v="17"/>
  </r>
  <r>
    <x v="69"/>
    <x v="12"/>
    <n v="25"/>
  </r>
  <r>
    <x v="70"/>
    <x v="0"/>
    <n v="3"/>
  </r>
  <r>
    <x v="70"/>
    <x v="1"/>
    <n v="8"/>
  </r>
  <r>
    <x v="70"/>
    <x v="2"/>
    <n v="38"/>
  </r>
  <r>
    <x v="70"/>
    <x v="3"/>
    <n v="9"/>
  </r>
  <r>
    <x v="70"/>
    <x v="4"/>
    <n v="136"/>
  </r>
  <r>
    <x v="70"/>
    <x v="5"/>
    <n v="21"/>
  </r>
  <r>
    <x v="70"/>
    <x v="6"/>
    <n v="19"/>
  </r>
  <r>
    <x v="70"/>
    <x v="7"/>
    <n v="11"/>
  </r>
  <r>
    <x v="70"/>
    <x v="8"/>
    <n v="6"/>
  </r>
  <r>
    <x v="70"/>
    <x v="9"/>
    <n v="3"/>
  </r>
  <r>
    <x v="70"/>
    <x v="10"/>
    <n v="1"/>
  </r>
  <r>
    <x v="70"/>
    <x v="11"/>
    <n v="1"/>
  </r>
  <r>
    <x v="70"/>
    <x v="12"/>
    <n v="2"/>
  </r>
  <r>
    <x v="71"/>
    <x v="0"/>
    <n v="22"/>
  </r>
  <r>
    <x v="71"/>
    <x v="1"/>
    <n v="117"/>
  </r>
  <r>
    <x v="71"/>
    <x v="2"/>
    <n v="393"/>
  </r>
  <r>
    <x v="71"/>
    <x v="3"/>
    <n v="169"/>
  </r>
  <r>
    <x v="71"/>
    <x v="4"/>
    <n v="1074"/>
  </r>
  <r>
    <x v="71"/>
    <x v="5"/>
    <n v="108"/>
  </r>
  <r>
    <x v="71"/>
    <x v="6"/>
    <n v="99"/>
  </r>
  <r>
    <x v="71"/>
    <x v="7"/>
    <n v="69"/>
  </r>
  <r>
    <x v="71"/>
    <x v="8"/>
    <n v="34"/>
  </r>
  <r>
    <x v="71"/>
    <x v="9"/>
    <n v="20"/>
  </r>
  <r>
    <x v="71"/>
    <x v="10"/>
    <n v="9"/>
  </r>
  <r>
    <x v="71"/>
    <x v="11"/>
    <n v="11"/>
  </r>
  <r>
    <x v="71"/>
    <x v="12"/>
    <n v="12"/>
  </r>
  <r>
    <x v="72"/>
    <x v="0"/>
    <n v="6"/>
  </r>
  <r>
    <x v="72"/>
    <x v="1"/>
    <n v="37"/>
  </r>
  <r>
    <x v="72"/>
    <x v="2"/>
    <n v="129"/>
  </r>
  <r>
    <x v="72"/>
    <x v="3"/>
    <n v="47"/>
  </r>
  <r>
    <x v="72"/>
    <x v="4"/>
    <n v="296"/>
  </r>
  <r>
    <x v="72"/>
    <x v="5"/>
    <n v="39"/>
  </r>
  <r>
    <x v="72"/>
    <x v="6"/>
    <n v="46"/>
  </r>
  <r>
    <x v="72"/>
    <x v="7"/>
    <n v="47"/>
  </r>
  <r>
    <x v="72"/>
    <x v="8"/>
    <n v="25"/>
  </r>
  <r>
    <x v="72"/>
    <x v="9"/>
    <n v="26"/>
  </r>
  <r>
    <x v="72"/>
    <x v="10"/>
    <n v="18"/>
  </r>
  <r>
    <x v="72"/>
    <x v="11"/>
    <n v="14"/>
  </r>
  <r>
    <x v="72"/>
    <x v="12"/>
    <n v="15"/>
  </r>
  <r>
    <x v="73"/>
    <x v="0"/>
    <n v="55"/>
  </r>
  <r>
    <x v="73"/>
    <x v="1"/>
    <n v="234"/>
  </r>
  <r>
    <x v="73"/>
    <x v="2"/>
    <n v="763"/>
  </r>
  <r>
    <x v="73"/>
    <x v="3"/>
    <n v="287"/>
  </r>
  <r>
    <x v="73"/>
    <x v="4"/>
    <n v="2136"/>
  </r>
  <r>
    <x v="73"/>
    <x v="5"/>
    <n v="271"/>
  </r>
  <r>
    <x v="73"/>
    <x v="6"/>
    <n v="202"/>
  </r>
  <r>
    <x v="73"/>
    <x v="7"/>
    <n v="129"/>
  </r>
  <r>
    <x v="73"/>
    <x v="8"/>
    <n v="99"/>
  </r>
  <r>
    <x v="73"/>
    <x v="9"/>
    <n v="60"/>
  </r>
  <r>
    <x v="73"/>
    <x v="10"/>
    <n v="34"/>
  </r>
  <r>
    <x v="73"/>
    <x v="11"/>
    <n v="29"/>
  </r>
  <r>
    <x v="73"/>
    <x v="12"/>
    <n v="31"/>
  </r>
  <r>
    <x v="74"/>
    <x v="0"/>
    <n v="10"/>
  </r>
  <r>
    <x v="74"/>
    <x v="1"/>
    <n v="51"/>
  </r>
  <r>
    <x v="74"/>
    <x v="2"/>
    <n v="168"/>
  </r>
  <r>
    <x v="74"/>
    <x v="3"/>
    <n v="53"/>
  </r>
  <r>
    <x v="74"/>
    <x v="4"/>
    <n v="669"/>
  </r>
  <r>
    <x v="74"/>
    <x v="5"/>
    <n v="77"/>
  </r>
  <r>
    <x v="74"/>
    <x v="6"/>
    <n v="65"/>
  </r>
  <r>
    <x v="74"/>
    <x v="7"/>
    <n v="49"/>
  </r>
  <r>
    <x v="74"/>
    <x v="8"/>
    <n v="33"/>
  </r>
  <r>
    <x v="74"/>
    <x v="9"/>
    <n v="15"/>
  </r>
  <r>
    <x v="74"/>
    <x v="10"/>
    <n v="6"/>
  </r>
  <r>
    <x v="74"/>
    <x v="11"/>
    <n v="5"/>
  </r>
  <r>
    <x v="74"/>
    <x v="12"/>
    <n v="9"/>
  </r>
  <r>
    <x v="75"/>
    <x v="0"/>
    <n v="1"/>
  </r>
  <r>
    <x v="75"/>
    <x v="1"/>
    <n v="3"/>
  </r>
  <r>
    <x v="75"/>
    <x v="2"/>
    <n v="31"/>
  </r>
  <r>
    <x v="75"/>
    <x v="3"/>
    <n v="10"/>
  </r>
  <r>
    <x v="75"/>
    <x v="4"/>
    <n v="87"/>
  </r>
  <r>
    <x v="75"/>
    <x v="5"/>
    <n v="10"/>
  </r>
  <r>
    <x v="75"/>
    <x v="6"/>
    <n v="15"/>
  </r>
  <r>
    <x v="75"/>
    <x v="7"/>
    <n v="9"/>
  </r>
  <r>
    <x v="75"/>
    <x v="8"/>
    <n v="9"/>
  </r>
  <r>
    <x v="75"/>
    <x v="9"/>
    <n v="2"/>
  </r>
  <r>
    <x v="75"/>
    <x v="10"/>
    <n v="2"/>
  </r>
  <r>
    <x v="75"/>
    <x v="11"/>
    <n v="2"/>
  </r>
  <r>
    <x v="75"/>
    <x v="12"/>
    <n v="1"/>
  </r>
  <r>
    <x v="76"/>
    <x v="0"/>
    <n v="45"/>
  </r>
  <r>
    <x v="76"/>
    <x v="1"/>
    <n v="251"/>
  </r>
  <r>
    <x v="76"/>
    <x v="2"/>
    <n v="680"/>
  </r>
  <r>
    <x v="76"/>
    <x v="3"/>
    <n v="321"/>
  </r>
  <r>
    <x v="76"/>
    <x v="4"/>
    <n v="1920"/>
  </r>
  <r>
    <x v="76"/>
    <x v="5"/>
    <n v="335"/>
  </r>
  <r>
    <x v="76"/>
    <x v="6"/>
    <n v="341"/>
  </r>
  <r>
    <x v="76"/>
    <x v="7"/>
    <n v="292"/>
  </r>
  <r>
    <x v="76"/>
    <x v="8"/>
    <n v="224"/>
  </r>
  <r>
    <x v="76"/>
    <x v="9"/>
    <n v="136"/>
  </r>
  <r>
    <x v="76"/>
    <x v="10"/>
    <n v="116"/>
  </r>
  <r>
    <x v="76"/>
    <x v="11"/>
    <n v="68"/>
  </r>
  <r>
    <x v="76"/>
    <x v="12"/>
    <n v="102"/>
  </r>
  <r>
    <x v="77"/>
    <x v="0"/>
    <n v="4"/>
  </r>
  <r>
    <x v="77"/>
    <x v="1"/>
    <n v="25"/>
  </r>
  <r>
    <x v="77"/>
    <x v="2"/>
    <n v="85"/>
  </r>
  <r>
    <x v="77"/>
    <x v="3"/>
    <n v="44"/>
  </r>
  <r>
    <x v="77"/>
    <x v="4"/>
    <n v="335"/>
  </r>
  <r>
    <x v="77"/>
    <x v="5"/>
    <n v="26"/>
  </r>
  <r>
    <x v="77"/>
    <x v="6"/>
    <n v="23"/>
  </r>
  <r>
    <x v="77"/>
    <x v="7"/>
    <n v="17"/>
  </r>
  <r>
    <x v="77"/>
    <x v="8"/>
    <n v="10"/>
  </r>
  <r>
    <x v="77"/>
    <x v="9"/>
    <n v="6"/>
  </r>
  <r>
    <x v="77"/>
    <x v="10"/>
    <n v="7"/>
  </r>
  <r>
    <x v="77"/>
    <x v="11"/>
    <n v="6"/>
  </r>
  <r>
    <x v="77"/>
    <x v="12"/>
    <n v="5"/>
  </r>
  <r>
    <x v="78"/>
    <x v="0"/>
    <n v="8"/>
  </r>
  <r>
    <x v="78"/>
    <x v="1"/>
    <n v="34"/>
  </r>
  <r>
    <x v="78"/>
    <x v="2"/>
    <n v="145"/>
  </r>
  <r>
    <x v="78"/>
    <x v="3"/>
    <n v="86"/>
  </r>
  <r>
    <x v="78"/>
    <x v="4"/>
    <n v="411"/>
  </r>
  <r>
    <x v="78"/>
    <x v="5"/>
    <n v="95"/>
  </r>
  <r>
    <x v="78"/>
    <x v="6"/>
    <n v="85"/>
  </r>
  <r>
    <x v="78"/>
    <x v="7"/>
    <n v="66"/>
  </r>
  <r>
    <x v="78"/>
    <x v="8"/>
    <n v="80"/>
  </r>
  <r>
    <x v="78"/>
    <x v="9"/>
    <n v="60"/>
  </r>
  <r>
    <x v="78"/>
    <x v="10"/>
    <n v="50"/>
  </r>
  <r>
    <x v="78"/>
    <x v="11"/>
    <n v="21"/>
  </r>
  <r>
    <x v="78"/>
    <x v="12"/>
    <n v="37"/>
  </r>
  <r>
    <x v="79"/>
    <x v="0"/>
    <n v="192"/>
  </r>
  <r>
    <x v="79"/>
    <x v="1"/>
    <n v="865"/>
  </r>
  <r>
    <x v="79"/>
    <x v="2"/>
    <n v="2710"/>
  </r>
  <r>
    <x v="79"/>
    <x v="3"/>
    <n v="1180"/>
  </r>
  <r>
    <x v="79"/>
    <x v="4"/>
    <n v="7727"/>
  </r>
  <r>
    <x v="79"/>
    <x v="5"/>
    <n v="1273"/>
  </r>
  <r>
    <x v="79"/>
    <x v="6"/>
    <n v="1094"/>
  </r>
  <r>
    <x v="79"/>
    <x v="7"/>
    <n v="893"/>
  </r>
  <r>
    <x v="79"/>
    <x v="8"/>
    <n v="596"/>
  </r>
  <r>
    <x v="79"/>
    <x v="9"/>
    <n v="350"/>
  </r>
  <r>
    <x v="79"/>
    <x v="10"/>
    <n v="233"/>
  </r>
  <r>
    <x v="79"/>
    <x v="11"/>
    <n v="170"/>
  </r>
  <r>
    <x v="79"/>
    <x v="12"/>
    <n v="168"/>
  </r>
  <r>
    <x v="80"/>
    <x v="0"/>
    <n v="14"/>
  </r>
  <r>
    <x v="80"/>
    <x v="1"/>
    <n v="128"/>
  </r>
  <r>
    <x v="80"/>
    <x v="2"/>
    <n v="602"/>
  </r>
  <r>
    <x v="80"/>
    <x v="3"/>
    <n v="263"/>
  </r>
  <r>
    <x v="80"/>
    <x v="4"/>
    <n v="1409"/>
  </r>
  <r>
    <x v="80"/>
    <x v="5"/>
    <n v="275"/>
  </r>
  <r>
    <x v="80"/>
    <x v="6"/>
    <n v="263"/>
  </r>
  <r>
    <x v="80"/>
    <x v="7"/>
    <n v="201"/>
  </r>
  <r>
    <x v="80"/>
    <x v="8"/>
    <n v="133"/>
  </r>
  <r>
    <x v="80"/>
    <x v="9"/>
    <n v="83"/>
  </r>
  <r>
    <x v="80"/>
    <x v="10"/>
    <n v="54"/>
  </r>
  <r>
    <x v="80"/>
    <x v="11"/>
    <n v="34"/>
  </r>
  <r>
    <x v="80"/>
    <x v="12"/>
    <n v="42"/>
  </r>
  <r>
    <x v="81"/>
    <x v="0"/>
    <n v="33"/>
  </r>
  <r>
    <x v="81"/>
    <x v="1"/>
    <n v="145"/>
  </r>
  <r>
    <x v="81"/>
    <x v="2"/>
    <n v="417"/>
  </r>
  <r>
    <x v="81"/>
    <x v="3"/>
    <n v="172"/>
  </r>
  <r>
    <x v="81"/>
    <x v="4"/>
    <n v="1409"/>
  </r>
  <r>
    <x v="81"/>
    <x v="5"/>
    <n v="205"/>
  </r>
  <r>
    <x v="81"/>
    <x v="6"/>
    <n v="116"/>
  </r>
  <r>
    <x v="81"/>
    <x v="7"/>
    <n v="85"/>
  </r>
  <r>
    <x v="81"/>
    <x v="8"/>
    <n v="50"/>
  </r>
  <r>
    <x v="81"/>
    <x v="9"/>
    <n v="34"/>
  </r>
  <r>
    <x v="81"/>
    <x v="10"/>
    <n v="15"/>
  </r>
  <r>
    <x v="81"/>
    <x v="11"/>
    <n v="12"/>
  </r>
  <r>
    <x v="81"/>
    <x v="12"/>
    <n v="5"/>
  </r>
  <r>
    <x v="82"/>
    <x v="0"/>
    <n v="32"/>
  </r>
  <r>
    <x v="82"/>
    <x v="1"/>
    <n v="207"/>
  </r>
  <r>
    <x v="82"/>
    <x v="2"/>
    <n v="579"/>
  </r>
  <r>
    <x v="82"/>
    <x v="3"/>
    <n v="233"/>
  </r>
  <r>
    <x v="82"/>
    <x v="4"/>
    <n v="2344"/>
  </r>
  <r>
    <x v="82"/>
    <x v="5"/>
    <n v="252"/>
  </r>
  <r>
    <x v="82"/>
    <x v="6"/>
    <n v="218"/>
  </r>
  <r>
    <x v="82"/>
    <x v="7"/>
    <n v="147"/>
  </r>
  <r>
    <x v="82"/>
    <x v="8"/>
    <n v="86"/>
  </r>
  <r>
    <x v="82"/>
    <x v="9"/>
    <n v="55"/>
  </r>
  <r>
    <x v="82"/>
    <x v="10"/>
    <n v="43"/>
  </r>
  <r>
    <x v="82"/>
    <x v="11"/>
    <n v="19"/>
  </r>
  <r>
    <x v="82"/>
    <x v="12"/>
    <n v="26"/>
  </r>
  <r>
    <x v="83"/>
    <x v="0"/>
    <n v="57"/>
  </r>
  <r>
    <x v="83"/>
    <x v="1"/>
    <n v="232"/>
  </r>
  <r>
    <x v="83"/>
    <x v="2"/>
    <n v="780"/>
  </r>
  <r>
    <x v="83"/>
    <x v="3"/>
    <n v="398"/>
  </r>
  <r>
    <x v="83"/>
    <x v="4"/>
    <n v="2752"/>
  </r>
  <r>
    <x v="83"/>
    <x v="5"/>
    <n v="503"/>
  </r>
  <r>
    <x v="83"/>
    <x v="6"/>
    <n v="489"/>
  </r>
  <r>
    <x v="83"/>
    <x v="7"/>
    <n v="462"/>
  </r>
  <r>
    <x v="83"/>
    <x v="8"/>
    <n v="362"/>
  </r>
  <r>
    <x v="83"/>
    <x v="9"/>
    <n v="267"/>
  </r>
  <r>
    <x v="83"/>
    <x v="10"/>
    <n v="174"/>
  </r>
  <r>
    <x v="83"/>
    <x v="11"/>
    <n v="129"/>
  </r>
  <r>
    <x v="83"/>
    <x v="12"/>
    <n v="163"/>
  </r>
  <r>
    <x v="84"/>
    <x v="0"/>
    <n v="1444"/>
  </r>
  <r>
    <x v="84"/>
    <x v="1"/>
    <n v="6187"/>
  </r>
  <r>
    <x v="84"/>
    <x v="2"/>
    <n v="17158"/>
  </r>
  <r>
    <x v="84"/>
    <x v="3"/>
    <n v="7846"/>
  </r>
  <r>
    <x v="84"/>
    <x v="4"/>
    <n v="60364"/>
  </r>
  <r>
    <x v="84"/>
    <x v="5"/>
    <n v="9037"/>
  </r>
  <r>
    <x v="84"/>
    <x v="6"/>
    <n v="8818"/>
  </r>
  <r>
    <x v="84"/>
    <x v="7"/>
    <n v="7338"/>
  </r>
  <r>
    <x v="84"/>
    <x v="8"/>
    <n v="5993"/>
  </r>
  <r>
    <x v="84"/>
    <x v="9"/>
    <n v="4674"/>
  </r>
  <r>
    <x v="84"/>
    <x v="10"/>
    <n v="3153"/>
  </r>
  <r>
    <x v="84"/>
    <x v="11"/>
    <n v="2140"/>
  </r>
  <r>
    <x v="84"/>
    <x v="12"/>
    <n v="2154"/>
  </r>
  <r>
    <x v="85"/>
    <x v="0"/>
    <n v="6"/>
  </r>
  <r>
    <x v="85"/>
    <x v="1"/>
    <n v="25"/>
  </r>
  <r>
    <x v="85"/>
    <x v="2"/>
    <n v="134"/>
  </r>
  <r>
    <x v="85"/>
    <x v="3"/>
    <n v="62"/>
  </r>
  <r>
    <x v="85"/>
    <x v="4"/>
    <n v="330"/>
  </r>
  <r>
    <x v="85"/>
    <x v="5"/>
    <n v="67"/>
  </r>
  <r>
    <x v="85"/>
    <x v="6"/>
    <n v="53"/>
  </r>
  <r>
    <x v="85"/>
    <x v="7"/>
    <n v="38"/>
  </r>
  <r>
    <x v="85"/>
    <x v="8"/>
    <n v="28"/>
  </r>
  <r>
    <x v="85"/>
    <x v="9"/>
    <n v="20"/>
  </r>
  <r>
    <x v="85"/>
    <x v="10"/>
    <n v="13"/>
  </r>
  <r>
    <x v="85"/>
    <x v="11"/>
    <n v="14"/>
  </r>
  <r>
    <x v="85"/>
    <x v="12"/>
    <n v="16"/>
  </r>
  <r>
    <x v="86"/>
    <x v="0"/>
    <n v="485"/>
  </r>
  <r>
    <x v="86"/>
    <x v="1"/>
    <n v="1973"/>
  </r>
  <r>
    <x v="86"/>
    <x v="2"/>
    <n v="5158"/>
  </r>
  <r>
    <x v="86"/>
    <x v="3"/>
    <n v="2370"/>
  </r>
  <r>
    <x v="86"/>
    <x v="4"/>
    <n v="24031"/>
  </r>
  <r>
    <x v="86"/>
    <x v="5"/>
    <n v="3586"/>
  </r>
  <r>
    <x v="86"/>
    <x v="6"/>
    <n v="3886"/>
  </r>
  <r>
    <x v="86"/>
    <x v="7"/>
    <n v="3450"/>
  </r>
  <r>
    <x v="86"/>
    <x v="8"/>
    <n v="2601"/>
  </r>
  <r>
    <x v="86"/>
    <x v="9"/>
    <n v="1796"/>
  </r>
  <r>
    <x v="86"/>
    <x v="10"/>
    <n v="1204"/>
  </r>
  <r>
    <x v="86"/>
    <x v="11"/>
    <n v="802"/>
  </r>
  <r>
    <x v="86"/>
    <x v="12"/>
    <n v="932"/>
  </r>
  <r>
    <x v="87"/>
    <x v="0"/>
    <n v="10"/>
  </r>
  <r>
    <x v="87"/>
    <x v="1"/>
    <n v="61"/>
  </r>
  <r>
    <x v="87"/>
    <x v="2"/>
    <n v="277"/>
  </r>
  <r>
    <x v="87"/>
    <x v="3"/>
    <n v="107"/>
  </r>
  <r>
    <x v="87"/>
    <x v="4"/>
    <n v="870"/>
  </r>
  <r>
    <x v="87"/>
    <x v="5"/>
    <n v="156"/>
  </r>
  <r>
    <x v="87"/>
    <x v="6"/>
    <n v="130"/>
  </r>
  <r>
    <x v="87"/>
    <x v="7"/>
    <n v="106"/>
  </r>
  <r>
    <x v="87"/>
    <x v="8"/>
    <n v="103"/>
  </r>
  <r>
    <x v="87"/>
    <x v="9"/>
    <n v="57"/>
  </r>
  <r>
    <x v="87"/>
    <x v="10"/>
    <n v="50"/>
  </r>
  <r>
    <x v="87"/>
    <x v="11"/>
    <n v="45"/>
  </r>
  <r>
    <x v="87"/>
    <x v="12"/>
    <n v="46"/>
  </r>
  <r>
    <x v="88"/>
    <x v="0"/>
    <n v="19"/>
  </r>
  <r>
    <x v="88"/>
    <x v="1"/>
    <n v="77"/>
  </r>
  <r>
    <x v="88"/>
    <x v="2"/>
    <n v="230"/>
  </r>
  <r>
    <x v="88"/>
    <x v="3"/>
    <n v="115"/>
  </r>
  <r>
    <x v="88"/>
    <x v="4"/>
    <n v="687"/>
  </r>
  <r>
    <x v="88"/>
    <x v="5"/>
    <n v="65"/>
  </r>
  <r>
    <x v="88"/>
    <x v="6"/>
    <n v="62"/>
  </r>
  <r>
    <x v="88"/>
    <x v="7"/>
    <n v="47"/>
  </r>
  <r>
    <x v="88"/>
    <x v="8"/>
    <n v="29"/>
  </r>
  <r>
    <x v="88"/>
    <x v="9"/>
    <n v="26"/>
  </r>
  <r>
    <x v="88"/>
    <x v="10"/>
    <n v="9"/>
  </r>
  <r>
    <x v="88"/>
    <x v="11"/>
    <n v="7"/>
  </r>
  <r>
    <x v="88"/>
    <x v="12"/>
    <n v="8"/>
  </r>
  <r>
    <x v="89"/>
    <x v="0"/>
    <n v="31"/>
  </r>
  <r>
    <x v="89"/>
    <x v="1"/>
    <n v="156"/>
  </r>
  <r>
    <x v="89"/>
    <x v="2"/>
    <n v="469"/>
  </r>
  <r>
    <x v="89"/>
    <x v="3"/>
    <n v="203"/>
  </r>
  <r>
    <x v="89"/>
    <x v="4"/>
    <n v="1105"/>
  </r>
  <r>
    <x v="89"/>
    <x v="5"/>
    <n v="163"/>
  </r>
  <r>
    <x v="89"/>
    <x v="6"/>
    <n v="156"/>
  </r>
  <r>
    <x v="89"/>
    <x v="7"/>
    <n v="128"/>
  </r>
  <r>
    <x v="89"/>
    <x v="8"/>
    <n v="87"/>
  </r>
  <r>
    <x v="89"/>
    <x v="9"/>
    <n v="50"/>
  </r>
  <r>
    <x v="89"/>
    <x v="10"/>
    <n v="29"/>
  </r>
  <r>
    <x v="89"/>
    <x v="11"/>
    <n v="30"/>
  </r>
  <r>
    <x v="89"/>
    <x v="12"/>
    <n v="44"/>
  </r>
  <r>
    <x v="90"/>
    <x v="0"/>
    <n v="3"/>
  </r>
  <r>
    <x v="90"/>
    <x v="1"/>
    <n v="26"/>
  </r>
  <r>
    <x v="90"/>
    <x v="2"/>
    <n v="86"/>
  </r>
  <r>
    <x v="90"/>
    <x v="3"/>
    <n v="33"/>
  </r>
  <r>
    <x v="90"/>
    <x v="4"/>
    <n v="237"/>
  </r>
  <r>
    <x v="90"/>
    <x v="5"/>
    <n v="19"/>
  </r>
  <r>
    <x v="90"/>
    <x v="6"/>
    <n v="25"/>
  </r>
  <r>
    <x v="90"/>
    <x v="7"/>
    <n v="14"/>
  </r>
  <r>
    <x v="90"/>
    <x v="8"/>
    <n v="6"/>
  </r>
  <r>
    <x v="90"/>
    <x v="9"/>
    <n v="6"/>
  </r>
  <r>
    <x v="90"/>
    <x v="10"/>
    <n v="4"/>
  </r>
  <r>
    <x v="90"/>
    <x v="11"/>
    <n v="5"/>
  </r>
  <r>
    <x v="90"/>
    <x v="12"/>
    <n v="1"/>
  </r>
  <r>
    <x v="91"/>
    <x v="0"/>
    <n v="41"/>
  </r>
  <r>
    <x v="91"/>
    <x v="1"/>
    <n v="189"/>
  </r>
  <r>
    <x v="91"/>
    <x v="2"/>
    <n v="632"/>
  </r>
  <r>
    <x v="91"/>
    <x v="3"/>
    <n v="284"/>
  </r>
  <r>
    <x v="91"/>
    <x v="4"/>
    <n v="2001"/>
  </r>
  <r>
    <x v="91"/>
    <x v="5"/>
    <n v="373"/>
  </r>
  <r>
    <x v="91"/>
    <x v="6"/>
    <n v="333"/>
  </r>
  <r>
    <x v="91"/>
    <x v="7"/>
    <n v="259"/>
  </r>
  <r>
    <x v="91"/>
    <x v="8"/>
    <n v="177"/>
  </r>
  <r>
    <x v="91"/>
    <x v="9"/>
    <n v="110"/>
  </r>
  <r>
    <x v="91"/>
    <x v="10"/>
    <n v="75"/>
  </r>
  <r>
    <x v="91"/>
    <x v="11"/>
    <n v="33"/>
  </r>
  <r>
    <x v="91"/>
    <x v="12"/>
    <n v="71"/>
  </r>
  <r>
    <x v="92"/>
    <x v="0"/>
    <n v="5"/>
  </r>
  <r>
    <x v="92"/>
    <x v="1"/>
    <n v="53"/>
  </r>
  <r>
    <x v="92"/>
    <x v="2"/>
    <n v="204"/>
  </r>
  <r>
    <x v="92"/>
    <x v="3"/>
    <n v="87"/>
  </r>
  <r>
    <x v="92"/>
    <x v="4"/>
    <n v="416"/>
  </r>
  <r>
    <x v="92"/>
    <x v="5"/>
    <n v="73"/>
  </r>
  <r>
    <x v="92"/>
    <x v="6"/>
    <n v="83"/>
  </r>
  <r>
    <x v="92"/>
    <x v="7"/>
    <n v="52"/>
  </r>
  <r>
    <x v="92"/>
    <x v="8"/>
    <n v="24"/>
  </r>
  <r>
    <x v="92"/>
    <x v="9"/>
    <n v="26"/>
  </r>
  <r>
    <x v="92"/>
    <x v="10"/>
    <n v="27"/>
  </r>
  <r>
    <x v="92"/>
    <x v="11"/>
    <n v="13"/>
  </r>
  <r>
    <x v="92"/>
    <x v="12"/>
    <n v="8"/>
  </r>
  <r>
    <x v="93"/>
    <x v="0"/>
    <n v="8"/>
  </r>
  <r>
    <x v="93"/>
    <x v="1"/>
    <n v="63"/>
  </r>
  <r>
    <x v="93"/>
    <x v="2"/>
    <n v="171"/>
  </r>
  <r>
    <x v="93"/>
    <x v="3"/>
    <n v="90"/>
  </r>
  <r>
    <x v="93"/>
    <x v="4"/>
    <n v="485"/>
  </r>
  <r>
    <x v="93"/>
    <x v="5"/>
    <n v="75"/>
  </r>
  <r>
    <x v="93"/>
    <x v="6"/>
    <n v="68"/>
  </r>
  <r>
    <x v="93"/>
    <x v="7"/>
    <n v="44"/>
  </r>
  <r>
    <x v="93"/>
    <x v="8"/>
    <n v="19"/>
  </r>
  <r>
    <x v="93"/>
    <x v="9"/>
    <n v="18"/>
  </r>
  <r>
    <x v="93"/>
    <x v="10"/>
    <n v="4"/>
  </r>
  <r>
    <x v="93"/>
    <x v="11"/>
    <n v="3"/>
  </r>
  <r>
    <x v="93"/>
    <x v="12"/>
    <n v="3"/>
  </r>
  <r>
    <x v="94"/>
    <x v="0"/>
    <n v="39"/>
  </r>
  <r>
    <x v="94"/>
    <x v="1"/>
    <n v="248"/>
  </r>
  <r>
    <x v="94"/>
    <x v="2"/>
    <n v="613"/>
  </r>
  <r>
    <x v="94"/>
    <x v="3"/>
    <n v="229"/>
  </r>
  <r>
    <x v="94"/>
    <x v="4"/>
    <n v="1424"/>
  </r>
  <r>
    <x v="94"/>
    <x v="5"/>
    <n v="186"/>
  </r>
  <r>
    <x v="94"/>
    <x v="6"/>
    <n v="128"/>
  </r>
  <r>
    <x v="94"/>
    <x v="7"/>
    <n v="86"/>
  </r>
  <r>
    <x v="94"/>
    <x v="8"/>
    <n v="54"/>
  </r>
  <r>
    <x v="94"/>
    <x v="9"/>
    <n v="44"/>
  </r>
  <r>
    <x v="94"/>
    <x v="10"/>
    <n v="24"/>
  </r>
  <r>
    <x v="94"/>
    <x v="11"/>
    <n v="19"/>
  </r>
  <r>
    <x v="94"/>
    <x v="12"/>
    <n v="23"/>
  </r>
  <r>
    <x v="95"/>
    <x v="0"/>
    <n v="137"/>
  </r>
  <r>
    <x v="95"/>
    <x v="1"/>
    <n v="756"/>
  </r>
  <r>
    <x v="95"/>
    <x v="2"/>
    <n v="2321"/>
  </r>
  <r>
    <x v="95"/>
    <x v="3"/>
    <n v="1005"/>
  </r>
  <r>
    <x v="95"/>
    <x v="4"/>
    <n v="6225"/>
  </r>
  <r>
    <x v="95"/>
    <x v="5"/>
    <n v="917"/>
  </r>
  <r>
    <x v="95"/>
    <x v="6"/>
    <n v="827"/>
  </r>
  <r>
    <x v="95"/>
    <x v="7"/>
    <n v="614"/>
  </r>
  <r>
    <x v="95"/>
    <x v="8"/>
    <n v="409"/>
  </r>
  <r>
    <x v="95"/>
    <x v="9"/>
    <n v="265"/>
  </r>
  <r>
    <x v="95"/>
    <x v="10"/>
    <n v="184"/>
  </r>
  <r>
    <x v="95"/>
    <x v="11"/>
    <n v="130"/>
  </r>
  <r>
    <x v="95"/>
    <x v="12"/>
    <n v="140"/>
  </r>
  <r>
    <x v="96"/>
    <x v="0"/>
    <n v="19"/>
  </r>
  <r>
    <x v="96"/>
    <x v="1"/>
    <n v="112"/>
  </r>
  <r>
    <x v="96"/>
    <x v="2"/>
    <n v="445"/>
  </r>
  <r>
    <x v="96"/>
    <x v="3"/>
    <n v="156"/>
  </r>
  <r>
    <x v="96"/>
    <x v="4"/>
    <n v="1253"/>
  </r>
  <r>
    <x v="96"/>
    <x v="5"/>
    <n v="179"/>
  </r>
  <r>
    <x v="96"/>
    <x v="6"/>
    <n v="131"/>
  </r>
  <r>
    <x v="96"/>
    <x v="7"/>
    <n v="92"/>
  </r>
  <r>
    <x v="96"/>
    <x v="8"/>
    <n v="63"/>
  </r>
  <r>
    <x v="96"/>
    <x v="9"/>
    <n v="32"/>
  </r>
  <r>
    <x v="96"/>
    <x v="10"/>
    <n v="27"/>
  </r>
  <r>
    <x v="96"/>
    <x v="11"/>
    <n v="18"/>
  </r>
  <r>
    <x v="96"/>
    <x v="12"/>
    <n v="24"/>
  </r>
  <r>
    <x v="97"/>
    <x v="0"/>
    <n v="36"/>
  </r>
  <r>
    <x v="97"/>
    <x v="1"/>
    <n v="153"/>
  </r>
  <r>
    <x v="97"/>
    <x v="2"/>
    <n v="481"/>
  </r>
  <r>
    <x v="97"/>
    <x v="3"/>
    <n v="230"/>
  </r>
  <r>
    <x v="97"/>
    <x v="4"/>
    <n v="1333"/>
  </r>
  <r>
    <x v="97"/>
    <x v="5"/>
    <n v="227"/>
  </r>
  <r>
    <x v="97"/>
    <x v="6"/>
    <n v="201"/>
  </r>
  <r>
    <x v="97"/>
    <x v="7"/>
    <n v="165"/>
  </r>
  <r>
    <x v="97"/>
    <x v="8"/>
    <n v="126"/>
  </r>
  <r>
    <x v="97"/>
    <x v="9"/>
    <n v="84"/>
  </r>
  <r>
    <x v="97"/>
    <x v="10"/>
    <n v="51"/>
  </r>
  <r>
    <x v="97"/>
    <x v="11"/>
    <n v="41"/>
  </r>
  <r>
    <x v="97"/>
    <x v="12"/>
    <n v="40"/>
  </r>
  <r>
    <x v="98"/>
    <x v="0"/>
    <n v="22"/>
  </r>
  <r>
    <x v="98"/>
    <x v="1"/>
    <n v="176"/>
  </r>
  <r>
    <x v="98"/>
    <x v="2"/>
    <n v="569"/>
  </r>
  <r>
    <x v="98"/>
    <x v="3"/>
    <n v="230"/>
  </r>
  <r>
    <x v="98"/>
    <x v="4"/>
    <n v="1423"/>
  </r>
  <r>
    <x v="98"/>
    <x v="5"/>
    <n v="244"/>
  </r>
  <r>
    <x v="98"/>
    <x v="6"/>
    <n v="183"/>
  </r>
  <r>
    <x v="98"/>
    <x v="7"/>
    <n v="173"/>
  </r>
  <r>
    <x v="98"/>
    <x v="8"/>
    <n v="99"/>
  </r>
  <r>
    <x v="98"/>
    <x v="9"/>
    <n v="103"/>
  </r>
  <r>
    <x v="98"/>
    <x v="10"/>
    <n v="59"/>
  </r>
  <r>
    <x v="98"/>
    <x v="11"/>
    <n v="36"/>
  </r>
  <r>
    <x v="98"/>
    <x v="12"/>
    <n v="51"/>
  </r>
  <r>
    <x v="99"/>
    <x v="0"/>
    <n v="10"/>
  </r>
  <r>
    <x v="99"/>
    <x v="1"/>
    <n v="96"/>
  </r>
  <r>
    <x v="99"/>
    <x v="2"/>
    <n v="264"/>
  </r>
  <r>
    <x v="99"/>
    <x v="3"/>
    <n v="148"/>
  </r>
  <r>
    <x v="99"/>
    <x v="4"/>
    <n v="983"/>
  </r>
  <r>
    <x v="99"/>
    <x v="5"/>
    <n v="151"/>
  </r>
  <r>
    <x v="99"/>
    <x v="6"/>
    <n v="130"/>
  </r>
  <r>
    <x v="99"/>
    <x v="7"/>
    <n v="99"/>
  </r>
  <r>
    <x v="99"/>
    <x v="8"/>
    <n v="85"/>
  </r>
  <r>
    <x v="99"/>
    <x v="9"/>
    <n v="50"/>
  </r>
  <r>
    <x v="99"/>
    <x v="10"/>
    <n v="34"/>
  </r>
  <r>
    <x v="99"/>
    <x v="11"/>
    <n v="22"/>
  </r>
  <r>
    <x v="99"/>
    <x v="12"/>
    <n v="46"/>
  </r>
  <r>
    <x v="100"/>
    <x v="0"/>
    <n v="43"/>
  </r>
  <r>
    <x v="100"/>
    <x v="1"/>
    <n v="244"/>
  </r>
  <r>
    <x v="100"/>
    <x v="2"/>
    <n v="896"/>
  </r>
  <r>
    <x v="100"/>
    <x v="3"/>
    <n v="481"/>
  </r>
  <r>
    <x v="100"/>
    <x v="4"/>
    <n v="2366"/>
  </r>
  <r>
    <x v="100"/>
    <x v="5"/>
    <n v="443"/>
  </r>
  <r>
    <x v="100"/>
    <x v="6"/>
    <n v="410"/>
  </r>
  <r>
    <x v="100"/>
    <x v="7"/>
    <n v="376"/>
  </r>
  <r>
    <x v="100"/>
    <x v="8"/>
    <n v="321"/>
  </r>
  <r>
    <x v="100"/>
    <x v="9"/>
    <n v="225"/>
  </r>
  <r>
    <x v="100"/>
    <x v="10"/>
    <n v="182"/>
  </r>
  <r>
    <x v="100"/>
    <x v="11"/>
    <n v="102"/>
  </r>
  <r>
    <x v="100"/>
    <x v="12"/>
    <n v="151"/>
  </r>
  <r>
    <x v="101"/>
    <x v="0"/>
    <n v="182"/>
  </r>
  <r>
    <x v="101"/>
    <x v="1"/>
    <n v="977"/>
  </r>
  <r>
    <x v="101"/>
    <x v="2"/>
    <n v="3039"/>
  </r>
  <r>
    <x v="101"/>
    <x v="3"/>
    <n v="1343"/>
  </r>
  <r>
    <x v="101"/>
    <x v="4"/>
    <n v="8094"/>
  </r>
  <r>
    <x v="101"/>
    <x v="5"/>
    <n v="1195"/>
  </r>
  <r>
    <x v="101"/>
    <x v="6"/>
    <n v="1025"/>
  </r>
  <r>
    <x v="101"/>
    <x v="7"/>
    <n v="723"/>
  </r>
  <r>
    <x v="101"/>
    <x v="8"/>
    <n v="489"/>
  </r>
  <r>
    <x v="101"/>
    <x v="9"/>
    <n v="344"/>
  </r>
  <r>
    <x v="101"/>
    <x v="10"/>
    <n v="221"/>
  </r>
  <r>
    <x v="101"/>
    <x v="11"/>
    <n v="160"/>
  </r>
  <r>
    <x v="101"/>
    <x v="12"/>
    <n v="123"/>
  </r>
  <r>
    <x v="102"/>
    <x v="0"/>
    <n v="10"/>
  </r>
  <r>
    <x v="102"/>
    <x v="1"/>
    <n v="65"/>
  </r>
  <r>
    <x v="102"/>
    <x v="2"/>
    <n v="196"/>
  </r>
  <r>
    <x v="102"/>
    <x v="3"/>
    <n v="77"/>
  </r>
  <r>
    <x v="102"/>
    <x v="4"/>
    <n v="523"/>
  </r>
  <r>
    <x v="102"/>
    <x v="5"/>
    <n v="75"/>
  </r>
  <r>
    <x v="102"/>
    <x v="6"/>
    <n v="69"/>
  </r>
  <r>
    <x v="102"/>
    <x v="7"/>
    <n v="68"/>
  </r>
  <r>
    <x v="102"/>
    <x v="8"/>
    <n v="54"/>
  </r>
  <r>
    <x v="102"/>
    <x v="9"/>
    <n v="33"/>
  </r>
  <r>
    <x v="102"/>
    <x v="10"/>
    <n v="26"/>
  </r>
  <r>
    <x v="102"/>
    <x v="11"/>
    <n v="21"/>
  </r>
  <r>
    <x v="102"/>
    <x v="12"/>
    <n v="23"/>
  </r>
  <r>
    <x v="103"/>
    <x v="0"/>
    <n v="185"/>
  </r>
  <r>
    <x v="103"/>
    <x v="1"/>
    <n v="746"/>
  </r>
  <r>
    <x v="103"/>
    <x v="2"/>
    <n v="1923"/>
  </r>
  <r>
    <x v="103"/>
    <x v="3"/>
    <n v="774"/>
  </r>
  <r>
    <x v="103"/>
    <x v="4"/>
    <n v="4946"/>
  </r>
  <r>
    <x v="103"/>
    <x v="5"/>
    <n v="659"/>
  </r>
  <r>
    <x v="103"/>
    <x v="6"/>
    <n v="671"/>
  </r>
  <r>
    <x v="103"/>
    <x v="7"/>
    <n v="487"/>
  </r>
  <r>
    <x v="103"/>
    <x v="8"/>
    <n v="415"/>
  </r>
  <r>
    <x v="103"/>
    <x v="9"/>
    <n v="313"/>
  </r>
  <r>
    <x v="103"/>
    <x v="10"/>
    <n v="208"/>
  </r>
  <r>
    <x v="103"/>
    <x v="11"/>
    <n v="153"/>
  </r>
  <r>
    <x v="103"/>
    <x v="12"/>
    <n v="187"/>
  </r>
  <r>
    <x v="104"/>
    <x v="0"/>
    <n v="166"/>
  </r>
  <r>
    <x v="104"/>
    <x v="1"/>
    <n v="804"/>
  </r>
  <r>
    <x v="104"/>
    <x v="2"/>
    <n v="2343"/>
  </r>
  <r>
    <x v="104"/>
    <x v="3"/>
    <n v="889"/>
  </r>
  <r>
    <x v="104"/>
    <x v="4"/>
    <n v="7038"/>
  </r>
  <r>
    <x v="104"/>
    <x v="5"/>
    <n v="828"/>
  </r>
  <r>
    <x v="104"/>
    <x v="6"/>
    <n v="748"/>
  </r>
  <r>
    <x v="104"/>
    <x v="7"/>
    <n v="575"/>
  </r>
  <r>
    <x v="104"/>
    <x v="8"/>
    <n v="372"/>
  </r>
  <r>
    <x v="104"/>
    <x v="9"/>
    <n v="208"/>
  </r>
  <r>
    <x v="104"/>
    <x v="10"/>
    <n v="124"/>
  </r>
  <r>
    <x v="104"/>
    <x v="11"/>
    <n v="93"/>
  </r>
  <r>
    <x v="104"/>
    <x v="12"/>
    <n v="100"/>
  </r>
  <r>
    <x v="105"/>
    <x v="0"/>
    <n v="54"/>
  </r>
  <r>
    <x v="105"/>
    <x v="1"/>
    <n v="243"/>
  </r>
  <r>
    <x v="105"/>
    <x v="2"/>
    <n v="794"/>
  </r>
  <r>
    <x v="105"/>
    <x v="3"/>
    <n v="410"/>
  </r>
  <r>
    <x v="105"/>
    <x v="4"/>
    <n v="2435"/>
  </r>
  <r>
    <x v="105"/>
    <x v="5"/>
    <n v="370"/>
  </r>
  <r>
    <x v="105"/>
    <x v="6"/>
    <n v="380"/>
  </r>
  <r>
    <x v="105"/>
    <x v="7"/>
    <n v="341"/>
  </r>
  <r>
    <x v="105"/>
    <x v="8"/>
    <n v="230"/>
  </r>
  <r>
    <x v="105"/>
    <x v="9"/>
    <n v="147"/>
  </r>
  <r>
    <x v="105"/>
    <x v="10"/>
    <n v="120"/>
  </r>
  <r>
    <x v="105"/>
    <x v="11"/>
    <n v="88"/>
  </r>
  <r>
    <x v="105"/>
    <x v="12"/>
    <n v="122"/>
  </r>
  <r>
    <x v="106"/>
    <x v="0"/>
    <n v="20"/>
  </r>
  <r>
    <x v="106"/>
    <x v="1"/>
    <n v="111"/>
  </r>
  <r>
    <x v="106"/>
    <x v="2"/>
    <n v="389"/>
  </r>
  <r>
    <x v="106"/>
    <x v="3"/>
    <n v="174"/>
  </r>
  <r>
    <x v="106"/>
    <x v="4"/>
    <n v="1145"/>
  </r>
  <r>
    <x v="106"/>
    <x v="5"/>
    <n v="237"/>
  </r>
  <r>
    <x v="106"/>
    <x v="6"/>
    <n v="219"/>
  </r>
  <r>
    <x v="106"/>
    <x v="7"/>
    <n v="179"/>
  </r>
  <r>
    <x v="106"/>
    <x v="8"/>
    <n v="128"/>
  </r>
  <r>
    <x v="106"/>
    <x v="9"/>
    <n v="77"/>
  </r>
  <r>
    <x v="106"/>
    <x v="10"/>
    <n v="63"/>
  </r>
  <r>
    <x v="106"/>
    <x v="11"/>
    <n v="39"/>
  </r>
  <r>
    <x v="106"/>
    <x v="12"/>
    <n v="50"/>
  </r>
  <r>
    <x v="107"/>
    <x v="0"/>
    <n v="25"/>
  </r>
  <r>
    <x v="107"/>
    <x v="1"/>
    <n v="152"/>
  </r>
  <r>
    <x v="107"/>
    <x v="2"/>
    <n v="584"/>
  </r>
  <r>
    <x v="107"/>
    <x v="3"/>
    <n v="309"/>
  </r>
  <r>
    <x v="107"/>
    <x v="4"/>
    <n v="1704"/>
  </r>
  <r>
    <x v="107"/>
    <x v="5"/>
    <n v="328"/>
  </r>
  <r>
    <x v="107"/>
    <x v="6"/>
    <n v="315"/>
  </r>
  <r>
    <x v="107"/>
    <x v="7"/>
    <n v="231"/>
  </r>
  <r>
    <x v="107"/>
    <x v="8"/>
    <n v="187"/>
  </r>
  <r>
    <x v="107"/>
    <x v="9"/>
    <n v="145"/>
  </r>
  <r>
    <x v="107"/>
    <x v="10"/>
    <n v="105"/>
  </r>
  <r>
    <x v="107"/>
    <x v="11"/>
    <n v="73"/>
  </r>
  <r>
    <x v="107"/>
    <x v="12"/>
    <n v="72"/>
  </r>
  <r>
    <x v="108"/>
    <x v="0"/>
    <n v="20"/>
  </r>
  <r>
    <x v="108"/>
    <x v="1"/>
    <n v="97"/>
  </r>
  <r>
    <x v="108"/>
    <x v="2"/>
    <n v="362"/>
  </r>
  <r>
    <x v="108"/>
    <x v="3"/>
    <n v="120"/>
  </r>
  <r>
    <x v="108"/>
    <x v="4"/>
    <n v="1435"/>
  </r>
  <r>
    <x v="108"/>
    <x v="5"/>
    <n v="163"/>
  </r>
  <r>
    <x v="108"/>
    <x v="6"/>
    <n v="112"/>
  </r>
  <r>
    <x v="108"/>
    <x v="7"/>
    <n v="78"/>
  </r>
  <r>
    <x v="108"/>
    <x v="8"/>
    <n v="60"/>
  </r>
  <r>
    <x v="108"/>
    <x v="9"/>
    <n v="34"/>
  </r>
  <r>
    <x v="108"/>
    <x v="10"/>
    <n v="12"/>
  </r>
  <r>
    <x v="108"/>
    <x v="11"/>
    <n v="4"/>
  </r>
  <r>
    <x v="108"/>
    <x v="12"/>
    <n v="13"/>
  </r>
  <r>
    <x v="109"/>
    <x v="0"/>
    <n v="17"/>
  </r>
  <r>
    <x v="109"/>
    <x v="1"/>
    <n v="68"/>
  </r>
  <r>
    <x v="109"/>
    <x v="2"/>
    <n v="280"/>
  </r>
  <r>
    <x v="109"/>
    <x v="3"/>
    <n v="166"/>
  </r>
  <r>
    <x v="109"/>
    <x v="4"/>
    <n v="805"/>
  </r>
  <r>
    <x v="109"/>
    <x v="5"/>
    <n v="163"/>
  </r>
  <r>
    <x v="109"/>
    <x v="6"/>
    <n v="116"/>
  </r>
  <r>
    <x v="109"/>
    <x v="7"/>
    <n v="88"/>
  </r>
  <r>
    <x v="109"/>
    <x v="8"/>
    <n v="51"/>
  </r>
  <r>
    <x v="109"/>
    <x v="9"/>
    <n v="46"/>
  </r>
  <r>
    <x v="109"/>
    <x v="10"/>
    <n v="21"/>
  </r>
  <r>
    <x v="109"/>
    <x v="11"/>
    <n v="21"/>
  </r>
  <r>
    <x v="109"/>
    <x v="12"/>
    <n v="20"/>
  </r>
  <r>
    <x v="110"/>
    <x v="0"/>
    <n v="29"/>
  </r>
  <r>
    <x v="110"/>
    <x v="1"/>
    <n v="134"/>
  </r>
  <r>
    <x v="110"/>
    <x v="2"/>
    <n v="525"/>
  </r>
  <r>
    <x v="110"/>
    <x v="3"/>
    <n v="271"/>
  </r>
  <r>
    <x v="110"/>
    <x v="4"/>
    <n v="1322"/>
  </r>
  <r>
    <x v="110"/>
    <x v="5"/>
    <n v="295"/>
  </r>
  <r>
    <x v="110"/>
    <x v="6"/>
    <n v="269"/>
  </r>
  <r>
    <x v="110"/>
    <x v="7"/>
    <n v="219"/>
  </r>
  <r>
    <x v="110"/>
    <x v="8"/>
    <n v="167"/>
  </r>
  <r>
    <x v="110"/>
    <x v="9"/>
    <n v="136"/>
  </r>
  <r>
    <x v="110"/>
    <x v="10"/>
    <n v="71"/>
  </r>
  <r>
    <x v="110"/>
    <x v="11"/>
    <n v="62"/>
  </r>
  <r>
    <x v="110"/>
    <x v="12"/>
    <n v="86"/>
  </r>
  <r>
    <x v="111"/>
    <x v="0"/>
    <n v="14"/>
  </r>
  <r>
    <x v="111"/>
    <x v="1"/>
    <n v="50"/>
  </r>
  <r>
    <x v="111"/>
    <x v="2"/>
    <n v="164"/>
  </r>
  <r>
    <x v="111"/>
    <x v="3"/>
    <n v="65"/>
  </r>
  <r>
    <x v="111"/>
    <x v="4"/>
    <n v="549"/>
  </r>
  <r>
    <x v="111"/>
    <x v="5"/>
    <n v="49"/>
  </r>
  <r>
    <x v="111"/>
    <x v="6"/>
    <n v="36"/>
  </r>
  <r>
    <x v="111"/>
    <x v="7"/>
    <n v="29"/>
  </r>
  <r>
    <x v="111"/>
    <x v="8"/>
    <n v="27"/>
  </r>
  <r>
    <x v="111"/>
    <x v="9"/>
    <n v="11"/>
  </r>
  <r>
    <x v="111"/>
    <x v="10"/>
    <n v="5"/>
  </r>
  <r>
    <x v="111"/>
    <x v="11"/>
    <n v="7"/>
  </r>
  <r>
    <x v="111"/>
    <x v="12"/>
    <n v="5"/>
  </r>
  <r>
    <x v="112"/>
    <x v="0"/>
    <n v="498"/>
  </r>
  <r>
    <x v="112"/>
    <x v="1"/>
    <n v="2324"/>
  </r>
  <r>
    <x v="112"/>
    <x v="2"/>
    <n v="7517"/>
  </r>
  <r>
    <x v="112"/>
    <x v="3"/>
    <n v="3165"/>
  </r>
  <r>
    <x v="112"/>
    <x v="4"/>
    <n v="15768"/>
  </r>
  <r>
    <x v="112"/>
    <x v="5"/>
    <n v="2128"/>
  </r>
  <r>
    <x v="112"/>
    <x v="6"/>
    <n v="1743"/>
  </r>
  <r>
    <x v="112"/>
    <x v="7"/>
    <n v="1361"/>
  </r>
  <r>
    <x v="112"/>
    <x v="8"/>
    <n v="830"/>
  </r>
  <r>
    <x v="112"/>
    <x v="9"/>
    <n v="486"/>
  </r>
  <r>
    <x v="112"/>
    <x v="10"/>
    <n v="302"/>
  </r>
  <r>
    <x v="112"/>
    <x v="11"/>
    <n v="210"/>
  </r>
  <r>
    <x v="112"/>
    <x v="12"/>
    <n v="184"/>
  </r>
  <r>
    <x v="113"/>
    <x v="0"/>
    <n v="5"/>
  </r>
  <r>
    <x v="113"/>
    <x v="1"/>
    <n v="25"/>
  </r>
  <r>
    <x v="113"/>
    <x v="2"/>
    <n v="83"/>
  </r>
  <r>
    <x v="113"/>
    <x v="3"/>
    <n v="37"/>
  </r>
  <r>
    <x v="113"/>
    <x v="4"/>
    <n v="292"/>
  </r>
  <r>
    <x v="113"/>
    <x v="5"/>
    <n v="37"/>
  </r>
  <r>
    <x v="113"/>
    <x v="6"/>
    <n v="24"/>
  </r>
  <r>
    <x v="113"/>
    <x v="7"/>
    <n v="21"/>
  </r>
  <r>
    <x v="113"/>
    <x v="8"/>
    <n v="11"/>
  </r>
  <r>
    <x v="113"/>
    <x v="9"/>
    <n v="14"/>
  </r>
  <r>
    <x v="113"/>
    <x v="10"/>
    <n v="7"/>
  </r>
  <r>
    <x v="113"/>
    <x v="11"/>
    <n v="4"/>
  </r>
  <r>
    <x v="113"/>
    <x v="12"/>
    <n v="6"/>
  </r>
  <r>
    <x v="114"/>
    <x v="0"/>
    <n v="29"/>
  </r>
  <r>
    <x v="114"/>
    <x v="1"/>
    <n v="178"/>
  </r>
  <r>
    <x v="114"/>
    <x v="2"/>
    <n v="561"/>
  </r>
  <r>
    <x v="114"/>
    <x v="3"/>
    <n v="264"/>
  </r>
  <r>
    <x v="114"/>
    <x v="4"/>
    <n v="1573"/>
  </r>
  <r>
    <x v="114"/>
    <x v="5"/>
    <n v="262"/>
  </r>
  <r>
    <x v="114"/>
    <x v="6"/>
    <n v="301"/>
  </r>
  <r>
    <x v="114"/>
    <x v="7"/>
    <n v="223"/>
  </r>
  <r>
    <x v="114"/>
    <x v="8"/>
    <n v="138"/>
  </r>
  <r>
    <x v="114"/>
    <x v="9"/>
    <n v="124"/>
  </r>
  <r>
    <x v="114"/>
    <x v="10"/>
    <n v="67"/>
  </r>
  <r>
    <x v="114"/>
    <x v="11"/>
    <n v="68"/>
  </r>
  <r>
    <x v="114"/>
    <x v="12"/>
    <n v="99"/>
  </r>
  <r>
    <x v="115"/>
    <x v="0"/>
    <n v="7"/>
  </r>
  <r>
    <x v="115"/>
    <x v="1"/>
    <n v="43"/>
  </r>
  <r>
    <x v="115"/>
    <x v="2"/>
    <n v="170"/>
  </r>
  <r>
    <x v="115"/>
    <x v="3"/>
    <n v="79"/>
  </r>
  <r>
    <x v="115"/>
    <x v="4"/>
    <n v="744"/>
  </r>
  <r>
    <x v="115"/>
    <x v="5"/>
    <n v="68"/>
  </r>
  <r>
    <x v="115"/>
    <x v="6"/>
    <n v="80"/>
  </r>
  <r>
    <x v="115"/>
    <x v="7"/>
    <n v="53"/>
  </r>
  <r>
    <x v="115"/>
    <x v="8"/>
    <n v="43"/>
  </r>
  <r>
    <x v="115"/>
    <x v="9"/>
    <n v="25"/>
  </r>
  <r>
    <x v="115"/>
    <x v="10"/>
    <n v="18"/>
  </r>
  <r>
    <x v="115"/>
    <x v="11"/>
    <n v="12"/>
  </r>
  <r>
    <x v="115"/>
    <x v="12"/>
    <n v="9"/>
  </r>
  <r>
    <x v="116"/>
    <x v="0"/>
    <n v="15"/>
  </r>
  <r>
    <x v="116"/>
    <x v="1"/>
    <n v="82"/>
  </r>
  <r>
    <x v="116"/>
    <x v="2"/>
    <n v="205"/>
  </r>
  <r>
    <x v="116"/>
    <x v="3"/>
    <n v="110"/>
  </r>
  <r>
    <x v="116"/>
    <x v="4"/>
    <n v="662"/>
  </r>
  <r>
    <x v="116"/>
    <x v="5"/>
    <n v="127"/>
  </r>
  <r>
    <x v="116"/>
    <x v="6"/>
    <n v="120"/>
  </r>
  <r>
    <x v="116"/>
    <x v="7"/>
    <n v="78"/>
  </r>
  <r>
    <x v="116"/>
    <x v="8"/>
    <n v="59"/>
  </r>
  <r>
    <x v="116"/>
    <x v="9"/>
    <n v="41"/>
  </r>
  <r>
    <x v="116"/>
    <x v="10"/>
    <n v="29"/>
  </r>
  <r>
    <x v="116"/>
    <x v="11"/>
    <n v="20"/>
  </r>
  <r>
    <x v="116"/>
    <x v="12"/>
    <n v="32"/>
  </r>
  <r>
    <x v="117"/>
    <x v="0"/>
    <n v="11"/>
  </r>
  <r>
    <x v="117"/>
    <x v="1"/>
    <n v="91"/>
  </r>
  <r>
    <x v="117"/>
    <x v="2"/>
    <n v="300"/>
  </r>
  <r>
    <x v="117"/>
    <x v="3"/>
    <n v="137"/>
  </r>
  <r>
    <x v="117"/>
    <x v="4"/>
    <n v="937"/>
  </r>
  <r>
    <x v="117"/>
    <x v="5"/>
    <n v="136"/>
  </r>
  <r>
    <x v="117"/>
    <x v="6"/>
    <n v="110"/>
  </r>
  <r>
    <x v="117"/>
    <x v="7"/>
    <n v="89"/>
  </r>
  <r>
    <x v="117"/>
    <x v="8"/>
    <n v="58"/>
  </r>
  <r>
    <x v="117"/>
    <x v="9"/>
    <n v="45"/>
  </r>
  <r>
    <x v="117"/>
    <x v="10"/>
    <n v="29"/>
  </r>
  <r>
    <x v="117"/>
    <x v="11"/>
    <n v="13"/>
  </r>
  <r>
    <x v="117"/>
    <x v="12"/>
    <n v="20"/>
  </r>
  <r>
    <x v="118"/>
    <x v="0"/>
    <n v="16"/>
  </r>
  <r>
    <x v="118"/>
    <x v="1"/>
    <n v="134"/>
  </r>
  <r>
    <x v="118"/>
    <x v="2"/>
    <n v="573"/>
  </r>
  <r>
    <x v="118"/>
    <x v="3"/>
    <n v="296"/>
  </r>
  <r>
    <x v="118"/>
    <x v="4"/>
    <n v="1609"/>
  </r>
  <r>
    <x v="118"/>
    <x v="5"/>
    <n v="384"/>
  </r>
  <r>
    <x v="118"/>
    <x v="6"/>
    <n v="348"/>
  </r>
  <r>
    <x v="118"/>
    <x v="7"/>
    <n v="253"/>
  </r>
  <r>
    <x v="118"/>
    <x v="8"/>
    <n v="175"/>
  </r>
  <r>
    <x v="118"/>
    <x v="9"/>
    <n v="143"/>
  </r>
  <r>
    <x v="118"/>
    <x v="10"/>
    <n v="90"/>
  </r>
  <r>
    <x v="118"/>
    <x v="11"/>
    <n v="57"/>
  </r>
  <r>
    <x v="118"/>
    <x v="12"/>
    <n v="87"/>
  </r>
  <r>
    <x v="119"/>
    <x v="0"/>
    <n v="2"/>
  </r>
  <r>
    <x v="119"/>
    <x v="1"/>
    <n v="3"/>
  </r>
  <r>
    <x v="119"/>
    <x v="2"/>
    <n v="16"/>
  </r>
  <r>
    <x v="119"/>
    <x v="3"/>
    <n v="5"/>
  </r>
  <r>
    <x v="119"/>
    <x v="4"/>
    <n v="97"/>
  </r>
  <r>
    <x v="119"/>
    <x v="5"/>
    <n v="11"/>
  </r>
  <r>
    <x v="119"/>
    <x v="6"/>
    <n v="5"/>
  </r>
  <r>
    <x v="119"/>
    <x v="7"/>
    <n v="4"/>
  </r>
  <r>
    <x v="119"/>
    <x v="8"/>
    <n v="3"/>
  </r>
  <r>
    <x v="119"/>
    <x v="12"/>
    <n v="2"/>
  </r>
  <r>
    <x v="120"/>
    <x v="0"/>
    <n v="5"/>
  </r>
  <r>
    <x v="120"/>
    <x v="1"/>
    <n v="43"/>
  </r>
  <r>
    <x v="120"/>
    <x v="2"/>
    <n v="113"/>
  </r>
  <r>
    <x v="120"/>
    <x v="3"/>
    <n v="58"/>
  </r>
  <r>
    <x v="120"/>
    <x v="4"/>
    <n v="322"/>
  </r>
  <r>
    <x v="120"/>
    <x v="5"/>
    <n v="60"/>
  </r>
  <r>
    <x v="120"/>
    <x v="6"/>
    <n v="60"/>
  </r>
  <r>
    <x v="120"/>
    <x v="7"/>
    <n v="45"/>
  </r>
  <r>
    <x v="120"/>
    <x v="8"/>
    <n v="32"/>
  </r>
  <r>
    <x v="120"/>
    <x v="9"/>
    <n v="28"/>
  </r>
  <r>
    <x v="120"/>
    <x v="10"/>
    <n v="20"/>
  </r>
  <r>
    <x v="120"/>
    <x v="11"/>
    <n v="10"/>
  </r>
  <r>
    <x v="120"/>
    <x v="12"/>
    <n v="8"/>
  </r>
  <r>
    <x v="121"/>
    <x v="0"/>
    <n v="136"/>
  </r>
  <r>
    <x v="121"/>
    <x v="1"/>
    <n v="744"/>
  </r>
  <r>
    <x v="121"/>
    <x v="2"/>
    <n v="2449"/>
  </r>
  <r>
    <x v="121"/>
    <x v="3"/>
    <n v="1095"/>
  </r>
  <r>
    <x v="121"/>
    <x v="4"/>
    <n v="6748"/>
  </r>
  <r>
    <x v="121"/>
    <x v="5"/>
    <n v="985"/>
  </r>
  <r>
    <x v="121"/>
    <x v="6"/>
    <n v="877"/>
  </r>
  <r>
    <x v="121"/>
    <x v="7"/>
    <n v="759"/>
  </r>
  <r>
    <x v="121"/>
    <x v="8"/>
    <n v="524"/>
  </r>
  <r>
    <x v="121"/>
    <x v="9"/>
    <n v="379"/>
  </r>
  <r>
    <x v="121"/>
    <x v="10"/>
    <n v="252"/>
  </r>
  <r>
    <x v="121"/>
    <x v="11"/>
    <n v="186"/>
  </r>
  <r>
    <x v="121"/>
    <x v="12"/>
    <n v="207"/>
  </r>
  <r>
    <x v="122"/>
    <x v="0"/>
    <n v="27"/>
  </r>
  <r>
    <x v="122"/>
    <x v="1"/>
    <n v="118"/>
  </r>
  <r>
    <x v="122"/>
    <x v="2"/>
    <n v="435"/>
  </r>
  <r>
    <x v="122"/>
    <x v="3"/>
    <n v="185"/>
  </r>
  <r>
    <x v="122"/>
    <x v="4"/>
    <n v="1228"/>
  </r>
  <r>
    <x v="122"/>
    <x v="5"/>
    <n v="191"/>
  </r>
  <r>
    <x v="122"/>
    <x v="6"/>
    <n v="170"/>
  </r>
  <r>
    <x v="122"/>
    <x v="7"/>
    <n v="165"/>
  </r>
  <r>
    <x v="122"/>
    <x v="8"/>
    <n v="108"/>
  </r>
  <r>
    <x v="122"/>
    <x v="9"/>
    <n v="61"/>
  </r>
  <r>
    <x v="122"/>
    <x v="10"/>
    <n v="47"/>
  </r>
  <r>
    <x v="122"/>
    <x v="11"/>
    <n v="46"/>
  </r>
  <r>
    <x v="122"/>
    <x v="12"/>
    <n v="60"/>
  </r>
  <r>
    <x v="123"/>
    <x v="0"/>
    <n v="1"/>
  </r>
  <r>
    <x v="123"/>
    <x v="1"/>
    <n v="23"/>
  </r>
  <r>
    <x v="123"/>
    <x v="2"/>
    <n v="70"/>
  </r>
  <r>
    <x v="123"/>
    <x v="3"/>
    <n v="34"/>
  </r>
  <r>
    <x v="123"/>
    <x v="4"/>
    <n v="399"/>
  </r>
  <r>
    <x v="123"/>
    <x v="5"/>
    <n v="49"/>
  </r>
  <r>
    <x v="123"/>
    <x v="6"/>
    <n v="37"/>
  </r>
  <r>
    <x v="123"/>
    <x v="7"/>
    <n v="23"/>
  </r>
  <r>
    <x v="123"/>
    <x v="8"/>
    <n v="12"/>
  </r>
  <r>
    <x v="123"/>
    <x v="9"/>
    <n v="9"/>
  </r>
  <r>
    <x v="123"/>
    <x v="10"/>
    <n v="7"/>
  </r>
  <r>
    <x v="123"/>
    <x v="11"/>
    <n v="2"/>
  </r>
  <r>
    <x v="123"/>
    <x v="12"/>
    <n v="2"/>
  </r>
  <r>
    <x v="124"/>
    <x v="0"/>
    <n v="17"/>
  </r>
  <r>
    <x v="124"/>
    <x v="1"/>
    <n v="73"/>
  </r>
  <r>
    <x v="124"/>
    <x v="2"/>
    <n v="278"/>
  </r>
  <r>
    <x v="124"/>
    <x v="3"/>
    <n v="87"/>
  </r>
  <r>
    <x v="124"/>
    <x v="4"/>
    <n v="1294"/>
  </r>
  <r>
    <x v="124"/>
    <x v="5"/>
    <n v="124"/>
  </r>
  <r>
    <x v="124"/>
    <x v="6"/>
    <n v="112"/>
  </r>
  <r>
    <x v="124"/>
    <x v="7"/>
    <n v="72"/>
  </r>
  <r>
    <x v="124"/>
    <x v="8"/>
    <n v="55"/>
  </r>
  <r>
    <x v="124"/>
    <x v="9"/>
    <n v="29"/>
  </r>
  <r>
    <x v="124"/>
    <x v="10"/>
    <n v="14"/>
  </r>
  <r>
    <x v="124"/>
    <x v="11"/>
    <n v="5"/>
  </r>
  <r>
    <x v="124"/>
    <x v="12"/>
    <n v="8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960">
  <r>
    <x v="0"/>
    <s v="1"/>
    <s v="M"/>
    <x v="0"/>
    <n v="1"/>
  </r>
  <r>
    <x v="0"/>
    <s v="1"/>
    <s v="F"/>
    <x v="1"/>
    <n v="5407"/>
  </r>
  <r>
    <x v="0"/>
    <s v="1"/>
    <s v="F"/>
    <x v="0"/>
    <n v="204438"/>
  </r>
  <r>
    <x v="0"/>
    <s v="1"/>
    <s v="M"/>
    <x v="1"/>
    <n v="4283"/>
  </r>
  <r>
    <x v="0"/>
    <s v="1"/>
    <s v="M"/>
    <x v="0"/>
    <n v="174401"/>
  </r>
  <r>
    <x v="0"/>
    <s v="2"/>
    <s v="F"/>
    <x v="1"/>
    <n v="1249"/>
  </r>
  <r>
    <x v="0"/>
    <s v="2"/>
    <s v="F"/>
    <x v="0"/>
    <n v="41322"/>
  </r>
  <r>
    <x v="0"/>
    <s v="2"/>
    <s v="M"/>
    <x v="1"/>
    <n v="1179"/>
  </r>
  <r>
    <x v="0"/>
    <s v="2"/>
    <s v="M"/>
    <x v="0"/>
    <n v="39896"/>
  </r>
  <r>
    <x v="0"/>
    <s v="3"/>
    <s v="F"/>
    <x v="1"/>
    <n v="46"/>
  </r>
  <r>
    <x v="0"/>
    <s v="3"/>
    <s v="F"/>
    <x v="0"/>
    <n v="4885"/>
  </r>
  <r>
    <x v="0"/>
    <s v="3"/>
    <s v="M"/>
    <x v="1"/>
    <n v="53"/>
  </r>
  <r>
    <x v="0"/>
    <s v="3"/>
    <s v="M"/>
    <x v="0"/>
    <n v="5053"/>
  </r>
  <r>
    <x v="0"/>
    <s v="N"/>
    <s v="F"/>
    <x v="1"/>
    <n v="2445"/>
  </r>
  <r>
    <x v="0"/>
    <s v="N"/>
    <s v="F"/>
    <x v="0"/>
    <n v="65466"/>
  </r>
  <r>
    <x v="0"/>
    <s v="N"/>
    <s v="M"/>
    <x v="1"/>
    <n v="1697"/>
  </r>
  <r>
    <x v="0"/>
    <s v="N"/>
    <s v="M"/>
    <x v="0"/>
    <n v="51001"/>
  </r>
  <r>
    <x v="1"/>
    <s v="1"/>
    <s v="F"/>
    <x v="1"/>
    <n v="2246"/>
  </r>
  <r>
    <x v="1"/>
    <s v="1"/>
    <s v="F"/>
    <x v="0"/>
    <n v="1296"/>
  </r>
  <r>
    <x v="1"/>
    <s v="1"/>
    <s v="M"/>
    <x v="1"/>
    <n v="2516"/>
  </r>
  <r>
    <x v="1"/>
    <s v="1"/>
    <s v="M"/>
    <x v="0"/>
    <n v="1129"/>
  </r>
  <r>
    <x v="1"/>
    <s v="2"/>
    <s v="F"/>
    <x v="1"/>
    <n v="1087"/>
  </r>
  <r>
    <x v="1"/>
    <s v="2"/>
    <s v="F"/>
    <x v="0"/>
    <n v="466"/>
  </r>
  <r>
    <x v="1"/>
    <s v="2"/>
    <s v="M"/>
    <x v="1"/>
    <n v="1331"/>
  </r>
  <r>
    <x v="1"/>
    <s v="2"/>
    <s v="M"/>
    <x v="0"/>
    <n v="407"/>
  </r>
  <r>
    <x v="1"/>
    <s v="3"/>
    <s v="F"/>
    <x v="1"/>
    <n v="2"/>
  </r>
  <r>
    <x v="1"/>
    <s v="3"/>
    <s v="F"/>
    <x v="0"/>
    <n v="1"/>
  </r>
  <r>
    <x v="1"/>
    <s v="3"/>
    <s v="M"/>
    <x v="1"/>
    <n v="7"/>
  </r>
  <r>
    <x v="1"/>
    <s v="3"/>
    <s v="M"/>
    <x v="0"/>
    <n v="1"/>
  </r>
  <r>
    <x v="1"/>
    <s v="N"/>
    <s v="F"/>
    <x v="1"/>
    <n v="937"/>
  </r>
  <r>
    <x v="1"/>
    <s v="N"/>
    <s v="F"/>
    <x v="0"/>
    <n v="354"/>
  </r>
  <r>
    <x v="1"/>
    <s v="N"/>
    <s v="M"/>
    <x v="1"/>
    <n v="946"/>
  </r>
  <r>
    <x v="1"/>
    <s v="N"/>
    <s v="M"/>
    <x v="0"/>
    <n v="299"/>
  </r>
  <r>
    <x v="2"/>
    <s v="1"/>
    <s v="F"/>
    <x v="1"/>
    <n v="1"/>
  </r>
  <r>
    <x v="2"/>
    <s v="1"/>
    <s v="F"/>
    <x v="0"/>
    <n v="3"/>
  </r>
  <r>
    <x v="2"/>
    <s v="1"/>
    <s v="M"/>
    <x v="1"/>
    <n v="2"/>
  </r>
  <r>
    <x v="2"/>
    <s v="1"/>
    <s v="M"/>
    <x v="0"/>
    <n v="4"/>
  </r>
  <r>
    <x v="2"/>
    <s v="1"/>
    <s v="F"/>
    <x v="1"/>
    <n v="246"/>
  </r>
  <r>
    <x v="2"/>
    <s v="1"/>
    <s v="F"/>
    <x v="0"/>
    <n v="90"/>
  </r>
  <r>
    <x v="2"/>
    <s v="1"/>
    <s v="M"/>
    <x v="1"/>
    <n v="291"/>
  </r>
  <r>
    <x v="2"/>
    <s v="1"/>
    <s v="M"/>
    <x v="0"/>
    <n v="91"/>
  </r>
  <r>
    <x v="2"/>
    <s v="2"/>
    <s v="F"/>
    <x v="1"/>
    <n v="111"/>
  </r>
  <r>
    <x v="2"/>
    <s v="2"/>
    <s v="F"/>
    <x v="0"/>
    <n v="45"/>
  </r>
  <r>
    <x v="2"/>
    <s v="2"/>
    <s v="M"/>
    <x v="1"/>
    <n v="141"/>
  </r>
  <r>
    <x v="2"/>
    <s v="2"/>
    <s v="M"/>
    <x v="0"/>
    <n v="49"/>
  </r>
  <r>
    <x v="2"/>
    <s v="3"/>
    <s v="F"/>
    <x v="1"/>
    <n v="4"/>
  </r>
  <r>
    <x v="2"/>
    <s v="3"/>
    <s v="M"/>
    <x v="1"/>
    <n v="1"/>
  </r>
  <r>
    <x v="2"/>
    <s v="N"/>
    <s v="F"/>
    <x v="1"/>
    <n v="104"/>
  </r>
  <r>
    <x v="2"/>
    <s v="N"/>
    <s v="F"/>
    <x v="0"/>
    <n v="54"/>
  </r>
  <r>
    <x v="2"/>
    <s v="N"/>
    <s v="M"/>
    <x v="1"/>
    <n v="101"/>
  </r>
  <r>
    <x v="2"/>
    <s v="N"/>
    <s v="M"/>
    <x v="0"/>
    <n v="57"/>
  </r>
  <r>
    <x v="3"/>
    <s v="1"/>
    <s v="F"/>
    <x v="1"/>
    <n v="186"/>
  </r>
  <r>
    <x v="3"/>
    <s v="1"/>
    <s v="F"/>
    <x v="0"/>
    <n v="215"/>
  </r>
  <r>
    <x v="3"/>
    <s v="1"/>
    <s v="M"/>
    <x v="1"/>
    <n v="221"/>
  </r>
  <r>
    <x v="3"/>
    <s v="1"/>
    <s v="M"/>
    <x v="0"/>
    <n v="199"/>
  </r>
  <r>
    <x v="3"/>
    <s v="2"/>
    <s v="F"/>
    <x v="1"/>
    <n v="36"/>
  </r>
  <r>
    <x v="3"/>
    <s v="2"/>
    <s v="F"/>
    <x v="0"/>
    <n v="88"/>
  </r>
  <r>
    <x v="3"/>
    <s v="2"/>
    <s v="M"/>
    <x v="1"/>
    <n v="43"/>
  </r>
  <r>
    <x v="3"/>
    <s v="2"/>
    <s v="M"/>
    <x v="0"/>
    <n v="84"/>
  </r>
  <r>
    <x v="3"/>
    <s v="3"/>
    <s v="F"/>
    <x v="1"/>
    <n v="1"/>
  </r>
  <r>
    <x v="3"/>
    <s v="3"/>
    <s v="F"/>
    <x v="0"/>
    <n v="2"/>
  </r>
  <r>
    <x v="3"/>
    <s v="3"/>
    <s v="M"/>
    <x v="1"/>
    <n v="1"/>
  </r>
  <r>
    <x v="3"/>
    <s v="N"/>
    <s v="F"/>
    <x v="1"/>
    <n v="636"/>
  </r>
  <r>
    <x v="3"/>
    <s v="N"/>
    <s v="F"/>
    <x v="0"/>
    <n v="391"/>
  </r>
  <r>
    <x v="3"/>
    <s v="N"/>
    <s v="M"/>
    <x v="1"/>
    <n v="631"/>
  </r>
  <r>
    <x v="3"/>
    <s v="N"/>
    <s v="M"/>
    <x v="0"/>
    <n v="314"/>
  </r>
  <r>
    <x v="4"/>
    <s v="1"/>
    <s v="M"/>
    <x v="1"/>
    <n v="1"/>
  </r>
  <r>
    <x v="4"/>
    <s v="1"/>
    <s v="M"/>
    <x v="0"/>
    <n v="1"/>
  </r>
  <r>
    <x v="4"/>
    <s v="1"/>
    <s v="F"/>
    <x v="1"/>
    <n v="1481"/>
  </r>
  <r>
    <x v="4"/>
    <s v="1"/>
    <s v="F"/>
    <x v="0"/>
    <n v="1974"/>
  </r>
  <r>
    <x v="4"/>
    <s v="1"/>
    <s v="M"/>
    <x v="1"/>
    <n v="1108"/>
  </r>
  <r>
    <x v="4"/>
    <s v="1"/>
    <s v="M"/>
    <x v="0"/>
    <n v="1821"/>
  </r>
  <r>
    <x v="4"/>
    <s v="2"/>
    <s v="F"/>
    <x v="1"/>
    <n v="686"/>
  </r>
  <r>
    <x v="4"/>
    <s v="2"/>
    <s v="F"/>
    <x v="0"/>
    <n v="999"/>
  </r>
  <r>
    <x v="4"/>
    <s v="2"/>
    <s v="M"/>
    <x v="1"/>
    <n v="527"/>
  </r>
  <r>
    <x v="4"/>
    <s v="2"/>
    <s v="M"/>
    <x v="0"/>
    <n v="807"/>
  </r>
  <r>
    <x v="4"/>
    <s v="3"/>
    <s v="F"/>
    <x v="1"/>
    <n v="3"/>
  </r>
  <r>
    <x v="4"/>
    <s v="3"/>
    <s v="F"/>
    <x v="0"/>
    <n v="4"/>
  </r>
  <r>
    <x v="4"/>
    <s v="3"/>
    <s v="M"/>
    <x v="1"/>
    <n v="3"/>
  </r>
  <r>
    <x v="4"/>
    <s v="3"/>
    <s v="M"/>
    <x v="0"/>
    <n v="6"/>
  </r>
  <r>
    <x v="4"/>
    <s v="N"/>
    <s v="F"/>
    <x v="1"/>
    <n v="87"/>
  </r>
  <r>
    <x v="4"/>
    <s v="N"/>
    <s v="F"/>
    <x v="0"/>
    <n v="120"/>
  </r>
  <r>
    <x v="4"/>
    <s v="N"/>
    <s v="M"/>
    <x v="1"/>
    <n v="72"/>
  </r>
  <r>
    <x v="4"/>
    <s v="N"/>
    <s v="M"/>
    <x v="0"/>
    <n v="109"/>
  </r>
  <r>
    <x v="5"/>
    <s v="1"/>
    <s v="F"/>
    <x v="1"/>
    <n v="1"/>
  </r>
  <r>
    <x v="5"/>
    <s v="1"/>
    <s v="F"/>
    <x v="0"/>
    <n v="1"/>
  </r>
  <r>
    <x v="5"/>
    <s v="1"/>
    <s v="F"/>
    <x v="1"/>
    <n v="3060"/>
  </r>
  <r>
    <x v="5"/>
    <s v="1"/>
    <s v="F"/>
    <x v="0"/>
    <n v="2812"/>
  </r>
  <r>
    <x v="5"/>
    <s v="1"/>
    <s v="M"/>
    <x v="1"/>
    <n v="3298"/>
  </r>
  <r>
    <x v="5"/>
    <s v="1"/>
    <s v="M"/>
    <x v="0"/>
    <n v="2513"/>
  </r>
  <r>
    <x v="5"/>
    <s v="2"/>
    <s v="F"/>
    <x v="1"/>
    <n v="726"/>
  </r>
  <r>
    <x v="5"/>
    <s v="2"/>
    <s v="F"/>
    <x v="0"/>
    <n v="919"/>
  </r>
  <r>
    <x v="5"/>
    <s v="2"/>
    <s v="M"/>
    <x v="1"/>
    <n v="849"/>
  </r>
  <r>
    <x v="5"/>
    <s v="2"/>
    <s v="M"/>
    <x v="0"/>
    <n v="794"/>
  </r>
  <r>
    <x v="5"/>
    <s v="3"/>
    <s v="F"/>
    <x v="1"/>
    <n v="1"/>
  </r>
  <r>
    <x v="5"/>
    <s v="3"/>
    <s v="F"/>
    <x v="0"/>
    <n v="27"/>
  </r>
  <r>
    <x v="5"/>
    <s v="3"/>
    <s v="M"/>
    <x v="1"/>
    <n v="2"/>
  </r>
  <r>
    <x v="5"/>
    <s v="3"/>
    <s v="M"/>
    <x v="0"/>
    <n v="19"/>
  </r>
  <r>
    <x v="5"/>
    <s v="N"/>
    <s v="F"/>
    <x v="1"/>
    <n v="409"/>
  </r>
  <r>
    <x v="5"/>
    <s v="N"/>
    <s v="F"/>
    <x v="0"/>
    <n v="597"/>
  </r>
  <r>
    <x v="5"/>
    <s v="N"/>
    <s v="M"/>
    <x v="1"/>
    <n v="300"/>
  </r>
  <r>
    <x v="5"/>
    <s v="N"/>
    <s v="M"/>
    <x v="0"/>
    <n v="433"/>
  </r>
  <r>
    <x v="6"/>
    <s v="1"/>
    <s v="F"/>
    <x v="1"/>
    <n v="2781"/>
  </r>
  <r>
    <x v="6"/>
    <s v="1"/>
    <s v="F"/>
    <x v="0"/>
    <n v="4767"/>
  </r>
  <r>
    <x v="6"/>
    <s v="1"/>
    <s v="M"/>
    <x v="1"/>
    <n v="3052"/>
  </r>
  <r>
    <x v="6"/>
    <s v="1"/>
    <s v="M"/>
    <x v="0"/>
    <n v="4661"/>
  </r>
  <r>
    <x v="6"/>
    <s v="2"/>
    <s v="F"/>
    <x v="1"/>
    <n v="3719"/>
  </r>
  <r>
    <x v="6"/>
    <s v="2"/>
    <s v="F"/>
    <x v="0"/>
    <n v="1618"/>
  </r>
  <r>
    <x v="6"/>
    <s v="2"/>
    <s v="M"/>
    <x v="1"/>
    <n v="4216"/>
  </r>
  <r>
    <x v="6"/>
    <s v="2"/>
    <s v="M"/>
    <x v="0"/>
    <n v="1537"/>
  </r>
  <r>
    <x v="6"/>
    <s v="3"/>
    <s v="F"/>
    <x v="1"/>
    <n v="6"/>
  </r>
  <r>
    <x v="6"/>
    <s v="3"/>
    <s v="F"/>
    <x v="0"/>
    <n v="7"/>
  </r>
  <r>
    <x v="6"/>
    <s v="3"/>
    <s v="M"/>
    <x v="1"/>
    <n v="6"/>
  </r>
  <r>
    <x v="6"/>
    <s v="3"/>
    <s v="M"/>
    <x v="0"/>
    <n v="10"/>
  </r>
  <r>
    <x v="6"/>
    <s v="N"/>
    <s v="F"/>
    <x v="1"/>
    <n v="849"/>
  </r>
  <r>
    <x v="6"/>
    <s v="N"/>
    <s v="F"/>
    <x v="0"/>
    <n v="643"/>
  </r>
  <r>
    <x v="6"/>
    <s v="N"/>
    <s v="M"/>
    <x v="1"/>
    <n v="775"/>
  </r>
  <r>
    <x v="6"/>
    <s v="N"/>
    <s v="M"/>
    <x v="0"/>
    <n v="561"/>
  </r>
  <r>
    <x v="7"/>
    <s v="1"/>
    <s v="M"/>
    <x v="1"/>
    <n v="1"/>
  </r>
  <r>
    <x v="7"/>
    <s v="1"/>
    <s v="M"/>
    <x v="0"/>
    <n v="1"/>
  </r>
  <r>
    <x v="7"/>
    <s v="1"/>
    <s v="F"/>
    <x v="1"/>
    <n v="334"/>
  </r>
  <r>
    <x v="7"/>
    <s v="1"/>
    <s v="F"/>
    <x v="0"/>
    <n v="526"/>
  </r>
  <r>
    <x v="7"/>
    <s v="1"/>
    <s v="M"/>
    <x v="1"/>
    <n v="275"/>
  </r>
  <r>
    <x v="7"/>
    <s v="1"/>
    <s v="M"/>
    <x v="0"/>
    <n v="445"/>
  </r>
  <r>
    <x v="7"/>
    <s v="2"/>
    <s v="F"/>
    <x v="1"/>
    <n v="216"/>
  </r>
  <r>
    <x v="7"/>
    <s v="2"/>
    <s v="F"/>
    <x v="0"/>
    <n v="166"/>
  </r>
  <r>
    <x v="7"/>
    <s v="2"/>
    <s v="M"/>
    <x v="1"/>
    <n v="184"/>
  </r>
  <r>
    <x v="7"/>
    <s v="2"/>
    <s v="M"/>
    <x v="0"/>
    <n v="163"/>
  </r>
  <r>
    <x v="7"/>
    <s v="3"/>
    <s v="F"/>
    <x v="1"/>
    <n v="1"/>
  </r>
  <r>
    <x v="7"/>
    <s v="3"/>
    <s v="F"/>
    <x v="0"/>
    <n v="9"/>
  </r>
  <r>
    <x v="7"/>
    <s v="3"/>
    <s v="M"/>
    <x v="1"/>
    <n v="1"/>
  </r>
  <r>
    <x v="7"/>
    <s v="3"/>
    <s v="M"/>
    <x v="0"/>
    <n v="4"/>
  </r>
  <r>
    <x v="7"/>
    <s v="N"/>
    <s v="F"/>
    <x v="1"/>
    <n v="102"/>
  </r>
  <r>
    <x v="7"/>
    <s v="N"/>
    <s v="F"/>
    <x v="0"/>
    <n v="144"/>
  </r>
  <r>
    <x v="7"/>
    <s v="N"/>
    <s v="M"/>
    <x v="1"/>
    <n v="78"/>
  </r>
  <r>
    <x v="7"/>
    <s v="N"/>
    <s v="M"/>
    <x v="0"/>
    <n v="90"/>
  </r>
  <r>
    <x v="8"/>
    <s v="1"/>
    <s v="F"/>
    <x v="1"/>
    <n v="2137"/>
  </r>
  <r>
    <x v="8"/>
    <s v="1"/>
    <s v="F"/>
    <x v="0"/>
    <n v="506"/>
  </r>
  <r>
    <x v="8"/>
    <s v="1"/>
    <s v="M"/>
    <x v="1"/>
    <n v="2259"/>
  </r>
  <r>
    <x v="8"/>
    <s v="1"/>
    <s v="M"/>
    <x v="0"/>
    <n v="467"/>
  </r>
  <r>
    <x v="8"/>
    <s v="2"/>
    <s v="F"/>
    <x v="1"/>
    <n v="1028"/>
  </r>
  <r>
    <x v="8"/>
    <s v="2"/>
    <s v="F"/>
    <x v="0"/>
    <n v="218"/>
  </r>
  <r>
    <x v="8"/>
    <s v="2"/>
    <s v="M"/>
    <x v="1"/>
    <n v="1062"/>
  </r>
  <r>
    <x v="8"/>
    <s v="2"/>
    <s v="M"/>
    <x v="0"/>
    <n v="162"/>
  </r>
  <r>
    <x v="8"/>
    <s v="3"/>
    <s v="F"/>
    <x v="1"/>
    <n v="43"/>
  </r>
  <r>
    <x v="8"/>
    <s v="3"/>
    <s v="F"/>
    <x v="0"/>
    <n v="7"/>
  </r>
  <r>
    <x v="8"/>
    <s v="3"/>
    <s v="M"/>
    <x v="1"/>
    <n v="62"/>
  </r>
  <r>
    <x v="8"/>
    <s v="3"/>
    <s v="M"/>
    <x v="0"/>
    <n v="4"/>
  </r>
  <r>
    <x v="8"/>
    <s v="N"/>
    <s v="F"/>
    <x v="1"/>
    <n v="470"/>
  </r>
  <r>
    <x v="8"/>
    <s v="N"/>
    <s v="F"/>
    <x v="0"/>
    <n v="76"/>
  </r>
  <r>
    <x v="8"/>
    <s v="N"/>
    <s v="M"/>
    <x v="1"/>
    <n v="411"/>
  </r>
  <r>
    <x v="8"/>
    <s v="N"/>
    <s v="M"/>
    <x v="0"/>
    <n v="52"/>
  </r>
  <r>
    <x v="9"/>
    <s v="1"/>
    <s v="F"/>
    <x v="1"/>
    <n v="1"/>
  </r>
  <r>
    <x v="9"/>
    <s v="1"/>
    <s v="M"/>
    <x v="1"/>
    <n v="1"/>
  </r>
  <r>
    <x v="9"/>
    <s v="1"/>
    <s v="F"/>
    <x v="1"/>
    <n v="2955"/>
  </r>
  <r>
    <x v="9"/>
    <s v="1"/>
    <s v="F"/>
    <x v="0"/>
    <n v="1885"/>
  </r>
  <r>
    <x v="9"/>
    <s v="1"/>
    <s v="M"/>
    <x v="1"/>
    <n v="3634"/>
  </r>
  <r>
    <x v="9"/>
    <s v="1"/>
    <s v="M"/>
    <x v="0"/>
    <n v="1793"/>
  </r>
  <r>
    <x v="9"/>
    <s v="2"/>
    <s v="F"/>
    <x v="1"/>
    <n v="226"/>
  </r>
  <r>
    <x v="9"/>
    <s v="2"/>
    <s v="F"/>
    <x v="0"/>
    <n v="431"/>
  </r>
  <r>
    <x v="9"/>
    <s v="2"/>
    <s v="M"/>
    <x v="1"/>
    <n v="270"/>
  </r>
  <r>
    <x v="9"/>
    <s v="2"/>
    <s v="M"/>
    <x v="0"/>
    <n v="431"/>
  </r>
  <r>
    <x v="9"/>
    <s v="3"/>
    <s v="F"/>
    <x v="0"/>
    <n v="9"/>
  </r>
  <r>
    <x v="9"/>
    <s v="3"/>
    <s v="M"/>
    <x v="0"/>
    <n v="8"/>
  </r>
  <r>
    <x v="9"/>
    <s v="N"/>
    <s v="F"/>
    <x v="1"/>
    <n v="825"/>
  </r>
  <r>
    <x v="9"/>
    <s v="N"/>
    <s v="F"/>
    <x v="0"/>
    <n v="315"/>
  </r>
  <r>
    <x v="9"/>
    <s v="N"/>
    <s v="M"/>
    <x v="1"/>
    <n v="825"/>
  </r>
  <r>
    <x v="9"/>
    <s v="N"/>
    <s v="M"/>
    <x v="0"/>
    <n v="317"/>
  </r>
  <r>
    <x v="10"/>
    <s v="1"/>
    <s v="M"/>
    <x v="1"/>
    <n v="1"/>
  </r>
  <r>
    <x v="10"/>
    <s v="1"/>
    <s v="F"/>
    <x v="1"/>
    <n v="3118"/>
  </r>
  <r>
    <x v="10"/>
    <s v="1"/>
    <s v="F"/>
    <x v="0"/>
    <n v="3362"/>
  </r>
  <r>
    <x v="10"/>
    <s v="1"/>
    <s v="M"/>
    <x v="1"/>
    <n v="3366"/>
  </r>
  <r>
    <x v="10"/>
    <s v="1"/>
    <s v="M"/>
    <x v="0"/>
    <n v="3237"/>
  </r>
  <r>
    <x v="10"/>
    <s v="2"/>
    <s v="F"/>
    <x v="1"/>
    <n v="519"/>
  </r>
  <r>
    <x v="10"/>
    <s v="2"/>
    <s v="F"/>
    <x v="0"/>
    <n v="1107"/>
  </r>
  <r>
    <x v="10"/>
    <s v="2"/>
    <s v="M"/>
    <x v="1"/>
    <n v="577"/>
  </r>
  <r>
    <x v="10"/>
    <s v="2"/>
    <s v="M"/>
    <x v="0"/>
    <n v="945"/>
  </r>
  <r>
    <x v="10"/>
    <s v="3"/>
    <s v="F"/>
    <x v="1"/>
    <n v="6"/>
  </r>
  <r>
    <x v="10"/>
    <s v="3"/>
    <s v="F"/>
    <x v="0"/>
    <n v="20"/>
  </r>
  <r>
    <x v="10"/>
    <s v="3"/>
    <s v="M"/>
    <x v="1"/>
    <n v="2"/>
  </r>
  <r>
    <x v="10"/>
    <s v="3"/>
    <s v="M"/>
    <x v="0"/>
    <n v="14"/>
  </r>
  <r>
    <x v="10"/>
    <s v="N"/>
    <s v="F"/>
    <x v="1"/>
    <n v="90"/>
  </r>
  <r>
    <x v="10"/>
    <s v="N"/>
    <s v="F"/>
    <x v="0"/>
    <n v="270"/>
  </r>
  <r>
    <x v="10"/>
    <s v="N"/>
    <s v="M"/>
    <x v="1"/>
    <n v="68"/>
  </r>
  <r>
    <x v="10"/>
    <s v="N"/>
    <s v="M"/>
    <x v="0"/>
    <n v="258"/>
  </r>
  <r>
    <x v="11"/>
    <s v="1"/>
    <s v="F"/>
    <x v="1"/>
    <n v="1285"/>
  </r>
  <r>
    <x v="11"/>
    <s v="1"/>
    <s v="F"/>
    <x v="0"/>
    <n v="324"/>
  </r>
  <r>
    <x v="11"/>
    <s v="1"/>
    <s v="M"/>
    <x v="1"/>
    <n v="1450"/>
  </r>
  <r>
    <x v="11"/>
    <s v="1"/>
    <s v="M"/>
    <x v="0"/>
    <n v="316"/>
  </r>
  <r>
    <x v="11"/>
    <s v="2"/>
    <s v="F"/>
    <x v="1"/>
    <n v="294"/>
  </r>
  <r>
    <x v="11"/>
    <s v="2"/>
    <s v="F"/>
    <x v="0"/>
    <n v="75"/>
  </r>
  <r>
    <x v="11"/>
    <s v="2"/>
    <s v="M"/>
    <x v="1"/>
    <n v="344"/>
  </r>
  <r>
    <x v="11"/>
    <s v="2"/>
    <s v="M"/>
    <x v="0"/>
    <n v="73"/>
  </r>
  <r>
    <x v="11"/>
    <s v="N"/>
    <s v="F"/>
    <x v="1"/>
    <n v="538"/>
  </r>
  <r>
    <x v="11"/>
    <s v="N"/>
    <s v="F"/>
    <x v="0"/>
    <n v="145"/>
  </r>
  <r>
    <x v="11"/>
    <s v="N"/>
    <s v="M"/>
    <x v="1"/>
    <n v="525"/>
  </r>
  <r>
    <x v="11"/>
    <s v="N"/>
    <s v="M"/>
    <x v="0"/>
    <n v="139"/>
  </r>
  <r>
    <x v="12"/>
    <s v="1"/>
    <s v="F"/>
    <x v="1"/>
    <n v="2718"/>
  </r>
  <r>
    <x v="12"/>
    <s v="1"/>
    <s v="F"/>
    <x v="0"/>
    <n v="17511"/>
  </r>
  <r>
    <x v="12"/>
    <s v="1"/>
    <s v="M"/>
    <x v="1"/>
    <n v="2558"/>
  </r>
  <r>
    <x v="12"/>
    <s v="1"/>
    <s v="M"/>
    <x v="0"/>
    <n v="14535"/>
  </r>
  <r>
    <x v="12"/>
    <s v="2"/>
    <s v="F"/>
    <x v="1"/>
    <n v="177"/>
  </r>
  <r>
    <x v="12"/>
    <s v="2"/>
    <s v="F"/>
    <x v="0"/>
    <n v="2455"/>
  </r>
  <r>
    <x v="12"/>
    <s v="2"/>
    <s v="M"/>
    <x v="1"/>
    <n v="184"/>
  </r>
  <r>
    <x v="12"/>
    <s v="2"/>
    <s v="M"/>
    <x v="0"/>
    <n v="1997"/>
  </r>
  <r>
    <x v="12"/>
    <s v="3"/>
    <s v="F"/>
    <x v="1"/>
    <n v="48"/>
  </r>
  <r>
    <x v="12"/>
    <s v="3"/>
    <s v="F"/>
    <x v="0"/>
    <n v="42"/>
  </r>
  <r>
    <x v="12"/>
    <s v="3"/>
    <s v="M"/>
    <x v="1"/>
    <n v="52"/>
  </r>
  <r>
    <x v="12"/>
    <s v="3"/>
    <s v="M"/>
    <x v="0"/>
    <n v="40"/>
  </r>
  <r>
    <x v="12"/>
    <s v="N"/>
    <s v="F"/>
    <x v="1"/>
    <n v="1235"/>
  </r>
  <r>
    <x v="12"/>
    <s v="N"/>
    <s v="F"/>
    <x v="0"/>
    <n v="2644"/>
  </r>
  <r>
    <x v="12"/>
    <s v="N"/>
    <s v="M"/>
    <x v="1"/>
    <n v="1260"/>
  </r>
  <r>
    <x v="12"/>
    <s v="N"/>
    <s v="M"/>
    <x v="0"/>
    <n v="2388"/>
  </r>
  <r>
    <x v="13"/>
    <s v="1"/>
    <s v="F"/>
    <x v="1"/>
    <n v="6526"/>
  </r>
  <r>
    <x v="13"/>
    <s v="1"/>
    <s v="F"/>
    <x v="0"/>
    <n v="5373"/>
  </r>
  <r>
    <x v="13"/>
    <s v="1"/>
    <s v="M"/>
    <x v="1"/>
    <n v="6673"/>
  </r>
  <r>
    <x v="13"/>
    <s v="1"/>
    <s v="M"/>
    <x v="0"/>
    <n v="4975"/>
  </r>
  <r>
    <x v="13"/>
    <s v="2"/>
    <s v="F"/>
    <x v="1"/>
    <n v="185"/>
  </r>
  <r>
    <x v="13"/>
    <s v="2"/>
    <s v="F"/>
    <x v="0"/>
    <n v="622"/>
  </r>
  <r>
    <x v="13"/>
    <s v="2"/>
    <s v="M"/>
    <x v="1"/>
    <n v="170"/>
  </r>
  <r>
    <x v="13"/>
    <s v="2"/>
    <s v="M"/>
    <x v="0"/>
    <n v="539"/>
  </r>
  <r>
    <x v="13"/>
    <s v="3"/>
    <s v="F"/>
    <x v="1"/>
    <n v="82"/>
  </r>
  <r>
    <x v="13"/>
    <s v="3"/>
    <s v="F"/>
    <x v="0"/>
    <n v="25"/>
  </r>
  <r>
    <x v="13"/>
    <s v="3"/>
    <s v="M"/>
    <x v="1"/>
    <n v="91"/>
  </r>
  <r>
    <x v="13"/>
    <s v="3"/>
    <s v="M"/>
    <x v="0"/>
    <n v="15"/>
  </r>
  <r>
    <x v="13"/>
    <s v="N"/>
    <s v="F"/>
    <x v="1"/>
    <n v="346"/>
  </r>
  <r>
    <x v="13"/>
    <s v="N"/>
    <s v="F"/>
    <x v="0"/>
    <n v="209"/>
  </r>
  <r>
    <x v="13"/>
    <s v="N"/>
    <s v="M"/>
    <x v="1"/>
    <n v="386"/>
  </r>
  <r>
    <x v="13"/>
    <s v="N"/>
    <s v="M"/>
    <x v="0"/>
    <n v="190"/>
  </r>
  <r>
    <x v="14"/>
    <s v="1"/>
    <s v="F"/>
    <x v="1"/>
    <n v="605"/>
  </r>
  <r>
    <x v="14"/>
    <s v="1"/>
    <s v="F"/>
    <x v="0"/>
    <n v="321"/>
  </r>
  <r>
    <x v="14"/>
    <s v="1"/>
    <s v="M"/>
    <x v="1"/>
    <n v="710"/>
  </r>
  <r>
    <x v="14"/>
    <s v="1"/>
    <s v="M"/>
    <x v="0"/>
    <n v="373"/>
  </r>
  <r>
    <x v="14"/>
    <s v="2"/>
    <s v="F"/>
    <x v="1"/>
    <n v="37"/>
  </r>
  <r>
    <x v="14"/>
    <s v="2"/>
    <s v="F"/>
    <x v="0"/>
    <n v="52"/>
  </r>
  <r>
    <x v="14"/>
    <s v="2"/>
    <s v="M"/>
    <x v="1"/>
    <n v="76"/>
  </r>
  <r>
    <x v="14"/>
    <s v="2"/>
    <s v="M"/>
    <x v="0"/>
    <n v="64"/>
  </r>
  <r>
    <x v="14"/>
    <s v="3"/>
    <s v="F"/>
    <x v="0"/>
    <n v="1"/>
  </r>
  <r>
    <x v="14"/>
    <s v="3"/>
    <s v="M"/>
    <x v="1"/>
    <n v="4"/>
  </r>
  <r>
    <x v="14"/>
    <s v="N"/>
    <s v="F"/>
    <x v="1"/>
    <n v="1400"/>
  </r>
  <r>
    <x v="14"/>
    <s v="N"/>
    <s v="F"/>
    <x v="0"/>
    <n v="794"/>
  </r>
  <r>
    <x v="14"/>
    <s v="N"/>
    <s v="M"/>
    <x v="1"/>
    <n v="1590"/>
  </r>
  <r>
    <x v="14"/>
    <s v="N"/>
    <s v="M"/>
    <x v="0"/>
    <n v="695"/>
  </r>
  <r>
    <x v="15"/>
    <s v="1"/>
    <s v="F"/>
    <x v="1"/>
    <n v="547"/>
  </r>
  <r>
    <x v="15"/>
    <s v="1"/>
    <s v="F"/>
    <x v="0"/>
    <n v="194"/>
  </r>
  <r>
    <x v="15"/>
    <s v="1"/>
    <s v="M"/>
    <x v="1"/>
    <n v="520"/>
  </r>
  <r>
    <x v="15"/>
    <s v="1"/>
    <s v="M"/>
    <x v="0"/>
    <n v="189"/>
  </r>
  <r>
    <x v="15"/>
    <s v="2"/>
    <s v="F"/>
    <x v="1"/>
    <n v="437"/>
  </r>
  <r>
    <x v="15"/>
    <s v="2"/>
    <s v="F"/>
    <x v="0"/>
    <n v="176"/>
  </r>
  <r>
    <x v="15"/>
    <s v="2"/>
    <s v="M"/>
    <x v="1"/>
    <n v="436"/>
  </r>
  <r>
    <x v="15"/>
    <s v="2"/>
    <s v="M"/>
    <x v="0"/>
    <n v="165"/>
  </r>
  <r>
    <x v="15"/>
    <s v="3"/>
    <s v="F"/>
    <x v="1"/>
    <n v="5"/>
  </r>
  <r>
    <x v="15"/>
    <s v="3"/>
    <s v="F"/>
    <x v="0"/>
    <n v="5"/>
  </r>
  <r>
    <x v="15"/>
    <s v="3"/>
    <s v="M"/>
    <x v="1"/>
    <n v="3"/>
  </r>
  <r>
    <x v="15"/>
    <s v="3"/>
    <s v="M"/>
    <x v="0"/>
    <n v="2"/>
  </r>
  <r>
    <x v="15"/>
    <s v="N"/>
    <s v="F"/>
    <x v="1"/>
    <n v="64"/>
  </r>
  <r>
    <x v="15"/>
    <s v="N"/>
    <s v="F"/>
    <x v="0"/>
    <n v="27"/>
  </r>
  <r>
    <x v="15"/>
    <s v="N"/>
    <s v="M"/>
    <x v="1"/>
    <n v="60"/>
  </r>
  <r>
    <x v="15"/>
    <s v="N"/>
    <s v="M"/>
    <x v="0"/>
    <n v="17"/>
  </r>
  <r>
    <x v="16"/>
    <s v="1"/>
    <s v="F"/>
    <x v="1"/>
    <n v="1938"/>
  </r>
  <r>
    <x v="16"/>
    <s v="1"/>
    <s v="F"/>
    <x v="0"/>
    <n v="2151"/>
  </r>
  <r>
    <x v="16"/>
    <s v="1"/>
    <s v="M"/>
    <x v="1"/>
    <n v="1722"/>
  </r>
  <r>
    <x v="16"/>
    <s v="1"/>
    <s v="M"/>
    <x v="0"/>
    <n v="1692"/>
  </r>
  <r>
    <x v="16"/>
    <s v="2"/>
    <s v="F"/>
    <x v="1"/>
    <n v="2471"/>
  </r>
  <r>
    <x v="16"/>
    <s v="2"/>
    <s v="F"/>
    <x v="0"/>
    <n v="1687"/>
  </r>
  <r>
    <x v="16"/>
    <s v="2"/>
    <s v="M"/>
    <x v="1"/>
    <n v="2161"/>
  </r>
  <r>
    <x v="16"/>
    <s v="2"/>
    <s v="M"/>
    <x v="0"/>
    <n v="1292"/>
  </r>
  <r>
    <x v="16"/>
    <s v="3"/>
    <s v="F"/>
    <x v="1"/>
    <n v="42"/>
  </r>
  <r>
    <x v="16"/>
    <s v="3"/>
    <s v="F"/>
    <x v="0"/>
    <n v="22"/>
  </r>
  <r>
    <x v="16"/>
    <s v="3"/>
    <s v="M"/>
    <x v="1"/>
    <n v="20"/>
  </r>
  <r>
    <x v="16"/>
    <s v="3"/>
    <s v="M"/>
    <x v="0"/>
    <n v="8"/>
  </r>
  <r>
    <x v="16"/>
    <s v="N"/>
    <s v="F"/>
    <x v="1"/>
    <n v="645"/>
  </r>
  <r>
    <x v="16"/>
    <s v="N"/>
    <s v="F"/>
    <x v="0"/>
    <n v="556"/>
  </r>
  <r>
    <x v="16"/>
    <s v="N"/>
    <s v="M"/>
    <x v="1"/>
    <n v="538"/>
  </r>
  <r>
    <x v="16"/>
    <s v="N"/>
    <s v="M"/>
    <x v="0"/>
    <n v="515"/>
  </r>
  <r>
    <x v="17"/>
    <s v="1"/>
    <s v="F"/>
    <x v="1"/>
    <n v="538"/>
  </r>
  <r>
    <x v="17"/>
    <s v="1"/>
    <s v="F"/>
    <x v="0"/>
    <n v="200"/>
  </r>
  <r>
    <x v="17"/>
    <s v="1"/>
    <s v="M"/>
    <x v="1"/>
    <n v="490"/>
  </r>
  <r>
    <x v="17"/>
    <s v="1"/>
    <s v="M"/>
    <x v="0"/>
    <n v="192"/>
  </r>
  <r>
    <x v="17"/>
    <s v="2"/>
    <s v="F"/>
    <x v="1"/>
    <n v="514"/>
  </r>
  <r>
    <x v="17"/>
    <s v="2"/>
    <s v="F"/>
    <x v="0"/>
    <n v="190"/>
  </r>
  <r>
    <x v="17"/>
    <s v="2"/>
    <s v="M"/>
    <x v="1"/>
    <n v="537"/>
  </r>
  <r>
    <x v="17"/>
    <s v="2"/>
    <s v="M"/>
    <x v="0"/>
    <n v="182"/>
  </r>
  <r>
    <x v="17"/>
    <s v="3"/>
    <s v="M"/>
    <x v="0"/>
    <n v="1"/>
  </r>
  <r>
    <x v="17"/>
    <s v="N"/>
    <s v="F"/>
    <x v="1"/>
    <n v="58"/>
  </r>
  <r>
    <x v="17"/>
    <s v="N"/>
    <s v="F"/>
    <x v="0"/>
    <n v="41"/>
  </r>
  <r>
    <x v="17"/>
    <s v="N"/>
    <s v="M"/>
    <x v="1"/>
    <n v="46"/>
  </r>
  <r>
    <x v="17"/>
    <s v="N"/>
    <s v="M"/>
    <x v="0"/>
    <n v="38"/>
  </r>
  <r>
    <x v="18"/>
    <s v="1"/>
    <s v="F"/>
    <x v="1"/>
    <n v="1"/>
  </r>
  <r>
    <x v="18"/>
    <s v="1"/>
    <s v="F"/>
    <x v="0"/>
    <n v="5"/>
  </r>
  <r>
    <x v="18"/>
    <s v="1"/>
    <s v="M"/>
    <x v="1"/>
    <n v="1"/>
  </r>
  <r>
    <x v="18"/>
    <s v="1"/>
    <s v="M"/>
    <x v="0"/>
    <n v="2"/>
  </r>
  <r>
    <x v="18"/>
    <s v="1"/>
    <s v="F"/>
    <x v="1"/>
    <n v="1027"/>
  </r>
  <r>
    <x v="18"/>
    <s v="1"/>
    <s v="F"/>
    <x v="0"/>
    <n v="28761"/>
  </r>
  <r>
    <x v="18"/>
    <s v="1"/>
    <s v="M"/>
    <x v="1"/>
    <n v="692"/>
  </r>
  <r>
    <x v="18"/>
    <s v="1"/>
    <s v="M"/>
    <x v="0"/>
    <n v="23101"/>
  </r>
  <r>
    <x v="18"/>
    <s v="2"/>
    <s v="F"/>
    <x v="1"/>
    <n v="442"/>
  </r>
  <r>
    <x v="18"/>
    <s v="2"/>
    <s v="F"/>
    <x v="0"/>
    <n v="13814"/>
  </r>
  <r>
    <x v="18"/>
    <s v="2"/>
    <s v="M"/>
    <x v="1"/>
    <n v="328"/>
  </r>
  <r>
    <x v="18"/>
    <s v="2"/>
    <s v="M"/>
    <x v="0"/>
    <n v="11091"/>
  </r>
  <r>
    <x v="18"/>
    <s v="3"/>
    <s v="F"/>
    <x v="1"/>
    <n v="9"/>
  </r>
  <r>
    <x v="18"/>
    <s v="3"/>
    <s v="F"/>
    <x v="0"/>
    <n v="419"/>
  </r>
  <r>
    <x v="18"/>
    <s v="3"/>
    <s v="M"/>
    <x v="1"/>
    <n v="7"/>
  </r>
  <r>
    <x v="18"/>
    <s v="3"/>
    <s v="M"/>
    <x v="0"/>
    <n v="297"/>
  </r>
  <r>
    <x v="18"/>
    <s v="N"/>
    <s v="F"/>
    <x v="1"/>
    <n v="461"/>
  </r>
  <r>
    <x v="18"/>
    <s v="N"/>
    <s v="F"/>
    <x v="0"/>
    <n v="6188"/>
  </r>
  <r>
    <x v="18"/>
    <s v="N"/>
    <s v="M"/>
    <x v="1"/>
    <n v="291"/>
  </r>
  <r>
    <x v="18"/>
    <s v="N"/>
    <s v="M"/>
    <x v="0"/>
    <n v="4654"/>
  </r>
  <r>
    <x v="19"/>
    <s v="1"/>
    <s v="F"/>
    <x v="1"/>
    <n v="760"/>
  </r>
  <r>
    <x v="19"/>
    <s v="1"/>
    <s v="F"/>
    <x v="0"/>
    <n v="687"/>
  </r>
  <r>
    <x v="19"/>
    <s v="1"/>
    <s v="M"/>
    <x v="1"/>
    <n v="813"/>
  </r>
  <r>
    <x v="19"/>
    <s v="1"/>
    <s v="M"/>
    <x v="0"/>
    <n v="754"/>
  </r>
  <r>
    <x v="19"/>
    <s v="2"/>
    <s v="F"/>
    <x v="1"/>
    <n v="806"/>
  </r>
  <r>
    <x v="19"/>
    <s v="2"/>
    <s v="F"/>
    <x v="0"/>
    <n v="365"/>
  </r>
  <r>
    <x v="19"/>
    <s v="2"/>
    <s v="M"/>
    <x v="1"/>
    <n v="1072"/>
  </r>
  <r>
    <x v="19"/>
    <s v="2"/>
    <s v="M"/>
    <x v="0"/>
    <n v="445"/>
  </r>
  <r>
    <x v="19"/>
    <s v="3"/>
    <s v="F"/>
    <x v="1"/>
    <n v="8"/>
  </r>
  <r>
    <x v="19"/>
    <s v="3"/>
    <s v="F"/>
    <x v="0"/>
    <n v="8"/>
  </r>
  <r>
    <x v="19"/>
    <s v="3"/>
    <s v="M"/>
    <x v="1"/>
    <n v="14"/>
  </r>
  <r>
    <x v="19"/>
    <s v="3"/>
    <s v="M"/>
    <x v="0"/>
    <n v="10"/>
  </r>
  <r>
    <x v="19"/>
    <s v="N"/>
    <s v="F"/>
    <x v="1"/>
    <n v="272"/>
  </r>
  <r>
    <x v="19"/>
    <s v="N"/>
    <s v="F"/>
    <x v="0"/>
    <n v="201"/>
  </r>
  <r>
    <x v="19"/>
    <s v="N"/>
    <s v="M"/>
    <x v="1"/>
    <n v="264"/>
  </r>
  <r>
    <x v="19"/>
    <s v="N"/>
    <s v="M"/>
    <x v="0"/>
    <n v="174"/>
  </r>
  <r>
    <x v="20"/>
    <s v="1"/>
    <s v="F"/>
    <x v="1"/>
    <n v="2"/>
  </r>
  <r>
    <x v="20"/>
    <s v="1"/>
    <s v="F"/>
    <x v="0"/>
    <n v="1"/>
  </r>
  <r>
    <x v="20"/>
    <s v="1"/>
    <s v="M"/>
    <x v="1"/>
    <n v="7"/>
  </r>
  <r>
    <x v="20"/>
    <s v="1"/>
    <s v="M"/>
    <x v="0"/>
    <n v="3"/>
  </r>
  <r>
    <x v="20"/>
    <s v="1"/>
    <s v="F"/>
    <x v="1"/>
    <n v="1899"/>
  </r>
  <r>
    <x v="20"/>
    <s v="1"/>
    <s v="F"/>
    <x v="0"/>
    <n v="1004"/>
  </r>
  <r>
    <x v="20"/>
    <s v="1"/>
    <s v="M"/>
    <x v="1"/>
    <n v="2123"/>
  </r>
  <r>
    <x v="20"/>
    <s v="1"/>
    <s v="M"/>
    <x v="0"/>
    <n v="1003"/>
  </r>
  <r>
    <x v="20"/>
    <s v="2"/>
    <s v="F"/>
    <x v="1"/>
    <n v="388"/>
  </r>
  <r>
    <x v="20"/>
    <s v="2"/>
    <s v="F"/>
    <x v="0"/>
    <n v="194"/>
  </r>
  <r>
    <x v="20"/>
    <s v="2"/>
    <s v="M"/>
    <x v="1"/>
    <n v="530"/>
  </r>
  <r>
    <x v="20"/>
    <s v="2"/>
    <s v="M"/>
    <x v="0"/>
    <n v="204"/>
  </r>
  <r>
    <x v="20"/>
    <s v="3"/>
    <s v="F"/>
    <x v="1"/>
    <n v="1"/>
  </r>
  <r>
    <x v="20"/>
    <s v="3"/>
    <s v="M"/>
    <x v="0"/>
    <n v="2"/>
  </r>
  <r>
    <x v="20"/>
    <s v="N"/>
    <s v="F"/>
    <x v="1"/>
    <n v="2488"/>
  </r>
  <r>
    <x v="20"/>
    <s v="N"/>
    <s v="F"/>
    <x v="0"/>
    <n v="847"/>
  </r>
  <r>
    <x v="20"/>
    <s v="N"/>
    <s v="M"/>
    <x v="1"/>
    <n v="2656"/>
  </r>
  <r>
    <x v="20"/>
    <s v="N"/>
    <s v="M"/>
    <x v="0"/>
    <n v="780"/>
  </r>
  <r>
    <x v="21"/>
    <s v="1"/>
    <s v="F"/>
    <x v="1"/>
    <n v="1907"/>
  </r>
  <r>
    <x v="21"/>
    <s v="1"/>
    <s v="F"/>
    <x v="0"/>
    <n v="3638"/>
  </r>
  <r>
    <x v="21"/>
    <s v="1"/>
    <s v="M"/>
    <x v="1"/>
    <n v="2076"/>
  </r>
  <r>
    <x v="21"/>
    <s v="1"/>
    <s v="M"/>
    <x v="0"/>
    <n v="3471"/>
  </r>
  <r>
    <x v="21"/>
    <s v="2"/>
    <s v="F"/>
    <x v="1"/>
    <n v="1575"/>
  </r>
  <r>
    <x v="21"/>
    <s v="2"/>
    <s v="F"/>
    <x v="0"/>
    <n v="1258"/>
  </r>
  <r>
    <x v="21"/>
    <s v="2"/>
    <s v="M"/>
    <x v="1"/>
    <n v="1731"/>
  </r>
  <r>
    <x v="21"/>
    <s v="2"/>
    <s v="M"/>
    <x v="0"/>
    <n v="1280"/>
  </r>
  <r>
    <x v="21"/>
    <s v="3"/>
    <s v="F"/>
    <x v="1"/>
    <n v="1"/>
  </r>
  <r>
    <x v="21"/>
    <s v="3"/>
    <s v="F"/>
    <x v="0"/>
    <n v="16"/>
  </r>
  <r>
    <x v="21"/>
    <s v="3"/>
    <s v="M"/>
    <x v="1"/>
    <n v="1"/>
  </r>
  <r>
    <x v="21"/>
    <s v="3"/>
    <s v="M"/>
    <x v="0"/>
    <n v="12"/>
  </r>
  <r>
    <x v="21"/>
    <s v="N"/>
    <s v="F"/>
    <x v="1"/>
    <n v="506"/>
  </r>
  <r>
    <x v="21"/>
    <s v="N"/>
    <s v="F"/>
    <x v="0"/>
    <n v="525"/>
  </r>
  <r>
    <x v="21"/>
    <s v="N"/>
    <s v="M"/>
    <x v="1"/>
    <n v="486"/>
  </r>
  <r>
    <x v="21"/>
    <s v="N"/>
    <s v="M"/>
    <x v="0"/>
    <n v="466"/>
  </r>
  <r>
    <x v="22"/>
    <s v="1"/>
    <s v="F"/>
    <x v="1"/>
    <n v="1166"/>
  </r>
  <r>
    <x v="22"/>
    <s v="1"/>
    <s v="F"/>
    <x v="0"/>
    <n v="577"/>
  </r>
  <r>
    <x v="22"/>
    <s v="1"/>
    <s v="M"/>
    <x v="1"/>
    <n v="1427"/>
  </r>
  <r>
    <x v="22"/>
    <s v="1"/>
    <s v="M"/>
    <x v="0"/>
    <n v="613"/>
  </r>
  <r>
    <x v="22"/>
    <s v="2"/>
    <s v="F"/>
    <x v="1"/>
    <n v="246"/>
  </r>
  <r>
    <x v="22"/>
    <s v="2"/>
    <s v="F"/>
    <x v="0"/>
    <n v="114"/>
  </r>
  <r>
    <x v="22"/>
    <s v="2"/>
    <s v="M"/>
    <x v="1"/>
    <n v="331"/>
  </r>
  <r>
    <x v="22"/>
    <s v="2"/>
    <s v="M"/>
    <x v="0"/>
    <n v="136"/>
  </r>
  <r>
    <x v="22"/>
    <s v="3"/>
    <s v="M"/>
    <x v="1"/>
    <n v="2"/>
  </r>
  <r>
    <x v="22"/>
    <s v="3"/>
    <s v="M"/>
    <x v="0"/>
    <n v="3"/>
  </r>
  <r>
    <x v="22"/>
    <s v="N"/>
    <s v="F"/>
    <x v="1"/>
    <n v="464"/>
  </r>
  <r>
    <x v="22"/>
    <s v="N"/>
    <s v="F"/>
    <x v="0"/>
    <n v="256"/>
  </r>
  <r>
    <x v="22"/>
    <s v="N"/>
    <s v="M"/>
    <x v="1"/>
    <n v="455"/>
  </r>
  <r>
    <x v="22"/>
    <s v="N"/>
    <s v="M"/>
    <x v="0"/>
    <n v="226"/>
  </r>
  <r>
    <x v="23"/>
    <s v="1"/>
    <s v="F"/>
    <x v="1"/>
    <n v="1678"/>
  </r>
  <r>
    <x v="23"/>
    <s v="1"/>
    <s v="F"/>
    <x v="0"/>
    <n v="628"/>
  </r>
  <r>
    <x v="23"/>
    <s v="1"/>
    <s v="M"/>
    <x v="1"/>
    <n v="1937"/>
  </r>
  <r>
    <x v="23"/>
    <s v="1"/>
    <s v="M"/>
    <x v="0"/>
    <n v="755"/>
  </r>
  <r>
    <x v="23"/>
    <s v="2"/>
    <s v="F"/>
    <x v="1"/>
    <n v="64"/>
  </r>
  <r>
    <x v="23"/>
    <s v="2"/>
    <s v="F"/>
    <x v="0"/>
    <n v="91"/>
  </r>
  <r>
    <x v="23"/>
    <s v="2"/>
    <s v="M"/>
    <x v="1"/>
    <n v="85"/>
  </r>
  <r>
    <x v="23"/>
    <s v="2"/>
    <s v="M"/>
    <x v="0"/>
    <n v="113"/>
  </r>
  <r>
    <x v="23"/>
    <s v="3"/>
    <s v="M"/>
    <x v="1"/>
    <n v="1"/>
  </r>
  <r>
    <x v="23"/>
    <s v="3"/>
    <s v="M"/>
    <x v="0"/>
    <n v="1"/>
  </r>
  <r>
    <x v="23"/>
    <s v="N"/>
    <s v="F"/>
    <x v="1"/>
    <n v="57"/>
  </r>
  <r>
    <x v="23"/>
    <s v="N"/>
    <s v="F"/>
    <x v="0"/>
    <n v="83"/>
  </r>
  <r>
    <x v="23"/>
    <s v="N"/>
    <s v="M"/>
    <x v="1"/>
    <n v="55"/>
  </r>
  <r>
    <x v="23"/>
    <s v="N"/>
    <s v="M"/>
    <x v="0"/>
    <n v="105"/>
  </r>
  <r>
    <x v="24"/>
    <s v="1"/>
    <s v="F"/>
    <x v="0"/>
    <n v="1"/>
  </r>
  <r>
    <x v="24"/>
    <s v="1"/>
    <s v="F"/>
    <x v="1"/>
    <n v="3539"/>
  </r>
  <r>
    <x v="24"/>
    <s v="1"/>
    <s v="F"/>
    <x v="0"/>
    <n v="6893"/>
  </r>
  <r>
    <x v="24"/>
    <s v="1"/>
    <s v="M"/>
    <x v="1"/>
    <n v="3724"/>
  </r>
  <r>
    <x v="24"/>
    <s v="1"/>
    <s v="M"/>
    <x v="0"/>
    <n v="6851"/>
  </r>
  <r>
    <x v="24"/>
    <s v="2"/>
    <s v="F"/>
    <x v="1"/>
    <n v="149"/>
  </r>
  <r>
    <x v="24"/>
    <s v="2"/>
    <s v="F"/>
    <x v="0"/>
    <n v="323"/>
  </r>
  <r>
    <x v="24"/>
    <s v="2"/>
    <s v="M"/>
    <x v="1"/>
    <n v="146"/>
  </r>
  <r>
    <x v="24"/>
    <s v="2"/>
    <s v="M"/>
    <x v="0"/>
    <n v="298"/>
  </r>
  <r>
    <x v="24"/>
    <s v="3"/>
    <s v="F"/>
    <x v="1"/>
    <n v="18"/>
  </r>
  <r>
    <x v="24"/>
    <s v="3"/>
    <s v="F"/>
    <x v="0"/>
    <n v="157"/>
  </r>
  <r>
    <x v="24"/>
    <s v="3"/>
    <s v="M"/>
    <x v="1"/>
    <n v="24"/>
  </r>
  <r>
    <x v="24"/>
    <s v="3"/>
    <s v="M"/>
    <x v="0"/>
    <n v="148"/>
  </r>
  <r>
    <x v="24"/>
    <s v="N"/>
    <s v="F"/>
    <x v="1"/>
    <n v="460"/>
  </r>
  <r>
    <x v="24"/>
    <s v="N"/>
    <s v="F"/>
    <x v="0"/>
    <n v="564"/>
  </r>
  <r>
    <x v="24"/>
    <s v="N"/>
    <s v="M"/>
    <x v="1"/>
    <n v="460"/>
  </r>
  <r>
    <x v="24"/>
    <s v="N"/>
    <s v="M"/>
    <x v="0"/>
    <n v="603"/>
  </r>
  <r>
    <x v="25"/>
    <s v="1"/>
    <s v="F"/>
    <x v="1"/>
    <n v="1949"/>
  </r>
  <r>
    <x v="25"/>
    <s v="1"/>
    <s v="F"/>
    <x v="0"/>
    <n v="302"/>
  </r>
  <r>
    <x v="25"/>
    <s v="1"/>
    <s v="M"/>
    <x v="1"/>
    <n v="2053"/>
  </r>
  <r>
    <x v="25"/>
    <s v="1"/>
    <s v="M"/>
    <x v="0"/>
    <n v="306"/>
  </r>
  <r>
    <x v="25"/>
    <s v="2"/>
    <s v="F"/>
    <x v="1"/>
    <n v="526"/>
  </r>
  <r>
    <x v="25"/>
    <s v="2"/>
    <s v="F"/>
    <x v="0"/>
    <n v="122"/>
  </r>
  <r>
    <x v="25"/>
    <s v="2"/>
    <s v="M"/>
    <x v="1"/>
    <n v="689"/>
  </r>
  <r>
    <x v="25"/>
    <s v="2"/>
    <s v="M"/>
    <x v="0"/>
    <n v="115"/>
  </r>
  <r>
    <x v="25"/>
    <s v="3"/>
    <s v="F"/>
    <x v="1"/>
    <n v="1"/>
  </r>
  <r>
    <x v="25"/>
    <s v="N"/>
    <s v="F"/>
    <x v="1"/>
    <n v="242"/>
  </r>
  <r>
    <x v="25"/>
    <s v="N"/>
    <s v="F"/>
    <x v="0"/>
    <n v="97"/>
  </r>
  <r>
    <x v="25"/>
    <s v="N"/>
    <s v="M"/>
    <x v="1"/>
    <n v="201"/>
  </r>
  <r>
    <x v="25"/>
    <s v="N"/>
    <s v="M"/>
    <x v="0"/>
    <n v="66"/>
  </r>
  <r>
    <x v="26"/>
    <s v="1"/>
    <s v="F"/>
    <x v="1"/>
    <n v="439"/>
  </r>
  <r>
    <x v="26"/>
    <s v="1"/>
    <s v="F"/>
    <x v="0"/>
    <n v="3543"/>
  </r>
  <r>
    <x v="26"/>
    <s v="1"/>
    <s v="M"/>
    <x v="1"/>
    <n v="368"/>
  </r>
  <r>
    <x v="26"/>
    <s v="1"/>
    <s v="M"/>
    <x v="0"/>
    <n v="3196"/>
  </r>
  <r>
    <x v="26"/>
    <s v="2"/>
    <s v="F"/>
    <x v="1"/>
    <n v="373"/>
  </r>
  <r>
    <x v="26"/>
    <s v="2"/>
    <s v="F"/>
    <x v="0"/>
    <n v="3461"/>
  </r>
  <r>
    <x v="26"/>
    <s v="2"/>
    <s v="M"/>
    <x v="1"/>
    <n v="282"/>
  </r>
  <r>
    <x v="26"/>
    <s v="2"/>
    <s v="M"/>
    <x v="0"/>
    <n v="2797"/>
  </r>
  <r>
    <x v="26"/>
    <s v="3"/>
    <s v="F"/>
    <x v="1"/>
    <n v="8"/>
  </r>
  <r>
    <x v="26"/>
    <s v="3"/>
    <s v="F"/>
    <x v="0"/>
    <n v="100"/>
  </r>
  <r>
    <x v="26"/>
    <s v="3"/>
    <s v="M"/>
    <x v="1"/>
    <n v="4"/>
  </r>
  <r>
    <x v="26"/>
    <s v="3"/>
    <s v="M"/>
    <x v="0"/>
    <n v="72"/>
  </r>
  <r>
    <x v="26"/>
    <s v="N"/>
    <s v="F"/>
    <x v="1"/>
    <n v="104"/>
  </r>
  <r>
    <x v="26"/>
    <s v="N"/>
    <s v="F"/>
    <x v="0"/>
    <n v="554"/>
  </r>
  <r>
    <x v="26"/>
    <s v="N"/>
    <s v="M"/>
    <x v="1"/>
    <n v="71"/>
  </r>
  <r>
    <x v="26"/>
    <s v="N"/>
    <s v="M"/>
    <x v="0"/>
    <n v="369"/>
  </r>
  <r>
    <x v="27"/>
    <s v="1"/>
    <s v="F"/>
    <x v="1"/>
    <n v="1813"/>
  </r>
  <r>
    <x v="27"/>
    <s v="1"/>
    <s v="F"/>
    <x v="0"/>
    <n v="609"/>
  </r>
  <r>
    <x v="27"/>
    <s v="1"/>
    <s v="M"/>
    <x v="1"/>
    <n v="2097"/>
  </r>
  <r>
    <x v="27"/>
    <s v="1"/>
    <s v="M"/>
    <x v="0"/>
    <n v="533"/>
  </r>
  <r>
    <x v="27"/>
    <s v="2"/>
    <s v="F"/>
    <x v="1"/>
    <n v="159"/>
  </r>
  <r>
    <x v="27"/>
    <s v="2"/>
    <s v="F"/>
    <x v="0"/>
    <n v="174"/>
  </r>
  <r>
    <x v="27"/>
    <s v="2"/>
    <s v="M"/>
    <x v="1"/>
    <n v="223"/>
  </r>
  <r>
    <x v="27"/>
    <s v="2"/>
    <s v="M"/>
    <x v="0"/>
    <n v="147"/>
  </r>
  <r>
    <x v="27"/>
    <s v="3"/>
    <s v="M"/>
    <x v="1"/>
    <n v="1"/>
  </r>
  <r>
    <x v="27"/>
    <s v="N"/>
    <s v="F"/>
    <x v="1"/>
    <n v="169"/>
  </r>
  <r>
    <x v="27"/>
    <s v="N"/>
    <s v="F"/>
    <x v="0"/>
    <n v="64"/>
  </r>
  <r>
    <x v="27"/>
    <s v="N"/>
    <s v="M"/>
    <x v="1"/>
    <n v="161"/>
  </r>
  <r>
    <x v="27"/>
    <s v="N"/>
    <s v="M"/>
    <x v="0"/>
    <n v="60"/>
  </r>
  <r>
    <x v="28"/>
    <s v="1"/>
    <s v="F"/>
    <x v="1"/>
    <n v="3682"/>
  </r>
  <r>
    <x v="28"/>
    <s v="1"/>
    <s v="F"/>
    <x v="0"/>
    <n v="1597"/>
  </r>
  <r>
    <x v="28"/>
    <s v="1"/>
    <s v="M"/>
    <x v="1"/>
    <n v="3895"/>
  </r>
  <r>
    <x v="28"/>
    <s v="1"/>
    <s v="M"/>
    <x v="0"/>
    <n v="1575"/>
  </r>
  <r>
    <x v="28"/>
    <s v="2"/>
    <s v="F"/>
    <x v="1"/>
    <n v="177"/>
  </r>
  <r>
    <x v="28"/>
    <s v="2"/>
    <s v="F"/>
    <x v="0"/>
    <n v="251"/>
  </r>
  <r>
    <x v="28"/>
    <s v="2"/>
    <s v="M"/>
    <x v="1"/>
    <n v="232"/>
  </r>
  <r>
    <x v="28"/>
    <s v="2"/>
    <s v="M"/>
    <x v="0"/>
    <n v="249"/>
  </r>
  <r>
    <x v="28"/>
    <s v="3"/>
    <s v="F"/>
    <x v="0"/>
    <n v="1"/>
  </r>
  <r>
    <x v="28"/>
    <s v="3"/>
    <s v="M"/>
    <x v="1"/>
    <n v="1"/>
  </r>
  <r>
    <x v="28"/>
    <s v="N"/>
    <s v="F"/>
    <x v="1"/>
    <n v="38"/>
  </r>
  <r>
    <x v="28"/>
    <s v="N"/>
    <s v="F"/>
    <x v="0"/>
    <n v="58"/>
  </r>
  <r>
    <x v="28"/>
    <s v="N"/>
    <s v="M"/>
    <x v="1"/>
    <n v="33"/>
  </r>
  <r>
    <x v="28"/>
    <s v="N"/>
    <s v="M"/>
    <x v="0"/>
    <n v="72"/>
  </r>
  <r>
    <x v="29"/>
    <s v="1"/>
    <s v="F"/>
    <x v="1"/>
    <n v="504"/>
  </r>
  <r>
    <x v="29"/>
    <s v="1"/>
    <s v="F"/>
    <x v="0"/>
    <n v="660"/>
  </r>
  <r>
    <x v="29"/>
    <s v="1"/>
    <s v="M"/>
    <x v="1"/>
    <n v="505"/>
  </r>
  <r>
    <x v="29"/>
    <s v="1"/>
    <s v="M"/>
    <x v="0"/>
    <n v="586"/>
  </r>
  <r>
    <x v="29"/>
    <s v="2"/>
    <s v="F"/>
    <x v="1"/>
    <n v="124"/>
  </r>
  <r>
    <x v="29"/>
    <s v="2"/>
    <s v="F"/>
    <x v="0"/>
    <n v="132"/>
  </r>
  <r>
    <x v="29"/>
    <s v="2"/>
    <s v="M"/>
    <x v="1"/>
    <n v="164"/>
  </r>
  <r>
    <x v="29"/>
    <s v="2"/>
    <s v="M"/>
    <x v="0"/>
    <n v="130"/>
  </r>
  <r>
    <x v="29"/>
    <s v="3"/>
    <s v="F"/>
    <x v="0"/>
    <n v="1"/>
  </r>
  <r>
    <x v="29"/>
    <s v="N"/>
    <s v="F"/>
    <x v="1"/>
    <n v="59"/>
  </r>
  <r>
    <x v="29"/>
    <s v="N"/>
    <s v="F"/>
    <x v="0"/>
    <n v="68"/>
  </r>
  <r>
    <x v="29"/>
    <s v="N"/>
    <s v="M"/>
    <x v="1"/>
    <n v="51"/>
  </r>
  <r>
    <x v="29"/>
    <s v="N"/>
    <s v="M"/>
    <x v="0"/>
    <n v="71"/>
  </r>
  <r>
    <x v="30"/>
    <s v="1"/>
    <s v="F"/>
    <x v="1"/>
    <n v="548"/>
  </r>
  <r>
    <x v="30"/>
    <s v="1"/>
    <s v="F"/>
    <x v="0"/>
    <n v="807"/>
  </r>
  <r>
    <x v="30"/>
    <s v="1"/>
    <s v="M"/>
    <x v="1"/>
    <n v="561"/>
  </r>
  <r>
    <x v="30"/>
    <s v="1"/>
    <s v="M"/>
    <x v="0"/>
    <n v="784"/>
  </r>
  <r>
    <x v="30"/>
    <s v="2"/>
    <s v="F"/>
    <x v="1"/>
    <n v="176"/>
  </r>
  <r>
    <x v="30"/>
    <s v="2"/>
    <s v="F"/>
    <x v="0"/>
    <n v="264"/>
  </r>
  <r>
    <x v="30"/>
    <s v="2"/>
    <s v="M"/>
    <x v="1"/>
    <n v="221"/>
  </r>
  <r>
    <x v="30"/>
    <s v="2"/>
    <s v="M"/>
    <x v="0"/>
    <n v="239"/>
  </r>
  <r>
    <x v="30"/>
    <s v="3"/>
    <s v="F"/>
    <x v="0"/>
    <n v="9"/>
  </r>
  <r>
    <x v="30"/>
    <s v="3"/>
    <s v="M"/>
    <x v="1"/>
    <n v="1"/>
  </r>
  <r>
    <x v="30"/>
    <s v="3"/>
    <s v="M"/>
    <x v="0"/>
    <n v="13"/>
  </r>
  <r>
    <x v="30"/>
    <s v="N"/>
    <s v="F"/>
    <x v="1"/>
    <n v="38"/>
  </r>
  <r>
    <x v="30"/>
    <s v="N"/>
    <s v="F"/>
    <x v="0"/>
    <n v="37"/>
  </r>
  <r>
    <x v="30"/>
    <s v="N"/>
    <s v="M"/>
    <x v="1"/>
    <n v="25"/>
  </r>
  <r>
    <x v="30"/>
    <s v="N"/>
    <s v="M"/>
    <x v="0"/>
    <n v="30"/>
  </r>
  <r>
    <x v="31"/>
    <s v="1"/>
    <s v="F"/>
    <x v="1"/>
    <n v="2533"/>
  </r>
  <r>
    <x v="31"/>
    <s v="1"/>
    <s v="F"/>
    <x v="0"/>
    <n v="7746"/>
  </r>
  <r>
    <x v="31"/>
    <s v="1"/>
    <s v="M"/>
    <x v="1"/>
    <n v="2313"/>
  </r>
  <r>
    <x v="31"/>
    <s v="1"/>
    <s v="M"/>
    <x v="0"/>
    <n v="6702"/>
  </r>
  <r>
    <x v="31"/>
    <s v="2"/>
    <s v="F"/>
    <x v="1"/>
    <n v="87"/>
  </r>
  <r>
    <x v="31"/>
    <s v="2"/>
    <s v="F"/>
    <x v="0"/>
    <n v="936"/>
  </r>
  <r>
    <x v="31"/>
    <s v="2"/>
    <s v="M"/>
    <x v="1"/>
    <n v="93"/>
  </r>
  <r>
    <x v="31"/>
    <s v="2"/>
    <s v="M"/>
    <x v="0"/>
    <n v="802"/>
  </r>
  <r>
    <x v="31"/>
    <s v="3"/>
    <s v="F"/>
    <x v="1"/>
    <n v="6"/>
  </r>
  <r>
    <x v="31"/>
    <s v="3"/>
    <s v="F"/>
    <x v="0"/>
    <n v="15"/>
  </r>
  <r>
    <x v="31"/>
    <s v="3"/>
    <s v="M"/>
    <x v="1"/>
    <n v="12"/>
  </r>
  <r>
    <x v="31"/>
    <s v="3"/>
    <s v="M"/>
    <x v="0"/>
    <n v="6"/>
  </r>
  <r>
    <x v="31"/>
    <s v="N"/>
    <s v="F"/>
    <x v="1"/>
    <n v="492"/>
  </r>
  <r>
    <x v="31"/>
    <s v="N"/>
    <s v="F"/>
    <x v="0"/>
    <n v="1147"/>
  </r>
  <r>
    <x v="31"/>
    <s v="N"/>
    <s v="M"/>
    <x v="1"/>
    <n v="462"/>
  </r>
  <r>
    <x v="31"/>
    <s v="N"/>
    <s v="M"/>
    <x v="0"/>
    <n v="962"/>
  </r>
  <r>
    <x v="32"/>
    <s v="1"/>
    <s v="F"/>
    <x v="1"/>
    <n v="55"/>
  </r>
  <r>
    <x v="32"/>
    <s v="1"/>
    <s v="F"/>
    <x v="0"/>
    <n v="36"/>
  </r>
  <r>
    <x v="32"/>
    <s v="1"/>
    <s v="M"/>
    <x v="1"/>
    <n v="52"/>
  </r>
  <r>
    <x v="32"/>
    <s v="1"/>
    <s v="M"/>
    <x v="0"/>
    <n v="35"/>
  </r>
  <r>
    <x v="32"/>
    <s v="1"/>
    <s v="F"/>
    <x v="1"/>
    <n v="1661"/>
  </r>
  <r>
    <x v="32"/>
    <s v="1"/>
    <s v="F"/>
    <x v="0"/>
    <n v="1810"/>
  </r>
  <r>
    <x v="32"/>
    <s v="1"/>
    <s v="M"/>
    <x v="1"/>
    <n v="1654"/>
  </r>
  <r>
    <x v="32"/>
    <s v="1"/>
    <s v="M"/>
    <x v="0"/>
    <n v="1760"/>
  </r>
  <r>
    <x v="32"/>
    <s v="2"/>
    <s v="F"/>
    <x v="1"/>
    <n v="1427"/>
  </r>
  <r>
    <x v="32"/>
    <s v="2"/>
    <s v="F"/>
    <x v="0"/>
    <n v="1333"/>
  </r>
  <r>
    <x v="32"/>
    <s v="2"/>
    <s v="M"/>
    <x v="1"/>
    <n v="1471"/>
  </r>
  <r>
    <x v="32"/>
    <s v="2"/>
    <s v="M"/>
    <x v="0"/>
    <n v="1226"/>
  </r>
  <r>
    <x v="32"/>
    <s v="3"/>
    <s v="F"/>
    <x v="1"/>
    <n v="106"/>
  </r>
  <r>
    <x v="32"/>
    <s v="3"/>
    <s v="F"/>
    <x v="0"/>
    <n v="144"/>
  </r>
  <r>
    <x v="32"/>
    <s v="3"/>
    <s v="M"/>
    <x v="1"/>
    <n v="111"/>
  </r>
  <r>
    <x v="32"/>
    <s v="3"/>
    <s v="M"/>
    <x v="0"/>
    <n v="124"/>
  </r>
  <r>
    <x v="32"/>
    <s v="N"/>
    <s v="F"/>
    <x v="1"/>
    <n v="418"/>
  </r>
  <r>
    <x v="32"/>
    <s v="N"/>
    <s v="F"/>
    <x v="0"/>
    <n v="408"/>
  </r>
  <r>
    <x v="32"/>
    <s v="N"/>
    <s v="M"/>
    <x v="1"/>
    <n v="372"/>
  </r>
  <r>
    <x v="32"/>
    <s v="N"/>
    <s v="M"/>
    <x v="0"/>
    <n v="329"/>
  </r>
  <r>
    <x v="33"/>
    <s v="1"/>
    <s v="F"/>
    <x v="1"/>
    <n v="112"/>
  </r>
  <r>
    <x v="33"/>
    <s v="1"/>
    <s v="F"/>
    <x v="0"/>
    <n v="332"/>
  </r>
  <r>
    <x v="33"/>
    <s v="1"/>
    <s v="M"/>
    <x v="1"/>
    <n v="111"/>
  </r>
  <r>
    <x v="33"/>
    <s v="1"/>
    <s v="M"/>
    <x v="0"/>
    <n v="276"/>
  </r>
  <r>
    <x v="33"/>
    <s v="2"/>
    <s v="F"/>
    <x v="1"/>
    <n v="77"/>
  </r>
  <r>
    <x v="33"/>
    <s v="2"/>
    <s v="F"/>
    <x v="0"/>
    <n v="259"/>
  </r>
  <r>
    <x v="33"/>
    <s v="2"/>
    <s v="M"/>
    <x v="1"/>
    <n v="94"/>
  </r>
  <r>
    <x v="33"/>
    <s v="2"/>
    <s v="M"/>
    <x v="0"/>
    <n v="221"/>
  </r>
  <r>
    <x v="33"/>
    <s v="3"/>
    <s v="M"/>
    <x v="1"/>
    <n v="2"/>
  </r>
  <r>
    <x v="33"/>
    <s v="N"/>
    <s v="F"/>
    <x v="1"/>
    <n v="20"/>
  </r>
  <r>
    <x v="33"/>
    <s v="N"/>
    <s v="F"/>
    <x v="0"/>
    <n v="32"/>
  </r>
  <r>
    <x v="33"/>
    <s v="N"/>
    <s v="M"/>
    <x v="1"/>
    <n v="10"/>
  </r>
  <r>
    <x v="33"/>
    <s v="N"/>
    <s v="M"/>
    <x v="0"/>
    <n v="37"/>
  </r>
  <r>
    <x v="34"/>
    <s v="1"/>
    <s v="F"/>
    <x v="1"/>
    <n v="1"/>
  </r>
  <r>
    <x v="34"/>
    <s v="1"/>
    <s v="F"/>
    <x v="0"/>
    <n v="10"/>
  </r>
  <r>
    <x v="34"/>
    <s v="1"/>
    <s v="M"/>
    <x v="0"/>
    <n v="1"/>
  </r>
  <r>
    <x v="34"/>
    <s v="1"/>
    <s v="F"/>
    <x v="1"/>
    <n v="4697"/>
  </r>
  <r>
    <x v="34"/>
    <s v="1"/>
    <s v="F"/>
    <x v="0"/>
    <n v="29375"/>
  </r>
  <r>
    <x v="34"/>
    <s v="1"/>
    <s v="M"/>
    <x v="1"/>
    <n v="4642"/>
  </r>
  <r>
    <x v="34"/>
    <s v="1"/>
    <s v="M"/>
    <x v="0"/>
    <n v="26052"/>
  </r>
  <r>
    <x v="34"/>
    <s v="2"/>
    <s v="F"/>
    <x v="1"/>
    <n v="96"/>
  </r>
  <r>
    <x v="34"/>
    <s v="2"/>
    <s v="F"/>
    <x v="0"/>
    <n v="1617"/>
  </r>
  <r>
    <x v="34"/>
    <s v="2"/>
    <s v="M"/>
    <x v="1"/>
    <n v="96"/>
  </r>
  <r>
    <x v="34"/>
    <s v="2"/>
    <s v="M"/>
    <x v="0"/>
    <n v="1428"/>
  </r>
  <r>
    <x v="34"/>
    <s v="3"/>
    <s v="F"/>
    <x v="1"/>
    <n v="36"/>
  </r>
  <r>
    <x v="34"/>
    <s v="3"/>
    <s v="F"/>
    <x v="0"/>
    <n v="55"/>
  </r>
  <r>
    <x v="34"/>
    <s v="3"/>
    <s v="M"/>
    <x v="1"/>
    <n v="35"/>
  </r>
  <r>
    <x v="34"/>
    <s v="3"/>
    <s v="M"/>
    <x v="0"/>
    <n v="41"/>
  </r>
  <r>
    <x v="34"/>
    <s v="N"/>
    <s v="F"/>
    <x v="1"/>
    <n v="478"/>
  </r>
  <r>
    <x v="34"/>
    <s v="N"/>
    <s v="F"/>
    <x v="0"/>
    <n v="1668"/>
  </r>
  <r>
    <x v="34"/>
    <s v="N"/>
    <s v="M"/>
    <x v="1"/>
    <n v="436"/>
  </r>
  <r>
    <x v="34"/>
    <s v="N"/>
    <s v="M"/>
    <x v="0"/>
    <n v="1477"/>
  </r>
  <r>
    <x v="35"/>
    <s v="1"/>
    <s v="F"/>
    <x v="1"/>
    <n v="2488"/>
  </r>
  <r>
    <x v="35"/>
    <s v="1"/>
    <s v="F"/>
    <x v="0"/>
    <n v="9987"/>
  </r>
  <r>
    <x v="35"/>
    <s v="1"/>
    <s v="M"/>
    <x v="1"/>
    <n v="2281"/>
  </r>
  <r>
    <x v="35"/>
    <s v="1"/>
    <s v="M"/>
    <x v="0"/>
    <n v="8446"/>
  </r>
  <r>
    <x v="35"/>
    <s v="2"/>
    <s v="F"/>
    <x v="1"/>
    <n v="257"/>
  </r>
  <r>
    <x v="35"/>
    <s v="2"/>
    <s v="F"/>
    <x v="0"/>
    <n v="1993"/>
  </r>
  <r>
    <x v="35"/>
    <s v="2"/>
    <s v="M"/>
    <x v="1"/>
    <n v="274"/>
  </r>
  <r>
    <x v="35"/>
    <s v="2"/>
    <s v="M"/>
    <x v="0"/>
    <n v="1646"/>
  </r>
  <r>
    <x v="35"/>
    <s v="3"/>
    <s v="F"/>
    <x v="1"/>
    <n v="166"/>
  </r>
  <r>
    <x v="35"/>
    <s v="3"/>
    <s v="F"/>
    <x v="0"/>
    <n v="28"/>
  </r>
  <r>
    <x v="35"/>
    <s v="3"/>
    <s v="M"/>
    <x v="1"/>
    <n v="168"/>
  </r>
  <r>
    <x v="35"/>
    <s v="3"/>
    <s v="M"/>
    <x v="0"/>
    <n v="33"/>
  </r>
  <r>
    <x v="35"/>
    <s v="N"/>
    <s v="F"/>
    <x v="1"/>
    <n v="1622"/>
  </r>
  <r>
    <x v="35"/>
    <s v="N"/>
    <s v="F"/>
    <x v="0"/>
    <n v="2576"/>
  </r>
  <r>
    <x v="35"/>
    <s v="N"/>
    <s v="M"/>
    <x v="1"/>
    <n v="1507"/>
  </r>
  <r>
    <x v="35"/>
    <s v="N"/>
    <s v="M"/>
    <x v="0"/>
    <n v="1870"/>
  </r>
  <r>
    <x v="36"/>
    <s v="1"/>
    <s v="F"/>
    <x v="1"/>
    <n v="485"/>
  </r>
  <r>
    <x v="36"/>
    <s v="1"/>
    <s v="F"/>
    <x v="0"/>
    <n v="1887"/>
  </r>
  <r>
    <x v="36"/>
    <s v="1"/>
    <s v="M"/>
    <x v="1"/>
    <n v="475"/>
  </r>
  <r>
    <x v="36"/>
    <s v="1"/>
    <s v="M"/>
    <x v="0"/>
    <n v="1680"/>
  </r>
  <r>
    <x v="36"/>
    <s v="2"/>
    <s v="F"/>
    <x v="1"/>
    <n v="258"/>
  </r>
  <r>
    <x v="36"/>
    <s v="2"/>
    <s v="F"/>
    <x v="0"/>
    <n v="620"/>
  </r>
  <r>
    <x v="36"/>
    <s v="2"/>
    <s v="M"/>
    <x v="1"/>
    <n v="267"/>
  </r>
  <r>
    <x v="36"/>
    <s v="2"/>
    <s v="M"/>
    <x v="0"/>
    <n v="542"/>
  </r>
  <r>
    <x v="36"/>
    <s v="3"/>
    <s v="M"/>
    <x v="1"/>
    <n v="1"/>
  </r>
  <r>
    <x v="36"/>
    <s v="N"/>
    <s v="F"/>
    <x v="1"/>
    <n v="59"/>
  </r>
  <r>
    <x v="36"/>
    <s v="N"/>
    <s v="F"/>
    <x v="0"/>
    <n v="267"/>
  </r>
  <r>
    <x v="36"/>
    <s v="N"/>
    <s v="M"/>
    <x v="1"/>
    <n v="49"/>
  </r>
  <r>
    <x v="36"/>
    <s v="N"/>
    <s v="M"/>
    <x v="0"/>
    <n v="154"/>
  </r>
  <r>
    <x v="37"/>
    <s v="1"/>
    <s v="F"/>
    <x v="1"/>
    <n v="1901"/>
  </r>
  <r>
    <x v="37"/>
    <s v="1"/>
    <s v="F"/>
    <x v="0"/>
    <n v="811"/>
  </r>
  <r>
    <x v="37"/>
    <s v="1"/>
    <s v="M"/>
    <x v="1"/>
    <n v="2046"/>
  </r>
  <r>
    <x v="37"/>
    <s v="1"/>
    <s v="M"/>
    <x v="0"/>
    <n v="724"/>
  </r>
  <r>
    <x v="37"/>
    <s v="2"/>
    <s v="F"/>
    <x v="1"/>
    <n v="161"/>
  </r>
  <r>
    <x v="37"/>
    <s v="2"/>
    <s v="F"/>
    <x v="0"/>
    <n v="141"/>
  </r>
  <r>
    <x v="37"/>
    <s v="2"/>
    <s v="M"/>
    <x v="1"/>
    <n v="206"/>
  </r>
  <r>
    <x v="37"/>
    <s v="2"/>
    <s v="M"/>
    <x v="0"/>
    <n v="142"/>
  </r>
  <r>
    <x v="37"/>
    <s v="3"/>
    <s v="F"/>
    <x v="1"/>
    <n v="5"/>
  </r>
  <r>
    <x v="37"/>
    <s v="3"/>
    <s v="F"/>
    <x v="0"/>
    <n v="2"/>
  </r>
  <r>
    <x v="37"/>
    <s v="3"/>
    <s v="M"/>
    <x v="1"/>
    <n v="6"/>
  </r>
  <r>
    <x v="37"/>
    <s v="3"/>
    <s v="M"/>
    <x v="0"/>
    <n v="4"/>
  </r>
  <r>
    <x v="37"/>
    <s v="N"/>
    <s v="F"/>
    <x v="1"/>
    <n v="1516"/>
  </r>
  <r>
    <x v="37"/>
    <s v="N"/>
    <s v="F"/>
    <x v="0"/>
    <n v="926"/>
  </r>
  <r>
    <x v="37"/>
    <s v="N"/>
    <s v="M"/>
    <x v="1"/>
    <n v="1596"/>
  </r>
  <r>
    <x v="37"/>
    <s v="N"/>
    <s v="M"/>
    <x v="0"/>
    <n v="792"/>
  </r>
  <r>
    <x v="38"/>
    <s v="1"/>
    <s v="F"/>
    <x v="1"/>
    <n v="576"/>
  </r>
  <r>
    <x v="38"/>
    <s v="1"/>
    <s v="F"/>
    <x v="0"/>
    <n v="182"/>
  </r>
  <r>
    <x v="38"/>
    <s v="1"/>
    <s v="M"/>
    <x v="1"/>
    <n v="686"/>
  </r>
  <r>
    <x v="38"/>
    <s v="1"/>
    <s v="M"/>
    <x v="0"/>
    <n v="134"/>
  </r>
  <r>
    <x v="38"/>
    <s v="2"/>
    <s v="F"/>
    <x v="1"/>
    <n v="172"/>
  </r>
  <r>
    <x v="38"/>
    <s v="2"/>
    <s v="F"/>
    <x v="0"/>
    <n v="151"/>
  </r>
  <r>
    <x v="38"/>
    <s v="2"/>
    <s v="M"/>
    <x v="1"/>
    <n v="225"/>
  </r>
  <r>
    <x v="38"/>
    <s v="2"/>
    <s v="M"/>
    <x v="0"/>
    <n v="131"/>
  </r>
  <r>
    <x v="38"/>
    <s v="3"/>
    <s v="F"/>
    <x v="1"/>
    <n v="3"/>
  </r>
  <r>
    <x v="38"/>
    <s v="3"/>
    <s v="F"/>
    <x v="0"/>
    <n v="12"/>
  </r>
  <r>
    <x v="38"/>
    <s v="3"/>
    <s v="M"/>
    <x v="1"/>
    <n v="1"/>
  </r>
  <r>
    <x v="38"/>
    <s v="3"/>
    <s v="M"/>
    <x v="0"/>
    <n v="21"/>
  </r>
  <r>
    <x v="38"/>
    <s v="N"/>
    <s v="F"/>
    <x v="1"/>
    <n v="279"/>
  </r>
  <r>
    <x v="38"/>
    <s v="N"/>
    <s v="F"/>
    <x v="0"/>
    <n v="76"/>
  </r>
  <r>
    <x v="38"/>
    <s v="N"/>
    <s v="M"/>
    <x v="1"/>
    <n v="223"/>
  </r>
  <r>
    <x v="38"/>
    <s v="N"/>
    <s v="M"/>
    <x v="0"/>
    <n v="63"/>
  </r>
  <r>
    <x v="39"/>
    <s v="1"/>
    <s v="M"/>
    <x v="1"/>
    <n v="1"/>
  </r>
  <r>
    <x v="39"/>
    <s v="1"/>
    <s v="M"/>
    <x v="0"/>
    <n v="2"/>
  </r>
  <r>
    <x v="39"/>
    <s v="1"/>
    <s v="F"/>
    <x v="1"/>
    <n v="1726"/>
  </r>
  <r>
    <x v="39"/>
    <s v="1"/>
    <s v="F"/>
    <x v="0"/>
    <n v="1806"/>
  </r>
  <r>
    <x v="39"/>
    <s v="1"/>
    <s v="M"/>
    <x v="1"/>
    <n v="1915"/>
  </r>
  <r>
    <x v="39"/>
    <s v="1"/>
    <s v="M"/>
    <x v="0"/>
    <n v="1715"/>
  </r>
  <r>
    <x v="39"/>
    <s v="2"/>
    <s v="F"/>
    <x v="1"/>
    <n v="1872"/>
  </r>
  <r>
    <x v="39"/>
    <s v="2"/>
    <s v="F"/>
    <x v="0"/>
    <n v="701"/>
  </r>
  <r>
    <x v="39"/>
    <s v="2"/>
    <s v="M"/>
    <x v="1"/>
    <n v="2029"/>
  </r>
  <r>
    <x v="39"/>
    <s v="2"/>
    <s v="M"/>
    <x v="0"/>
    <n v="612"/>
  </r>
  <r>
    <x v="39"/>
    <s v="3"/>
    <s v="F"/>
    <x v="1"/>
    <n v="3"/>
  </r>
  <r>
    <x v="39"/>
    <s v="3"/>
    <s v="F"/>
    <x v="0"/>
    <n v="8"/>
  </r>
  <r>
    <x v="39"/>
    <s v="3"/>
    <s v="M"/>
    <x v="1"/>
    <n v="4"/>
  </r>
  <r>
    <x v="39"/>
    <s v="3"/>
    <s v="M"/>
    <x v="0"/>
    <n v="10"/>
  </r>
  <r>
    <x v="39"/>
    <s v="N"/>
    <s v="F"/>
    <x v="1"/>
    <n v="382"/>
  </r>
  <r>
    <x v="39"/>
    <s v="N"/>
    <s v="F"/>
    <x v="0"/>
    <n v="290"/>
  </r>
  <r>
    <x v="39"/>
    <s v="N"/>
    <s v="M"/>
    <x v="1"/>
    <n v="496"/>
  </r>
  <r>
    <x v="39"/>
    <s v="N"/>
    <s v="M"/>
    <x v="0"/>
    <n v="294"/>
  </r>
  <r>
    <x v="40"/>
    <s v="1"/>
    <s v="F"/>
    <x v="1"/>
    <n v="793"/>
  </r>
  <r>
    <x v="40"/>
    <s v="1"/>
    <s v="F"/>
    <x v="0"/>
    <n v="2752"/>
  </r>
  <r>
    <x v="40"/>
    <s v="1"/>
    <s v="M"/>
    <x v="1"/>
    <n v="752"/>
  </r>
  <r>
    <x v="40"/>
    <s v="1"/>
    <s v="M"/>
    <x v="0"/>
    <n v="2518"/>
  </r>
  <r>
    <x v="40"/>
    <s v="2"/>
    <s v="F"/>
    <x v="1"/>
    <n v="996"/>
  </r>
  <r>
    <x v="40"/>
    <s v="2"/>
    <s v="F"/>
    <x v="0"/>
    <n v="3008"/>
  </r>
  <r>
    <x v="40"/>
    <s v="2"/>
    <s v="M"/>
    <x v="1"/>
    <n v="797"/>
  </r>
  <r>
    <x v="40"/>
    <s v="2"/>
    <s v="M"/>
    <x v="0"/>
    <n v="2372"/>
  </r>
  <r>
    <x v="40"/>
    <s v="3"/>
    <s v="F"/>
    <x v="1"/>
    <n v="45"/>
  </r>
  <r>
    <x v="40"/>
    <s v="3"/>
    <s v="F"/>
    <x v="0"/>
    <n v="99"/>
  </r>
  <r>
    <x v="40"/>
    <s v="3"/>
    <s v="M"/>
    <x v="1"/>
    <n v="51"/>
  </r>
  <r>
    <x v="40"/>
    <s v="3"/>
    <s v="M"/>
    <x v="0"/>
    <n v="72"/>
  </r>
  <r>
    <x v="40"/>
    <s v="N"/>
    <s v="F"/>
    <x v="1"/>
    <n v="210"/>
  </r>
  <r>
    <x v="40"/>
    <s v="N"/>
    <s v="F"/>
    <x v="0"/>
    <n v="734"/>
  </r>
  <r>
    <x v="40"/>
    <s v="N"/>
    <s v="M"/>
    <x v="1"/>
    <n v="161"/>
  </r>
  <r>
    <x v="40"/>
    <s v="N"/>
    <s v="M"/>
    <x v="0"/>
    <n v="644"/>
  </r>
  <r>
    <x v="41"/>
    <s v="1"/>
    <s v="F"/>
    <x v="1"/>
    <n v="3"/>
  </r>
  <r>
    <x v="41"/>
    <s v="1"/>
    <s v="F"/>
    <x v="0"/>
    <n v="2"/>
  </r>
  <r>
    <x v="41"/>
    <s v="1"/>
    <s v="M"/>
    <x v="1"/>
    <n v="3"/>
  </r>
  <r>
    <x v="41"/>
    <s v="1"/>
    <s v="F"/>
    <x v="1"/>
    <n v="2989"/>
  </r>
  <r>
    <x v="41"/>
    <s v="1"/>
    <s v="F"/>
    <x v="0"/>
    <n v="1770"/>
  </r>
  <r>
    <x v="41"/>
    <s v="1"/>
    <s v="M"/>
    <x v="1"/>
    <n v="3404"/>
  </r>
  <r>
    <x v="41"/>
    <s v="1"/>
    <s v="M"/>
    <x v="0"/>
    <n v="1662"/>
  </r>
  <r>
    <x v="41"/>
    <s v="2"/>
    <s v="F"/>
    <x v="1"/>
    <n v="157"/>
  </r>
  <r>
    <x v="41"/>
    <s v="2"/>
    <s v="F"/>
    <x v="0"/>
    <n v="253"/>
  </r>
  <r>
    <x v="41"/>
    <s v="2"/>
    <s v="M"/>
    <x v="1"/>
    <n v="187"/>
  </r>
  <r>
    <x v="41"/>
    <s v="2"/>
    <s v="M"/>
    <x v="0"/>
    <n v="226"/>
  </r>
  <r>
    <x v="41"/>
    <s v="3"/>
    <s v="F"/>
    <x v="1"/>
    <n v="367"/>
  </r>
  <r>
    <x v="41"/>
    <s v="3"/>
    <s v="F"/>
    <x v="0"/>
    <n v="12"/>
  </r>
  <r>
    <x v="41"/>
    <s v="3"/>
    <s v="M"/>
    <x v="1"/>
    <n v="329"/>
  </r>
  <r>
    <x v="41"/>
    <s v="3"/>
    <s v="M"/>
    <x v="0"/>
    <n v="9"/>
  </r>
  <r>
    <x v="41"/>
    <s v="N"/>
    <s v="F"/>
    <x v="1"/>
    <n v="2936"/>
  </r>
  <r>
    <x v="41"/>
    <s v="N"/>
    <s v="F"/>
    <x v="0"/>
    <n v="1336"/>
  </r>
  <r>
    <x v="41"/>
    <s v="N"/>
    <s v="M"/>
    <x v="1"/>
    <n v="2936"/>
  </r>
  <r>
    <x v="41"/>
    <s v="N"/>
    <s v="M"/>
    <x v="0"/>
    <n v="1238"/>
  </r>
  <r>
    <x v="42"/>
    <s v="1"/>
    <s v="F"/>
    <x v="1"/>
    <n v="377"/>
  </r>
  <r>
    <x v="42"/>
    <s v="1"/>
    <s v="F"/>
    <x v="0"/>
    <n v="674"/>
  </r>
  <r>
    <x v="42"/>
    <s v="1"/>
    <s v="M"/>
    <x v="1"/>
    <n v="377"/>
  </r>
  <r>
    <x v="42"/>
    <s v="1"/>
    <s v="M"/>
    <x v="0"/>
    <n v="575"/>
  </r>
  <r>
    <x v="42"/>
    <s v="2"/>
    <s v="F"/>
    <x v="1"/>
    <n v="751"/>
  </r>
  <r>
    <x v="42"/>
    <s v="2"/>
    <s v="F"/>
    <x v="0"/>
    <n v="1022"/>
  </r>
  <r>
    <x v="42"/>
    <s v="2"/>
    <s v="M"/>
    <x v="1"/>
    <n v="742"/>
  </r>
  <r>
    <x v="42"/>
    <s v="2"/>
    <s v="M"/>
    <x v="0"/>
    <n v="792"/>
  </r>
  <r>
    <x v="42"/>
    <s v="3"/>
    <s v="F"/>
    <x v="1"/>
    <n v="88"/>
  </r>
  <r>
    <x v="42"/>
    <s v="3"/>
    <s v="F"/>
    <x v="0"/>
    <n v="26"/>
  </r>
  <r>
    <x v="42"/>
    <s v="3"/>
    <s v="M"/>
    <x v="1"/>
    <n v="74"/>
  </r>
  <r>
    <x v="42"/>
    <s v="3"/>
    <s v="M"/>
    <x v="0"/>
    <n v="16"/>
  </r>
  <r>
    <x v="42"/>
    <s v="N"/>
    <s v="F"/>
    <x v="1"/>
    <n v="95"/>
  </r>
  <r>
    <x v="42"/>
    <s v="N"/>
    <s v="F"/>
    <x v="0"/>
    <n v="179"/>
  </r>
  <r>
    <x v="42"/>
    <s v="N"/>
    <s v="M"/>
    <x v="1"/>
    <n v="92"/>
  </r>
  <r>
    <x v="42"/>
    <s v="N"/>
    <s v="M"/>
    <x v="0"/>
    <n v="119"/>
  </r>
  <r>
    <x v="43"/>
    <s v="1"/>
    <s v="F"/>
    <x v="1"/>
    <n v="2155"/>
  </r>
  <r>
    <x v="43"/>
    <s v="1"/>
    <s v="F"/>
    <x v="0"/>
    <n v="498"/>
  </r>
  <r>
    <x v="43"/>
    <s v="1"/>
    <s v="M"/>
    <x v="1"/>
    <n v="1992"/>
  </r>
  <r>
    <x v="43"/>
    <s v="1"/>
    <s v="M"/>
    <x v="0"/>
    <n v="533"/>
  </r>
  <r>
    <x v="43"/>
    <s v="2"/>
    <s v="F"/>
    <x v="1"/>
    <n v="784"/>
  </r>
  <r>
    <x v="43"/>
    <s v="2"/>
    <s v="F"/>
    <x v="0"/>
    <n v="157"/>
  </r>
  <r>
    <x v="43"/>
    <s v="2"/>
    <s v="M"/>
    <x v="1"/>
    <n v="885"/>
  </r>
  <r>
    <x v="43"/>
    <s v="2"/>
    <s v="M"/>
    <x v="0"/>
    <n v="155"/>
  </r>
  <r>
    <x v="43"/>
    <s v="3"/>
    <s v="F"/>
    <x v="0"/>
    <n v="1"/>
  </r>
  <r>
    <x v="43"/>
    <s v="3"/>
    <s v="M"/>
    <x v="0"/>
    <n v="3"/>
  </r>
  <r>
    <x v="43"/>
    <s v="N"/>
    <s v="F"/>
    <x v="1"/>
    <n v="15"/>
  </r>
  <r>
    <x v="43"/>
    <s v="N"/>
    <s v="F"/>
    <x v="0"/>
    <n v="18"/>
  </r>
  <r>
    <x v="43"/>
    <s v="N"/>
    <s v="M"/>
    <x v="1"/>
    <n v="11"/>
  </r>
  <r>
    <x v="43"/>
    <s v="N"/>
    <s v="M"/>
    <x v="0"/>
    <n v="16"/>
  </r>
  <r>
    <x v="44"/>
    <s v="1"/>
    <s v="F"/>
    <x v="0"/>
    <n v="3"/>
  </r>
  <r>
    <x v="44"/>
    <s v="1"/>
    <s v="M"/>
    <x v="0"/>
    <n v="1"/>
  </r>
  <r>
    <x v="44"/>
    <s v="1"/>
    <s v="F"/>
    <x v="1"/>
    <n v="6702"/>
  </r>
  <r>
    <x v="44"/>
    <s v="1"/>
    <s v="F"/>
    <x v="0"/>
    <n v="14530"/>
  </r>
  <r>
    <x v="44"/>
    <s v="1"/>
    <s v="M"/>
    <x v="1"/>
    <n v="6782"/>
  </r>
  <r>
    <x v="44"/>
    <s v="1"/>
    <s v="M"/>
    <x v="0"/>
    <n v="13836"/>
  </r>
  <r>
    <x v="44"/>
    <s v="2"/>
    <s v="F"/>
    <x v="1"/>
    <n v="165"/>
  </r>
  <r>
    <x v="44"/>
    <s v="2"/>
    <s v="F"/>
    <x v="0"/>
    <n v="991"/>
  </r>
  <r>
    <x v="44"/>
    <s v="2"/>
    <s v="M"/>
    <x v="1"/>
    <n v="192"/>
  </r>
  <r>
    <x v="44"/>
    <s v="2"/>
    <s v="M"/>
    <x v="0"/>
    <n v="835"/>
  </r>
  <r>
    <x v="44"/>
    <s v="3"/>
    <s v="F"/>
    <x v="1"/>
    <n v="11"/>
  </r>
  <r>
    <x v="44"/>
    <s v="3"/>
    <s v="F"/>
    <x v="0"/>
    <n v="37"/>
  </r>
  <r>
    <x v="44"/>
    <s v="3"/>
    <s v="M"/>
    <x v="1"/>
    <n v="20"/>
  </r>
  <r>
    <x v="44"/>
    <s v="3"/>
    <s v="M"/>
    <x v="0"/>
    <n v="46"/>
  </r>
  <r>
    <x v="44"/>
    <s v="N"/>
    <s v="F"/>
    <x v="1"/>
    <n v="425"/>
  </r>
  <r>
    <x v="44"/>
    <s v="N"/>
    <s v="F"/>
    <x v="0"/>
    <n v="626"/>
  </r>
  <r>
    <x v="44"/>
    <s v="N"/>
    <s v="M"/>
    <x v="1"/>
    <n v="393"/>
  </r>
  <r>
    <x v="44"/>
    <s v="N"/>
    <s v="M"/>
    <x v="0"/>
    <n v="568"/>
  </r>
  <r>
    <x v="45"/>
    <s v="1"/>
    <s v="F"/>
    <x v="1"/>
    <n v="17"/>
  </r>
  <r>
    <x v="45"/>
    <s v="1"/>
    <s v="F"/>
    <x v="0"/>
    <n v="7"/>
  </r>
  <r>
    <x v="45"/>
    <s v="1"/>
    <s v="M"/>
    <x v="1"/>
    <n v="14"/>
  </r>
  <r>
    <x v="45"/>
    <s v="1"/>
    <s v="F"/>
    <x v="1"/>
    <n v="269"/>
  </r>
  <r>
    <x v="45"/>
    <s v="1"/>
    <s v="F"/>
    <x v="0"/>
    <n v="198"/>
  </r>
  <r>
    <x v="45"/>
    <s v="1"/>
    <s v="M"/>
    <x v="1"/>
    <n v="231"/>
  </r>
  <r>
    <x v="45"/>
    <s v="1"/>
    <s v="M"/>
    <x v="0"/>
    <n v="195"/>
  </r>
  <r>
    <x v="45"/>
    <s v="2"/>
    <s v="F"/>
    <x v="1"/>
    <n v="494"/>
  </r>
  <r>
    <x v="45"/>
    <s v="2"/>
    <s v="F"/>
    <x v="0"/>
    <n v="239"/>
  </r>
  <r>
    <x v="45"/>
    <s v="2"/>
    <s v="M"/>
    <x v="1"/>
    <n v="503"/>
  </r>
  <r>
    <x v="45"/>
    <s v="2"/>
    <s v="M"/>
    <x v="0"/>
    <n v="189"/>
  </r>
  <r>
    <x v="45"/>
    <s v="N"/>
    <s v="F"/>
    <x v="1"/>
    <n v="49"/>
  </r>
  <r>
    <x v="45"/>
    <s v="N"/>
    <s v="F"/>
    <x v="0"/>
    <n v="36"/>
  </r>
  <r>
    <x v="45"/>
    <s v="N"/>
    <s v="M"/>
    <x v="1"/>
    <n v="43"/>
  </r>
  <r>
    <x v="45"/>
    <s v="N"/>
    <s v="M"/>
    <x v="0"/>
    <n v="39"/>
  </r>
  <r>
    <x v="46"/>
    <s v="1"/>
    <s v="F"/>
    <x v="1"/>
    <n v="66"/>
  </r>
  <r>
    <x v="46"/>
    <s v="1"/>
    <s v="F"/>
    <x v="0"/>
    <n v="2376"/>
  </r>
  <r>
    <x v="46"/>
    <s v="1"/>
    <s v="M"/>
    <x v="1"/>
    <n v="69"/>
  </r>
  <r>
    <x v="46"/>
    <s v="1"/>
    <s v="M"/>
    <x v="0"/>
    <n v="1987"/>
  </r>
  <r>
    <x v="46"/>
    <s v="2"/>
    <s v="F"/>
    <x v="1"/>
    <n v="96"/>
  </r>
  <r>
    <x v="46"/>
    <s v="2"/>
    <s v="F"/>
    <x v="0"/>
    <n v="4297"/>
  </r>
  <r>
    <x v="46"/>
    <s v="2"/>
    <s v="M"/>
    <x v="1"/>
    <n v="69"/>
  </r>
  <r>
    <x v="46"/>
    <s v="2"/>
    <s v="M"/>
    <x v="0"/>
    <n v="3503"/>
  </r>
  <r>
    <x v="46"/>
    <s v="3"/>
    <s v="F"/>
    <x v="1"/>
    <n v="10"/>
  </r>
  <r>
    <x v="46"/>
    <s v="3"/>
    <s v="F"/>
    <x v="0"/>
    <n v="723"/>
  </r>
  <r>
    <x v="46"/>
    <s v="3"/>
    <s v="M"/>
    <x v="1"/>
    <n v="12"/>
  </r>
  <r>
    <x v="46"/>
    <s v="3"/>
    <s v="M"/>
    <x v="0"/>
    <n v="473"/>
  </r>
  <r>
    <x v="46"/>
    <s v="N"/>
    <s v="F"/>
    <x v="1"/>
    <n v="64"/>
  </r>
  <r>
    <x v="46"/>
    <s v="N"/>
    <s v="F"/>
    <x v="0"/>
    <n v="1029"/>
  </r>
  <r>
    <x v="46"/>
    <s v="N"/>
    <s v="M"/>
    <x v="1"/>
    <n v="31"/>
  </r>
  <r>
    <x v="46"/>
    <s v="N"/>
    <s v="M"/>
    <x v="0"/>
    <n v="1074"/>
  </r>
  <r>
    <x v="47"/>
    <s v="1"/>
    <s v="F"/>
    <x v="1"/>
    <n v="863"/>
  </r>
  <r>
    <x v="47"/>
    <s v="1"/>
    <s v="F"/>
    <x v="0"/>
    <n v="1053"/>
  </r>
  <r>
    <x v="47"/>
    <s v="1"/>
    <s v="M"/>
    <x v="1"/>
    <n v="776"/>
  </r>
  <r>
    <x v="47"/>
    <s v="1"/>
    <s v="M"/>
    <x v="0"/>
    <n v="892"/>
  </r>
  <r>
    <x v="47"/>
    <s v="2"/>
    <s v="F"/>
    <x v="1"/>
    <n v="1373"/>
  </r>
  <r>
    <x v="47"/>
    <s v="2"/>
    <s v="F"/>
    <x v="0"/>
    <n v="729"/>
  </r>
  <r>
    <x v="47"/>
    <s v="2"/>
    <s v="M"/>
    <x v="1"/>
    <n v="1213"/>
  </r>
  <r>
    <x v="47"/>
    <s v="2"/>
    <s v="M"/>
    <x v="0"/>
    <n v="564"/>
  </r>
  <r>
    <x v="47"/>
    <s v="3"/>
    <s v="F"/>
    <x v="1"/>
    <n v="27"/>
  </r>
  <r>
    <x v="47"/>
    <s v="3"/>
    <s v="F"/>
    <x v="0"/>
    <n v="21"/>
  </r>
  <r>
    <x v="47"/>
    <s v="3"/>
    <s v="M"/>
    <x v="1"/>
    <n v="23"/>
  </r>
  <r>
    <x v="47"/>
    <s v="3"/>
    <s v="M"/>
    <x v="0"/>
    <n v="21"/>
  </r>
  <r>
    <x v="47"/>
    <s v="N"/>
    <s v="F"/>
    <x v="1"/>
    <n v="129"/>
  </r>
  <r>
    <x v="47"/>
    <s v="N"/>
    <s v="F"/>
    <x v="0"/>
    <n v="75"/>
  </r>
  <r>
    <x v="47"/>
    <s v="N"/>
    <s v="M"/>
    <x v="1"/>
    <n v="107"/>
  </r>
  <r>
    <x v="47"/>
    <s v="N"/>
    <s v="M"/>
    <x v="0"/>
    <n v="74"/>
  </r>
  <r>
    <x v="48"/>
    <s v="1"/>
    <s v="F"/>
    <x v="1"/>
    <n v="3"/>
  </r>
  <r>
    <x v="48"/>
    <s v="1"/>
    <s v="M"/>
    <x v="1"/>
    <n v="3"/>
  </r>
  <r>
    <x v="48"/>
    <s v="1"/>
    <s v="F"/>
    <x v="1"/>
    <n v="2413"/>
  </r>
  <r>
    <x v="48"/>
    <s v="1"/>
    <s v="F"/>
    <x v="0"/>
    <n v="1608"/>
  </r>
  <r>
    <x v="48"/>
    <s v="1"/>
    <s v="M"/>
    <x v="1"/>
    <n v="2609"/>
  </r>
  <r>
    <x v="48"/>
    <s v="1"/>
    <s v="M"/>
    <x v="0"/>
    <n v="1507"/>
  </r>
  <r>
    <x v="48"/>
    <s v="2"/>
    <s v="F"/>
    <x v="1"/>
    <n v="885"/>
  </r>
  <r>
    <x v="48"/>
    <s v="2"/>
    <s v="F"/>
    <x v="0"/>
    <n v="849"/>
  </r>
  <r>
    <x v="48"/>
    <s v="2"/>
    <s v="M"/>
    <x v="1"/>
    <n v="1056"/>
  </r>
  <r>
    <x v="48"/>
    <s v="2"/>
    <s v="M"/>
    <x v="0"/>
    <n v="790"/>
  </r>
  <r>
    <x v="48"/>
    <s v="3"/>
    <s v="F"/>
    <x v="1"/>
    <n v="680"/>
  </r>
  <r>
    <x v="48"/>
    <s v="3"/>
    <s v="F"/>
    <x v="0"/>
    <n v="38"/>
  </r>
  <r>
    <x v="48"/>
    <s v="3"/>
    <s v="M"/>
    <x v="1"/>
    <n v="437"/>
  </r>
  <r>
    <x v="48"/>
    <s v="3"/>
    <s v="M"/>
    <x v="0"/>
    <n v="37"/>
  </r>
  <r>
    <x v="48"/>
    <s v="N"/>
    <s v="F"/>
    <x v="1"/>
    <n v="2337"/>
  </r>
  <r>
    <x v="48"/>
    <s v="N"/>
    <s v="F"/>
    <x v="0"/>
    <n v="606"/>
  </r>
  <r>
    <x v="48"/>
    <s v="N"/>
    <s v="M"/>
    <x v="1"/>
    <n v="2407"/>
  </r>
  <r>
    <x v="48"/>
    <s v="N"/>
    <s v="M"/>
    <x v="0"/>
    <n v="493"/>
  </r>
  <r>
    <x v="49"/>
    <s v="1"/>
    <s v="F"/>
    <x v="1"/>
    <n v="860"/>
  </r>
  <r>
    <x v="49"/>
    <s v="1"/>
    <s v="F"/>
    <x v="0"/>
    <n v="606"/>
  </r>
  <r>
    <x v="49"/>
    <s v="1"/>
    <s v="M"/>
    <x v="1"/>
    <n v="811"/>
  </r>
  <r>
    <x v="49"/>
    <s v="1"/>
    <s v="M"/>
    <x v="0"/>
    <n v="578"/>
  </r>
  <r>
    <x v="49"/>
    <s v="2"/>
    <s v="F"/>
    <x v="1"/>
    <n v="142"/>
  </r>
  <r>
    <x v="49"/>
    <s v="2"/>
    <s v="F"/>
    <x v="0"/>
    <n v="80"/>
  </r>
  <r>
    <x v="49"/>
    <s v="2"/>
    <s v="M"/>
    <x v="1"/>
    <n v="153"/>
  </r>
  <r>
    <x v="49"/>
    <s v="2"/>
    <s v="M"/>
    <x v="0"/>
    <n v="95"/>
  </r>
  <r>
    <x v="49"/>
    <s v="N"/>
    <s v="F"/>
    <x v="1"/>
    <n v="38"/>
  </r>
  <r>
    <x v="49"/>
    <s v="N"/>
    <s v="F"/>
    <x v="0"/>
    <n v="44"/>
  </r>
  <r>
    <x v="49"/>
    <s v="N"/>
    <s v="M"/>
    <x v="1"/>
    <n v="37"/>
  </r>
  <r>
    <x v="49"/>
    <s v="N"/>
    <s v="M"/>
    <x v="0"/>
    <n v="47"/>
  </r>
  <r>
    <x v="50"/>
    <s v="1"/>
    <s v="F"/>
    <x v="1"/>
    <n v="1237"/>
  </r>
  <r>
    <x v="50"/>
    <s v="1"/>
    <s v="F"/>
    <x v="0"/>
    <n v="2247"/>
  </r>
  <r>
    <x v="50"/>
    <s v="1"/>
    <s v="M"/>
    <x v="1"/>
    <n v="1031"/>
  </r>
  <r>
    <x v="50"/>
    <s v="1"/>
    <s v="M"/>
    <x v="0"/>
    <n v="1995"/>
  </r>
  <r>
    <x v="50"/>
    <s v="2"/>
    <s v="F"/>
    <x v="1"/>
    <n v="1272"/>
  </r>
  <r>
    <x v="50"/>
    <s v="2"/>
    <s v="F"/>
    <x v="0"/>
    <n v="1503"/>
  </r>
  <r>
    <x v="50"/>
    <s v="2"/>
    <s v="M"/>
    <x v="1"/>
    <n v="1157"/>
  </r>
  <r>
    <x v="50"/>
    <s v="2"/>
    <s v="M"/>
    <x v="0"/>
    <n v="1247"/>
  </r>
  <r>
    <x v="50"/>
    <s v="3"/>
    <s v="F"/>
    <x v="1"/>
    <n v="4"/>
  </r>
  <r>
    <x v="50"/>
    <s v="3"/>
    <s v="F"/>
    <x v="0"/>
    <n v="1"/>
  </r>
  <r>
    <x v="50"/>
    <s v="3"/>
    <s v="M"/>
    <x v="1"/>
    <n v="11"/>
  </r>
  <r>
    <x v="50"/>
    <s v="3"/>
    <s v="M"/>
    <x v="0"/>
    <n v="6"/>
  </r>
  <r>
    <x v="50"/>
    <s v="N"/>
    <s v="F"/>
    <x v="1"/>
    <n v="326"/>
  </r>
  <r>
    <x v="50"/>
    <s v="N"/>
    <s v="F"/>
    <x v="0"/>
    <n v="400"/>
  </r>
  <r>
    <x v="50"/>
    <s v="N"/>
    <s v="M"/>
    <x v="1"/>
    <n v="202"/>
  </r>
  <r>
    <x v="50"/>
    <s v="N"/>
    <s v="M"/>
    <x v="0"/>
    <n v="289"/>
  </r>
  <r>
    <x v="51"/>
    <s v="1"/>
    <s v="F"/>
    <x v="1"/>
    <n v="1002"/>
  </r>
  <r>
    <x v="51"/>
    <s v="1"/>
    <s v="F"/>
    <x v="0"/>
    <n v="980"/>
  </r>
  <r>
    <x v="51"/>
    <s v="1"/>
    <s v="M"/>
    <x v="1"/>
    <n v="975"/>
  </r>
  <r>
    <x v="51"/>
    <s v="1"/>
    <s v="M"/>
    <x v="0"/>
    <n v="850"/>
  </r>
  <r>
    <x v="51"/>
    <s v="2"/>
    <s v="F"/>
    <x v="1"/>
    <n v="245"/>
  </r>
  <r>
    <x v="51"/>
    <s v="2"/>
    <s v="F"/>
    <x v="0"/>
    <n v="264"/>
  </r>
  <r>
    <x v="51"/>
    <s v="2"/>
    <s v="M"/>
    <x v="1"/>
    <n v="279"/>
  </r>
  <r>
    <x v="51"/>
    <s v="2"/>
    <s v="M"/>
    <x v="0"/>
    <n v="234"/>
  </r>
  <r>
    <x v="51"/>
    <s v="3"/>
    <s v="F"/>
    <x v="0"/>
    <n v="1"/>
  </r>
  <r>
    <x v="51"/>
    <s v="3"/>
    <s v="M"/>
    <x v="1"/>
    <n v="1"/>
  </r>
  <r>
    <x v="51"/>
    <s v="3"/>
    <s v="M"/>
    <x v="0"/>
    <n v="3"/>
  </r>
  <r>
    <x v="51"/>
    <s v="N"/>
    <s v="F"/>
    <x v="1"/>
    <n v="40"/>
  </r>
  <r>
    <x v="51"/>
    <s v="N"/>
    <s v="F"/>
    <x v="0"/>
    <n v="64"/>
  </r>
  <r>
    <x v="51"/>
    <s v="N"/>
    <s v="M"/>
    <x v="1"/>
    <n v="34"/>
  </r>
  <r>
    <x v="51"/>
    <s v="N"/>
    <s v="M"/>
    <x v="0"/>
    <n v="47"/>
  </r>
  <r>
    <x v="52"/>
    <s v="1"/>
    <s v="F"/>
    <x v="1"/>
    <n v="241"/>
  </r>
  <r>
    <x v="52"/>
    <s v="1"/>
    <s v="F"/>
    <x v="0"/>
    <n v="257"/>
  </r>
  <r>
    <x v="52"/>
    <s v="1"/>
    <s v="M"/>
    <x v="1"/>
    <n v="276"/>
  </r>
  <r>
    <x v="52"/>
    <s v="1"/>
    <s v="M"/>
    <x v="0"/>
    <n v="303"/>
  </r>
  <r>
    <x v="52"/>
    <s v="2"/>
    <s v="F"/>
    <x v="1"/>
    <n v="66"/>
  </r>
  <r>
    <x v="52"/>
    <s v="2"/>
    <s v="F"/>
    <x v="0"/>
    <n v="40"/>
  </r>
  <r>
    <x v="52"/>
    <s v="2"/>
    <s v="M"/>
    <x v="1"/>
    <n v="95"/>
  </r>
  <r>
    <x v="52"/>
    <s v="2"/>
    <s v="M"/>
    <x v="0"/>
    <n v="66"/>
  </r>
  <r>
    <x v="52"/>
    <s v="3"/>
    <s v="F"/>
    <x v="1"/>
    <n v="6"/>
  </r>
  <r>
    <x v="52"/>
    <s v="3"/>
    <s v="F"/>
    <x v="0"/>
    <n v="5"/>
  </r>
  <r>
    <x v="52"/>
    <s v="3"/>
    <s v="M"/>
    <x v="1"/>
    <n v="3"/>
  </r>
  <r>
    <x v="52"/>
    <s v="3"/>
    <s v="M"/>
    <x v="0"/>
    <n v="4"/>
  </r>
  <r>
    <x v="52"/>
    <s v="N"/>
    <s v="F"/>
    <x v="1"/>
    <n v="1560"/>
  </r>
  <r>
    <x v="52"/>
    <s v="N"/>
    <s v="F"/>
    <x v="0"/>
    <n v="1172"/>
  </r>
  <r>
    <x v="52"/>
    <s v="N"/>
    <s v="M"/>
    <x v="1"/>
    <n v="1652"/>
  </r>
  <r>
    <x v="52"/>
    <s v="N"/>
    <s v="M"/>
    <x v="0"/>
    <n v="898"/>
  </r>
  <r>
    <x v="53"/>
    <s v="1"/>
    <s v="F"/>
    <x v="1"/>
    <n v="933"/>
  </r>
  <r>
    <x v="53"/>
    <s v="1"/>
    <s v="F"/>
    <x v="0"/>
    <n v="435"/>
  </r>
  <r>
    <x v="53"/>
    <s v="1"/>
    <s v="M"/>
    <x v="1"/>
    <n v="959"/>
  </r>
  <r>
    <x v="53"/>
    <s v="1"/>
    <s v="M"/>
    <x v="0"/>
    <n v="396"/>
  </r>
  <r>
    <x v="53"/>
    <s v="2"/>
    <s v="F"/>
    <x v="1"/>
    <n v="455"/>
  </r>
  <r>
    <x v="53"/>
    <s v="2"/>
    <s v="F"/>
    <x v="0"/>
    <n v="167"/>
  </r>
  <r>
    <x v="53"/>
    <s v="2"/>
    <s v="M"/>
    <x v="1"/>
    <n v="442"/>
  </r>
  <r>
    <x v="53"/>
    <s v="2"/>
    <s v="M"/>
    <x v="0"/>
    <n v="146"/>
  </r>
  <r>
    <x v="53"/>
    <s v="N"/>
    <s v="F"/>
    <x v="1"/>
    <n v="40"/>
  </r>
  <r>
    <x v="53"/>
    <s v="N"/>
    <s v="F"/>
    <x v="0"/>
    <n v="23"/>
  </r>
  <r>
    <x v="53"/>
    <s v="N"/>
    <s v="M"/>
    <x v="1"/>
    <n v="29"/>
  </r>
  <r>
    <x v="53"/>
    <s v="N"/>
    <s v="M"/>
    <x v="0"/>
    <n v="21"/>
  </r>
  <r>
    <x v="54"/>
    <s v="1"/>
    <s v="F"/>
    <x v="1"/>
    <n v="3"/>
  </r>
  <r>
    <x v="54"/>
    <s v="1"/>
    <s v="F"/>
    <x v="0"/>
    <n v="5"/>
  </r>
  <r>
    <x v="54"/>
    <s v="1"/>
    <s v="M"/>
    <x v="1"/>
    <n v="3"/>
  </r>
  <r>
    <x v="54"/>
    <s v="1"/>
    <s v="M"/>
    <x v="0"/>
    <n v="3"/>
  </r>
  <r>
    <x v="54"/>
    <s v="1"/>
    <s v="F"/>
    <x v="1"/>
    <n v="1770"/>
  </r>
  <r>
    <x v="54"/>
    <s v="1"/>
    <s v="F"/>
    <x v="0"/>
    <n v="838"/>
  </r>
  <r>
    <x v="54"/>
    <s v="1"/>
    <s v="M"/>
    <x v="1"/>
    <n v="1616"/>
  </r>
  <r>
    <x v="54"/>
    <s v="1"/>
    <s v="M"/>
    <x v="0"/>
    <n v="863"/>
  </r>
  <r>
    <x v="54"/>
    <s v="2"/>
    <s v="F"/>
    <x v="1"/>
    <n v="1539"/>
  </r>
  <r>
    <x v="54"/>
    <s v="2"/>
    <s v="F"/>
    <x v="0"/>
    <n v="646"/>
  </r>
  <r>
    <x v="54"/>
    <s v="2"/>
    <s v="M"/>
    <x v="1"/>
    <n v="1385"/>
  </r>
  <r>
    <x v="54"/>
    <s v="2"/>
    <s v="M"/>
    <x v="0"/>
    <n v="548"/>
  </r>
  <r>
    <x v="54"/>
    <s v="3"/>
    <s v="F"/>
    <x v="1"/>
    <n v="300"/>
  </r>
  <r>
    <x v="54"/>
    <s v="3"/>
    <s v="F"/>
    <x v="0"/>
    <n v="170"/>
  </r>
  <r>
    <x v="54"/>
    <s v="3"/>
    <s v="M"/>
    <x v="1"/>
    <n v="252"/>
  </r>
  <r>
    <x v="54"/>
    <s v="3"/>
    <s v="M"/>
    <x v="0"/>
    <n v="110"/>
  </r>
  <r>
    <x v="54"/>
    <s v="N"/>
    <s v="F"/>
    <x v="1"/>
    <n v="266"/>
  </r>
  <r>
    <x v="54"/>
    <s v="N"/>
    <s v="F"/>
    <x v="0"/>
    <n v="295"/>
  </r>
  <r>
    <x v="54"/>
    <s v="N"/>
    <s v="M"/>
    <x v="1"/>
    <n v="226"/>
  </r>
  <r>
    <x v="54"/>
    <s v="N"/>
    <s v="M"/>
    <x v="0"/>
    <n v="225"/>
  </r>
  <r>
    <x v="55"/>
    <s v="1"/>
    <s v="F"/>
    <x v="1"/>
    <n v="89"/>
  </r>
  <r>
    <x v="55"/>
    <s v="1"/>
    <s v="F"/>
    <x v="0"/>
    <n v="236"/>
  </r>
  <r>
    <x v="55"/>
    <s v="1"/>
    <s v="M"/>
    <x v="1"/>
    <n v="89"/>
  </r>
  <r>
    <x v="55"/>
    <s v="1"/>
    <s v="M"/>
    <x v="0"/>
    <n v="245"/>
  </r>
  <r>
    <x v="55"/>
    <s v="2"/>
    <s v="F"/>
    <x v="1"/>
    <n v="125"/>
  </r>
  <r>
    <x v="55"/>
    <s v="2"/>
    <s v="F"/>
    <x v="0"/>
    <n v="486"/>
  </r>
  <r>
    <x v="55"/>
    <s v="2"/>
    <s v="M"/>
    <x v="1"/>
    <n v="131"/>
  </r>
  <r>
    <x v="55"/>
    <s v="2"/>
    <s v="M"/>
    <x v="0"/>
    <n v="452"/>
  </r>
  <r>
    <x v="55"/>
    <s v="3"/>
    <s v="F"/>
    <x v="0"/>
    <n v="1"/>
  </r>
  <r>
    <x v="55"/>
    <s v="3"/>
    <s v="M"/>
    <x v="1"/>
    <n v="2"/>
  </r>
  <r>
    <x v="55"/>
    <s v="3"/>
    <s v="M"/>
    <x v="0"/>
    <n v="1"/>
  </r>
  <r>
    <x v="55"/>
    <s v="N"/>
    <s v="F"/>
    <x v="1"/>
    <n v="158"/>
  </r>
  <r>
    <x v="55"/>
    <s v="N"/>
    <s v="F"/>
    <x v="0"/>
    <n v="391"/>
  </r>
  <r>
    <x v="55"/>
    <s v="N"/>
    <s v="M"/>
    <x v="1"/>
    <n v="137"/>
  </r>
  <r>
    <x v="55"/>
    <s v="N"/>
    <s v="M"/>
    <x v="0"/>
    <n v="326"/>
  </r>
  <r>
    <x v="56"/>
    <s v="1"/>
    <s v="F"/>
    <x v="1"/>
    <n v="572"/>
  </r>
  <r>
    <x v="56"/>
    <s v="1"/>
    <s v="F"/>
    <x v="0"/>
    <n v="677"/>
  </r>
  <r>
    <x v="56"/>
    <s v="1"/>
    <s v="M"/>
    <x v="1"/>
    <n v="581"/>
  </r>
  <r>
    <x v="56"/>
    <s v="1"/>
    <s v="M"/>
    <x v="0"/>
    <n v="661"/>
  </r>
  <r>
    <x v="56"/>
    <s v="2"/>
    <s v="F"/>
    <x v="1"/>
    <n v="253"/>
  </r>
  <r>
    <x v="56"/>
    <s v="2"/>
    <s v="F"/>
    <x v="0"/>
    <n v="136"/>
  </r>
  <r>
    <x v="56"/>
    <s v="2"/>
    <s v="M"/>
    <x v="1"/>
    <n v="312"/>
  </r>
  <r>
    <x v="56"/>
    <s v="2"/>
    <s v="M"/>
    <x v="0"/>
    <n v="145"/>
  </r>
  <r>
    <x v="56"/>
    <s v="3"/>
    <s v="F"/>
    <x v="0"/>
    <n v="1"/>
  </r>
  <r>
    <x v="56"/>
    <s v="3"/>
    <s v="M"/>
    <x v="0"/>
    <n v="2"/>
  </r>
  <r>
    <x v="56"/>
    <s v="N"/>
    <s v="F"/>
    <x v="1"/>
    <n v="108"/>
  </r>
  <r>
    <x v="56"/>
    <s v="N"/>
    <s v="F"/>
    <x v="0"/>
    <n v="71"/>
  </r>
  <r>
    <x v="56"/>
    <s v="N"/>
    <s v="M"/>
    <x v="1"/>
    <n v="78"/>
  </r>
  <r>
    <x v="56"/>
    <s v="N"/>
    <s v="M"/>
    <x v="0"/>
    <n v="89"/>
  </r>
  <r>
    <x v="57"/>
    <s v="1"/>
    <s v="F"/>
    <x v="1"/>
    <n v="2"/>
  </r>
  <r>
    <x v="57"/>
    <s v="1"/>
    <s v="F"/>
    <x v="0"/>
    <n v="1"/>
  </r>
  <r>
    <x v="57"/>
    <s v="1"/>
    <s v="F"/>
    <x v="1"/>
    <n v="216"/>
  </r>
  <r>
    <x v="57"/>
    <s v="1"/>
    <s v="F"/>
    <x v="0"/>
    <n v="469"/>
  </r>
  <r>
    <x v="57"/>
    <s v="1"/>
    <s v="M"/>
    <x v="1"/>
    <n v="258"/>
  </r>
  <r>
    <x v="57"/>
    <s v="1"/>
    <s v="M"/>
    <x v="0"/>
    <n v="388"/>
  </r>
  <r>
    <x v="57"/>
    <s v="2"/>
    <s v="F"/>
    <x v="1"/>
    <n v="336"/>
  </r>
  <r>
    <x v="57"/>
    <s v="2"/>
    <s v="F"/>
    <x v="0"/>
    <n v="343"/>
  </r>
  <r>
    <x v="57"/>
    <s v="2"/>
    <s v="M"/>
    <x v="1"/>
    <n v="347"/>
  </r>
  <r>
    <x v="57"/>
    <s v="2"/>
    <s v="M"/>
    <x v="0"/>
    <n v="271"/>
  </r>
  <r>
    <x v="57"/>
    <s v="3"/>
    <s v="F"/>
    <x v="0"/>
    <n v="7"/>
  </r>
  <r>
    <x v="57"/>
    <s v="3"/>
    <s v="M"/>
    <x v="1"/>
    <n v="1"/>
  </r>
  <r>
    <x v="57"/>
    <s v="3"/>
    <s v="M"/>
    <x v="0"/>
    <n v="4"/>
  </r>
  <r>
    <x v="57"/>
    <s v="N"/>
    <s v="F"/>
    <x v="1"/>
    <n v="44"/>
  </r>
  <r>
    <x v="57"/>
    <s v="N"/>
    <s v="F"/>
    <x v="0"/>
    <n v="55"/>
  </r>
  <r>
    <x v="57"/>
    <s v="N"/>
    <s v="M"/>
    <x v="1"/>
    <n v="45"/>
  </r>
  <r>
    <x v="57"/>
    <s v="N"/>
    <s v="M"/>
    <x v="0"/>
    <n v="44"/>
  </r>
  <r>
    <x v="58"/>
    <s v="1"/>
    <s v="F"/>
    <x v="1"/>
    <n v="473"/>
  </r>
  <r>
    <x v="58"/>
    <s v="1"/>
    <s v="F"/>
    <x v="0"/>
    <n v="8563"/>
  </r>
  <r>
    <x v="58"/>
    <s v="1"/>
    <s v="M"/>
    <x v="1"/>
    <n v="393"/>
  </r>
  <r>
    <x v="58"/>
    <s v="1"/>
    <s v="M"/>
    <x v="0"/>
    <n v="7071"/>
  </r>
  <r>
    <x v="58"/>
    <s v="2"/>
    <s v="F"/>
    <x v="1"/>
    <n v="127"/>
  </r>
  <r>
    <x v="58"/>
    <s v="2"/>
    <s v="F"/>
    <x v="0"/>
    <n v="8677"/>
  </r>
  <r>
    <x v="58"/>
    <s v="2"/>
    <s v="M"/>
    <x v="1"/>
    <n v="112"/>
  </r>
  <r>
    <x v="58"/>
    <s v="2"/>
    <s v="M"/>
    <x v="0"/>
    <n v="7096"/>
  </r>
  <r>
    <x v="58"/>
    <s v="3"/>
    <s v="F"/>
    <x v="1"/>
    <n v="4"/>
  </r>
  <r>
    <x v="58"/>
    <s v="3"/>
    <s v="F"/>
    <x v="0"/>
    <n v="1423"/>
  </r>
  <r>
    <x v="58"/>
    <s v="3"/>
    <s v="M"/>
    <x v="1"/>
    <n v="2"/>
  </r>
  <r>
    <x v="58"/>
    <s v="3"/>
    <s v="M"/>
    <x v="0"/>
    <n v="1096"/>
  </r>
  <r>
    <x v="58"/>
    <s v="N"/>
    <s v="F"/>
    <x v="1"/>
    <n v="360"/>
  </r>
  <r>
    <x v="58"/>
    <s v="N"/>
    <s v="F"/>
    <x v="0"/>
    <n v="2665"/>
  </r>
  <r>
    <x v="58"/>
    <s v="N"/>
    <s v="M"/>
    <x v="1"/>
    <n v="279"/>
  </r>
  <r>
    <x v="58"/>
    <s v="N"/>
    <s v="M"/>
    <x v="0"/>
    <n v="2462"/>
  </r>
  <r>
    <x v="59"/>
    <s v="1"/>
    <s v="F"/>
    <x v="1"/>
    <n v="5160"/>
  </r>
  <r>
    <x v="59"/>
    <s v="1"/>
    <s v="F"/>
    <x v="0"/>
    <n v="1768"/>
  </r>
  <r>
    <x v="59"/>
    <s v="1"/>
    <s v="M"/>
    <x v="1"/>
    <n v="5995"/>
  </r>
  <r>
    <x v="59"/>
    <s v="1"/>
    <s v="M"/>
    <x v="0"/>
    <n v="1674"/>
  </r>
  <r>
    <x v="59"/>
    <s v="2"/>
    <s v="F"/>
    <x v="1"/>
    <n v="213"/>
  </r>
  <r>
    <x v="59"/>
    <s v="2"/>
    <s v="F"/>
    <x v="0"/>
    <n v="266"/>
  </r>
  <r>
    <x v="59"/>
    <s v="2"/>
    <s v="M"/>
    <x v="1"/>
    <n v="300"/>
  </r>
  <r>
    <x v="59"/>
    <s v="2"/>
    <s v="M"/>
    <x v="0"/>
    <n v="270"/>
  </r>
  <r>
    <x v="59"/>
    <s v="3"/>
    <s v="F"/>
    <x v="0"/>
    <n v="6"/>
  </r>
  <r>
    <x v="59"/>
    <s v="3"/>
    <s v="M"/>
    <x v="1"/>
    <n v="1"/>
  </r>
  <r>
    <x v="59"/>
    <s v="3"/>
    <s v="M"/>
    <x v="0"/>
    <n v="2"/>
  </r>
  <r>
    <x v="59"/>
    <s v="N"/>
    <s v="F"/>
    <x v="1"/>
    <n v="1514"/>
  </r>
  <r>
    <x v="59"/>
    <s v="N"/>
    <s v="F"/>
    <x v="0"/>
    <n v="403"/>
  </r>
  <r>
    <x v="59"/>
    <s v="N"/>
    <s v="M"/>
    <x v="1"/>
    <n v="1468"/>
  </r>
  <r>
    <x v="59"/>
    <s v="N"/>
    <s v="M"/>
    <x v="0"/>
    <n v="378"/>
  </r>
  <r>
    <x v="60"/>
    <s v="1"/>
    <s v="F"/>
    <x v="1"/>
    <n v="909"/>
  </r>
  <r>
    <x v="60"/>
    <s v="1"/>
    <s v="F"/>
    <x v="0"/>
    <n v="1066"/>
  </r>
  <r>
    <x v="60"/>
    <s v="1"/>
    <s v="M"/>
    <x v="1"/>
    <n v="999"/>
  </r>
  <r>
    <x v="60"/>
    <s v="1"/>
    <s v="M"/>
    <x v="0"/>
    <n v="949"/>
  </r>
  <r>
    <x v="60"/>
    <s v="2"/>
    <s v="F"/>
    <x v="1"/>
    <n v="995"/>
  </r>
  <r>
    <x v="60"/>
    <s v="2"/>
    <s v="F"/>
    <x v="0"/>
    <n v="738"/>
  </r>
  <r>
    <x v="60"/>
    <s v="2"/>
    <s v="M"/>
    <x v="1"/>
    <n v="1124"/>
  </r>
  <r>
    <x v="60"/>
    <s v="2"/>
    <s v="M"/>
    <x v="0"/>
    <n v="666"/>
  </r>
  <r>
    <x v="60"/>
    <s v="3"/>
    <s v="F"/>
    <x v="1"/>
    <n v="14"/>
  </r>
  <r>
    <x v="60"/>
    <s v="3"/>
    <s v="F"/>
    <x v="0"/>
    <n v="6"/>
  </r>
  <r>
    <x v="60"/>
    <s v="3"/>
    <s v="M"/>
    <x v="1"/>
    <n v="18"/>
  </r>
  <r>
    <x v="60"/>
    <s v="3"/>
    <s v="M"/>
    <x v="0"/>
    <n v="10"/>
  </r>
  <r>
    <x v="60"/>
    <s v="N"/>
    <s v="F"/>
    <x v="1"/>
    <n v="873"/>
  </r>
  <r>
    <x v="60"/>
    <s v="N"/>
    <s v="F"/>
    <x v="0"/>
    <n v="181"/>
  </r>
  <r>
    <x v="60"/>
    <s v="N"/>
    <s v="M"/>
    <x v="1"/>
    <n v="982"/>
  </r>
  <r>
    <x v="60"/>
    <s v="N"/>
    <s v="M"/>
    <x v="0"/>
    <n v="194"/>
  </r>
  <r>
    <x v="61"/>
    <s v="1"/>
    <s v="F"/>
    <x v="1"/>
    <n v="1"/>
  </r>
  <r>
    <x v="61"/>
    <s v="1"/>
    <s v="F"/>
    <x v="0"/>
    <n v="1"/>
  </r>
  <r>
    <x v="61"/>
    <s v="1"/>
    <s v="M"/>
    <x v="1"/>
    <n v="3"/>
  </r>
  <r>
    <x v="61"/>
    <s v="1"/>
    <s v="F"/>
    <x v="1"/>
    <n v="554"/>
  </r>
  <r>
    <x v="61"/>
    <s v="1"/>
    <s v="F"/>
    <x v="0"/>
    <n v="696"/>
  </r>
  <r>
    <x v="61"/>
    <s v="1"/>
    <s v="M"/>
    <x v="1"/>
    <n v="535"/>
  </r>
  <r>
    <x v="61"/>
    <s v="1"/>
    <s v="M"/>
    <x v="0"/>
    <n v="622"/>
  </r>
  <r>
    <x v="61"/>
    <s v="2"/>
    <s v="F"/>
    <x v="1"/>
    <n v="1237"/>
  </r>
  <r>
    <x v="61"/>
    <s v="2"/>
    <s v="F"/>
    <x v="0"/>
    <n v="827"/>
  </r>
  <r>
    <x v="61"/>
    <s v="2"/>
    <s v="M"/>
    <x v="1"/>
    <n v="1103"/>
  </r>
  <r>
    <x v="61"/>
    <s v="2"/>
    <s v="M"/>
    <x v="0"/>
    <n v="607"/>
  </r>
  <r>
    <x v="61"/>
    <s v="3"/>
    <s v="F"/>
    <x v="1"/>
    <n v="13"/>
  </r>
  <r>
    <x v="61"/>
    <s v="3"/>
    <s v="F"/>
    <x v="0"/>
    <n v="34"/>
  </r>
  <r>
    <x v="61"/>
    <s v="3"/>
    <s v="M"/>
    <x v="1"/>
    <n v="12"/>
  </r>
  <r>
    <x v="61"/>
    <s v="3"/>
    <s v="M"/>
    <x v="0"/>
    <n v="21"/>
  </r>
  <r>
    <x v="61"/>
    <s v="N"/>
    <s v="F"/>
    <x v="1"/>
    <n v="85"/>
  </r>
  <r>
    <x v="61"/>
    <s v="N"/>
    <s v="F"/>
    <x v="0"/>
    <n v="67"/>
  </r>
  <r>
    <x v="61"/>
    <s v="N"/>
    <s v="M"/>
    <x v="1"/>
    <n v="59"/>
  </r>
  <r>
    <x v="61"/>
    <s v="N"/>
    <s v="M"/>
    <x v="0"/>
    <n v="62"/>
  </r>
  <r>
    <x v="62"/>
    <s v="1"/>
    <s v="F"/>
    <x v="1"/>
    <n v="453"/>
  </r>
  <r>
    <x v="62"/>
    <s v="1"/>
    <s v="F"/>
    <x v="0"/>
    <n v="2080"/>
  </r>
  <r>
    <x v="62"/>
    <s v="1"/>
    <s v="M"/>
    <x v="1"/>
    <n v="416"/>
  </r>
  <r>
    <x v="62"/>
    <s v="1"/>
    <s v="M"/>
    <x v="0"/>
    <n v="1857"/>
  </r>
  <r>
    <x v="62"/>
    <s v="2"/>
    <s v="F"/>
    <x v="1"/>
    <n v="626"/>
  </r>
  <r>
    <x v="62"/>
    <s v="2"/>
    <s v="F"/>
    <x v="0"/>
    <n v="1300"/>
  </r>
  <r>
    <x v="62"/>
    <s v="2"/>
    <s v="M"/>
    <x v="1"/>
    <n v="650"/>
  </r>
  <r>
    <x v="62"/>
    <s v="2"/>
    <s v="M"/>
    <x v="0"/>
    <n v="1068"/>
  </r>
  <r>
    <x v="62"/>
    <s v="3"/>
    <s v="F"/>
    <x v="1"/>
    <n v="28"/>
  </r>
  <r>
    <x v="62"/>
    <s v="3"/>
    <s v="F"/>
    <x v="0"/>
    <n v="212"/>
  </r>
  <r>
    <x v="62"/>
    <s v="3"/>
    <s v="M"/>
    <x v="1"/>
    <n v="19"/>
  </r>
  <r>
    <x v="62"/>
    <s v="3"/>
    <s v="M"/>
    <x v="0"/>
    <n v="160"/>
  </r>
  <r>
    <x v="62"/>
    <s v="N"/>
    <s v="F"/>
    <x v="1"/>
    <n v="211"/>
  </r>
  <r>
    <x v="62"/>
    <s v="N"/>
    <s v="F"/>
    <x v="0"/>
    <n v="624"/>
  </r>
  <r>
    <x v="62"/>
    <s v="N"/>
    <s v="M"/>
    <x v="1"/>
    <n v="220"/>
  </r>
  <r>
    <x v="62"/>
    <s v="N"/>
    <s v="M"/>
    <x v="0"/>
    <n v="616"/>
  </r>
  <r>
    <x v="63"/>
    <s v="1"/>
    <s v="F"/>
    <x v="1"/>
    <n v="116"/>
  </r>
  <r>
    <x v="63"/>
    <s v="1"/>
    <s v="F"/>
    <x v="0"/>
    <n v="1940"/>
  </r>
  <r>
    <x v="63"/>
    <s v="1"/>
    <s v="M"/>
    <x v="1"/>
    <n v="100"/>
  </r>
  <r>
    <x v="63"/>
    <s v="1"/>
    <s v="M"/>
    <x v="0"/>
    <n v="1614"/>
  </r>
  <r>
    <x v="63"/>
    <s v="2"/>
    <s v="F"/>
    <x v="1"/>
    <n v="56"/>
  </r>
  <r>
    <x v="63"/>
    <s v="2"/>
    <s v="F"/>
    <x v="0"/>
    <n v="1939"/>
  </r>
  <r>
    <x v="63"/>
    <s v="2"/>
    <s v="M"/>
    <x v="1"/>
    <n v="48"/>
  </r>
  <r>
    <x v="63"/>
    <s v="2"/>
    <s v="M"/>
    <x v="0"/>
    <n v="1654"/>
  </r>
  <r>
    <x v="63"/>
    <s v="3"/>
    <s v="F"/>
    <x v="1"/>
    <n v="1"/>
  </r>
  <r>
    <x v="63"/>
    <s v="3"/>
    <s v="F"/>
    <x v="0"/>
    <n v="149"/>
  </r>
  <r>
    <x v="63"/>
    <s v="3"/>
    <s v="M"/>
    <x v="1"/>
    <n v="2"/>
  </r>
  <r>
    <x v="63"/>
    <s v="3"/>
    <s v="M"/>
    <x v="0"/>
    <n v="114"/>
  </r>
  <r>
    <x v="63"/>
    <s v="N"/>
    <s v="F"/>
    <x v="1"/>
    <n v="128"/>
  </r>
  <r>
    <x v="63"/>
    <s v="N"/>
    <s v="F"/>
    <x v="0"/>
    <n v="610"/>
  </r>
  <r>
    <x v="63"/>
    <s v="N"/>
    <s v="M"/>
    <x v="1"/>
    <n v="83"/>
  </r>
  <r>
    <x v="63"/>
    <s v="N"/>
    <s v="M"/>
    <x v="0"/>
    <n v="535"/>
  </r>
  <r>
    <x v="64"/>
    <s v="1"/>
    <s v="F"/>
    <x v="1"/>
    <n v="87"/>
  </r>
  <r>
    <x v="64"/>
    <s v="1"/>
    <s v="F"/>
    <x v="0"/>
    <n v="1460"/>
  </r>
  <r>
    <x v="64"/>
    <s v="1"/>
    <s v="M"/>
    <x v="1"/>
    <n v="83"/>
  </r>
  <r>
    <x v="64"/>
    <s v="1"/>
    <s v="M"/>
    <x v="0"/>
    <n v="1257"/>
  </r>
  <r>
    <x v="64"/>
    <s v="2"/>
    <s v="F"/>
    <x v="1"/>
    <n v="84"/>
  </r>
  <r>
    <x v="64"/>
    <s v="2"/>
    <s v="F"/>
    <x v="0"/>
    <n v="467"/>
  </r>
  <r>
    <x v="64"/>
    <s v="2"/>
    <s v="M"/>
    <x v="1"/>
    <n v="55"/>
  </r>
  <r>
    <x v="64"/>
    <s v="2"/>
    <s v="M"/>
    <x v="0"/>
    <n v="389"/>
  </r>
  <r>
    <x v="64"/>
    <s v="3"/>
    <s v="F"/>
    <x v="1"/>
    <n v="4"/>
  </r>
  <r>
    <x v="64"/>
    <s v="3"/>
    <s v="F"/>
    <x v="0"/>
    <n v="2"/>
  </r>
  <r>
    <x v="64"/>
    <s v="3"/>
    <s v="M"/>
    <x v="0"/>
    <n v="7"/>
  </r>
  <r>
    <x v="64"/>
    <s v="N"/>
    <s v="F"/>
    <x v="1"/>
    <n v="20"/>
  </r>
  <r>
    <x v="64"/>
    <s v="N"/>
    <s v="F"/>
    <x v="0"/>
    <n v="205"/>
  </r>
  <r>
    <x v="64"/>
    <s v="N"/>
    <s v="M"/>
    <x v="1"/>
    <n v="14"/>
  </r>
  <r>
    <x v="64"/>
    <s v="N"/>
    <s v="M"/>
    <x v="0"/>
    <n v="147"/>
  </r>
  <r>
    <x v="65"/>
    <s v="1"/>
    <s v="F"/>
    <x v="1"/>
    <n v="643"/>
  </r>
  <r>
    <x v="65"/>
    <s v="1"/>
    <s v="F"/>
    <x v="0"/>
    <n v="854"/>
  </r>
  <r>
    <x v="65"/>
    <s v="1"/>
    <s v="M"/>
    <x v="1"/>
    <n v="604"/>
  </r>
  <r>
    <x v="65"/>
    <s v="1"/>
    <s v="M"/>
    <x v="0"/>
    <n v="876"/>
  </r>
  <r>
    <x v="65"/>
    <s v="2"/>
    <s v="F"/>
    <x v="1"/>
    <n v="777"/>
  </r>
  <r>
    <x v="65"/>
    <s v="2"/>
    <s v="F"/>
    <x v="0"/>
    <n v="600"/>
  </r>
  <r>
    <x v="65"/>
    <s v="2"/>
    <s v="M"/>
    <x v="1"/>
    <n v="843"/>
  </r>
  <r>
    <x v="65"/>
    <s v="2"/>
    <s v="M"/>
    <x v="0"/>
    <n v="599"/>
  </r>
  <r>
    <x v="65"/>
    <s v="3"/>
    <s v="F"/>
    <x v="1"/>
    <n v="29"/>
  </r>
  <r>
    <x v="65"/>
    <s v="3"/>
    <s v="F"/>
    <x v="0"/>
    <n v="13"/>
  </r>
  <r>
    <x v="65"/>
    <s v="3"/>
    <s v="M"/>
    <x v="1"/>
    <n v="39"/>
  </r>
  <r>
    <x v="65"/>
    <s v="3"/>
    <s v="M"/>
    <x v="0"/>
    <n v="10"/>
  </r>
  <r>
    <x v="65"/>
    <s v="N"/>
    <s v="F"/>
    <x v="1"/>
    <n v="788"/>
  </r>
  <r>
    <x v="65"/>
    <s v="N"/>
    <s v="F"/>
    <x v="0"/>
    <n v="908"/>
  </r>
  <r>
    <x v="65"/>
    <s v="N"/>
    <s v="M"/>
    <x v="1"/>
    <n v="693"/>
  </r>
  <r>
    <x v="65"/>
    <s v="N"/>
    <s v="M"/>
    <x v="0"/>
    <n v="775"/>
  </r>
  <r>
    <x v="66"/>
    <s v="1"/>
    <s v="F"/>
    <x v="1"/>
    <n v="864"/>
  </r>
  <r>
    <x v="66"/>
    <s v="1"/>
    <s v="F"/>
    <x v="0"/>
    <n v="615"/>
  </r>
  <r>
    <x v="66"/>
    <s v="1"/>
    <s v="M"/>
    <x v="1"/>
    <n v="982"/>
  </r>
  <r>
    <x v="66"/>
    <s v="1"/>
    <s v="M"/>
    <x v="0"/>
    <n v="595"/>
  </r>
  <r>
    <x v="66"/>
    <s v="2"/>
    <s v="F"/>
    <x v="1"/>
    <n v="751"/>
  </r>
  <r>
    <x v="66"/>
    <s v="2"/>
    <s v="F"/>
    <x v="0"/>
    <n v="205"/>
  </r>
  <r>
    <x v="66"/>
    <s v="2"/>
    <s v="M"/>
    <x v="1"/>
    <n v="913"/>
  </r>
  <r>
    <x v="66"/>
    <s v="2"/>
    <s v="M"/>
    <x v="0"/>
    <n v="198"/>
  </r>
  <r>
    <x v="66"/>
    <s v="N"/>
    <s v="F"/>
    <x v="1"/>
    <n v="849"/>
  </r>
  <r>
    <x v="66"/>
    <s v="N"/>
    <s v="F"/>
    <x v="0"/>
    <n v="256"/>
  </r>
  <r>
    <x v="66"/>
    <s v="N"/>
    <s v="M"/>
    <x v="1"/>
    <n v="979"/>
  </r>
  <r>
    <x v="66"/>
    <s v="N"/>
    <s v="M"/>
    <x v="0"/>
    <n v="211"/>
  </r>
  <r>
    <x v="67"/>
    <s v="1"/>
    <s v="F"/>
    <x v="1"/>
    <n v="1087"/>
  </r>
  <r>
    <x v="67"/>
    <s v="1"/>
    <s v="F"/>
    <x v="0"/>
    <n v="1099"/>
  </r>
  <r>
    <x v="67"/>
    <s v="1"/>
    <s v="M"/>
    <x v="1"/>
    <n v="1076"/>
  </r>
  <r>
    <x v="67"/>
    <s v="1"/>
    <s v="M"/>
    <x v="0"/>
    <n v="1115"/>
  </r>
  <r>
    <x v="67"/>
    <s v="2"/>
    <s v="F"/>
    <x v="1"/>
    <n v="294"/>
  </r>
  <r>
    <x v="67"/>
    <s v="2"/>
    <s v="F"/>
    <x v="0"/>
    <n v="457"/>
  </r>
  <r>
    <x v="67"/>
    <s v="2"/>
    <s v="M"/>
    <x v="1"/>
    <n v="329"/>
  </r>
  <r>
    <x v="67"/>
    <s v="2"/>
    <s v="M"/>
    <x v="0"/>
    <n v="442"/>
  </r>
  <r>
    <x v="67"/>
    <s v="3"/>
    <s v="M"/>
    <x v="1"/>
    <n v="1"/>
  </r>
  <r>
    <x v="67"/>
    <s v="3"/>
    <s v="M"/>
    <x v="0"/>
    <n v="1"/>
  </r>
  <r>
    <x v="67"/>
    <s v="N"/>
    <s v="F"/>
    <x v="1"/>
    <n v="66"/>
  </r>
  <r>
    <x v="67"/>
    <s v="N"/>
    <s v="F"/>
    <x v="0"/>
    <n v="68"/>
  </r>
  <r>
    <x v="67"/>
    <s v="N"/>
    <s v="M"/>
    <x v="1"/>
    <n v="61"/>
  </r>
  <r>
    <x v="67"/>
    <s v="N"/>
    <s v="M"/>
    <x v="0"/>
    <n v="71"/>
  </r>
  <r>
    <x v="68"/>
    <s v="1"/>
    <s v="F"/>
    <x v="1"/>
    <n v="1411"/>
  </r>
  <r>
    <x v="68"/>
    <s v="1"/>
    <s v="F"/>
    <x v="0"/>
    <n v="2145"/>
  </r>
  <r>
    <x v="68"/>
    <s v="1"/>
    <s v="M"/>
    <x v="1"/>
    <n v="1429"/>
  </r>
  <r>
    <x v="68"/>
    <s v="1"/>
    <s v="M"/>
    <x v="0"/>
    <n v="2047"/>
  </r>
  <r>
    <x v="68"/>
    <s v="2"/>
    <s v="F"/>
    <x v="1"/>
    <n v="1635"/>
  </r>
  <r>
    <x v="68"/>
    <s v="2"/>
    <s v="F"/>
    <x v="0"/>
    <n v="1322"/>
  </r>
  <r>
    <x v="68"/>
    <s v="2"/>
    <s v="M"/>
    <x v="1"/>
    <n v="1663"/>
  </r>
  <r>
    <x v="68"/>
    <s v="2"/>
    <s v="M"/>
    <x v="0"/>
    <n v="1137"/>
  </r>
  <r>
    <x v="68"/>
    <s v="3"/>
    <s v="F"/>
    <x v="1"/>
    <n v="9"/>
  </r>
  <r>
    <x v="68"/>
    <s v="3"/>
    <s v="F"/>
    <x v="0"/>
    <n v="25"/>
  </r>
  <r>
    <x v="68"/>
    <s v="3"/>
    <s v="M"/>
    <x v="1"/>
    <n v="16"/>
  </r>
  <r>
    <x v="68"/>
    <s v="3"/>
    <s v="M"/>
    <x v="0"/>
    <n v="35"/>
  </r>
  <r>
    <x v="68"/>
    <s v="N"/>
    <s v="F"/>
    <x v="1"/>
    <n v="729"/>
  </r>
  <r>
    <x v="68"/>
    <s v="N"/>
    <s v="F"/>
    <x v="0"/>
    <n v="1002"/>
  </r>
  <r>
    <x v="68"/>
    <s v="N"/>
    <s v="M"/>
    <x v="1"/>
    <n v="667"/>
  </r>
  <r>
    <x v="68"/>
    <s v="N"/>
    <s v="M"/>
    <x v="0"/>
    <n v="845"/>
  </r>
  <r>
    <x v="69"/>
    <s v="1"/>
    <s v="F"/>
    <x v="1"/>
    <n v="651"/>
  </r>
  <r>
    <x v="69"/>
    <s v="1"/>
    <s v="F"/>
    <x v="0"/>
    <n v="220"/>
  </r>
  <r>
    <x v="69"/>
    <s v="1"/>
    <s v="M"/>
    <x v="1"/>
    <n v="664"/>
  </r>
  <r>
    <x v="69"/>
    <s v="1"/>
    <s v="M"/>
    <x v="0"/>
    <n v="257"/>
  </r>
  <r>
    <x v="69"/>
    <s v="2"/>
    <s v="F"/>
    <x v="1"/>
    <n v="534"/>
  </r>
  <r>
    <x v="69"/>
    <s v="2"/>
    <s v="F"/>
    <x v="0"/>
    <n v="144"/>
  </r>
  <r>
    <x v="69"/>
    <s v="2"/>
    <s v="M"/>
    <x v="1"/>
    <n v="629"/>
  </r>
  <r>
    <x v="69"/>
    <s v="2"/>
    <s v="M"/>
    <x v="0"/>
    <n v="103"/>
  </r>
  <r>
    <x v="69"/>
    <s v="3"/>
    <s v="F"/>
    <x v="1"/>
    <n v="6"/>
  </r>
  <r>
    <x v="69"/>
    <s v="3"/>
    <s v="F"/>
    <x v="0"/>
    <n v="2"/>
  </r>
  <r>
    <x v="69"/>
    <s v="3"/>
    <s v="M"/>
    <x v="1"/>
    <n v="6"/>
  </r>
  <r>
    <x v="69"/>
    <s v="3"/>
    <s v="M"/>
    <x v="0"/>
    <n v="2"/>
  </r>
  <r>
    <x v="69"/>
    <s v="N"/>
    <s v="F"/>
    <x v="1"/>
    <n v="458"/>
  </r>
  <r>
    <x v="69"/>
    <s v="N"/>
    <s v="F"/>
    <x v="0"/>
    <n v="148"/>
  </r>
  <r>
    <x v="69"/>
    <s v="N"/>
    <s v="M"/>
    <x v="1"/>
    <n v="450"/>
  </r>
  <r>
    <x v="69"/>
    <s v="N"/>
    <s v="M"/>
    <x v="0"/>
    <n v="128"/>
  </r>
  <r>
    <x v="70"/>
    <s v="1"/>
    <s v="F"/>
    <x v="1"/>
    <n v="573"/>
  </r>
  <r>
    <x v="70"/>
    <s v="1"/>
    <s v="F"/>
    <x v="0"/>
    <n v="515"/>
  </r>
  <r>
    <x v="70"/>
    <s v="1"/>
    <s v="M"/>
    <x v="1"/>
    <n v="581"/>
  </r>
  <r>
    <x v="70"/>
    <s v="1"/>
    <s v="M"/>
    <x v="0"/>
    <n v="479"/>
  </r>
  <r>
    <x v="70"/>
    <s v="2"/>
    <s v="F"/>
    <x v="1"/>
    <n v="4"/>
  </r>
  <r>
    <x v="70"/>
    <s v="2"/>
    <s v="F"/>
    <x v="0"/>
    <n v="2"/>
  </r>
  <r>
    <x v="70"/>
    <s v="2"/>
    <s v="M"/>
    <x v="1"/>
    <n v="5"/>
  </r>
  <r>
    <x v="70"/>
    <s v="2"/>
    <s v="M"/>
    <x v="0"/>
    <n v="1"/>
  </r>
  <r>
    <x v="70"/>
    <s v="3"/>
    <s v="F"/>
    <x v="1"/>
    <n v="141"/>
  </r>
  <r>
    <x v="70"/>
    <s v="3"/>
    <s v="M"/>
    <x v="1"/>
    <n v="151"/>
  </r>
  <r>
    <x v="70"/>
    <s v="N"/>
    <s v="F"/>
    <x v="1"/>
    <n v="898"/>
  </r>
  <r>
    <x v="70"/>
    <s v="N"/>
    <s v="F"/>
    <x v="0"/>
    <n v="22"/>
  </r>
  <r>
    <x v="70"/>
    <s v="N"/>
    <s v="M"/>
    <x v="1"/>
    <n v="893"/>
  </r>
  <r>
    <x v="70"/>
    <s v="N"/>
    <s v="M"/>
    <x v="0"/>
    <n v="16"/>
  </r>
  <r>
    <x v="71"/>
    <s v="1"/>
    <s v="F"/>
    <x v="1"/>
    <n v="2766"/>
  </r>
  <r>
    <x v="71"/>
    <s v="1"/>
    <s v="F"/>
    <x v="0"/>
    <n v="4632"/>
  </r>
  <r>
    <x v="71"/>
    <s v="1"/>
    <s v="M"/>
    <x v="1"/>
    <n v="2791"/>
  </r>
  <r>
    <x v="71"/>
    <s v="1"/>
    <s v="M"/>
    <x v="0"/>
    <n v="4257"/>
  </r>
  <r>
    <x v="71"/>
    <s v="2"/>
    <s v="F"/>
    <x v="1"/>
    <n v="85"/>
  </r>
  <r>
    <x v="71"/>
    <s v="2"/>
    <s v="F"/>
    <x v="0"/>
    <n v="213"/>
  </r>
  <r>
    <x v="71"/>
    <s v="2"/>
    <s v="M"/>
    <x v="1"/>
    <n v="82"/>
  </r>
  <r>
    <x v="71"/>
    <s v="2"/>
    <s v="M"/>
    <x v="0"/>
    <n v="225"/>
  </r>
  <r>
    <x v="71"/>
    <s v="3"/>
    <s v="F"/>
    <x v="1"/>
    <n v="156"/>
  </r>
  <r>
    <x v="71"/>
    <s v="3"/>
    <s v="F"/>
    <x v="0"/>
    <n v="7"/>
  </r>
  <r>
    <x v="71"/>
    <s v="3"/>
    <s v="M"/>
    <x v="1"/>
    <n v="145"/>
  </r>
  <r>
    <x v="71"/>
    <s v="3"/>
    <s v="M"/>
    <x v="0"/>
    <n v="10"/>
  </r>
  <r>
    <x v="71"/>
    <s v="N"/>
    <s v="F"/>
    <x v="1"/>
    <n v="1173"/>
  </r>
  <r>
    <x v="71"/>
    <s v="N"/>
    <s v="F"/>
    <x v="0"/>
    <n v="438"/>
  </r>
  <r>
    <x v="71"/>
    <s v="N"/>
    <s v="M"/>
    <x v="1"/>
    <n v="1176"/>
  </r>
  <r>
    <x v="71"/>
    <s v="N"/>
    <s v="M"/>
    <x v="0"/>
    <n v="331"/>
  </r>
  <r>
    <x v="72"/>
    <s v="1"/>
    <s v="F"/>
    <x v="1"/>
    <n v="1183"/>
  </r>
  <r>
    <x v="72"/>
    <s v="1"/>
    <s v="F"/>
    <x v="0"/>
    <n v="548"/>
  </r>
  <r>
    <x v="72"/>
    <s v="1"/>
    <s v="M"/>
    <x v="1"/>
    <n v="1448"/>
  </r>
  <r>
    <x v="72"/>
    <s v="1"/>
    <s v="M"/>
    <x v="0"/>
    <n v="514"/>
  </r>
  <r>
    <x v="72"/>
    <s v="2"/>
    <s v="F"/>
    <x v="1"/>
    <n v="145"/>
  </r>
  <r>
    <x v="72"/>
    <s v="2"/>
    <s v="F"/>
    <x v="0"/>
    <n v="92"/>
  </r>
  <r>
    <x v="72"/>
    <s v="2"/>
    <s v="M"/>
    <x v="1"/>
    <n v="262"/>
  </r>
  <r>
    <x v="72"/>
    <s v="2"/>
    <s v="M"/>
    <x v="0"/>
    <n v="125"/>
  </r>
  <r>
    <x v="72"/>
    <s v="N"/>
    <s v="F"/>
    <x v="1"/>
    <n v="1658"/>
  </r>
  <r>
    <x v="72"/>
    <s v="N"/>
    <s v="F"/>
    <x v="0"/>
    <n v="633"/>
  </r>
  <r>
    <x v="72"/>
    <s v="N"/>
    <s v="M"/>
    <x v="1"/>
    <n v="1717"/>
  </r>
  <r>
    <x v="72"/>
    <s v="N"/>
    <s v="M"/>
    <x v="0"/>
    <n v="512"/>
  </r>
  <r>
    <x v="73"/>
    <s v="1"/>
    <s v="F"/>
    <x v="1"/>
    <n v="1"/>
  </r>
  <r>
    <x v="73"/>
    <s v="1"/>
    <s v="F"/>
    <x v="1"/>
    <n v="14174"/>
  </r>
  <r>
    <x v="73"/>
    <s v="1"/>
    <s v="F"/>
    <x v="0"/>
    <n v="6499"/>
  </r>
  <r>
    <x v="73"/>
    <s v="1"/>
    <s v="M"/>
    <x v="1"/>
    <n v="14223"/>
  </r>
  <r>
    <x v="73"/>
    <s v="1"/>
    <s v="M"/>
    <x v="0"/>
    <n v="6021"/>
  </r>
  <r>
    <x v="73"/>
    <s v="2"/>
    <s v="F"/>
    <x v="1"/>
    <n v="290"/>
  </r>
  <r>
    <x v="73"/>
    <s v="2"/>
    <s v="F"/>
    <x v="0"/>
    <n v="399"/>
  </r>
  <r>
    <x v="73"/>
    <s v="2"/>
    <s v="M"/>
    <x v="1"/>
    <n v="379"/>
  </r>
  <r>
    <x v="73"/>
    <s v="2"/>
    <s v="M"/>
    <x v="0"/>
    <n v="400"/>
  </r>
  <r>
    <x v="73"/>
    <s v="3"/>
    <s v="F"/>
    <x v="1"/>
    <n v="247"/>
  </r>
  <r>
    <x v="73"/>
    <s v="3"/>
    <s v="F"/>
    <x v="0"/>
    <n v="1"/>
  </r>
  <r>
    <x v="73"/>
    <s v="3"/>
    <s v="M"/>
    <x v="1"/>
    <n v="245"/>
  </r>
  <r>
    <x v="73"/>
    <s v="3"/>
    <s v="M"/>
    <x v="0"/>
    <n v="1"/>
  </r>
  <r>
    <x v="73"/>
    <s v="N"/>
    <s v="F"/>
    <x v="1"/>
    <n v="1395"/>
  </r>
  <r>
    <x v="73"/>
    <s v="N"/>
    <s v="F"/>
    <x v="0"/>
    <n v="278"/>
  </r>
  <r>
    <x v="73"/>
    <s v="N"/>
    <s v="M"/>
    <x v="1"/>
    <n v="1519"/>
  </r>
  <r>
    <x v="73"/>
    <s v="N"/>
    <s v="M"/>
    <x v="0"/>
    <n v="219"/>
  </r>
  <r>
    <x v="74"/>
    <s v="1"/>
    <s v="F"/>
    <x v="0"/>
    <n v="3"/>
  </r>
  <r>
    <x v="74"/>
    <s v="1"/>
    <s v="M"/>
    <x v="0"/>
    <n v="1"/>
  </r>
  <r>
    <x v="74"/>
    <s v="1"/>
    <s v="F"/>
    <x v="1"/>
    <n v="4072"/>
  </r>
  <r>
    <x v="74"/>
    <s v="1"/>
    <s v="F"/>
    <x v="0"/>
    <n v="7056"/>
  </r>
  <r>
    <x v="74"/>
    <s v="1"/>
    <s v="M"/>
    <x v="1"/>
    <n v="4402"/>
  </r>
  <r>
    <x v="74"/>
    <s v="1"/>
    <s v="M"/>
    <x v="0"/>
    <n v="6888"/>
  </r>
  <r>
    <x v="74"/>
    <s v="2"/>
    <s v="F"/>
    <x v="1"/>
    <n v="33"/>
  </r>
  <r>
    <x v="74"/>
    <s v="2"/>
    <s v="F"/>
    <x v="0"/>
    <n v="174"/>
  </r>
  <r>
    <x v="74"/>
    <s v="2"/>
    <s v="M"/>
    <x v="1"/>
    <n v="34"/>
  </r>
  <r>
    <x v="74"/>
    <s v="2"/>
    <s v="M"/>
    <x v="0"/>
    <n v="154"/>
  </r>
  <r>
    <x v="74"/>
    <s v="3"/>
    <s v="F"/>
    <x v="1"/>
    <n v="5"/>
  </r>
  <r>
    <x v="74"/>
    <s v="3"/>
    <s v="F"/>
    <x v="0"/>
    <n v="7"/>
  </r>
  <r>
    <x v="74"/>
    <s v="3"/>
    <s v="M"/>
    <x v="1"/>
    <n v="3"/>
  </r>
  <r>
    <x v="74"/>
    <s v="3"/>
    <s v="M"/>
    <x v="0"/>
    <n v="2"/>
  </r>
  <r>
    <x v="74"/>
    <s v="N"/>
    <s v="F"/>
    <x v="1"/>
    <n v="102"/>
  </r>
  <r>
    <x v="74"/>
    <s v="N"/>
    <s v="F"/>
    <x v="0"/>
    <n v="184"/>
  </r>
  <r>
    <x v="74"/>
    <s v="N"/>
    <s v="M"/>
    <x v="1"/>
    <n v="110"/>
  </r>
  <r>
    <x v="74"/>
    <s v="N"/>
    <s v="M"/>
    <x v="0"/>
    <n v="136"/>
  </r>
  <r>
    <x v="75"/>
    <s v="1"/>
    <s v="F"/>
    <x v="1"/>
    <n v="352"/>
  </r>
  <r>
    <x v="75"/>
    <s v="1"/>
    <s v="F"/>
    <x v="0"/>
    <n v="197"/>
  </r>
  <r>
    <x v="75"/>
    <s v="1"/>
    <s v="M"/>
    <x v="1"/>
    <n v="347"/>
  </r>
  <r>
    <x v="75"/>
    <s v="1"/>
    <s v="M"/>
    <x v="0"/>
    <n v="187"/>
  </r>
  <r>
    <x v="75"/>
    <s v="2"/>
    <s v="F"/>
    <x v="1"/>
    <n v="219"/>
  </r>
  <r>
    <x v="75"/>
    <s v="2"/>
    <s v="F"/>
    <x v="0"/>
    <n v="88"/>
  </r>
  <r>
    <x v="75"/>
    <s v="2"/>
    <s v="M"/>
    <x v="1"/>
    <n v="228"/>
  </r>
  <r>
    <x v="75"/>
    <s v="2"/>
    <s v="M"/>
    <x v="0"/>
    <n v="83"/>
  </r>
  <r>
    <x v="75"/>
    <s v="3"/>
    <s v="F"/>
    <x v="1"/>
    <n v="1"/>
  </r>
  <r>
    <x v="75"/>
    <s v="3"/>
    <s v="F"/>
    <x v="0"/>
    <n v="2"/>
  </r>
  <r>
    <x v="75"/>
    <s v="3"/>
    <s v="M"/>
    <x v="1"/>
    <n v="1"/>
  </r>
  <r>
    <x v="75"/>
    <s v="3"/>
    <s v="M"/>
    <x v="0"/>
    <n v="1"/>
  </r>
  <r>
    <x v="75"/>
    <s v="N"/>
    <s v="F"/>
    <x v="1"/>
    <n v="28"/>
  </r>
  <r>
    <x v="75"/>
    <s v="N"/>
    <s v="F"/>
    <x v="0"/>
    <n v="14"/>
  </r>
  <r>
    <x v="75"/>
    <s v="N"/>
    <s v="M"/>
    <x v="1"/>
    <n v="25"/>
  </r>
  <r>
    <x v="75"/>
    <s v="N"/>
    <s v="M"/>
    <x v="0"/>
    <n v="17"/>
  </r>
  <r>
    <x v="76"/>
    <s v="1"/>
    <s v="F"/>
    <x v="1"/>
    <n v="1564"/>
  </r>
  <r>
    <x v="76"/>
    <s v="1"/>
    <s v="F"/>
    <x v="0"/>
    <n v="1092"/>
  </r>
  <r>
    <x v="76"/>
    <s v="1"/>
    <s v="M"/>
    <x v="1"/>
    <n v="1481"/>
  </r>
  <r>
    <x v="76"/>
    <s v="1"/>
    <s v="M"/>
    <x v="0"/>
    <n v="904"/>
  </r>
  <r>
    <x v="76"/>
    <s v="2"/>
    <s v="F"/>
    <x v="1"/>
    <n v="890"/>
  </r>
  <r>
    <x v="76"/>
    <s v="2"/>
    <s v="F"/>
    <x v="0"/>
    <n v="1149"/>
  </r>
  <r>
    <x v="76"/>
    <s v="2"/>
    <s v="M"/>
    <x v="1"/>
    <n v="935"/>
  </r>
  <r>
    <x v="76"/>
    <s v="2"/>
    <s v="M"/>
    <x v="0"/>
    <n v="972"/>
  </r>
  <r>
    <x v="76"/>
    <s v="3"/>
    <s v="F"/>
    <x v="1"/>
    <n v="11"/>
  </r>
  <r>
    <x v="76"/>
    <s v="3"/>
    <s v="F"/>
    <x v="0"/>
    <n v="12"/>
  </r>
  <r>
    <x v="76"/>
    <s v="3"/>
    <s v="M"/>
    <x v="1"/>
    <n v="14"/>
  </r>
  <r>
    <x v="76"/>
    <s v="3"/>
    <s v="M"/>
    <x v="0"/>
    <n v="12"/>
  </r>
  <r>
    <x v="76"/>
    <s v="N"/>
    <s v="F"/>
    <x v="1"/>
    <n v="563"/>
  </r>
  <r>
    <x v="76"/>
    <s v="N"/>
    <s v="F"/>
    <x v="0"/>
    <n v="589"/>
  </r>
  <r>
    <x v="76"/>
    <s v="N"/>
    <s v="M"/>
    <x v="1"/>
    <n v="474"/>
  </r>
  <r>
    <x v="76"/>
    <s v="N"/>
    <s v="M"/>
    <x v="0"/>
    <n v="466"/>
  </r>
  <r>
    <x v="77"/>
    <s v="1"/>
    <s v="F"/>
    <x v="1"/>
    <n v="1536"/>
  </r>
  <r>
    <x v="77"/>
    <s v="1"/>
    <s v="F"/>
    <x v="0"/>
    <n v="380"/>
  </r>
  <r>
    <x v="77"/>
    <s v="1"/>
    <s v="M"/>
    <x v="1"/>
    <n v="1769"/>
  </r>
  <r>
    <x v="77"/>
    <s v="1"/>
    <s v="M"/>
    <x v="0"/>
    <n v="390"/>
  </r>
  <r>
    <x v="77"/>
    <s v="2"/>
    <s v="F"/>
    <x v="1"/>
    <n v="15"/>
  </r>
  <r>
    <x v="77"/>
    <s v="2"/>
    <s v="F"/>
    <x v="0"/>
    <n v="29"/>
  </r>
  <r>
    <x v="77"/>
    <s v="2"/>
    <s v="M"/>
    <x v="1"/>
    <n v="22"/>
  </r>
  <r>
    <x v="77"/>
    <s v="2"/>
    <s v="M"/>
    <x v="0"/>
    <n v="25"/>
  </r>
  <r>
    <x v="77"/>
    <s v="3"/>
    <s v="F"/>
    <x v="0"/>
    <n v="1"/>
  </r>
  <r>
    <x v="77"/>
    <s v="3"/>
    <s v="M"/>
    <x v="1"/>
    <n v="1"/>
  </r>
  <r>
    <x v="77"/>
    <s v="N"/>
    <s v="F"/>
    <x v="1"/>
    <n v="851"/>
  </r>
  <r>
    <x v="77"/>
    <s v="N"/>
    <s v="F"/>
    <x v="0"/>
    <n v="312"/>
  </r>
  <r>
    <x v="77"/>
    <s v="N"/>
    <s v="M"/>
    <x v="1"/>
    <n v="915"/>
  </r>
  <r>
    <x v="77"/>
    <s v="N"/>
    <s v="M"/>
    <x v="0"/>
    <n v="298"/>
  </r>
  <r>
    <x v="78"/>
    <s v="1"/>
    <s v="F"/>
    <x v="1"/>
    <n v="870"/>
  </r>
  <r>
    <x v="78"/>
    <s v="1"/>
    <s v="F"/>
    <x v="0"/>
    <n v="676"/>
  </r>
  <r>
    <x v="78"/>
    <s v="1"/>
    <s v="M"/>
    <x v="1"/>
    <n v="884"/>
  </r>
  <r>
    <x v="78"/>
    <s v="1"/>
    <s v="M"/>
    <x v="0"/>
    <n v="589"/>
  </r>
  <r>
    <x v="78"/>
    <s v="2"/>
    <s v="F"/>
    <x v="1"/>
    <n v="803"/>
  </r>
  <r>
    <x v="78"/>
    <s v="2"/>
    <s v="F"/>
    <x v="0"/>
    <n v="387"/>
  </r>
  <r>
    <x v="78"/>
    <s v="2"/>
    <s v="M"/>
    <x v="1"/>
    <n v="857"/>
  </r>
  <r>
    <x v="78"/>
    <s v="2"/>
    <s v="M"/>
    <x v="0"/>
    <n v="363"/>
  </r>
  <r>
    <x v="78"/>
    <s v="3"/>
    <s v="F"/>
    <x v="1"/>
    <n v="3"/>
  </r>
  <r>
    <x v="78"/>
    <s v="3"/>
    <s v="F"/>
    <x v="0"/>
    <n v="1"/>
  </r>
  <r>
    <x v="78"/>
    <s v="3"/>
    <s v="M"/>
    <x v="1"/>
    <n v="5"/>
  </r>
  <r>
    <x v="78"/>
    <s v="3"/>
    <s v="M"/>
    <x v="0"/>
    <n v="2"/>
  </r>
  <r>
    <x v="78"/>
    <s v="N"/>
    <s v="F"/>
    <x v="1"/>
    <n v="148"/>
  </r>
  <r>
    <x v="78"/>
    <s v="N"/>
    <s v="F"/>
    <x v="0"/>
    <n v="67"/>
  </r>
  <r>
    <x v="78"/>
    <s v="N"/>
    <s v="M"/>
    <x v="1"/>
    <n v="181"/>
  </r>
  <r>
    <x v="78"/>
    <s v="N"/>
    <s v="M"/>
    <x v="0"/>
    <n v="83"/>
  </r>
  <r>
    <x v="79"/>
    <s v="1"/>
    <s v="F"/>
    <x v="1"/>
    <n v="1302"/>
  </r>
  <r>
    <x v="79"/>
    <s v="1"/>
    <s v="F"/>
    <x v="0"/>
    <n v="10290"/>
  </r>
  <r>
    <x v="79"/>
    <s v="1"/>
    <s v="M"/>
    <x v="1"/>
    <n v="1322"/>
  </r>
  <r>
    <x v="79"/>
    <s v="1"/>
    <s v="M"/>
    <x v="0"/>
    <n v="9455"/>
  </r>
  <r>
    <x v="79"/>
    <s v="2"/>
    <s v="F"/>
    <x v="1"/>
    <n v="111"/>
  </r>
  <r>
    <x v="79"/>
    <s v="2"/>
    <s v="F"/>
    <x v="0"/>
    <n v="1036"/>
  </r>
  <r>
    <x v="79"/>
    <s v="2"/>
    <s v="M"/>
    <x v="1"/>
    <n v="146"/>
  </r>
  <r>
    <x v="79"/>
    <s v="2"/>
    <s v="M"/>
    <x v="0"/>
    <n v="1007"/>
  </r>
  <r>
    <x v="79"/>
    <s v="3"/>
    <s v="F"/>
    <x v="1"/>
    <n v="3"/>
  </r>
  <r>
    <x v="79"/>
    <s v="3"/>
    <s v="F"/>
    <x v="0"/>
    <n v="8"/>
  </r>
  <r>
    <x v="79"/>
    <s v="3"/>
    <s v="M"/>
    <x v="1"/>
    <n v="3"/>
  </r>
  <r>
    <x v="79"/>
    <s v="3"/>
    <s v="M"/>
    <x v="0"/>
    <n v="8"/>
  </r>
  <r>
    <x v="79"/>
    <s v="N"/>
    <s v="F"/>
    <x v="1"/>
    <n v="84"/>
  </r>
  <r>
    <x v="79"/>
    <s v="N"/>
    <s v="F"/>
    <x v="0"/>
    <n v="522"/>
  </r>
  <r>
    <x v="79"/>
    <s v="N"/>
    <s v="M"/>
    <x v="1"/>
    <n v="83"/>
  </r>
  <r>
    <x v="79"/>
    <s v="N"/>
    <s v="M"/>
    <x v="0"/>
    <n v="386"/>
  </r>
  <r>
    <x v="80"/>
    <s v="1"/>
    <s v="F"/>
    <x v="1"/>
    <n v="1054"/>
  </r>
  <r>
    <x v="80"/>
    <s v="1"/>
    <s v="F"/>
    <x v="0"/>
    <n v="1881"/>
  </r>
  <r>
    <x v="80"/>
    <s v="1"/>
    <s v="M"/>
    <x v="1"/>
    <n v="1030"/>
  </r>
  <r>
    <x v="80"/>
    <s v="1"/>
    <s v="M"/>
    <x v="0"/>
    <n v="1665"/>
  </r>
  <r>
    <x v="80"/>
    <s v="2"/>
    <s v="F"/>
    <x v="1"/>
    <n v="252"/>
  </r>
  <r>
    <x v="80"/>
    <s v="2"/>
    <s v="F"/>
    <x v="0"/>
    <n v="493"/>
  </r>
  <r>
    <x v="80"/>
    <s v="2"/>
    <s v="M"/>
    <x v="1"/>
    <n v="235"/>
  </r>
  <r>
    <x v="80"/>
    <s v="2"/>
    <s v="M"/>
    <x v="0"/>
    <n v="434"/>
  </r>
  <r>
    <x v="80"/>
    <s v="3"/>
    <s v="F"/>
    <x v="1"/>
    <n v="6"/>
  </r>
  <r>
    <x v="80"/>
    <s v="3"/>
    <s v="F"/>
    <x v="0"/>
    <n v="2"/>
  </r>
  <r>
    <x v="80"/>
    <s v="3"/>
    <s v="M"/>
    <x v="1"/>
    <n v="5"/>
  </r>
  <r>
    <x v="80"/>
    <s v="3"/>
    <s v="M"/>
    <x v="0"/>
    <n v="2"/>
  </r>
  <r>
    <x v="80"/>
    <s v="N"/>
    <s v="F"/>
    <x v="1"/>
    <n v="33"/>
  </r>
  <r>
    <x v="80"/>
    <s v="N"/>
    <s v="F"/>
    <x v="0"/>
    <n v="119"/>
  </r>
  <r>
    <x v="80"/>
    <s v="N"/>
    <s v="M"/>
    <x v="1"/>
    <n v="33"/>
  </r>
  <r>
    <x v="80"/>
    <s v="N"/>
    <s v="M"/>
    <x v="0"/>
    <n v="115"/>
  </r>
  <r>
    <x v="81"/>
    <s v="1"/>
    <s v="F"/>
    <x v="1"/>
    <n v="1658"/>
  </r>
  <r>
    <x v="81"/>
    <s v="1"/>
    <s v="F"/>
    <x v="0"/>
    <n v="1885"/>
  </r>
  <r>
    <x v="81"/>
    <s v="1"/>
    <s v="M"/>
    <x v="1"/>
    <n v="1282"/>
  </r>
  <r>
    <x v="81"/>
    <s v="1"/>
    <s v="M"/>
    <x v="0"/>
    <n v="1681"/>
  </r>
  <r>
    <x v="81"/>
    <s v="2"/>
    <s v="F"/>
    <x v="1"/>
    <n v="364"/>
  </r>
  <r>
    <x v="81"/>
    <s v="2"/>
    <s v="F"/>
    <x v="0"/>
    <n v="334"/>
  </r>
  <r>
    <x v="81"/>
    <s v="2"/>
    <s v="M"/>
    <x v="1"/>
    <n v="315"/>
  </r>
  <r>
    <x v="81"/>
    <s v="2"/>
    <s v="M"/>
    <x v="0"/>
    <n v="311"/>
  </r>
  <r>
    <x v="81"/>
    <s v="3"/>
    <s v="F"/>
    <x v="1"/>
    <n v="1"/>
  </r>
  <r>
    <x v="81"/>
    <s v="3"/>
    <s v="M"/>
    <x v="0"/>
    <n v="1"/>
  </r>
  <r>
    <x v="81"/>
    <s v="N"/>
    <s v="F"/>
    <x v="1"/>
    <n v="358"/>
  </r>
  <r>
    <x v="81"/>
    <s v="N"/>
    <s v="F"/>
    <x v="0"/>
    <n v="217"/>
  </r>
  <r>
    <x v="81"/>
    <s v="N"/>
    <s v="M"/>
    <x v="1"/>
    <n v="284"/>
  </r>
  <r>
    <x v="81"/>
    <s v="N"/>
    <s v="M"/>
    <x v="0"/>
    <n v="179"/>
  </r>
  <r>
    <x v="82"/>
    <s v="1"/>
    <s v="F"/>
    <x v="1"/>
    <n v="2865"/>
  </r>
  <r>
    <x v="82"/>
    <s v="1"/>
    <s v="F"/>
    <x v="0"/>
    <n v="5001"/>
  </r>
  <r>
    <x v="82"/>
    <s v="1"/>
    <s v="M"/>
    <x v="1"/>
    <n v="3027"/>
  </r>
  <r>
    <x v="82"/>
    <s v="1"/>
    <s v="M"/>
    <x v="0"/>
    <n v="4338"/>
  </r>
  <r>
    <x v="82"/>
    <s v="2"/>
    <s v="F"/>
    <x v="1"/>
    <n v="235"/>
  </r>
  <r>
    <x v="82"/>
    <s v="2"/>
    <s v="F"/>
    <x v="0"/>
    <n v="826"/>
  </r>
  <r>
    <x v="82"/>
    <s v="2"/>
    <s v="M"/>
    <x v="1"/>
    <n v="228"/>
  </r>
  <r>
    <x v="82"/>
    <s v="2"/>
    <s v="M"/>
    <x v="0"/>
    <n v="653"/>
  </r>
  <r>
    <x v="82"/>
    <s v="3"/>
    <s v="F"/>
    <x v="1"/>
    <n v="2"/>
  </r>
  <r>
    <x v="82"/>
    <s v="3"/>
    <s v="F"/>
    <x v="0"/>
    <n v="6"/>
  </r>
  <r>
    <x v="82"/>
    <s v="3"/>
    <s v="M"/>
    <x v="1"/>
    <n v="1"/>
  </r>
  <r>
    <x v="82"/>
    <s v="3"/>
    <s v="M"/>
    <x v="0"/>
    <n v="5"/>
  </r>
  <r>
    <x v="82"/>
    <s v="N"/>
    <s v="F"/>
    <x v="1"/>
    <n v="342"/>
  </r>
  <r>
    <x v="82"/>
    <s v="N"/>
    <s v="F"/>
    <x v="0"/>
    <n v="571"/>
  </r>
  <r>
    <x v="82"/>
    <s v="N"/>
    <s v="M"/>
    <x v="1"/>
    <n v="325"/>
  </r>
  <r>
    <x v="82"/>
    <s v="N"/>
    <s v="M"/>
    <x v="0"/>
    <n v="459"/>
  </r>
  <r>
    <x v="83"/>
    <s v="1"/>
    <s v="F"/>
    <x v="1"/>
    <n v="23"/>
  </r>
  <r>
    <x v="83"/>
    <s v="1"/>
    <s v="F"/>
    <x v="0"/>
    <n v="6"/>
  </r>
  <r>
    <x v="83"/>
    <s v="1"/>
    <s v="M"/>
    <x v="1"/>
    <n v="15"/>
  </r>
  <r>
    <x v="83"/>
    <s v="1"/>
    <s v="M"/>
    <x v="0"/>
    <n v="7"/>
  </r>
  <r>
    <x v="83"/>
    <s v="1"/>
    <s v="F"/>
    <x v="1"/>
    <n v="390"/>
  </r>
  <r>
    <x v="83"/>
    <s v="1"/>
    <s v="F"/>
    <x v="0"/>
    <n v="402"/>
  </r>
  <r>
    <x v="83"/>
    <s v="1"/>
    <s v="M"/>
    <x v="1"/>
    <n v="361"/>
  </r>
  <r>
    <x v="83"/>
    <s v="1"/>
    <s v="M"/>
    <x v="0"/>
    <n v="394"/>
  </r>
  <r>
    <x v="83"/>
    <s v="2"/>
    <s v="F"/>
    <x v="1"/>
    <n v="433"/>
  </r>
  <r>
    <x v="83"/>
    <s v="2"/>
    <s v="F"/>
    <x v="0"/>
    <n v="351"/>
  </r>
  <r>
    <x v="83"/>
    <s v="2"/>
    <s v="M"/>
    <x v="1"/>
    <n v="373"/>
  </r>
  <r>
    <x v="83"/>
    <s v="2"/>
    <s v="M"/>
    <x v="0"/>
    <n v="369"/>
  </r>
  <r>
    <x v="83"/>
    <s v="3"/>
    <s v="F"/>
    <x v="1"/>
    <n v="42"/>
  </r>
  <r>
    <x v="83"/>
    <s v="3"/>
    <s v="F"/>
    <x v="0"/>
    <n v="66"/>
  </r>
  <r>
    <x v="83"/>
    <s v="3"/>
    <s v="M"/>
    <x v="1"/>
    <n v="20"/>
  </r>
  <r>
    <x v="83"/>
    <s v="3"/>
    <s v="M"/>
    <x v="0"/>
    <n v="42"/>
  </r>
  <r>
    <x v="83"/>
    <s v="N"/>
    <s v="F"/>
    <x v="1"/>
    <n v="142"/>
  </r>
  <r>
    <x v="83"/>
    <s v="N"/>
    <s v="F"/>
    <x v="0"/>
    <n v="132"/>
  </r>
  <r>
    <x v="83"/>
    <s v="N"/>
    <s v="M"/>
    <x v="1"/>
    <n v="148"/>
  </r>
  <r>
    <x v="83"/>
    <s v="N"/>
    <s v="M"/>
    <x v="0"/>
    <n v="112"/>
  </r>
  <r>
    <x v="84"/>
    <s v="1"/>
    <s v="F"/>
    <x v="1"/>
    <n v="1964"/>
  </r>
  <r>
    <x v="84"/>
    <s v="1"/>
    <s v="F"/>
    <x v="0"/>
    <n v="5170"/>
  </r>
  <r>
    <x v="84"/>
    <s v="1"/>
    <s v="M"/>
    <x v="1"/>
    <n v="1503"/>
  </r>
  <r>
    <x v="84"/>
    <s v="1"/>
    <s v="M"/>
    <x v="0"/>
    <n v="4593"/>
  </r>
  <r>
    <x v="84"/>
    <s v="2"/>
    <s v="F"/>
    <x v="1"/>
    <n v="652"/>
  </r>
  <r>
    <x v="84"/>
    <s v="2"/>
    <s v="F"/>
    <x v="0"/>
    <n v="1436"/>
  </r>
  <r>
    <x v="84"/>
    <s v="2"/>
    <s v="M"/>
    <x v="1"/>
    <n v="571"/>
  </r>
  <r>
    <x v="84"/>
    <s v="2"/>
    <s v="M"/>
    <x v="0"/>
    <n v="1335"/>
  </r>
  <r>
    <x v="84"/>
    <s v="3"/>
    <s v="F"/>
    <x v="1"/>
    <n v="257"/>
  </r>
  <r>
    <x v="84"/>
    <s v="3"/>
    <s v="F"/>
    <x v="0"/>
    <n v="277"/>
  </r>
  <r>
    <x v="84"/>
    <s v="3"/>
    <s v="M"/>
    <x v="1"/>
    <n v="233"/>
  </r>
  <r>
    <x v="84"/>
    <s v="3"/>
    <s v="M"/>
    <x v="0"/>
    <n v="245"/>
  </r>
  <r>
    <x v="84"/>
    <s v="N"/>
    <s v="F"/>
    <x v="1"/>
    <n v="536"/>
  </r>
  <r>
    <x v="84"/>
    <s v="N"/>
    <s v="F"/>
    <x v="0"/>
    <n v="1229"/>
  </r>
  <r>
    <x v="84"/>
    <s v="N"/>
    <s v="M"/>
    <x v="1"/>
    <n v="450"/>
  </r>
  <r>
    <x v="84"/>
    <s v="N"/>
    <s v="M"/>
    <x v="0"/>
    <n v="1139"/>
  </r>
  <r>
    <x v="85"/>
    <s v="1"/>
    <s v="F"/>
    <x v="1"/>
    <n v="1555"/>
  </r>
  <r>
    <x v="85"/>
    <s v="1"/>
    <s v="F"/>
    <x v="0"/>
    <n v="875"/>
  </r>
  <r>
    <x v="85"/>
    <s v="1"/>
    <s v="M"/>
    <x v="1"/>
    <n v="1901"/>
  </r>
  <r>
    <x v="85"/>
    <s v="1"/>
    <s v="M"/>
    <x v="0"/>
    <n v="962"/>
  </r>
  <r>
    <x v="85"/>
    <s v="2"/>
    <s v="F"/>
    <x v="1"/>
    <n v="86"/>
  </r>
  <r>
    <x v="85"/>
    <s v="2"/>
    <s v="F"/>
    <x v="0"/>
    <n v="87"/>
  </r>
  <r>
    <x v="85"/>
    <s v="2"/>
    <s v="M"/>
    <x v="1"/>
    <n v="117"/>
  </r>
  <r>
    <x v="85"/>
    <s v="2"/>
    <s v="M"/>
    <x v="0"/>
    <n v="95"/>
  </r>
  <r>
    <x v="85"/>
    <s v="3"/>
    <s v="F"/>
    <x v="0"/>
    <n v="2"/>
  </r>
  <r>
    <x v="85"/>
    <s v="N"/>
    <s v="F"/>
    <x v="1"/>
    <n v="548"/>
  </r>
  <r>
    <x v="85"/>
    <s v="N"/>
    <s v="F"/>
    <x v="0"/>
    <n v="299"/>
  </r>
  <r>
    <x v="85"/>
    <s v="N"/>
    <s v="M"/>
    <x v="1"/>
    <n v="511"/>
  </r>
  <r>
    <x v="85"/>
    <s v="N"/>
    <s v="M"/>
    <x v="0"/>
    <n v="296"/>
  </r>
  <r>
    <x v="86"/>
    <s v="1"/>
    <s v="F"/>
    <x v="1"/>
    <n v="37"/>
  </r>
  <r>
    <x v="86"/>
    <s v="1"/>
    <s v="F"/>
    <x v="0"/>
    <n v="1042"/>
  </r>
  <r>
    <x v="86"/>
    <s v="1"/>
    <s v="M"/>
    <x v="1"/>
    <n v="43"/>
  </r>
  <r>
    <x v="86"/>
    <s v="1"/>
    <s v="M"/>
    <x v="0"/>
    <n v="868"/>
  </r>
  <r>
    <x v="86"/>
    <s v="2"/>
    <s v="F"/>
    <x v="1"/>
    <n v="25"/>
  </r>
  <r>
    <x v="86"/>
    <s v="2"/>
    <s v="F"/>
    <x v="0"/>
    <n v="1465"/>
  </r>
  <r>
    <x v="86"/>
    <s v="2"/>
    <s v="M"/>
    <x v="1"/>
    <n v="20"/>
  </r>
  <r>
    <x v="86"/>
    <s v="2"/>
    <s v="M"/>
    <x v="0"/>
    <n v="1210"/>
  </r>
  <r>
    <x v="86"/>
    <s v="3"/>
    <s v="F"/>
    <x v="0"/>
    <n v="71"/>
  </r>
  <r>
    <x v="86"/>
    <s v="3"/>
    <s v="M"/>
    <x v="0"/>
    <n v="59"/>
  </r>
  <r>
    <x v="86"/>
    <s v="N"/>
    <s v="F"/>
    <x v="1"/>
    <n v="26"/>
  </r>
  <r>
    <x v="86"/>
    <s v="N"/>
    <s v="F"/>
    <x v="0"/>
    <n v="355"/>
  </r>
  <r>
    <x v="86"/>
    <s v="N"/>
    <s v="M"/>
    <x v="1"/>
    <n v="11"/>
  </r>
  <r>
    <x v="86"/>
    <s v="N"/>
    <s v="M"/>
    <x v="0"/>
    <n v="287"/>
  </r>
  <r>
    <x v="87"/>
    <s v="1"/>
    <s v="F"/>
    <x v="1"/>
    <n v="2051"/>
  </r>
  <r>
    <x v="87"/>
    <s v="1"/>
    <s v="F"/>
    <x v="0"/>
    <n v="1769"/>
  </r>
  <r>
    <x v="87"/>
    <s v="1"/>
    <s v="M"/>
    <x v="1"/>
    <n v="2287"/>
  </r>
  <r>
    <x v="87"/>
    <s v="1"/>
    <s v="M"/>
    <x v="0"/>
    <n v="1705"/>
  </r>
  <r>
    <x v="87"/>
    <s v="2"/>
    <s v="F"/>
    <x v="1"/>
    <n v="988"/>
  </r>
  <r>
    <x v="87"/>
    <s v="2"/>
    <s v="F"/>
    <x v="0"/>
    <n v="411"/>
  </r>
  <r>
    <x v="87"/>
    <s v="2"/>
    <s v="M"/>
    <x v="1"/>
    <n v="1148"/>
  </r>
  <r>
    <x v="87"/>
    <s v="2"/>
    <s v="M"/>
    <x v="0"/>
    <n v="464"/>
  </r>
  <r>
    <x v="87"/>
    <s v="3"/>
    <s v="F"/>
    <x v="1"/>
    <n v="3"/>
  </r>
  <r>
    <x v="87"/>
    <s v="3"/>
    <s v="F"/>
    <x v="0"/>
    <n v="1"/>
  </r>
  <r>
    <x v="87"/>
    <s v="3"/>
    <s v="M"/>
    <x v="1"/>
    <n v="10"/>
  </r>
  <r>
    <x v="87"/>
    <s v="3"/>
    <s v="M"/>
    <x v="0"/>
    <n v="1"/>
  </r>
  <r>
    <x v="87"/>
    <s v="N"/>
    <s v="F"/>
    <x v="1"/>
    <n v="740"/>
  </r>
  <r>
    <x v="87"/>
    <s v="N"/>
    <s v="F"/>
    <x v="0"/>
    <n v="466"/>
  </r>
  <r>
    <x v="87"/>
    <s v="N"/>
    <s v="M"/>
    <x v="1"/>
    <n v="661"/>
  </r>
  <r>
    <x v="87"/>
    <s v="N"/>
    <s v="M"/>
    <x v="0"/>
    <n v="404"/>
  </r>
  <r>
    <x v="88"/>
    <s v="1"/>
    <s v="F"/>
    <x v="1"/>
    <n v="1157"/>
  </r>
  <r>
    <x v="88"/>
    <s v="1"/>
    <s v="F"/>
    <x v="0"/>
    <n v="488"/>
  </r>
  <r>
    <x v="88"/>
    <s v="1"/>
    <s v="M"/>
    <x v="1"/>
    <n v="1108"/>
  </r>
  <r>
    <x v="88"/>
    <s v="1"/>
    <s v="M"/>
    <x v="0"/>
    <n v="446"/>
  </r>
  <r>
    <x v="88"/>
    <s v="2"/>
    <s v="F"/>
    <x v="1"/>
    <n v="269"/>
  </r>
  <r>
    <x v="88"/>
    <s v="2"/>
    <s v="F"/>
    <x v="0"/>
    <n v="180"/>
  </r>
  <r>
    <x v="88"/>
    <s v="2"/>
    <s v="M"/>
    <x v="1"/>
    <n v="413"/>
  </r>
  <r>
    <x v="88"/>
    <s v="2"/>
    <s v="M"/>
    <x v="0"/>
    <n v="174"/>
  </r>
  <r>
    <x v="88"/>
    <s v="N"/>
    <s v="F"/>
    <x v="1"/>
    <n v="49"/>
  </r>
  <r>
    <x v="88"/>
    <s v="N"/>
    <s v="F"/>
    <x v="0"/>
    <n v="59"/>
  </r>
  <r>
    <x v="88"/>
    <s v="N"/>
    <s v="M"/>
    <x v="1"/>
    <n v="56"/>
  </r>
  <r>
    <x v="88"/>
    <s v="N"/>
    <s v="M"/>
    <x v="0"/>
    <n v="51"/>
  </r>
  <r>
    <x v="89"/>
    <s v="1"/>
    <s v="F"/>
    <x v="1"/>
    <n v="434"/>
  </r>
  <r>
    <x v="89"/>
    <s v="1"/>
    <s v="F"/>
    <x v="0"/>
    <n v="591"/>
  </r>
  <r>
    <x v="89"/>
    <s v="1"/>
    <s v="M"/>
    <x v="1"/>
    <n v="455"/>
  </r>
  <r>
    <x v="89"/>
    <s v="1"/>
    <s v="M"/>
    <x v="0"/>
    <n v="654"/>
  </r>
  <r>
    <x v="89"/>
    <s v="2"/>
    <s v="F"/>
    <x v="1"/>
    <n v="108"/>
  </r>
  <r>
    <x v="89"/>
    <s v="2"/>
    <s v="F"/>
    <x v="0"/>
    <n v="136"/>
  </r>
  <r>
    <x v="89"/>
    <s v="2"/>
    <s v="M"/>
    <x v="1"/>
    <n v="153"/>
  </r>
  <r>
    <x v="89"/>
    <s v="2"/>
    <s v="M"/>
    <x v="0"/>
    <n v="138"/>
  </r>
  <r>
    <x v="89"/>
    <s v="3"/>
    <s v="F"/>
    <x v="0"/>
    <n v="16"/>
  </r>
  <r>
    <x v="89"/>
    <s v="3"/>
    <s v="M"/>
    <x v="1"/>
    <n v="3"/>
  </r>
  <r>
    <x v="89"/>
    <s v="3"/>
    <s v="M"/>
    <x v="0"/>
    <n v="17"/>
  </r>
  <r>
    <x v="89"/>
    <s v="N"/>
    <s v="F"/>
    <x v="1"/>
    <n v="1529"/>
  </r>
  <r>
    <x v="89"/>
    <s v="N"/>
    <s v="F"/>
    <x v="0"/>
    <n v="2123"/>
  </r>
  <r>
    <x v="89"/>
    <s v="N"/>
    <s v="M"/>
    <x v="1"/>
    <n v="1606"/>
  </r>
  <r>
    <x v="89"/>
    <s v="N"/>
    <s v="M"/>
    <x v="0"/>
    <n v="1829"/>
  </r>
  <r>
    <x v="90"/>
    <s v="1"/>
    <s v="F"/>
    <x v="1"/>
    <n v="302"/>
  </r>
  <r>
    <x v="90"/>
    <s v="1"/>
    <s v="F"/>
    <x v="0"/>
    <n v="350"/>
  </r>
  <r>
    <x v="90"/>
    <s v="1"/>
    <s v="M"/>
    <x v="1"/>
    <n v="380"/>
  </r>
  <r>
    <x v="90"/>
    <s v="1"/>
    <s v="M"/>
    <x v="0"/>
    <n v="389"/>
  </r>
  <r>
    <x v="90"/>
    <s v="2"/>
    <s v="F"/>
    <x v="1"/>
    <n v="8"/>
  </r>
  <r>
    <x v="90"/>
    <s v="2"/>
    <s v="F"/>
    <x v="0"/>
    <n v="59"/>
  </r>
  <r>
    <x v="90"/>
    <s v="2"/>
    <s v="M"/>
    <x v="1"/>
    <n v="27"/>
  </r>
  <r>
    <x v="90"/>
    <s v="2"/>
    <s v="M"/>
    <x v="0"/>
    <n v="77"/>
  </r>
  <r>
    <x v="90"/>
    <s v="3"/>
    <s v="F"/>
    <x v="0"/>
    <n v="2"/>
  </r>
  <r>
    <x v="90"/>
    <s v="3"/>
    <s v="M"/>
    <x v="0"/>
    <n v="1"/>
  </r>
  <r>
    <x v="90"/>
    <s v="N"/>
    <s v="F"/>
    <x v="1"/>
    <n v="910"/>
  </r>
  <r>
    <x v="90"/>
    <s v="N"/>
    <s v="F"/>
    <x v="0"/>
    <n v="816"/>
  </r>
  <r>
    <x v="90"/>
    <s v="N"/>
    <s v="M"/>
    <x v="1"/>
    <n v="913"/>
  </r>
  <r>
    <x v="90"/>
    <s v="N"/>
    <s v="M"/>
    <x v="0"/>
    <n v="762"/>
  </r>
  <r>
    <x v="91"/>
    <s v="1"/>
    <s v="F"/>
    <x v="1"/>
    <n v="1185"/>
  </r>
  <r>
    <x v="91"/>
    <s v="1"/>
    <s v="F"/>
    <x v="0"/>
    <n v="986"/>
  </r>
  <r>
    <x v="91"/>
    <s v="1"/>
    <s v="M"/>
    <x v="1"/>
    <n v="1118"/>
  </r>
  <r>
    <x v="91"/>
    <s v="1"/>
    <s v="M"/>
    <x v="0"/>
    <n v="950"/>
  </r>
  <r>
    <x v="91"/>
    <s v="2"/>
    <s v="F"/>
    <x v="1"/>
    <n v="678"/>
  </r>
  <r>
    <x v="91"/>
    <s v="2"/>
    <s v="F"/>
    <x v="0"/>
    <n v="327"/>
  </r>
  <r>
    <x v="91"/>
    <s v="2"/>
    <s v="M"/>
    <x v="1"/>
    <n v="602"/>
  </r>
  <r>
    <x v="91"/>
    <s v="2"/>
    <s v="M"/>
    <x v="0"/>
    <n v="301"/>
  </r>
  <r>
    <x v="91"/>
    <s v="3"/>
    <s v="F"/>
    <x v="1"/>
    <n v="4"/>
  </r>
  <r>
    <x v="91"/>
    <s v="3"/>
    <s v="M"/>
    <x v="0"/>
    <n v="5"/>
  </r>
  <r>
    <x v="91"/>
    <s v="N"/>
    <s v="F"/>
    <x v="1"/>
    <n v="97"/>
  </r>
  <r>
    <x v="91"/>
    <s v="N"/>
    <s v="F"/>
    <x v="0"/>
    <n v="83"/>
  </r>
  <r>
    <x v="91"/>
    <s v="N"/>
    <s v="M"/>
    <x v="1"/>
    <n v="71"/>
  </r>
  <r>
    <x v="91"/>
    <s v="N"/>
    <s v="M"/>
    <x v="0"/>
    <n v="76"/>
  </r>
  <r>
    <x v="92"/>
    <s v="1"/>
    <s v="F"/>
    <x v="1"/>
    <n v="208"/>
  </r>
  <r>
    <x v="92"/>
    <s v="1"/>
    <s v="F"/>
    <x v="0"/>
    <n v="378"/>
  </r>
  <r>
    <x v="92"/>
    <s v="1"/>
    <s v="M"/>
    <x v="1"/>
    <n v="188"/>
  </r>
  <r>
    <x v="92"/>
    <s v="1"/>
    <s v="M"/>
    <x v="0"/>
    <n v="339"/>
  </r>
  <r>
    <x v="92"/>
    <s v="2"/>
    <s v="F"/>
    <x v="1"/>
    <n v="124"/>
  </r>
  <r>
    <x v="92"/>
    <s v="2"/>
    <s v="F"/>
    <x v="0"/>
    <n v="197"/>
  </r>
  <r>
    <x v="92"/>
    <s v="2"/>
    <s v="M"/>
    <x v="1"/>
    <n v="163"/>
  </r>
  <r>
    <x v="92"/>
    <s v="2"/>
    <s v="M"/>
    <x v="0"/>
    <n v="168"/>
  </r>
  <r>
    <x v="92"/>
    <s v="3"/>
    <s v="M"/>
    <x v="1"/>
    <n v="1"/>
  </r>
  <r>
    <x v="92"/>
    <s v="3"/>
    <s v="M"/>
    <x v="0"/>
    <n v="1"/>
  </r>
  <r>
    <x v="92"/>
    <s v="N"/>
    <s v="F"/>
    <x v="1"/>
    <n v="55"/>
  </r>
  <r>
    <x v="92"/>
    <s v="N"/>
    <s v="F"/>
    <x v="0"/>
    <n v="54"/>
  </r>
  <r>
    <x v="92"/>
    <s v="N"/>
    <s v="M"/>
    <x v="1"/>
    <n v="37"/>
  </r>
  <r>
    <x v="92"/>
    <s v="N"/>
    <s v="M"/>
    <x v="0"/>
    <n v="51"/>
  </r>
  <r>
    <x v="93"/>
    <s v="1"/>
    <s v="F"/>
    <x v="1"/>
    <n v="4748"/>
  </r>
  <r>
    <x v="93"/>
    <s v="1"/>
    <s v="F"/>
    <x v="0"/>
    <n v="4926"/>
  </r>
  <r>
    <x v="93"/>
    <s v="1"/>
    <s v="M"/>
    <x v="1"/>
    <n v="4540"/>
  </r>
  <r>
    <x v="93"/>
    <s v="1"/>
    <s v="M"/>
    <x v="0"/>
    <n v="4899"/>
  </r>
  <r>
    <x v="93"/>
    <s v="2"/>
    <s v="F"/>
    <x v="1"/>
    <n v="198"/>
  </r>
  <r>
    <x v="93"/>
    <s v="2"/>
    <s v="F"/>
    <x v="0"/>
    <n v="166"/>
  </r>
  <r>
    <x v="93"/>
    <s v="2"/>
    <s v="M"/>
    <x v="1"/>
    <n v="206"/>
  </r>
  <r>
    <x v="93"/>
    <s v="2"/>
    <s v="M"/>
    <x v="0"/>
    <n v="193"/>
  </r>
  <r>
    <x v="93"/>
    <s v="3"/>
    <s v="F"/>
    <x v="1"/>
    <n v="32"/>
  </r>
  <r>
    <x v="93"/>
    <s v="3"/>
    <s v="F"/>
    <x v="0"/>
    <n v="1"/>
  </r>
  <r>
    <x v="93"/>
    <s v="3"/>
    <s v="M"/>
    <x v="1"/>
    <n v="22"/>
  </r>
  <r>
    <x v="93"/>
    <s v="3"/>
    <s v="M"/>
    <x v="0"/>
    <n v="4"/>
  </r>
  <r>
    <x v="93"/>
    <s v="N"/>
    <s v="F"/>
    <x v="1"/>
    <n v="181"/>
  </r>
  <r>
    <x v="93"/>
    <s v="N"/>
    <s v="F"/>
    <x v="0"/>
    <n v="37"/>
  </r>
  <r>
    <x v="93"/>
    <s v="N"/>
    <s v="M"/>
    <x v="1"/>
    <n v="171"/>
  </r>
  <r>
    <x v="93"/>
    <s v="N"/>
    <s v="M"/>
    <x v="0"/>
    <n v="36"/>
  </r>
  <r>
    <x v="94"/>
    <s v="1"/>
    <s v="F"/>
    <x v="1"/>
    <n v="1324"/>
  </r>
  <r>
    <x v="94"/>
    <s v="1"/>
    <s v="F"/>
    <x v="0"/>
    <n v="1093"/>
  </r>
  <r>
    <x v="94"/>
    <s v="1"/>
    <s v="M"/>
    <x v="1"/>
    <n v="1466"/>
  </r>
  <r>
    <x v="94"/>
    <s v="1"/>
    <s v="M"/>
    <x v="0"/>
    <n v="1116"/>
  </r>
  <r>
    <x v="94"/>
    <s v="2"/>
    <s v="F"/>
    <x v="1"/>
    <n v="90"/>
  </r>
  <r>
    <x v="94"/>
    <s v="2"/>
    <s v="F"/>
    <x v="0"/>
    <n v="167"/>
  </r>
  <r>
    <x v="94"/>
    <s v="2"/>
    <s v="M"/>
    <x v="1"/>
    <n v="128"/>
  </r>
  <r>
    <x v="94"/>
    <s v="2"/>
    <s v="M"/>
    <x v="0"/>
    <n v="244"/>
  </r>
  <r>
    <x v="94"/>
    <s v="3"/>
    <s v="F"/>
    <x v="1"/>
    <n v="3"/>
  </r>
  <r>
    <x v="94"/>
    <s v="3"/>
    <s v="F"/>
    <x v="0"/>
    <n v="1"/>
  </r>
  <r>
    <x v="94"/>
    <s v="3"/>
    <s v="M"/>
    <x v="1"/>
    <n v="4"/>
  </r>
  <r>
    <x v="94"/>
    <s v="N"/>
    <s v="F"/>
    <x v="1"/>
    <n v="1140"/>
  </r>
  <r>
    <x v="94"/>
    <s v="N"/>
    <s v="F"/>
    <x v="0"/>
    <n v="1224"/>
  </r>
  <r>
    <x v="94"/>
    <s v="N"/>
    <s v="M"/>
    <x v="1"/>
    <n v="1096"/>
  </r>
  <r>
    <x v="94"/>
    <s v="N"/>
    <s v="M"/>
    <x v="0"/>
    <n v="1051"/>
  </r>
  <r>
    <x v="95"/>
    <s v="1"/>
    <s v="F"/>
    <x v="1"/>
    <n v="1401"/>
  </r>
  <r>
    <x v="95"/>
    <s v="1"/>
    <s v="F"/>
    <x v="0"/>
    <n v="1273"/>
  </r>
  <r>
    <x v="95"/>
    <s v="1"/>
    <s v="M"/>
    <x v="1"/>
    <n v="1270"/>
  </r>
  <r>
    <x v="95"/>
    <s v="1"/>
    <s v="M"/>
    <x v="0"/>
    <n v="1111"/>
  </r>
  <r>
    <x v="95"/>
    <s v="2"/>
    <s v="F"/>
    <x v="1"/>
    <n v="1339"/>
  </r>
  <r>
    <x v="95"/>
    <s v="2"/>
    <s v="F"/>
    <x v="0"/>
    <n v="658"/>
  </r>
  <r>
    <x v="95"/>
    <s v="2"/>
    <s v="M"/>
    <x v="1"/>
    <n v="1230"/>
  </r>
  <r>
    <x v="95"/>
    <s v="2"/>
    <s v="M"/>
    <x v="0"/>
    <n v="548"/>
  </r>
  <r>
    <x v="95"/>
    <s v="3"/>
    <s v="F"/>
    <x v="1"/>
    <n v="21"/>
  </r>
  <r>
    <x v="95"/>
    <s v="3"/>
    <s v="F"/>
    <x v="0"/>
    <n v="15"/>
  </r>
  <r>
    <x v="95"/>
    <s v="3"/>
    <s v="M"/>
    <x v="1"/>
    <n v="9"/>
  </r>
  <r>
    <x v="95"/>
    <s v="3"/>
    <s v="M"/>
    <x v="0"/>
    <n v="13"/>
  </r>
  <r>
    <x v="95"/>
    <s v="N"/>
    <s v="F"/>
    <x v="1"/>
    <n v="122"/>
  </r>
  <r>
    <x v="95"/>
    <s v="N"/>
    <s v="F"/>
    <x v="0"/>
    <n v="185"/>
  </r>
  <r>
    <x v="95"/>
    <s v="N"/>
    <s v="M"/>
    <x v="1"/>
    <n v="108"/>
  </r>
  <r>
    <x v="95"/>
    <s v="N"/>
    <s v="M"/>
    <x v="0"/>
    <n v="122"/>
  </r>
  <r>
    <x v="96"/>
    <s v="1"/>
    <s v="F"/>
    <x v="1"/>
    <n v="3918"/>
  </r>
  <r>
    <x v="96"/>
    <s v="1"/>
    <s v="F"/>
    <x v="0"/>
    <n v="2967"/>
  </r>
  <r>
    <x v="96"/>
    <s v="1"/>
    <s v="M"/>
    <x v="1"/>
    <n v="4556"/>
  </r>
  <r>
    <x v="96"/>
    <s v="1"/>
    <s v="M"/>
    <x v="0"/>
    <n v="3086"/>
  </r>
  <r>
    <x v="96"/>
    <s v="2"/>
    <s v="F"/>
    <x v="1"/>
    <n v="80"/>
  </r>
  <r>
    <x v="96"/>
    <s v="2"/>
    <s v="F"/>
    <x v="0"/>
    <n v="194"/>
  </r>
  <r>
    <x v="96"/>
    <s v="2"/>
    <s v="M"/>
    <x v="1"/>
    <n v="125"/>
  </r>
  <r>
    <x v="96"/>
    <s v="2"/>
    <s v="M"/>
    <x v="0"/>
    <n v="239"/>
  </r>
  <r>
    <x v="96"/>
    <s v="3"/>
    <s v="F"/>
    <x v="0"/>
    <n v="18"/>
  </r>
  <r>
    <x v="96"/>
    <s v="3"/>
    <s v="M"/>
    <x v="1"/>
    <n v="1"/>
  </r>
  <r>
    <x v="96"/>
    <s v="3"/>
    <s v="M"/>
    <x v="0"/>
    <n v="29"/>
  </r>
  <r>
    <x v="96"/>
    <s v="N"/>
    <s v="F"/>
    <x v="1"/>
    <n v="4894"/>
  </r>
  <r>
    <x v="96"/>
    <s v="N"/>
    <s v="F"/>
    <x v="0"/>
    <n v="3167"/>
  </r>
  <r>
    <x v="96"/>
    <s v="N"/>
    <s v="M"/>
    <x v="1"/>
    <n v="4583"/>
  </r>
  <r>
    <x v="96"/>
    <s v="N"/>
    <s v="M"/>
    <x v="0"/>
    <n v="2559"/>
  </r>
  <r>
    <x v="97"/>
    <s v="1"/>
    <s v="F"/>
    <x v="1"/>
    <n v="410"/>
  </r>
  <r>
    <x v="97"/>
    <s v="1"/>
    <s v="F"/>
    <x v="0"/>
    <n v="450"/>
  </r>
  <r>
    <x v="97"/>
    <s v="1"/>
    <s v="M"/>
    <x v="1"/>
    <n v="487"/>
  </r>
  <r>
    <x v="97"/>
    <s v="1"/>
    <s v="M"/>
    <x v="0"/>
    <n v="427"/>
  </r>
  <r>
    <x v="97"/>
    <s v="2"/>
    <s v="F"/>
    <x v="1"/>
    <n v="151"/>
  </r>
  <r>
    <x v="97"/>
    <s v="2"/>
    <s v="F"/>
    <x v="0"/>
    <n v="294"/>
  </r>
  <r>
    <x v="97"/>
    <s v="2"/>
    <s v="M"/>
    <x v="1"/>
    <n v="175"/>
  </r>
  <r>
    <x v="97"/>
    <s v="2"/>
    <s v="M"/>
    <x v="0"/>
    <n v="264"/>
  </r>
  <r>
    <x v="97"/>
    <s v="3"/>
    <s v="F"/>
    <x v="0"/>
    <n v="1"/>
  </r>
  <r>
    <x v="97"/>
    <s v="3"/>
    <s v="M"/>
    <x v="1"/>
    <n v="2"/>
  </r>
  <r>
    <x v="97"/>
    <s v="N"/>
    <s v="F"/>
    <x v="1"/>
    <n v="1913"/>
  </r>
  <r>
    <x v="97"/>
    <s v="N"/>
    <s v="F"/>
    <x v="0"/>
    <n v="1463"/>
  </r>
  <r>
    <x v="97"/>
    <s v="N"/>
    <s v="M"/>
    <x v="1"/>
    <n v="1889"/>
  </r>
  <r>
    <x v="97"/>
    <s v="N"/>
    <s v="M"/>
    <x v="0"/>
    <n v="1220"/>
  </r>
  <r>
    <x v="98"/>
    <s v="1"/>
    <s v="F"/>
    <x v="1"/>
    <n v="2900"/>
  </r>
  <r>
    <x v="98"/>
    <s v="1"/>
    <s v="F"/>
    <x v="0"/>
    <n v="1954"/>
  </r>
  <r>
    <x v="98"/>
    <s v="1"/>
    <s v="M"/>
    <x v="1"/>
    <n v="3051"/>
  </r>
  <r>
    <x v="98"/>
    <s v="1"/>
    <s v="M"/>
    <x v="0"/>
    <n v="1835"/>
  </r>
  <r>
    <x v="98"/>
    <s v="2"/>
    <s v="F"/>
    <x v="1"/>
    <n v="418"/>
  </r>
  <r>
    <x v="98"/>
    <s v="2"/>
    <s v="F"/>
    <x v="0"/>
    <n v="409"/>
  </r>
  <r>
    <x v="98"/>
    <s v="2"/>
    <s v="M"/>
    <x v="1"/>
    <n v="496"/>
  </r>
  <r>
    <x v="98"/>
    <s v="2"/>
    <s v="M"/>
    <x v="0"/>
    <n v="371"/>
  </r>
  <r>
    <x v="98"/>
    <s v="3"/>
    <s v="F"/>
    <x v="1"/>
    <n v="2"/>
  </r>
  <r>
    <x v="98"/>
    <s v="3"/>
    <s v="F"/>
    <x v="0"/>
    <n v="4"/>
  </r>
  <r>
    <x v="98"/>
    <s v="3"/>
    <s v="M"/>
    <x v="1"/>
    <n v="1"/>
  </r>
  <r>
    <x v="98"/>
    <s v="3"/>
    <s v="M"/>
    <x v="0"/>
    <n v="4"/>
  </r>
  <r>
    <x v="98"/>
    <s v="N"/>
    <s v="F"/>
    <x v="1"/>
    <n v="693"/>
  </r>
  <r>
    <x v="98"/>
    <s v="N"/>
    <s v="F"/>
    <x v="0"/>
    <n v="427"/>
  </r>
  <r>
    <x v="98"/>
    <s v="N"/>
    <s v="M"/>
    <x v="1"/>
    <n v="668"/>
  </r>
  <r>
    <x v="98"/>
    <s v="N"/>
    <s v="M"/>
    <x v="0"/>
    <n v="318"/>
  </r>
  <r>
    <x v="99"/>
    <s v="1"/>
    <s v="F"/>
    <x v="1"/>
    <n v="2175"/>
  </r>
  <r>
    <x v="99"/>
    <s v="1"/>
    <s v="F"/>
    <x v="0"/>
    <n v="515"/>
  </r>
  <r>
    <x v="99"/>
    <s v="1"/>
    <s v="M"/>
    <x v="1"/>
    <n v="2417"/>
  </r>
  <r>
    <x v="99"/>
    <s v="1"/>
    <s v="M"/>
    <x v="0"/>
    <n v="514"/>
  </r>
  <r>
    <x v="99"/>
    <s v="2"/>
    <s v="F"/>
    <x v="1"/>
    <n v="1418"/>
  </r>
  <r>
    <x v="99"/>
    <s v="2"/>
    <s v="F"/>
    <x v="0"/>
    <n v="416"/>
  </r>
  <r>
    <x v="99"/>
    <s v="2"/>
    <s v="M"/>
    <x v="1"/>
    <n v="1739"/>
  </r>
  <r>
    <x v="99"/>
    <s v="2"/>
    <s v="M"/>
    <x v="0"/>
    <n v="394"/>
  </r>
  <r>
    <x v="99"/>
    <s v="3"/>
    <s v="F"/>
    <x v="1"/>
    <n v="5"/>
  </r>
  <r>
    <x v="99"/>
    <s v="3"/>
    <s v="F"/>
    <x v="0"/>
    <n v="3"/>
  </r>
  <r>
    <x v="99"/>
    <s v="3"/>
    <s v="M"/>
    <x v="1"/>
    <n v="4"/>
  </r>
  <r>
    <x v="99"/>
    <s v="3"/>
    <s v="M"/>
    <x v="0"/>
    <n v="5"/>
  </r>
  <r>
    <x v="99"/>
    <s v="N"/>
    <s v="F"/>
    <x v="1"/>
    <n v="1106"/>
  </r>
  <r>
    <x v="99"/>
    <s v="N"/>
    <s v="F"/>
    <x v="0"/>
    <n v="281"/>
  </r>
  <r>
    <x v="99"/>
    <s v="N"/>
    <s v="M"/>
    <x v="1"/>
    <n v="1032"/>
  </r>
  <r>
    <x v="99"/>
    <s v="N"/>
    <s v="M"/>
    <x v="0"/>
    <n v="245"/>
  </r>
  <r>
    <x v="100"/>
    <s v="1"/>
    <s v="F"/>
    <x v="1"/>
    <n v="4"/>
  </r>
  <r>
    <x v="100"/>
    <s v="1"/>
    <s v="F"/>
    <x v="0"/>
    <n v="2"/>
  </r>
  <r>
    <x v="100"/>
    <s v="1"/>
    <s v="M"/>
    <x v="1"/>
    <n v="2"/>
  </r>
  <r>
    <x v="100"/>
    <s v="1"/>
    <s v="F"/>
    <x v="1"/>
    <n v="1726"/>
  </r>
  <r>
    <x v="100"/>
    <s v="1"/>
    <s v="F"/>
    <x v="0"/>
    <n v="1617"/>
  </r>
  <r>
    <x v="100"/>
    <s v="1"/>
    <s v="M"/>
    <x v="1"/>
    <n v="1741"/>
  </r>
  <r>
    <x v="100"/>
    <s v="1"/>
    <s v="M"/>
    <x v="0"/>
    <n v="1403"/>
  </r>
  <r>
    <x v="100"/>
    <s v="2"/>
    <s v="F"/>
    <x v="1"/>
    <n v="1792"/>
  </r>
  <r>
    <x v="100"/>
    <s v="2"/>
    <s v="F"/>
    <x v="0"/>
    <n v="1102"/>
  </r>
  <r>
    <x v="100"/>
    <s v="2"/>
    <s v="M"/>
    <x v="1"/>
    <n v="1743"/>
  </r>
  <r>
    <x v="100"/>
    <s v="2"/>
    <s v="M"/>
    <x v="0"/>
    <n v="850"/>
  </r>
  <r>
    <x v="100"/>
    <s v="3"/>
    <s v="F"/>
    <x v="1"/>
    <n v="25"/>
  </r>
  <r>
    <x v="100"/>
    <s v="3"/>
    <s v="F"/>
    <x v="0"/>
    <n v="14"/>
  </r>
  <r>
    <x v="100"/>
    <s v="3"/>
    <s v="M"/>
    <x v="1"/>
    <n v="18"/>
  </r>
  <r>
    <x v="100"/>
    <s v="3"/>
    <s v="M"/>
    <x v="0"/>
    <n v="13"/>
  </r>
  <r>
    <x v="100"/>
    <s v="N"/>
    <s v="F"/>
    <x v="1"/>
    <n v="379"/>
  </r>
  <r>
    <x v="100"/>
    <s v="N"/>
    <s v="F"/>
    <x v="0"/>
    <n v="353"/>
  </r>
  <r>
    <x v="100"/>
    <s v="N"/>
    <s v="M"/>
    <x v="1"/>
    <n v="323"/>
  </r>
  <r>
    <x v="100"/>
    <s v="N"/>
    <s v="M"/>
    <x v="0"/>
    <n v="300"/>
  </r>
  <r>
    <x v="101"/>
    <s v="1"/>
    <s v="F"/>
    <x v="1"/>
    <n v="1991"/>
  </r>
  <r>
    <x v="101"/>
    <s v="1"/>
    <s v="F"/>
    <x v="0"/>
    <n v="1715"/>
  </r>
  <r>
    <x v="101"/>
    <s v="1"/>
    <s v="M"/>
    <x v="1"/>
    <n v="1881"/>
  </r>
  <r>
    <x v="101"/>
    <s v="1"/>
    <s v="M"/>
    <x v="0"/>
    <n v="1523"/>
  </r>
  <r>
    <x v="101"/>
    <s v="2"/>
    <s v="F"/>
    <x v="1"/>
    <n v="2232"/>
  </r>
  <r>
    <x v="101"/>
    <s v="2"/>
    <s v="F"/>
    <x v="0"/>
    <n v="1623"/>
  </r>
  <r>
    <x v="101"/>
    <s v="2"/>
    <s v="M"/>
    <x v="1"/>
    <n v="2321"/>
  </r>
  <r>
    <x v="101"/>
    <s v="2"/>
    <s v="M"/>
    <x v="0"/>
    <n v="1443"/>
  </r>
  <r>
    <x v="101"/>
    <s v="3"/>
    <s v="F"/>
    <x v="1"/>
    <n v="29"/>
  </r>
  <r>
    <x v="101"/>
    <s v="3"/>
    <s v="F"/>
    <x v="0"/>
    <n v="12"/>
  </r>
  <r>
    <x v="101"/>
    <s v="3"/>
    <s v="M"/>
    <x v="1"/>
    <n v="35"/>
  </r>
  <r>
    <x v="101"/>
    <s v="3"/>
    <s v="M"/>
    <x v="0"/>
    <n v="17"/>
  </r>
  <r>
    <x v="101"/>
    <s v="N"/>
    <s v="F"/>
    <x v="1"/>
    <n v="271"/>
  </r>
  <r>
    <x v="101"/>
    <s v="N"/>
    <s v="F"/>
    <x v="0"/>
    <n v="311"/>
  </r>
  <r>
    <x v="101"/>
    <s v="N"/>
    <s v="M"/>
    <x v="1"/>
    <n v="221"/>
  </r>
  <r>
    <x v="101"/>
    <s v="N"/>
    <s v="M"/>
    <x v="0"/>
    <n v="258"/>
  </r>
  <r>
    <x v="102"/>
    <s v="1"/>
    <s v="F"/>
    <x v="1"/>
    <n v="946"/>
  </r>
  <r>
    <x v="102"/>
    <s v="1"/>
    <s v="F"/>
    <x v="0"/>
    <n v="859"/>
  </r>
  <r>
    <x v="102"/>
    <s v="1"/>
    <s v="M"/>
    <x v="1"/>
    <n v="1015"/>
  </r>
  <r>
    <x v="102"/>
    <s v="1"/>
    <s v="M"/>
    <x v="0"/>
    <n v="850"/>
  </r>
  <r>
    <x v="102"/>
    <s v="2"/>
    <s v="F"/>
    <x v="1"/>
    <n v="557"/>
  </r>
  <r>
    <x v="102"/>
    <s v="2"/>
    <s v="F"/>
    <x v="0"/>
    <n v="365"/>
  </r>
  <r>
    <x v="102"/>
    <s v="2"/>
    <s v="M"/>
    <x v="1"/>
    <n v="689"/>
  </r>
  <r>
    <x v="102"/>
    <s v="2"/>
    <s v="M"/>
    <x v="0"/>
    <n v="360"/>
  </r>
  <r>
    <x v="102"/>
    <s v="N"/>
    <s v="F"/>
    <x v="1"/>
    <n v="257"/>
  </r>
  <r>
    <x v="102"/>
    <s v="N"/>
    <s v="F"/>
    <x v="0"/>
    <n v="241"/>
  </r>
  <r>
    <x v="102"/>
    <s v="N"/>
    <s v="M"/>
    <x v="1"/>
    <n v="246"/>
  </r>
  <r>
    <x v="102"/>
    <s v="N"/>
    <s v="M"/>
    <x v="0"/>
    <n v="256"/>
  </r>
  <r>
    <x v="103"/>
    <s v="1"/>
    <s v="F"/>
    <x v="1"/>
    <n v="1"/>
  </r>
  <r>
    <x v="103"/>
    <s v="1"/>
    <s v="M"/>
    <x v="1"/>
    <n v="1"/>
  </r>
  <r>
    <x v="103"/>
    <s v="1"/>
    <s v="F"/>
    <x v="1"/>
    <n v="1002"/>
  </r>
  <r>
    <x v="103"/>
    <s v="1"/>
    <s v="F"/>
    <x v="0"/>
    <n v="2094"/>
  </r>
  <r>
    <x v="103"/>
    <s v="1"/>
    <s v="M"/>
    <x v="1"/>
    <n v="1009"/>
  </r>
  <r>
    <x v="103"/>
    <s v="1"/>
    <s v="M"/>
    <x v="0"/>
    <n v="1903"/>
  </r>
  <r>
    <x v="103"/>
    <s v="2"/>
    <s v="F"/>
    <x v="1"/>
    <n v="1305"/>
  </r>
  <r>
    <x v="103"/>
    <s v="2"/>
    <s v="F"/>
    <x v="0"/>
    <n v="1548"/>
  </r>
  <r>
    <x v="103"/>
    <s v="2"/>
    <s v="M"/>
    <x v="1"/>
    <n v="1446"/>
  </r>
  <r>
    <x v="103"/>
    <s v="2"/>
    <s v="M"/>
    <x v="0"/>
    <n v="1298"/>
  </r>
  <r>
    <x v="103"/>
    <s v="3"/>
    <s v="F"/>
    <x v="1"/>
    <n v="4"/>
  </r>
  <r>
    <x v="103"/>
    <s v="3"/>
    <s v="F"/>
    <x v="0"/>
    <n v="5"/>
  </r>
  <r>
    <x v="103"/>
    <s v="3"/>
    <s v="M"/>
    <x v="1"/>
    <n v="16"/>
  </r>
  <r>
    <x v="103"/>
    <s v="3"/>
    <s v="M"/>
    <x v="0"/>
    <n v="9"/>
  </r>
  <r>
    <x v="103"/>
    <s v="N"/>
    <s v="F"/>
    <x v="1"/>
    <n v="563"/>
  </r>
  <r>
    <x v="103"/>
    <s v="N"/>
    <s v="F"/>
    <x v="0"/>
    <n v="932"/>
  </r>
  <r>
    <x v="103"/>
    <s v="N"/>
    <s v="M"/>
    <x v="1"/>
    <n v="543"/>
  </r>
  <r>
    <x v="103"/>
    <s v="N"/>
    <s v="M"/>
    <x v="0"/>
    <n v="797"/>
  </r>
  <r>
    <x v="104"/>
    <s v="1"/>
    <s v="F"/>
    <x v="0"/>
    <n v="3"/>
  </r>
  <r>
    <x v="104"/>
    <s v="1"/>
    <s v="M"/>
    <x v="0"/>
    <n v="2"/>
  </r>
  <r>
    <x v="104"/>
    <s v="1"/>
    <s v="F"/>
    <x v="1"/>
    <n v="1411"/>
  </r>
  <r>
    <x v="104"/>
    <s v="1"/>
    <s v="F"/>
    <x v="0"/>
    <n v="8670"/>
  </r>
  <r>
    <x v="104"/>
    <s v="1"/>
    <s v="M"/>
    <x v="1"/>
    <n v="1513"/>
  </r>
  <r>
    <x v="104"/>
    <s v="1"/>
    <s v="M"/>
    <x v="0"/>
    <n v="7382"/>
  </r>
  <r>
    <x v="104"/>
    <s v="2"/>
    <s v="F"/>
    <x v="1"/>
    <n v="125"/>
  </r>
  <r>
    <x v="104"/>
    <s v="2"/>
    <s v="F"/>
    <x v="0"/>
    <n v="1332"/>
  </r>
  <r>
    <x v="104"/>
    <s v="2"/>
    <s v="M"/>
    <x v="1"/>
    <n v="103"/>
  </r>
  <r>
    <x v="104"/>
    <s v="2"/>
    <s v="M"/>
    <x v="0"/>
    <n v="1008"/>
  </r>
  <r>
    <x v="104"/>
    <s v="3"/>
    <s v="F"/>
    <x v="1"/>
    <n v="68"/>
  </r>
  <r>
    <x v="104"/>
    <s v="3"/>
    <s v="F"/>
    <x v="0"/>
    <n v="8"/>
  </r>
  <r>
    <x v="104"/>
    <s v="3"/>
    <s v="M"/>
    <x v="1"/>
    <n v="80"/>
  </r>
  <r>
    <x v="104"/>
    <s v="3"/>
    <s v="M"/>
    <x v="0"/>
    <n v="7"/>
  </r>
  <r>
    <x v="104"/>
    <s v="N"/>
    <s v="F"/>
    <x v="1"/>
    <n v="390"/>
  </r>
  <r>
    <x v="104"/>
    <s v="N"/>
    <s v="F"/>
    <x v="0"/>
    <n v="669"/>
  </r>
  <r>
    <x v="104"/>
    <s v="N"/>
    <s v="M"/>
    <x v="1"/>
    <n v="345"/>
  </r>
  <r>
    <x v="104"/>
    <s v="N"/>
    <s v="M"/>
    <x v="0"/>
    <n v="462"/>
  </r>
  <r>
    <x v="105"/>
    <s v="1"/>
    <s v="F"/>
    <x v="1"/>
    <n v="3465"/>
  </r>
  <r>
    <x v="105"/>
    <s v="1"/>
    <s v="F"/>
    <x v="0"/>
    <n v="2999"/>
  </r>
  <r>
    <x v="105"/>
    <s v="1"/>
    <s v="M"/>
    <x v="1"/>
    <n v="3750"/>
  </r>
  <r>
    <x v="105"/>
    <s v="1"/>
    <s v="M"/>
    <x v="0"/>
    <n v="2702"/>
  </r>
  <r>
    <x v="105"/>
    <s v="2"/>
    <s v="F"/>
    <x v="1"/>
    <n v="773"/>
  </r>
  <r>
    <x v="105"/>
    <s v="2"/>
    <s v="F"/>
    <x v="0"/>
    <n v="1213"/>
  </r>
  <r>
    <x v="105"/>
    <s v="2"/>
    <s v="M"/>
    <x v="1"/>
    <n v="851"/>
  </r>
  <r>
    <x v="105"/>
    <s v="2"/>
    <s v="M"/>
    <x v="0"/>
    <n v="964"/>
  </r>
  <r>
    <x v="105"/>
    <s v="3"/>
    <s v="F"/>
    <x v="1"/>
    <n v="1"/>
  </r>
  <r>
    <x v="105"/>
    <s v="3"/>
    <s v="F"/>
    <x v="0"/>
    <n v="4"/>
  </r>
  <r>
    <x v="105"/>
    <s v="3"/>
    <s v="M"/>
    <x v="1"/>
    <n v="4"/>
  </r>
  <r>
    <x v="105"/>
    <s v="3"/>
    <s v="M"/>
    <x v="0"/>
    <n v="5"/>
  </r>
  <r>
    <x v="105"/>
    <s v="N"/>
    <s v="F"/>
    <x v="1"/>
    <n v="2389"/>
  </r>
  <r>
    <x v="105"/>
    <s v="N"/>
    <s v="F"/>
    <x v="0"/>
    <n v="1233"/>
  </r>
  <r>
    <x v="105"/>
    <s v="N"/>
    <s v="M"/>
    <x v="1"/>
    <n v="2286"/>
  </r>
  <r>
    <x v="105"/>
    <s v="N"/>
    <s v="M"/>
    <x v="0"/>
    <n v="1020"/>
  </r>
  <r>
    <x v="106"/>
    <s v="1"/>
    <s v="F"/>
    <x v="1"/>
    <n v="1484"/>
  </r>
  <r>
    <x v="106"/>
    <s v="1"/>
    <s v="F"/>
    <x v="0"/>
    <n v="1247"/>
  </r>
  <r>
    <x v="106"/>
    <s v="1"/>
    <s v="M"/>
    <x v="1"/>
    <n v="1521"/>
  </r>
  <r>
    <x v="106"/>
    <s v="1"/>
    <s v="M"/>
    <x v="0"/>
    <n v="1198"/>
  </r>
  <r>
    <x v="106"/>
    <s v="2"/>
    <s v="F"/>
    <x v="1"/>
    <n v="417"/>
  </r>
  <r>
    <x v="106"/>
    <s v="2"/>
    <s v="F"/>
    <x v="0"/>
    <n v="391"/>
  </r>
  <r>
    <x v="106"/>
    <s v="2"/>
    <s v="M"/>
    <x v="1"/>
    <n v="513"/>
  </r>
  <r>
    <x v="106"/>
    <s v="2"/>
    <s v="M"/>
    <x v="0"/>
    <n v="404"/>
  </r>
  <r>
    <x v="106"/>
    <s v="3"/>
    <s v="F"/>
    <x v="0"/>
    <n v="1"/>
  </r>
  <r>
    <x v="106"/>
    <s v="3"/>
    <s v="M"/>
    <x v="1"/>
    <n v="4"/>
  </r>
  <r>
    <x v="106"/>
    <s v="3"/>
    <s v="M"/>
    <x v="0"/>
    <n v="1"/>
  </r>
  <r>
    <x v="106"/>
    <s v="N"/>
    <s v="F"/>
    <x v="1"/>
    <n v="116"/>
  </r>
  <r>
    <x v="106"/>
    <s v="N"/>
    <s v="F"/>
    <x v="0"/>
    <n v="122"/>
  </r>
  <r>
    <x v="106"/>
    <s v="N"/>
    <s v="M"/>
    <x v="1"/>
    <n v="82"/>
  </r>
  <r>
    <x v="106"/>
    <s v="N"/>
    <s v="M"/>
    <x v="0"/>
    <n v="99"/>
  </r>
  <r>
    <x v="107"/>
    <s v="1"/>
    <s v="F"/>
    <x v="1"/>
    <n v="59"/>
  </r>
  <r>
    <x v="107"/>
    <s v="1"/>
    <s v="F"/>
    <x v="0"/>
    <n v="31"/>
  </r>
  <r>
    <x v="107"/>
    <s v="1"/>
    <s v="M"/>
    <x v="1"/>
    <n v="52"/>
  </r>
  <r>
    <x v="107"/>
    <s v="1"/>
    <s v="M"/>
    <x v="0"/>
    <n v="27"/>
  </r>
  <r>
    <x v="107"/>
    <s v="1"/>
    <s v="F"/>
    <x v="1"/>
    <n v="783"/>
  </r>
  <r>
    <x v="107"/>
    <s v="1"/>
    <s v="F"/>
    <x v="0"/>
    <n v="890"/>
  </r>
  <r>
    <x v="107"/>
    <s v="1"/>
    <s v="M"/>
    <x v="1"/>
    <n v="687"/>
  </r>
  <r>
    <x v="107"/>
    <s v="1"/>
    <s v="M"/>
    <x v="0"/>
    <n v="749"/>
  </r>
  <r>
    <x v="107"/>
    <s v="2"/>
    <s v="F"/>
    <x v="1"/>
    <n v="1459"/>
  </r>
  <r>
    <x v="107"/>
    <s v="2"/>
    <s v="F"/>
    <x v="0"/>
    <n v="935"/>
  </r>
  <r>
    <x v="107"/>
    <s v="2"/>
    <s v="M"/>
    <x v="1"/>
    <n v="1380"/>
  </r>
  <r>
    <x v="107"/>
    <s v="2"/>
    <s v="M"/>
    <x v="0"/>
    <n v="855"/>
  </r>
  <r>
    <x v="107"/>
    <s v="3"/>
    <s v="F"/>
    <x v="1"/>
    <n v="82"/>
  </r>
  <r>
    <x v="107"/>
    <s v="3"/>
    <s v="F"/>
    <x v="0"/>
    <n v="116"/>
  </r>
  <r>
    <x v="107"/>
    <s v="3"/>
    <s v="M"/>
    <x v="1"/>
    <n v="60"/>
  </r>
  <r>
    <x v="107"/>
    <s v="3"/>
    <s v="M"/>
    <x v="0"/>
    <n v="77"/>
  </r>
  <r>
    <x v="107"/>
    <s v="N"/>
    <s v="F"/>
    <x v="1"/>
    <n v="228"/>
  </r>
  <r>
    <x v="107"/>
    <s v="N"/>
    <s v="F"/>
    <x v="0"/>
    <n v="187"/>
  </r>
  <r>
    <x v="107"/>
    <s v="N"/>
    <s v="M"/>
    <x v="1"/>
    <n v="177"/>
  </r>
  <r>
    <x v="107"/>
    <s v="N"/>
    <s v="M"/>
    <x v="0"/>
    <n v="132"/>
  </r>
  <r>
    <x v="108"/>
    <s v="1"/>
    <s v="F"/>
    <x v="1"/>
    <n v="1"/>
  </r>
  <r>
    <x v="108"/>
    <s v="1"/>
    <s v="F"/>
    <x v="0"/>
    <n v="2"/>
  </r>
  <r>
    <x v="108"/>
    <s v="1"/>
    <s v="M"/>
    <x v="1"/>
    <n v="1"/>
  </r>
  <r>
    <x v="108"/>
    <s v="1"/>
    <s v="F"/>
    <x v="1"/>
    <n v="5006"/>
  </r>
  <r>
    <x v="108"/>
    <s v="1"/>
    <s v="F"/>
    <x v="0"/>
    <n v="8040"/>
  </r>
  <r>
    <x v="108"/>
    <s v="1"/>
    <s v="M"/>
    <x v="1"/>
    <n v="5468"/>
  </r>
  <r>
    <x v="108"/>
    <s v="1"/>
    <s v="M"/>
    <x v="0"/>
    <n v="7521"/>
  </r>
  <r>
    <x v="108"/>
    <s v="2"/>
    <s v="F"/>
    <x v="1"/>
    <n v="320"/>
  </r>
  <r>
    <x v="108"/>
    <s v="2"/>
    <s v="F"/>
    <x v="0"/>
    <n v="784"/>
  </r>
  <r>
    <x v="108"/>
    <s v="2"/>
    <s v="M"/>
    <x v="1"/>
    <n v="391"/>
  </r>
  <r>
    <x v="108"/>
    <s v="2"/>
    <s v="M"/>
    <x v="0"/>
    <n v="696"/>
  </r>
  <r>
    <x v="108"/>
    <s v="3"/>
    <s v="F"/>
    <x v="1"/>
    <n v="10"/>
  </r>
  <r>
    <x v="108"/>
    <s v="3"/>
    <s v="F"/>
    <x v="0"/>
    <n v="13"/>
  </r>
  <r>
    <x v="108"/>
    <s v="3"/>
    <s v="M"/>
    <x v="1"/>
    <n v="11"/>
  </r>
  <r>
    <x v="108"/>
    <s v="3"/>
    <s v="M"/>
    <x v="0"/>
    <n v="15"/>
  </r>
  <r>
    <x v="108"/>
    <s v="N"/>
    <s v="F"/>
    <x v="1"/>
    <n v="426"/>
  </r>
  <r>
    <x v="108"/>
    <s v="N"/>
    <s v="F"/>
    <x v="0"/>
    <n v="1130"/>
  </r>
  <r>
    <x v="108"/>
    <s v="N"/>
    <s v="M"/>
    <x v="1"/>
    <n v="412"/>
  </r>
  <r>
    <x v="108"/>
    <s v="N"/>
    <s v="M"/>
    <x v="0"/>
    <n v="871"/>
  </r>
  <r>
    <x v="109"/>
    <s v="1"/>
    <s v="M"/>
    <x v="1"/>
    <n v="1"/>
  </r>
  <r>
    <x v="109"/>
    <s v="1"/>
    <s v="F"/>
    <x v="1"/>
    <n v="623"/>
  </r>
  <r>
    <x v="109"/>
    <s v="1"/>
    <s v="F"/>
    <x v="0"/>
    <n v="672"/>
  </r>
  <r>
    <x v="109"/>
    <s v="1"/>
    <s v="M"/>
    <x v="1"/>
    <n v="525"/>
  </r>
  <r>
    <x v="109"/>
    <s v="1"/>
    <s v="M"/>
    <x v="0"/>
    <n v="521"/>
  </r>
  <r>
    <x v="109"/>
    <s v="2"/>
    <s v="F"/>
    <x v="1"/>
    <n v="207"/>
  </r>
  <r>
    <x v="109"/>
    <s v="2"/>
    <s v="F"/>
    <x v="0"/>
    <n v="125"/>
  </r>
  <r>
    <x v="109"/>
    <s v="2"/>
    <s v="M"/>
    <x v="1"/>
    <n v="188"/>
  </r>
  <r>
    <x v="109"/>
    <s v="2"/>
    <s v="M"/>
    <x v="0"/>
    <n v="107"/>
  </r>
  <r>
    <x v="109"/>
    <s v="3"/>
    <s v="F"/>
    <x v="1"/>
    <n v="3"/>
  </r>
  <r>
    <x v="109"/>
    <s v="3"/>
    <s v="F"/>
    <x v="0"/>
    <n v="14"/>
  </r>
  <r>
    <x v="109"/>
    <s v="3"/>
    <s v="M"/>
    <x v="1"/>
    <n v="5"/>
  </r>
  <r>
    <x v="109"/>
    <s v="3"/>
    <s v="M"/>
    <x v="0"/>
    <n v="9"/>
  </r>
  <r>
    <x v="109"/>
    <s v="N"/>
    <s v="F"/>
    <x v="1"/>
    <n v="30"/>
  </r>
  <r>
    <x v="109"/>
    <s v="N"/>
    <s v="F"/>
    <x v="0"/>
    <n v="39"/>
  </r>
  <r>
    <x v="109"/>
    <s v="N"/>
    <s v="M"/>
    <x v="1"/>
    <n v="35"/>
  </r>
  <r>
    <x v="109"/>
    <s v="N"/>
    <s v="M"/>
    <x v="0"/>
    <n v="36"/>
  </r>
  <r>
    <x v="110"/>
    <s v="1"/>
    <s v="F"/>
    <x v="1"/>
    <n v="458"/>
  </r>
  <r>
    <x v="110"/>
    <s v="1"/>
    <s v="F"/>
    <x v="0"/>
    <n v="475"/>
  </r>
  <r>
    <x v="110"/>
    <s v="1"/>
    <s v="M"/>
    <x v="1"/>
    <n v="356"/>
  </r>
  <r>
    <x v="110"/>
    <s v="1"/>
    <s v="M"/>
    <x v="0"/>
    <n v="412"/>
  </r>
  <r>
    <x v="110"/>
    <s v="2"/>
    <s v="F"/>
    <x v="1"/>
    <n v="664"/>
  </r>
  <r>
    <x v="110"/>
    <s v="2"/>
    <s v="F"/>
    <x v="0"/>
    <n v="396"/>
  </r>
  <r>
    <x v="110"/>
    <s v="2"/>
    <s v="M"/>
    <x v="1"/>
    <n v="555"/>
  </r>
  <r>
    <x v="110"/>
    <s v="2"/>
    <s v="M"/>
    <x v="0"/>
    <n v="308"/>
  </r>
  <r>
    <x v="110"/>
    <s v="N"/>
    <s v="F"/>
    <x v="1"/>
    <n v="24"/>
  </r>
  <r>
    <x v="110"/>
    <s v="N"/>
    <s v="F"/>
    <x v="0"/>
    <n v="11"/>
  </r>
  <r>
    <x v="110"/>
    <s v="N"/>
    <s v="M"/>
    <x v="1"/>
    <n v="13"/>
  </r>
  <r>
    <x v="110"/>
    <s v="N"/>
    <s v="M"/>
    <x v="0"/>
    <n v="48"/>
  </r>
  <r>
    <x v="111"/>
    <s v="1"/>
    <s v="F"/>
    <x v="1"/>
    <n v="1011"/>
  </r>
  <r>
    <x v="111"/>
    <s v="1"/>
    <s v="F"/>
    <x v="0"/>
    <n v="282"/>
  </r>
  <r>
    <x v="111"/>
    <s v="1"/>
    <s v="M"/>
    <x v="1"/>
    <n v="1153"/>
  </r>
  <r>
    <x v="111"/>
    <s v="1"/>
    <s v="M"/>
    <x v="0"/>
    <n v="318"/>
  </r>
  <r>
    <x v="111"/>
    <s v="2"/>
    <s v="F"/>
    <x v="1"/>
    <n v="117"/>
  </r>
  <r>
    <x v="111"/>
    <s v="2"/>
    <s v="F"/>
    <x v="0"/>
    <n v="51"/>
  </r>
  <r>
    <x v="111"/>
    <s v="2"/>
    <s v="M"/>
    <x v="1"/>
    <n v="189"/>
  </r>
  <r>
    <x v="111"/>
    <s v="2"/>
    <s v="M"/>
    <x v="0"/>
    <n v="58"/>
  </r>
  <r>
    <x v="111"/>
    <s v="3"/>
    <s v="F"/>
    <x v="1"/>
    <n v="1"/>
  </r>
  <r>
    <x v="111"/>
    <s v="3"/>
    <s v="M"/>
    <x v="1"/>
    <n v="1"/>
  </r>
  <r>
    <x v="111"/>
    <s v="N"/>
    <s v="F"/>
    <x v="1"/>
    <n v="346"/>
  </r>
  <r>
    <x v="111"/>
    <s v="N"/>
    <s v="F"/>
    <x v="0"/>
    <n v="121"/>
  </r>
  <r>
    <x v="111"/>
    <s v="N"/>
    <s v="M"/>
    <x v="1"/>
    <n v="312"/>
  </r>
  <r>
    <x v="111"/>
    <s v="N"/>
    <s v="M"/>
    <x v="0"/>
    <n v="90"/>
  </r>
  <r>
    <x v="112"/>
    <s v="1"/>
    <s v="F"/>
    <x v="1"/>
    <n v="3621"/>
  </r>
  <r>
    <x v="112"/>
    <s v="1"/>
    <s v="F"/>
    <x v="0"/>
    <n v="10493"/>
  </r>
  <r>
    <x v="112"/>
    <s v="1"/>
    <s v="M"/>
    <x v="1"/>
    <n v="4178"/>
  </r>
  <r>
    <x v="112"/>
    <s v="1"/>
    <s v="M"/>
    <x v="0"/>
    <n v="10966"/>
  </r>
  <r>
    <x v="112"/>
    <s v="2"/>
    <s v="F"/>
    <x v="1"/>
    <n v="380"/>
  </r>
  <r>
    <x v="112"/>
    <s v="2"/>
    <s v="F"/>
    <x v="0"/>
    <n v="1087"/>
  </r>
  <r>
    <x v="112"/>
    <s v="2"/>
    <s v="M"/>
    <x v="1"/>
    <n v="476"/>
  </r>
  <r>
    <x v="112"/>
    <s v="2"/>
    <s v="M"/>
    <x v="0"/>
    <n v="1102"/>
  </r>
  <r>
    <x v="112"/>
    <s v="3"/>
    <s v="F"/>
    <x v="1"/>
    <n v="6"/>
  </r>
  <r>
    <x v="112"/>
    <s v="3"/>
    <s v="F"/>
    <x v="0"/>
    <n v="4"/>
  </r>
  <r>
    <x v="112"/>
    <s v="3"/>
    <s v="M"/>
    <x v="1"/>
    <n v="8"/>
  </r>
  <r>
    <x v="112"/>
    <s v="3"/>
    <s v="M"/>
    <x v="0"/>
    <n v="7"/>
  </r>
  <r>
    <x v="112"/>
    <s v="N"/>
    <s v="F"/>
    <x v="1"/>
    <n v="11697"/>
  </r>
  <r>
    <x v="112"/>
    <s v="N"/>
    <s v="F"/>
    <x v="0"/>
    <n v="20855"/>
  </r>
  <r>
    <x v="112"/>
    <s v="N"/>
    <s v="M"/>
    <x v="1"/>
    <n v="10803"/>
  </r>
  <r>
    <x v="112"/>
    <s v="N"/>
    <s v="M"/>
    <x v="0"/>
    <n v="16503"/>
  </r>
  <r>
    <x v="113"/>
    <s v="1"/>
    <s v="F"/>
    <x v="1"/>
    <n v="1"/>
  </r>
  <r>
    <x v="113"/>
    <s v="1"/>
    <s v="F"/>
    <x v="1"/>
    <n v="1357"/>
  </r>
  <r>
    <x v="113"/>
    <s v="1"/>
    <s v="F"/>
    <x v="0"/>
    <n v="437"/>
  </r>
  <r>
    <x v="113"/>
    <s v="1"/>
    <s v="M"/>
    <x v="1"/>
    <n v="1593"/>
  </r>
  <r>
    <x v="113"/>
    <s v="1"/>
    <s v="M"/>
    <x v="0"/>
    <n v="372"/>
  </r>
  <r>
    <x v="113"/>
    <s v="2"/>
    <s v="F"/>
    <x v="1"/>
    <n v="156"/>
  </r>
  <r>
    <x v="113"/>
    <s v="2"/>
    <s v="F"/>
    <x v="0"/>
    <n v="105"/>
  </r>
  <r>
    <x v="113"/>
    <s v="2"/>
    <s v="M"/>
    <x v="1"/>
    <n v="189"/>
  </r>
  <r>
    <x v="113"/>
    <s v="2"/>
    <s v="M"/>
    <x v="0"/>
    <n v="115"/>
  </r>
  <r>
    <x v="113"/>
    <s v="3"/>
    <s v="F"/>
    <x v="1"/>
    <n v="11"/>
  </r>
  <r>
    <x v="113"/>
    <s v="3"/>
    <s v="M"/>
    <x v="1"/>
    <n v="8"/>
  </r>
  <r>
    <x v="113"/>
    <s v="3"/>
    <s v="M"/>
    <x v="0"/>
    <n v="1"/>
  </r>
  <r>
    <x v="113"/>
    <s v="N"/>
    <s v="F"/>
    <x v="1"/>
    <n v="435"/>
  </r>
  <r>
    <x v="113"/>
    <s v="N"/>
    <s v="F"/>
    <x v="0"/>
    <n v="234"/>
  </r>
  <r>
    <x v="113"/>
    <s v="N"/>
    <s v="M"/>
    <x v="1"/>
    <n v="434"/>
  </r>
  <r>
    <x v="113"/>
    <s v="N"/>
    <s v="M"/>
    <x v="0"/>
    <n v="187"/>
  </r>
  <r>
    <x v="114"/>
    <s v="1"/>
    <s v="F"/>
    <x v="1"/>
    <n v="2830"/>
  </r>
  <r>
    <x v="114"/>
    <s v="1"/>
    <s v="F"/>
    <x v="0"/>
    <n v="2181"/>
  </r>
  <r>
    <x v="114"/>
    <s v="1"/>
    <s v="M"/>
    <x v="1"/>
    <n v="3115"/>
  </r>
  <r>
    <x v="114"/>
    <s v="1"/>
    <s v="M"/>
    <x v="0"/>
    <n v="2114"/>
  </r>
  <r>
    <x v="114"/>
    <s v="2"/>
    <s v="F"/>
    <x v="1"/>
    <n v="316"/>
  </r>
  <r>
    <x v="114"/>
    <s v="2"/>
    <s v="F"/>
    <x v="0"/>
    <n v="715"/>
  </r>
  <r>
    <x v="114"/>
    <s v="2"/>
    <s v="M"/>
    <x v="1"/>
    <n v="490"/>
  </r>
  <r>
    <x v="114"/>
    <s v="2"/>
    <s v="M"/>
    <x v="0"/>
    <n v="706"/>
  </r>
  <r>
    <x v="114"/>
    <s v="3"/>
    <s v="F"/>
    <x v="1"/>
    <n v="2"/>
  </r>
  <r>
    <x v="114"/>
    <s v="3"/>
    <s v="F"/>
    <x v="0"/>
    <n v="2"/>
  </r>
  <r>
    <x v="114"/>
    <s v="3"/>
    <s v="M"/>
    <x v="1"/>
    <n v="2"/>
  </r>
  <r>
    <x v="114"/>
    <s v="3"/>
    <s v="M"/>
    <x v="0"/>
    <n v="6"/>
  </r>
  <r>
    <x v="114"/>
    <s v="N"/>
    <s v="F"/>
    <x v="1"/>
    <n v="4222"/>
  </r>
  <r>
    <x v="114"/>
    <s v="N"/>
    <s v="F"/>
    <x v="0"/>
    <n v="2204"/>
  </r>
  <r>
    <x v="114"/>
    <s v="N"/>
    <s v="M"/>
    <x v="1"/>
    <n v="4122"/>
  </r>
  <r>
    <x v="114"/>
    <s v="N"/>
    <s v="M"/>
    <x v="0"/>
    <n v="1899"/>
  </r>
  <r>
    <x v="115"/>
    <s v="1"/>
    <s v="F"/>
    <x v="1"/>
    <n v="1"/>
  </r>
  <r>
    <x v="115"/>
    <s v="1"/>
    <s v="F"/>
    <x v="1"/>
    <n v="3300"/>
  </r>
  <r>
    <x v="115"/>
    <s v="1"/>
    <s v="F"/>
    <x v="0"/>
    <n v="1674"/>
  </r>
  <r>
    <x v="115"/>
    <s v="1"/>
    <s v="M"/>
    <x v="1"/>
    <n v="3558"/>
  </r>
  <r>
    <x v="115"/>
    <s v="1"/>
    <s v="M"/>
    <x v="0"/>
    <n v="1716"/>
  </r>
  <r>
    <x v="115"/>
    <s v="2"/>
    <s v="F"/>
    <x v="1"/>
    <n v="674"/>
  </r>
  <r>
    <x v="115"/>
    <s v="2"/>
    <s v="F"/>
    <x v="0"/>
    <n v="354"/>
  </r>
  <r>
    <x v="115"/>
    <s v="2"/>
    <s v="M"/>
    <x v="1"/>
    <n v="644"/>
  </r>
  <r>
    <x v="115"/>
    <s v="2"/>
    <s v="M"/>
    <x v="0"/>
    <n v="301"/>
  </r>
  <r>
    <x v="115"/>
    <s v="3"/>
    <s v="F"/>
    <x v="1"/>
    <n v="4"/>
  </r>
  <r>
    <x v="115"/>
    <s v="3"/>
    <s v="F"/>
    <x v="0"/>
    <n v="10"/>
  </r>
  <r>
    <x v="115"/>
    <s v="3"/>
    <s v="M"/>
    <x v="1"/>
    <n v="6"/>
  </r>
  <r>
    <x v="115"/>
    <s v="3"/>
    <s v="M"/>
    <x v="0"/>
    <n v="6"/>
  </r>
  <r>
    <x v="115"/>
    <s v="N"/>
    <s v="F"/>
    <x v="1"/>
    <n v="289"/>
  </r>
  <r>
    <x v="115"/>
    <s v="N"/>
    <s v="F"/>
    <x v="0"/>
    <n v="190"/>
  </r>
  <r>
    <x v="115"/>
    <s v="N"/>
    <s v="M"/>
    <x v="1"/>
    <n v="242"/>
  </r>
  <r>
    <x v="115"/>
    <s v="N"/>
    <s v="M"/>
    <x v="0"/>
    <n v="154"/>
  </r>
  <r>
    <x v="116"/>
    <s v="1"/>
    <s v="M"/>
    <x v="1"/>
    <n v="1"/>
  </r>
  <r>
    <x v="116"/>
    <s v="1"/>
    <s v="F"/>
    <x v="1"/>
    <n v="426"/>
  </r>
  <r>
    <x v="116"/>
    <s v="1"/>
    <s v="F"/>
    <x v="0"/>
    <n v="640"/>
  </r>
  <r>
    <x v="116"/>
    <s v="1"/>
    <s v="M"/>
    <x v="1"/>
    <n v="377"/>
  </r>
  <r>
    <x v="116"/>
    <s v="1"/>
    <s v="M"/>
    <x v="0"/>
    <n v="534"/>
  </r>
  <r>
    <x v="116"/>
    <s v="2"/>
    <s v="F"/>
    <x v="1"/>
    <n v="202"/>
  </r>
  <r>
    <x v="116"/>
    <s v="2"/>
    <s v="F"/>
    <x v="0"/>
    <n v="241"/>
  </r>
  <r>
    <x v="116"/>
    <s v="2"/>
    <s v="M"/>
    <x v="1"/>
    <n v="225"/>
  </r>
  <r>
    <x v="116"/>
    <s v="2"/>
    <s v="M"/>
    <x v="0"/>
    <n v="231"/>
  </r>
  <r>
    <x v="116"/>
    <s v="3"/>
    <s v="F"/>
    <x v="1"/>
    <n v="19"/>
  </r>
  <r>
    <x v="116"/>
    <s v="3"/>
    <s v="F"/>
    <x v="0"/>
    <n v="1"/>
  </r>
  <r>
    <x v="116"/>
    <s v="3"/>
    <s v="M"/>
    <x v="1"/>
    <n v="17"/>
  </r>
  <r>
    <x v="116"/>
    <s v="3"/>
    <s v="M"/>
    <x v="0"/>
    <n v="1"/>
  </r>
  <r>
    <x v="116"/>
    <s v="N"/>
    <s v="F"/>
    <x v="1"/>
    <n v="118"/>
  </r>
  <r>
    <x v="116"/>
    <s v="N"/>
    <s v="F"/>
    <x v="0"/>
    <n v="60"/>
  </r>
  <r>
    <x v="116"/>
    <s v="N"/>
    <s v="M"/>
    <x v="1"/>
    <n v="116"/>
  </r>
  <r>
    <x v="116"/>
    <s v="N"/>
    <s v="M"/>
    <x v="0"/>
    <n v="60"/>
  </r>
  <r>
    <x v="117"/>
    <s v="1"/>
    <s v="F"/>
    <x v="1"/>
    <n v="1700"/>
  </r>
  <r>
    <x v="117"/>
    <s v="1"/>
    <s v="F"/>
    <x v="0"/>
    <n v="2070"/>
  </r>
  <r>
    <x v="117"/>
    <s v="1"/>
    <s v="M"/>
    <x v="1"/>
    <n v="1803"/>
  </r>
  <r>
    <x v="117"/>
    <s v="1"/>
    <s v="M"/>
    <x v="0"/>
    <n v="1939"/>
  </r>
  <r>
    <x v="117"/>
    <s v="2"/>
    <s v="F"/>
    <x v="1"/>
    <n v="253"/>
  </r>
  <r>
    <x v="117"/>
    <s v="2"/>
    <s v="F"/>
    <x v="0"/>
    <n v="682"/>
  </r>
  <r>
    <x v="117"/>
    <s v="2"/>
    <s v="M"/>
    <x v="1"/>
    <n v="256"/>
  </r>
  <r>
    <x v="117"/>
    <s v="2"/>
    <s v="M"/>
    <x v="0"/>
    <n v="680"/>
  </r>
  <r>
    <x v="117"/>
    <s v="3"/>
    <s v="F"/>
    <x v="1"/>
    <n v="7"/>
  </r>
  <r>
    <x v="117"/>
    <s v="3"/>
    <s v="F"/>
    <x v="0"/>
    <n v="3"/>
  </r>
  <r>
    <x v="117"/>
    <s v="3"/>
    <s v="M"/>
    <x v="1"/>
    <n v="11"/>
  </r>
  <r>
    <x v="117"/>
    <s v="3"/>
    <s v="M"/>
    <x v="0"/>
    <n v="8"/>
  </r>
  <r>
    <x v="117"/>
    <s v="N"/>
    <s v="F"/>
    <x v="1"/>
    <n v="222"/>
  </r>
  <r>
    <x v="117"/>
    <s v="N"/>
    <s v="F"/>
    <x v="0"/>
    <n v="313"/>
  </r>
  <r>
    <x v="117"/>
    <s v="N"/>
    <s v="M"/>
    <x v="1"/>
    <n v="175"/>
  </r>
  <r>
    <x v="117"/>
    <s v="N"/>
    <s v="M"/>
    <x v="0"/>
    <n v="254"/>
  </r>
  <r>
    <x v="118"/>
    <s v="1"/>
    <s v="F"/>
    <x v="1"/>
    <n v="776"/>
  </r>
  <r>
    <x v="118"/>
    <s v="1"/>
    <s v="F"/>
    <x v="0"/>
    <n v="940"/>
  </r>
  <r>
    <x v="118"/>
    <s v="1"/>
    <s v="M"/>
    <x v="1"/>
    <n v="641"/>
  </r>
  <r>
    <x v="118"/>
    <s v="1"/>
    <s v="M"/>
    <x v="0"/>
    <n v="839"/>
  </r>
  <r>
    <x v="118"/>
    <s v="2"/>
    <s v="F"/>
    <x v="1"/>
    <n v="650"/>
  </r>
  <r>
    <x v="118"/>
    <s v="2"/>
    <s v="F"/>
    <x v="0"/>
    <n v="652"/>
  </r>
  <r>
    <x v="118"/>
    <s v="2"/>
    <s v="M"/>
    <x v="1"/>
    <n v="552"/>
  </r>
  <r>
    <x v="118"/>
    <s v="2"/>
    <s v="M"/>
    <x v="0"/>
    <n v="539"/>
  </r>
  <r>
    <x v="118"/>
    <s v="3"/>
    <s v="F"/>
    <x v="1"/>
    <n v="3"/>
  </r>
  <r>
    <x v="118"/>
    <s v="3"/>
    <s v="F"/>
    <x v="0"/>
    <n v="2"/>
  </r>
  <r>
    <x v="118"/>
    <s v="3"/>
    <s v="M"/>
    <x v="1"/>
    <n v="4"/>
  </r>
  <r>
    <x v="118"/>
    <s v="3"/>
    <s v="M"/>
    <x v="0"/>
    <n v="3"/>
  </r>
  <r>
    <x v="118"/>
    <s v="N"/>
    <s v="F"/>
    <x v="1"/>
    <n v="81"/>
  </r>
  <r>
    <x v="118"/>
    <s v="N"/>
    <s v="F"/>
    <x v="0"/>
    <n v="85"/>
  </r>
  <r>
    <x v="118"/>
    <s v="N"/>
    <s v="M"/>
    <x v="1"/>
    <n v="48"/>
  </r>
  <r>
    <x v="118"/>
    <s v="N"/>
    <s v="M"/>
    <x v="0"/>
    <n v="70"/>
  </r>
  <r>
    <x v="119"/>
    <s v="1"/>
    <s v="F"/>
    <x v="1"/>
    <n v="486"/>
  </r>
  <r>
    <x v="119"/>
    <s v="1"/>
    <s v="F"/>
    <x v="0"/>
    <n v="2475"/>
  </r>
  <r>
    <x v="119"/>
    <s v="1"/>
    <s v="M"/>
    <x v="1"/>
    <n v="514"/>
  </r>
  <r>
    <x v="119"/>
    <s v="1"/>
    <s v="M"/>
    <x v="0"/>
    <n v="2472"/>
  </r>
  <r>
    <x v="119"/>
    <s v="2"/>
    <s v="F"/>
    <x v="1"/>
    <n v="1"/>
  </r>
  <r>
    <x v="119"/>
    <s v="2"/>
    <s v="F"/>
    <x v="0"/>
    <n v="6"/>
  </r>
  <r>
    <x v="119"/>
    <s v="2"/>
    <s v="M"/>
    <x v="0"/>
    <n v="4"/>
  </r>
  <r>
    <x v="119"/>
    <s v="3"/>
    <s v="F"/>
    <x v="1"/>
    <n v="55"/>
  </r>
  <r>
    <x v="119"/>
    <s v="3"/>
    <s v="M"/>
    <x v="1"/>
    <n v="55"/>
  </r>
  <r>
    <x v="119"/>
    <s v="N"/>
    <s v="F"/>
    <x v="1"/>
    <n v="430"/>
  </r>
  <r>
    <x v="119"/>
    <s v="N"/>
    <s v="F"/>
    <x v="0"/>
    <n v="22"/>
  </r>
  <r>
    <x v="119"/>
    <s v="N"/>
    <s v="M"/>
    <x v="1"/>
    <n v="429"/>
  </r>
  <r>
    <x v="119"/>
    <s v="N"/>
    <s v="M"/>
    <x v="0"/>
    <n v="33"/>
  </r>
  <r>
    <x v="120"/>
    <s v="1"/>
    <s v="F"/>
    <x v="1"/>
    <n v="1041"/>
  </r>
  <r>
    <x v="120"/>
    <s v="1"/>
    <s v="F"/>
    <x v="0"/>
    <n v="891"/>
  </r>
  <r>
    <x v="120"/>
    <s v="1"/>
    <s v="M"/>
    <x v="1"/>
    <n v="1305"/>
  </r>
  <r>
    <x v="120"/>
    <s v="1"/>
    <s v="M"/>
    <x v="0"/>
    <n v="954"/>
  </r>
  <r>
    <x v="120"/>
    <s v="2"/>
    <s v="F"/>
    <x v="1"/>
    <n v="156"/>
  </r>
  <r>
    <x v="120"/>
    <s v="2"/>
    <s v="F"/>
    <x v="0"/>
    <n v="250"/>
  </r>
  <r>
    <x v="120"/>
    <s v="2"/>
    <s v="M"/>
    <x v="1"/>
    <n v="197"/>
  </r>
  <r>
    <x v="120"/>
    <s v="2"/>
    <s v="M"/>
    <x v="0"/>
    <n v="215"/>
  </r>
  <r>
    <x v="120"/>
    <s v="3"/>
    <s v="F"/>
    <x v="0"/>
    <n v="1"/>
  </r>
  <r>
    <x v="120"/>
    <s v="N"/>
    <s v="F"/>
    <x v="1"/>
    <n v="121"/>
  </r>
  <r>
    <x v="120"/>
    <s v="N"/>
    <s v="F"/>
    <x v="0"/>
    <n v="106"/>
  </r>
  <r>
    <x v="120"/>
    <s v="N"/>
    <s v="M"/>
    <x v="1"/>
    <n v="101"/>
  </r>
  <r>
    <x v="120"/>
    <s v="N"/>
    <s v="M"/>
    <x v="0"/>
    <n v="75"/>
  </r>
  <r>
    <x v="121"/>
    <s v="1"/>
    <s v="F"/>
    <x v="1"/>
    <n v="3579"/>
  </r>
  <r>
    <x v="121"/>
    <s v="1"/>
    <s v="F"/>
    <x v="0"/>
    <n v="6673"/>
  </r>
  <r>
    <x v="121"/>
    <s v="1"/>
    <s v="M"/>
    <x v="1"/>
    <n v="3633"/>
  </r>
  <r>
    <x v="121"/>
    <s v="1"/>
    <s v="M"/>
    <x v="0"/>
    <n v="6008"/>
  </r>
  <r>
    <x v="121"/>
    <s v="2"/>
    <s v="F"/>
    <x v="1"/>
    <n v="1290"/>
  </r>
  <r>
    <x v="121"/>
    <s v="2"/>
    <s v="F"/>
    <x v="0"/>
    <n v="2253"/>
  </r>
  <r>
    <x v="121"/>
    <s v="2"/>
    <s v="M"/>
    <x v="1"/>
    <n v="1449"/>
  </r>
  <r>
    <x v="121"/>
    <s v="2"/>
    <s v="M"/>
    <x v="0"/>
    <n v="2016"/>
  </r>
  <r>
    <x v="121"/>
    <s v="3"/>
    <s v="F"/>
    <x v="1"/>
    <n v="4"/>
  </r>
  <r>
    <x v="121"/>
    <s v="3"/>
    <s v="F"/>
    <x v="0"/>
    <n v="4"/>
  </r>
  <r>
    <x v="121"/>
    <s v="3"/>
    <s v="M"/>
    <x v="1"/>
    <n v="2"/>
  </r>
  <r>
    <x v="121"/>
    <s v="3"/>
    <s v="M"/>
    <x v="0"/>
    <n v="2"/>
  </r>
  <r>
    <x v="121"/>
    <s v="N"/>
    <s v="F"/>
    <x v="1"/>
    <n v="272"/>
  </r>
  <r>
    <x v="121"/>
    <s v="N"/>
    <s v="F"/>
    <x v="0"/>
    <n v="617"/>
  </r>
  <r>
    <x v="121"/>
    <s v="N"/>
    <s v="M"/>
    <x v="1"/>
    <n v="216"/>
  </r>
  <r>
    <x v="121"/>
    <s v="N"/>
    <s v="M"/>
    <x v="0"/>
    <n v="513"/>
  </r>
  <r>
    <x v="122"/>
    <s v="1"/>
    <s v="F"/>
    <x v="1"/>
    <n v="2769"/>
  </r>
  <r>
    <x v="122"/>
    <s v="1"/>
    <s v="F"/>
    <x v="0"/>
    <n v="1626"/>
  </r>
  <r>
    <x v="122"/>
    <s v="1"/>
    <s v="M"/>
    <x v="1"/>
    <n v="3147"/>
  </r>
  <r>
    <x v="122"/>
    <s v="1"/>
    <s v="M"/>
    <x v="0"/>
    <n v="1701"/>
  </r>
  <r>
    <x v="122"/>
    <s v="2"/>
    <s v="F"/>
    <x v="1"/>
    <n v="1033"/>
  </r>
  <r>
    <x v="122"/>
    <s v="2"/>
    <s v="F"/>
    <x v="0"/>
    <n v="920"/>
  </r>
  <r>
    <x v="122"/>
    <s v="2"/>
    <s v="M"/>
    <x v="1"/>
    <n v="1175"/>
  </r>
  <r>
    <x v="122"/>
    <s v="2"/>
    <s v="M"/>
    <x v="0"/>
    <n v="813"/>
  </r>
  <r>
    <x v="122"/>
    <s v="3"/>
    <s v="F"/>
    <x v="1"/>
    <n v="13"/>
  </r>
  <r>
    <x v="122"/>
    <s v="3"/>
    <s v="F"/>
    <x v="0"/>
    <n v="15"/>
  </r>
  <r>
    <x v="122"/>
    <s v="3"/>
    <s v="M"/>
    <x v="1"/>
    <n v="13"/>
  </r>
  <r>
    <x v="122"/>
    <s v="3"/>
    <s v="M"/>
    <x v="0"/>
    <n v="15"/>
  </r>
  <r>
    <x v="122"/>
    <s v="N"/>
    <s v="F"/>
    <x v="1"/>
    <n v="336"/>
  </r>
  <r>
    <x v="122"/>
    <s v="N"/>
    <s v="F"/>
    <x v="0"/>
    <n v="409"/>
  </r>
  <r>
    <x v="122"/>
    <s v="N"/>
    <s v="M"/>
    <x v="1"/>
    <n v="308"/>
  </r>
  <r>
    <x v="122"/>
    <s v="N"/>
    <s v="M"/>
    <x v="0"/>
    <n v="340"/>
  </r>
  <r>
    <x v="123"/>
    <s v="1"/>
    <s v="F"/>
    <x v="1"/>
    <n v="1486"/>
  </r>
  <r>
    <x v="123"/>
    <s v="1"/>
    <s v="F"/>
    <x v="0"/>
    <n v="1656"/>
  </r>
  <r>
    <x v="123"/>
    <s v="1"/>
    <s v="M"/>
    <x v="1"/>
    <n v="1707"/>
  </r>
  <r>
    <x v="123"/>
    <s v="1"/>
    <s v="M"/>
    <x v="0"/>
    <n v="1546"/>
  </r>
  <r>
    <x v="123"/>
    <s v="2"/>
    <s v="F"/>
    <x v="1"/>
    <n v="43"/>
  </r>
  <r>
    <x v="123"/>
    <s v="2"/>
    <s v="F"/>
    <x v="0"/>
    <n v="112"/>
  </r>
  <r>
    <x v="123"/>
    <s v="2"/>
    <s v="M"/>
    <x v="1"/>
    <n v="74"/>
  </r>
  <r>
    <x v="123"/>
    <s v="2"/>
    <s v="M"/>
    <x v="0"/>
    <n v="96"/>
  </r>
  <r>
    <x v="123"/>
    <s v="N"/>
    <s v="F"/>
    <x v="1"/>
    <n v="837"/>
  </r>
  <r>
    <x v="123"/>
    <s v="N"/>
    <s v="F"/>
    <x v="0"/>
    <n v="1064"/>
  </r>
  <r>
    <x v="123"/>
    <s v="N"/>
    <s v="M"/>
    <x v="1"/>
    <n v="727"/>
  </r>
  <r>
    <x v="123"/>
    <s v="N"/>
    <s v="M"/>
    <x v="0"/>
    <n v="881"/>
  </r>
  <r>
    <x v="124"/>
    <s v="1"/>
    <s v="F"/>
    <x v="1"/>
    <n v="1"/>
  </r>
  <r>
    <x v="124"/>
    <s v="1"/>
    <s v="F"/>
    <x v="1"/>
    <n v="3803"/>
  </r>
  <r>
    <x v="124"/>
    <s v="1"/>
    <s v="F"/>
    <x v="0"/>
    <n v="5517"/>
  </r>
  <r>
    <x v="124"/>
    <s v="1"/>
    <s v="M"/>
    <x v="1"/>
    <n v="3824"/>
  </r>
  <r>
    <x v="124"/>
    <s v="1"/>
    <s v="M"/>
    <x v="0"/>
    <n v="4953"/>
  </r>
  <r>
    <x v="124"/>
    <s v="2"/>
    <s v="F"/>
    <x v="1"/>
    <n v="159"/>
  </r>
  <r>
    <x v="124"/>
    <s v="2"/>
    <s v="F"/>
    <x v="0"/>
    <n v="861"/>
  </r>
  <r>
    <x v="124"/>
    <s v="2"/>
    <s v="M"/>
    <x v="1"/>
    <n v="159"/>
  </r>
  <r>
    <x v="124"/>
    <s v="2"/>
    <s v="M"/>
    <x v="0"/>
    <n v="721"/>
  </r>
  <r>
    <x v="124"/>
    <s v="3"/>
    <s v="F"/>
    <x v="1"/>
    <n v="102"/>
  </r>
  <r>
    <x v="124"/>
    <s v="3"/>
    <s v="F"/>
    <x v="0"/>
    <n v="61"/>
  </r>
  <r>
    <x v="124"/>
    <s v="3"/>
    <s v="M"/>
    <x v="1"/>
    <n v="126"/>
  </r>
  <r>
    <x v="124"/>
    <s v="3"/>
    <s v="M"/>
    <x v="0"/>
    <n v="71"/>
  </r>
  <r>
    <x v="124"/>
    <s v="N"/>
    <s v="F"/>
    <x v="1"/>
    <n v="790"/>
  </r>
  <r>
    <x v="124"/>
    <s v="N"/>
    <s v="F"/>
    <x v="0"/>
    <n v="382"/>
  </r>
  <r>
    <x v="124"/>
    <s v="N"/>
    <s v="M"/>
    <x v="1"/>
    <n v="790"/>
  </r>
  <r>
    <x v="124"/>
    <s v="N"/>
    <s v="M"/>
    <x v="0"/>
    <n v="348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340">
  <r>
    <x v="0"/>
    <x v="0"/>
    <n v="7482"/>
  </r>
  <r>
    <x v="0"/>
    <x v="1"/>
    <n v="783235"/>
  </r>
  <r>
    <x v="0"/>
    <x v="2"/>
    <n v="1125941"/>
  </r>
  <r>
    <x v="1"/>
    <x v="0"/>
    <n v="3"/>
  </r>
  <r>
    <x v="1"/>
    <x v="1"/>
    <n v="1475"/>
  </r>
  <r>
    <x v="1"/>
    <x v="2"/>
    <n v="1873"/>
  </r>
  <r>
    <x v="2"/>
    <x v="1"/>
    <n v="184"/>
  </r>
  <r>
    <x v="2"/>
    <x v="2"/>
    <n v="174"/>
  </r>
  <r>
    <x v="3"/>
    <x v="0"/>
    <n v="1"/>
  </r>
  <r>
    <x v="3"/>
    <x v="1"/>
    <n v="245"/>
  </r>
  <r>
    <x v="3"/>
    <x v="2"/>
    <n v="315"/>
  </r>
  <r>
    <x v="4"/>
    <x v="0"/>
    <n v="9"/>
  </r>
  <r>
    <x v="4"/>
    <x v="1"/>
    <n v="6425"/>
  </r>
  <r>
    <x v="4"/>
    <x v="2"/>
    <n v="7267"/>
  </r>
  <r>
    <x v="5"/>
    <x v="0"/>
    <n v="4"/>
  </r>
  <r>
    <x v="5"/>
    <x v="1"/>
    <n v="2018"/>
  </r>
  <r>
    <x v="5"/>
    <x v="2"/>
    <n v="2495"/>
  </r>
  <r>
    <x v="6"/>
    <x v="0"/>
    <n v="3"/>
  </r>
  <r>
    <x v="6"/>
    <x v="1"/>
    <n v="4090"/>
  </r>
  <r>
    <x v="6"/>
    <x v="2"/>
    <n v="4187"/>
  </r>
  <r>
    <x v="7"/>
    <x v="1"/>
    <n v="732"/>
  </r>
  <r>
    <x v="7"/>
    <x v="2"/>
    <n v="780"/>
  </r>
  <r>
    <x v="8"/>
    <x v="1"/>
    <n v="382"/>
  </r>
  <r>
    <x v="8"/>
    <x v="2"/>
    <n v="586"/>
  </r>
  <r>
    <x v="9"/>
    <x v="0"/>
    <n v="2"/>
  </r>
  <r>
    <x v="9"/>
    <x v="1"/>
    <n v="580"/>
  </r>
  <r>
    <x v="9"/>
    <x v="2"/>
    <n v="1040"/>
  </r>
  <r>
    <x v="10"/>
    <x v="0"/>
    <n v="17"/>
  </r>
  <r>
    <x v="10"/>
    <x v="1"/>
    <n v="4102"/>
  </r>
  <r>
    <x v="10"/>
    <x v="2"/>
    <n v="4991"/>
  </r>
  <r>
    <x v="11"/>
    <x v="1"/>
    <n v="628"/>
  </r>
  <r>
    <x v="11"/>
    <x v="2"/>
    <n v="566"/>
  </r>
  <r>
    <x v="12"/>
    <x v="0"/>
    <n v="92"/>
  </r>
  <r>
    <x v="12"/>
    <x v="1"/>
    <n v="47725"/>
  </r>
  <r>
    <x v="12"/>
    <x v="2"/>
    <n v="38329"/>
  </r>
  <r>
    <x v="13"/>
    <x v="1"/>
    <n v="1886"/>
  </r>
  <r>
    <x v="13"/>
    <x v="2"/>
    <n v="1767"/>
  </r>
  <r>
    <x v="14"/>
    <x v="1"/>
    <n v="243"/>
  </r>
  <r>
    <x v="14"/>
    <x v="2"/>
    <n v="297"/>
  </r>
  <r>
    <x v="15"/>
    <x v="0"/>
    <n v="2"/>
  </r>
  <r>
    <x v="15"/>
    <x v="1"/>
    <n v="558"/>
  </r>
  <r>
    <x v="15"/>
    <x v="2"/>
    <n v="604"/>
  </r>
  <r>
    <x v="16"/>
    <x v="0"/>
    <n v="27"/>
  </r>
  <r>
    <x v="16"/>
    <x v="1"/>
    <n v="10294"/>
  </r>
  <r>
    <x v="16"/>
    <x v="2"/>
    <n v="11220"/>
  </r>
  <r>
    <x v="17"/>
    <x v="0"/>
    <n v="2"/>
  </r>
  <r>
    <x v="17"/>
    <x v="1"/>
    <n v="572"/>
  </r>
  <r>
    <x v="17"/>
    <x v="2"/>
    <n v="469"/>
  </r>
  <r>
    <x v="18"/>
    <x v="0"/>
    <n v="818"/>
  </r>
  <r>
    <x v="18"/>
    <x v="1"/>
    <n v="139832"/>
  </r>
  <r>
    <x v="18"/>
    <x v="2"/>
    <n v="163583"/>
  </r>
  <r>
    <x v="19"/>
    <x v="0"/>
    <n v="1"/>
  </r>
  <r>
    <x v="19"/>
    <x v="1"/>
    <n v="368"/>
  </r>
  <r>
    <x v="19"/>
    <x v="2"/>
    <n v="392"/>
  </r>
  <r>
    <x v="20"/>
    <x v="0"/>
    <n v="1"/>
  </r>
  <r>
    <x v="20"/>
    <x v="1"/>
    <n v="571"/>
  </r>
  <r>
    <x v="20"/>
    <x v="2"/>
    <n v="585"/>
  </r>
  <r>
    <x v="21"/>
    <x v="0"/>
    <n v="8"/>
  </r>
  <r>
    <x v="21"/>
    <x v="1"/>
    <n v="3643"/>
  </r>
  <r>
    <x v="21"/>
    <x v="2"/>
    <n v="3838"/>
  </r>
  <r>
    <x v="22"/>
    <x v="0"/>
    <n v="1"/>
  </r>
  <r>
    <x v="22"/>
    <x v="1"/>
    <n v="297"/>
  </r>
  <r>
    <x v="22"/>
    <x v="2"/>
    <n v="516"/>
  </r>
  <r>
    <x v="23"/>
    <x v="1"/>
    <n v="785"/>
  </r>
  <r>
    <x v="23"/>
    <x v="2"/>
    <n v="1071"/>
  </r>
  <r>
    <x v="24"/>
    <x v="1"/>
    <n v="286"/>
  </r>
  <r>
    <x v="24"/>
    <x v="2"/>
    <n v="722"/>
  </r>
  <r>
    <x v="25"/>
    <x v="1"/>
    <n v="275"/>
  </r>
  <r>
    <x v="25"/>
    <x v="2"/>
    <n v="280"/>
  </r>
  <r>
    <x v="26"/>
    <x v="0"/>
    <n v="142"/>
  </r>
  <r>
    <x v="26"/>
    <x v="1"/>
    <n v="31001"/>
  </r>
  <r>
    <x v="26"/>
    <x v="2"/>
    <n v="39036"/>
  </r>
  <r>
    <x v="27"/>
    <x v="1"/>
    <n v="269"/>
  </r>
  <r>
    <x v="27"/>
    <x v="2"/>
    <n v="313"/>
  </r>
  <r>
    <x v="28"/>
    <x v="1"/>
    <n v="643"/>
  </r>
  <r>
    <x v="28"/>
    <x v="2"/>
    <n v="710"/>
  </r>
  <r>
    <x v="29"/>
    <x v="0"/>
    <n v="1"/>
  </r>
  <r>
    <x v="29"/>
    <x v="1"/>
    <n v="444"/>
  </r>
  <r>
    <x v="29"/>
    <x v="2"/>
    <n v="460"/>
  </r>
  <r>
    <x v="30"/>
    <x v="0"/>
    <n v="2"/>
  </r>
  <r>
    <x v="30"/>
    <x v="1"/>
    <n v="298"/>
  </r>
  <r>
    <x v="30"/>
    <x v="2"/>
    <n v="329"/>
  </r>
  <r>
    <x v="31"/>
    <x v="0"/>
    <n v="12"/>
  </r>
  <r>
    <x v="31"/>
    <x v="1"/>
    <n v="14214"/>
  </r>
  <r>
    <x v="31"/>
    <x v="2"/>
    <n v="10193"/>
  </r>
  <r>
    <x v="32"/>
    <x v="0"/>
    <n v="17"/>
  </r>
  <r>
    <x v="32"/>
    <x v="1"/>
    <n v="10938"/>
  </r>
  <r>
    <x v="32"/>
    <x v="2"/>
    <n v="11675"/>
  </r>
  <r>
    <x v="33"/>
    <x v="1"/>
    <n v="556"/>
  </r>
  <r>
    <x v="33"/>
    <x v="2"/>
    <n v="626"/>
  </r>
  <r>
    <x v="34"/>
    <x v="0"/>
    <n v="19"/>
  </r>
  <r>
    <x v="34"/>
    <x v="1"/>
    <n v="13523"/>
  </r>
  <r>
    <x v="34"/>
    <x v="2"/>
    <n v="13398"/>
  </r>
  <r>
    <x v="35"/>
    <x v="0"/>
    <n v="21"/>
  </r>
  <r>
    <x v="35"/>
    <x v="1"/>
    <n v="17046"/>
  </r>
  <r>
    <x v="35"/>
    <x v="2"/>
    <n v="11865"/>
  </r>
  <r>
    <x v="36"/>
    <x v="0"/>
    <n v="2"/>
  </r>
  <r>
    <x v="36"/>
    <x v="1"/>
    <n v="1235"/>
  </r>
  <r>
    <x v="36"/>
    <x v="2"/>
    <n v="1440"/>
  </r>
  <r>
    <x v="37"/>
    <x v="0"/>
    <n v="7"/>
  </r>
  <r>
    <x v="37"/>
    <x v="1"/>
    <n v="1198"/>
  </r>
  <r>
    <x v="37"/>
    <x v="2"/>
    <n v="1278"/>
  </r>
  <r>
    <x v="38"/>
    <x v="1"/>
    <n v="316"/>
  </r>
  <r>
    <x v="38"/>
    <x v="2"/>
    <n v="348"/>
  </r>
  <r>
    <x v="39"/>
    <x v="0"/>
    <n v="8"/>
  </r>
  <r>
    <x v="39"/>
    <x v="1"/>
    <n v="1705"/>
  </r>
  <r>
    <x v="39"/>
    <x v="2"/>
    <n v="1572"/>
  </r>
  <r>
    <x v="40"/>
    <x v="0"/>
    <n v="108"/>
  </r>
  <r>
    <x v="40"/>
    <x v="1"/>
    <n v="18902"/>
  </r>
  <r>
    <x v="40"/>
    <x v="2"/>
    <n v="23761"/>
  </r>
  <r>
    <x v="41"/>
    <x v="1"/>
    <n v="678"/>
  </r>
  <r>
    <x v="41"/>
    <x v="2"/>
    <n v="1066"/>
  </r>
  <r>
    <x v="42"/>
    <x v="0"/>
    <n v="17"/>
  </r>
  <r>
    <x v="42"/>
    <x v="1"/>
    <n v="6626"/>
  </r>
  <r>
    <x v="42"/>
    <x v="2"/>
    <n v="5940"/>
  </r>
  <r>
    <x v="43"/>
    <x v="0"/>
    <n v="2"/>
  </r>
  <r>
    <x v="43"/>
    <x v="1"/>
    <n v="942"/>
  </r>
  <r>
    <x v="43"/>
    <x v="2"/>
    <n v="894"/>
  </r>
  <r>
    <x v="44"/>
    <x v="0"/>
    <n v="1"/>
  </r>
  <r>
    <x v="44"/>
    <x v="1"/>
    <n v="4823"/>
  </r>
  <r>
    <x v="44"/>
    <x v="2"/>
    <n v="4280"/>
  </r>
  <r>
    <x v="45"/>
    <x v="0"/>
    <n v="3"/>
  </r>
  <r>
    <x v="45"/>
    <x v="1"/>
    <n v="3363"/>
  </r>
  <r>
    <x v="45"/>
    <x v="2"/>
    <n v="2760"/>
  </r>
  <r>
    <x v="46"/>
    <x v="0"/>
    <n v="826"/>
  </r>
  <r>
    <x v="46"/>
    <x v="1"/>
    <n v="59676"/>
  </r>
  <r>
    <x v="46"/>
    <x v="2"/>
    <n v="93023"/>
  </r>
  <r>
    <x v="47"/>
    <x v="0"/>
    <n v="9"/>
  </r>
  <r>
    <x v="47"/>
    <x v="1"/>
    <n v="3687"/>
  </r>
  <r>
    <x v="47"/>
    <x v="2"/>
    <n v="3792"/>
  </r>
  <r>
    <x v="48"/>
    <x v="0"/>
    <n v="2"/>
  </r>
  <r>
    <x v="48"/>
    <x v="1"/>
    <n v="1222"/>
  </r>
  <r>
    <x v="48"/>
    <x v="2"/>
    <n v="1497"/>
  </r>
  <r>
    <x v="49"/>
    <x v="1"/>
    <n v="338"/>
  </r>
  <r>
    <x v="49"/>
    <x v="2"/>
    <n v="352"/>
  </r>
  <r>
    <x v="50"/>
    <x v="0"/>
    <n v="61"/>
  </r>
  <r>
    <x v="50"/>
    <x v="1"/>
    <n v="15487"/>
  </r>
  <r>
    <x v="50"/>
    <x v="2"/>
    <n v="18074"/>
  </r>
  <r>
    <x v="51"/>
    <x v="0"/>
    <n v="1"/>
  </r>
  <r>
    <x v="51"/>
    <x v="1"/>
    <n v="1139"/>
  </r>
  <r>
    <x v="51"/>
    <x v="2"/>
    <n v="1166"/>
  </r>
  <r>
    <x v="52"/>
    <x v="0"/>
    <n v="1"/>
  </r>
  <r>
    <x v="52"/>
    <x v="1"/>
    <n v="797"/>
  </r>
  <r>
    <x v="52"/>
    <x v="2"/>
    <n v="807"/>
  </r>
  <r>
    <x v="53"/>
    <x v="0"/>
    <n v="1"/>
  </r>
  <r>
    <x v="53"/>
    <x v="1"/>
    <n v="606"/>
  </r>
  <r>
    <x v="53"/>
    <x v="2"/>
    <n v="682"/>
  </r>
  <r>
    <x v="54"/>
    <x v="0"/>
    <n v="38"/>
  </r>
  <r>
    <x v="54"/>
    <x v="1"/>
    <n v="11036"/>
  </r>
  <r>
    <x v="54"/>
    <x v="2"/>
    <n v="12504"/>
  </r>
  <r>
    <x v="55"/>
    <x v="0"/>
    <n v="9"/>
  </r>
  <r>
    <x v="55"/>
    <x v="1"/>
    <n v="1251"/>
  </r>
  <r>
    <x v="55"/>
    <x v="2"/>
    <n v="1270"/>
  </r>
  <r>
    <x v="56"/>
    <x v="0"/>
    <n v="1"/>
  </r>
  <r>
    <x v="56"/>
    <x v="1"/>
    <n v="386"/>
  </r>
  <r>
    <x v="56"/>
    <x v="2"/>
    <n v="412"/>
  </r>
  <r>
    <x v="57"/>
    <x v="0"/>
    <n v="1"/>
  </r>
  <r>
    <x v="57"/>
    <x v="1"/>
    <n v="423"/>
  </r>
  <r>
    <x v="57"/>
    <x v="2"/>
    <n v="546"/>
  </r>
  <r>
    <x v="58"/>
    <x v="0"/>
    <n v="626"/>
  </r>
  <r>
    <x v="58"/>
    <x v="1"/>
    <n v="116385"/>
  </r>
  <r>
    <x v="58"/>
    <x v="2"/>
    <n v="147314"/>
  </r>
  <r>
    <x v="59"/>
    <x v="1"/>
    <n v="926"/>
  </r>
  <r>
    <x v="59"/>
    <x v="2"/>
    <n v="1532"/>
  </r>
  <r>
    <x v="60"/>
    <x v="0"/>
    <n v="2"/>
  </r>
  <r>
    <x v="60"/>
    <x v="1"/>
    <n v="1575"/>
  </r>
  <r>
    <x v="60"/>
    <x v="2"/>
    <n v="1700"/>
  </r>
  <r>
    <x v="61"/>
    <x v="0"/>
    <n v="3"/>
  </r>
  <r>
    <x v="61"/>
    <x v="1"/>
    <n v="1722"/>
  </r>
  <r>
    <x v="61"/>
    <x v="2"/>
    <n v="1952"/>
  </r>
  <r>
    <x v="62"/>
    <x v="0"/>
    <n v="121"/>
  </r>
  <r>
    <x v="62"/>
    <x v="1"/>
    <n v="25007"/>
  </r>
  <r>
    <x v="62"/>
    <x v="2"/>
    <n v="29477"/>
  </r>
  <r>
    <x v="63"/>
    <x v="0"/>
    <n v="12"/>
  </r>
  <r>
    <x v="63"/>
    <x v="1"/>
    <n v="3107"/>
  </r>
  <r>
    <x v="63"/>
    <x v="2"/>
    <n v="5569"/>
  </r>
  <r>
    <x v="64"/>
    <x v="0"/>
    <n v="3"/>
  </r>
  <r>
    <x v="64"/>
    <x v="1"/>
    <n v="1444"/>
  </r>
  <r>
    <x v="64"/>
    <x v="2"/>
    <n v="1861"/>
  </r>
  <r>
    <x v="65"/>
    <x v="0"/>
    <n v="13"/>
  </r>
  <r>
    <x v="65"/>
    <x v="1"/>
    <n v="5186"/>
  </r>
  <r>
    <x v="65"/>
    <x v="2"/>
    <n v="4539"/>
  </r>
  <r>
    <x v="66"/>
    <x v="0"/>
    <n v="3"/>
  </r>
  <r>
    <x v="66"/>
    <x v="1"/>
    <n v="552"/>
  </r>
  <r>
    <x v="66"/>
    <x v="2"/>
    <n v="626"/>
  </r>
  <r>
    <x v="67"/>
    <x v="0"/>
    <n v="1"/>
  </r>
  <r>
    <x v="67"/>
    <x v="1"/>
    <n v="833"/>
  </r>
  <r>
    <x v="67"/>
    <x v="2"/>
    <n v="1027"/>
  </r>
  <r>
    <x v="68"/>
    <x v="0"/>
    <n v="57"/>
  </r>
  <r>
    <x v="68"/>
    <x v="1"/>
    <n v="16931"/>
  </r>
  <r>
    <x v="68"/>
    <x v="2"/>
    <n v="16311"/>
  </r>
  <r>
    <x v="69"/>
    <x v="0"/>
    <n v="1"/>
  </r>
  <r>
    <x v="69"/>
    <x v="1"/>
    <n v="410"/>
  </r>
  <r>
    <x v="69"/>
    <x v="2"/>
    <n v="415"/>
  </r>
  <r>
    <x v="70"/>
    <x v="1"/>
    <n v="77"/>
  </r>
  <r>
    <x v="70"/>
    <x v="2"/>
    <n v="181"/>
  </r>
  <r>
    <x v="71"/>
    <x v="1"/>
    <n v="1031"/>
  </r>
  <r>
    <x v="71"/>
    <x v="2"/>
    <n v="1106"/>
  </r>
  <r>
    <x v="72"/>
    <x v="1"/>
    <n v="365"/>
  </r>
  <r>
    <x v="72"/>
    <x v="2"/>
    <n v="380"/>
  </r>
  <r>
    <x v="73"/>
    <x v="0"/>
    <n v="1"/>
  </r>
  <r>
    <x v="73"/>
    <x v="1"/>
    <n v="2035"/>
  </r>
  <r>
    <x v="73"/>
    <x v="2"/>
    <n v="2294"/>
  </r>
  <r>
    <x v="74"/>
    <x v="1"/>
    <n v="410"/>
  </r>
  <r>
    <x v="74"/>
    <x v="2"/>
    <n v="800"/>
  </r>
  <r>
    <x v="75"/>
    <x v="1"/>
    <n v="89"/>
  </r>
  <r>
    <x v="75"/>
    <x v="2"/>
    <n v="93"/>
  </r>
  <r>
    <x v="76"/>
    <x v="0"/>
    <n v="8"/>
  </r>
  <r>
    <x v="76"/>
    <x v="1"/>
    <n v="2480"/>
  </r>
  <r>
    <x v="76"/>
    <x v="2"/>
    <n v="2343"/>
  </r>
  <r>
    <x v="77"/>
    <x v="0"/>
    <n v="1"/>
  </r>
  <r>
    <x v="77"/>
    <x v="1"/>
    <n v="215"/>
  </r>
  <r>
    <x v="77"/>
    <x v="2"/>
    <n v="377"/>
  </r>
  <r>
    <x v="78"/>
    <x v="1"/>
    <n v="594"/>
  </r>
  <r>
    <x v="78"/>
    <x v="2"/>
    <n v="584"/>
  </r>
  <r>
    <x v="79"/>
    <x v="0"/>
    <n v="24"/>
  </r>
  <r>
    <x v="79"/>
    <x v="1"/>
    <n v="8302"/>
  </r>
  <r>
    <x v="79"/>
    <x v="2"/>
    <n v="9125"/>
  </r>
  <r>
    <x v="80"/>
    <x v="1"/>
    <n v="1653"/>
  </r>
  <r>
    <x v="80"/>
    <x v="2"/>
    <n v="1848"/>
  </r>
  <r>
    <x v="81"/>
    <x v="0"/>
    <n v="2"/>
  </r>
  <r>
    <x v="81"/>
    <x v="1"/>
    <n v="1174"/>
  </r>
  <r>
    <x v="81"/>
    <x v="2"/>
    <n v="1522"/>
  </r>
  <r>
    <x v="82"/>
    <x v="1"/>
    <n v="1601"/>
  </r>
  <r>
    <x v="82"/>
    <x v="2"/>
    <n v="2640"/>
  </r>
  <r>
    <x v="83"/>
    <x v="0"/>
    <n v="3"/>
  </r>
  <r>
    <x v="83"/>
    <x v="1"/>
    <n v="2785"/>
  </r>
  <r>
    <x v="83"/>
    <x v="2"/>
    <n v="3980"/>
  </r>
  <r>
    <x v="84"/>
    <x v="0"/>
    <n v="333"/>
  </r>
  <r>
    <x v="84"/>
    <x v="1"/>
    <n v="60219"/>
  </r>
  <r>
    <x v="84"/>
    <x v="2"/>
    <n v="75754"/>
  </r>
  <r>
    <x v="85"/>
    <x v="1"/>
    <n v="385"/>
  </r>
  <r>
    <x v="85"/>
    <x v="2"/>
    <n v="421"/>
  </r>
  <r>
    <x v="86"/>
    <x v="0"/>
    <n v="263"/>
  </r>
  <r>
    <x v="86"/>
    <x v="1"/>
    <n v="20968"/>
  </r>
  <r>
    <x v="86"/>
    <x v="2"/>
    <n v="31043"/>
  </r>
  <r>
    <x v="87"/>
    <x v="0"/>
    <n v="2"/>
  </r>
  <r>
    <x v="87"/>
    <x v="1"/>
    <n v="939"/>
  </r>
  <r>
    <x v="87"/>
    <x v="2"/>
    <n v="1077"/>
  </r>
  <r>
    <x v="88"/>
    <x v="0"/>
    <n v="2"/>
  </r>
  <r>
    <x v="88"/>
    <x v="1"/>
    <n v="627"/>
  </r>
  <r>
    <x v="88"/>
    <x v="2"/>
    <n v="752"/>
  </r>
  <r>
    <x v="89"/>
    <x v="0"/>
    <n v="2"/>
  </r>
  <r>
    <x v="89"/>
    <x v="1"/>
    <n v="1381"/>
  </r>
  <r>
    <x v="89"/>
    <x v="2"/>
    <n v="1268"/>
  </r>
  <r>
    <x v="90"/>
    <x v="1"/>
    <n v="186"/>
  </r>
  <r>
    <x v="90"/>
    <x v="2"/>
    <n v="279"/>
  </r>
  <r>
    <x v="91"/>
    <x v="0"/>
    <n v="6"/>
  </r>
  <r>
    <x v="91"/>
    <x v="1"/>
    <n v="2156"/>
  </r>
  <r>
    <x v="91"/>
    <x v="2"/>
    <n v="2416"/>
  </r>
  <r>
    <x v="92"/>
    <x v="0"/>
    <n v="1"/>
  </r>
  <r>
    <x v="92"/>
    <x v="1"/>
    <n v="603"/>
  </r>
  <r>
    <x v="92"/>
    <x v="2"/>
    <n v="467"/>
  </r>
  <r>
    <x v="93"/>
    <x v="0"/>
    <n v="1"/>
  </r>
  <r>
    <x v="93"/>
    <x v="1"/>
    <n v="497"/>
  </r>
  <r>
    <x v="93"/>
    <x v="2"/>
    <n v="553"/>
  </r>
  <r>
    <x v="94"/>
    <x v="0"/>
    <n v="3"/>
  </r>
  <r>
    <x v="94"/>
    <x v="1"/>
    <n v="1680"/>
  </r>
  <r>
    <x v="94"/>
    <x v="2"/>
    <n v="1434"/>
  </r>
  <r>
    <x v="95"/>
    <x v="0"/>
    <n v="5"/>
  </r>
  <r>
    <x v="95"/>
    <x v="1"/>
    <n v="7509"/>
  </r>
  <r>
    <x v="95"/>
    <x v="2"/>
    <n v="6416"/>
  </r>
  <r>
    <x v="96"/>
    <x v="0"/>
    <n v="1"/>
  </r>
  <r>
    <x v="96"/>
    <x v="1"/>
    <n v="1147"/>
  </r>
  <r>
    <x v="96"/>
    <x v="2"/>
    <n v="1403"/>
  </r>
  <r>
    <x v="97"/>
    <x v="1"/>
    <n v="1616"/>
  </r>
  <r>
    <x v="97"/>
    <x v="2"/>
    <n v="1552"/>
  </r>
  <r>
    <x v="98"/>
    <x v="0"/>
    <n v="4"/>
  </r>
  <r>
    <x v="98"/>
    <x v="1"/>
    <n v="1620"/>
  </r>
  <r>
    <x v="98"/>
    <x v="2"/>
    <n v="1744"/>
  </r>
  <r>
    <x v="99"/>
    <x v="0"/>
    <n v="4"/>
  </r>
  <r>
    <x v="99"/>
    <x v="1"/>
    <n v="917"/>
  </r>
  <r>
    <x v="99"/>
    <x v="2"/>
    <n v="1197"/>
  </r>
  <r>
    <x v="100"/>
    <x v="0"/>
    <n v="4"/>
  </r>
  <r>
    <x v="100"/>
    <x v="1"/>
    <n v="3137"/>
  </r>
  <r>
    <x v="100"/>
    <x v="2"/>
    <n v="3099"/>
  </r>
  <r>
    <x v="101"/>
    <x v="0"/>
    <n v="15"/>
  </r>
  <r>
    <x v="101"/>
    <x v="1"/>
    <n v="9470"/>
  </r>
  <r>
    <x v="101"/>
    <x v="2"/>
    <n v="8430"/>
  </r>
  <r>
    <x v="102"/>
    <x v="0"/>
    <n v="1"/>
  </r>
  <r>
    <x v="102"/>
    <x v="1"/>
    <n v="605"/>
  </r>
  <r>
    <x v="102"/>
    <x v="2"/>
    <n v="634"/>
  </r>
  <r>
    <x v="103"/>
    <x v="0"/>
    <n v="17"/>
  </r>
  <r>
    <x v="103"/>
    <x v="1"/>
    <n v="6177"/>
  </r>
  <r>
    <x v="103"/>
    <x v="2"/>
    <n v="5473"/>
  </r>
  <r>
    <x v="104"/>
    <x v="0"/>
    <n v="4"/>
  </r>
  <r>
    <x v="104"/>
    <x v="1"/>
    <n v="6872"/>
  </r>
  <r>
    <x v="104"/>
    <x v="2"/>
    <n v="7412"/>
  </r>
  <r>
    <x v="105"/>
    <x v="1"/>
    <n v="2620"/>
  </r>
  <r>
    <x v="105"/>
    <x v="2"/>
    <n v="3114"/>
  </r>
  <r>
    <x v="106"/>
    <x v="0"/>
    <n v="3"/>
  </r>
  <r>
    <x v="106"/>
    <x v="1"/>
    <n v="1317"/>
  </r>
  <r>
    <x v="106"/>
    <x v="2"/>
    <n v="1511"/>
  </r>
  <r>
    <x v="107"/>
    <x v="0"/>
    <n v="2"/>
  </r>
  <r>
    <x v="107"/>
    <x v="1"/>
    <n v="2020"/>
  </r>
  <r>
    <x v="107"/>
    <x v="2"/>
    <n v="2208"/>
  </r>
  <r>
    <x v="108"/>
    <x v="0"/>
    <n v="2"/>
  </r>
  <r>
    <x v="108"/>
    <x v="1"/>
    <n v="865"/>
  </r>
  <r>
    <x v="108"/>
    <x v="2"/>
    <n v="1643"/>
  </r>
  <r>
    <x v="109"/>
    <x v="0"/>
    <n v="3"/>
  </r>
  <r>
    <x v="109"/>
    <x v="1"/>
    <n v="919"/>
  </r>
  <r>
    <x v="109"/>
    <x v="2"/>
    <n v="940"/>
  </r>
  <r>
    <x v="110"/>
    <x v="0"/>
    <n v="5"/>
  </r>
  <r>
    <x v="110"/>
    <x v="1"/>
    <n v="1800"/>
  </r>
  <r>
    <x v="110"/>
    <x v="2"/>
    <n v="1781"/>
  </r>
  <r>
    <x v="111"/>
    <x v="1"/>
    <n v="409"/>
  </r>
  <r>
    <x v="111"/>
    <x v="2"/>
    <n v="602"/>
  </r>
  <r>
    <x v="112"/>
    <x v="0"/>
    <n v="30"/>
  </r>
  <r>
    <x v="112"/>
    <x v="1"/>
    <n v="20973"/>
  </r>
  <r>
    <x v="112"/>
    <x v="2"/>
    <n v="15513"/>
  </r>
  <r>
    <x v="113"/>
    <x v="1"/>
    <n v="229"/>
  </r>
  <r>
    <x v="113"/>
    <x v="2"/>
    <n v="337"/>
  </r>
  <r>
    <x v="114"/>
    <x v="1"/>
    <n v="1840"/>
  </r>
  <r>
    <x v="114"/>
    <x v="2"/>
    <n v="2047"/>
  </r>
  <r>
    <x v="115"/>
    <x v="0"/>
    <n v="1"/>
  </r>
  <r>
    <x v="115"/>
    <x v="1"/>
    <n v="474"/>
  </r>
  <r>
    <x v="115"/>
    <x v="2"/>
    <n v="876"/>
  </r>
  <r>
    <x v="116"/>
    <x v="0"/>
    <n v="2"/>
  </r>
  <r>
    <x v="116"/>
    <x v="1"/>
    <n v="754"/>
  </r>
  <r>
    <x v="116"/>
    <x v="2"/>
    <n v="824"/>
  </r>
  <r>
    <x v="117"/>
    <x v="1"/>
    <n v="876"/>
  </r>
  <r>
    <x v="117"/>
    <x v="2"/>
    <n v="1100"/>
  </r>
  <r>
    <x v="118"/>
    <x v="0"/>
    <n v="4"/>
  </r>
  <r>
    <x v="118"/>
    <x v="1"/>
    <n v="1862"/>
  </r>
  <r>
    <x v="118"/>
    <x v="2"/>
    <n v="2299"/>
  </r>
  <r>
    <x v="119"/>
    <x v="1"/>
    <n v="37"/>
  </r>
  <r>
    <x v="119"/>
    <x v="2"/>
    <n v="111"/>
  </r>
  <r>
    <x v="120"/>
    <x v="0"/>
    <n v="1"/>
  </r>
  <r>
    <x v="120"/>
    <x v="1"/>
    <n v="364"/>
  </r>
  <r>
    <x v="120"/>
    <x v="2"/>
    <n v="439"/>
  </r>
  <r>
    <x v="121"/>
    <x v="0"/>
    <n v="18"/>
  </r>
  <r>
    <x v="121"/>
    <x v="1"/>
    <n v="7831"/>
  </r>
  <r>
    <x v="121"/>
    <x v="2"/>
    <n v="7492"/>
  </r>
  <r>
    <x v="122"/>
    <x v="0"/>
    <n v="2"/>
  </r>
  <r>
    <x v="122"/>
    <x v="1"/>
    <n v="1261"/>
  </r>
  <r>
    <x v="122"/>
    <x v="2"/>
    <n v="1578"/>
  </r>
  <r>
    <x v="123"/>
    <x v="1"/>
    <n v="179"/>
  </r>
  <r>
    <x v="123"/>
    <x v="2"/>
    <n v="489"/>
  </r>
  <r>
    <x v="124"/>
    <x v="1"/>
    <n v="688"/>
  </r>
  <r>
    <x v="124"/>
    <x v="2"/>
    <n v="14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dinámica3" cacheId="1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C3:BB139" firstHeaderRow="1" firstDataRow="2" firstDataCol="1"/>
  <pivotFields count="4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26">
        <item x="115"/>
        <item x="69"/>
        <item x="33"/>
        <item x="70"/>
        <item x="92"/>
        <item x="23"/>
        <item x="93"/>
        <item x="94"/>
        <item x="52"/>
        <item x="24"/>
        <item x="34"/>
        <item x="35"/>
        <item x="12"/>
        <item x="13"/>
        <item x="71"/>
        <item x="36"/>
        <item x="116"/>
        <item x="53"/>
        <item x="117"/>
        <item x="95"/>
        <item x="96"/>
        <item x="97"/>
        <item x="54"/>
        <item x="37"/>
        <item x="6"/>
        <item x="38"/>
        <item x="118"/>
        <item x="55"/>
        <item x="39"/>
        <item x="0"/>
        <item x="98"/>
        <item x="14"/>
        <item x="72"/>
        <item x="56"/>
        <item x="7"/>
        <item x="15"/>
        <item x="25"/>
        <item x="73"/>
        <item x="74"/>
        <item x="99"/>
        <item x="119"/>
        <item x="40"/>
        <item x="57"/>
        <item x="41"/>
        <item x="8"/>
        <item x="58"/>
        <item x="120"/>
        <item x="100"/>
        <item x="42"/>
        <item x="43"/>
        <item x="121"/>
        <item x="59"/>
        <item x="75"/>
        <item x="60"/>
        <item x="76"/>
        <item x="77"/>
        <item x="44"/>
        <item x="101"/>
        <item x="122"/>
        <item x="61"/>
        <item x="102"/>
        <item x="103"/>
        <item x="78"/>
        <item x="123"/>
        <item x="104"/>
        <item x="79"/>
        <item x="45"/>
        <item x="1"/>
        <item x="80"/>
        <item x="105"/>
        <item x="16"/>
        <item x="17"/>
        <item x="81"/>
        <item x="18"/>
        <item x="9"/>
        <item x="46"/>
        <item x="82"/>
        <item x="47"/>
        <item x="106"/>
        <item x="2"/>
        <item x="3"/>
        <item x="4"/>
        <item x="26"/>
        <item x="83"/>
        <item x="84"/>
        <item x="48"/>
        <item x="124"/>
        <item x="107"/>
        <item x="62"/>
        <item x="85"/>
        <item x="86"/>
        <item x="49"/>
        <item x="63"/>
        <item x="19"/>
        <item x="87"/>
        <item x="64"/>
        <item x="20"/>
        <item x="88"/>
        <item x="27"/>
        <item x="89"/>
        <item x="108"/>
        <item x="65"/>
        <item x="28"/>
        <item x="90"/>
        <item x="29"/>
        <item x="91"/>
        <item x="50"/>
        <item x="109"/>
        <item x="10"/>
        <item x="110"/>
        <item x="111"/>
        <item x="66"/>
        <item x="21"/>
        <item x="51"/>
        <item x="112"/>
        <item x="67"/>
        <item x="113"/>
        <item x="30"/>
        <item x="114"/>
        <item x="22"/>
        <item x="31"/>
        <item x="68"/>
        <item x="32"/>
        <item x="5"/>
        <item x="11"/>
        <item t="default"/>
      </items>
    </pivotField>
    <pivotField axis="axisCol" showAll="0">
      <items count="25">
        <item x="0"/>
        <item x="4"/>
        <item x="13"/>
        <item x="5"/>
        <item x="6"/>
        <item x="18"/>
        <item x="7"/>
        <item x="8"/>
        <item x="9"/>
        <item x="14"/>
        <item x="20"/>
        <item x="21"/>
        <item x="10"/>
        <item x="1"/>
        <item x="2"/>
        <item x="11"/>
        <item x="3"/>
        <item x="15"/>
        <item x="12"/>
        <item x="23"/>
        <item x="16"/>
        <item x="17"/>
        <item x="22"/>
        <item x="19"/>
        <item t="default"/>
      </items>
    </pivotField>
    <pivotField dataField="1" showAll="0"/>
  </pivotFields>
  <rowFields count="2">
    <field x="0"/>
    <field x="1"/>
  </rowFields>
  <rowItems count="135">
    <i>
      <x/>
    </i>
    <i r="1">
      <x v="29"/>
    </i>
    <i r="1">
      <x v="67"/>
    </i>
    <i r="1">
      <x v="79"/>
    </i>
    <i r="1">
      <x v="80"/>
    </i>
    <i r="1">
      <x v="81"/>
    </i>
    <i r="1">
      <x v="123"/>
    </i>
    <i>
      <x v="1"/>
    </i>
    <i r="1">
      <x v="24"/>
    </i>
    <i r="1">
      <x v="34"/>
    </i>
    <i r="1">
      <x v="44"/>
    </i>
    <i r="1">
      <x v="74"/>
    </i>
    <i r="1">
      <x v="108"/>
    </i>
    <i r="1">
      <x v="124"/>
    </i>
    <i>
      <x v="2"/>
    </i>
    <i r="1">
      <x v="12"/>
    </i>
    <i r="1">
      <x v="13"/>
    </i>
    <i r="1">
      <x v="31"/>
    </i>
    <i r="1">
      <x v="35"/>
    </i>
    <i r="1">
      <x v="70"/>
    </i>
    <i r="1">
      <x v="71"/>
    </i>
    <i r="1">
      <x v="73"/>
    </i>
    <i r="1">
      <x v="93"/>
    </i>
    <i r="1">
      <x v="96"/>
    </i>
    <i r="1">
      <x v="112"/>
    </i>
    <i r="1">
      <x v="119"/>
    </i>
    <i>
      <x v="3"/>
    </i>
    <i r="1">
      <x v="5"/>
    </i>
    <i r="1">
      <x v="9"/>
    </i>
    <i r="1">
      <x v="36"/>
    </i>
    <i r="1">
      <x v="82"/>
    </i>
    <i r="1">
      <x v="98"/>
    </i>
    <i r="1">
      <x v="102"/>
    </i>
    <i r="1">
      <x v="104"/>
    </i>
    <i r="1">
      <x v="117"/>
    </i>
    <i r="1">
      <x v="120"/>
    </i>
    <i r="1">
      <x v="122"/>
    </i>
    <i>
      <x v="4"/>
    </i>
    <i r="1">
      <x v="2"/>
    </i>
    <i r="1">
      <x v="10"/>
    </i>
    <i r="1">
      <x v="11"/>
    </i>
    <i r="1">
      <x v="15"/>
    </i>
    <i r="1">
      <x v="23"/>
    </i>
    <i r="1">
      <x v="25"/>
    </i>
    <i r="1">
      <x v="28"/>
    </i>
    <i r="1">
      <x v="41"/>
    </i>
    <i r="1">
      <x v="43"/>
    </i>
    <i r="1">
      <x v="48"/>
    </i>
    <i r="1">
      <x v="49"/>
    </i>
    <i r="1">
      <x v="56"/>
    </i>
    <i r="1">
      <x v="66"/>
    </i>
    <i r="1">
      <x v="75"/>
    </i>
    <i r="1">
      <x v="77"/>
    </i>
    <i r="1">
      <x v="85"/>
    </i>
    <i r="1">
      <x v="91"/>
    </i>
    <i r="1">
      <x v="106"/>
    </i>
    <i r="1">
      <x v="113"/>
    </i>
    <i>
      <x v="5"/>
    </i>
    <i r="1">
      <x v="8"/>
    </i>
    <i r="1">
      <x v="17"/>
    </i>
    <i r="1">
      <x v="22"/>
    </i>
    <i r="1">
      <x v="27"/>
    </i>
    <i r="1">
      <x v="33"/>
    </i>
    <i r="1">
      <x v="42"/>
    </i>
    <i r="1">
      <x v="45"/>
    </i>
    <i r="1">
      <x v="51"/>
    </i>
    <i r="1">
      <x v="53"/>
    </i>
    <i r="1">
      <x v="59"/>
    </i>
    <i r="1">
      <x v="88"/>
    </i>
    <i r="1">
      <x v="92"/>
    </i>
    <i r="1">
      <x v="95"/>
    </i>
    <i r="1">
      <x v="101"/>
    </i>
    <i r="1">
      <x v="111"/>
    </i>
    <i r="1">
      <x v="115"/>
    </i>
    <i r="1">
      <x v="121"/>
    </i>
    <i>
      <x v="6"/>
    </i>
    <i r="1">
      <x v="1"/>
    </i>
    <i r="1">
      <x v="3"/>
    </i>
    <i r="1">
      <x v="14"/>
    </i>
    <i r="1">
      <x v="32"/>
    </i>
    <i r="1">
      <x v="37"/>
    </i>
    <i r="1">
      <x v="38"/>
    </i>
    <i r="1">
      <x v="52"/>
    </i>
    <i r="1">
      <x v="54"/>
    </i>
    <i r="1">
      <x v="55"/>
    </i>
    <i r="1">
      <x v="62"/>
    </i>
    <i r="1">
      <x v="65"/>
    </i>
    <i r="1">
      <x v="68"/>
    </i>
    <i r="1">
      <x v="72"/>
    </i>
    <i r="1">
      <x v="76"/>
    </i>
    <i r="1">
      <x v="83"/>
    </i>
    <i r="1">
      <x v="84"/>
    </i>
    <i r="1">
      <x v="89"/>
    </i>
    <i r="1">
      <x v="90"/>
    </i>
    <i r="1">
      <x v="94"/>
    </i>
    <i r="1">
      <x v="97"/>
    </i>
    <i r="1">
      <x v="99"/>
    </i>
    <i r="1">
      <x v="103"/>
    </i>
    <i r="1">
      <x v="105"/>
    </i>
    <i>
      <x v="7"/>
    </i>
    <i r="1">
      <x v="4"/>
    </i>
    <i r="1">
      <x v="6"/>
    </i>
    <i r="1">
      <x v="7"/>
    </i>
    <i r="1">
      <x v="19"/>
    </i>
    <i r="1">
      <x v="20"/>
    </i>
    <i r="1">
      <x v="21"/>
    </i>
    <i r="1">
      <x v="30"/>
    </i>
    <i r="1">
      <x v="39"/>
    </i>
    <i r="1">
      <x v="47"/>
    </i>
    <i r="1">
      <x v="57"/>
    </i>
    <i r="1">
      <x v="60"/>
    </i>
    <i r="1">
      <x v="61"/>
    </i>
    <i r="1">
      <x v="64"/>
    </i>
    <i r="1">
      <x v="69"/>
    </i>
    <i r="1">
      <x v="78"/>
    </i>
    <i r="1">
      <x v="87"/>
    </i>
    <i r="1">
      <x v="100"/>
    </i>
    <i r="1">
      <x v="107"/>
    </i>
    <i r="1">
      <x v="109"/>
    </i>
    <i r="1">
      <x v="110"/>
    </i>
    <i r="1">
      <x v="114"/>
    </i>
    <i r="1">
      <x v="116"/>
    </i>
    <i r="1">
      <x v="118"/>
    </i>
    <i>
      <x v="8"/>
    </i>
    <i r="1">
      <x/>
    </i>
    <i r="1">
      <x v="16"/>
    </i>
    <i r="1">
      <x v="18"/>
    </i>
    <i r="1">
      <x v="26"/>
    </i>
    <i r="1">
      <x v="40"/>
    </i>
    <i r="1">
      <x v="46"/>
    </i>
    <i r="1">
      <x v="50"/>
    </i>
    <i r="1">
      <x v="58"/>
    </i>
    <i r="1">
      <x v="63"/>
    </i>
    <i r="1">
      <x v="86"/>
    </i>
    <i t="grand">
      <x/>
    </i>
  </rowItems>
  <colFields count="1">
    <field x="2"/>
  </colFields>
  <col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CuentaDeCampo6" fld="3" baseField="0" baseItem="0"/>
  </dataFields>
  <formats count="38">
    <format dxfId="66">
      <pivotArea collapsedLevelsAreSubtotals="1" fieldPosition="0">
        <references count="2">
          <reference field="0" count="1">
            <x v="0"/>
          </reference>
          <reference field="2" count="0" selected="0"/>
        </references>
      </pivotArea>
    </format>
    <format dxfId="65">
      <pivotArea collapsedLevelsAreSubtotals="1" fieldPosition="0">
        <references count="3">
          <reference field="0" count="1" selected="0">
            <x v="0"/>
          </reference>
          <reference field="1" count="6">
            <x v="29"/>
            <x v="67"/>
            <x v="79"/>
            <x v="80"/>
            <x v="81"/>
            <x v="123"/>
          </reference>
          <reference field="2" count="0" selected="0"/>
        </references>
      </pivotArea>
    </format>
    <format dxfId="64">
      <pivotArea collapsedLevelsAreSubtotals="1" fieldPosition="0">
        <references count="2">
          <reference field="0" count="1">
            <x v="1"/>
          </reference>
          <reference field="2" count="0" selected="0"/>
        </references>
      </pivotArea>
    </format>
    <format dxfId="63">
      <pivotArea collapsedLevelsAreSubtotals="1" fieldPosition="0">
        <references count="3">
          <reference field="0" count="1" selected="0">
            <x v="1"/>
          </reference>
          <reference field="1" count="6">
            <x v="24"/>
            <x v="34"/>
            <x v="44"/>
            <x v="74"/>
            <x v="108"/>
            <x v="124"/>
          </reference>
          <reference field="2" count="0" selected="0"/>
        </references>
      </pivotArea>
    </format>
    <format dxfId="62">
      <pivotArea collapsedLevelsAreSubtotals="1" fieldPosition="0">
        <references count="2">
          <reference field="0" count="1">
            <x v="2"/>
          </reference>
          <reference field="2" count="0" selected="0"/>
        </references>
      </pivotArea>
    </format>
    <format dxfId="61">
      <pivotArea collapsedLevelsAreSubtotals="1" fieldPosition="0">
        <references count="3">
          <reference field="0" count="1" selected="0">
            <x v="2"/>
          </reference>
          <reference field="1" count="11">
            <x v="12"/>
            <x v="13"/>
            <x v="31"/>
            <x v="35"/>
            <x v="70"/>
            <x v="71"/>
            <x v="73"/>
            <x v="93"/>
            <x v="96"/>
            <x v="112"/>
            <x v="119"/>
          </reference>
          <reference field="2" count="0" selected="0"/>
        </references>
      </pivotArea>
    </format>
    <format dxfId="60">
      <pivotArea collapsedLevelsAreSubtotals="1" fieldPosition="0">
        <references count="2">
          <reference field="0" count="1">
            <x v="3"/>
          </reference>
          <reference field="2" count="0" selected="0"/>
        </references>
      </pivotArea>
    </format>
    <format dxfId="59">
      <pivotArea collapsedLevelsAreSubtotals="1" fieldPosition="0">
        <references count="3">
          <reference field="0" count="1" selected="0">
            <x v="3"/>
          </reference>
          <reference field="1" count="10">
            <x v="5"/>
            <x v="9"/>
            <x v="36"/>
            <x v="82"/>
            <x v="98"/>
            <x v="102"/>
            <x v="104"/>
            <x v="117"/>
            <x v="120"/>
            <x v="122"/>
          </reference>
          <reference field="2" count="0" selected="0"/>
        </references>
      </pivotArea>
    </format>
    <format dxfId="58">
      <pivotArea collapsedLevelsAreSubtotals="1" fieldPosition="0">
        <references count="2">
          <reference field="0" count="1">
            <x v="4"/>
          </reference>
          <reference field="2" count="0" selected="0"/>
        </references>
      </pivotArea>
    </format>
    <format dxfId="57">
      <pivotArea collapsedLevelsAreSubtotals="1" fieldPosition="0">
        <references count="3">
          <reference field="0" count="1" selected="0">
            <x v="4"/>
          </reference>
          <reference field="1" count="19">
            <x v="2"/>
            <x v="10"/>
            <x v="11"/>
            <x v="15"/>
            <x v="23"/>
            <x v="25"/>
            <x v="28"/>
            <x v="41"/>
            <x v="43"/>
            <x v="48"/>
            <x v="49"/>
            <x v="56"/>
            <x v="66"/>
            <x v="75"/>
            <x v="77"/>
            <x v="85"/>
            <x v="91"/>
            <x v="106"/>
            <x v="113"/>
          </reference>
          <reference field="2" count="0" selected="0"/>
        </references>
      </pivotArea>
    </format>
    <format dxfId="56">
      <pivotArea collapsedLevelsAreSubtotals="1" fieldPosition="0">
        <references count="2">
          <reference field="0" count="1">
            <x v="5"/>
          </reference>
          <reference field="2" count="0" selected="0"/>
        </references>
      </pivotArea>
    </format>
    <format dxfId="55">
      <pivotArea collapsedLevelsAreSubtotals="1" fieldPosition="0">
        <references count="3">
          <reference field="0" count="1" selected="0">
            <x v="5"/>
          </reference>
          <reference field="1" count="17">
            <x v="8"/>
            <x v="17"/>
            <x v="22"/>
            <x v="27"/>
            <x v="33"/>
            <x v="42"/>
            <x v="45"/>
            <x v="51"/>
            <x v="53"/>
            <x v="59"/>
            <x v="88"/>
            <x v="92"/>
            <x v="95"/>
            <x v="101"/>
            <x v="111"/>
            <x v="115"/>
            <x v="121"/>
          </reference>
          <reference field="2" count="0" selected="0"/>
        </references>
      </pivotArea>
    </format>
    <format dxfId="54">
      <pivotArea collapsedLevelsAreSubtotals="1" fieldPosition="0">
        <references count="2">
          <reference field="0" count="1">
            <x v="6"/>
          </reference>
          <reference field="2" count="0" selected="0"/>
        </references>
      </pivotArea>
    </format>
    <format dxfId="53">
      <pivotArea collapsedLevelsAreSubtotals="1" fieldPosition="0">
        <references count="3">
          <reference field="0" count="1" selected="0">
            <x v="6"/>
          </reference>
          <reference field="1" count="23">
            <x v="1"/>
            <x v="3"/>
            <x v="14"/>
            <x v="32"/>
            <x v="37"/>
            <x v="38"/>
            <x v="52"/>
            <x v="54"/>
            <x v="55"/>
            <x v="62"/>
            <x v="65"/>
            <x v="68"/>
            <x v="72"/>
            <x v="76"/>
            <x v="83"/>
            <x v="84"/>
            <x v="89"/>
            <x v="90"/>
            <x v="94"/>
            <x v="97"/>
            <x v="99"/>
            <x v="103"/>
            <x v="105"/>
          </reference>
          <reference field="2" count="0" selected="0"/>
        </references>
      </pivotArea>
    </format>
    <format dxfId="52">
      <pivotArea collapsedLevelsAreSubtotals="1" fieldPosition="0">
        <references count="2">
          <reference field="0" count="1">
            <x v="7"/>
          </reference>
          <reference field="2" count="0" selected="0"/>
        </references>
      </pivotArea>
    </format>
    <format dxfId="51">
      <pivotArea collapsedLevelsAreSubtotals="1" fieldPosition="0">
        <references count="3">
          <reference field="0" count="1" selected="0">
            <x v="7"/>
          </reference>
          <reference field="1" count="23">
            <x v="4"/>
            <x v="6"/>
            <x v="7"/>
            <x v="19"/>
            <x v="20"/>
            <x v="21"/>
            <x v="30"/>
            <x v="39"/>
            <x v="47"/>
            <x v="57"/>
            <x v="60"/>
            <x v="61"/>
            <x v="64"/>
            <x v="69"/>
            <x v="78"/>
            <x v="87"/>
            <x v="100"/>
            <x v="107"/>
            <x v="109"/>
            <x v="110"/>
            <x v="114"/>
            <x v="116"/>
            <x v="118"/>
          </reference>
          <reference field="2" count="0" selected="0"/>
        </references>
      </pivotArea>
    </format>
    <format dxfId="50">
      <pivotArea collapsedLevelsAreSubtotals="1" fieldPosition="0">
        <references count="2">
          <reference field="0" count="1">
            <x v="8"/>
          </reference>
          <reference field="2" count="0" selected="0"/>
        </references>
      </pivotArea>
    </format>
    <format dxfId="49">
      <pivotArea collapsedLevelsAreSubtotals="1" fieldPosition="0">
        <references count="3">
          <reference field="0" count="1" selected="0">
            <x v="8"/>
          </reference>
          <reference field="1" count="10">
            <x v="0"/>
            <x v="16"/>
            <x v="18"/>
            <x v="26"/>
            <x v="40"/>
            <x v="46"/>
            <x v="50"/>
            <x v="58"/>
            <x v="63"/>
            <x v="86"/>
          </reference>
          <reference field="2" count="0" selected="0"/>
        </references>
      </pivotArea>
    </format>
    <format dxfId="48">
      <pivotArea dataOnly="0" labelOnly="1" fieldPosition="0">
        <references count="1">
          <reference field="2" count="0"/>
        </references>
      </pivotArea>
    </format>
    <format dxfId="47">
      <pivotArea collapsedLevelsAreSubtotals="1" fieldPosition="0">
        <references count="2">
          <reference field="0" count="1">
            <x v="0"/>
          </reference>
          <reference field="2" count="0" selected="0"/>
        </references>
      </pivotArea>
    </format>
    <format dxfId="46">
      <pivotArea collapsedLevelsAreSubtotals="1" fieldPosition="0">
        <references count="3">
          <reference field="0" count="1" selected="0">
            <x v="0"/>
          </reference>
          <reference field="1" count="6">
            <x v="29"/>
            <x v="67"/>
            <x v="79"/>
            <x v="80"/>
            <x v="81"/>
            <x v="123"/>
          </reference>
          <reference field="2" count="0" selected="0"/>
        </references>
      </pivotArea>
    </format>
    <format dxfId="45">
      <pivotArea collapsedLevelsAreSubtotals="1" fieldPosition="0">
        <references count="2">
          <reference field="0" count="1">
            <x v="1"/>
          </reference>
          <reference field="2" count="0" selected="0"/>
        </references>
      </pivotArea>
    </format>
    <format dxfId="44">
      <pivotArea collapsedLevelsAreSubtotals="1" fieldPosition="0">
        <references count="3">
          <reference field="0" count="1" selected="0">
            <x v="1"/>
          </reference>
          <reference field="1" count="6">
            <x v="24"/>
            <x v="34"/>
            <x v="44"/>
            <x v="74"/>
            <x v="108"/>
            <x v="124"/>
          </reference>
          <reference field="2" count="0" selected="0"/>
        </references>
      </pivotArea>
    </format>
    <format dxfId="43">
      <pivotArea collapsedLevelsAreSubtotals="1" fieldPosition="0">
        <references count="2">
          <reference field="0" count="1">
            <x v="2"/>
          </reference>
          <reference field="2" count="0" selected="0"/>
        </references>
      </pivotArea>
    </format>
    <format dxfId="42">
      <pivotArea collapsedLevelsAreSubtotals="1" fieldPosition="0">
        <references count="3">
          <reference field="0" count="1" selected="0">
            <x v="2"/>
          </reference>
          <reference field="1" count="11">
            <x v="12"/>
            <x v="13"/>
            <x v="31"/>
            <x v="35"/>
            <x v="70"/>
            <x v="71"/>
            <x v="73"/>
            <x v="93"/>
            <x v="96"/>
            <x v="112"/>
            <x v="119"/>
          </reference>
          <reference field="2" count="0" selected="0"/>
        </references>
      </pivotArea>
    </format>
    <format dxfId="41">
      <pivotArea collapsedLevelsAreSubtotals="1" fieldPosition="0">
        <references count="2">
          <reference field="0" count="1">
            <x v="3"/>
          </reference>
          <reference field="2" count="0" selected="0"/>
        </references>
      </pivotArea>
    </format>
    <format dxfId="40">
      <pivotArea collapsedLevelsAreSubtotals="1" fieldPosition="0">
        <references count="3">
          <reference field="0" count="1" selected="0">
            <x v="3"/>
          </reference>
          <reference field="1" count="10">
            <x v="5"/>
            <x v="9"/>
            <x v="36"/>
            <x v="82"/>
            <x v="98"/>
            <x v="102"/>
            <x v="104"/>
            <x v="117"/>
            <x v="120"/>
            <x v="122"/>
          </reference>
          <reference field="2" count="0" selected="0"/>
        </references>
      </pivotArea>
    </format>
    <format dxfId="39">
      <pivotArea collapsedLevelsAreSubtotals="1" fieldPosition="0">
        <references count="2">
          <reference field="0" count="1">
            <x v="4"/>
          </reference>
          <reference field="2" count="0" selected="0"/>
        </references>
      </pivotArea>
    </format>
    <format dxfId="38">
      <pivotArea collapsedLevelsAreSubtotals="1" fieldPosition="0">
        <references count="3">
          <reference field="0" count="1" selected="0">
            <x v="4"/>
          </reference>
          <reference field="1" count="19">
            <x v="2"/>
            <x v="10"/>
            <x v="11"/>
            <x v="15"/>
            <x v="23"/>
            <x v="25"/>
            <x v="28"/>
            <x v="41"/>
            <x v="43"/>
            <x v="48"/>
            <x v="49"/>
            <x v="56"/>
            <x v="66"/>
            <x v="75"/>
            <x v="77"/>
            <x v="85"/>
            <x v="91"/>
            <x v="106"/>
            <x v="113"/>
          </reference>
          <reference field="2" count="0" selected="0"/>
        </references>
      </pivotArea>
    </format>
    <format dxfId="37">
      <pivotArea collapsedLevelsAreSubtotals="1" fieldPosition="0">
        <references count="2">
          <reference field="0" count="1">
            <x v="5"/>
          </reference>
          <reference field="2" count="0" selected="0"/>
        </references>
      </pivotArea>
    </format>
    <format dxfId="36">
      <pivotArea collapsedLevelsAreSubtotals="1" fieldPosition="0">
        <references count="3">
          <reference field="0" count="1" selected="0">
            <x v="5"/>
          </reference>
          <reference field="1" count="17">
            <x v="8"/>
            <x v="17"/>
            <x v="22"/>
            <x v="27"/>
            <x v="33"/>
            <x v="42"/>
            <x v="45"/>
            <x v="51"/>
            <x v="53"/>
            <x v="59"/>
            <x v="88"/>
            <x v="92"/>
            <x v="95"/>
            <x v="101"/>
            <x v="111"/>
            <x v="115"/>
            <x v="121"/>
          </reference>
          <reference field="2" count="0" selected="0"/>
        </references>
      </pivotArea>
    </format>
    <format dxfId="35">
      <pivotArea collapsedLevelsAreSubtotals="1" fieldPosition="0">
        <references count="2">
          <reference field="0" count="1">
            <x v="6"/>
          </reference>
          <reference field="2" count="0" selected="0"/>
        </references>
      </pivotArea>
    </format>
    <format dxfId="34">
      <pivotArea collapsedLevelsAreSubtotals="1" fieldPosition="0">
        <references count="3">
          <reference field="0" count="1" selected="0">
            <x v="6"/>
          </reference>
          <reference field="1" count="23">
            <x v="1"/>
            <x v="3"/>
            <x v="14"/>
            <x v="32"/>
            <x v="37"/>
            <x v="38"/>
            <x v="52"/>
            <x v="54"/>
            <x v="55"/>
            <x v="62"/>
            <x v="65"/>
            <x v="68"/>
            <x v="72"/>
            <x v="76"/>
            <x v="83"/>
            <x v="84"/>
            <x v="89"/>
            <x v="90"/>
            <x v="94"/>
            <x v="97"/>
            <x v="99"/>
            <x v="103"/>
            <x v="105"/>
          </reference>
          <reference field="2" count="0" selected="0"/>
        </references>
      </pivotArea>
    </format>
    <format dxfId="33">
      <pivotArea collapsedLevelsAreSubtotals="1" fieldPosition="0">
        <references count="2">
          <reference field="0" count="1">
            <x v="7"/>
          </reference>
          <reference field="2" count="0" selected="0"/>
        </references>
      </pivotArea>
    </format>
    <format dxfId="32">
      <pivotArea collapsedLevelsAreSubtotals="1" fieldPosition="0">
        <references count="3">
          <reference field="0" count="1" selected="0">
            <x v="7"/>
          </reference>
          <reference field="1" count="23">
            <x v="4"/>
            <x v="6"/>
            <x v="7"/>
            <x v="19"/>
            <x v="20"/>
            <x v="21"/>
            <x v="30"/>
            <x v="39"/>
            <x v="47"/>
            <x v="57"/>
            <x v="60"/>
            <x v="61"/>
            <x v="64"/>
            <x v="69"/>
            <x v="78"/>
            <x v="87"/>
            <x v="100"/>
            <x v="107"/>
            <x v="109"/>
            <x v="110"/>
            <x v="114"/>
            <x v="116"/>
            <x v="118"/>
          </reference>
          <reference field="2" count="0" selected="0"/>
        </references>
      </pivotArea>
    </format>
    <format dxfId="31">
      <pivotArea collapsedLevelsAreSubtotals="1" fieldPosition="0">
        <references count="2">
          <reference field="0" count="1">
            <x v="8"/>
          </reference>
          <reference field="2" count="0" selected="0"/>
        </references>
      </pivotArea>
    </format>
    <format dxfId="30">
      <pivotArea collapsedLevelsAreSubtotals="1" fieldPosition="0">
        <references count="3">
          <reference field="0" count="1" selected="0">
            <x v="8"/>
          </reference>
          <reference field="1" count="10">
            <x v="0"/>
            <x v="16"/>
            <x v="18"/>
            <x v="26"/>
            <x v="40"/>
            <x v="46"/>
            <x v="50"/>
            <x v="58"/>
            <x v="63"/>
            <x v="86"/>
          </reference>
          <reference field="2" count="0" selected="0"/>
        </references>
      </pivotArea>
    </format>
    <format dxfId="29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2" cacheId="13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I3:W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a de CuentaDeCampo6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 dinámica6" cacheId="14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BP3:CD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 dinámica1" cacheId="15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D130" firstHeaderRow="1" firstDataRow="2" firstDataCol="1"/>
  <pivotFields count="5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showAll="0"/>
    <pivotField showAll="0"/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a de CuentaDeCampo6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 dinámica5" cacheId="16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BI3:BM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4">
        <item x="2"/>
        <item x="1"/>
        <item x="0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 dinámica4" cacheId="1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BD3:BG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workbookViewId="0">
      <selection activeCell="J4" sqref="J4"/>
    </sheetView>
  </sheetViews>
  <sheetFormatPr baseColWidth="10" defaultRowHeight="12.75"/>
  <cols>
    <col min="1" max="1" width="11.42578125" style="186"/>
    <col min="3" max="3" width="12.5703125" customWidth="1"/>
  </cols>
  <sheetData>
    <row r="1" spans="1:8" s="244" customFormat="1">
      <c r="D1" s="441">
        <v>2016</v>
      </c>
      <c r="E1" s="441">
        <v>2017</v>
      </c>
      <c r="F1" s="441">
        <v>2018</v>
      </c>
      <c r="G1" s="441">
        <v>2019</v>
      </c>
      <c r="H1" s="441">
        <v>2020</v>
      </c>
    </row>
    <row r="2" spans="1:8" ht="24" customHeight="1">
      <c r="A2" s="212" t="s">
        <v>499</v>
      </c>
      <c r="B2" s="213" t="s">
        <v>681</v>
      </c>
      <c r="C2" s="213" t="s">
        <v>682</v>
      </c>
      <c r="D2" s="213">
        <f>SUM(D3:D127)</f>
        <v>6534857</v>
      </c>
      <c r="E2" s="213">
        <f>SUM(E3:E127)</f>
        <v>6613118</v>
      </c>
      <c r="F2" s="213">
        <f>SUM(F3:F127)</f>
        <v>6691030</v>
      </c>
      <c r="G2" s="213">
        <f>SUM(G3:G127)</f>
        <v>6768388</v>
      </c>
      <c r="H2" s="213">
        <f>SUM(H3:H127)</f>
        <v>6845093</v>
      </c>
    </row>
    <row r="3" spans="1:8" ht="15">
      <c r="A3" s="214">
        <v>1</v>
      </c>
      <c r="B3" s="186" t="s">
        <v>683</v>
      </c>
      <c r="C3" s="186" t="s">
        <v>476</v>
      </c>
      <c r="D3" s="186">
        <v>2486723</v>
      </c>
      <c r="E3" s="180">
        <v>2508452</v>
      </c>
      <c r="F3" s="180">
        <v>2529403</v>
      </c>
      <c r="G3" s="180">
        <v>2549537</v>
      </c>
      <c r="H3" s="180">
        <v>2569007</v>
      </c>
    </row>
    <row r="4" spans="1:8" ht="15">
      <c r="A4" s="215">
        <v>2</v>
      </c>
      <c r="B4" s="186" t="s">
        <v>684</v>
      </c>
      <c r="C4" s="186" t="s">
        <v>391</v>
      </c>
      <c r="D4" s="186">
        <v>19195</v>
      </c>
      <c r="E4" s="180">
        <v>19096</v>
      </c>
      <c r="F4" s="180">
        <v>18991</v>
      </c>
      <c r="G4" s="180">
        <v>18882</v>
      </c>
      <c r="H4" s="180">
        <v>18779</v>
      </c>
    </row>
    <row r="5" spans="1:8" ht="15">
      <c r="A5" s="215">
        <v>4</v>
      </c>
      <c r="B5" s="186" t="s">
        <v>685</v>
      </c>
      <c r="C5" s="186" t="s">
        <v>414</v>
      </c>
      <c r="D5" s="186">
        <v>2075</v>
      </c>
      <c r="E5" s="180">
        <v>2019</v>
      </c>
      <c r="F5" s="180">
        <v>1971</v>
      </c>
      <c r="G5" s="180">
        <v>1918</v>
      </c>
      <c r="H5" s="180">
        <v>1870</v>
      </c>
    </row>
    <row r="6" spans="1:8" ht="15">
      <c r="A6" s="215">
        <v>21</v>
      </c>
      <c r="B6" s="186" t="s">
        <v>686</v>
      </c>
      <c r="C6" s="186" t="s">
        <v>389</v>
      </c>
      <c r="D6" s="186">
        <v>3435</v>
      </c>
      <c r="E6" s="180">
        <v>3393</v>
      </c>
      <c r="F6" s="180">
        <v>3361</v>
      </c>
      <c r="G6" s="180">
        <v>3307</v>
      </c>
      <c r="H6" s="180">
        <v>3278</v>
      </c>
    </row>
    <row r="7" spans="1:8" ht="15">
      <c r="A7" s="215">
        <v>30</v>
      </c>
      <c r="B7" s="186" t="s">
        <v>687</v>
      </c>
      <c r="C7" s="186" t="s">
        <v>362</v>
      </c>
      <c r="D7" s="186">
        <v>29770</v>
      </c>
      <c r="E7" s="180">
        <v>29980</v>
      </c>
      <c r="F7" s="180">
        <v>30181</v>
      </c>
      <c r="G7" s="180">
        <v>30376</v>
      </c>
      <c r="H7" s="180">
        <v>30561</v>
      </c>
    </row>
    <row r="8" spans="1:8" ht="15">
      <c r="A8" s="215">
        <v>31</v>
      </c>
      <c r="B8" s="186" t="s">
        <v>688</v>
      </c>
      <c r="C8" s="186" t="s">
        <v>447</v>
      </c>
      <c r="D8" s="186">
        <v>22253</v>
      </c>
      <c r="E8" s="180">
        <v>22414</v>
      </c>
      <c r="F8" s="180">
        <v>22567</v>
      </c>
      <c r="G8" s="180">
        <v>22714</v>
      </c>
      <c r="H8" s="180">
        <v>22860</v>
      </c>
    </row>
    <row r="9" spans="1:8" ht="15">
      <c r="A9" s="215">
        <v>34</v>
      </c>
      <c r="B9" s="186" t="s">
        <v>689</v>
      </c>
      <c r="C9" s="186" t="s">
        <v>361</v>
      </c>
      <c r="D9" s="186">
        <v>46221</v>
      </c>
      <c r="E9" s="180">
        <v>46621</v>
      </c>
      <c r="F9" s="180">
        <v>47003</v>
      </c>
      <c r="G9" s="180">
        <v>47384</v>
      </c>
      <c r="H9" s="180">
        <v>47747</v>
      </c>
    </row>
    <row r="10" spans="1:8" ht="15">
      <c r="A10" s="215">
        <v>36</v>
      </c>
      <c r="B10" s="186" t="s">
        <v>690</v>
      </c>
      <c r="C10" s="186" t="s">
        <v>359</v>
      </c>
      <c r="D10" s="186">
        <v>9082</v>
      </c>
      <c r="E10" s="180">
        <v>9216</v>
      </c>
      <c r="F10" s="180">
        <v>9353</v>
      </c>
      <c r="G10" s="180">
        <v>9492</v>
      </c>
      <c r="H10" s="180">
        <v>9631</v>
      </c>
    </row>
    <row r="11" spans="1:8" ht="15">
      <c r="A11" s="215">
        <v>38</v>
      </c>
      <c r="B11" s="186" t="s">
        <v>691</v>
      </c>
      <c r="C11" s="186" t="s">
        <v>434</v>
      </c>
      <c r="D11" s="186">
        <v>11240</v>
      </c>
      <c r="E11" s="180">
        <v>11139</v>
      </c>
      <c r="F11" s="180">
        <v>11040</v>
      </c>
      <c r="G11" s="180">
        <v>10932</v>
      </c>
      <c r="H11" s="180">
        <v>10832</v>
      </c>
    </row>
    <row r="12" spans="1:8" ht="15">
      <c r="A12" s="215">
        <v>40</v>
      </c>
      <c r="B12" s="186" t="s">
        <v>692</v>
      </c>
      <c r="C12" s="186" t="s">
        <v>445</v>
      </c>
      <c r="D12" s="186">
        <v>17304</v>
      </c>
      <c r="E12" s="180">
        <v>17521</v>
      </c>
      <c r="F12" s="180">
        <v>17737</v>
      </c>
      <c r="G12" s="180">
        <v>17962</v>
      </c>
      <c r="H12" s="180">
        <v>18166</v>
      </c>
    </row>
    <row r="13" spans="1:8" ht="15">
      <c r="A13" s="215">
        <v>42</v>
      </c>
      <c r="B13" s="186" t="s">
        <v>693</v>
      </c>
      <c r="C13" s="186" t="s">
        <v>694</v>
      </c>
      <c r="D13" s="186">
        <v>24724</v>
      </c>
      <c r="E13" s="180">
        <v>24905</v>
      </c>
      <c r="F13" s="180">
        <v>25067</v>
      </c>
      <c r="G13" s="180">
        <v>25239</v>
      </c>
      <c r="H13" s="180">
        <v>25395</v>
      </c>
    </row>
    <row r="14" spans="1:8" ht="15">
      <c r="A14" s="215">
        <v>44</v>
      </c>
      <c r="B14" s="186" t="s">
        <v>695</v>
      </c>
      <c r="C14" s="186" t="s">
        <v>412</v>
      </c>
      <c r="D14" s="186">
        <v>7580</v>
      </c>
      <c r="E14" s="180">
        <v>7591</v>
      </c>
      <c r="F14" s="180">
        <v>7601</v>
      </c>
      <c r="G14" s="180">
        <v>7610</v>
      </c>
      <c r="H14" s="180">
        <v>7619</v>
      </c>
    </row>
    <row r="15" spans="1:8" ht="15">
      <c r="A15" s="215">
        <v>45</v>
      </c>
      <c r="B15" s="186" t="s">
        <v>696</v>
      </c>
      <c r="C15" s="186" t="s">
        <v>332</v>
      </c>
      <c r="D15" s="186">
        <v>183716</v>
      </c>
      <c r="E15" s="180">
        <v>189325</v>
      </c>
      <c r="F15" s="180">
        <v>195068</v>
      </c>
      <c r="G15" s="180">
        <v>200931</v>
      </c>
      <c r="H15" s="180">
        <v>206885</v>
      </c>
    </row>
    <row r="16" spans="1:8" ht="15">
      <c r="A16" s="215">
        <v>51</v>
      </c>
      <c r="B16" s="186" t="s">
        <v>697</v>
      </c>
      <c r="C16" s="186" t="s">
        <v>698</v>
      </c>
      <c r="D16" s="186">
        <v>41209</v>
      </c>
      <c r="E16" s="180">
        <v>42301</v>
      </c>
      <c r="F16" s="180">
        <v>43416</v>
      </c>
      <c r="G16" s="180">
        <v>44560</v>
      </c>
      <c r="H16" s="180">
        <v>45710</v>
      </c>
    </row>
    <row r="17" spans="1:8" ht="15">
      <c r="A17" s="215">
        <v>55</v>
      </c>
      <c r="B17" s="186" t="s">
        <v>699</v>
      </c>
      <c r="C17" s="186" t="s">
        <v>522</v>
      </c>
      <c r="D17" s="186">
        <v>8578</v>
      </c>
      <c r="E17" s="180">
        <v>8426</v>
      </c>
      <c r="F17" s="180">
        <v>8306</v>
      </c>
      <c r="G17" s="180">
        <v>8165</v>
      </c>
      <c r="H17" s="180">
        <v>8036</v>
      </c>
    </row>
    <row r="18" spans="1:8" ht="15">
      <c r="A18" s="215">
        <v>59</v>
      </c>
      <c r="B18" s="186" t="s">
        <v>700</v>
      </c>
      <c r="C18" s="186" t="s">
        <v>410</v>
      </c>
      <c r="D18" s="186">
        <v>4110</v>
      </c>
      <c r="E18" s="180">
        <v>4029</v>
      </c>
      <c r="F18" s="180">
        <v>3945</v>
      </c>
      <c r="G18" s="180">
        <v>3854</v>
      </c>
      <c r="H18" s="180">
        <v>3765</v>
      </c>
    </row>
    <row r="19" spans="1:8" ht="15">
      <c r="A19" s="215">
        <v>79</v>
      </c>
      <c r="B19" s="186" t="s">
        <v>701</v>
      </c>
      <c r="C19" s="186" t="s">
        <v>475</v>
      </c>
      <c r="D19" s="186">
        <v>50836</v>
      </c>
      <c r="E19" s="180">
        <v>51617</v>
      </c>
      <c r="F19" s="180">
        <v>52395</v>
      </c>
      <c r="G19" s="180">
        <v>53167</v>
      </c>
      <c r="H19" s="180">
        <v>53946</v>
      </c>
    </row>
    <row r="20" spans="1:8" ht="15">
      <c r="A20" s="215">
        <v>86</v>
      </c>
      <c r="B20" s="186" t="s">
        <v>702</v>
      </c>
      <c r="C20" s="186" t="s">
        <v>433</v>
      </c>
      <c r="D20" s="186">
        <v>6823</v>
      </c>
      <c r="E20" s="180">
        <v>6875</v>
      </c>
      <c r="F20" s="180">
        <v>6930</v>
      </c>
      <c r="G20" s="180">
        <v>6991</v>
      </c>
      <c r="H20" s="180">
        <v>7041</v>
      </c>
    </row>
    <row r="21" spans="1:8" ht="15">
      <c r="A21" s="215">
        <v>88</v>
      </c>
      <c r="B21" s="186" t="s">
        <v>703</v>
      </c>
      <c r="C21" s="186" t="s">
        <v>474</v>
      </c>
      <c r="D21" s="186">
        <v>464614</v>
      </c>
      <c r="E21" s="180">
        <v>473423</v>
      </c>
      <c r="F21" s="180">
        <v>482287</v>
      </c>
      <c r="G21" s="180">
        <v>491182</v>
      </c>
      <c r="H21" s="180">
        <v>500125</v>
      </c>
    </row>
    <row r="22" spans="1:8" ht="15">
      <c r="A22" s="215">
        <v>91</v>
      </c>
      <c r="B22" s="186" t="s">
        <v>704</v>
      </c>
      <c r="C22" s="186" t="s">
        <v>358</v>
      </c>
      <c r="D22" s="186">
        <v>9188</v>
      </c>
      <c r="E22" s="180">
        <v>9079</v>
      </c>
      <c r="F22" s="180">
        <v>8976</v>
      </c>
      <c r="G22" s="180">
        <v>8864</v>
      </c>
      <c r="H22" s="180">
        <v>8758</v>
      </c>
    </row>
    <row r="23" spans="1:8" ht="15">
      <c r="A23" s="215">
        <v>93</v>
      </c>
      <c r="B23" s="186" t="s">
        <v>705</v>
      </c>
      <c r="C23" s="186" t="s">
        <v>357</v>
      </c>
      <c r="D23" s="186">
        <v>17606</v>
      </c>
      <c r="E23" s="180">
        <v>17663</v>
      </c>
      <c r="F23" s="180">
        <v>17726</v>
      </c>
      <c r="G23" s="180">
        <v>17773</v>
      </c>
      <c r="H23" s="180">
        <v>17815</v>
      </c>
    </row>
    <row r="24" spans="1:8" ht="15">
      <c r="A24" s="215">
        <v>101</v>
      </c>
      <c r="B24" s="186" t="s">
        <v>706</v>
      </c>
      <c r="C24" s="186" t="s">
        <v>518</v>
      </c>
      <c r="D24" s="186">
        <v>26957</v>
      </c>
      <c r="E24" s="180">
        <v>26828</v>
      </c>
      <c r="F24" s="180">
        <v>26698</v>
      </c>
      <c r="G24" s="180">
        <v>26567</v>
      </c>
      <c r="H24" s="180">
        <v>26434</v>
      </c>
    </row>
    <row r="25" spans="1:8" ht="15">
      <c r="A25" s="215">
        <v>107</v>
      </c>
      <c r="B25" s="186" t="s">
        <v>707</v>
      </c>
      <c r="C25" s="186" t="s">
        <v>521</v>
      </c>
      <c r="D25" s="186">
        <v>8692</v>
      </c>
      <c r="E25" s="180">
        <v>8682</v>
      </c>
      <c r="F25" s="180">
        <v>8673</v>
      </c>
      <c r="G25" s="180">
        <v>8662</v>
      </c>
      <c r="H25" s="180">
        <v>8652</v>
      </c>
    </row>
    <row r="26" spans="1:8" ht="15">
      <c r="A26" s="215">
        <v>113</v>
      </c>
      <c r="B26" s="186" t="s">
        <v>708</v>
      </c>
      <c r="C26" s="186" t="s">
        <v>408</v>
      </c>
      <c r="D26" s="186">
        <v>6566</v>
      </c>
      <c r="E26" s="180">
        <v>6531</v>
      </c>
      <c r="F26" s="180">
        <v>6495</v>
      </c>
      <c r="G26" s="180">
        <v>6446</v>
      </c>
      <c r="H26" s="180">
        <v>6403</v>
      </c>
    </row>
    <row r="27" spans="1:8" ht="15">
      <c r="A27" s="215">
        <v>120</v>
      </c>
      <c r="B27" s="186" t="s">
        <v>709</v>
      </c>
      <c r="C27" s="186" t="s">
        <v>464</v>
      </c>
      <c r="D27" s="186">
        <v>38850</v>
      </c>
      <c r="E27" s="180">
        <v>39918</v>
      </c>
      <c r="F27" s="180">
        <v>41012</v>
      </c>
      <c r="G27" s="180">
        <v>42112</v>
      </c>
      <c r="H27" s="180">
        <v>43239</v>
      </c>
    </row>
    <row r="28" spans="1:8" ht="15">
      <c r="A28" s="215">
        <v>125</v>
      </c>
      <c r="B28" s="186" t="s">
        <v>710</v>
      </c>
      <c r="C28" s="186" t="s">
        <v>407</v>
      </c>
      <c r="D28" s="186">
        <v>8275</v>
      </c>
      <c r="E28" s="180">
        <v>8330</v>
      </c>
      <c r="F28" s="180">
        <v>8396</v>
      </c>
      <c r="G28" s="180">
        <v>8457</v>
      </c>
      <c r="H28" s="180">
        <v>8519</v>
      </c>
    </row>
    <row r="29" spans="1:8" ht="15">
      <c r="A29" s="215">
        <v>129</v>
      </c>
      <c r="B29" s="186" t="s">
        <v>711</v>
      </c>
      <c r="C29" s="186" t="s">
        <v>520</v>
      </c>
      <c r="D29" s="186">
        <v>78756</v>
      </c>
      <c r="E29" s="180">
        <v>79652</v>
      </c>
      <c r="F29" s="180">
        <v>80528</v>
      </c>
      <c r="G29" s="180">
        <v>81381</v>
      </c>
      <c r="H29" s="180">
        <v>82227</v>
      </c>
    </row>
    <row r="30" spans="1:8" ht="15">
      <c r="A30" s="215">
        <v>134</v>
      </c>
      <c r="B30" s="186" t="s">
        <v>712</v>
      </c>
      <c r="C30" s="186" t="s">
        <v>431</v>
      </c>
      <c r="D30" s="186">
        <v>9035</v>
      </c>
      <c r="E30" s="180">
        <v>8970</v>
      </c>
      <c r="F30" s="180">
        <v>8915</v>
      </c>
      <c r="G30" s="180">
        <v>8839</v>
      </c>
      <c r="H30" s="180">
        <v>8778</v>
      </c>
    </row>
    <row r="31" spans="1:8" ht="15">
      <c r="A31" s="215">
        <v>138</v>
      </c>
      <c r="B31" s="186" t="s">
        <v>713</v>
      </c>
      <c r="C31" s="186" t="s">
        <v>406</v>
      </c>
      <c r="D31" s="186">
        <v>16751</v>
      </c>
      <c r="E31" s="180">
        <v>16745</v>
      </c>
      <c r="F31" s="180">
        <v>16737</v>
      </c>
      <c r="G31" s="180">
        <v>16725</v>
      </c>
      <c r="H31" s="180">
        <v>16700</v>
      </c>
    </row>
    <row r="32" spans="1:8" ht="15">
      <c r="A32" s="215">
        <v>142</v>
      </c>
      <c r="B32" s="186" t="s">
        <v>714</v>
      </c>
      <c r="C32" s="186" t="s">
        <v>455</v>
      </c>
      <c r="D32" s="186">
        <v>4569</v>
      </c>
      <c r="E32" s="180">
        <v>4543</v>
      </c>
      <c r="F32" s="180">
        <v>4519</v>
      </c>
      <c r="G32" s="180">
        <v>4491</v>
      </c>
      <c r="H32" s="180">
        <v>4460</v>
      </c>
    </row>
    <row r="33" spans="1:8" ht="15">
      <c r="A33" s="215">
        <v>145</v>
      </c>
      <c r="B33" s="186" t="s">
        <v>715</v>
      </c>
      <c r="C33" s="186" t="s">
        <v>355</v>
      </c>
      <c r="D33" s="186">
        <v>5340</v>
      </c>
      <c r="E33" s="180">
        <v>5321</v>
      </c>
      <c r="F33" s="180">
        <v>5308</v>
      </c>
      <c r="G33" s="180">
        <v>5276</v>
      </c>
      <c r="H33" s="180">
        <v>5257</v>
      </c>
    </row>
    <row r="34" spans="1:8" ht="15">
      <c r="A34" s="215">
        <v>147</v>
      </c>
      <c r="B34" s="186" t="s">
        <v>716</v>
      </c>
      <c r="C34" s="186" t="s">
        <v>330</v>
      </c>
      <c r="D34" s="186">
        <v>57220</v>
      </c>
      <c r="E34" s="180">
        <v>58667</v>
      </c>
      <c r="F34" s="180">
        <v>60141</v>
      </c>
      <c r="G34" s="180">
        <v>61641</v>
      </c>
      <c r="H34" s="180">
        <v>63141</v>
      </c>
    </row>
    <row r="35" spans="1:8" ht="15">
      <c r="A35" s="215">
        <v>148</v>
      </c>
      <c r="B35" s="186" t="s">
        <v>717</v>
      </c>
      <c r="C35" s="186" t="s">
        <v>387</v>
      </c>
      <c r="D35" s="186">
        <v>47340</v>
      </c>
      <c r="E35" s="180">
        <v>47915</v>
      </c>
      <c r="F35" s="180">
        <v>48498</v>
      </c>
      <c r="G35" s="180">
        <v>49076</v>
      </c>
      <c r="H35" s="180">
        <v>49642</v>
      </c>
    </row>
    <row r="36" spans="1:8" ht="15">
      <c r="A36" s="215">
        <v>150</v>
      </c>
      <c r="B36" s="186" t="s">
        <v>718</v>
      </c>
      <c r="C36" s="186" t="s">
        <v>519</v>
      </c>
      <c r="D36" s="186">
        <v>3583</v>
      </c>
      <c r="E36" s="180">
        <v>3552</v>
      </c>
      <c r="F36" s="180">
        <v>3512</v>
      </c>
      <c r="G36" s="180">
        <v>3474</v>
      </c>
      <c r="H36" s="180">
        <v>3428</v>
      </c>
    </row>
    <row r="37" spans="1:8" ht="15">
      <c r="A37" s="215">
        <v>154</v>
      </c>
      <c r="B37" s="186" t="s">
        <v>719</v>
      </c>
      <c r="C37" s="186" t="s">
        <v>463</v>
      </c>
      <c r="D37" s="186">
        <v>114902</v>
      </c>
      <c r="E37" s="180">
        <v>117670</v>
      </c>
      <c r="F37" s="180">
        <v>120479</v>
      </c>
      <c r="G37" s="180">
        <v>123304</v>
      </c>
      <c r="H37" s="180">
        <v>126161</v>
      </c>
    </row>
    <row r="38" spans="1:8" ht="15">
      <c r="A38" s="215">
        <v>172</v>
      </c>
      <c r="B38" s="186" t="s">
        <v>720</v>
      </c>
      <c r="C38" s="186" t="s">
        <v>328</v>
      </c>
      <c r="D38" s="186">
        <v>78148</v>
      </c>
      <c r="E38" s="180">
        <v>80132</v>
      </c>
      <c r="F38" s="180">
        <v>82151</v>
      </c>
      <c r="G38" s="180">
        <v>84183</v>
      </c>
      <c r="H38" s="180">
        <v>86239</v>
      </c>
    </row>
    <row r="39" spans="1:8" ht="15">
      <c r="A39" s="215">
        <v>190</v>
      </c>
      <c r="B39" s="186" t="s">
        <v>721</v>
      </c>
      <c r="C39" s="186" t="s">
        <v>444</v>
      </c>
      <c r="D39" s="186">
        <v>8998</v>
      </c>
      <c r="E39" s="180">
        <v>8932</v>
      </c>
      <c r="F39" s="180">
        <v>8869</v>
      </c>
      <c r="G39" s="180">
        <v>8798</v>
      </c>
      <c r="H39" s="180">
        <v>8735</v>
      </c>
    </row>
    <row r="40" spans="1:8" ht="15">
      <c r="A40" s="215">
        <v>197</v>
      </c>
      <c r="B40" s="186" t="s">
        <v>722</v>
      </c>
      <c r="C40" s="186" t="s">
        <v>723</v>
      </c>
      <c r="D40" s="186">
        <v>14964</v>
      </c>
      <c r="E40" s="180">
        <v>14945</v>
      </c>
      <c r="F40" s="180">
        <v>14924</v>
      </c>
      <c r="G40" s="180">
        <v>14909</v>
      </c>
      <c r="H40" s="180">
        <v>14891</v>
      </c>
    </row>
    <row r="41" spans="1:8" ht="15">
      <c r="A41" s="215">
        <v>206</v>
      </c>
      <c r="B41" s="186" t="s">
        <v>724</v>
      </c>
      <c r="C41" s="186" t="s">
        <v>383</v>
      </c>
      <c r="D41" s="186">
        <v>3375</v>
      </c>
      <c r="E41" s="180">
        <v>3284</v>
      </c>
      <c r="F41" s="180">
        <v>3194</v>
      </c>
      <c r="G41" s="180">
        <v>3114</v>
      </c>
      <c r="H41" s="180">
        <v>3030</v>
      </c>
    </row>
    <row r="42" spans="1:8" ht="15">
      <c r="A42" s="215">
        <v>209</v>
      </c>
      <c r="B42" s="186" t="s">
        <v>725</v>
      </c>
      <c r="C42" s="186" t="s">
        <v>160</v>
      </c>
      <c r="D42" s="186">
        <v>20565</v>
      </c>
      <c r="E42" s="180">
        <v>20476</v>
      </c>
      <c r="F42" s="180">
        <v>20371</v>
      </c>
      <c r="G42" s="180">
        <v>20271</v>
      </c>
      <c r="H42" s="180">
        <v>20158</v>
      </c>
    </row>
    <row r="43" spans="1:8" ht="15">
      <c r="A43" s="215">
        <v>212</v>
      </c>
      <c r="B43" s="186" t="s">
        <v>726</v>
      </c>
      <c r="C43" s="186" t="s">
        <v>472</v>
      </c>
      <c r="D43" s="186">
        <v>71035</v>
      </c>
      <c r="E43" s="180">
        <v>71885</v>
      </c>
      <c r="F43" s="180">
        <v>72735</v>
      </c>
      <c r="G43" s="180">
        <v>73574</v>
      </c>
      <c r="H43" s="180">
        <v>74406</v>
      </c>
    </row>
    <row r="44" spans="1:8" ht="15">
      <c r="A44" s="215">
        <v>234</v>
      </c>
      <c r="B44" s="186" t="s">
        <v>727</v>
      </c>
      <c r="C44" s="186" t="s">
        <v>405</v>
      </c>
      <c r="D44" s="186">
        <v>23280</v>
      </c>
      <c r="E44" s="180">
        <v>23176</v>
      </c>
      <c r="F44" s="180">
        <v>23068</v>
      </c>
      <c r="G44" s="180">
        <v>22954</v>
      </c>
      <c r="H44" s="180">
        <v>22835</v>
      </c>
    </row>
    <row r="45" spans="1:8" ht="15">
      <c r="A45" s="215">
        <v>237</v>
      </c>
      <c r="B45" s="186" t="s">
        <v>728</v>
      </c>
      <c r="C45" s="186" t="s">
        <v>729</v>
      </c>
      <c r="D45" s="186">
        <v>22726</v>
      </c>
      <c r="E45" s="180">
        <v>23209</v>
      </c>
      <c r="F45" s="180">
        <v>23709</v>
      </c>
      <c r="G45" s="180">
        <v>24201</v>
      </c>
      <c r="H45" s="180">
        <v>24695</v>
      </c>
    </row>
    <row r="46" spans="1:8" ht="15">
      <c r="A46" s="215">
        <v>240</v>
      </c>
      <c r="B46" s="186" t="s">
        <v>730</v>
      </c>
      <c r="C46" s="186" t="s">
        <v>403</v>
      </c>
      <c r="D46" s="186">
        <v>12510</v>
      </c>
      <c r="E46" s="180">
        <v>12507</v>
      </c>
      <c r="F46" s="180">
        <v>12489</v>
      </c>
      <c r="G46" s="180">
        <v>12478</v>
      </c>
      <c r="H46" s="180">
        <v>12452</v>
      </c>
    </row>
    <row r="47" spans="1:8" ht="15">
      <c r="A47" s="215">
        <v>250</v>
      </c>
      <c r="B47" s="186" t="s">
        <v>731</v>
      </c>
      <c r="C47" s="186" t="s">
        <v>462</v>
      </c>
      <c r="D47" s="186">
        <v>49913</v>
      </c>
      <c r="E47" s="180">
        <v>50242</v>
      </c>
      <c r="F47" s="180">
        <v>50557</v>
      </c>
      <c r="G47" s="180">
        <v>50863</v>
      </c>
      <c r="H47" s="180">
        <v>51150</v>
      </c>
    </row>
    <row r="48" spans="1:8" ht="15">
      <c r="A48" s="215">
        <v>264</v>
      </c>
      <c r="B48" s="186" t="s">
        <v>732</v>
      </c>
      <c r="C48" s="186" t="s">
        <v>427</v>
      </c>
      <c r="D48" s="186">
        <v>10102</v>
      </c>
      <c r="E48" s="180">
        <v>10248</v>
      </c>
      <c r="F48" s="180">
        <v>10404</v>
      </c>
      <c r="G48" s="180">
        <v>10547</v>
      </c>
      <c r="H48" s="180">
        <v>10696</v>
      </c>
    </row>
    <row r="49" spans="1:8" ht="15">
      <c r="A49" s="215">
        <v>266</v>
      </c>
      <c r="B49" s="186" t="s">
        <v>733</v>
      </c>
      <c r="C49" s="186" t="s">
        <v>471</v>
      </c>
      <c r="D49" s="186">
        <v>227644</v>
      </c>
      <c r="E49" s="180">
        <v>232903</v>
      </c>
      <c r="F49" s="180">
        <v>238221</v>
      </c>
      <c r="G49" s="180">
        <v>243609</v>
      </c>
      <c r="H49" s="180">
        <v>249046</v>
      </c>
    </row>
    <row r="50" spans="1:8" ht="15">
      <c r="A50" s="215">
        <v>282</v>
      </c>
      <c r="B50" s="186" t="s">
        <v>734</v>
      </c>
      <c r="C50" s="186" t="s">
        <v>354</v>
      </c>
      <c r="D50" s="186">
        <v>21426</v>
      </c>
      <c r="E50" s="180">
        <v>21283</v>
      </c>
      <c r="F50" s="180">
        <v>21142</v>
      </c>
      <c r="G50" s="180">
        <v>20997</v>
      </c>
      <c r="H50" s="180">
        <v>20841</v>
      </c>
    </row>
    <row r="51" spans="1:8" ht="15">
      <c r="A51" s="215">
        <v>284</v>
      </c>
      <c r="B51" s="186" t="s">
        <v>735</v>
      </c>
      <c r="C51" s="186" t="s">
        <v>402</v>
      </c>
      <c r="D51" s="186">
        <v>16311</v>
      </c>
      <c r="E51" s="180">
        <v>16008</v>
      </c>
      <c r="F51" s="180">
        <v>15703</v>
      </c>
      <c r="G51" s="180">
        <v>15401</v>
      </c>
      <c r="H51" s="180">
        <v>15099</v>
      </c>
    </row>
    <row r="52" spans="1:8" ht="15">
      <c r="A52" s="215">
        <v>306</v>
      </c>
      <c r="B52" s="186" t="s">
        <v>736</v>
      </c>
      <c r="C52" s="186" t="s">
        <v>401</v>
      </c>
      <c r="D52" s="186">
        <v>4009</v>
      </c>
      <c r="E52" s="180">
        <v>3992</v>
      </c>
      <c r="F52" s="180">
        <v>3977</v>
      </c>
      <c r="G52" s="180">
        <v>3953</v>
      </c>
      <c r="H52" s="180">
        <v>3937</v>
      </c>
    </row>
    <row r="53" spans="1:8" ht="15">
      <c r="A53" s="215">
        <v>308</v>
      </c>
      <c r="B53" s="186" t="s">
        <v>737</v>
      </c>
      <c r="C53" s="186" t="s">
        <v>470</v>
      </c>
      <c r="D53" s="186">
        <v>55490</v>
      </c>
      <c r="E53" s="180">
        <v>56755</v>
      </c>
      <c r="F53" s="180">
        <v>58030</v>
      </c>
      <c r="G53" s="180">
        <v>59319</v>
      </c>
      <c r="H53" s="180">
        <v>60617</v>
      </c>
    </row>
    <row r="54" spans="1:8" ht="15">
      <c r="A54" s="215">
        <v>310</v>
      </c>
      <c r="B54" s="186" t="s">
        <v>738</v>
      </c>
      <c r="C54" s="186" t="s">
        <v>424</v>
      </c>
      <c r="D54" s="186">
        <v>12964</v>
      </c>
      <c r="E54" s="180">
        <v>13115</v>
      </c>
      <c r="F54" s="180">
        <v>13266</v>
      </c>
      <c r="G54" s="180">
        <v>13417</v>
      </c>
      <c r="H54" s="180">
        <v>13567</v>
      </c>
    </row>
    <row r="55" spans="1:8" ht="15">
      <c r="A55" s="215">
        <v>313</v>
      </c>
      <c r="B55" s="186" t="s">
        <v>739</v>
      </c>
      <c r="C55" s="186" t="s">
        <v>516</v>
      </c>
      <c r="D55" s="186">
        <v>9866</v>
      </c>
      <c r="E55" s="180">
        <v>9873</v>
      </c>
      <c r="F55" s="180">
        <v>9881</v>
      </c>
      <c r="G55" s="180">
        <v>9885</v>
      </c>
      <c r="H55" s="180">
        <v>9890</v>
      </c>
    </row>
    <row r="56" spans="1:8" ht="15">
      <c r="A56" s="215">
        <v>315</v>
      </c>
      <c r="B56" s="186" t="s">
        <v>740</v>
      </c>
      <c r="C56" s="186" t="s">
        <v>161</v>
      </c>
      <c r="D56" s="186">
        <v>6306</v>
      </c>
      <c r="E56" s="180">
        <v>6313</v>
      </c>
      <c r="F56" s="180">
        <v>6318</v>
      </c>
      <c r="G56" s="180">
        <v>6324</v>
      </c>
      <c r="H56" s="180">
        <v>6330</v>
      </c>
    </row>
    <row r="57" spans="1:8" ht="15">
      <c r="A57" s="215">
        <v>318</v>
      </c>
      <c r="B57" s="186" t="s">
        <v>741</v>
      </c>
      <c r="C57" s="186" t="s">
        <v>381</v>
      </c>
      <c r="D57" s="186">
        <v>48659</v>
      </c>
      <c r="E57" s="180">
        <v>49533</v>
      </c>
      <c r="F57" s="180">
        <v>50401</v>
      </c>
      <c r="G57" s="180">
        <v>51265</v>
      </c>
      <c r="H57" s="180">
        <v>52129</v>
      </c>
    </row>
    <row r="58" spans="1:8" ht="15">
      <c r="A58" s="215">
        <v>321</v>
      </c>
      <c r="B58" s="186" t="s">
        <v>742</v>
      </c>
      <c r="C58" s="186" t="s">
        <v>379</v>
      </c>
      <c r="D58" s="186">
        <v>5231</v>
      </c>
      <c r="E58" s="180">
        <v>5167</v>
      </c>
      <c r="F58" s="180">
        <v>5097</v>
      </c>
      <c r="G58" s="180">
        <v>5046</v>
      </c>
      <c r="H58" s="180">
        <v>4993</v>
      </c>
    </row>
    <row r="59" spans="1:8" ht="15">
      <c r="A59" s="215">
        <v>347</v>
      </c>
      <c r="B59" s="186" t="s">
        <v>743</v>
      </c>
      <c r="C59" s="186" t="s">
        <v>400</v>
      </c>
      <c r="D59" s="186">
        <v>5837</v>
      </c>
      <c r="E59" s="180">
        <v>5757</v>
      </c>
      <c r="F59" s="180">
        <v>5690</v>
      </c>
      <c r="G59" s="180">
        <v>5616</v>
      </c>
      <c r="H59" s="180">
        <v>5536</v>
      </c>
    </row>
    <row r="60" spans="1:8" ht="15">
      <c r="A60" s="215">
        <v>353</v>
      </c>
      <c r="B60" s="186" t="s">
        <v>744</v>
      </c>
      <c r="C60" s="186" t="s">
        <v>353</v>
      </c>
      <c r="D60" s="186">
        <v>4874</v>
      </c>
      <c r="E60" s="180">
        <v>4879</v>
      </c>
      <c r="F60" s="180">
        <v>4885</v>
      </c>
      <c r="G60" s="180">
        <v>4890</v>
      </c>
      <c r="H60" s="180">
        <v>4895</v>
      </c>
    </row>
    <row r="61" spans="1:8" ht="15">
      <c r="A61" s="215">
        <v>360</v>
      </c>
      <c r="B61" s="186" t="s">
        <v>745</v>
      </c>
      <c r="C61" s="186" t="s">
        <v>469</v>
      </c>
      <c r="D61" s="186">
        <v>270903</v>
      </c>
      <c r="E61" s="180">
        <v>273927</v>
      </c>
      <c r="F61" s="180">
        <v>276916</v>
      </c>
      <c r="G61" s="180">
        <v>279871</v>
      </c>
      <c r="H61" s="180">
        <v>282792</v>
      </c>
    </row>
    <row r="62" spans="1:8" ht="15">
      <c r="A62" s="215">
        <v>361</v>
      </c>
      <c r="B62" s="186" t="s">
        <v>746</v>
      </c>
      <c r="C62" s="186" t="s">
        <v>423</v>
      </c>
      <c r="D62" s="186">
        <v>20628</v>
      </c>
      <c r="E62" s="180">
        <v>20273</v>
      </c>
      <c r="F62" s="180">
        <v>19919</v>
      </c>
      <c r="G62" s="180">
        <v>19578</v>
      </c>
      <c r="H62" s="180">
        <v>19222</v>
      </c>
    </row>
    <row r="63" spans="1:8" ht="15">
      <c r="A63" s="215">
        <v>364</v>
      </c>
      <c r="B63" s="186" t="s">
        <v>747</v>
      </c>
      <c r="C63" s="186" t="s">
        <v>351</v>
      </c>
      <c r="D63" s="186">
        <v>13673</v>
      </c>
      <c r="E63" s="180">
        <v>13596</v>
      </c>
      <c r="F63" s="180">
        <v>13516</v>
      </c>
      <c r="G63" s="180">
        <v>13426</v>
      </c>
      <c r="H63" s="180">
        <v>13345</v>
      </c>
    </row>
    <row r="64" spans="1:8" ht="15">
      <c r="A64" s="215">
        <v>368</v>
      </c>
      <c r="B64" s="186" t="s">
        <v>748</v>
      </c>
      <c r="C64" s="186" t="s">
        <v>349</v>
      </c>
      <c r="D64" s="186">
        <v>12016</v>
      </c>
      <c r="E64" s="180">
        <v>11939</v>
      </c>
      <c r="F64" s="180">
        <v>11852</v>
      </c>
      <c r="G64" s="180">
        <v>11765</v>
      </c>
      <c r="H64" s="180">
        <v>11679</v>
      </c>
    </row>
    <row r="65" spans="1:8" ht="15">
      <c r="A65" s="215">
        <v>376</v>
      </c>
      <c r="B65" s="186" t="s">
        <v>749</v>
      </c>
      <c r="C65" s="186" t="s">
        <v>515</v>
      </c>
      <c r="D65" s="186">
        <v>53361</v>
      </c>
      <c r="E65" s="180">
        <v>53993</v>
      </c>
      <c r="F65" s="180">
        <v>54615</v>
      </c>
      <c r="G65" s="180">
        <v>55246</v>
      </c>
      <c r="H65" s="180">
        <v>55843</v>
      </c>
    </row>
    <row r="66" spans="1:8" ht="15">
      <c r="A66" s="215">
        <v>380</v>
      </c>
      <c r="B66" s="186" t="s">
        <v>750</v>
      </c>
      <c r="C66" s="186" t="s">
        <v>467</v>
      </c>
      <c r="D66" s="186">
        <v>63335</v>
      </c>
      <c r="E66" s="180">
        <v>64315</v>
      </c>
      <c r="F66" s="180">
        <v>65300</v>
      </c>
      <c r="G66" s="180">
        <v>66281</v>
      </c>
      <c r="H66" s="180">
        <v>67259</v>
      </c>
    </row>
    <row r="67" spans="1:8" ht="15">
      <c r="A67" s="215">
        <v>390</v>
      </c>
      <c r="B67" s="186" t="s">
        <v>751</v>
      </c>
      <c r="C67" s="186" t="s">
        <v>335</v>
      </c>
      <c r="D67" s="186">
        <v>6507</v>
      </c>
      <c r="E67" s="180">
        <v>6452</v>
      </c>
      <c r="F67" s="180">
        <v>6402</v>
      </c>
      <c r="G67" s="180">
        <v>6343</v>
      </c>
      <c r="H67" s="180">
        <v>6289</v>
      </c>
    </row>
    <row r="68" spans="1:8" ht="15">
      <c r="A68" s="215">
        <v>400</v>
      </c>
      <c r="B68" s="186" t="s">
        <v>752</v>
      </c>
      <c r="C68" s="186" t="s">
        <v>514</v>
      </c>
      <c r="D68" s="186">
        <v>19229</v>
      </c>
      <c r="E68" s="180">
        <v>19324</v>
      </c>
      <c r="F68" s="180">
        <v>19413</v>
      </c>
      <c r="G68" s="180">
        <v>19502</v>
      </c>
      <c r="H68" s="180">
        <v>19588</v>
      </c>
    </row>
    <row r="69" spans="1:8" ht="15">
      <c r="A69" s="215">
        <v>411</v>
      </c>
      <c r="B69" s="186" t="s">
        <v>753</v>
      </c>
      <c r="C69" s="186" t="s">
        <v>399</v>
      </c>
      <c r="D69" s="186">
        <v>9546</v>
      </c>
      <c r="E69" s="180">
        <v>9558</v>
      </c>
      <c r="F69" s="180">
        <v>9572</v>
      </c>
      <c r="G69" s="180">
        <v>9586</v>
      </c>
      <c r="H69" s="180">
        <v>9601</v>
      </c>
    </row>
    <row r="70" spans="1:8" ht="15">
      <c r="A70" s="215">
        <v>425</v>
      </c>
      <c r="B70" s="186" t="s">
        <v>754</v>
      </c>
      <c r="C70" s="186" t="s">
        <v>454</v>
      </c>
      <c r="D70" s="186">
        <v>6775</v>
      </c>
      <c r="E70" s="180">
        <v>6696</v>
      </c>
      <c r="F70" s="180">
        <v>6611</v>
      </c>
      <c r="G70" s="180">
        <v>6537</v>
      </c>
      <c r="H70" s="180">
        <v>6457</v>
      </c>
    </row>
    <row r="71" spans="1:8" ht="15">
      <c r="A71" s="215">
        <v>440</v>
      </c>
      <c r="B71" s="186" t="s">
        <v>755</v>
      </c>
      <c r="C71" s="186" t="s">
        <v>376</v>
      </c>
      <c r="D71" s="186">
        <v>54186</v>
      </c>
      <c r="E71" s="180">
        <v>55000</v>
      </c>
      <c r="F71" s="180">
        <v>55798</v>
      </c>
      <c r="G71" s="180">
        <v>56608</v>
      </c>
      <c r="H71" s="180">
        <v>57403</v>
      </c>
    </row>
    <row r="72" spans="1:8" ht="15">
      <c r="A72" s="215">
        <v>467</v>
      </c>
      <c r="B72" s="186" t="s">
        <v>756</v>
      </c>
      <c r="C72" s="186" t="s">
        <v>348</v>
      </c>
      <c r="D72" s="186">
        <v>6077</v>
      </c>
      <c r="E72" s="180">
        <v>5950</v>
      </c>
      <c r="F72" s="180">
        <v>5825</v>
      </c>
      <c r="G72" s="180">
        <v>5707</v>
      </c>
      <c r="H72" s="180">
        <v>5589</v>
      </c>
    </row>
    <row r="73" spans="1:8" ht="15">
      <c r="A73" s="215">
        <v>475</v>
      </c>
      <c r="B73" s="186" t="s">
        <v>757</v>
      </c>
      <c r="C73" s="186" t="s">
        <v>326</v>
      </c>
      <c r="D73" s="186">
        <v>4692</v>
      </c>
      <c r="E73" s="180">
        <v>4795</v>
      </c>
      <c r="F73" s="180">
        <v>4891</v>
      </c>
      <c r="G73" s="180">
        <v>4992</v>
      </c>
      <c r="H73" s="180">
        <v>5097</v>
      </c>
    </row>
    <row r="74" spans="1:8" ht="15">
      <c r="A74" s="215">
        <v>480</v>
      </c>
      <c r="B74" s="186" t="s">
        <v>758</v>
      </c>
      <c r="C74" s="186" t="s">
        <v>324</v>
      </c>
      <c r="D74" s="186">
        <v>21077</v>
      </c>
      <c r="E74" s="180">
        <v>21545</v>
      </c>
      <c r="F74" s="180">
        <v>22028</v>
      </c>
      <c r="G74" s="180">
        <v>22505</v>
      </c>
      <c r="H74" s="180">
        <v>22992</v>
      </c>
    </row>
    <row r="75" spans="1:8" ht="15">
      <c r="A75" s="215">
        <v>483</v>
      </c>
      <c r="B75" s="186" t="s">
        <v>759</v>
      </c>
      <c r="C75" s="186" t="s">
        <v>375</v>
      </c>
      <c r="D75" s="186">
        <v>17486</v>
      </c>
      <c r="E75" s="180">
        <v>17686</v>
      </c>
      <c r="F75" s="180">
        <v>17891</v>
      </c>
      <c r="G75" s="180">
        <v>18100</v>
      </c>
      <c r="H75" s="180">
        <v>18313</v>
      </c>
    </row>
    <row r="76" spans="1:8" ht="15">
      <c r="A76" s="215">
        <v>490</v>
      </c>
      <c r="B76" s="186" t="s">
        <v>760</v>
      </c>
      <c r="C76" s="186" t="s">
        <v>322</v>
      </c>
      <c r="D76" s="186">
        <v>63991</v>
      </c>
      <c r="E76" s="180">
        <v>65663</v>
      </c>
      <c r="F76" s="180">
        <v>67359</v>
      </c>
      <c r="G76" s="180">
        <v>69090</v>
      </c>
      <c r="H76" s="180">
        <v>70824</v>
      </c>
    </row>
    <row r="77" spans="1:8" ht="15">
      <c r="A77" s="215">
        <v>495</v>
      </c>
      <c r="B77" s="186" t="s">
        <v>761</v>
      </c>
      <c r="C77" s="186" t="s">
        <v>460</v>
      </c>
      <c r="D77" s="186">
        <v>27238</v>
      </c>
      <c r="E77" s="180">
        <v>27915</v>
      </c>
      <c r="F77" s="180">
        <v>28585</v>
      </c>
      <c r="G77" s="180">
        <v>29270</v>
      </c>
      <c r="H77" s="180">
        <v>29957</v>
      </c>
    </row>
    <row r="78" spans="1:8" ht="15">
      <c r="A78" s="215">
        <v>501</v>
      </c>
      <c r="B78" s="186" t="s">
        <v>762</v>
      </c>
      <c r="C78" s="186" t="s">
        <v>398</v>
      </c>
      <c r="D78" s="186">
        <v>3278</v>
      </c>
      <c r="E78" s="180">
        <v>3310</v>
      </c>
      <c r="F78" s="180">
        <v>3341</v>
      </c>
      <c r="G78" s="180">
        <v>3377</v>
      </c>
      <c r="H78" s="180">
        <v>3411</v>
      </c>
    </row>
    <row r="79" spans="1:8" ht="15">
      <c r="A79" s="215">
        <v>541</v>
      </c>
      <c r="B79" s="186" t="s">
        <v>763</v>
      </c>
      <c r="C79" s="186" t="s">
        <v>764</v>
      </c>
      <c r="D79" s="186">
        <v>15848</v>
      </c>
      <c r="E79" s="180">
        <v>15802</v>
      </c>
      <c r="F79" s="180">
        <v>15746</v>
      </c>
      <c r="G79" s="180">
        <v>15690</v>
      </c>
      <c r="H79" s="180">
        <v>15629</v>
      </c>
    </row>
    <row r="80" spans="1:8" ht="15">
      <c r="A80" s="215">
        <v>543</v>
      </c>
      <c r="B80" s="186" t="s">
        <v>765</v>
      </c>
      <c r="C80" s="186" t="s">
        <v>397</v>
      </c>
      <c r="D80" s="186">
        <v>11064</v>
      </c>
      <c r="E80" s="180">
        <v>11199</v>
      </c>
      <c r="F80" s="180">
        <v>11321</v>
      </c>
      <c r="G80" s="180">
        <v>11462</v>
      </c>
      <c r="H80" s="180">
        <v>11591</v>
      </c>
    </row>
    <row r="81" spans="1:8" ht="15">
      <c r="A81" s="215">
        <v>576</v>
      </c>
      <c r="B81" s="186" t="s">
        <v>766</v>
      </c>
      <c r="C81" s="186" t="s">
        <v>347</v>
      </c>
      <c r="D81" s="186">
        <v>6913</v>
      </c>
      <c r="E81" s="180">
        <v>6793</v>
      </c>
      <c r="F81" s="180">
        <v>6675</v>
      </c>
      <c r="G81" s="180">
        <v>6558</v>
      </c>
      <c r="H81" s="180">
        <v>6438</v>
      </c>
    </row>
    <row r="82" spans="1:8" ht="15">
      <c r="A82" s="215">
        <v>579</v>
      </c>
      <c r="B82" s="186" t="s">
        <v>767</v>
      </c>
      <c r="C82" s="186" t="s">
        <v>452</v>
      </c>
      <c r="D82" s="186">
        <v>47717</v>
      </c>
      <c r="E82" s="180">
        <v>48553</v>
      </c>
      <c r="F82" s="180">
        <v>49392</v>
      </c>
      <c r="G82" s="180">
        <v>50232</v>
      </c>
      <c r="H82" s="180">
        <v>51079</v>
      </c>
    </row>
    <row r="83" spans="1:8" ht="15">
      <c r="A83" s="215">
        <v>585</v>
      </c>
      <c r="B83" s="186" t="s">
        <v>768</v>
      </c>
      <c r="C83" s="186" t="s">
        <v>451</v>
      </c>
      <c r="D83" s="186">
        <v>18846</v>
      </c>
      <c r="E83" s="180">
        <v>19025</v>
      </c>
      <c r="F83" s="180">
        <v>19209</v>
      </c>
      <c r="G83" s="180">
        <v>19382</v>
      </c>
      <c r="H83" s="180">
        <v>19545</v>
      </c>
    </row>
    <row r="84" spans="1:8" ht="15">
      <c r="A84" s="215">
        <v>591</v>
      </c>
      <c r="B84" s="186" t="s">
        <v>769</v>
      </c>
      <c r="C84" s="186" t="s">
        <v>450</v>
      </c>
      <c r="D84" s="186">
        <v>20483</v>
      </c>
      <c r="E84" s="180">
        <v>20893</v>
      </c>
      <c r="F84" s="180">
        <v>21317</v>
      </c>
      <c r="G84" s="180">
        <v>21745</v>
      </c>
      <c r="H84" s="180">
        <v>22161</v>
      </c>
    </row>
    <row r="85" spans="1:8" ht="15">
      <c r="A85" s="215">
        <v>604</v>
      </c>
      <c r="B85" s="186" t="s">
        <v>770</v>
      </c>
      <c r="C85" s="186" t="s">
        <v>443</v>
      </c>
      <c r="D85" s="186">
        <v>29898</v>
      </c>
      <c r="E85" s="180">
        <v>30613</v>
      </c>
      <c r="F85" s="180">
        <v>31333</v>
      </c>
      <c r="G85" s="180">
        <v>32057</v>
      </c>
      <c r="H85" s="180">
        <v>32793</v>
      </c>
    </row>
    <row r="86" spans="1:8" ht="15">
      <c r="A86" s="215">
        <v>607</v>
      </c>
      <c r="B86" s="186" t="s">
        <v>771</v>
      </c>
      <c r="C86" s="186" t="s">
        <v>772</v>
      </c>
      <c r="D86" s="186">
        <v>19310</v>
      </c>
      <c r="E86" s="180">
        <v>19507</v>
      </c>
      <c r="F86" s="180">
        <v>19702</v>
      </c>
      <c r="G86" s="180">
        <v>19898</v>
      </c>
      <c r="H86" s="180">
        <v>20080</v>
      </c>
    </row>
    <row r="87" spans="1:8" ht="15">
      <c r="A87" s="215">
        <v>615</v>
      </c>
      <c r="B87" s="186" t="s">
        <v>773</v>
      </c>
      <c r="C87" s="186" t="s">
        <v>512</v>
      </c>
      <c r="D87" s="186">
        <v>122231</v>
      </c>
      <c r="E87" s="180">
        <v>124219</v>
      </c>
      <c r="F87" s="180">
        <v>126193</v>
      </c>
      <c r="G87" s="180">
        <v>128153</v>
      </c>
      <c r="H87" s="180">
        <v>130108</v>
      </c>
    </row>
    <row r="88" spans="1:8" ht="15">
      <c r="A88" s="215">
        <v>628</v>
      </c>
      <c r="B88" s="186" t="s">
        <v>774</v>
      </c>
      <c r="C88" s="186" t="s">
        <v>396</v>
      </c>
      <c r="D88" s="186">
        <v>8191</v>
      </c>
      <c r="E88" s="180">
        <v>8191</v>
      </c>
      <c r="F88" s="180">
        <v>8191</v>
      </c>
      <c r="G88" s="180">
        <v>8191</v>
      </c>
      <c r="H88" s="180">
        <v>8191</v>
      </c>
    </row>
    <row r="89" spans="1:8" ht="15">
      <c r="A89" s="215">
        <v>631</v>
      </c>
      <c r="B89" s="186" t="s">
        <v>775</v>
      </c>
      <c r="C89" s="186" t="s">
        <v>466</v>
      </c>
      <c r="D89" s="186">
        <v>52554</v>
      </c>
      <c r="E89" s="180">
        <v>53236</v>
      </c>
      <c r="F89" s="180">
        <v>53914</v>
      </c>
      <c r="G89" s="180">
        <v>54573</v>
      </c>
      <c r="H89" s="180">
        <v>55220</v>
      </c>
    </row>
    <row r="90" spans="1:8" ht="15">
      <c r="A90" s="215">
        <v>642</v>
      </c>
      <c r="B90" s="186" t="s">
        <v>776</v>
      </c>
      <c r="C90" s="186" t="s">
        <v>346</v>
      </c>
      <c r="D90" s="186">
        <v>17539</v>
      </c>
      <c r="E90" s="180">
        <v>17469</v>
      </c>
      <c r="F90" s="180">
        <v>17397</v>
      </c>
      <c r="G90" s="180">
        <v>17324</v>
      </c>
      <c r="H90" s="180">
        <v>17249</v>
      </c>
    </row>
    <row r="91" spans="1:8" ht="15">
      <c r="A91" s="215">
        <v>647</v>
      </c>
      <c r="B91" s="186" t="s">
        <v>777</v>
      </c>
      <c r="C91" s="186" t="s">
        <v>778</v>
      </c>
      <c r="D91" s="186">
        <v>6126</v>
      </c>
      <c r="E91" s="180">
        <v>6024</v>
      </c>
      <c r="F91" s="180">
        <v>5917</v>
      </c>
      <c r="G91" s="180">
        <v>5810</v>
      </c>
      <c r="H91" s="180">
        <v>5702</v>
      </c>
    </row>
    <row r="92" spans="1:8" ht="15">
      <c r="A92" s="215">
        <v>649</v>
      </c>
      <c r="B92" s="186" t="s">
        <v>779</v>
      </c>
      <c r="C92" s="186" t="s">
        <v>509</v>
      </c>
      <c r="D92" s="186">
        <v>16086</v>
      </c>
      <c r="E92" s="180">
        <v>16111</v>
      </c>
      <c r="F92" s="180">
        <v>16132</v>
      </c>
      <c r="G92" s="180">
        <v>16152</v>
      </c>
      <c r="H92" s="180">
        <v>16173</v>
      </c>
    </row>
    <row r="93" spans="1:8" ht="15">
      <c r="A93" s="215">
        <v>652</v>
      </c>
      <c r="B93" s="186" t="s">
        <v>780</v>
      </c>
      <c r="C93" s="186" t="s">
        <v>370</v>
      </c>
      <c r="D93" s="186">
        <v>5222</v>
      </c>
      <c r="E93" s="180">
        <v>5119</v>
      </c>
      <c r="F93" s="180">
        <v>5021</v>
      </c>
      <c r="G93" s="180">
        <v>4918</v>
      </c>
      <c r="H93" s="180">
        <v>4825</v>
      </c>
    </row>
    <row r="94" spans="1:8" ht="15">
      <c r="A94" s="215">
        <v>656</v>
      </c>
      <c r="B94" s="186" t="s">
        <v>781</v>
      </c>
      <c r="C94" s="186" t="s">
        <v>394</v>
      </c>
      <c r="D94" s="186">
        <v>12724</v>
      </c>
      <c r="E94" s="180">
        <v>12811</v>
      </c>
      <c r="F94" s="180">
        <v>12890</v>
      </c>
      <c r="G94" s="180">
        <v>12972</v>
      </c>
      <c r="H94" s="180">
        <v>13057</v>
      </c>
    </row>
    <row r="95" spans="1:8" ht="15">
      <c r="A95" s="215">
        <v>658</v>
      </c>
      <c r="B95" s="186" t="s">
        <v>782</v>
      </c>
      <c r="C95" s="186" t="s">
        <v>508</v>
      </c>
      <c r="D95" s="186">
        <v>3368</v>
      </c>
      <c r="E95" s="180">
        <v>3401</v>
      </c>
      <c r="F95" s="180">
        <v>3436</v>
      </c>
      <c r="G95" s="180">
        <v>3473</v>
      </c>
      <c r="H95" s="180">
        <v>3511</v>
      </c>
    </row>
    <row r="96" spans="1:8" ht="15">
      <c r="A96" s="215">
        <v>659</v>
      </c>
      <c r="B96" s="186" t="s">
        <v>783</v>
      </c>
      <c r="C96" s="186" t="s">
        <v>320</v>
      </c>
      <c r="D96" s="186">
        <v>25652</v>
      </c>
      <c r="E96" s="180">
        <v>26146</v>
      </c>
      <c r="F96" s="180">
        <v>26646</v>
      </c>
      <c r="G96" s="180">
        <v>27149</v>
      </c>
      <c r="H96" s="180">
        <v>27659</v>
      </c>
    </row>
    <row r="97" spans="1:8" ht="15">
      <c r="A97" s="215">
        <v>660</v>
      </c>
      <c r="B97" s="186" t="s">
        <v>784</v>
      </c>
      <c r="C97" s="186" t="s">
        <v>506</v>
      </c>
      <c r="D97" s="186">
        <v>10938</v>
      </c>
      <c r="E97" s="180">
        <v>10929</v>
      </c>
      <c r="F97" s="180">
        <v>10926</v>
      </c>
      <c r="G97" s="180">
        <v>10923</v>
      </c>
      <c r="H97" s="180">
        <v>10908</v>
      </c>
    </row>
    <row r="98" spans="1:8" ht="15">
      <c r="A98" s="215">
        <v>664</v>
      </c>
      <c r="B98" s="186" t="s">
        <v>785</v>
      </c>
      <c r="C98" s="186" t="s">
        <v>786</v>
      </c>
      <c r="D98" s="186">
        <v>27059</v>
      </c>
      <c r="E98" s="180">
        <v>27513</v>
      </c>
      <c r="F98" s="180">
        <v>27978</v>
      </c>
      <c r="G98" s="180">
        <v>28438</v>
      </c>
      <c r="H98" s="180">
        <v>28901</v>
      </c>
    </row>
    <row r="99" spans="1:8" ht="15">
      <c r="A99" s="215">
        <v>665</v>
      </c>
      <c r="B99" s="186" t="s">
        <v>787</v>
      </c>
      <c r="C99" s="186" t="s">
        <v>319</v>
      </c>
      <c r="D99" s="186">
        <v>31539</v>
      </c>
      <c r="E99" s="180">
        <v>31802</v>
      </c>
      <c r="F99" s="180">
        <v>32063</v>
      </c>
      <c r="G99" s="180">
        <v>32328</v>
      </c>
      <c r="H99" s="180">
        <v>32564</v>
      </c>
    </row>
    <row r="100" spans="1:8" ht="15">
      <c r="A100" s="215">
        <v>667</v>
      </c>
      <c r="B100" s="186" t="s">
        <v>788</v>
      </c>
      <c r="C100" s="186" t="s">
        <v>368</v>
      </c>
      <c r="D100" s="186">
        <v>12920</v>
      </c>
      <c r="E100" s="180">
        <v>12874</v>
      </c>
      <c r="F100" s="180">
        <v>12819</v>
      </c>
      <c r="G100" s="180">
        <v>12769</v>
      </c>
      <c r="H100" s="180">
        <v>12704</v>
      </c>
    </row>
    <row r="101" spans="1:8" ht="15">
      <c r="A101" s="215">
        <v>670</v>
      </c>
      <c r="B101" s="186" t="s">
        <v>789</v>
      </c>
      <c r="C101" s="186" t="s">
        <v>442</v>
      </c>
      <c r="D101" s="186">
        <v>16663</v>
      </c>
      <c r="E101" s="180">
        <v>16520</v>
      </c>
      <c r="F101" s="180">
        <v>16366</v>
      </c>
      <c r="G101" s="180">
        <v>16232</v>
      </c>
      <c r="H101" s="180">
        <v>16076</v>
      </c>
    </row>
    <row r="102" spans="1:8" ht="15">
      <c r="A102" s="215">
        <v>674</v>
      </c>
      <c r="B102" s="186" t="s">
        <v>790</v>
      </c>
      <c r="C102" s="186" t="s">
        <v>367</v>
      </c>
      <c r="D102" s="186">
        <v>16967</v>
      </c>
      <c r="E102" s="180">
        <v>16733</v>
      </c>
      <c r="F102" s="180">
        <v>16509</v>
      </c>
      <c r="G102" s="180">
        <v>16274</v>
      </c>
      <c r="H102" s="180">
        <v>16047</v>
      </c>
    </row>
    <row r="103" spans="1:8" ht="15">
      <c r="A103" s="215">
        <v>679</v>
      </c>
      <c r="B103" s="186" t="s">
        <v>791</v>
      </c>
      <c r="C103" s="186" t="s">
        <v>792</v>
      </c>
      <c r="D103" s="186">
        <v>21917</v>
      </c>
      <c r="E103" s="180">
        <v>21754</v>
      </c>
      <c r="F103" s="180">
        <v>21591</v>
      </c>
      <c r="G103" s="180">
        <v>21413</v>
      </c>
      <c r="H103" s="180">
        <v>21238</v>
      </c>
    </row>
    <row r="104" spans="1:8" ht="15">
      <c r="A104" s="215">
        <v>686</v>
      </c>
      <c r="B104" s="186" t="s">
        <v>793</v>
      </c>
      <c r="C104" s="186" t="s">
        <v>419</v>
      </c>
      <c r="D104" s="186">
        <v>36103</v>
      </c>
      <c r="E104" s="180">
        <v>36548</v>
      </c>
      <c r="F104" s="180">
        <v>36991</v>
      </c>
      <c r="G104" s="180">
        <v>37435</v>
      </c>
      <c r="H104" s="180">
        <v>37864</v>
      </c>
    </row>
    <row r="105" spans="1:8" ht="15">
      <c r="A105" s="215">
        <v>690</v>
      </c>
      <c r="B105" s="186" t="s">
        <v>794</v>
      </c>
      <c r="C105" s="186" t="s">
        <v>163</v>
      </c>
      <c r="D105" s="186">
        <v>10292</v>
      </c>
      <c r="E105" s="180">
        <v>10173</v>
      </c>
      <c r="F105" s="180">
        <v>10049</v>
      </c>
      <c r="G105" s="180">
        <v>9927</v>
      </c>
      <c r="H105" s="180">
        <v>9808</v>
      </c>
    </row>
    <row r="106" spans="1:8" ht="15">
      <c r="A106" s="215">
        <v>697</v>
      </c>
      <c r="B106" s="186" t="s">
        <v>795</v>
      </c>
      <c r="C106" s="186" t="s">
        <v>366</v>
      </c>
      <c r="D106" s="186">
        <v>27176</v>
      </c>
      <c r="E106" s="180">
        <v>27233</v>
      </c>
      <c r="F106" s="180">
        <v>27273</v>
      </c>
      <c r="G106" s="180">
        <v>27316</v>
      </c>
      <c r="H106" s="180">
        <v>27359</v>
      </c>
    </row>
    <row r="107" spans="1:8" ht="15">
      <c r="A107" s="215">
        <v>736</v>
      </c>
      <c r="B107" s="186" t="s">
        <v>796</v>
      </c>
      <c r="C107" s="186" t="s">
        <v>441</v>
      </c>
      <c r="D107" s="186">
        <v>40688</v>
      </c>
      <c r="E107" s="180">
        <v>41205</v>
      </c>
      <c r="F107" s="180">
        <v>41711</v>
      </c>
      <c r="G107" s="180">
        <v>42222</v>
      </c>
      <c r="H107" s="180">
        <v>42716</v>
      </c>
    </row>
    <row r="108" spans="1:8" ht="15">
      <c r="A108" s="215">
        <v>756</v>
      </c>
      <c r="B108" s="186" t="s">
        <v>797</v>
      </c>
      <c r="C108" s="186" t="s">
        <v>365</v>
      </c>
      <c r="D108" s="186">
        <v>35056</v>
      </c>
      <c r="E108" s="180">
        <v>34696</v>
      </c>
      <c r="F108" s="180">
        <v>34339</v>
      </c>
      <c r="G108" s="180">
        <v>33981</v>
      </c>
      <c r="H108" s="180">
        <v>33598</v>
      </c>
    </row>
    <row r="109" spans="1:8" ht="15">
      <c r="A109" s="215">
        <v>761</v>
      </c>
      <c r="B109" s="186" t="s">
        <v>798</v>
      </c>
      <c r="C109" s="186" t="s">
        <v>393</v>
      </c>
      <c r="D109" s="186">
        <v>14821</v>
      </c>
      <c r="E109" s="180">
        <v>14936</v>
      </c>
      <c r="F109" s="180">
        <v>15057</v>
      </c>
      <c r="G109" s="180">
        <v>15172</v>
      </c>
      <c r="H109" s="180">
        <v>15279</v>
      </c>
    </row>
    <row r="110" spans="1:8" ht="15">
      <c r="A110" s="215">
        <v>789</v>
      </c>
      <c r="B110" s="186" t="s">
        <v>799</v>
      </c>
      <c r="C110" s="186" t="s">
        <v>343</v>
      </c>
      <c r="D110" s="186">
        <v>14559</v>
      </c>
      <c r="E110" s="180">
        <v>14391</v>
      </c>
      <c r="F110" s="180">
        <v>14224</v>
      </c>
      <c r="G110" s="180">
        <v>14059</v>
      </c>
      <c r="H110" s="180">
        <v>13890</v>
      </c>
    </row>
    <row r="111" spans="1:8" ht="15">
      <c r="A111" s="215">
        <v>790</v>
      </c>
      <c r="B111" s="186" t="s">
        <v>800</v>
      </c>
      <c r="C111" s="186" t="s">
        <v>458</v>
      </c>
      <c r="D111" s="186">
        <v>43856</v>
      </c>
      <c r="E111" s="180">
        <v>45083</v>
      </c>
      <c r="F111" s="180">
        <v>46343</v>
      </c>
      <c r="G111" s="180">
        <v>47625</v>
      </c>
      <c r="H111" s="180">
        <v>48926</v>
      </c>
    </row>
    <row r="112" spans="1:8" ht="15">
      <c r="A112" s="215">
        <v>792</v>
      </c>
      <c r="B112" s="186" t="s">
        <v>801</v>
      </c>
      <c r="C112" s="186" t="s">
        <v>342</v>
      </c>
      <c r="D112" s="186">
        <v>7863</v>
      </c>
      <c r="E112" s="180">
        <v>7955</v>
      </c>
      <c r="F112" s="180">
        <v>8051</v>
      </c>
      <c r="G112" s="180">
        <v>8152</v>
      </c>
      <c r="H112" s="180">
        <v>8257</v>
      </c>
    </row>
    <row r="113" spans="1:8" ht="15">
      <c r="A113" s="215">
        <v>809</v>
      </c>
      <c r="B113" s="186" t="s">
        <v>802</v>
      </c>
      <c r="C113" s="186" t="s">
        <v>340</v>
      </c>
      <c r="D113" s="186">
        <v>14494</v>
      </c>
      <c r="E113" s="180">
        <v>14602</v>
      </c>
      <c r="F113" s="180">
        <v>14691</v>
      </c>
      <c r="G113" s="180">
        <v>14791</v>
      </c>
      <c r="H113" s="180">
        <v>14881</v>
      </c>
    </row>
    <row r="114" spans="1:8" ht="15">
      <c r="A114" s="215">
        <v>819</v>
      </c>
      <c r="B114" s="186" t="s">
        <v>803</v>
      </c>
      <c r="C114" s="186" t="s">
        <v>418</v>
      </c>
      <c r="D114" s="186">
        <v>6466</v>
      </c>
      <c r="E114" s="180">
        <v>6552</v>
      </c>
      <c r="F114" s="180">
        <v>6651</v>
      </c>
      <c r="G114" s="180">
        <v>6744</v>
      </c>
      <c r="H114" s="180">
        <v>6842</v>
      </c>
    </row>
    <row r="115" spans="1:8" ht="15">
      <c r="A115" s="215">
        <v>837</v>
      </c>
      <c r="B115" s="186" t="s">
        <v>804</v>
      </c>
      <c r="C115" s="186" t="s">
        <v>317</v>
      </c>
      <c r="D115" s="186">
        <v>163525</v>
      </c>
      <c r="E115" s="180">
        <v>167886</v>
      </c>
      <c r="F115" s="180">
        <v>172314</v>
      </c>
      <c r="G115" s="180">
        <v>176813</v>
      </c>
      <c r="H115" s="180">
        <v>181377</v>
      </c>
    </row>
    <row r="116" spans="1:8" ht="15">
      <c r="A116" s="215">
        <v>842</v>
      </c>
      <c r="B116" s="186" t="s">
        <v>805</v>
      </c>
      <c r="C116" s="186" t="s">
        <v>392</v>
      </c>
      <c r="D116" s="186">
        <v>8230</v>
      </c>
      <c r="E116" s="180">
        <v>8221</v>
      </c>
      <c r="F116" s="180">
        <v>8212</v>
      </c>
      <c r="G116" s="180">
        <v>8203</v>
      </c>
      <c r="H116" s="180">
        <v>8194</v>
      </c>
    </row>
    <row r="117" spans="1:8" ht="15">
      <c r="A117" s="215">
        <v>847</v>
      </c>
      <c r="B117" s="186" t="s">
        <v>806</v>
      </c>
      <c r="C117" s="186" t="s">
        <v>339</v>
      </c>
      <c r="D117" s="186">
        <v>45266</v>
      </c>
      <c r="E117" s="180">
        <v>45896</v>
      </c>
      <c r="F117" s="180">
        <v>46508</v>
      </c>
      <c r="G117" s="180">
        <v>47128</v>
      </c>
      <c r="H117" s="180">
        <v>47734</v>
      </c>
    </row>
    <row r="118" spans="1:8" ht="15">
      <c r="A118" s="215">
        <v>854</v>
      </c>
      <c r="B118" s="186" t="s">
        <v>807</v>
      </c>
      <c r="C118" s="186" t="s">
        <v>417</v>
      </c>
      <c r="D118" s="186">
        <v>22754</v>
      </c>
      <c r="E118" s="180">
        <v>23333</v>
      </c>
      <c r="F118" s="180">
        <v>23931</v>
      </c>
      <c r="G118" s="180">
        <v>24538</v>
      </c>
      <c r="H118" s="180">
        <v>25148</v>
      </c>
    </row>
    <row r="119" spans="1:8" ht="15">
      <c r="A119" s="215">
        <v>856</v>
      </c>
      <c r="B119" s="186" t="s">
        <v>808</v>
      </c>
      <c r="C119" s="186" t="s">
        <v>809</v>
      </c>
      <c r="D119" s="186">
        <v>6152</v>
      </c>
      <c r="E119" s="180">
        <v>6131</v>
      </c>
      <c r="F119" s="180">
        <v>6102</v>
      </c>
      <c r="G119" s="180">
        <v>6084</v>
      </c>
      <c r="H119" s="180">
        <v>6061</v>
      </c>
    </row>
    <row r="120" spans="1:8" ht="15">
      <c r="A120" s="215">
        <v>858</v>
      </c>
      <c r="B120" s="186" t="s">
        <v>810</v>
      </c>
      <c r="C120" s="186" t="s">
        <v>439</v>
      </c>
      <c r="D120" s="186">
        <v>9273</v>
      </c>
      <c r="E120" s="180">
        <v>9108</v>
      </c>
      <c r="F120" s="180">
        <v>8949</v>
      </c>
      <c r="G120" s="180">
        <v>8783</v>
      </c>
      <c r="H120" s="180">
        <v>8613</v>
      </c>
    </row>
    <row r="121" spans="1:8" ht="15">
      <c r="A121" s="215">
        <v>861</v>
      </c>
      <c r="B121" s="186" t="s">
        <v>811</v>
      </c>
      <c r="C121" s="186" t="s">
        <v>336</v>
      </c>
      <c r="D121" s="186">
        <v>13231</v>
      </c>
      <c r="E121" s="180">
        <v>13208</v>
      </c>
      <c r="F121" s="180">
        <v>13184</v>
      </c>
      <c r="G121" s="180">
        <v>13158</v>
      </c>
      <c r="H121" s="180">
        <v>13132</v>
      </c>
    </row>
    <row r="122" spans="1:8" ht="15">
      <c r="A122" s="215">
        <v>873</v>
      </c>
      <c r="B122" s="186" t="s">
        <v>812</v>
      </c>
      <c r="C122" s="186" t="s">
        <v>502</v>
      </c>
      <c r="D122" s="186">
        <v>5587</v>
      </c>
      <c r="E122" s="180">
        <v>5606</v>
      </c>
      <c r="F122" s="180">
        <v>5610</v>
      </c>
      <c r="G122" s="180">
        <v>5623</v>
      </c>
      <c r="H122" s="180">
        <v>5624</v>
      </c>
    </row>
    <row r="123" spans="1:8" ht="15">
      <c r="A123" s="215">
        <v>885</v>
      </c>
      <c r="B123" s="186" t="s">
        <v>813</v>
      </c>
      <c r="C123" s="186" t="s">
        <v>437</v>
      </c>
      <c r="D123" s="186">
        <v>8400</v>
      </c>
      <c r="E123" s="180">
        <v>8486</v>
      </c>
      <c r="F123" s="180">
        <v>8577</v>
      </c>
      <c r="G123" s="180">
        <v>8672</v>
      </c>
      <c r="H123" s="180">
        <v>8771</v>
      </c>
    </row>
    <row r="124" spans="1:8" ht="15">
      <c r="A124" s="215">
        <v>887</v>
      </c>
      <c r="B124" s="186" t="s">
        <v>814</v>
      </c>
      <c r="C124" s="186" t="s">
        <v>416</v>
      </c>
      <c r="D124" s="186">
        <v>47436</v>
      </c>
      <c r="E124" s="180">
        <v>47995</v>
      </c>
      <c r="F124" s="180">
        <v>48556</v>
      </c>
      <c r="G124" s="180">
        <v>49109</v>
      </c>
      <c r="H124" s="180">
        <v>49654</v>
      </c>
    </row>
    <row r="125" spans="1:8" ht="15">
      <c r="A125" s="215">
        <v>890</v>
      </c>
      <c r="B125" s="186" t="s">
        <v>815</v>
      </c>
      <c r="C125" s="186" t="s">
        <v>435</v>
      </c>
      <c r="D125" s="186">
        <v>24384</v>
      </c>
      <c r="E125" s="180">
        <v>24809</v>
      </c>
      <c r="F125" s="180">
        <v>25231</v>
      </c>
      <c r="G125" s="180">
        <v>25647</v>
      </c>
      <c r="H125" s="180">
        <v>26069</v>
      </c>
    </row>
    <row r="126" spans="1:8" ht="15">
      <c r="A126" s="215">
        <v>893</v>
      </c>
      <c r="B126" s="186" t="s">
        <v>816</v>
      </c>
      <c r="C126" s="186" t="s">
        <v>448</v>
      </c>
      <c r="D126" s="186">
        <v>18992</v>
      </c>
      <c r="E126" s="180">
        <v>19365</v>
      </c>
      <c r="F126" s="180">
        <v>19757</v>
      </c>
      <c r="G126" s="180">
        <v>20136</v>
      </c>
      <c r="H126" s="180">
        <v>20524</v>
      </c>
    </row>
    <row r="127" spans="1:8" ht="15">
      <c r="A127" s="215">
        <v>895</v>
      </c>
      <c r="B127" s="186" t="s">
        <v>817</v>
      </c>
      <c r="C127" s="186" t="s">
        <v>457</v>
      </c>
      <c r="D127" s="186">
        <v>31129</v>
      </c>
      <c r="E127" s="180">
        <v>31503</v>
      </c>
      <c r="F127" s="180">
        <v>31884</v>
      </c>
      <c r="G127" s="180">
        <v>32265</v>
      </c>
      <c r="H127" s="180">
        <v>32628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AC202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2" sqref="P2:P4"/>
    </sheetView>
  </sheetViews>
  <sheetFormatPr baseColWidth="10" defaultRowHeight="12.75"/>
  <cols>
    <col min="1" max="1" width="10.7109375" style="13" customWidth="1"/>
    <col min="2" max="2" width="20.140625" style="92" customWidth="1"/>
    <col min="3" max="15" width="11.42578125" style="100"/>
    <col min="16" max="16" width="11.5703125" style="100" customWidth="1"/>
    <col min="17" max="23" width="11.42578125" style="100" hidden="1" customWidth="1"/>
    <col min="24" max="16384" width="11.42578125" style="100"/>
  </cols>
  <sheetData>
    <row r="1" spans="1:29" ht="90.75" customHeight="1">
      <c r="A1" s="402"/>
      <c r="B1" s="403"/>
      <c r="C1" s="403"/>
      <c r="D1" s="680" t="s">
        <v>1066</v>
      </c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553" t="str">
        <f>'1.COBERTURA  DANE'!C1</f>
        <v>Diciembre 2017</v>
      </c>
      <c r="X1" s="148"/>
    </row>
    <row r="2" spans="1:29">
      <c r="A2" s="681" t="s">
        <v>180</v>
      </c>
      <c r="B2" s="693" t="s">
        <v>481</v>
      </c>
      <c r="C2" s="691" t="s">
        <v>181</v>
      </c>
      <c r="D2" s="685" t="s">
        <v>488</v>
      </c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7"/>
      <c r="P2" s="682" t="s">
        <v>480</v>
      </c>
    </row>
    <row r="3" spans="1:29" ht="12.75" customHeight="1">
      <c r="A3" s="681"/>
      <c r="B3" s="693"/>
      <c r="C3" s="692"/>
      <c r="D3" s="688"/>
      <c r="E3" s="689"/>
      <c r="F3" s="689"/>
      <c r="G3" s="689"/>
      <c r="H3" s="689"/>
      <c r="I3" s="689"/>
      <c r="J3" s="689"/>
      <c r="K3" s="689"/>
      <c r="L3" s="689"/>
      <c r="M3" s="689"/>
      <c r="N3" s="689"/>
      <c r="O3" s="690"/>
      <c r="P3" s="683"/>
    </row>
    <row r="4" spans="1:29" ht="18.75" customHeight="1">
      <c r="A4" s="681"/>
      <c r="B4" s="693"/>
      <c r="C4" s="692"/>
      <c r="D4" s="165" t="s">
        <v>487</v>
      </c>
      <c r="E4" s="165" t="s">
        <v>197</v>
      </c>
      <c r="F4" s="165" t="s">
        <v>486</v>
      </c>
      <c r="G4" s="165" t="s">
        <v>197</v>
      </c>
      <c r="H4" s="165" t="s">
        <v>485</v>
      </c>
      <c r="I4" s="165" t="s">
        <v>197</v>
      </c>
      <c r="J4" s="165" t="s">
        <v>484</v>
      </c>
      <c r="K4" s="165" t="s">
        <v>197</v>
      </c>
      <c r="L4" s="165" t="s">
        <v>483</v>
      </c>
      <c r="M4" s="165" t="s">
        <v>197</v>
      </c>
      <c r="N4" s="165" t="s">
        <v>482</v>
      </c>
      <c r="O4" s="165" t="s">
        <v>197</v>
      </c>
      <c r="P4" s="684"/>
    </row>
    <row r="5" spans="1:29" ht="20.25" customHeight="1">
      <c r="A5" s="681"/>
      <c r="B5" s="113" t="s">
        <v>479</v>
      </c>
      <c r="C5" s="114">
        <f>SUM(C6+C13+C20+C32+C43+C63+C81+C105+C129)</f>
        <v>2336079</v>
      </c>
      <c r="D5" s="114">
        <f t="shared" ref="D5:N5" si="0">SUM(D6+D13+D20+D32+D43+D63+D81+D105+D129)</f>
        <v>27230</v>
      </c>
      <c r="E5" s="130">
        <f>(D5/P5)*100</f>
        <v>1.1656283884235079</v>
      </c>
      <c r="F5" s="114">
        <f t="shared" si="0"/>
        <v>130361</v>
      </c>
      <c r="G5" s="128">
        <f>(F5/P5)*100</f>
        <v>5.5803335418023101</v>
      </c>
      <c r="H5" s="114">
        <f t="shared" si="0"/>
        <v>422126</v>
      </c>
      <c r="I5" s="130">
        <f>(H5/P5)*100</f>
        <v>18.069851233626945</v>
      </c>
      <c r="J5" s="114">
        <f t="shared" si="0"/>
        <v>1021044</v>
      </c>
      <c r="K5" s="129">
        <f>(J5/P5)*100</f>
        <v>43.707597217388624</v>
      </c>
      <c r="L5" s="114">
        <f t="shared" si="0"/>
        <v>396895</v>
      </c>
      <c r="M5" s="129">
        <f>(L5/P5)*100</f>
        <v>16.989793581467065</v>
      </c>
      <c r="N5" s="114">
        <f t="shared" si="0"/>
        <v>338423</v>
      </c>
      <c r="O5" s="145">
        <f>(N5/P5)*100</f>
        <v>14.486796037291546</v>
      </c>
      <c r="P5" s="147">
        <f>+P6+P13+P20+P32+P43+P63+P81+P105+P129</f>
        <v>2336079</v>
      </c>
      <c r="R5" s="125">
        <v>0</v>
      </c>
      <c r="S5" s="125">
        <v>1</v>
      </c>
      <c r="T5" s="126" t="s">
        <v>255</v>
      </c>
      <c r="U5" s="126" t="s">
        <v>496</v>
      </c>
      <c r="V5" s="126" t="s">
        <v>497</v>
      </c>
      <c r="W5" s="126" t="s">
        <v>498</v>
      </c>
    </row>
    <row r="6" spans="1:29" ht="24.75" customHeight="1" thickBot="1">
      <c r="A6" s="28">
        <v>1</v>
      </c>
      <c r="B6" s="106" t="s">
        <v>122</v>
      </c>
      <c r="C6" s="107">
        <f>SUM(C7:C12)</f>
        <v>61446</v>
      </c>
      <c r="D6" s="107">
        <f>SUM(D7:D12)</f>
        <v>780</v>
      </c>
      <c r="E6" s="131">
        <f t="shared" ref="E6:E69" si="1">(D6/P6)*100</f>
        <v>1.2694072844448785</v>
      </c>
      <c r="F6" s="107">
        <f t="shared" ref="F6:N6" si="2">SUM(F7:F12)</f>
        <v>3626</v>
      </c>
      <c r="G6" s="131">
        <f t="shared" ref="G6:G69" si="3">(F6/P6)*100</f>
        <v>5.9011164274322168</v>
      </c>
      <c r="H6" s="107">
        <f t="shared" si="2"/>
        <v>11840</v>
      </c>
      <c r="I6" s="131">
        <f t="shared" ref="I6:I69" si="4">(H6/P6)*100</f>
        <v>19.268951599778667</v>
      </c>
      <c r="J6" s="107">
        <f t="shared" si="2"/>
        <v>25889</v>
      </c>
      <c r="K6" s="131">
        <f t="shared" ref="K6:K69" si="5">(J6/P6)*100</f>
        <v>42.132929726914689</v>
      </c>
      <c r="L6" s="107">
        <f t="shared" si="2"/>
        <v>10017</v>
      </c>
      <c r="M6" s="131">
        <f t="shared" ref="M6:M69" si="6">(L6/P6)*100</f>
        <v>16.30211893369788</v>
      </c>
      <c r="N6" s="107">
        <f t="shared" si="2"/>
        <v>9294</v>
      </c>
      <c r="O6" s="131">
        <f t="shared" ref="O6:O69" si="7">(N6/P6)*100</f>
        <v>15.125476027731665</v>
      </c>
      <c r="P6" s="146">
        <f>SUM(P7:P12)</f>
        <v>61446</v>
      </c>
      <c r="Q6" s="111" t="s">
        <v>489</v>
      </c>
      <c r="R6" s="112" t="s">
        <v>487</v>
      </c>
      <c r="S6" s="112" t="s">
        <v>486</v>
      </c>
      <c r="T6" s="112" t="s">
        <v>485</v>
      </c>
      <c r="U6" s="112" t="s">
        <v>484</v>
      </c>
      <c r="V6" s="112" t="s">
        <v>483</v>
      </c>
      <c r="W6" s="112" t="s">
        <v>482</v>
      </c>
      <c r="Y6" s="9"/>
      <c r="Z6" s="9"/>
      <c r="AA6" s="9"/>
      <c r="AB6" s="9"/>
      <c r="AC6" s="9"/>
    </row>
    <row r="7" spans="1:29">
      <c r="A7" s="1">
        <v>142</v>
      </c>
      <c r="B7" s="99" t="s">
        <v>455</v>
      </c>
      <c r="C7" s="109">
        <f t="shared" ref="C7:C12" si="8">(D7+F7+H7+J7+L7+N7)</f>
        <v>3055</v>
      </c>
      <c r="D7" s="101">
        <f t="shared" ref="D7:D12" si="9">VLOOKUP(A7,$Q$7:$W$131,2,0)</f>
        <v>26</v>
      </c>
      <c r="E7" s="132">
        <f t="shared" si="1"/>
        <v>0.85106382978723405</v>
      </c>
      <c r="F7" s="101">
        <f t="shared" ref="F7:F12" si="10">VLOOKUP(A7,$Q$7:$W$131,3,0)</f>
        <v>149</v>
      </c>
      <c r="G7" s="132">
        <f t="shared" si="3"/>
        <v>4.8772504091653026</v>
      </c>
      <c r="H7" s="101">
        <f t="shared" ref="H7:H12" si="11">VLOOKUP(A7,$Q$7:$W$131,4,0)</f>
        <v>487</v>
      </c>
      <c r="I7" s="132">
        <f t="shared" si="4"/>
        <v>15.941080196399346</v>
      </c>
      <c r="J7" s="101">
        <f t="shared" ref="J7:J12" si="12">VLOOKUP(A7,$Q$7:$W$131,5,0)</f>
        <v>1217</v>
      </c>
      <c r="K7" s="132">
        <f t="shared" si="5"/>
        <v>39.836333878887068</v>
      </c>
      <c r="L7" s="101">
        <f t="shared" ref="L7:L12" si="13">VLOOKUP(A7,$Q$7:$W$131,6,0)</f>
        <v>600</v>
      </c>
      <c r="M7" s="132">
        <f t="shared" si="6"/>
        <v>19.639934533551553</v>
      </c>
      <c r="N7" s="101">
        <f t="shared" ref="N7:N12" si="14">VLOOKUP(A7,$Q$7:$W$131,7,0)</f>
        <v>576</v>
      </c>
      <c r="O7" s="132">
        <f t="shared" si="7"/>
        <v>18.854337152209492</v>
      </c>
      <c r="P7" s="121">
        <f>(D7+F7+H7+J7+L7+N7)</f>
        <v>3055</v>
      </c>
      <c r="Q7" s="104">
        <v>1</v>
      </c>
      <c r="R7" s="9">
        <v>5717</v>
      </c>
      <c r="S7" s="9">
        <v>28276</v>
      </c>
      <c r="T7" s="9">
        <v>89648</v>
      </c>
      <c r="U7" s="117">
        <v>266011</v>
      </c>
      <c r="V7" s="118">
        <v>116425</v>
      </c>
      <c r="W7" s="9">
        <v>96745</v>
      </c>
      <c r="Y7" s="9"/>
      <c r="Z7" s="9"/>
      <c r="AA7" s="9"/>
      <c r="AB7" s="9"/>
      <c r="AC7" s="9"/>
    </row>
    <row r="8" spans="1:29">
      <c r="A8" s="1">
        <v>425</v>
      </c>
      <c r="B8" s="99" t="s">
        <v>454</v>
      </c>
      <c r="C8" s="109">
        <f t="shared" si="8"/>
        <v>6167</v>
      </c>
      <c r="D8" s="101">
        <f t="shared" si="9"/>
        <v>104</v>
      </c>
      <c r="E8" s="132">
        <f t="shared" si="1"/>
        <v>1.686395329982163</v>
      </c>
      <c r="F8" s="101">
        <f t="shared" si="10"/>
        <v>349</v>
      </c>
      <c r="G8" s="132">
        <f t="shared" si="3"/>
        <v>5.6591535592670672</v>
      </c>
      <c r="H8" s="101">
        <f t="shared" si="11"/>
        <v>1087</v>
      </c>
      <c r="I8" s="132">
        <f t="shared" si="4"/>
        <v>17.626074266255877</v>
      </c>
      <c r="J8" s="101">
        <f t="shared" si="12"/>
        <v>2484</v>
      </c>
      <c r="K8" s="132">
        <f t="shared" si="5"/>
        <v>40.278903843035515</v>
      </c>
      <c r="L8" s="101">
        <f t="shared" si="13"/>
        <v>1129</v>
      </c>
      <c r="M8" s="132">
        <f t="shared" si="6"/>
        <v>18.307118534133291</v>
      </c>
      <c r="N8" s="101">
        <f t="shared" si="14"/>
        <v>1014</v>
      </c>
      <c r="O8" s="132">
        <f t="shared" si="7"/>
        <v>16.442354467326091</v>
      </c>
      <c r="P8" s="121">
        <f t="shared" ref="P8:P71" si="15">(D8+F8+H8+J8+L8+N8)</f>
        <v>6167</v>
      </c>
      <c r="Q8" s="104">
        <v>2</v>
      </c>
      <c r="R8" s="9">
        <v>135</v>
      </c>
      <c r="S8" s="9">
        <v>581</v>
      </c>
      <c r="T8" s="9">
        <v>2118</v>
      </c>
      <c r="U8" s="117">
        <v>5353</v>
      </c>
      <c r="V8" s="118">
        <v>2437</v>
      </c>
      <c r="W8" s="9">
        <v>2401</v>
      </c>
      <c r="Y8" s="9"/>
      <c r="Z8" s="9"/>
      <c r="AA8" s="9"/>
      <c r="AB8" s="9"/>
      <c r="AC8" s="9"/>
    </row>
    <row r="9" spans="1:29">
      <c r="A9" s="1">
        <v>579</v>
      </c>
      <c r="B9" s="99" t="s">
        <v>452</v>
      </c>
      <c r="C9" s="109">
        <f t="shared" si="8"/>
        <v>25766</v>
      </c>
      <c r="D9" s="101">
        <f t="shared" si="9"/>
        <v>338</v>
      </c>
      <c r="E9" s="132">
        <f t="shared" si="1"/>
        <v>1.3118062563067607</v>
      </c>
      <c r="F9" s="101">
        <f t="shared" si="10"/>
        <v>1367</v>
      </c>
      <c r="G9" s="132">
        <f t="shared" si="3"/>
        <v>5.3054412792051542</v>
      </c>
      <c r="H9" s="101">
        <f t="shared" si="11"/>
        <v>4762</v>
      </c>
      <c r="I9" s="132">
        <f t="shared" si="4"/>
        <v>18.481720096250871</v>
      </c>
      <c r="J9" s="101">
        <f t="shared" si="12"/>
        <v>11017</v>
      </c>
      <c r="K9" s="132">
        <f t="shared" si="5"/>
        <v>42.757898005123032</v>
      </c>
      <c r="L9" s="101">
        <f t="shared" si="13"/>
        <v>4373</v>
      </c>
      <c r="M9" s="132">
        <f t="shared" si="6"/>
        <v>16.971978576418536</v>
      </c>
      <c r="N9" s="101">
        <f t="shared" si="14"/>
        <v>3909</v>
      </c>
      <c r="O9" s="132">
        <f t="shared" si="7"/>
        <v>15.171155786695644</v>
      </c>
      <c r="P9" s="121">
        <f t="shared" si="15"/>
        <v>25766</v>
      </c>
      <c r="Q9" s="104">
        <v>4</v>
      </c>
      <c r="R9" s="9">
        <v>15</v>
      </c>
      <c r="S9" s="9">
        <v>63</v>
      </c>
      <c r="T9" s="9">
        <v>212</v>
      </c>
      <c r="U9" s="117">
        <v>577</v>
      </c>
      <c r="V9" s="118">
        <v>292</v>
      </c>
      <c r="W9" s="9">
        <v>236</v>
      </c>
      <c r="Y9" s="9"/>
      <c r="Z9" s="9"/>
      <c r="AA9" s="9"/>
      <c r="AB9" s="9"/>
      <c r="AC9" s="9"/>
    </row>
    <row r="10" spans="1:29">
      <c r="A10" s="1">
        <v>585</v>
      </c>
      <c r="B10" s="99" t="s">
        <v>451</v>
      </c>
      <c r="C10" s="109">
        <f t="shared" si="8"/>
        <v>7359</v>
      </c>
      <c r="D10" s="101">
        <f t="shared" si="9"/>
        <v>58</v>
      </c>
      <c r="E10" s="132">
        <f t="shared" si="1"/>
        <v>0.78815056393531735</v>
      </c>
      <c r="F10" s="101">
        <f t="shared" si="10"/>
        <v>345</v>
      </c>
      <c r="G10" s="132">
        <f t="shared" si="3"/>
        <v>4.6881369751324913</v>
      </c>
      <c r="H10" s="101">
        <f t="shared" si="11"/>
        <v>1371</v>
      </c>
      <c r="I10" s="132">
        <f t="shared" si="4"/>
        <v>18.630248675091725</v>
      </c>
      <c r="J10" s="101">
        <f t="shared" si="12"/>
        <v>2909</v>
      </c>
      <c r="K10" s="132">
        <f t="shared" si="5"/>
        <v>39.529827422204107</v>
      </c>
      <c r="L10" s="101">
        <f t="shared" si="13"/>
        <v>1347</v>
      </c>
      <c r="M10" s="132">
        <f t="shared" si="6"/>
        <v>18.30411740725642</v>
      </c>
      <c r="N10" s="101">
        <f t="shared" si="14"/>
        <v>1329</v>
      </c>
      <c r="O10" s="132">
        <f t="shared" si="7"/>
        <v>18.059518956379943</v>
      </c>
      <c r="P10" s="121">
        <f t="shared" si="15"/>
        <v>7359</v>
      </c>
      <c r="Q10" s="104">
        <v>21</v>
      </c>
      <c r="R10" s="9">
        <v>42</v>
      </c>
      <c r="S10" s="9">
        <v>182</v>
      </c>
      <c r="T10" s="9">
        <v>490</v>
      </c>
      <c r="U10" s="117">
        <v>1297</v>
      </c>
      <c r="V10" s="118">
        <v>531</v>
      </c>
      <c r="W10" s="9">
        <v>506</v>
      </c>
      <c r="Y10" s="9"/>
      <c r="Z10" s="9"/>
      <c r="AA10" s="9"/>
      <c r="AB10" s="9"/>
      <c r="AC10" s="9"/>
    </row>
    <row r="11" spans="1:29">
      <c r="A11" s="1">
        <v>591</v>
      </c>
      <c r="B11" s="99" t="s">
        <v>450</v>
      </c>
      <c r="C11" s="109">
        <f t="shared" si="8"/>
        <v>8870</v>
      </c>
      <c r="D11" s="101">
        <f t="shared" si="9"/>
        <v>102</v>
      </c>
      <c r="E11" s="132">
        <f t="shared" si="1"/>
        <v>1.1499436302142052</v>
      </c>
      <c r="F11" s="101">
        <f t="shared" si="10"/>
        <v>547</v>
      </c>
      <c r="G11" s="132">
        <f t="shared" si="3"/>
        <v>6.166854565952649</v>
      </c>
      <c r="H11" s="101">
        <f t="shared" si="11"/>
        <v>1756</v>
      </c>
      <c r="I11" s="132">
        <f t="shared" si="4"/>
        <v>19.797068771138669</v>
      </c>
      <c r="J11" s="101">
        <f t="shared" si="12"/>
        <v>3958</v>
      </c>
      <c r="K11" s="132">
        <f t="shared" si="5"/>
        <v>44.622322435174745</v>
      </c>
      <c r="L11" s="101">
        <f t="shared" si="13"/>
        <v>1283</v>
      </c>
      <c r="M11" s="132">
        <f t="shared" si="6"/>
        <v>14.464487034949267</v>
      </c>
      <c r="N11" s="101">
        <f t="shared" si="14"/>
        <v>1224</v>
      </c>
      <c r="O11" s="132">
        <f t="shared" si="7"/>
        <v>13.799323562570462</v>
      </c>
      <c r="P11" s="121">
        <f t="shared" si="15"/>
        <v>8870</v>
      </c>
      <c r="Q11" s="104">
        <v>30</v>
      </c>
      <c r="R11" s="9">
        <v>115</v>
      </c>
      <c r="S11" s="9">
        <v>365</v>
      </c>
      <c r="T11" s="9">
        <v>1337</v>
      </c>
      <c r="U11" s="117">
        <v>3897</v>
      </c>
      <c r="V11" s="118">
        <v>2124</v>
      </c>
      <c r="W11" s="9">
        <v>1971</v>
      </c>
      <c r="Y11" s="9"/>
      <c r="Z11" s="9"/>
      <c r="AA11" s="9"/>
      <c r="AB11" s="9"/>
      <c r="AC11" s="9"/>
    </row>
    <row r="12" spans="1:29" ht="13.5" thickBot="1">
      <c r="A12" s="1">
        <v>893</v>
      </c>
      <c r="B12" s="99" t="s">
        <v>448</v>
      </c>
      <c r="C12" s="109">
        <f t="shared" si="8"/>
        <v>10229</v>
      </c>
      <c r="D12" s="101">
        <f t="shared" si="9"/>
        <v>152</v>
      </c>
      <c r="E12" s="132">
        <f t="shared" si="1"/>
        <v>1.4859712581875062</v>
      </c>
      <c r="F12" s="101">
        <f t="shared" si="10"/>
        <v>869</v>
      </c>
      <c r="G12" s="132">
        <f t="shared" si="3"/>
        <v>8.4954541010851496</v>
      </c>
      <c r="H12" s="101">
        <f t="shared" si="11"/>
        <v>2377</v>
      </c>
      <c r="I12" s="132">
        <f t="shared" si="4"/>
        <v>23.23785316257699</v>
      </c>
      <c r="J12" s="101">
        <f t="shared" si="12"/>
        <v>4304</v>
      </c>
      <c r="K12" s="132">
        <f t="shared" si="5"/>
        <v>42.076449310783062</v>
      </c>
      <c r="L12" s="101">
        <f t="shared" si="13"/>
        <v>1285</v>
      </c>
      <c r="M12" s="132">
        <f t="shared" si="6"/>
        <v>12.562322807703588</v>
      </c>
      <c r="N12" s="101">
        <f t="shared" si="14"/>
        <v>1242</v>
      </c>
      <c r="O12" s="132">
        <f t="shared" si="7"/>
        <v>12.1419493596637</v>
      </c>
      <c r="P12" s="121">
        <f t="shared" si="15"/>
        <v>10229</v>
      </c>
      <c r="Q12" s="104">
        <v>31</v>
      </c>
      <c r="R12" s="9">
        <v>255</v>
      </c>
      <c r="S12" s="9">
        <v>1007</v>
      </c>
      <c r="T12" s="9">
        <v>3209</v>
      </c>
      <c r="U12" s="117">
        <v>7637</v>
      </c>
      <c r="V12" s="118">
        <v>2587</v>
      </c>
      <c r="W12" s="9">
        <v>2066</v>
      </c>
      <c r="Y12" s="9"/>
      <c r="Z12" s="9"/>
      <c r="AA12" s="9"/>
      <c r="AB12" s="9"/>
      <c r="AC12" s="9"/>
    </row>
    <row r="13" spans="1:29" ht="13.5" thickBot="1">
      <c r="A13" s="28">
        <v>2</v>
      </c>
      <c r="B13" s="106" t="s">
        <v>120</v>
      </c>
      <c r="C13" s="110">
        <f>SUM(C14:C19)</f>
        <v>219914</v>
      </c>
      <c r="D13" s="108">
        <f>SUM(D14:D19)</f>
        <v>3643</v>
      </c>
      <c r="E13" s="133">
        <f t="shared" si="1"/>
        <v>1.6565566539647316</v>
      </c>
      <c r="F13" s="108">
        <f t="shared" ref="F13:N13" si="16">SUM(F14:F19)</f>
        <v>16312</v>
      </c>
      <c r="G13" s="133">
        <f t="shared" si="3"/>
        <v>7.4174450012277529</v>
      </c>
      <c r="H13" s="108">
        <f t="shared" si="16"/>
        <v>51807</v>
      </c>
      <c r="I13" s="133">
        <f t="shared" si="4"/>
        <v>23.557845339541821</v>
      </c>
      <c r="J13" s="108">
        <f t="shared" si="16"/>
        <v>96699</v>
      </c>
      <c r="K13" s="133">
        <f t="shared" si="5"/>
        <v>43.971279682057528</v>
      </c>
      <c r="L13" s="108">
        <f t="shared" si="16"/>
        <v>30003</v>
      </c>
      <c r="M13" s="133">
        <f t="shared" si="6"/>
        <v>13.643060469092463</v>
      </c>
      <c r="N13" s="108">
        <f t="shared" si="16"/>
        <v>21450</v>
      </c>
      <c r="O13" s="134">
        <f t="shared" si="7"/>
        <v>9.753812854115699</v>
      </c>
      <c r="P13" s="119">
        <f>SUM(P14:P19)</f>
        <v>219914</v>
      </c>
      <c r="Q13" s="104">
        <v>34</v>
      </c>
      <c r="R13" s="9">
        <v>376</v>
      </c>
      <c r="S13" s="9">
        <v>1574</v>
      </c>
      <c r="T13" s="9">
        <v>4860</v>
      </c>
      <c r="U13" s="117">
        <v>12717</v>
      </c>
      <c r="V13" s="118">
        <v>5152</v>
      </c>
      <c r="W13" s="9">
        <v>4529</v>
      </c>
      <c r="Y13" s="9"/>
      <c r="Z13" s="9"/>
      <c r="AA13" s="9"/>
      <c r="AB13" s="9"/>
      <c r="AC13" s="9"/>
    </row>
    <row r="14" spans="1:29">
      <c r="A14" s="1">
        <v>120</v>
      </c>
      <c r="B14" s="99" t="s">
        <v>464</v>
      </c>
      <c r="C14" s="109">
        <f t="shared" ref="C14:C19" si="17">(D14+F14+H14+J14+L14+N14)</f>
        <v>24358</v>
      </c>
      <c r="D14" s="101">
        <f t="shared" ref="D14:D19" si="18">VLOOKUP(A14,$Q$7:$W$131,2,0)</f>
        <v>385</v>
      </c>
      <c r="E14" s="132">
        <f t="shared" si="1"/>
        <v>1.5805895393710485</v>
      </c>
      <c r="F14" s="101">
        <f t="shared" ref="F14:F19" si="19">VLOOKUP(A14,$Q$7:$W$131,3,0)</f>
        <v>1825</v>
      </c>
      <c r="G14" s="132">
        <f t="shared" si="3"/>
        <v>7.4924049593562696</v>
      </c>
      <c r="H14" s="101">
        <f t="shared" ref="H14:H19" si="20">VLOOKUP(A14,$Q$7:$W$131,4,0)</f>
        <v>6199</v>
      </c>
      <c r="I14" s="132">
        <f t="shared" si="4"/>
        <v>25.449544297561378</v>
      </c>
      <c r="J14" s="101">
        <f t="shared" ref="J14:J19" si="21">VLOOKUP(A14,$Q$7:$W$131,5,0)</f>
        <v>10397</v>
      </c>
      <c r="K14" s="132">
        <f t="shared" si="5"/>
        <v>42.684128417768292</v>
      </c>
      <c r="L14" s="101">
        <f t="shared" ref="L14:L19" si="22">VLOOKUP(A14,$Q$7:$W$131,6,0)</f>
        <v>3144</v>
      </c>
      <c r="M14" s="132">
        <f t="shared" si="6"/>
        <v>12.907463666967731</v>
      </c>
      <c r="N14" s="101">
        <f t="shared" ref="N14:N19" si="23">VLOOKUP(A14,$Q$7:$W$131,7,0)</f>
        <v>2408</v>
      </c>
      <c r="O14" s="132">
        <f t="shared" si="7"/>
        <v>9.8858691189752843</v>
      </c>
      <c r="P14" s="121">
        <f t="shared" si="15"/>
        <v>24358</v>
      </c>
      <c r="Q14" s="104">
        <v>36</v>
      </c>
      <c r="R14" s="9">
        <v>23</v>
      </c>
      <c r="S14" s="9">
        <v>126</v>
      </c>
      <c r="T14" s="9">
        <v>415</v>
      </c>
      <c r="U14" s="117">
        <v>1084</v>
      </c>
      <c r="V14" s="118">
        <v>515</v>
      </c>
      <c r="W14" s="9">
        <v>577</v>
      </c>
      <c r="Y14" s="9"/>
      <c r="Z14" s="9"/>
      <c r="AA14" s="9"/>
      <c r="AB14" s="9"/>
      <c r="AC14" s="9"/>
    </row>
    <row r="15" spans="1:29">
      <c r="A15" s="1">
        <v>154</v>
      </c>
      <c r="B15" s="99" t="s">
        <v>463</v>
      </c>
      <c r="C15" s="109">
        <f t="shared" si="17"/>
        <v>72241</v>
      </c>
      <c r="D15" s="101">
        <f t="shared" si="18"/>
        <v>1206</v>
      </c>
      <c r="E15" s="132">
        <f t="shared" si="1"/>
        <v>1.6694121066984122</v>
      </c>
      <c r="F15" s="101">
        <f t="shared" si="19"/>
        <v>5013</v>
      </c>
      <c r="G15" s="132">
        <f t="shared" si="3"/>
        <v>6.9392727121717579</v>
      </c>
      <c r="H15" s="101">
        <f t="shared" si="20"/>
        <v>15335</v>
      </c>
      <c r="I15" s="132">
        <f t="shared" si="4"/>
        <v>21.227557758059827</v>
      </c>
      <c r="J15" s="101">
        <f t="shared" si="21"/>
        <v>31832</v>
      </c>
      <c r="K15" s="132">
        <f t="shared" si="5"/>
        <v>44.06362038177766</v>
      </c>
      <c r="L15" s="101">
        <f t="shared" si="22"/>
        <v>10800</v>
      </c>
      <c r="M15" s="132">
        <f t="shared" si="6"/>
        <v>14.949959164463394</v>
      </c>
      <c r="N15" s="101">
        <f t="shared" si="23"/>
        <v>8055</v>
      </c>
      <c r="O15" s="132">
        <f t="shared" si="7"/>
        <v>11.150177876828947</v>
      </c>
      <c r="P15" s="121">
        <f t="shared" si="15"/>
        <v>72241</v>
      </c>
      <c r="Q15" s="104">
        <v>38</v>
      </c>
      <c r="R15" s="9">
        <v>120</v>
      </c>
      <c r="S15" s="9">
        <v>486</v>
      </c>
      <c r="T15" s="9">
        <v>1641</v>
      </c>
      <c r="U15" s="117">
        <v>4077</v>
      </c>
      <c r="V15" s="118">
        <v>1441</v>
      </c>
      <c r="W15" s="9">
        <v>1199</v>
      </c>
      <c r="Y15" s="9"/>
      <c r="Z15" s="9"/>
      <c r="AA15" s="9"/>
      <c r="AB15" s="9"/>
      <c r="AC15" s="9"/>
    </row>
    <row r="16" spans="1:29">
      <c r="A16" s="1">
        <v>250</v>
      </c>
      <c r="B16" s="99" t="s">
        <v>462</v>
      </c>
      <c r="C16" s="109">
        <f t="shared" si="17"/>
        <v>46163</v>
      </c>
      <c r="D16" s="101">
        <f t="shared" si="18"/>
        <v>782</v>
      </c>
      <c r="E16" s="132">
        <f t="shared" si="1"/>
        <v>1.6939973571908236</v>
      </c>
      <c r="F16" s="101">
        <f t="shared" si="19"/>
        <v>3682</v>
      </c>
      <c r="G16" s="132">
        <f t="shared" si="3"/>
        <v>7.9760847431926001</v>
      </c>
      <c r="H16" s="101">
        <f t="shared" si="20"/>
        <v>11043</v>
      </c>
      <c r="I16" s="132">
        <f t="shared" si="4"/>
        <v>23.921755518488833</v>
      </c>
      <c r="J16" s="101">
        <f t="shared" si="21"/>
        <v>20438</v>
      </c>
      <c r="K16" s="132">
        <f t="shared" si="5"/>
        <v>44.273552412104934</v>
      </c>
      <c r="L16" s="101">
        <f t="shared" si="22"/>
        <v>6118</v>
      </c>
      <c r="M16" s="132">
        <f t="shared" si="6"/>
        <v>13.253038147434093</v>
      </c>
      <c r="N16" s="101">
        <f t="shared" si="23"/>
        <v>4100</v>
      </c>
      <c r="O16" s="132">
        <f t="shared" si="7"/>
        <v>8.8815718215887181</v>
      </c>
      <c r="P16" s="121">
        <f t="shared" si="15"/>
        <v>46163</v>
      </c>
      <c r="Q16" s="104">
        <v>40</v>
      </c>
      <c r="R16" s="9">
        <v>209</v>
      </c>
      <c r="S16" s="9">
        <v>919</v>
      </c>
      <c r="T16" s="9">
        <v>3044</v>
      </c>
      <c r="U16" s="117">
        <v>6660</v>
      </c>
      <c r="V16" s="118">
        <v>1848</v>
      </c>
      <c r="W16" s="9">
        <v>1246</v>
      </c>
      <c r="Y16" s="9"/>
      <c r="Z16" s="9"/>
      <c r="AA16" s="9"/>
      <c r="AB16" s="9"/>
      <c r="AC16" s="9"/>
    </row>
    <row r="17" spans="1:29">
      <c r="A17" s="1">
        <v>495</v>
      </c>
      <c r="B17" s="99" t="s">
        <v>460</v>
      </c>
      <c r="C17" s="109">
        <f t="shared" si="17"/>
        <v>23366</v>
      </c>
      <c r="D17" s="101">
        <f t="shared" si="18"/>
        <v>388</v>
      </c>
      <c r="E17" s="132">
        <f t="shared" si="1"/>
        <v>1.6605323975006421</v>
      </c>
      <c r="F17" s="101">
        <f t="shared" si="19"/>
        <v>1820</v>
      </c>
      <c r="G17" s="132">
        <f t="shared" si="3"/>
        <v>7.7890952666267221</v>
      </c>
      <c r="H17" s="101">
        <f t="shared" si="20"/>
        <v>5865</v>
      </c>
      <c r="I17" s="132">
        <f t="shared" si="4"/>
        <v>25.10057348283831</v>
      </c>
      <c r="J17" s="101">
        <f t="shared" si="21"/>
        <v>9896</v>
      </c>
      <c r="K17" s="132">
        <f t="shared" si="5"/>
        <v>42.352135581614313</v>
      </c>
      <c r="L17" s="101">
        <f t="shared" si="22"/>
        <v>3072</v>
      </c>
      <c r="M17" s="132">
        <f t="shared" si="6"/>
        <v>13.147308054438072</v>
      </c>
      <c r="N17" s="101">
        <f t="shared" si="23"/>
        <v>2325</v>
      </c>
      <c r="O17" s="132">
        <f t="shared" si="7"/>
        <v>9.9503552169819383</v>
      </c>
      <c r="P17" s="121">
        <f t="shared" si="15"/>
        <v>23366</v>
      </c>
      <c r="Q17" s="104">
        <v>42</v>
      </c>
      <c r="R17" s="9">
        <v>217</v>
      </c>
      <c r="S17" s="9">
        <v>933</v>
      </c>
      <c r="T17" s="9">
        <v>2989</v>
      </c>
      <c r="U17" s="117">
        <v>7696</v>
      </c>
      <c r="V17" s="118">
        <v>2717</v>
      </c>
      <c r="W17" s="9">
        <v>2408</v>
      </c>
      <c r="Y17" s="9"/>
      <c r="Z17" s="9"/>
      <c r="AA17" s="9"/>
      <c r="AB17" s="9"/>
      <c r="AC17" s="9"/>
    </row>
    <row r="18" spans="1:29">
      <c r="A18" s="1">
        <v>790</v>
      </c>
      <c r="B18" s="99" t="s">
        <v>458</v>
      </c>
      <c r="C18" s="109">
        <f t="shared" si="17"/>
        <v>31118</v>
      </c>
      <c r="D18" s="101">
        <f t="shared" si="18"/>
        <v>504</v>
      </c>
      <c r="E18" s="132">
        <f t="shared" si="1"/>
        <v>1.6196413651262935</v>
      </c>
      <c r="F18" s="101">
        <f t="shared" si="19"/>
        <v>2243</v>
      </c>
      <c r="G18" s="132">
        <f t="shared" si="3"/>
        <v>7.2080467896394369</v>
      </c>
      <c r="H18" s="101">
        <f t="shared" si="20"/>
        <v>7770</v>
      </c>
      <c r="I18" s="132">
        <f t="shared" si="4"/>
        <v>24.969471045697027</v>
      </c>
      <c r="J18" s="101">
        <f t="shared" si="21"/>
        <v>14219</v>
      </c>
      <c r="K18" s="132">
        <f t="shared" si="5"/>
        <v>45.693810656211838</v>
      </c>
      <c r="L18" s="101">
        <f t="shared" si="22"/>
        <v>3828</v>
      </c>
      <c r="M18" s="132">
        <f t="shared" si="6"/>
        <v>12.301561797030658</v>
      </c>
      <c r="N18" s="101">
        <f t="shared" si="23"/>
        <v>2554</v>
      </c>
      <c r="O18" s="132">
        <f t="shared" si="7"/>
        <v>8.2074683462947498</v>
      </c>
      <c r="P18" s="121">
        <f t="shared" si="15"/>
        <v>31118</v>
      </c>
      <c r="Q18" s="104">
        <v>44</v>
      </c>
      <c r="R18" s="9">
        <v>69</v>
      </c>
      <c r="S18" s="9">
        <v>286</v>
      </c>
      <c r="T18" s="9">
        <v>948</v>
      </c>
      <c r="U18" s="117">
        <v>2509</v>
      </c>
      <c r="V18" s="118">
        <v>890</v>
      </c>
      <c r="W18" s="9">
        <v>806</v>
      </c>
      <c r="Y18" s="9"/>
      <c r="Z18" s="9"/>
      <c r="AA18" s="9"/>
      <c r="AB18" s="9"/>
      <c r="AC18" s="9"/>
    </row>
    <row r="19" spans="1:29" ht="13.5" thickBot="1">
      <c r="A19" s="1">
        <v>895</v>
      </c>
      <c r="B19" s="99" t="s">
        <v>457</v>
      </c>
      <c r="C19" s="109">
        <f t="shared" si="17"/>
        <v>22668</v>
      </c>
      <c r="D19" s="101">
        <f t="shared" si="18"/>
        <v>378</v>
      </c>
      <c r="E19" s="132">
        <f t="shared" si="1"/>
        <v>1.6675489677077819</v>
      </c>
      <c r="F19" s="101">
        <f t="shared" si="19"/>
        <v>1729</v>
      </c>
      <c r="G19" s="132">
        <f t="shared" si="3"/>
        <v>7.6274925004411509</v>
      </c>
      <c r="H19" s="101">
        <f t="shared" si="20"/>
        <v>5595</v>
      </c>
      <c r="I19" s="132">
        <f t="shared" si="4"/>
        <v>24.682371625198517</v>
      </c>
      <c r="J19" s="101">
        <f t="shared" si="21"/>
        <v>9917</v>
      </c>
      <c r="K19" s="132">
        <f t="shared" si="5"/>
        <v>43.748897123698605</v>
      </c>
      <c r="L19" s="101">
        <f t="shared" si="22"/>
        <v>3041</v>
      </c>
      <c r="M19" s="132">
        <f t="shared" si="6"/>
        <v>13.415387330157049</v>
      </c>
      <c r="N19" s="101">
        <f t="shared" si="23"/>
        <v>2008</v>
      </c>
      <c r="O19" s="132">
        <f t="shared" si="7"/>
        <v>8.8583024527968934</v>
      </c>
      <c r="P19" s="121">
        <f t="shared" si="15"/>
        <v>22668</v>
      </c>
      <c r="Q19" s="104">
        <v>45</v>
      </c>
      <c r="R19" s="9">
        <v>668</v>
      </c>
      <c r="S19" s="9">
        <v>3305</v>
      </c>
      <c r="T19" s="9">
        <v>9749</v>
      </c>
      <c r="U19" s="117">
        <v>23417</v>
      </c>
      <c r="V19" s="118">
        <v>6982</v>
      </c>
      <c r="W19" s="9">
        <v>5723</v>
      </c>
      <c r="Y19" s="9"/>
      <c r="Z19" s="9"/>
      <c r="AA19" s="9"/>
      <c r="AB19" s="9"/>
      <c r="AC19" s="9"/>
    </row>
    <row r="20" spans="1:29" ht="13.5" thickBot="1">
      <c r="A20" s="28">
        <v>3</v>
      </c>
      <c r="B20" s="106" t="s">
        <v>334</v>
      </c>
      <c r="C20" s="110">
        <f>SUM(C21:C31)</f>
        <v>354910</v>
      </c>
      <c r="D20" s="108">
        <f>SUM(D21:D31)</f>
        <v>4437</v>
      </c>
      <c r="E20" s="133">
        <f t="shared" si="1"/>
        <v>1.2501761009833479</v>
      </c>
      <c r="F20" s="108">
        <f t="shared" ref="F20:N20" si="24">SUM(F21:F31)</f>
        <v>24862</v>
      </c>
      <c r="G20" s="133">
        <f t="shared" si="3"/>
        <v>7.005156236792426</v>
      </c>
      <c r="H20" s="108">
        <f t="shared" si="24"/>
        <v>83799</v>
      </c>
      <c r="I20" s="133">
        <f t="shared" si="4"/>
        <v>23.611338085711868</v>
      </c>
      <c r="J20" s="108">
        <f t="shared" si="24"/>
        <v>162584</v>
      </c>
      <c r="K20" s="133">
        <f t="shared" si="5"/>
        <v>45.809923642613619</v>
      </c>
      <c r="L20" s="108">
        <f t="shared" si="24"/>
        <v>43946</v>
      </c>
      <c r="M20" s="133">
        <f t="shared" si="6"/>
        <v>12.382294102730269</v>
      </c>
      <c r="N20" s="108">
        <f t="shared" si="24"/>
        <v>35282</v>
      </c>
      <c r="O20" s="134">
        <f t="shared" si="7"/>
        <v>9.941111831168465</v>
      </c>
      <c r="P20" s="119">
        <f>SUM(P21:P31)</f>
        <v>354910</v>
      </c>
      <c r="Q20" s="104">
        <v>51</v>
      </c>
      <c r="R20" s="9">
        <v>268</v>
      </c>
      <c r="S20" s="9">
        <v>1803</v>
      </c>
      <c r="T20" s="9">
        <v>5860</v>
      </c>
      <c r="U20" s="117">
        <v>11763</v>
      </c>
      <c r="V20" s="118">
        <v>3657</v>
      </c>
      <c r="W20" s="9">
        <v>3056</v>
      </c>
      <c r="Y20" s="9"/>
      <c r="Z20" s="9"/>
      <c r="AA20" s="9"/>
      <c r="AB20" s="9"/>
      <c r="AC20" s="9"/>
    </row>
    <row r="21" spans="1:29">
      <c r="A21" s="1">
        <v>45</v>
      </c>
      <c r="B21" s="99" t="s">
        <v>332</v>
      </c>
      <c r="C21" s="109">
        <f t="shared" ref="C21:C31" si="25">(D21+F21+H21+J21+L21+N21)</f>
        <v>49844</v>
      </c>
      <c r="D21" s="101">
        <f t="shared" ref="D21:D31" si="26">VLOOKUP(A21,$Q$7:$W$131,2,0)</f>
        <v>668</v>
      </c>
      <c r="E21" s="132">
        <f t="shared" si="1"/>
        <v>1.3401813658614878</v>
      </c>
      <c r="F21" s="101">
        <f t="shared" ref="F21:F31" si="27">VLOOKUP(A21,$Q$7:$W$131,3,0)</f>
        <v>3305</v>
      </c>
      <c r="G21" s="132">
        <f t="shared" si="3"/>
        <v>6.6306877457667914</v>
      </c>
      <c r="H21" s="101">
        <f t="shared" ref="H21:H31" si="28">VLOOKUP(A21,$Q$7:$W$131,4,0)</f>
        <v>9749</v>
      </c>
      <c r="I21" s="132">
        <f t="shared" si="4"/>
        <v>19.559024155364739</v>
      </c>
      <c r="J21" s="101">
        <f t="shared" ref="J21:J31" si="29">VLOOKUP(A21,$Q$7:$W$131,5,0)</f>
        <v>23417</v>
      </c>
      <c r="K21" s="132">
        <f t="shared" si="5"/>
        <v>46.980579407752188</v>
      </c>
      <c r="L21" s="101">
        <f t="shared" ref="L21:L31" si="30">VLOOKUP(A21,$Q$7:$W$131,6,0)</f>
        <v>6982</v>
      </c>
      <c r="M21" s="132">
        <f t="shared" si="6"/>
        <v>14.007704036594173</v>
      </c>
      <c r="N21" s="101">
        <f t="shared" ref="N21:N31" si="31">VLOOKUP(A21,$Q$7:$W$131,7,0)</f>
        <v>5723</v>
      </c>
      <c r="O21" s="132">
        <f t="shared" si="7"/>
        <v>11.481823288660621</v>
      </c>
      <c r="P21" s="121">
        <f t="shared" si="15"/>
        <v>49844</v>
      </c>
      <c r="Q21" s="104">
        <v>55</v>
      </c>
      <c r="R21" s="9">
        <v>82</v>
      </c>
      <c r="S21" s="9">
        <v>406</v>
      </c>
      <c r="T21" s="9">
        <v>1291</v>
      </c>
      <c r="U21" s="117">
        <v>2978</v>
      </c>
      <c r="V21" s="118">
        <v>1021</v>
      </c>
      <c r="W21" s="9">
        <v>944</v>
      </c>
      <c r="Y21" s="9"/>
      <c r="Z21" s="9"/>
      <c r="AA21" s="9"/>
      <c r="AB21" s="9"/>
      <c r="AC21" s="9"/>
    </row>
    <row r="22" spans="1:29">
      <c r="A22" s="1">
        <v>51</v>
      </c>
      <c r="B22" s="99" t="s">
        <v>331</v>
      </c>
      <c r="C22" s="109">
        <f t="shared" si="25"/>
        <v>26407</v>
      </c>
      <c r="D22" s="101">
        <f t="shared" si="26"/>
        <v>268</v>
      </c>
      <c r="E22" s="132">
        <f t="shared" si="1"/>
        <v>1.0148824175408035</v>
      </c>
      <c r="F22" s="101">
        <f t="shared" si="27"/>
        <v>1803</v>
      </c>
      <c r="G22" s="132">
        <f t="shared" si="3"/>
        <v>6.8277350702465256</v>
      </c>
      <c r="H22" s="101">
        <f t="shared" si="28"/>
        <v>5860</v>
      </c>
      <c r="I22" s="132">
        <f t="shared" si="4"/>
        <v>22.191085696974287</v>
      </c>
      <c r="J22" s="101">
        <f t="shared" si="29"/>
        <v>11763</v>
      </c>
      <c r="K22" s="132">
        <f t="shared" si="5"/>
        <v>44.545007005718176</v>
      </c>
      <c r="L22" s="101">
        <f t="shared" si="30"/>
        <v>3657</v>
      </c>
      <c r="M22" s="132">
        <f t="shared" si="6"/>
        <v>13.848600749801191</v>
      </c>
      <c r="N22" s="101">
        <f t="shared" si="31"/>
        <v>3056</v>
      </c>
      <c r="O22" s="132">
        <f t="shared" si="7"/>
        <v>11.572689059719014</v>
      </c>
      <c r="P22" s="121">
        <f t="shared" si="15"/>
        <v>26407</v>
      </c>
      <c r="Q22" s="104">
        <v>59</v>
      </c>
      <c r="R22" s="9">
        <v>22</v>
      </c>
      <c r="S22" s="9">
        <v>109</v>
      </c>
      <c r="T22" s="9">
        <v>349</v>
      </c>
      <c r="U22" s="117">
        <v>1028</v>
      </c>
      <c r="V22" s="118">
        <v>640</v>
      </c>
      <c r="W22" s="9">
        <v>699</v>
      </c>
      <c r="Y22" s="9"/>
      <c r="Z22" s="9"/>
      <c r="AA22" s="9"/>
      <c r="AB22" s="9"/>
      <c r="AC22" s="9"/>
    </row>
    <row r="23" spans="1:29">
      <c r="A23" s="1">
        <v>147</v>
      </c>
      <c r="B23" s="99" t="s">
        <v>330</v>
      </c>
      <c r="C23" s="109">
        <f t="shared" si="25"/>
        <v>24314</v>
      </c>
      <c r="D23" s="101">
        <f t="shared" si="26"/>
        <v>325</v>
      </c>
      <c r="E23" s="132">
        <f t="shared" si="1"/>
        <v>1.3366784568561323</v>
      </c>
      <c r="F23" s="101">
        <f t="shared" si="27"/>
        <v>1519</v>
      </c>
      <c r="G23" s="132">
        <f t="shared" si="3"/>
        <v>6.2474294645060455</v>
      </c>
      <c r="H23" s="101">
        <f t="shared" si="28"/>
        <v>5314</v>
      </c>
      <c r="I23" s="132">
        <f t="shared" si="4"/>
        <v>21.855720983795344</v>
      </c>
      <c r="J23" s="101">
        <f t="shared" si="29"/>
        <v>11549</v>
      </c>
      <c r="K23" s="132">
        <f t="shared" si="5"/>
        <v>47.499383071481446</v>
      </c>
      <c r="L23" s="101">
        <f t="shared" si="30"/>
        <v>3033</v>
      </c>
      <c r="M23" s="132">
        <f t="shared" si="6"/>
        <v>12.474294645060459</v>
      </c>
      <c r="N23" s="101">
        <f t="shared" si="31"/>
        <v>2574</v>
      </c>
      <c r="O23" s="132">
        <f t="shared" si="7"/>
        <v>10.586493378300569</v>
      </c>
      <c r="P23" s="121">
        <f t="shared" si="15"/>
        <v>24314</v>
      </c>
      <c r="Q23" s="104">
        <v>79</v>
      </c>
      <c r="R23" s="9">
        <v>169</v>
      </c>
      <c r="S23" s="9">
        <v>713</v>
      </c>
      <c r="T23" s="9">
        <v>2556</v>
      </c>
      <c r="U23" s="117">
        <v>7424</v>
      </c>
      <c r="V23" s="118">
        <v>3512</v>
      </c>
      <c r="W23" s="9">
        <v>3086</v>
      </c>
      <c r="Y23" s="9"/>
      <c r="Z23" s="9"/>
      <c r="AA23" s="9"/>
      <c r="AB23" s="9"/>
      <c r="AC23" s="9"/>
    </row>
    <row r="24" spans="1:29">
      <c r="A24" s="1">
        <v>172</v>
      </c>
      <c r="B24" s="99" t="s">
        <v>328</v>
      </c>
      <c r="C24" s="109">
        <f t="shared" si="25"/>
        <v>35342</v>
      </c>
      <c r="D24" s="101">
        <f t="shared" si="26"/>
        <v>472</v>
      </c>
      <c r="E24" s="132">
        <f t="shared" si="1"/>
        <v>1.3355214758644107</v>
      </c>
      <c r="F24" s="101">
        <f t="shared" si="27"/>
        <v>2506</v>
      </c>
      <c r="G24" s="132">
        <f t="shared" si="3"/>
        <v>7.0907135985512983</v>
      </c>
      <c r="H24" s="101">
        <f t="shared" si="28"/>
        <v>7905</v>
      </c>
      <c r="I24" s="132">
        <f t="shared" si="4"/>
        <v>22.367155226076623</v>
      </c>
      <c r="J24" s="101">
        <f t="shared" si="29"/>
        <v>16089</v>
      </c>
      <c r="K24" s="132">
        <f t="shared" si="5"/>
        <v>45.523739460132425</v>
      </c>
      <c r="L24" s="101">
        <f t="shared" si="30"/>
        <v>4453</v>
      </c>
      <c r="M24" s="132">
        <f t="shared" si="6"/>
        <v>12.599739686491992</v>
      </c>
      <c r="N24" s="101">
        <f t="shared" si="31"/>
        <v>3917</v>
      </c>
      <c r="O24" s="132">
        <f t="shared" si="7"/>
        <v>11.083130552883254</v>
      </c>
      <c r="P24" s="121">
        <f t="shared" si="15"/>
        <v>35342</v>
      </c>
      <c r="Q24" s="104">
        <v>86</v>
      </c>
      <c r="R24" s="9">
        <v>26</v>
      </c>
      <c r="S24" s="9">
        <v>162</v>
      </c>
      <c r="T24" s="9">
        <v>554</v>
      </c>
      <c r="U24" s="117">
        <v>1328</v>
      </c>
      <c r="V24" s="118">
        <v>567</v>
      </c>
      <c r="W24" s="9">
        <v>390</v>
      </c>
      <c r="Y24" s="9"/>
      <c r="Z24" s="9"/>
      <c r="AA24" s="9"/>
      <c r="AB24" s="9"/>
      <c r="AC24" s="9"/>
    </row>
    <row r="25" spans="1:29">
      <c r="A25" s="1">
        <v>475</v>
      </c>
      <c r="B25" s="99" t="s">
        <v>326</v>
      </c>
      <c r="C25" s="109">
        <f t="shared" si="25"/>
        <v>4281</v>
      </c>
      <c r="D25" s="101">
        <f t="shared" si="26"/>
        <v>82</v>
      </c>
      <c r="E25" s="132">
        <f t="shared" si="1"/>
        <v>1.9154403176827843</v>
      </c>
      <c r="F25" s="101">
        <f t="shared" si="27"/>
        <v>476</v>
      </c>
      <c r="G25" s="132">
        <f t="shared" si="3"/>
        <v>11.11889745386592</v>
      </c>
      <c r="H25" s="101">
        <f t="shared" si="28"/>
        <v>1235</v>
      </c>
      <c r="I25" s="132">
        <f t="shared" si="4"/>
        <v>28.848399906563888</v>
      </c>
      <c r="J25" s="101">
        <f t="shared" si="29"/>
        <v>1860</v>
      </c>
      <c r="K25" s="132">
        <f t="shared" si="5"/>
        <v>43.447792571829012</v>
      </c>
      <c r="L25" s="101">
        <f t="shared" si="30"/>
        <v>360</v>
      </c>
      <c r="M25" s="132">
        <f t="shared" si="6"/>
        <v>8.409250175192712</v>
      </c>
      <c r="N25" s="101">
        <f t="shared" si="31"/>
        <v>268</v>
      </c>
      <c r="O25" s="132">
        <f t="shared" si="7"/>
        <v>6.2602195748656859</v>
      </c>
      <c r="P25" s="121">
        <f t="shared" si="15"/>
        <v>4281</v>
      </c>
      <c r="Q25" s="104">
        <v>88</v>
      </c>
      <c r="R25" s="9">
        <v>877</v>
      </c>
      <c r="S25" s="9">
        <v>4269</v>
      </c>
      <c r="T25" s="9">
        <v>13653</v>
      </c>
      <c r="U25" s="117">
        <v>40423</v>
      </c>
      <c r="V25" s="118">
        <v>17787</v>
      </c>
      <c r="W25" s="9">
        <v>14582</v>
      </c>
      <c r="Y25" s="9"/>
      <c r="Z25" s="9"/>
      <c r="AA25" s="9"/>
      <c r="AB25" s="9"/>
      <c r="AC25" s="9"/>
    </row>
    <row r="26" spans="1:29">
      <c r="A26" s="1">
        <v>480</v>
      </c>
      <c r="B26" s="99" t="s">
        <v>324</v>
      </c>
      <c r="C26" s="109">
        <f t="shared" si="25"/>
        <v>18487</v>
      </c>
      <c r="D26" s="101">
        <f t="shared" si="26"/>
        <v>317</v>
      </c>
      <c r="E26" s="132">
        <f t="shared" si="1"/>
        <v>1.7147184508032671</v>
      </c>
      <c r="F26" s="101">
        <f t="shared" si="27"/>
        <v>1660</v>
      </c>
      <c r="G26" s="132">
        <f t="shared" si="3"/>
        <v>8.9792827392221568</v>
      </c>
      <c r="H26" s="101">
        <f t="shared" si="28"/>
        <v>4701</v>
      </c>
      <c r="I26" s="132">
        <f t="shared" si="4"/>
        <v>25.428679612700815</v>
      </c>
      <c r="J26" s="101">
        <f t="shared" si="29"/>
        <v>8243</v>
      </c>
      <c r="K26" s="132">
        <f t="shared" si="5"/>
        <v>44.588088927354356</v>
      </c>
      <c r="L26" s="101">
        <f t="shared" si="30"/>
        <v>2173</v>
      </c>
      <c r="M26" s="132">
        <f t="shared" si="6"/>
        <v>11.754205658029967</v>
      </c>
      <c r="N26" s="101">
        <f t="shared" si="31"/>
        <v>1393</v>
      </c>
      <c r="O26" s="132">
        <f t="shared" si="7"/>
        <v>7.535024611889436</v>
      </c>
      <c r="P26" s="121">
        <f t="shared" si="15"/>
        <v>18487</v>
      </c>
      <c r="Q26" s="104">
        <v>91</v>
      </c>
      <c r="R26" s="9">
        <v>61</v>
      </c>
      <c r="S26" s="9">
        <v>326</v>
      </c>
      <c r="T26" s="9">
        <v>1153</v>
      </c>
      <c r="U26" s="117">
        <v>2906</v>
      </c>
      <c r="V26" s="118">
        <v>1168</v>
      </c>
      <c r="W26" s="9">
        <v>1039</v>
      </c>
      <c r="Y26" s="9"/>
      <c r="Z26" s="9"/>
      <c r="AA26" s="9"/>
      <c r="AB26" s="9"/>
      <c r="AC26" s="9"/>
    </row>
    <row r="27" spans="1:29">
      <c r="A27" s="1">
        <v>490</v>
      </c>
      <c r="B27" s="99" t="s">
        <v>322</v>
      </c>
      <c r="C27" s="109">
        <f t="shared" si="25"/>
        <v>46291</v>
      </c>
      <c r="D27" s="101">
        <f t="shared" si="26"/>
        <v>498</v>
      </c>
      <c r="E27" s="132">
        <f t="shared" si="1"/>
        <v>1.075803071871422</v>
      </c>
      <c r="F27" s="101">
        <f t="shared" si="27"/>
        <v>3214</v>
      </c>
      <c r="G27" s="132">
        <f t="shared" si="3"/>
        <v>6.9430342831219889</v>
      </c>
      <c r="H27" s="101">
        <f t="shared" si="28"/>
        <v>11991</v>
      </c>
      <c r="I27" s="132">
        <f t="shared" si="4"/>
        <v>25.903523363072733</v>
      </c>
      <c r="J27" s="101">
        <f t="shared" si="29"/>
        <v>20993</v>
      </c>
      <c r="K27" s="132">
        <f t="shared" si="5"/>
        <v>45.350068047784667</v>
      </c>
      <c r="L27" s="101">
        <f t="shared" si="30"/>
        <v>5322</v>
      </c>
      <c r="M27" s="132">
        <f t="shared" si="6"/>
        <v>11.496835237951222</v>
      </c>
      <c r="N27" s="101">
        <f t="shared" si="31"/>
        <v>4273</v>
      </c>
      <c r="O27" s="132">
        <f t="shared" si="7"/>
        <v>9.230735996197966</v>
      </c>
      <c r="P27" s="121">
        <f t="shared" si="15"/>
        <v>46291</v>
      </c>
      <c r="Q27" s="104">
        <v>93</v>
      </c>
      <c r="R27" s="9">
        <v>182</v>
      </c>
      <c r="S27" s="9">
        <v>854</v>
      </c>
      <c r="T27" s="9">
        <v>2663</v>
      </c>
      <c r="U27" s="117">
        <v>6414</v>
      </c>
      <c r="V27" s="118">
        <v>2320</v>
      </c>
      <c r="W27" s="9">
        <v>1699</v>
      </c>
      <c r="Y27" s="9"/>
      <c r="Z27" s="9"/>
      <c r="AA27" s="9"/>
      <c r="AB27" s="9"/>
      <c r="AC27" s="9"/>
    </row>
    <row r="28" spans="1:29">
      <c r="A28" s="1">
        <v>659</v>
      </c>
      <c r="B28" s="99" t="s">
        <v>320</v>
      </c>
      <c r="C28" s="109">
        <f t="shared" si="25"/>
        <v>20360</v>
      </c>
      <c r="D28" s="101">
        <f t="shared" si="26"/>
        <v>227</v>
      </c>
      <c r="E28" s="132">
        <f t="shared" si="1"/>
        <v>1.1149312377210217</v>
      </c>
      <c r="F28" s="101">
        <f t="shared" si="27"/>
        <v>1510</v>
      </c>
      <c r="G28" s="132">
        <f t="shared" si="3"/>
        <v>7.4165029469548127</v>
      </c>
      <c r="H28" s="101">
        <f t="shared" si="28"/>
        <v>5224</v>
      </c>
      <c r="I28" s="132">
        <f t="shared" si="4"/>
        <v>25.658153241650293</v>
      </c>
      <c r="J28" s="101">
        <f t="shared" si="29"/>
        <v>9086</v>
      </c>
      <c r="K28" s="132">
        <f t="shared" si="5"/>
        <v>44.626719056974466</v>
      </c>
      <c r="L28" s="101">
        <f t="shared" si="30"/>
        <v>2359</v>
      </c>
      <c r="M28" s="132">
        <f t="shared" si="6"/>
        <v>11.586444007858546</v>
      </c>
      <c r="N28" s="101">
        <f t="shared" si="31"/>
        <v>1954</v>
      </c>
      <c r="O28" s="132">
        <f t="shared" si="7"/>
        <v>9.5972495088408643</v>
      </c>
      <c r="P28" s="121">
        <f t="shared" si="15"/>
        <v>20360</v>
      </c>
      <c r="Q28" s="104">
        <v>101</v>
      </c>
      <c r="R28" s="9">
        <v>204</v>
      </c>
      <c r="S28" s="9">
        <v>992</v>
      </c>
      <c r="T28" s="9">
        <v>3212</v>
      </c>
      <c r="U28" s="117">
        <v>8027</v>
      </c>
      <c r="V28" s="118">
        <v>3511</v>
      </c>
      <c r="W28" s="9">
        <v>3003</v>
      </c>
      <c r="Y28" s="9"/>
      <c r="Z28" s="9"/>
      <c r="AA28" s="9"/>
      <c r="AB28" s="9"/>
      <c r="AC28" s="9"/>
    </row>
    <row r="29" spans="1:29">
      <c r="A29" s="1">
        <v>665</v>
      </c>
      <c r="B29" s="99" t="s">
        <v>318</v>
      </c>
      <c r="C29" s="109">
        <f t="shared" si="25"/>
        <v>30416</v>
      </c>
      <c r="D29" s="101">
        <f t="shared" si="26"/>
        <v>333</v>
      </c>
      <c r="E29" s="132">
        <f t="shared" si="1"/>
        <v>1.0948185165702262</v>
      </c>
      <c r="F29" s="101">
        <f t="shared" si="27"/>
        <v>1841</v>
      </c>
      <c r="G29" s="132">
        <f t="shared" si="3"/>
        <v>6.0527354024197786</v>
      </c>
      <c r="H29" s="101">
        <f t="shared" si="28"/>
        <v>7687</v>
      </c>
      <c r="I29" s="132">
        <f t="shared" si="4"/>
        <v>25.272882693319303</v>
      </c>
      <c r="J29" s="101">
        <f t="shared" si="29"/>
        <v>13418</v>
      </c>
      <c r="K29" s="132">
        <f t="shared" si="5"/>
        <v>44.114939505523409</v>
      </c>
      <c r="L29" s="101">
        <f t="shared" si="30"/>
        <v>3947</v>
      </c>
      <c r="M29" s="132">
        <f t="shared" si="6"/>
        <v>12.976722777485532</v>
      </c>
      <c r="N29" s="101">
        <f t="shared" si="31"/>
        <v>3190</v>
      </c>
      <c r="O29" s="132">
        <f t="shared" si="7"/>
        <v>10.487901104681747</v>
      </c>
      <c r="P29" s="121">
        <f t="shared" si="15"/>
        <v>30416</v>
      </c>
      <c r="Q29" s="104">
        <v>107</v>
      </c>
      <c r="R29" s="9">
        <v>91</v>
      </c>
      <c r="S29" s="9">
        <v>399</v>
      </c>
      <c r="T29" s="9">
        <v>1346</v>
      </c>
      <c r="U29" s="117">
        <v>2745</v>
      </c>
      <c r="V29" s="118">
        <v>819</v>
      </c>
      <c r="W29" s="9">
        <v>616</v>
      </c>
      <c r="Y29" s="9"/>
      <c r="Z29" s="9"/>
      <c r="AA29" s="9"/>
      <c r="AB29" s="9"/>
      <c r="AC29" s="9"/>
    </row>
    <row r="30" spans="1:29">
      <c r="A30" s="1">
        <v>837</v>
      </c>
      <c r="B30" s="99" t="s">
        <v>317</v>
      </c>
      <c r="C30" s="109">
        <f t="shared" si="25"/>
        <v>92186</v>
      </c>
      <c r="D30" s="101">
        <f t="shared" si="26"/>
        <v>1151</v>
      </c>
      <c r="E30" s="132">
        <f t="shared" si="1"/>
        <v>1.2485626884776431</v>
      </c>
      <c r="F30" s="101">
        <f t="shared" si="27"/>
        <v>6431</v>
      </c>
      <c r="G30" s="132">
        <f t="shared" si="3"/>
        <v>6.9761135096435476</v>
      </c>
      <c r="H30" s="101">
        <f t="shared" si="28"/>
        <v>22190</v>
      </c>
      <c r="I30" s="132">
        <f t="shared" si="4"/>
        <v>24.070900136680191</v>
      </c>
      <c r="J30" s="101">
        <f t="shared" si="29"/>
        <v>43183</v>
      </c>
      <c r="K30" s="132">
        <f t="shared" si="5"/>
        <v>46.843338467880159</v>
      </c>
      <c r="L30" s="101">
        <f t="shared" si="30"/>
        <v>10938</v>
      </c>
      <c r="M30" s="132">
        <f t="shared" si="6"/>
        <v>11.865142212483457</v>
      </c>
      <c r="N30" s="101">
        <f t="shared" si="31"/>
        <v>8293</v>
      </c>
      <c r="O30" s="132">
        <f t="shared" si="7"/>
        <v>8.9959429848350076</v>
      </c>
      <c r="P30" s="121">
        <f t="shared" si="15"/>
        <v>92186</v>
      </c>
      <c r="Q30" s="104">
        <v>113</v>
      </c>
      <c r="R30" s="9">
        <v>71</v>
      </c>
      <c r="S30" s="9">
        <v>338</v>
      </c>
      <c r="T30" s="9">
        <v>1098</v>
      </c>
      <c r="U30" s="117">
        <v>2433</v>
      </c>
      <c r="V30" s="118">
        <v>847</v>
      </c>
      <c r="W30" s="9">
        <v>866</v>
      </c>
      <c r="Y30" s="9"/>
      <c r="Z30" s="9"/>
      <c r="AA30" s="9"/>
      <c r="AB30" s="9"/>
      <c r="AC30" s="9"/>
    </row>
    <row r="31" spans="1:29" ht="13.5" thickBot="1">
      <c r="A31" s="1">
        <v>873</v>
      </c>
      <c r="B31" s="99" t="s">
        <v>316</v>
      </c>
      <c r="C31" s="109">
        <f t="shared" si="25"/>
        <v>6982</v>
      </c>
      <c r="D31" s="101">
        <f t="shared" si="26"/>
        <v>96</v>
      </c>
      <c r="E31" s="132">
        <f t="shared" si="1"/>
        <v>1.3749641936407906</v>
      </c>
      <c r="F31" s="101">
        <f t="shared" si="27"/>
        <v>597</v>
      </c>
      <c r="G31" s="132">
        <f t="shared" si="3"/>
        <v>8.5505585792036669</v>
      </c>
      <c r="H31" s="101">
        <f t="shared" si="28"/>
        <v>1943</v>
      </c>
      <c r="I31" s="132">
        <f t="shared" si="4"/>
        <v>27.828702377542253</v>
      </c>
      <c r="J31" s="101">
        <f t="shared" si="29"/>
        <v>2983</v>
      </c>
      <c r="K31" s="132">
        <f t="shared" si="5"/>
        <v>42.724147808650812</v>
      </c>
      <c r="L31" s="101">
        <f t="shared" si="30"/>
        <v>722</v>
      </c>
      <c r="M31" s="132">
        <f t="shared" si="6"/>
        <v>10.340876539673447</v>
      </c>
      <c r="N31" s="101">
        <f t="shared" si="31"/>
        <v>641</v>
      </c>
      <c r="O31" s="132">
        <f t="shared" si="7"/>
        <v>9.1807505012890278</v>
      </c>
      <c r="P31" s="121">
        <f t="shared" si="15"/>
        <v>6982</v>
      </c>
      <c r="Q31" s="104">
        <v>120</v>
      </c>
      <c r="R31" s="9">
        <v>385</v>
      </c>
      <c r="S31" s="9">
        <v>1825</v>
      </c>
      <c r="T31" s="9">
        <v>6199</v>
      </c>
      <c r="U31" s="117">
        <v>10397</v>
      </c>
      <c r="V31" s="118">
        <v>3144</v>
      </c>
      <c r="W31" s="9">
        <v>2408</v>
      </c>
      <c r="Y31" s="9"/>
      <c r="Z31" s="9"/>
      <c r="AA31" s="9"/>
      <c r="AB31" s="9"/>
      <c r="AC31" s="9"/>
    </row>
    <row r="32" spans="1:29" ht="13.5" thickBot="1">
      <c r="A32" s="28">
        <v>4</v>
      </c>
      <c r="B32" s="106" t="s">
        <v>124</v>
      </c>
      <c r="C32" s="110">
        <f>SUM(C33:C42)</f>
        <v>130507</v>
      </c>
      <c r="D32" s="108">
        <f>SUM(D33:D42)</f>
        <v>1740</v>
      </c>
      <c r="E32" s="133">
        <f t="shared" si="1"/>
        <v>1.3332618173737807</v>
      </c>
      <c r="F32" s="108">
        <f t="shared" ref="F32:N32" si="32">SUM(F33:F42)</f>
        <v>7674</v>
      </c>
      <c r="G32" s="133">
        <f t="shared" si="3"/>
        <v>5.8801443600726397</v>
      </c>
      <c r="H32" s="108">
        <f t="shared" si="32"/>
        <v>25516</v>
      </c>
      <c r="I32" s="133">
        <f t="shared" si="4"/>
        <v>19.551441685120338</v>
      </c>
      <c r="J32" s="108">
        <f t="shared" si="32"/>
        <v>57565</v>
      </c>
      <c r="K32" s="133">
        <f t="shared" si="5"/>
        <v>44.10874512478258</v>
      </c>
      <c r="L32" s="108">
        <f t="shared" si="32"/>
        <v>21191</v>
      </c>
      <c r="M32" s="133">
        <f t="shared" si="6"/>
        <v>16.237443202280339</v>
      </c>
      <c r="N32" s="108">
        <f t="shared" si="32"/>
        <v>16821</v>
      </c>
      <c r="O32" s="134">
        <f t="shared" si="7"/>
        <v>12.888963810370324</v>
      </c>
      <c r="P32" s="119">
        <f>SUM(P33:P42)</f>
        <v>130507</v>
      </c>
      <c r="Q32" s="104">
        <v>125</v>
      </c>
      <c r="R32" s="9">
        <v>100</v>
      </c>
      <c r="S32" s="9">
        <v>390</v>
      </c>
      <c r="T32" s="9">
        <v>1249</v>
      </c>
      <c r="U32" s="117">
        <v>3141</v>
      </c>
      <c r="V32" s="118">
        <v>1016</v>
      </c>
      <c r="W32" s="9">
        <v>773</v>
      </c>
      <c r="Y32" s="9"/>
      <c r="Z32" s="9"/>
      <c r="AA32" s="9"/>
      <c r="AB32" s="9"/>
      <c r="AC32" s="9"/>
    </row>
    <row r="33" spans="1:29">
      <c r="A33" s="1">
        <v>31</v>
      </c>
      <c r="B33" s="99" t="s">
        <v>447</v>
      </c>
      <c r="C33" s="109">
        <f t="shared" ref="C33:C42" si="33">(D33+F33+H33+J33+L33+N33)</f>
        <v>16761</v>
      </c>
      <c r="D33" s="101">
        <f t="shared" ref="D33:D42" si="34">VLOOKUP(A33,$Q$7:$W$131,2,0)</f>
        <v>255</v>
      </c>
      <c r="E33" s="132">
        <f t="shared" si="1"/>
        <v>1.5213889386074815</v>
      </c>
      <c r="F33" s="101">
        <f t="shared" ref="F33:F42" si="35">VLOOKUP(A33,$Q$7:$W$131,3,0)</f>
        <v>1007</v>
      </c>
      <c r="G33" s="132">
        <f t="shared" si="3"/>
        <v>6.0079947497166035</v>
      </c>
      <c r="H33" s="101">
        <f t="shared" ref="H33:H42" si="36">VLOOKUP(A33,$Q$7:$W$131,4,0)</f>
        <v>3209</v>
      </c>
      <c r="I33" s="132">
        <f t="shared" si="4"/>
        <v>19.145635701927095</v>
      </c>
      <c r="J33" s="101">
        <f t="shared" ref="J33:J42" si="37">VLOOKUP(A33,$Q$7:$W$131,5,0)</f>
        <v>7637</v>
      </c>
      <c r="K33" s="132">
        <f t="shared" si="5"/>
        <v>45.564107153511131</v>
      </c>
      <c r="L33" s="101">
        <f t="shared" ref="L33:L42" si="38">VLOOKUP(A33,$Q$7:$W$131,6,0)</f>
        <v>2587</v>
      </c>
      <c r="M33" s="132">
        <f t="shared" si="6"/>
        <v>15.434639937951196</v>
      </c>
      <c r="N33" s="101">
        <f t="shared" ref="N33:N42" si="39">VLOOKUP(A33,$Q$7:$W$131,7,0)</f>
        <v>2066</v>
      </c>
      <c r="O33" s="132">
        <f t="shared" si="7"/>
        <v>12.326233518286498</v>
      </c>
      <c r="P33" s="121">
        <f t="shared" si="15"/>
        <v>16761</v>
      </c>
      <c r="Q33" s="104">
        <v>129</v>
      </c>
      <c r="R33" s="9">
        <v>150</v>
      </c>
      <c r="S33" s="9">
        <v>574</v>
      </c>
      <c r="T33" s="9">
        <v>1917</v>
      </c>
      <c r="U33" s="117">
        <v>6142</v>
      </c>
      <c r="V33" s="118">
        <v>3695</v>
      </c>
      <c r="W33" s="9">
        <v>3263</v>
      </c>
      <c r="Y33" s="9"/>
      <c r="Z33" s="9"/>
      <c r="AA33" s="9"/>
      <c r="AB33" s="9"/>
      <c r="AC33" s="9"/>
    </row>
    <row r="34" spans="1:29">
      <c r="A34" s="1">
        <v>40</v>
      </c>
      <c r="B34" s="99" t="s">
        <v>445</v>
      </c>
      <c r="C34" s="109">
        <f t="shared" si="33"/>
        <v>13926</v>
      </c>
      <c r="D34" s="101">
        <f t="shared" si="34"/>
        <v>209</v>
      </c>
      <c r="E34" s="132">
        <f t="shared" si="1"/>
        <v>1.5007898894154819</v>
      </c>
      <c r="F34" s="101">
        <f t="shared" si="35"/>
        <v>919</v>
      </c>
      <c r="G34" s="132">
        <f t="shared" si="3"/>
        <v>6.5991670257073105</v>
      </c>
      <c r="H34" s="101">
        <f t="shared" si="36"/>
        <v>3044</v>
      </c>
      <c r="I34" s="132">
        <f t="shared" si="4"/>
        <v>21.858394370242713</v>
      </c>
      <c r="J34" s="101">
        <f t="shared" si="37"/>
        <v>6660</v>
      </c>
      <c r="K34" s="132">
        <f t="shared" si="5"/>
        <v>47.824213700990953</v>
      </c>
      <c r="L34" s="101">
        <f t="shared" si="38"/>
        <v>1848</v>
      </c>
      <c r="M34" s="132">
        <f t="shared" si="6"/>
        <v>13.270142180094787</v>
      </c>
      <c r="N34" s="101">
        <f t="shared" si="39"/>
        <v>1246</v>
      </c>
      <c r="O34" s="132">
        <f t="shared" si="7"/>
        <v>8.947292833548758</v>
      </c>
      <c r="P34" s="121">
        <f t="shared" si="15"/>
        <v>13926</v>
      </c>
      <c r="Q34" s="104">
        <v>134</v>
      </c>
      <c r="R34" s="9">
        <v>50</v>
      </c>
      <c r="S34" s="9">
        <v>363</v>
      </c>
      <c r="T34" s="9">
        <v>1309</v>
      </c>
      <c r="U34" s="117">
        <v>2811</v>
      </c>
      <c r="V34" s="118">
        <v>926</v>
      </c>
      <c r="W34" s="9">
        <v>751</v>
      </c>
      <c r="Y34" s="9"/>
      <c r="Z34" s="9"/>
      <c r="AA34" s="9"/>
      <c r="AB34" s="9"/>
      <c r="AC34" s="9"/>
    </row>
    <row r="35" spans="1:29">
      <c r="A35" s="1">
        <v>190</v>
      </c>
      <c r="B35" s="99" t="s">
        <v>444</v>
      </c>
      <c r="C35" s="109">
        <f t="shared" si="33"/>
        <v>6744</v>
      </c>
      <c r="D35" s="101">
        <f t="shared" si="34"/>
        <v>73</v>
      </c>
      <c r="E35" s="132">
        <f t="shared" si="1"/>
        <v>1.0824436536180309</v>
      </c>
      <c r="F35" s="101">
        <f t="shared" si="35"/>
        <v>294</v>
      </c>
      <c r="G35" s="132">
        <f t="shared" si="3"/>
        <v>4.3594306049822062</v>
      </c>
      <c r="H35" s="101">
        <f t="shared" si="36"/>
        <v>1030</v>
      </c>
      <c r="I35" s="132">
        <f t="shared" si="4"/>
        <v>15.272835112692764</v>
      </c>
      <c r="J35" s="101">
        <f t="shared" si="37"/>
        <v>2777</v>
      </c>
      <c r="K35" s="132">
        <f t="shared" si="5"/>
        <v>41.177342823250299</v>
      </c>
      <c r="L35" s="101">
        <f t="shared" si="38"/>
        <v>1319</v>
      </c>
      <c r="M35" s="132">
        <f t="shared" si="6"/>
        <v>19.558125741399763</v>
      </c>
      <c r="N35" s="101">
        <f t="shared" si="39"/>
        <v>1251</v>
      </c>
      <c r="O35" s="132">
        <f t="shared" si="7"/>
        <v>18.54982206405694</v>
      </c>
      <c r="P35" s="121">
        <f t="shared" si="15"/>
        <v>6744</v>
      </c>
      <c r="Q35" s="104">
        <v>138</v>
      </c>
      <c r="R35" s="9">
        <v>123</v>
      </c>
      <c r="S35" s="9">
        <v>656</v>
      </c>
      <c r="T35" s="9">
        <v>2078</v>
      </c>
      <c r="U35" s="117">
        <v>5028</v>
      </c>
      <c r="V35" s="118">
        <v>1972</v>
      </c>
      <c r="W35" s="9">
        <v>2004</v>
      </c>
      <c r="Y35" s="9"/>
      <c r="Z35" s="9"/>
      <c r="AA35" s="9"/>
      <c r="AB35" s="9"/>
      <c r="AC35" s="9"/>
    </row>
    <row r="36" spans="1:29">
      <c r="A36" s="1">
        <v>604</v>
      </c>
      <c r="B36" s="99" t="s">
        <v>443</v>
      </c>
      <c r="C36" s="109">
        <f t="shared" si="33"/>
        <v>18884</v>
      </c>
      <c r="D36" s="101">
        <f t="shared" si="34"/>
        <v>329</v>
      </c>
      <c r="E36" s="132">
        <f t="shared" si="1"/>
        <v>1.7422156322812965</v>
      </c>
      <c r="F36" s="101">
        <f t="shared" si="35"/>
        <v>1317</v>
      </c>
      <c r="G36" s="132">
        <f t="shared" si="3"/>
        <v>6.9741580173692013</v>
      </c>
      <c r="H36" s="101">
        <f t="shared" si="36"/>
        <v>4156</v>
      </c>
      <c r="I36" s="132">
        <f t="shared" si="4"/>
        <v>22.008049142130904</v>
      </c>
      <c r="J36" s="101">
        <f t="shared" si="37"/>
        <v>8194</v>
      </c>
      <c r="K36" s="132">
        <f t="shared" si="5"/>
        <v>43.391230671467909</v>
      </c>
      <c r="L36" s="101">
        <f t="shared" si="38"/>
        <v>2934</v>
      </c>
      <c r="M36" s="132">
        <f t="shared" si="6"/>
        <v>15.536962507943233</v>
      </c>
      <c r="N36" s="101">
        <f t="shared" si="39"/>
        <v>1954</v>
      </c>
      <c r="O36" s="132">
        <f t="shared" si="7"/>
        <v>10.347384028807456</v>
      </c>
      <c r="P36" s="121">
        <f t="shared" si="15"/>
        <v>18884</v>
      </c>
      <c r="Q36" s="104">
        <v>142</v>
      </c>
      <c r="R36" s="9">
        <v>26</v>
      </c>
      <c r="S36" s="9">
        <v>149</v>
      </c>
      <c r="T36" s="9">
        <v>487</v>
      </c>
      <c r="U36" s="117">
        <v>1217</v>
      </c>
      <c r="V36" s="118">
        <v>600</v>
      </c>
      <c r="W36" s="9">
        <v>576</v>
      </c>
      <c r="Y36" s="9"/>
      <c r="Z36" s="9"/>
      <c r="AA36" s="9"/>
      <c r="AB36" s="9"/>
      <c r="AC36" s="9"/>
    </row>
    <row r="37" spans="1:29">
      <c r="A37" s="1">
        <v>670</v>
      </c>
      <c r="B37" s="99" t="s">
        <v>442</v>
      </c>
      <c r="C37" s="109">
        <f t="shared" si="33"/>
        <v>13551</v>
      </c>
      <c r="D37" s="101">
        <f t="shared" si="34"/>
        <v>129</v>
      </c>
      <c r="E37" s="132">
        <f t="shared" si="1"/>
        <v>0.95195926499889305</v>
      </c>
      <c r="F37" s="101">
        <f t="shared" si="35"/>
        <v>698</v>
      </c>
      <c r="G37" s="132">
        <f t="shared" si="3"/>
        <v>5.150911371854475</v>
      </c>
      <c r="H37" s="101">
        <f t="shared" si="36"/>
        <v>2415</v>
      </c>
      <c r="I37" s="132">
        <f t="shared" si="4"/>
        <v>17.821562984281602</v>
      </c>
      <c r="J37" s="101">
        <f t="shared" si="37"/>
        <v>5832</v>
      </c>
      <c r="K37" s="132">
        <f t="shared" si="5"/>
        <v>43.037414212973211</v>
      </c>
      <c r="L37" s="101">
        <f t="shared" si="38"/>
        <v>2307</v>
      </c>
      <c r="M37" s="132">
        <f t="shared" si="6"/>
        <v>17.024573832189507</v>
      </c>
      <c r="N37" s="101">
        <f t="shared" si="39"/>
        <v>2170</v>
      </c>
      <c r="O37" s="132">
        <f t="shared" si="7"/>
        <v>16.013578333702309</v>
      </c>
      <c r="P37" s="121">
        <f t="shared" si="15"/>
        <v>13551</v>
      </c>
      <c r="Q37" s="104">
        <v>145</v>
      </c>
      <c r="R37" s="9">
        <v>33</v>
      </c>
      <c r="S37" s="9">
        <v>140</v>
      </c>
      <c r="T37" s="9">
        <v>624</v>
      </c>
      <c r="U37" s="117">
        <v>1469</v>
      </c>
      <c r="V37" s="118">
        <v>764</v>
      </c>
      <c r="W37" s="9">
        <v>723</v>
      </c>
      <c r="Y37" s="9"/>
      <c r="Z37" s="9"/>
      <c r="AA37" s="9"/>
      <c r="AB37" s="9"/>
      <c r="AC37" s="9"/>
    </row>
    <row r="38" spans="1:29">
      <c r="A38" s="1">
        <v>690</v>
      </c>
      <c r="B38" s="99" t="s">
        <v>163</v>
      </c>
      <c r="C38" s="109">
        <f t="shared" si="33"/>
        <v>6641</v>
      </c>
      <c r="D38" s="101">
        <f t="shared" si="34"/>
        <v>69</v>
      </c>
      <c r="E38" s="132">
        <f t="shared" si="1"/>
        <v>1.0390001505797319</v>
      </c>
      <c r="F38" s="101">
        <f t="shared" si="35"/>
        <v>250</v>
      </c>
      <c r="G38" s="132">
        <f t="shared" si="3"/>
        <v>3.7644932992019271</v>
      </c>
      <c r="H38" s="101">
        <f t="shared" si="36"/>
        <v>1002</v>
      </c>
      <c r="I38" s="132">
        <f t="shared" si="4"/>
        <v>15.088089143201325</v>
      </c>
      <c r="J38" s="101">
        <f t="shared" si="37"/>
        <v>2731</v>
      </c>
      <c r="K38" s="132">
        <f t="shared" si="5"/>
        <v>41.123324800481853</v>
      </c>
      <c r="L38" s="101">
        <f t="shared" si="38"/>
        <v>1355</v>
      </c>
      <c r="M38" s="132">
        <f t="shared" si="6"/>
        <v>20.403553681674445</v>
      </c>
      <c r="N38" s="101">
        <f t="shared" si="39"/>
        <v>1234</v>
      </c>
      <c r="O38" s="132">
        <f t="shared" si="7"/>
        <v>18.581538924860713</v>
      </c>
      <c r="P38" s="121">
        <f t="shared" si="15"/>
        <v>6641</v>
      </c>
      <c r="Q38" s="104">
        <v>147</v>
      </c>
      <c r="R38" s="9">
        <v>325</v>
      </c>
      <c r="S38" s="9">
        <v>1519</v>
      </c>
      <c r="T38" s="9">
        <v>5314</v>
      </c>
      <c r="U38" s="117">
        <v>11549</v>
      </c>
      <c r="V38" s="118">
        <v>3033</v>
      </c>
      <c r="W38" s="9">
        <v>2574</v>
      </c>
      <c r="Y38" s="9"/>
      <c r="Z38" s="9"/>
      <c r="AA38" s="9"/>
      <c r="AB38" s="9"/>
      <c r="AC38" s="9"/>
    </row>
    <row r="39" spans="1:29">
      <c r="A39" s="1">
        <v>736</v>
      </c>
      <c r="B39" s="99" t="s">
        <v>441</v>
      </c>
      <c r="C39" s="109">
        <f t="shared" si="33"/>
        <v>23578</v>
      </c>
      <c r="D39" s="101">
        <f t="shared" si="34"/>
        <v>312</v>
      </c>
      <c r="E39" s="132">
        <f t="shared" si="1"/>
        <v>1.3232674527101536</v>
      </c>
      <c r="F39" s="101">
        <f t="shared" si="35"/>
        <v>1614</v>
      </c>
      <c r="G39" s="132">
        <f t="shared" si="3"/>
        <v>6.8453643226736789</v>
      </c>
      <c r="H39" s="101">
        <f t="shared" si="36"/>
        <v>5099</v>
      </c>
      <c r="I39" s="132">
        <f t="shared" si="4"/>
        <v>21.626092119772668</v>
      </c>
      <c r="J39" s="101">
        <f t="shared" si="37"/>
        <v>10532</v>
      </c>
      <c r="K39" s="132">
        <f t="shared" si="5"/>
        <v>44.668759012638901</v>
      </c>
      <c r="L39" s="101">
        <f t="shared" si="38"/>
        <v>3685</v>
      </c>
      <c r="M39" s="132">
        <f t="shared" si="6"/>
        <v>15.628976164220884</v>
      </c>
      <c r="N39" s="101">
        <f t="shared" si="39"/>
        <v>2336</v>
      </c>
      <c r="O39" s="132">
        <f t="shared" si="7"/>
        <v>9.9075409279837139</v>
      </c>
      <c r="P39" s="121">
        <f t="shared" si="15"/>
        <v>23578</v>
      </c>
      <c r="Q39" s="104">
        <v>148</v>
      </c>
      <c r="R39" s="9">
        <v>188</v>
      </c>
      <c r="S39" s="9">
        <v>802</v>
      </c>
      <c r="T39" s="9">
        <v>2321</v>
      </c>
      <c r="U39" s="117">
        <v>6412</v>
      </c>
      <c r="V39" s="118">
        <v>2512</v>
      </c>
      <c r="W39" s="9">
        <v>2297</v>
      </c>
      <c r="Y39" s="9"/>
      <c r="Z39" s="9"/>
      <c r="AA39" s="9"/>
      <c r="AB39" s="9"/>
      <c r="AC39" s="9"/>
    </row>
    <row r="40" spans="1:29">
      <c r="A40" s="1">
        <v>858</v>
      </c>
      <c r="B40" s="99" t="s">
        <v>439</v>
      </c>
      <c r="C40" s="109">
        <f t="shared" si="33"/>
        <v>10376</v>
      </c>
      <c r="D40" s="101">
        <f t="shared" si="34"/>
        <v>136</v>
      </c>
      <c r="E40" s="132">
        <f t="shared" si="1"/>
        <v>1.3107170393215111</v>
      </c>
      <c r="F40" s="101">
        <f t="shared" si="35"/>
        <v>596</v>
      </c>
      <c r="G40" s="132">
        <f t="shared" si="3"/>
        <v>5.74402467232074</v>
      </c>
      <c r="H40" s="101">
        <f t="shared" si="36"/>
        <v>2032</v>
      </c>
      <c r="I40" s="132">
        <f t="shared" si="4"/>
        <v>19.583654587509638</v>
      </c>
      <c r="J40" s="101">
        <f t="shared" si="37"/>
        <v>4632</v>
      </c>
      <c r="K40" s="132">
        <f t="shared" si="5"/>
        <v>44.64148033924441</v>
      </c>
      <c r="L40" s="101">
        <f t="shared" si="38"/>
        <v>1623</v>
      </c>
      <c r="M40" s="132">
        <f t="shared" si="6"/>
        <v>15.641865844255975</v>
      </c>
      <c r="N40" s="101">
        <f t="shared" si="39"/>
        <v>1357</v>
      </c>
      <c r="O40" s="132">
        <f t="shared" si="7"/>
        <v>13.078257517347724</v>
      </c>
      <c r="P40" s="121">
        <f t="shared" si="15"/>
        <v>10376</v>
      </c>
      <c r="Q40" s="104">
        <v>150</v>
      </c>
      <c r="R40" s="9">
        <v>8</v>
      </c>
      <c r="S40" s="9">
        <v>59</v>
      </c>
      <c r="T40" s="9">
        <v>209</v>
      </c>
      <c r="U40" s="117">
        <v>630</v>
      </c>
      <c r="V40" s="118">
        <v>329</v>
      </c>
      <c r="W40" s="9">
        <v>348</v>
      </c>
      <c r="Y40" s="9"/>
      <c r="Z40" s="9"/>
      <c r="AA40" s="9"/>
      <c r="AB40" s="9"/>
      <c r="AC40" s="9"/>
    </row>
    <row r="41" spans="1:29">
      <c r="A41" s="1">
        <v>885</v>
      </c>
      <c r="B41" s="99" t="s">
        <v>437</v>
      </c>
      <c r="C41" s="109">
        <f t="shared" si="33"/>
        <v>5413</v>
      </c>
      <c r="D41" s="101">
        <f t="shared" si="34"/>
        <v>60</v>
      </c>
      <c r="E41" s="132">
        <f t="shared" si="1"/>
        <v>1.1084426380934786</v>
      </c>
      <c r="F41" s="101">
        <f t="shared" si="35"/>
        <v>313</v>
      </c>
      <c r="G41" s="132">
        <f t="shared" si="3"/>
        <v>5.782375762054313</v>
      </c>
      <c r="H41" s="101">
        <f t="shared" si="36"/>
        <v>885</v>
      </c>
      <c r="I41" s="132">
        <f t="shared" si="4"/>
        <v>16.34952891187881</v>
      </c>
      <c r="J41" s="101">
        <f t="shared" si="37"/>
        <v>2514</v>
      </c>
      <c r="K41" s="132">
        <f t="shared" si="5"/>
        <v>46.443746536116755</v>
      </c>
      <c r="L41" s="101">
        <f t="shared" si="38"/>
        <v>924</v>
      </c>
      <c r="M41" s="132">
        <f t="shared" si="6"/>
        <v>17.070016626639571</v>
      </c>
      <c r="N41" s="101">
        <f t="shared" si="39"/>
        <v>717</v>
      </c>
      <c r="O41" s="132">
        <f t="shared" si="7"/>
        <v>13.24588952521707</v>
      </c>
      <c r="P41" s="121">
        <f t="shared" si="15"/>
        <v>5413</v>
      </c>
      <c r="Q41" s="104">
        <v>154</v>
      </c>
      <c r="R41" s="9">
        <v>1206</v>
      </c>
      <c r="S41" s="9">
        <v>5013</v>
      </c>
      <c r="T41" s="9">
        <v>15335</v>
      </c>
      <c r="U41" s="117">
        <v>31832</v>
      </c>
      <c r="V41" s="118">
        <v>10800</v>
      </c>
      <c r="W41" s="9">
        <v>8055</v>
      </c>
      <c r="Y41" s="9"/>
      <c r="Z41" s="9"/>
      <c r="AA41" s="9"/>
      <c r="AB41" s="9"/>
      <c r="AC41" s="9"/>
    </row>
    <row r="42" spans="1:29" ht="13.5" thickBot="1">
      <c r="A42" s="1">
        <v>890</v>
      </c>
      <c r="B42" s="99" t="s">
        <v>435</v>
      </c>
      <c r="C42" s="109">
        <f t="shared" si="33"/>
        <v>14633</v>
      </c>
      <c r="D42" s="101">
        <f t="shared" si="34"/>
        <v>168</v>
      </c>
      <c r="E42" s="132">
        <f t="shared" si="1"/>
        <v>1.1480899337114741</v>
      </c>
      <c r="F42" s="101">
        <f t="shared" si="35"/>
        <v>666</v>
      </c>
      <c r="G42" s="132">
        <f t="shared" si="3"/>
        <v>4.5513565229276294</v>
      </c>
      <c r="H42" s="101">
        <f t="shared" si="36"/>
        <v>2644</v>
      </c>
      <c r="I42" s="132">
        <f t="shared" si="4"/>
        <v>18.068748718649626</v>
      </c>
      <c r="J42" s="101">
        <f t="shared" si="37"/>
        <v>6056</v>
      </c>
      <c r="K42" s="132">
        <f t="shared" si="5"/>
        <v>41.385908562837422</v>
      </c>
      <c r="L42" s="101">
        <f t="shared" si="38"/>
        <v>2609</v>
      </c>
      <c r="M42" s="132">
        <f t="shared" si="6"/>
        <v>17.82956331579307</v>
      </c>
      <c r="N42" s="101">
        <f t="shared" si="39"/>
        <v>2490</v>
      </c>
      <c r="O42" s="132">
        <f t="shared" si="7"/>
        <v>17.016332946080777</v>
      </c>
      <c r="P42" s="121">
        <f t="shared" si="15"/>
        <v>14633</v>
      </c>
      <c r="Q42" s="104">
        <v>172</v>
      </c>
      <c r="R42" s="9">
        <v>472</v>
      </c>
      <c r="S42" s="9">
        <v>2506</v>
      </c>
      <c r="T42" s="9">
        <v>7905</v>
      </c>
      <c r="U42" s="117">
        <v>16089</v>
      </c>
      <c r="V42" s="118">
        <v>4453</v>
      </c>
      <c r="W42" s="9">
        <v>3917</v>
      </c>
      <c r="Y42" s="9"/>
      <c r="Z42" s="9"/>
      <c r="AA42" s="9"/>
      <c r="AB42" s="9"/>
      <c r="AC42" s="9"/>
    </row>
    <row r="43" spans="1:29" ht="13.5" thickBot="1">
      <c r="A43" s="28">
        <v>5</v>
      </c>
      <c r="B43" s="106" t="s">
        <v>134</v>
      </c>
      <c r="C43" s="110">
        <f>SUM(C44:C62)</f>
        <v>146674</v>
      </c>
      <c r="D43" s="108">
        <f>SUM(D44:D62)</f>
        <v>1948</v>
      </c>
      <c r="E43" s="133">
        <f t="shared" si="1"/>
        <v>1.3281154124111976</v>
      </c>
      <c r="F43" s="108">
        <f t="shared" ref="F43:N43" si="40">SUM(F44:F62)</f>
        <v>8804</v>
      </c>
      <c r="G43" s="133">
        <f t="shared" si="3"/>
        <v>6.0024271513697043</v>
      </c>
      <c r="H43" s="108">
        <f t="shared" si="40"/>
        <v>27251</v>
      </c>
      <c r="I43" s="133">
        <f t="shared" si="4"/>
        <v>18.579298307811882</v>
      </c>
      <c r="J43" s="108">
        <f t="shared" si="40"/>
        <v>63164</v>
      </c>
      <c r="K43" s="133">
        <f t="shared" si="5"/>
        <v>43.06421042584234</v>
      </c>
      <c r="L43" s="108">
        <f t="shared" si="40"/>
        <v>23540</v>
      </c>
      <c r="M43" s="133">
        <f t="shared" si="6"/>
        <v>16.049197540122996</v>
      </c>
      <c r="N43" s="108">
        <f t="shared" si="40"/>
        <v>21967</v>
      </c>
      <c r="O43" s="134">
        <f t="shared" si="7"/>
        <v>14.976751162441879</v>
      </c>
      <c r="P43" s="119">
        <f>SUM(P44:P62)</f>
        <v>146674</v>
      </c>
      <c r="Q43" s="104">
        <v>190</v>
      </c>
      <c r="R43" s="9">
        <v>73</v>
      </c>
      <c r="S43" s="9">
        <v>294</v>
      </c>
      <c r="T43" s="9">
        <v>1030</v>
      </c>
      <c r="U43" s="117">
        <v>2777</v>
      </c>
      <c r="V43" s="118">
        <v>1319</v>
      </c>
      <c r="W43" s="9">
        <v>1251</v>
      </c>
      <c r="Y43" s="9"/>
      <c r="Z43" s="9"/>
      <c r="AA43" s="9"/>
      <c r="AB43" s="9"/>
      <c r="AC43" s="9"/>
    </row>
    <row r="44" spans="1:29">
      <c r="A44" s="1">
        <v>4</v>
      </c>
      <c r="B44" s="99" t="s">
        <v>414</v>
      </c>
      <c r="C44" s="109">
        <f t="shared" ref="C44:C62" si="41">(D44+F44+H44+J44+L44+N44)</f>
        <v>1395</v>
      </c>
      <c r="D44" s="101">
        <f t="shared" ref="D44:D62" si="42">VLOOKUP(A44,$Q$7:$W$131,2,0)</f>
        <v>15</v>
      </c>
      <c r="E44" s="132">
        <f t="shared" si="1"/>
        <v>1.0752688172043012</v>
      </c>
      <c r="F44" s="101">
        <f t="shared" ref="F44:F62" si="43">VLOOKUP(A44,$Q$7:$W$131,3,0)</f>
        <v>63</v>
      </c>
      <c r="G44" s="132">
        <f t="shared" si="3"/>
        <v>4.5161290322580641</v>
      </c>
      <c r="H44" s="101">
        <f t="shared" ref="H44:H62" si="44">VLOOKUP(A44,$Q$7:$W$131,4,0)</f>
        <v>212</v>
      </c>
      <c r="I44" s="132">
        <f t="shared" si="4"/>
        <v>15.197132616487455</v>
      </c>
      <c r="J44" s="101">
        <f t="shared" ref="J44:J62" si="45">VLOOKUP(A44,$Q$7:$W$131,5,0)</f>
        <v>577</v>
      </c>
      <c r="K44" s="132">
        <f t="shared" si="5"/>
        <v>41.362007168458781</v>
      </c>
      <c r="L44" s="101">
        <f t="shared" ref="L44:L62" si="46">VLOOKUP(A44,$Q$7:$W$131,6,0)</f>
        <v>292</v>
      </c>
      <c r="M44" s="132">
        <f t="shared" si="6"/>
        <v>20.931899641577061</v>
      </c>
      <c r="N44" s="101">
        <f t="shared" ref="N44:N62" si="47">VLOOKUP(A44,$Q$7:$W$131,7,0)</f>
        <v>236</v>
      </c>
      <c r="O44" s="132">
        <f t="shared" si="7"/>
        <v>16.917562724014338</v>
      </c>
      <c r="P44" s="121">
        <f t="shared" si="15"/>
        <v>1395</v>
      </c>
      <c r="Q44" s="104">
        <v>197</v>
      </c>
      <c r="R44" s="9">
        <v>118</v>
      </c>
      <c r="S44" s="9">
        <v>565</v>
      </c>
      <c r="T44" s="9">
        <v>1816</v>
      </c>
      <c r="U44" s="117">
        <v>4537</v>
      </c>
      <c r="V44" s="118">
        <v>1980</v>
      </c>
      <c r="W44" s="9">
        <v>1963</v>
      </c>
      <c r="Y44" s="9"/>
      <c r="Z44" s="9"/>
      <c r="AA44" s="9"/>
      <c r="AB44" s="9"/>
      <c r="AC44" s="9"/>
    </row>
    <row r="45" spans="1:29">
      <c r="A45" s="1">
        <v>42</v>
      </c>
      <c r="B45" s="99" t="s">
        <v>413</v>
      </c>
      <c r="C45" s="109">
        <f t="shared" si="41"/>
        <v>16960</v>
      </c>
      <c r="D45" s="101">
        <f t="shared" si="42"/>
        <v>217</v>
      </c>
      <c r="E45" s="132">
        <f t="shared" si="1"/>
        <v>1.2794811320754718</v>
      </c>
      <c r="F45" s="101">
        <f t="shared" si="43"/>
        <v>933</v>
      </c>
      <c r="G45" s="132">
        <f t="shared" si="3"/>
        <v>5.5011792452830184</v>
      </c>
      <c r="H45" s="101">
        <f t="shared" si="44"/>
        <v>2989</v>
      </c>
      <c r="I45" s="132">
        <f t="shared" si="4"/>
        <v>17.623820754716981</v>
      </c>
      <c r="J45" s="101">
        <f t="shared" si="45"/>
        <v>7696</v>
      </c>
      <c r="K45" s="132">
        <f t="shared" si="5"/>
        <v>45.377358490566039</v>
      </c>
      <c r="L45" s="101">
        <f t="shared" si="46"/>
        <v>2717</v>
      </c>
      <c r="M45" s="132">
        <f t="shared" si="6"/>
        <v>16.02004716981132</v>
      </c>
      <c r="N45" s="101">
        <f t="shared" si="47"/>
        <v>2408</v>
      </c>
      <c r="O45" s="132">
        <f t="shared" si="7"/>
        <v>14.19811320754717</v>
      </c>
      <c r="P45" s="121">
        <f t="shared" si="15"/>
        <v>16960</v>
      </c>
      <c r="Q45" s="104">
        <v>206</v>
      </c>
      <c r="R45" s="9">
        <v>21</v>
      </c>
      <c r="S45" s="9">
        <v>144</v>
      </c>
      <c r="T45" s="9">
        <v>442</v>
      </c>
      <c r="U45" s="117">
        <v>1193</v>
      </c>
      <c r="V45" s="118">
        <v>600</v>
      </c>
      <c r="W45" s="9">
        <v>535</v>
      </c>
      <c r="Y45" s="9"/>
      <c r="Z45" s="9"/>
      <c r="AA45" s="9"/>
      <c r="AB45" s="9"/>
      <c r="AC45" s="9"/>
    </row>
    <row r="46" spans="1:29">
      <c r="A46" s="1">
        <v>44</v>
      </c>
      <c r="B46" s="99" t="s">
        <v>411</v>
      </c>
      <c r="C46" s="109">
        <f t="shared" si="41"/>
        <v>5508</v>
      </c>
      <c r="D46" s="101">
        <f t="shared" si="42"/>
        <v>69</v>
      </c>
      <c r="E46" s="132">
        <f t="shared" si="1"/>
        <v>1.252723311546841</v>
      </c>
      <c r="F46" s="101">
        <f t="shared" si="43"/>
        <v>286</v>
      </c>
      <c r="G46" s="132">
        <f t="shared" si="3"/>
        <v>5.1924473493100942</v>
      </c>
      <c r="H46" s="101">
        <f t="shared" si="44"/>
        <v>948</v>
      </c>
      <c r="I46" s="132">
        <f t="shared" si="4"/>
        <v>17.21132897603486</v>
      </c>
      <c r="J46" s="101">
        <f t="shared" si="45"/>
        <v>2509</v>
      </c>
      <c r="K46" s="132">
        <f t="shared" si="5"/>
        <v>45.551924473493102</v>
      </c>
      <c r="L46" s="101">
        <f t="shared" si="46"/>
        <v>890</v>
      </c>
      <c r="M46" s="132">
        <f t="shared" si="6"/>
        <v>16.158315177923022</v>
      </c>
      <c r="N46" s="101">
        <f t="shared" si="47"/>
        <v>806</v>
      </c>
      <c r="O46" s="132">
        <f t="shared" si="7"/>
        <v>14.633260711692083</v>
      </c>
      <c r="P46" s="121">
        <f t="shared" si="15"/>
        <v>5508</v>
      </c>
      <c r="Q46" s="104">
        <v>209</v>
      </c>
      <c r="R46" s="9">
        <v>142</v>
      </c>
      <c r="S46" s="9">
        <v>658</v>
      </c>
      <c r="T46" s="9">
        <v>2283</v>
      </c>
      <c r="U46" s="117">
        <v>6242</v>
      </c>
      <c r="V46" s="118">
        <v>2493</v>
      </c>
      <c r="W46" s="9">
        <v>2048</v>
      </c>
      <c r="Y46" s="9"/>
      <c r="Z46" s="9"/>
      <c r="AA46" s="9"/>
      <c r="AB46" s="9"/>
      <c r="AC46" s="9"/>
    </row>
    <row r="47" spans="1:29">
      <c r="A47" s="1">
        <v>59</v>
      </c>
      <c r="B47" s="99" t="s">
        <v>410</v>
      </c>
      <c r="C47" s="109">
        <f t="shared" si="41"/>
        <v>2847</v>
      </c>
      <c r="D47" s="101">
        <f t="shared" si="42"/>
        <v>22</v>
      </c>
      <c r="E47" s="132">
        <f t="shared" si="1"/>
        <v>0.77274323849666315</v>
      </c>
      <c r="F47" s="101">
        <f t="shared" si="43"/>
        <v>109</v>
      </c>
      <c r="G47" s="132">
        <f t="shared" si="3"/>
        <v>3.8285914998243764</v>
      </c>
      <c r="H47" s="101">
        <f t="shared" si="44"/>
        <v>349</v>
      </c>
      <c r="I47" s="132">
        <f t="shared" si="4"/>
        <v>12.258517737969793</v>
      </c>
      <c r="J47" s="101">
        <f t="shared" si="45"/>
        <v>1028</v>
      </c>
      <c r="K47" s="132">
        <f t="shared" si="5"/>
        <v>36.108184053389529</v>
      </c>
      <c r="L47" s="101">
        <f t="shared" si="46"/>
        <v>640</v>
      </c>
      <c r="M47" s="132">
        <f t="shared" si="6"/>
        <v>22.479803301721109</v>
      </c>
      <c r="N47" s="101">
        <f t="shared" si="47"/>
        <v>699</v>
      </c>
      <c r="O47" s="132">
        <f t="shared" si="7"/>
        <v>24.552160168598526</v>
      </c>
      <c r="P47" s="121">
        <f t="shared" si="15"/>
        <v>2847</v>
      </c>
      <c r="Q47" s="104">
        <v>212</v>
      </c>
      <c r="R47" s="9">
        <v>152</v>
      </c>
      <c r="S47" s="9">
        <v>612</v>
      </c>
      <c r="T47" s="9">
        <v>2120</v>
      </c>
      <c r="U47" s="117">
        <v>6763</v>
      </c>
      <c r="V47" s="118">
        <v>3556</v>
      </c>
      <c r="W47" s="9">
        <v>2801</v>
      </c>
      <c r="Y47" s="9"/>
      <c r="Z47" s="9"/>
      <c r="AA47" s="9"/>
      <c r="AB47" s="9"/>
      <c r="AC47" s="9"/>
    </row>
    <row r="48" spans="1:29">
      <c r="A48" s="1">
        <v>113</v>
      </c>
      <c r="B48" s="99" t="s">
        <v>408</v>
      </c>
      <c r="C48" s="109">
        <f t="shared" si="41"/>
        <v>5653</v>
      </c>
      <c r="D48" s="101">
        <f t="shared" si="42"/>
        <v>71</v>
      </c>
      <c r="E48" s="132">
        <f t="shared" si="1"/>
        <v>1.2559702812665841</v>
      </c>
      <c r="F48" s="101">
        <f t="shared" si="43"/>
        <v>338</v>
      </c>
      <c r="G48" s="132">
        <f t="shared" si="3"/>
        <v>5.9791261277197947</v>
      </c>
      <c r="H48" s="101">
        <f t="shared" si="44"/>
        <v>1098</v>
      </c>
      <c r="I48" s="132">
        <f t="shared" si="4"/>
        <v>19.423315053953651</v>
      </c>
      <c r="J48" s="101">
        <f t="shared" si="45"/>
        <v>2433</v>
      </c>
      <c r="K48" s="132">
        <f t="shared" si="5"/>
        <v>43.039094286219708</v>
      </c>
      <c r="L48" s="101">
        <f t="shared" si="46"/>
        <v>847</v>
      </c>
      <c r="M48" s="132">
        <f t="shared" si="6"/>
        <v>14.983194763842208</v>
      </c>
      <c r="N48" s="101">
        <f t="shared" si="47"/>
        <v>866</v>
      </c>
      <c r="O48" s="132">
        <f t="shared" si="7"/>
        <v>15.319299486998053</v>
      </c>
      <c r="P48" s="121">
        <f t="shared" si="15"/>
        <v>5653</v>
      </c>
      <c r="Q48" s="104">
        <v>234</v>
      </c>
      <c r="R48" s="9">
        <v>357</v>
      </c>
      <c r="S48" s="9">
        <v>1575</v>
      </c>
      <c r="T48" s="9">
        <v>4632</v>
      </c>
      <c r="U48" s="117">
        <v>8496</v>
      </c>
      <c r="V48" s="118">
        <v>2472</v>
      </c>
      <c r="W48" s="9">
        <v>2287</v>
      </c>
      <c r="Y48" s="9"/>
      <c r="Z48" s="9"/>
      <c r="AA48" s="9"/>
      <c r="AB48" s="9"/>
      <c r="AC48" s="9"/>
    </row>
    <row r="49" spans="1:29">
      <c r="A49" s="1">
        <v>125</v>
      </c>
      <c r="B49" s="99" t="s">
        <v>407</v>
      </c>
      <c r="C49" s="109">
        <f t="shared" si="41"/>
        <v>6669</v>
      </c>
      <c r="D49" s="101">
        <f t="shared" si="42"/>
        <v>100</v>
      </c>
      <c r="E49" s="132">
        <f t="shared" si="1"/>
        <v>1.4994751836857101</v>
      </c>
      <c r="F49" s="101">
        <f t="shared" si="43"/>
        <v>390</v>
      </c>
      <c r="G49" s="132">
        <f t="shared" si="3"/>
        <v>5.8479532163742682</v>
      </c>
      <c r="H49" s="101">
        <f t="shared" si="44"/>
        <v>1249</v>
      </c>
      <c r="I49" s="132">
        <f t="shared" si="4"/>
        <v>18.728445044234519</v>
      </c>
      <c r="J49" s="101">
        <f t="shared" si="45"/>
        <v>3141</v>
      </c>
      <c r="K49" s="132">
        <f t="shared" si="5"/>
        <v>47.098515519568153</v>
      </c>
      <c r="L49" s="101">
        <f t="shared" si="46"/>
        <v>1016</v>
      </c>
      <c r="M49" s="132">
        <f t="shared" si="6"/>
        <v>15.234667866246815</v>
      </c>
      <c r="N49" s="101">
        <f t="shared" si="47"/>
        <v>773</v>
      </c>
      <c r="O49" s="132">
        <f t="shared" si="7"/>
        <v>11.590943169890538</v>
      </c>
      <c r="P49" s="121">
        <f t="shared" si="15"/>
        <v>6669</v>
      </c>
      <c r="Q49" s="104">
        <v>237</v>
      </c>
      <c r="R49" s="9">
        <v>59</v>
      </c>
      <c r="S49" s="9">
        <v>291</v>
      </c>
      <c r="T49" s="9">
        <v>1007</v>
      </c>
      <c r="U49" s="117">
        <v>2715</v>
      </c>
      <c r="V49" s="118">
        <v>1035</v>
      </c>
      <c r="W49" s="9">
        <v>892</v>
      </c>
      <c r="Y49" s="9"/>
      <c r="Z49" s="9"/>
      <c r="AA49" s="9"/>
      <c r="AB49" s="9"/>
      <c r="AC49" s="9"/>
    </row>
    <row r="50" spans="1:29">
      <c r="A50" s="1">
        <v>138</v>
      </c>
      <c r="B50" s="99" t="s">
        <v>406</v>
      </c>
      <c r="C50" s="109">
        <f t="shared" si="41"/>
        <v>11861</v>
      </c>
      <c r="D50" s="101">
        <f t="shared" si="42"/>
        <v>123</v>
      </c>
      <c r="E50" s="132">
        <f t="shared" si="1"/>
        <v>1.0370120563190288</v>
      </c>
      <c r="F50" s="101">
        <f t="shared" si="43"/>
        <v>656</v>
      </c>
      <c r="G50" s="132">
        <f t="shared" si="3"/>
        <v>5.5307309670348204</v>
      </c>
      <c r="H50" s="101">
        <f t="shared" si="44"/>
        <v>2078</v>
      </c>
      <c r="I50" s="132">
        <f t="shared" si="4"/>
        <v>17.519602057162128</v>
      </c>
      <c r="J50" s="101">
        <f t="shared" si="45"/>
        <v>5028</v>
      </c>
      <c r="K50" s="132">
        <f t="shared" si="5"/>
        <v>42.391029424163222</v>
      </c>
      <c r="L50" s="101">
        <f t="shared" si="46"/>
        <v>1972</v>
      </c>
      <c r="M50" s="132">
        <f t="shared" si="6"/>
        <v>16.625916870415647</v>
      </c>
      <c r="N50" s="101">
        <f t="shared" si="47"/>
        <v>2004</v>
      </c>
      <c r="O50" s="132">
        <f t="shared" si="7"/>
        <v>16.895708624905151</v>
      </c>
      <c r="P50" s="121">
        <f t="shared" si="15"/>
        <v>11861</v>
      </c>
      <c r="Q50" s="104">
        <v>240</v>
      </c>
      <c r="R50" s="9">
        <v>56</v>
      </c>
      <c r="S50" s="9">
        <v>254</v>
      </c>
      <c r="T50" s="9">
        <v>1011</v>
      </c>
      <c r="U50" s="117">
        <v>2682</v>
      </c>
      <c r="V50" s="118">
        <v>1594</v>
      </c>
      <c r="W50" s="9">
        <v>1626</v>
      </c>
      <c r="Y50" s="9"/>
      <c r="Z50" s="9"/>
      <c r="AA50" s="9"/>
      <c r="AB50" s="9"/>
      <c r="AC50" s="9"/>
    </row>
    <row r="51" spans="1:29">
      <c r="A51" s="1">
        <v>234</v>
      </c>
      <c r="B51" s="99" t="s">
        <v>405</v>
      </c>
      <c r="C51" s="109">
        <f t="shared" si="41"/>
        <v>19819</v>
      </c>
      <c r="D51" s="101">
        <f t="shared" si="42"/>
        <v>357</v>
      </c>
      <c r="E51" s="132">
        <f t="shared" si="1"/>
        <v>1.8013017811191281</v>
      </c>
      <c r="F51" s="101">
        <f t="shared" si="43"/>
        <v>1575</v>
      </c>
      <c r="G51" s="132">
        <f t="shared" si="3"/>
        <v>7.9469196225843888</v>
      </c>
      <c r="H51" s="101">
        <f t="shared" si="44"/>
        <v>4632</v>
      </c>
      <c r="I51" s="132">
        <f t="shared" si="4"/>
        <v>23.371512185276757</v>
      </c>
      <c r="J51" s="101">
        <f t="shared" si="45"/>
        <v>8496</v>
      </c>
      <c r="K51" s="132">
        <f t="shared" si="5"/>
        <v>42.867954992683785</v>
      </c>
      <c r="L51" s="101">
        <f t="shared" si="46"/>
        <v>2472</v>
      </c>
      <c r="M51" s="132">
        <f t="shared" si="6"/>
        <v>12.472879560018164</v>
      </c>
      <c r="N51" s="101">
        <f t="shared" si="47"/>
        <v>2287</v>
      </c>
      <c r="O51" s="132">
        <f t="shared" si="7"/>
        <v>11.539431858317775</v>
      </c>
      <c r="P51" s="121">
        <f t="shared" si="15"/>
        <v>19819</v>
      </c>
      <c r="Q51" s="104">
        <v>250</v>
      </c>
      <c r="R51" s="9">
        <v>782</v>
      </c>
      <c r="S51" s="9">
        <v>3682</v>
      </c>
      <c r="T51" s="9">
        <v>11043</v>
      </c>
      <c r="U51" s="117">
        <v>20438</v>
      </c>
      <c r="V51" s="118">
        <v>6118</v>
      </c>
      <c r="W51" s="9">
        <v>4100</v>
      </c>
      <c r="Y51" s="9"/>
      <c r="Z51" s="9"/>
      <c r="AA51" s="9"/>
      <c r="AB51" s="9"/>
      <c r="AC51" s="9"/>
    </row>
    <row r="52" spans="1:29">
      <c r="A52" s="1">
        <v>240</v>
      </c>
      <c r="B52" s="99" t="s">
        <v>403</v>
      </c>
      <c r="C52" s="109">
        <f t="shared" si="41"/>
        <v>7223</v>
      </c>
      <c r="D52" s="101">
        <f t="shared" si="42"/>
        <v>56</v>
      </c>
      <c r="E52" s="132">
        <f t="shared" si="1"/>
        <v>0.77530112141769347</v>
      </c>
      <c r="F52" s="101">
        <f t="shared" si="43"/>
        <v>254</v>
      </c>
      <c r="G52" s="132">
        <f t="shared" si="3"/>
        <v>3.516544372144538</v>
      </c>
      <c r="H52" s="101">
        <f t="shared" si="44"/>
        <v>1011</v>
      </c>
      <c r="I52" s="132">
        <f t="shared" si="4"/>
        <v>13.996954174165859</v>
      </c>
      <c r="J52" s="101">
        <f t="shared" si="45"/>
        <v>2682</v>
      </c>
      <c r="K52" s="132">
        <f t="shared" si="5"/>
        <v>37.131385850754533</v>
      </c>
      <c r="L52" s="101">
        <f t="shared" si="46"/>
        <v>1594</v>
      </c>
      <c r="M52" s="132">
        <f t="shared" si="6"/>
        <v>22.068392634639348</v>
      </c>
      <c r="N52" s="101">
        <f t="shared" si="47"/>
        <v>1626</v>
      </c>
      <c r="O52" s="132">
        <f t="shared" si="7"/>
        <v>22.511421846878029</v>
      </c>
      <c r="P52" s="121">
        <f t="shared" si="15"/>
        <v>7223</v>
      </c>
      <c r="Q52" s="104">
        <v>264</v>
      </c>
      <c r="R52" s="9">
        <v>27</v>
      </c>
      <c r="S52" s="9">
        <v>141</v>
      </c>
      <c r="T52" s="9">
        <v>450</v>
      </c>
      <c r="U52" s="117">
        <v>1075</v>
      </c>
      <c r="V52" s="118">
        <v>474</v>
      </c>
      <c r="W52" s="9">
        <v>356</v>
      </c>
      <c r="Y52" s="9"/>
      <c r="Z52" s="9"/>
      <c r="AA52" s="9"/>
      <c r="AB52" s="9"/>
      <c r="AC52" s="9"/>
    </row>
    <row r="53" spans="1:29">
      <c r="A53" s="1">
        <v>284</v>
      </c>
      <c r="B53" s="99" t="s">
        <v>402</v>
      </c>
      <c r="C53" s="109">
        <f t="shared" si="41"/>
        <v>18758</v>
      </c>
      <c r="D53" s="101">
        <f t="shared" si="42"/>
        <v>262</v>
      </c>
      <c r="E53" s="132">
        <f t="shared" si="1"/>
        <v>1.3967373920460604</v>
      </c>
      <c r="F53" s="101">
        <f t="shared" si="43"/>
        <v>1428</v>
      </c>
      <c r="G53" s="132">
        <f t="shared" si="3"/>
        <v>7.6127518925258553</v>
      </c>
      <c r="H53" s="101">
        <f t="shared" si="44"/>
        <v>3867</v>
      </c>
      <c r="I53" s="132">
        <f t="shared" si="4"/>
        <v>20.615204179550059</v>
      </c>
      <c r="J53" s="101">
        <f t="shared" si="45"/>
        <v>8326</v>
      </c>
      <c r="K53" s="132">
        <f t="shared" si="5"/>
        <v>44.38639513807442</v>
      </c>
      <c r="L53" s="101">
        <f t="shared" si="46"/>
        <v>2628</v>
      </c>
      <c r="M53" s="132">
        <f t="shared" si="6"/>
        <v>14.010022390446741</v>
      </c>
      <c r="N53" s="101">
        <f t="shared" si="47"/>
        <v>2247</v>
      </c>
      <c r="O53" s="132">
        <f t="shared" si="7"/>
        <v>11.978889007356861</v>
      </c>
      <c r="P53" s="121">
        <f t="shared" si="15"/>
        <v>18758</v>
      </c>
      <c r="Q53" s="104">
        <v>266</v>
      </c>
      <c r="R53" s="9">
        <v>119</v>
      </c>
      <c r="S53" s="9">
        <v>604</v>
      </c>
      <c r="T53" s="9">
        <v>1959</v>
      </c>
      <c r="U53" s="117">
        <v>5714</v>
      </c>
      <c r="V53" s="118">
        <v>3700</v>
      </c>
      <c r="W53" s="9">
        <v>3783</v>
      </c>
      <c r="Y53" s="9"/>
      <c r="Z53" s="9"/>
      <c r="AA53" s="9"/>
      <c r="AB53" s="9"/>
      <c r="AC53" s="9"/>
    </row>
    <row r="54" spans="1:29">
      <c r="A54" s="1">
        <v>306</v>
      </c>
      <c r="B54" s="99" t="s">
        <v>401</v>
      </c>
      <c r="C54" s="109">
        <f t="shared" si="41"/>
        <v>3491</v>
      </c>
      <c r="D54" s="101">
        <f t="shared" si="42"/>
        <v>39</v>
      </c>
      <c r="E54" s="132">
        <f t="shared" si="1"/>
        <v>1.1171584073331424</v>
      </c>
      <c r="F54" s="101">
        <f t="shared" si="43"/>
        <v>229</v>
      </c>
      <c r="G54" s="132">
        <f t="shared" si="3"/>
        <v>6.5597250071612709</v>
      </c>
      <c r="H54" s="101">
        <f t="shared" si="44"/>
        <v>690</v>
      </c>
      <c r="I54" s="132">
        <f t="shared" si="4"/>
        <v>19.765110283586367</v>
      </c>
      <c r="J54" s="101">
        <f t="shared" si="45"/>
        <v>1403</v>
      </c>
      <c r="K54" s="132">
        <f t="shared" si="5"/>
        <v>40.189057576625608</v>
      </c>
      <c r="L54" s="101">
        <f t="shared" si="46"/>
        <v>532</v>
      </c>
      <c r="M54" s="132">
        <f t="shared" si="6"/>
        <v>15.239186479518763</v>
      </c>
      <c r="N54" s="101">
        <f t="shared" si="47"/>
        <v>598</v>
      </c>
      <c r="O54" s="132">
        <f t="shared" si="7"/>
        <v>17.129762245774849</v>
      </c>
      <c r="P54" s="121">
        <f t="shared" si="15"/>
        <v>3491</v>
      </c>
      <c r="Q54" s="104">
        <v>282</v>
      </c>
      <c r="R54" s="9">
        <v>63</v>
      </c>
      <c r="S54" s="9">
        <v>290</v>
      </c>
      <c r="T54" s="9">
        <v>1058</v>
      </c>
      <c r="U54" s="117">
        <v>2927</v>
      </c>
      <c r="V54" s="118">
        <v>1670</v>
      </c>
      <c r="W54" s="9">
        <v>1932</v>
      </c>
      <c r="Y54" s="9"/>
      <c r="Z54" s="9"/>
      <c r="AA54" s="9"/>
      <c r="AB54" s="9"/>
      <c r="AC54" s="9"/>
    </row>
    <row r="55" spans="1:29">
      <c r="A55" s="1">
        <v>347</v>
      </c>
      <c r="B55" s="99" t="s">
        <v>400</v>
      </c>
      <c r="C55" s="109">
        <f t="shared" si="41"/>
        <v>3686</v>
      </c>
      <c r="D55" s="101">
        <f t="shared" si="42"/>
        <v>31</v>
      </c>
      <c r="E55" s="132">
        <f t="shared" si="1"/>
        <v>0.84102007596310369</v>
      </c>
      <c r="F55" s="101">
        <f t="shared" si="43"/>
        <v>143</v>
      </c>
      <c r="G55" s="132">
        <f t="shared" si="3"/>
        <v>3.8795442213781879</v>
      </c>
      <c r="H55" s="101">
        <f t="shared" si="44"/>
        <v>506</v>
      </c>
      <c r="I55" s="132">
        <f t="shared" si="4"/>
        <v>13.727618014107435</v>
      </c>
      <c r="J55" s="101">
        <f t="shared" si="45"/>
        <v>1430</v>
      </c>
      <c r="K55" s="132">
        <f t="shared" si="5"/>
        <v>38.795442213781875</v>
      </c>
      <c r="L55" s="101">
        <f t="shared" si="46"/>
        <v>846</v>
      </c>
      <c r="M55" s="132">
        <f t="shared" si="6"/>
        <v>22.951709169831798</v>
      </c>
      <c r="N55" s="101">
        <f t="shared" si="47"/>
        <v>730</v>
      </c>
      <c r="O55" s="132">
        <f t="shared" si="7"/>
        <v>19.804666304937601</v>
      </c>
      <c r="P55" s="121">
        <f t="shared" si="15"/>
        <v>3686</v>
      </c>
      <c r="Q55" s="104">
        <v>284</v>
      </c>
      <c r="R55" s="9">
        <v>262</v>
      </c>
      <c r="S55" s="9">
        <v>1428</v>
      </c>
      <c r="T55" s="9">
        <v>3867</v>
      </c>
      <c r="U55" s="117">
        <v>8326</v>
      </c>
      <c r="V55" s="118">
        <v>2628</v>
      </c>
      <c r="W55" s="9">
        <v>2247</v>
      </c>
      <c r="Y55" s="9"/>
      <c r="Z55" s="9"/>
      <c r="AA55" s="9"/>
      <c r="AB55" s="9"/>
      <c r="AC55" s="9"/>
    </row>
    <row r="56" spans="1:29">
      <c r="A56" s="1">
        <v>411</v>
      </c>
      <c r="B56" s="99" t="s">
        <v>399</v>
      </c>
      <c r="C56" s="109">
        <f t="shared" si="41"/>
        <v>7418</v>
      </c>
      <c r="D56" s="101">
        <f t="shared" si="42"/>
        <v>81</v>
      </c>
      <c r="E56" s="132">
        <f t="shared" si="1"/>
        <v>1.0919385279050957</v>
      </c>
      <c r="F56" s="101">
        <f t="shared" si="43"/>
        <v>375</v>
      </c>
      <c r="G56" s="132">
        <f t="shared" si="3"/>
        <v>5.0552709625235916</v>
      </c>
      <c r="H56" s="101">
        <f t="shared" si="44"/>
        <v>1262</v>
      </c>
      <c r="I56" s="132">
        <f t="shared" si="4"/>
        <v>17.012671879212725</v>
      </c>
      <c r="J56" s="101">
        <f t="shared" si="45"/>
        <v>3110</v>
      </c>
      <c r="K56" s="132">
        <f t="shared" si="5"/>
        <v>41.925047182528985</v>
      </c>
      <c r="L56" s="101">
        <f t="shared" si="46"/>
        <v>1345</v>
      </c>
      <c r="M56" s="132">
        <f t="shared" si="6"/>
        <v>18.13157185225128</v>
      </c>
      <c r="N56" s="101">
        <f t="shared" si="47"/>
        <v>1245</v>
      </c>
      <c r="O56" s="132">
        <f t="shared" si="7"/>
        <v>16.78349959557832</v>
      </c>
      <c r="P56" s="121">
        <f t="shared" si="15"/>
        <v>7418</v>
      </c>
      <c r="Q56" s="104">
        <v>306</v>
      </c>
      <c r="R56" s="9">
        <v>39</v>
      </c>
      <c r="S56" s="9">
        <v>229</v>
      </c>
      <c r="T56" s="9">
        <v>690</v>
      </c>
      <c r="U56" s="117">
        <v>1403</v>
      </c>
      <c r="V56" s="118">
        <v>532</v>
      </c>
      <c r="W56" s="9">
        <v>598</v>
      </c>
      <c r="Y56" s="9"/>
      <c r="Z56" s="9"/>
      <c r="AA56" s="9"/>
      <c r="AB56" s="9"/>
      <c r="AC56" s="9"/>
    </row>
    <row r="57" spans="1:29">
      <c r="A57" s="1">
        <v>501</v>
      </c>
      <c r="B57" s="99" t="s">
        <v>398</v>
      </c>
      <c r="C57" s="109">
        <f t="shared" si="41"/>
        <v>1790</v>
      </c>
      <c r="D57" s="101">
        <f t="shared" si="42"/>
        <v>22</v>
      </c>
      <c r="E57" s="132">
        <f t="shared" si="1"/>
        <v>1.2290502793296088</v>
      </c>
      <c r="F57" s="101">
        <f t="shared" si="43"/>
        <v>72</v>
      </c>
      <c r="G57" s="132">
        <f t="shared" si="3"/>
        <v>4.022346368715084</v>
      </c>
      <c r="H57" s="101">
        <f t="shared" si="44"/>
        <v>288</v>
      </c>
      <c r="I57" s="132">
        <f t="shared" si="4"/>
        <v>16.089385474860336</v>
      </c>
      <c r="J57" s="101">
        <f t="shared" si="45"/>
        <v>691</v>
      </c>
      <c r="K57" s="132">
        <f t="shared" si="5"/>
        <v>38.603351955307261</v>
      </c>
      <c r="L57" s="101">
        <f t="shared" si="46"/>
        <v>347</v>
      </c>
      <c r="M57" s="132">
        <f t="shared" si="6"/>
        <v>19.385474860335194</v>
      </c>
      <c r="N57" s="101">
        <f t="shared" si="47"/>
        <v>370</v>
      </c>
      <c r="O57" s="132">
        <f t="shared" si="7"/>
        <v>20.670391061452513</v>
      </c>
      <c r="P57" s="121">
        <f t="shared" si="15"/>
        <v>1790</v>
      </c>
      <c r="Q57" s="104">
        <v>308</v>
      </c>
      <c r="R57" s="9">
        <v>112</v>
      </c>
      <c r="S57" s="9">
        <v>517</v>
      </c>
      <c r="T57" s="9">
        <v>1805</v>
      </c>
      <c r="U57" s="117">
        <v>5543</v>
      </c>
      <c r="V57" s="118">
        <v>2759</v>
      </c>
      <c r="W57" s="9">
        <v>2192</v>
      </c>
      <c r="Y57" s="9"/>
      <c r="Z57" s="9"/>
      <c r="AA57" s="9"/>
      <c r="AB57" s="9"/>
      <c r="AC57" s="9"/>
    </row>
    <row r="58" spans="1:29">
      <c r="A58" s="1">
        <v>543</v>
      </c>
      <c r="B58" s="99" t="s">
        <v>397</v>
      </c>
      <c r="C58" s="109">
        <f t="shared" si="41"/>
        <v>6544</v>
      </c>
      <c r="D58" s="101">
        <f t="shared" si="42"/>
        <v>118</v>
      </c>
      <c r="E58" s="132">
        <f t="shared" si="1"/>
        <v>1.8031784841075795</v>
      </c>
      <c r="F58" s="101">
        <f t="shared" si="43"/>
        <v>438</v>
      </c>
      <c r="G58" s="132">
        <f t="shared" si="3"/>
        <v>6.6931540342298286</v>
      </c>
      <c r="H58" s="101">
        <f t="shared" si="44"/>
        <v>1313</v>
      </c>
      <c r="I58" s="132">
        <f t="shared" si="4"/>
        <v>20.064180929095354</v>
      </c>
      <c r="J58" s="101">
        <f t="shared" si="45"/>
        <v>2835</v>
      </c>
      <c r="K58" s="132">
        <f t="shared" si="5"/>
        <v>43.322127139364305</v>
      </c>
      <c r="L58" s="101">
        <f t="shared" si="46"/>
        <v>906</v>
      </c>
      <c r="M58" s="132">
        <f t="shared" si="6"/>
        <v>13.844743276283619</v>
      </c>
      <c r="N58" s="101">
        <f t="shared" si="47"/>
        <v>934</v>
      </c>
      <c r="O58" s="132">
        <f t="shared" si="7"/>
        <v>14.272616136919316</v>
      </c>
      <c r="P58" s="121">
        <f t="shared" si="15"/>
        <v>6544</v>
      </c>
      <c r="Q58" s="104">
        <v>310</v>
      </c>
      <c r="R58" s="9">
        <v>47</v>
      </c>
      <c r="S58" s="9">
        <v>207</v>
      </c>
      <c r="T58" s="9">
        <v>786</v>
      </c>
      <c r="U58" s="117">
        <v>1981</v>
      </c>
      <c r="V58" s="118">
        <v>995</v>
      </c>
      <c r="W58" s="9">
        <v>1003</v>
      </c>
      <c r="Y58" s="9"/>
      <c r="Z58" s="9"/>
      <c r="AA58" s="9"/>
      <c r="AB58" s="9"/>
      <c r="AC58" s="9"/>
    </row>
    <row r="59" spans="1:29">
      <c r="A59" s="1">
        <v>628</v>
      </c>
      <c r="B59" s="99" t="s">
        <v>396</v>
      </c>
      <c r="C59" s="109">
        <f t="shared" si="41"/>
        <v>7334</v>
      </c>
      <c r="D59" s="101">
        <f t="shared" si="42"/>
        <v>117</v>
      </c>
      <c r="E59" s="132">
        <f t="shared" si="1"/>
        <v>1.5953095173166076</v>
      </c>
      <c r="F59" s="101">
        <f t="shared" si="43"/>
        <v>498</v>
      </c>
      <c r="G59" s="132">
        <f t="shared" si="3"/>
        <v>6.7902917916553038</v>
      </c>
      <c r="H59" s="101">
        <f t="shared" si="44"/>
        <v>1450</v>
      </c>
      <c r="I59" s="132">
        <f t="shared" si="4"/>
        <v>19.770929915462233</v>
      </c>
      <c r="J59" s="101">
        <f t="shared" si="45"/>
        <v>3310</v>
      </c>
      <c r="K59" s="132">
        <f t="shared" si="5"/>
        <v>45.132260703572399</v>
      </c>
      <c r="L59" s="101">
        <f t="shared" si="46"/>
        <v>1059</v>
      </c>
      <c r="M59" s="132">
        <f t="shared" si="6"/>
        <v>14.439596400327243</v>
      </c>
      <c r="N59" s="101">
        <f t="shared" si="47"/>
        <v>900</v>
      </c>
      <c r="O59" s="132">
        <f t="shared" si="7"/>
        <v>12.271611671666212</v>
      </c>
      <c r="P59" s="121">
        <f t="shared" si="15"/>
        <v>7334</v>
      </c>
      <c r="Q59" s="104">
        <v>313</v>
      </c>
      <c r="R59" s="9">
        <v>88</v>
      </c>
      <c r="S59" s="9">
        <v>385</v>
      </c>
      <c r="T59" s="9">
        <v>1161</v>
      </c>
      <c r="U59" s="117">
        <v>2677</v>
      </c>
      <c r="V59" s="118">
        <v>1176</v>
      </c>
      <c r="W59" s="9">
        <v>1157</v>
      </c>
      <c r="Y59" s="9"/>
      <c r="Z59" s="9"/>
      <c r="AA59" s="9"/>
      <c r="AB59" s="9"/>
      <c r="AC59" s="9"/>
    </row>
    <row r="60" spans="1:29">
      <c r="A60" s="1">
        <v>656</v>
      </c>
      <c r="B60" s="99" t="s">
        <v>394</v>
      </c>
      <c r="C60" s="109">
        <f t="shared" si="41"/>
        <v>6483</v>
      </c>
      <c r="D60" s="101">
        <f t="shared" si="42"/>
        <v>69</v>
      </c>
      <c r="E60" s="132">
        <f t="shared" si="1"/>
        <v>1.064322073114299</v>
      </c>
      <c r="F60" s="101">
        <f t="shared" si="43"/>
        <v>317</v>
      </c>
      <c r="G60" s="132">
        <f t="shared" si="3"/>
        <v>4.8897115532932283</v>
      </c>
      <c r="H60" s="101">
        <f t="shared" si="44"/>
        <v>1054</v>
      </c>
      <c r="I60" s="132">
        <f t="shared" si="4"/>
        <v>16.257905290760448</v>
      </c>
      <c r="J60" s="101">
        <f t="shared" si="45"/>
        <v>2814</v>
      </c>
      <c r="K60" s="132">
        <f t="shared" si="5"/>
        <v>43.405830633965756</v>
      </c>
      <c r="L60" s="101">
        <f t="shared" si="46"/>
        <v>1176</v>
      </c>
      <c r="M60" s="132">
        <f t="shared" si="6"/>
        <v>18.139750115687182</v>
      </c>
      <c r="N60" s="101">
        <f t="shared" si="47"/>
        <v>1053</v>
      </c>
      <c r="O60" s="132">
        <f t="shared" si="7"/>
        <v>16.242480333179085</v>
      </c>
      <c r="P60" s="121">
        <f t="shared" si="15"/>
        <v>6483</v>
      </c>
      <c r="Q60" s="104">
        <v>315</v>
      </c>
      <c r="R60" s="9">
        <v>40</v>
      </c>
      <c r="S60" s="9">
        <v>204</v>
      </c>
      <c r="T60" s="9">
        <v>708</v>
      </c>
      <c r="U60" s="117">
        <v>1731</v>
      </c>
      <c r="V60" s="118">
        <v>696</v>
      </c>
      <c r="W60" s="9">
        <v>667</v>
      </c>
      <c r="Y60" s="9"/>
      <c r="Z60" s="9"/>
      <c r="AA60" s="9"/>
      <c r="AB60" s="9"/>
      <c r="AC60" s="9"/>
    </row>
    <row r="61" spans="1:29">
      <c r="A61" s="1">
        <v>761</v>
      </c>
      <c r="B61" s="99" t="s">
        <v>393</v>
      </c>
      <c r="C61" s="109">
        <f t="shared" si="41"/>
        <v>7600</v>
      </c>
      <c r="D61" s="101">
        <f t="shared" si="42"/>
        <v>101</v>
      </c>
      <c r="E61" s="132">
        <f t="shared" si="1"/>
        <v>1.3289473684210527</v>
      </c>
      <c r="F61" s="101">
        <f t="shared" si="43"/>
        <v>343</v>
      </c>
      <c r="G61" s="132">
        <f t="shared" si="3"/>
        <v>4.5131578947368416</v>
      </c>
      <c r="H61" s="101">
        <f t="shared" si="44"/>
        <v>1143</v>
      </c>
      <c r="I61" s="132">
        <f t="shared" si="4"/>
        <v>15.039473684210527</v>
      </c>
      <c r="J61" s="101">
        <f t="shared" si="45"/>
        <v>3254</v>
      </c>
      <c r="K61" s="132">
        <f t="shared" si="5"/>
        <v>42.815789473684212</v>
      </c>
      <c r="L61" s="101">
        <f t="shared" si="46"/>
        <v>1417</v>
      </c>
      <c r="M61" s="132">
        <f t="shared" si="6"/>
        <v>18.644736842105264</v>
      </c>
      <c r="N61" s="101">
        <f t="shared" si="47"/>
        <v>1342</v>
      </c>
      <c r="O61" s="132">
        <f t="shared" si="7"/>
        <v>17.657894736842106</v>
      </c>
      <c r="P61" s="121">
        <f t="shared" si="15"/>
        <v>7600</v>
      </c>
      <c r="Q61" s="104">
        <v>318</v>
      </c>
      <c r="R61" s="9">
        <v>87</v>
      </c>
      <c r="S61" s="9">
        <v>452</v>
      </c>
      <c r="T61" s="9">
        <v>1502</v>
      </c>
      <c r="U61" s="117">
        <v>4576</v>
      </c>
      <c r="V61" s="118">
        <v>2241</v>
      </c>
      <c r="W61" s="9">
        <v>2205</v>
      </c>
      <c r="Y61" s="9"/>
      <c r="Z61" s="9"/>
      <c r="AA61" s="9"/>
      <c r="AB61" s="9"/>
      <c r="AC61" s="9"/>
    </row>
    <row r="62" spans="1:29" ht="13.5" thickBot="1">
      <c r="A62" s="1">
        <v>842</v>
      </c>
      <c r="B62" s="99" t="s">
        <v>392</v>
      </c>
      <c r="C62" s="109">
        <f t="shared" si="41"/>
        <v>5635</v>
      </c>
      <c r="D62" s="101">
        <f t="shared" si="42"/>
        <v>78</v>
      </c>
      <c r="E62" s="132">
        <f t="shared" si="1"/>
        <v>1.3842058562555457</v>
      </c>
      <c r="F62" s="101">
        <f t="shared" si="43"/>
        <v>357</v>
      </c>
      <c r="G62" s="132">
        <f t="shared" si="3"/>
        <v>6.3354037267080745</v>
      </c>
      <c r="H62" s="101">
        <f t="shared" si="44"/>
        <v>1112</v>
      </c>
      <c r="I62" s="132">
        <f t="shared" si="4"/>
        <v>19.733806566104704</v>
      </c>
      <c r="J62" s="101">
        <f t="shared" si="45"/>
        <v>2401</v>
      </c>
      <c r="K62" s="132">
        <f t="shared" si="5"/>
        <v>42.608695652173914</v>
      </c>
      <c r="L62" s="101">
        <f t="shared" si="46"/>
        <v>844</v>
      </c>
      <c r="M62" s="132">
        <f t="shared" si="6"/>
        <v>14.977817213842059</v>
      </c>
      <c r="N62" s="101">
        <f t="shared" si="47"/>
        <v>843</v>
      </c>
      <c r="O62" s="132">
        <f t="shared" si="7"/>
        <v>14.960070984915705</v>
      </c>
      <c r="P62" s="121">
        <f t="shared" si="15"/>
        <v>5635</v>
      </c>
      <c r="Q62" s="104">
        <v>321</v>
      </c>
      <c r="R62" s="9">
        <v>30</v>
      </c>
      <c r="S62" s="9">
        <v>149</v>
      </c>
      <c r="T62" s="9">
        <v>383</v>
      </c>
      <c r="U62" s="117">
        <v>1245</v>
      </c>
      <c r="V62" s="118">
        <v>562</v>
      </c>
      <c r="W62" s="9">
        <v>500</v>
      </c>
      <c r="Y62" s="9"/>
      <c r="Z62" s="9"/>
      <c r="AA62" s="9"/>
      <c r="AB62" s="9"/>
      <c r="AC62" s="9"/>
    </row>
    <row r="63" spans="1:29" ht="13.5" thickBot="1">
      <c r="A63" s="28">
        <v>6</v>
      </c>
      <c r="B63" s="106" t="s">
        <v>127</v>
      </c>
      <c r="C63" s="110">
        <f>SUM(C64:C80)</f>
        <v>140231</v>
      </c>
      <c r="D63" s="108">
        <f>SUM(D64:D80)</f>
        <v>1778</v>
      </c>
      <c r="E63" s="133">
        <f t="shared" si="1"/>
        <v>1.267907951879399</v>
      </c>
      <c r="F63" s="108">
        <f t="shared" ref="F63:N63" si="48">SUM(F64:F80)</f>
        <v>8212</v>
      </c>
      <c r="G63" s="133">
        <f t="shared" si="3"/>
        <v>5.8560518002438835</v>
      </c>
      <c r="H63" s="108">
        <f t="shared" si="48"/>
        <v>27131</v>
      </c>
      <c r="I63" s="133">
        <f t="shared" si="4"/>
        <v>19.347362566051729</v>
      </c>
      <c r="J63" s="108">
        <f t="shared" si="48"/>
        <v>62829</v>
      </c>
      <c r="K63" s="133">
        <f t="shared" si="5"/>
        <v>44.803930657272645</v>
      </c>
      <c r="L63" s="108">
        <f t="shared" si="48"/>
        <v>21974</v>
      </c>
      <c r="M63" s="133">
        <f t="shared" si="6"/>
        <v>15.669859018334034</v>
      </c>
      <c r="N63" s="108">
        <f t="shared" si="48"/>
        <v>18307</v>
      </c>
      <c r="O63" s="134">
        <f t="shared" si="7"/>
        <v>13.054888006218313</v>
      </c>
      <c r="P63" s="119">
        <f>SUM(P64:P80)</f>
        <v>140231</v>
      </c>
      <c r="Q63" s="104">
        <v>347</v>
      </c>
      <c r="R63" s="9">
        <v>31</v>
      </c>
      <c r="S63" s="9">
        <v>143</v>
      </c>
      <c r="T63" s="9">
        <v>506</v>
      </c>
      <c r="U63" s="117">
        <v>1430</v>
      </c>
      <c r="V63" s="118">
        <v>846</v>
      </c>
      <c r="W63" s="9">
        <v>730</v>
      </c>
      <c r="Y63" s="9"/>
      <c r="Z63" s="9"/>
      <c r="AA63" s="9"/>
      <c r="AB63" s="9"/>
      <c r="AC63" s="9"/>
    </row>
    <row r="64" spans="1:29">
      <c r="A64" s="1">
        <v>38</v>
      </c>
      <c r="B64" s="99" t="s">
        <v>434</v>
      </c>
      <c r="C64" s="109">
        <f t="shared" ref="C64:C80" si="49">(D64+F64+H64+J64+L64+N64)</f>
        <v>8964</v>
      </c>
      <c r="D64" s="101">
        <f t="shared" ref="D64:D80" si="50">VLOOKUP(A64,$Q$7:$W$131,2,0)</f>
        <v>120</v>
      </c>
      <c r="E64" s="132">
        <f t="shared" si="1"/>
        <v>1.3386880856760375</v>
      </c>
      <c r="F64" s="101">
        <f t="shared" ref="F64:F80" si="51">VLOOKUP(A64,$Q$7:$W$131,3,0)</f>
        <v>486</v>
      </c>
      <c r="G64" s="132">
        <f t="shared" si="3"/>
        <v>5.4216867469879517</v>
      </c>
      <c r="H64" s="101">
        <f t="shared" ref="H64:H80" si="52">VLOOKUP(A64,$Q$7:$W$131,4,0)</f>
        <v>1641</v>
      </c>
      <c r="I64" s="132">
        <f t="shared" si="4"/>
        <v>18.306559571619811</v>
      </c>
      <c r="J64" s="101">
        <f t="shared" ref="J64:J80" si="53">VLOOKUP(A64,$Q$7:$W$131,5,0)</f>
        <v>4077</v>
      </c>
      <c r="K64" s="132">
        <f t="shared" si="5"/>
        <v>45.481927710843372</v>
      </c>
      <c r="L64" s="101">
        <f t="shared" ref="L64:L80" si="54">VLOOKUP(A64,$Q$7:$W$131,6,0)</f>
        <v>1441</v>
      </c>
      <c r="M64" s="132">
        <f t="shared" si="6"/>
        <v>16.07541276215975</v>
      </c>
      <c r="N64" s="101">
        <f t="shared" ref="N64:N80" si="55">VLOOKUP(A64,$Q$7:$W$131,7,0)</f>
        <v>1199</v>
      </c>
      <c r="O64" s="132">
        <f t="shared" si="7"/>
        <v>13.375725122713074</v>
      </c>
      <c r="P64" s="121">
        <f t="shared" si="15"/>
        <v>8964</v>
      </c>
      <c r="Q64" s="104">
        <v>353</v>
      </c>
      <c r="R64" s="9">
        <v>37</v>
      </c>
      <c r="S64" s="9">
        <v>123</v>
      </c>
      <c r="T64" s="9">
        <v>419</v>
      </c>
      <c r="U64" s="117">
        <v>1114</v>
      </c>
      <c r="V64" s="118">
        <v>547</v>
      </c>
      <c r="W64" s="9">
        <v>591</v>
      </c>
      <c r="Y64" s="9"/>
      <c r="Z64" s="9"/>
      <c r="AA64" s="9"/>
      <c r="AB64" s="9"/>
      <c r="AC64" s="9"/>
    </row>
    <row r="65" spans="1:29">
      <c r="A65" s="1">
        <v>86</v>
      </c>
      <c r="B65" s="99" t="s">
        <v>433</v>
      </c>
      <c r="C65" s="109">
        <f t="shared" si="49"/>
        <v>3027</v>
      </c>
      <c r="D65" s="101">
        <f t="shared" si="50"/>
        <v>26</v>
      </c>
      <c r="E65" s="132">
        <f t="shared" si="1"/>
        <v>0.85893624050214723</v>
      </c>
      <c r="F65" s="101">
        <f t="shared" si="51"/>
        <v>162</v>
      </c>
      <c r="G65" s="132">
        <f t="shared" si="3"/>
        <v>5.3518334985133791</v>
      </c>
      <c r="H65" s="101">
        <f t="shared" si="52"/>
        <v>554</v>
      </c>
      <c r="I65" s="132">
        <f t="shared" si="4"/>
        <v>18.301949124545754</v>
      </c>
      <c r="J65" s="101">
        <f t="shared" si="53"/>
        <v>1328</v>
      </c>
      <c r="K65" s="132">
        <f t="shared" si="5"/>
        <v>43.871820284109681</v>
      </c>
      <c r="L65" s="101">
        <f t="shared" si="54"/>
        <v>567</v>
      </c>
      <c r="M65" s="132">
        <f t="shared" si="6"/>
        <v>18.731417244796827</v>
      </c>
      <c r="N65" s="101">
        <f t="shared" si="55"/>
        <v>390</v>
      </c>
      <c r="O65" s="132">
        <f t="shared" si="7"/>
        <v>12.884043607532211</v>
      </c>
      <c r="P65" s="121">
        <f t="shared" si="15"/>
        <v>3027</v>
      </c>
      <c r="Q65" s="104">
        <v>360</v>
      </c>
      <c r="R65" s="9">
        <v>394</v>
      </c>
      <c r="S65" s="9">
        <v>1607</v>
      </c>
      <c r="T65" s="9">
        <v>5106</v>
      </c>
      <c r="U65" s="117">
        <v>16662</v>
      </c>
      <c r="V65" s="118">
        <v>8963</v>
      </c>
      <c r="W65" s="9">
        <v>8071</v>
      </c>
      <c r="Y65" s="9"/>
      <c r="Z65" s="9"/>
      <c r="AA65" s="9"/>
      <c r="AB65" s="9"/>
      <c r="AC65" s="9"/>
    </row>
    <row r="66" spans="1:29">
      <c r="A66" s="1">
        <v>107</v>
      </c>
      <c r="B66" s="99" t="s">
        <v>432</v>
      </c>
      <c r="C66" s="109">
        <f t="shared" si="49"/>
        <v>6016</v>
      </c>
      <c r="D66" s="101">
        <f t="shared" si="50"/>
        <v>91</v>
      </c>
      <c r="E66" s="132">
        <f t="shared" si="1"/>
        <v>1.5126329787234043</v>
      </c>
      <c r="F66" s="101">
        <f t="shared" si="51"/>
        <v>399</v>
      </c>
      <c r="G66" s="132">
        <f t="shared" si="3"/>
        <v>6.6323138297872344</v>
      </c>
      <c r="H66" s="101">
        <f t="shared" si="52"/>
        <v>1346</v>
      </c>
      <c r="I66" s="132">
        <f t="shared" si="4"/>
        <v>22.373670212765958</v>
      </c>
      <c r="J66" s="101">
        <f t="shared" si="53"/>
        <v>2745</v>
      </c>
      <c r="K66" s="132">
        <f t="shared" si="5"/>
        <v>45.628324468085104</v>
      </c>
      <c r="L66" s="101">
        <f t="shared" si="54"/>
        <v>819</v>
      </c>
      <c r="M66" s="132">
        <f t="shared" si="6"/>
        <v>13.613696808510639</v>
      </c>
      <c r="N66" s="101">
        <f t="shared" si="55"/>
        <v>616</v>
      </c>
      <c r="O66" s="132">
        <f t="shared" si="7"/>
        <v>10.23936170212766</v>
      </c>
      <c r="P66" s="121">
        <f t="shared" si="15"/>
        <v>6016</v>
      </c>
      <c r="Q66" s="104">
        <v>361</v>
      </c>
      <c r="R66" s="9">
        <v>247</v>
      </c>
      <c r="S66" s="9">
        <v>1271</v>
      </c>
      <c r="T66" s="9">
        <v>4127</v>
      </c>
      <c r="U66" s="117">
        <v>8906</v>
      </c>
      <c r="V66" s="118">
        <v>2505</v>
      </c>
      <c r="W66" s="9">
        <v>2362</v>
      </c>
      <c r="Y66" s="9"/>
      <c r="Z66" s="9"/>
      <c r="AA66" s="9"/>
      <c r="AB66" s="9"/>
      <c r="AC66" s="9"/>
    </row>
    <row r="67" spans="1:29">
      <c r="A67" s="1">
        <v>134</v>
      </c>
      <c r="B67" s="99" t="s">
        <v>431</v>
      </c>
      <c r="C67" s="109">
        <f t="shared" si="49"/>
        <v>6210</v>
      </c>
      <c r="D67" s="101">
        <f t="shared" si="50"/>
        <v>50</v>
      </c>
      <c r="E67" s="132">
        <f t="shared" si="1"/>
        <v>0.80515297906602246</v>
      </c>
      <c r="F67" s="101">
        <f t="shared" si="51"/>
        <v>363</v>
      </c>
      <c r="G67" s="132">
        <f t="shared" si="3"/>
        <v>5.8454106280193239</v>
      </c>
      <c r="H67" s="101">
        <f t="shared" si="52"/>
        <v>1309</v>
      </c>
      <c r="I67" s="132">
        <f t="shared" si="4"/>
        <v>21.07890499194847</v>
      </c>
      <c r="J67" s="101">
        <f t="shared" si="53"/>
        <v>2811</v>
      </c>
      <c r="K67" s="132">
        <f t="shared" si="5"/>
        <v>45.265700483091784</v>
      </c>
      <c r="L67" s="101">
        <f t="shared" si="54"/>
        <v>926</v>
      </c>
      <c r="M67" s="132">
        <f t="shared" si="6"/>
        <v>14.911433172302738</v>
      </c>
      <c r="N67" s="101">
        <f t="shared" si="55"/>
        <v>751</v>
      </c>
      <c r="O67" s="132">
        <f t="shared" si="7"/>
        <v>12.093397745571659</v>
      </c>
      <c r="P67" s="121">
        <f t="shared" si="15"/>
        <v>6210</v>
      </c>
      <c r="Q67" s="104">
        <v>364</v>
      </c>
      <c r="R67" s="9">
        <v>101</v>
      </c>
      <c r="S67" s="9">
        <v>500</v>
      </c>
      <c r="T67" s="9">
        <v>1548</v>
      </c>
      <c r="U67" s="117">
        <v>4181</v>
      </c>
      <c r="V67" s="118">
        <v>1759</v>
      </c>
      <c r="W67" s="9">
        <v>1635</v>
      </c>
      <c r="Y67" s="9"/>
      <c r="Z67" s="9"/>
      <c r="AA67" s="9"/>
      <c r="AB67" s="9"/>
      <c r="AC67" s="9"/>
    </row>
    <row r="68" spans="1:29">
      <c r="A68" s="1">
        <v>150</v>
      </c>
      <c r="B68" s="99" t="s">
        <v>430</v>
      </c>
      <c r="C68" s="109">
        <f t="shared" si="49"/>
        <v>1583</v>
      </c>
      <c r="D68" s="101">
        <f t="shared" si="50"/>
        <v>8</v>
      </c>
      <c r="E68" s="132">
        <f t="shared" si="1"/>
        <v>0.50536955148452301</v>
      </c>
      <c r="F68" s="101">
        <f t="shared" si="51"/>
        <v>59</v>
      </c>
      <c r="G68" s="132">
        <f t="shared" si="3"/>
        <v>3.7271004421983576</v>
      </c>
      <c r="H68" s="101">
        <f t="shared" si="52"/>
        <v>209</v>
      </c>
      <c r="I68" s="132">
        <f t="shared" si="4"/>
        <v>13.202779532533166</v>
      </c>
      <c r="J68" s="101">
        <f t="shared" si="53"/>
        <v>630</v>
      </c>
      <c r="K68" s="132">
        <f t="shared" si="5"/>
        <v>39.797852179406192</v>
      </c>
      <c r="L68" s="101">
        <f t="shared" si="54"/>
        <v>329</v>
      </c>
      <c r="M68" s="132">
        <f t="shared" si="6"/>
        <v>20.78332280480101</v>
      </c>
      <c r="N68" s="101">
        <f t="shared" si="55"/>
        <v>348</v>
      </c>
      <c r="O68" s="132">
        <f t="shared" si="7"/>
        <v>21.983575489576754</v>
      </c>
      <c r="P68" s="121">
        <f t="shared" si="15"/>
        <v>1583</v>
      </c>
      <c r="Q68" s="104">
        <v>368</v>
      </c>
      <c r="R68" s="9">
        <v>76</v>
      </c>
      <c r="S68" s="9">
        <v>299</v>
      </c>
      <c r="T68" s="9">
        <v>896</v>
      </c>
      <c r="U68" s="117">
        <v>2516</v>
      </c>
      <c r="V68" s="118">
        <v>1262</v>
      </c>
      <c r="W68" s="9">
        <v>1490</v>
      </c>
      <c r="Y68" s="9"/>
      <c r="Z68" s="9"/>
      <c r="AA68" s="9"/>
      <c r="AB68" s="9"/>
      <c r="AC68" s="9"/>
    </row>
    <row r="69" spans="1:29">
      <c r="A69" s="1">
        <v>237</v>
      </c>
      <c r="B69" s="99" t="s">
        <v>428</v>
      </c>
      <c r="C69" s="109">
        <f t="shared" si="49"/>
        <v>5999</v>
      </c>
      <c r="D69" s="101">
        <f t="shared" si="50"/>
        <v>59</v>
      </c>
      <c r="E69" s="132">
        <f t="shared" si="1"/>
        <v>0.98349724954159023</v>
      </c>
      <c r="F69" s="101">
        <f t="shared" si="51"/>
        <v>291</v>
      </c>
      <c r="G69" s="132">
        <f t="shared" si="3"/>
        <v>4.8508084680780126</v>
      </c>
      <c r="H69" s="101">
        <f t="shared" si="52"/>
        <v>1007</v>
      </c>
      <c r="I69" s="132">
        <f t="shared" si="4"/>
        <v>16.786131021836972</v>
      </c>
      <c r="J69" s="101">
        <f t="shared" si="53"/>
        <v>2715</v>
      </c>
      <c r="K69" s="132">
        <f t="shared" si="5"/>
        <v>45.257542923820637</v>
      </c>
      <c r="L69" s="101">
        <f t="shared" si="54"/>
        <v>1035</v>
      </c>
      <c r="M69" s="132">
        <f t="shared" si="6"/>
        <v>17.252875479246541</v>
      </c>
      <c r="N69" s="101">
        <f t="shared" si="55"/>
        <v>892</v>
      </c>
      <c r="O69" s="132">
        <f t="shared" si="7"/>
        <v>14.869144857476247</v>
      </c>
      <c r="P69" s="121">
        <f t="shared" si="15"/>
        <v>5999</v>
      </c>
      <c r="Q69" s="104">
        <v>376</v>
      </c>
      <c r="R69" s="9">
        <v>110</v>
      </c>
      <c r="S69" s="9">
        <v>520</v>
      </c>
      <c r="T69" s="9">
        <v>1553</v>
      </c>
      <c r="U69" s="117">
        <v>4409</v>
      </c>
      <c r="V69" s="118">
        <v>1900</v>
      </c>
      <c r="W69" s="9">
        <v>2048</v>
      </c>
      <c r="Y69" s="9"/>
      <c r="Z69" s="9"/>
      <c r="AA69" s="9"/>
      <c r="AB69" s="9"/>
      <c r="AC69" s="9"/>
    </row>
    <row r="70" spans="1:29">
      <c r="A70" s="1">
        <v>264</v>
      </c>
      <c r="B70" s="99" t="s">
        <v>426</v>
      </c>
      <c r="C70" s="109">
        <f t="shared" si="49"/>
        <v>2523</v>
      </c>
      <c r="D70" s="101">
        <f t="shared" si="50"/>
        <v>27</v>
      </c>
      <c r="E70" s="132">
        <f t="shared" ref="E70:E133" si="56">(D70/P70)*100</f>
        <v>1.070154577883472</v>
      </c>
      <c r="F70" s="101">
        <f t="shared" si="51"/>
        <v>141</v>
      </c>
      <c r="G70" s="132">
        <f t="shared" ref="G70:G133" si="57">(F70/P70)*100</f>
        <v>5.5885850178359098</v>
      </c>
      <c r="H70" s="101">
        <f t="shared" si="52"/>
        <v>450</v>
      </c>
      <c r="I70" s="132">
        <f t="shared" ref="I70:I133" si="58">(H70/P70)*100</f>
        <v>17.8359096313912</v>
      </c>
      <c r="J70" s="101">
        <f t="shared" si="53"/>
        <v>1075</v>
      </c>
      <c r="K70" s="132">
        <f t="shared" ref="K70:K133" si="59">(J70/P70)*100</f>
        <v>42.608006341656754</v>
      </c>
      <c r="L70" s="101">
        <f t="shared" si="54"/>
        <v>474</v>
      </c>
      <c r="M70" s="132">
        <f t="shared" ref="M70:M133" si="60">(L70/P70)*100</f>
        <v>18.787158145065401</v>
      </c>
      <c r="N70" s="101">
        <f t="shared" si="55"/>
        <v>356</v>
      </c>
      <c r="O70" s="132">
        <f t="shared" ref="O70:O133" si="61">(N70/P70)*100</f>
        <v>14.110186286167261</v>
      </c>
      <c r="P70" s="121">
        <f t="shared" si="15"/>
        <v>2523</v>
      </c>
      <c r="Q70" s="104">
        <v>380</v>
      </c>
      <c r="R70" s="9">
        <v>81</v>
      </c>
      <c r="S70" s="9">
        <v>359</v>
      </c>
      <c r="T70" s="9">
        <v>1112</v>
      </c>
      <c r="U70" s="117">
        <v>3534</v>
      </c>
      <c r="V70" s="118">
        <v>1912</v>
      </c>
      <c r="W70" s="9">
        <v>2091</v>
      </c>
      <c r="Y70" s="9"/>
      <c r="Z70" s="9"/>
      <c r="AA70" s="9"/>
      <c r="AB70" s="9"/>
      <c r="AC70" s="9"/>
    </row>
    <row r="71" spans="1:29">
      <c r="A71" s="1">
        <v>310</v>
      </c>
      <c r="B71" s="99" t="s">
        <v>424</v>
      </c>
      <c r="C71" s="109">
        <f t="shared" si="49"/>
        <v>5019</v>
      </c>
      <c r="D71" s="101">
        <f t="shared" si="50"/>
        <v>47</v>
      </c>
      <c r="E71" s="132">
        <f t="shared" si="56"/>
        <v>0.93644152221558086</v>
      </c>
      <c r="F71" s="101">
        <f t="shared" si="51"/>
        <v>207</v>
      </c>
      <c r="G71" s="132">
        <f t="shared" si="57"/>
        <v>4.1243275552898986</v>
      </c>
      <c r="H71" s="101">
        <f t="shared" si="52"/>
        <v>786</v>
      </c>
      <c r="I71" s="132">
        <f t="shared" si="58"/>
        <v>15.660490137477584</v>
      </c>
      <c r="J71" s="101">
        <f t="shared" si="53"/>
        <v>1981</v>
      </c>
      <c r="K71" s="132">
        <f t="shared" si="59"/>
        <v>39.470013947001391</v>
      </c>
      <c r="L71" s="101">
        <f t="shared" si="54"/>
        <v>995</v>
      </c>
      <c r="M71" s="132">
        <f t="shared" si="60"/>
        <v>19.824666268180913</v>
      </c>
      <c r="N71" s="101">
        <f t="shared" si="55"/>
        <v>1003</v>
      </c>
      <c r="O71" s="132">
        <f t="shared" si="61"/>
        <v>19.984060569834629</v>
      </c>
      <c r="P71" s="121">
        <f t="shared" si="15"/>
        <v>5019</v>
      </c>
      <c r="Q71" s="104">
        <v>390</v>
      </c>
      <c r="R71" s="9">
        <v>58</v>
      </c>
      <c r="S71" s="9">
        <v>228</v>
      </c>
      <c r="T71" s="9">
        <v>664</v>
      </c>
      <c r="U71" s="117">
        <v>1957</v>
      </c>
      <c r="V71" s="118">
        <v>709</v>
      </c>
      <c r="W71" s="9">
        <v>665</v>
      </c>
      <c r="Y71" s="9"/>
      <c r="Z71" s="9"/>
      <c r="AA71" s="9"/>
      <c r="AB71" s="9"/>
      <c r="AC71" s="9"/>
    </row>
    <row r="72" spans="1:29">
      <c r="A72" s="1">
        <v>315</v>
      </c>
      <c r="B72" s="99" t="s">
        <v>161</v>
      </c>
      <c r="C72" s="109">
        <f t="shared" si="49"/>
        <v>4046</v>
      </c>
      <c r="D72" s="101">
        <f t="shared" si="50"/>
        <v>40</v>
      </c>
      <c r="E72" s="132">
        <f t="shared" si="56"/>
        <v>0.98863074641621362</v>
      </c>
      <c r="F72" s="101">
        <f t="shared" si="51"/>
        <v>204</v>
      </c>
      <c r="G72" s="132">
        <f t="shared" si="57"/>
        <v>5.0420168067226889</v>
      </c>
      <c r="H72" s="101">
        <f t="shared" si="52"/>
        <v>708</v>
      </c>
      <c r="I72" s="132">
        <f t="shared" si="58"/>
        <v>17.498764211566982</v>
      </c>
      <c r="J72" s="101">
        <f t="shared" si="53"/>
        <v>1731</v>
      </c>
      <c r="K72" s="132">
        <f t="shared" si="59"/>
        <v>42.78299555116164</v>
      </c>
      <c r="L72" s="101">
        <f t="shared" si="54"/>
        <v>696</v>
      </c>
      <c r="M72" s="132">
        <f t="shared" si="60"/>
        <v>17.202174987642117</v>
      </c>
      <c r="N72" s="101">
        <f t="shared" si="55"/>
        <v>667</v>
      </c>
      <c r="O72" s="132">
        <f t="shared" si="61"/>
        <v>16.485417696490362</v>
      </c>
      <c r="P72" s="121">
        <f t="shared" ref="P72:P80" si="62">(D72+F72+H72+J72+L72+N72)</f>
        <v>4046</v>
      </c>
      <c r="Q72" s="104">
        <v>400</v>
      </c>
      <c r="R72" s="9">
        <v>106</v>
      </c>
      <c r="S72" s="9">
        <v>405</v>
      </c>
      <c r="T72" s="9">
        <v>1535</v>
      </c>
      <c r="U72" s="117">
        <v>3888</v>
      </c>
      <c r="V72" s="118">
        <v>1693</v>
      </c>
      <c r="W72" s="9">
        <v>1424</v>
      </c>
      <c r="Y72" s="9"/>
      <c r="Z72" s="9"/>
      <c r="AA72" s="9"/>
      <c r="AB72" s="9"/>
      <c r="AC72" s="9"/>
    </row>
    <row r="73" spans="1:29">
      <c r="A73" s="1">
        <v>361</v>
      </c>
      <c r="B73" s="99" t="s">
        <v>423</v>
      </c>
      <c r="C73" s="109">
        <f t="shared" si="49"/>
        <v>19418</v>
      </c>
      <c r="D73" s="101">
        <f t="shared" si="50"/>
        <v>247</v>
      </c>
      <c r="E73" s="132">
        <f t="shared" si="56"/>
        <v>1.2720156555772992</v>
      </c>
      <c r="F73" s="101">
        <f t="shared" si="51"/>
        <v>1271</v>
      </c>
      <c r="G73" s="132">
        <f t="shared" si="57"/>
        <v>6.54547327222165</v>
      </c>
      <c r="H73" s="101">
        <f t="shared" si="52"/>
        <v>4127</v>
      </c>
      <c r="I73" s="132">
        <f t="shared" si="58"/>
        <v>21.253476156143783</v>
      </c>
      <c r="J73" s="101">
        <f t="shared" si="53"/>
        <v>8906</v>
      </c>
      <c r="K73" s="132">
        <f t="shared" si="59"/>
        <v>45.864661654135332</v>
      </c>
      <c r="L73" s="101">
        <f t="shared" si="54"/>
        <v>2505</v>
      </c>
      <c r="M73" s="132">
        <f t="shared" si="60"/>
        <v>12.900401689154393</v>
      </c>
      <c r="N73" s="101">
        <f t="shared" si="55"/>
        <v>2362</v>
      </c>
      <c r="O73" s="132">
        <f t="shared" si="61"/>
        <v>12.163971572767535</v>
      </c>
      <c r="P73" s="121">
        <f t="shared" si="62"/>
        <v>19418</v>
      </c>
      <c r="Q73" s="104">
        <v>411</v>
      </c>
      <c r="R73" s="9">
        <v>81</v>
      </c>
      <c r="S73" s="9">
        <v>375</v>
      </c>
      <c r="T73" s="9">
        <v>1262</v>
      </c>
      <c r="U73" s="117">
        <v>3110</v>
      </c>
      <c r="V73" s="118">
        <v>1345</v>
      </c>
      <c r="W73" s="9">
        <v>1245</v>
      </c>
      <c r="Y73" s="9"/>
      <c r="Z73" s="9"/>
      <c r="AA73" s="9"/>
      <c r="AB73" s="9"/>
      <c r="AC73" s="9"/>
    </row>
    <row r="74" spans="1:29">
      <c r="A74" s="1">
        <v>647</v>
      </c>
      <c r="B74" s="99" t="s">
        <v>422</v>
      </c>
      <c r="C74" s="109">
        <f t="shared" si="49"/>
        <v>4450</v>
      </c>
      <c r="D74" s="101">
        <f t="shared" si="50"/>
        <v>67</v>
      </c>
      <c r="E74" s="132">
        <f t="shared" si="56"/>
        <v>1.50561797752809</v>
      </c>
      <c r="F74" s="101">
        <f t="shared" si="51"/>
        <v>288</v>
      </c>
      <c r="G74" s="132">
        <f t="shared" si="57"/>
        <v>6.4719101123595513</v>
      </c>
      <c r="H74" s="101">
        <f t="shared" si="52"/>
        <v>853</v>
      </c>
      <c r="I74" s="132">
        <f t="shared" si="58"/>
        <v>19.168539325842694</v>
      </c>
      <c r="J74" s="101">
        <f t="shared" si="53"/>
        <v>1854</v>
      </c>
      <c r="K74" s="132">
        <f t="shared" si="59"/>
        <v>41.662921348314605</v>
      </c>
      <c r="L74" s="101">
        <f t="shared" si="54"/>
        <v>765</v>
      </c>
      <c r="M74" s="132">
        <f t="shared" si="60"/>
        <v>17.191011235955056</v>
      </c>
      <c r="N74" s="101">
        <f t="shared" si="55"/>
        <v>623</v>
      </c>
      <c r="O74" s="132">
        <f t="shared" si="61"/>
        <v>14.000000000000002</v>
      </c>
      <c r="P74" s="121">
        <f t="shared" si="62"/>
        <v>4450</v>
      </c>
      <c r="Q74" s="104">
        <v>425</v>
      </c>
      <c r="R74" s="9">
        <v>104</v>
      </c>
      <c r="S74" s="9">
        <v>349</v>
      </c>
      <c r="T74" s="9">
        <v>1087</v>
      </c>
      <c r="U74" s="117">
        <v>2484</v>
      </c>
      <c r="V74" s="118">
        <v>1129</v>
      </c>
      <c r="W74" s="9">
        <v>1014</v>
      </c>
      <c r="Y74" s="9"/>
      <c r="Z74" s="9"/>
      <c r="AA74" s="9"/>
      <c r="AB74" s="9"/>
      <c r="AC74" s="9"/>
    </row>
    <row r="75" spans="1:29">
      <c r="A75" s="1">
        <v>658</v>
      </c>
      <c r="B75" s="99" t="s">
        <v>421</v>
      </c>
      <c r="C75" s="109">
        <f t="shared" si="49"/>
        <v>1964</v>
      </c>
      <c r="D75" s="101">
        <f t="shared" si="50"/>
        <v>21</v>
      </c>
      <c r="E75" s="132">
        <f t="shared" si="56"/>
        <v>1.0692464358452138</v>
      </c>
      <c r="F75" s="101">
        <f t="shared" si="51"/>
        <v>113</v>
      </c>
      <c r="G75" s="132">
        <f t="shared" si="57"/>
        <v>5.7535641547861509</v>
      </c>
      <c r="H75" s="101">
        <f t="shared" si="52"/>
        <v>418</v>
      </c>
      <c r="I75" s="132">
        <f t="shared" si="58"/>
        <v>21.283095723014256</v>
      </c>
      <c r="J75" s="101">
        <f t="shared" si="53"/>
        <v>913</v>
      </c>
      <c r="K75" s="132">
        <f t="shared" si="59"/>
        <v>46.486761710794298</v>
      </c>
      <c r="L75" s="101">
        <f t="shared" si="54"/>
        <v>289</v>
      </c>
      <c r="M75" s="132">
        <f t="shared" si="60"/>
        <v>14.714867617107943</v>
      </c>
      <c r="N75" s="101">
        <f t="shared" si="55"/>
        <v>210</v>
      </c>
      <c r="O75" s="132">
        <f t="shared" si="61"/>
        <v>10.692464358452138</v>
      </c>
      <c r="P75" s="121">
        <f t="shared" si="62"/>
        <v>1964</v>
      </c>
      <c r="Q75" s="104">
        <v>440</v>
      </c>
      <c r="R75" s="9">
        <v>194</v>
      </c>
      <c r="S75" s="9">
        <v>860</v>
      </c>
      <c r="T75" s="9">
        <v>2627</v>
      </c>
      <c r="U75" s="117">
        <v>6954</v>
      </c>
      <c r="V75" s="118">
        <v>2942</v>
      </c>
      <c r="W75" s="9">
        <v>2540</v>
      </c>
      <c r="Y75" s="9"/>
      <c r="Z75" s="9"/>
      <c r="AA75" s="9"/>
      <c r="AB75" s="9"/>
      <c r="AC75" s="9"/>
    </row>
    <row r="76" spans="1:29">
      <c r="A76" s="1">
        <v>664</v>
      </c>
      <c r="B76" s="99" t="s">
        <v>420</v>
      </c>
      <c r="C76" s="109">
        <f t="shared" si="49"/>
        <v>9425</v>
      </c>
      <c r="D76" s="101">
        <f t="shared" si="50"/>
        <v>108</v>
      </c>
      <c r="E76" s="132">
        <f t="shared" si="56"/>
        <v>1.1458885941644563</v>
      </c>
      <c r="F76" s="101">
        <f t="shared" si="51"/>
        <v>503</v>
      </c>
      <c r="G76" s="132">
        <f t="shared" si="57"/>
        <v>5.3368700265251992</v>
      </c>
      <c r="H76" s="101">
        <f t="shared" si="52"/>
        <v>1656</v>
      </c>
      <c r="I76" s="132">
        <f t="shared" si="58"/>
        <v>17.570291777188331</v>
      </c>
      <c r="J76" s="101">
        <f t="shared" si="53"/>
        <v>4240</v>
      </c>
      <c r="K76" s="132">
        <f t="shared" si="59"/>
        <v>44.986737400530501</v>
      </c>
      <c r="L76" s="101">
        <f t="shared" si="54"/>
        <v>1657</v>
      </c>
      <c r="M76" s="132">
        <f t="shared" si="60"/>
        <v>17.580901856763926</v>
      </c>
      <c r="N76" s="101">
        <f t="shared" si="55"/>
        <v>1261</v>
      </c>
      <c r="O76" s="132">
        <f t="shared" si="61"/>
        <v>13.379310344827585</v>
      </c>
      <c r="P76" s="121">
        <f t="shared" si="62"/>
        <v>9425</v>
      </c>
      <c r="Q76" s="104">
        <v>467</v>
      </c>
      <c r="R76" s="9">
        <v>28</v>
      </c>
      <c r="S76" s="9">
        <v>148</v>
      </c>
      <c r="T76" s="9">
        <v>659</v>
      </c>
      <c r="U76" s="117">
        <v>1693</v>
      </c>
      <c r="V76" s="118">
        <v>910</v>
      </c>
      <c r="W76" s="9">
        <v>964</v>
      </c>
      <c r="Y76" s="9"/>
      <c r="Z76" s="9"/>
      <c r="AA76" s="9"/>
      <c r="AB76" s="9"/>
      <c r="AC76" s="9"/>
    </row>
    <row r="77" spans="1:29">
      <c r="A77" s="1">
        <v>686</v>
      </c>
      <c r="B77" s="99" t="s">
        <v>419</v>
      </c>
      <c r="C77" s="109">
        <f t="shared" si="49"/>
        <v>15883</v>
      </c>
      <c r="D77" s="101">
        <f t="shared" si="50"/>
        <v>191</v>
      </c>
      <c r="E77" s="132">
        <f t="shared" si="56"/>
        <v>1.2025436000755525</v>
      </c>
      <c r="F77" s="101">
        <f t="shared" si="51"/>
        <v>910</v>
      </c>
      <c r="G77" s="132">
        <f t="shared" si="57"/>
        <v>5.7293962097840465</v>
      </c>
      <c r="H77" s="101">
        <f t="shared" si="52"/>
        <v>2713</v>
      </c>
      <c r="I77" s="132">
        <f t="shared" si="58"/>
        <v>17.081155952905622</v>
      </c>
      <c r="J77" s="101">
        <f t="shared" si="53"/>
        <v>7131</v>
      </c>
      <c r="K77" s="132">
        <f t="shared" si="59"/>
        <v>44.897059749417615</v>
      </c>
      <c r="L77" s="101">
        <f t="shared" si="54"/>
        <v>2720</v>
      </c>
      <c r="M77" s="132">
        <f t="shared" si="60"/>
        <v>17.125228231442421</v>
      </c>
      <c r="N77" s="101">
        <f t="shared" si="55"/>
        <v>2218</v>
      </c>
      <c r="O77" s="132">
        <f t="shared" si="61"/>
        <v>13.96461625637474</v>
      </c>
      <c r="P77" s="121">
        <f t="shared" si="62"/>
        <v>15883</v>
      </c>
      <c r="Q77" s="104">
        <v>475</v>
      </c>
      <c r="R77" s="9">
        <v>82</v>
      </c>
      <c r="S77" s="9">
        <v>476</v>
      </c>
      <c r="T77" s="9">
        <v>1235</v>
      </c>
      <c r="U77" s="117">
        <v>1860</v>
      </c>
      <c r="V77" s="118">
        <v>360</v>
      </c>
      <c r="W77" s="9">
        <v>268</v>
      </c>
      <c r="Y77" s="9"/>
      <c r="Z77" s="9"/>
      <c r="AA77" s="9"/>
      <c r="AB77" s="9"/>
      <c r="AC77" s="9"/>
    </row>
    <row r="78" spans="1:29">
      <c r="A78" s="1">
        <v>819</v>
      </c>
      <c r="B78" s="99" t="s">
        <v>418</v>
      </c>
      <c r="C78" s="109">
        <f t="shared" si="49"/>
        <v>4050</v>
      </c>
      <c r="D78" s="101">
        <f t="shared" si="50"/>
        <v>46</v>
      </c>
      <c r="E78" s="132">
        <f t="shared" si="56"/>
        <v>1.1358024691358024</v>
      </c>
      <c r="F78" s="101">
        <f t="shared" si="51"/>
        <v>244</v>
      </c>
      <c r="G78" s="132">
        <f t="shared" si="57"/>
        <v>6.0246913580246915</v>
      </c>
      <c r="H78" s="101">
        <f t="shared" si="52"/>
        <v>840</v>
      </c>
      <c r="I78" s="132">
        <f t="shared" si="58"/>
        <v>20.74074074074074</v>
      </c>
      <c r="J78" s="101">
        <f t="shared" si="53"/>
        <v>1804</v>
      </c>
      <c r="K78" s="132">
        <f t="shared" si="59"/>
        <v>44.543209876543209</v>
      </c>
      <c r="L78" s="101">
        <f t="shared" si="54"/>
        <v>547</v>
      </c>
      <c r="M78" s="132">
        <f t="shared" si="60"/>
        <v>13.506172839506172</v>
      </c>
      <c r="N78" s="101">
        <f t="shared" si="55"/>
        <v>569</v>
      </c>
      <c r="O78" s="132">
        <f t="shared" si="61"/>
        <v>14.049382716049383</v>
      </c>
      <c r="P78" s="121">
        <f t="shared" si="62"/>
        <v>4050</v>
      </c>
      <c r="Q78" s="104">
        <v>480</v>
      </c>
      <c r="R78" s="9">
        <v>317</v>
      </c>
      <c r="S78" s="9">
        <v>1660</v>
      </c>
      <c r="T78" s="9">
        <v>4701</v>
      </c>
      <c r="U78" s="117">
        <v>8243</v>
      </c>
      <c r="V78" s="118">
        <v>2173</v>
      </c>
      <c r="W78" s="9">
        <v>1393</v>
      </c>
      <c r="Y78" s="9"/>
      <c r="Z78" s="9"/>
      <c r="AA78" s="9"/>
      <c r="AB78" s="9"/>
      <c r="AC78" s="9"/>
    </row>
    <row r="79" spans="1:29">
      <c r="A79" s="1">
        <v>854</v>
      </c>
      <c r="B79" s="99" t="s">
        <v>417</v>
      </c>
      <c r="C79" s="109">
        <f t="shared" si="49"/>
        <v>13123</v>
      </c>
      <c r="D79" s="101">
        <f t="shared" si="50"/>
        <v>239</v>
      </c>
      <c r="E79" s="132">
        <f t="shared" si="56"/>
        <v>1.8212299016993065</v>
      </c>
      <c r="F79" s="101">
        <f t="shared" si="51"/>
        <v>899</v>
      </c>
      <c r="G79" s="132">
        <f t="shared" si="57"/>
        <v>6.8505677055551324</v>
      </c>
      <c r="H79" s="101">
        <f t="shared" si="52"/>
        <v>3028</v>
      </c>
      <c r="I79" s="132">
        <f t="shared" si="58"/>
        <v>23.073992227387031</v>
      </c>
      <c r="J79" s="101">
        <f t="shared" si="53"/>
        <v>5888</v>
      </c>
      <c r="K79" s="132">
        <f t="shared" si="59"/>
        <v>44.867789377428942</v>
      </c>
      <c r="L79" s="101">
        <f t="shared" si="54"/>
        <v>1739</v>
      </c>
      <c r="M79" s="132">
        <f t="shared" si="60"/>
        <v>13.251543092280729</v>
      </c>
      <c r="N79" s="101">
        <f t="shared" si="55"/>
        <v>1330</v>
      </c>
      <c r="O79" s="132">
        <f t="shared" si="61"/>
        <v>10.134877695648861</v>
      </c>
      <c r="P79" s="121">
        <f t="shared" si="62"/>
        <v>13123</v>
      </c>
      <c r="Q79" s="104">
        <v>483</v>
      </c>
      <c r="R79" s="9">
        <v>105</v>
      </c>
      <c r="S79" s="9">
        <v>465</v>
      </c>
      <c r="T79" s="9">
        <v>1663</v>
      </c>
      <c r="U79" s="117">
        <v>3652</v>
      </c>
      <c r="V79" s="118">
        <v>1479</v>
      </c>
      <c r="W79" s="9">
        <v>1473</v>
      </c>
      <c r="Y79" s="9"/>
      <c r="Z79" s="9"/>
      <c r="AA79" s="9"/>
      <c r="AB79" s="9"/>
      <c r="AC79" s="9"/>
    </row>
    <row r="80" spans="1:29" ht="13.5" thickBot="1">
      <c r="A80" s="1">
        <v>887</v>
      </c>
      <c r="B80" s="99" t="s">
        <v>416</v>
      </c>
      <c r="C80" s="109">
        <f t="shared" si="49"/>
        <v>28531</v>
      </c>
      <c r="D80" s="101">
        <f t="shared" si="50"/>
        <v>391</v>
      </c>
      <c r="E80" s="132">
        <f t="shared" si="56"/>
        <v>1.3704391714275701</v>
      </c>
      <c r="F80" s="101">
        <f t="shared" si="51"/>
        <v>1672</v>
      </c>
      <c r="G80" s="132">
        <f t="shared" si="57"/>
        <v>5.8602923136237779</v>
      </c>
      <c r="H80" s="101">
        <f t="shared" si="52"/>
        <v>5486</v>
      </c>
      <c r="I80" s="132">
        <f t="shared" si="58"/>
        <v>19.228207914198592</v>
      </c>
      <c r="J80" s="101">
        <f t="shared" si="53"/>
        <v>13000</v>
      </c>
      <c r="K80" s="132">
        <f t="shared" si="59"/>
        <v>45.564473730328416</v>
      </c>
      <c r="L80" s="101">
        <f t="shared" si="54"/>
        <v>4470</v>
      </c>
      <c r="M80" s="132">
        <f t="shared" si="60"/>
        <v>15.667169044197541</v>
      </c>
      <c r="N80" s="101">
        <f t="shared" si="55"/>
        <v>3512</v>
      </c>
      <c r="O80" s="132">
        <f t="shared" si="61"/>
        <v>12.309417826224108</v>
      </c>
      <c r="P80" s="121">
        <f t="shared" si="62"/>
        <v>28531</v>
      </c>
      <c r="Q80" s="104">
        <v>490</v>
      </c>
      <c r="R80" s="9">
        <v>498</v>
      </c>
      <c r="S80" s="9">
        <v>3214</v>
      </c>
      <c r="T80" s="9">
        <v>11991</v>
      </c>
      <c r="U80" s="117">
        <v>20993</v>
      </c>
      <c r="V80" s="118">
        <v>5322</v>
      </c>
      <c r="W80" s="9">
        <v>4273</v>
      </c>
      <c r="Y80" s="9"/>
      <c r="Z80" s="9"/>
      <c r="AA80" s="9"/>
      <c r="AB80" s="9"/>
      <c r="AC80" s="9"/>
    </row>
    <row r="81" spans="1:29" ht="13.5" thickBot="1">
      <c r="A81" s="28">
        <v>7</v>
      </c>
      <c r="B81" s="106" t="s">
        <v>138</v>
      </c>
      <c r="C81" s="110">
        <f>SUM(C82:C104)</f>
        <v>237393</v>
      </c>
      <c r="D81" s="108">
        <f>SUM(D82:D104)</f>
        <v>2748</v>
      </c>
      <c r="E81" s="133">
        <f t="shared" si="56"/>
        <v>1.1575741491956375</v>
      </c>
      <c r="F81" s="108">
        <f t="shared" ref="F81:N81" si="63">SUM(F82:F104)</f>
        <v>12305</v>
      </c>
      <c r="G81" s="133">
        <f t="shared" si="57"/>
        <v>5.183387884225735</v>
      </c>
      <c r="H81" s="108">
        <f t="shared" si="63"/>
        <v>38660</v>
      </c>
      <c r="I81" s="133">
        <f t="shared" si="58"/>
        <v>16.285231662264685</v>
      </c>
      <c r="J81" s="108">
        <f t="shared" si="63"/>
        <v>100848</v>
      </c>
      <c r="K81" s="133">
        <f t="shared" si="59"/>
        <v>42.481454802795362</v>
      </c>
      <c r="L81" s="108">
        <f t="shared" si="63"/>
        <v>42704</v>
      </c>
      <c r="M81" s="133">
        <f t="shared" si="60"/>
        <v>17.988735977893196</v>
      </c>
      <c r="N81" s="108">
        <f t="shared" si="63"/>
        <v>40128</v>
      </c>
      <c r="O81" s="134">
        <f t="shared" si="61"/>
        <v>16.903615523625383</v>
      </c>
      <c r="P81" s="119">
        <f>SUM(P82:P104)</f>
        <v>237393</v>
      </c>
      <c r="Q81" s="104">
        <v>495</v>
      </c>
      <c r="R81" s="9">
        <v>388</v>
      </c>
      <c r="S81" s="9">
        <v>1820</v>
      </c>
      <c r="T81" s="9">
        <v>5865</v>
      </c>
      <c r="U81" s="117">
        <v>9896</v>
      </c>
      <c r="V81" s="118">
        <v>3072</v>
      </c>
      <c r="W81" s="9">
        <v>2325</v>
      </c>
      <c r="Y81" s="9"/>
      <c r="Z81" s="9"/>
      <c r="AA81" s="9"/>
      <c r="AB81" s="9"/>
      <c r="AC81" s="9"/>
    </row>
    <row r="82" spans="1:29">
      <c r="A82" s="1">
        <v>2</v>
      </c>
      <c r="B82" s="99" t="s">
        <v>391</v>
      </c>
      <c r="C82" s="109">
        <f t="shared" ref="C82:C104" si="64">(D82+F82+H82+J82+L82+N82)</f>
        <v>13025</v>
      </c>
      <c r="D82" s="101">
        <f t="shared" ref="D82:D104" si="65">VLOOKUP(A82,$Q$7:$W$131,2,0)</f>
        <v>135</v>
      </c>
      <c r="E82" s="132">
        <f t="shared" si="56"/>
        <v>1.0364683301343569</v>
      </c>
      <c r="F82" s="101">
        <f t="shared" ref="F82:F104" si="66">VLOOKUP(A82,$Q$7:$W$131,3,0)</f>
        <v>581</v>
      </c>
      <c r="G82" s="132">
        <f t="shared" si="57"/>
        <v>4.4606525911708248</v>
      </c>
      <c r="H82" s="101">
        <f t="shared" ref="H82:H104" si="67">VLOOKUP(A82,$Q$7:$W$131,4,0)</f>
        <v>2118</v>
      </c>
      <c r="I82" s="132">
        <f t="shared" si="58"/>
        <v>16.261036468330133</v>
      </c>
      <c r="J82" s="101">
        <f t="shared" ref="J82:J104" si="68">VLOOKUP(A82,$Q$7:$W$131,5,0)</f>
        <v>5353</v>
      </c>
      <c r="K82" s="132">
        <f t="shared" si="59"/>
        <v>41.0978886756238</v>
      </c>
      <c r="L82" s="101">
        <f t="shared" ref="L82:L104" si="69">VLOOKUP(A82,$Q$7:$W$131,6,0)</f>
        <v>2437</v>
      </c>
      <c r="M82" s="132">
        <f t="shared" si="60"/>
        <v>18.710172744721689</v>
      </c>
      <c r="N82" s="101">
        <f t="shared" ref="N82:N104" si="70">VLOOKUP(A82,$Q$7:$W$131,7,0)</f>
        <v>2401</v>
      </c>
      <c r="O82" s="132">
        <f t="shared" si="61"/>
        <v>18.433781190019193</v>
      </c>
      <c r="P82" s="121">
        <f t="shared" ref="P82:P104" si="71">(D82+F82+H82+J82+L82+N82)</f>
        <v>13025</v>
      </c>
      <c r="Q82" s="104">
        <v>501</v>
      </c>
      <c r="R82" s="9">
        <v>22</v>
      </c>
      <c r="S82" s="9">
        <v>72</v>
      </c>
      <c r="T82" s="9">
        <v>288</v>
      </c>
      <c r="U82" s="117">
        <v>691</v>
      </c>
      <c r="V82" s="118">
        <v>347</v>
      </c>
      <c r="W82" s="9">
        <v>370</v>
      </c>
      <c r="Y82" s="9"/>
      <c r="Z82" s="9"/>
      <c r="AA82" s="9"/>
      <c r="AB82" s="9"/>
      <c r="AC82" s="9"/>
    </row>
    <row r="83" spans="1:29">
      <c r="A83" s="1">
        <v>21</v>
      </c>
      <c r="B83" s="99" t="s">
        <v>389</v>
      </c>
      <c r="C83" s="109">
        <f t="shared" si="64"/>
        <v>3048</v>
      </c>
      <c r="D83" s="101">
        <f t="shared" si="65"/>
        <v>42</v>
      </c>
      <c r="E83" s="132">
        <f t="shared" si="56"/>
        <v>1.3779527559055118</v>
      </c>
      <c r="F83" s="101">
        <f t="shared" si="66"/>
        <v>182</v>
      </c>
      <c r="G83" s="132">
        <f t="shared" si="57"/>
        <v>5.9711286089238849</v>
      </c>
      <c r="H83" s="101">
        <f t="shared" si="67"/>
        <v>490</v>
      </c>
      <c r="I83" s="132">
        <f t="shared" si="58"/>
        <v>16.076115485564305</v>
      </c>
      <c r="J83" s="101">
        <f t="shared" si="68"/>
        <v>1297</v>
      </c>
      <c r="K83" s="132">
        <f t="shared" si="59"/>
        <v>42.552493438320212</v>
      </c>
      <c r="L83" s="101">
        <f t="shared" si="69"/>
        <v>531</v>
      </c>
      <c r="M83" s="132">
        <f t="shared" si="60"/>
        <v>17.421259842519685</v>
      </c>
      <c r="N83" s="101">
        <f t="shared" si="70"/>
        <v>506</v>
      </c>
      <c r="O83" s="132">
        <f t="shared" si="61"/>
        <v>16.601049868766403</v>
      </c>
      <c r="P83" s="121">
        <f t="shared" si="71"/>
        <v>3048</v>
      </c>
      <c r="Q83" s="104">
        <v>541</v>
      </c>
      <c r="R83" s="9">
        <v>150</v>
      </c>
      <c r="S83" s="9">
        <v>591</v>
      </c>
      <c r="T83" s="9">
        <v>1671</v>
      </c>
      <c r="U83" s="117">
        <v>4760</v>
      </c>
      <c r="V83" s="118">
        <v>2070</v>
      </c>
      <c r="W83" s="9">
        <v>1886</v>
      </c>
      <c r="Y83" s="9"/>
      <c r="Z83" s="9"/>
      <c r="AA83" s="9"/>
      <c r="AB83" s="9"/>
      <c r="AC83" s="9"/>
    </row>
    <row r="84" spans="1:29">
      <c r="A84" s="1">
        <v>55</v>
      </c>
      <c r="B84" s="99" t="s">
        <v>388</v>
      </c>
      <c r="C84" s="109">
        <f t="shared" si="64"/>
        <v>6722</v>
      </c>
      <c r="D84" s="101">
        <f t="shared" si="65"/>
        <v>82</v>
      </c>
      <c r="E84" s="132">
        <f t="shared" si="56"/>
        <v>1.2198750371913121</v>
      </c>
      <c r="F84" s="101">
        <f t="shared" si="66"/>
        <v>406</v>
      </c>
      <c r="G84" s="132">
        <f t="shared" si="57"/>
        <v>6.0398690865813744</v>
      </c>
      <c r="H84" s="101">
        <f t="shared" si="67"/>
        <v>1291</v>
      </c>
      <c r="I84" s="132">
        <f t="shared" si="58"/>
        <v>19.205593573341268</v>
      </c>
      <c r="J84" s="101">
        <f t="shared" si="68"/>
        <v>2978</v>
      </c>
      <c r="K84" s="132">
        <f t="shared" si="59"/>
        <v>44.302290984825945</v>
      </c>
      <c r="L84" s="101">
        <f t="shared" si="69"/>
        <v>1021</v>
      </c>
      <c r="M84" s="132">
        <f t="shared" si="60"/>
        <v>15.188931865516214</v>
      </c>
      <c r="N84" s="101">
        <f t="shared" si="70"/>
        <v>944</v>
      </c>
      <c r="O84" s="132">
        <f t="shared" si="61"/>
        <v>14.043439452543884</v>
      </c>
      <c r="P84" s="121">
        <f t="shared" si="71"/>
        <v>6722</v>
      </c>
      <c r="Q84" s="104">
        <v>543</v>
      </c>
      <c r="R84" s="9">
        <v>118</v>
      </c>
      <c r="S84" s="9">
        <v>438</v>
      </c>
      <c r="T84" s="9">
        <v>1313</v>
      </c>
      <c r="U84" s="117">
        <v>2835</v>
      </c>
      <c r="V84" s="118">
        <v>906</v>
      </c>
      <c r="W84" s="9">
        <v>934</v>
      </c>
      <c r="Y84" s="9"/>
      <c r="Z84" s="9"/>
      <c r="AA84" s="9"/>
      <c r="AB84" s="9"/>
      <c r="AC84" s="9"/>
    </row>
    <row r="85" spans="1:29">
      <c r="A85" s="1">
        <v>148</v>
      </c>
      <c r="B85" s="99" t="s">
        <v>387</v>
      </c>
      <c r="C85" s="109">
        <f t="shared" si="64"/>
        <v>14532</v>
      </c>
      <c r="D85" s="101">
        <f t="shared" si="65"/>
        <v>188</v>
      </c>
      <c r="E85" s="132">
        <f t="shared" si="56"/>
        <v>1.2936966694192129</v>
      </c>
      <c r="F85" s="101">
        <f t="shared" si="66"/>
        <v>802</v>
      </c>
      <c r="G85" s="132">
        <f t="shared" si="57"/>
        <v>5.5188549408202583</v>
      </c>
      <c r="H85" s="101">
        <f t="shared" si="67"/>
        <v>2321</v>
      </c>
      <c r="I85" s="132">
        <f t="shared" si="58"/>
        <v>15.971648775116984</v>
      </c>
      <c r="J85" s="101">
        <f t="shared" si="68"/>
        <v>6412</v>
      </c>
      <c r="K85" s="132">
        <f t="shared" si="59"/>
        <v>44.123314065510598</v>
      </c>
      <c r="L85" s="101">
        <f t="shared" si="69"/>
        <v>2512</v>
      </c>
      <c r="M85" s="132">
        <f t="shared" si="60"/>
        <v>17.285989540324799</v>
      </c>
      <c r="N85" s="101">
        <f t="shared" si="70"/>
        <v>2297</v>
      </c>
      <c r="O85" s="132">
        <f t="shared" si="61"/>
        <v>15.806496008808146</v>
      </c>
      <c r="P85" s="121">
        <f t="shared" si="71"/>
        <v>14532</v>
      </c>
      <c r="Q85" s="104">
        <v>576</v>
      </c>
      <c r="R85" s="9">
        <v>70</v>
      </c>
      <c r="S85" s="9">
        <v>314</v>
      </c>
      <c r="T85" s="9">
        <v>995</v>
      </c>
      <c r="U85" s="117">
        <v>2478</v>
      </c>
      <c r="V85" s="118">
        <v>1061</v>
      </c>
      <c r="W85" s="9">
        <v>1001</v>
      </c>
      <c r="Y85" s="9"/>
      <c r="Z85" s="9"/>
      <c r="AA85" s="9"/>
      <c r="AB85" s="9"/>
      <c r="AC85" s="9"/>
    </row>
    <row r="86" spans="1:29">
      <c r="A86" s="1">
        <v>197</v>
      </c>
      <c r="B86" s="99" t="s">
        <v>385</v>
      </c>
      <c r="C86" s="109">
        <f t="shared" si="64"/>
        <v>10979</v>
      </c>
      <c r="D86" s="101">
        <f t="shared" si="65"/>
        <v>118</v>
      </c>
      <c r="E86" s="132">
        <f t="shared" si="56"/>
        <v>1.0747791237817652</v>
      </c>
      <c r="F86" s="101">
        <f t="shared" si="66"/>
        <v>565</v>
      </c>
      <c r="G86" s="132">
        <f t="shared" si="57"/>
        <v>5.1461881774296385</v>
      </c>
      <c r="H86" s="101">
        <f t="shared" si="67"/>
        <v>1816</v>
      </c>
      <c r="I86" s="132">
        <f t="shared" si="58"/>
        <v>16.540668549048181</v>
      </c>
      <c r="J86" s="101">
        <f t="shared" si="68"/>
        <v>4537</v>
      </c>
      <c r="K86" s="132">
        <f t="shared" si="59"/>
        <v>41.324346479642955</v>
      </c>
      <c r="L86" s="101">
        <f t="shared" si="69"/>
        <v>1980</v>
      </c>
      <c r="M86" s="132">
        <f t="shared" si="60"/>
        <v>18.034429365151652</v>
      </c>
      <c r="N86" s="101">
        <f t="shared" si="70"/>
        <v>1963</v>
      </c>
      <c r="O86" s="132">
        <f t="shared" si="61"/>
        <v>17.879588304945806</v>
      </c>
      <c r="P86" s="121">
        <f t="shared" si="71"/>
        <v>10979</v>
      </c>
      <c r="Q86" s="104">
        <v>579</v>
      </c>
      <c r="R86" s="9">
        <v>338</v>
      </c>
      <c r="S86" s="9">
        <v>1367</v>
      </c>
      <c r="T86" s="9">
        <v>4762</v>
      </c>
      <c r="U86" s="117">
        <v>11017</v>
      </c>
      <c r="V86" s="118">
        <v>4373</v>
      </c>
      <c r="W86" s="9">
        <v>3909</v>
      </c>
      <c r="Y86" s="9"/>
      <c r="Z86" s="9"/>
      <c r="AA86" s="9"/>
      <c r="AB86" s="9"/>
      <c r="AC86" s="9"/>
    </row>
    <row r="87" spans="1:29">
      <c r="A87" s="1">
        <v>206</v>
      </c>
      <c r="B87" s="99" t="s">
        <v>383</v>
      </c>
      <c r="C87" s="109">
        <f t="shared" si="64"/>
        <v>2935</v>
      </c>
      <c r="D87" s="101">
        <f t="shared" si="65"/>
        <v>21</v>
      </c>
      <c r="E87" s="132">
        <f t="shared" si="56"/>
        <v>0.71550255536626917</v>
      </c>
      <c r="F87" s="101">
        <f t="shared" si="66"/>
        <v>144</v>
      </c>
      <c r="G87" s="132">
        <f t="shared" si="57"/>
        <v>4.9063032367972745</v>
      </c>
      <c r="H87" s="101">
        <f t="shared" si="67"/>
        <v>442</v>
      </c>
      <c r="I87" s="132">
        <f t="shared" si="58"/>
        <v>15.059625212947189</v>
      </c>
      <c r="J87" s="101">
        <f t="shared" si="68"/>
        <v>1193</v>
      </c>
      <c r="K87" s="132">
        <f t="shared" si="59"/>
        <v>40.647359454855199</v>
      </c>
      <c r="L87" s="101">
        <f t="shared" si="69"/>
        <v>600</v>
      </c>
      <c r="M87" s="132">
        <f t="shared" si="60"/>
        <v>20.442930153321974</v>
      </c>
      <c r="N87" s="101">
        <f t="shared" si="70"/>
        <v>535</v>
      </c>
      <c r="O87" s="132">
        <f t="shared" si="61"/>
        <v>18.228279386712096</v>
      </c>
      <c r="P87" s="121">
        <f t="shared" si="71"/>
        <v>2935</v>
      </c>
      <c r="Q87" s="104">
        <v>585</v>
      </c>
      <c r="R87" s="9">
        <v>58</v>
      </c>
      <c r="S87" s="9">
        <v>345</v>
      </c>
      <c r="T87" s="9">
        <v>1371</v>
      </c>
      <c r="U87" s="117">
        <v>2909</v>
      </c>
      <c r="V87" s="118">
        <v>1347</v>
      </c>
      <c r="W87" s="9">
        <v>1329</v>
      </c>
      <c r="Y87" s="9"/>
      <c r="Z87" s="9"/>
      <c r="AA87" s="9"/>
      <c r="AB87" s="9"/>
      <c r="AC87" s="9"/>
    </row>
    <row r="88" spans="1:29">
      <c r="A88" s="1">
        <v>313</v>
      </c>
      <c r="B88" s="99" t="s">
        <v>382</v>
      </c>
      <c r="C88" s="109">
        <f t="shared" si="64"/>
        <v>6644</v>
      </c>
      <c r="D88" s="101">
        <f t="shared" si="65"/>
        <v>88</v>
      </c>
      <c r="E88" s="132">
        <f t="shared" si="56"/>
        <v>1.3245033112582782</v>
      </c>
      <c r="F88" s="101">
        <f t="shared" si="66"/>
        <v>385</v>
      </c>
      <c r="G88" s="132">
        <f t="shared" si="57"/>
        <v>5.7947019867549665</v>
      </c>
      <c r="H88" s="101">
        <f t="shared" si="67"/>
        <v>1161</v>
      </c>
      <c r="I88" s="132">
        <f t="shared" si="58"/>
        <v>17.474413004214327</v>
      </c>
      <c r="J88" s="101">
        <f t="shared" si="68"/>
        <v>2677</v>
      </c>
      <c r="K88" s="132">
        <f t="shared" si="59"/>
        <v>40.291992775436483</v>
      </c>
      <c r="L88" s="101">
        <f t="shared" si="69"/>
        <v>1176</v>
      </c>
      <c r="M88" s="132">
        <f t="shared" si="60"/>
        <v>17.700180614087898</v>
      </c>
      <c r="N88" s="101">
        <f t="shared" si="70"/>
        <v>1157</v>
      </c>
      <c r="O88" s="132">
        <f t="shared" si="61"/>
        <v>17.414208308248043</v>
      </c>
      <c r="P88" s="121">
        <f t="shared" si="71"/>
        <v>6644</v>
      </c>
      <c r="Q88" s="104">
        <v>591</v>
      </c>
      <c r="R88" s="9">
        <v>102</v>
      </c>
      <c r="S88" s="9">
        <v>547</v>
      </c>
      <c r="T88" s="9">
        <v>1756</v>
      </c>
      <c r="U88" s="117">
        <v>3958</v>
      </c>
      <c r="V88" s="118">
        <v>1283</v>
      </c>
      <c r="W88" s="9">
        <v>1224</v>
      </c>
      <c r="Y88" s="9"/>
      <c r="Z88" s="9"/>
      <c r="AA88" s="9"/>
      <c r="AB88" s="9"/>
      <c r="AC88" s="9"/>
    </row>
    <row r="89" spans="1:29">
      <c r="A89" s="1">
        <v>318</v>
      </c>
      <c r="B89" s="99" t="s">
        <v>381</v>
      </c>
      <c r="C89" s="109">
        <f t="shared" si="64"/>
        <v>11063</v>
      </c>
      <c r="D89" s="101">
        <f t="shared" si="65"/>
        <v>87</v>
      </c>
      <c r="E89" s="132">
        <f t="shared" si="56"/>
        <v>0.78640513423122116</v>
      </c>
      <c r="F89" s="101">
        <f t="shared" si="66"/>
        <v>452</v>
      </c>
      <c r="G89" s="132">
        <f t="shared" si="57"/>
        <v>4.0856910422127815</v>
      </c>
      <c r="H89" s="101">
        <f t="shared" si="67"/>
        <v>1502</v>
      </c>
      <c r="I89" s="132">
        <f t="shared" si="58"/>
        <v>13.576787489830968</v>
      </c>
      <c r="J89" s="101">
        <f t="shared" si="68"/>
        <v>4576</v>
      </c>
      <c r="K89" s="132">
        <f t="shared" si="59"/>
        <v>41.363102232667451</v>
      </c>
      <c r="L89" s="101">
        <f t="shared" si="69"/>
        <v>2241</v>
      </c>
      <c r="M89" s="132">
        <f t="shared" si="60"/>
        <v>20.256711561059387</v>
      </c>
      <c r="N89" s="101">
        <f t="shared" si="70"/>
        <v>2205</v>
      </c>
      <c r="O89" s="132">
        <f t="shared" si="61"/>
        <v>19.931302539998192</v>
      </c>
      <c r="P89" s="121">
        <f t="shared" si="71"/>
        <v>11063</v>
      </c>
      <c r="Q89" s="104">
        <v>604</v>
      </c>
      <c r="R89" s="9">
        <v>329</v>
      </c>
      <c r="S89" s="9">
        <v>1317</v>
      </c>
      <c r="T89" s="9">
        <v>4156</v>
      </c>
      <c r="U89" s="117">
        <v>8194</v>
      </c>
      <c r="V89" s="118">
        <v>2934</v>
      </c>
      <c r="W89" s="9">
        <v>1954</v>
      </c>
      <c r="Y89" s="9"/>
      <c r="Z89" s="9"/>
      <c r="AA89" s="9"/>
      <c r="AB89" s="9"/>
      <c r="AC89" s="9"/>
    </row>
    <row r="90" spans="1:29">
      <c r="A90" s="1">
        <v>321</v>
      </c>
      <c r="B90" s="99" t="s">
        <v>379</v>
      </c>
      <c r="C90" s="109">
        <f t="shared" si="64"/>
        <v>2869</v>
      </c>
      <c r="D90" s="101">
        <f t="shared" si="65"/>
        <v>30</v>
      </c>
      <c r="E90" s="132">
        <f t="shared" si="56"/>
        <v>1.0456605088881143</v>
      </c>
      <c r="F90" s="101">
        <f t="shared" si="66"/>
        <v>149</v>
      </c>
      <c r="G90" s="132">
        <f t="shared" si="57"/>
        <v>5.1934471941443006</v>
      </c>
      <c r="H90" s="101">
        <f t="shared" si="67"/>
        <v>383</v>
      </c>
      <c r="I90" s="132">
        <f t="shared" si="58"/>
        <v>13.349599163471593</v>
      </c>
      <c r="J90" s="101">
        <f t="shared" si="68"/>
        <v>1245</v>
      </c>
      <c r="K90" s="132">
        <f t="shared" si="59"/>
        <v>43.394911118856747</v>
      </c>
      <c r="L90" s="101">
        <f t="shared" si="69"/>
        <v>562</v>
      </c>
      <c r="M90" s="132">
        <f t="shared" si="60"/>
        <v>19.588706866504008</v>
      </c>
      <c r="N90" s="101">
        <f t="shared" si="70"/>
        <v>500</v>
      </c>
      <c r="O90" s="132">
        <f t="shared" si="61"/>
        <v>17.42767514813524</v>
      </c>
      <c r="P90" s="121">
        <f t="shared" si="71"/>
        <v>2869</v>
      </c>
      <c r="Q90" s="104">
        <v>607</v>
      </c>
      <c r="R90" s="9">
        <v>32</v>
      </c>
      <c r="S90" s="9">
        <v>159</v>
      </c>
      <c r="T90" s="9">
        <v>572</v>
      </c>
      <c r="U90" s="117">
        <v>1594</v>
      </c>
      <c r="V90" s="118">
        <v>783</v>
      </c>
      <c r="W90" s="9">
        <v>688</v>
      </c>
      <c r="Y90" s="9"/>
      <c r="Z90" s="9"/>
      <c r="AA90" s="9"/>
      <c r="AB90" s="9"/>
      <c r="AC90" s="9"/>
    </row>
    <row r="91" spans="1:29">
      <c r="A91" s="1">
        <v>376</v>
      </c>
      <c r="B91" s="99" t="s">
        <v>378</v>
      </c>
      <c r="C91" s="109">
        <f t="shared" si="64"/>
        <v>10540</v>
      </c>
      <c r="D91" s="101">
        <f t="shared" si="65"/>
        <v>110</v>
      </c>
      <c r="E91" s="132">
        <f t="shared" si="56"/>
        <v>1.0436432637571158</v>
      </c>
      <c r="F91" s="101">
        <f t="shared" si="66"/>
        <v>520</v>
      </c>
      <c r="G91" s="132">
        <f t="shared" si="57"/>
        <v>4.9335863377609108</v>
      </c>
      <c r="H91" s="101">
        <f t="shared" si="67"/>
        <v>1553</v>
      </c>
      <c r="I91" s="132">
        <f t="shared" si="58"/>
        <v>14.734345351043643</v>
      </c>
      <c r="J91" s="101">
        <f t="shared" si="68"/>
        <v>4409</v>
      </c>
      <c r="K91" s="132">
        <f t="shared" si="59"/>
        <v>41.831119544592035</v>
      </c>
      <c r="L91" s="101">
        <f t="shared" si="69"/>
        <v>1900</v>
      </c>
      <c r="M91" s="132">
        <f t="shared" si="60"/>
        <v>18.026565464895636</v>
      </c>
      <c r="N91" s="101">
        <f t="shared" si="70"/>
        <v>2048</v>
      </c>
      <c r="O91" s="132">
        <f t="shared" si="61"/>
        <v>19.430740037950663</v>
      </c>
      <c r="P91" s="121">
        <f t="shared" si="71"/>
        <v>10540</v>
      </c>
      <c r="Q91" s="104">
        <v>615</v>
      </c>
      <c r="R91" s="9">
        <v>232</v>
      </c>
      <c r="S91" s="9">
        <v>1002</v>
      </c>
      <c r="T91" s="9">
        <v>2834</v>
      </c>
      <c r="U91" s="117">
        <v>9011</v>
      </c>
      <c r="V91" s="118">
        <v>4366</v>
      </c>
      <c r="W91" s="9">
        <v>4145</v>
      </c>
      <c r="Y91" s="9"/>
      <c r="Z91" s="9"/>
      <c r="AA91" s="9"/>
      <c r="AB91" s="9"/>
      <c r="AC91" s="9"/>
    </row>
    <row r="92" spans="1:29">
      <c r="A92" s="1">
        <v>400</v>
      </c>
      <c r="B92" s="99" t="s">
        <v>377</v>
      </c>
      <c r="C92" s="109">
        <f t="shared" si="64"/>
        <v>9051</v>
      </c>
      <c r="D92" s="101">
        <f t="shared" si="65"/>
        <v>106</v>
      </c>
      <c r="E92" s="132">
        <f t="shared" si="56"/>
        <v>1.1711413103524473</v>
      </c>
      <c r="F92" s="101">
        <f t="shared" si="66"/>
        <v>405</v>
      </c>
      <c r="G92" s="132">
        <f t="shared" si="57"/>
        <v>4.4746436857805767</v>
      </c>
      <c r="H92" s="101">
        <f t="shared" si="67"/>
        <v>1535</v>
      </c>
      <c r="I92" s="132">
        <f t="shared" si="58"/>
        <v>16.959451994254778</v>
      </c>
      <c r="J92" s="101">
        <f t="shared" si="68"/>
        <v>3888</v>
      </c>
      <c r="K92" s="132">
        <f t="shared" si="59"/>
        <v>42.956579383493541</v>
      </c>
      <c r="L92" s="101">
        <f t="shared" si="69"/>
        <v>1693</v>
      </c>
      <c r="M92" s="132">
        <f t="shared" si="60"/>
        <v>18.705115456855594</v>
      </c>
      <c r="N92" s="101">
        <f t="shared" si="70"/>
        <v>1424</v>
      </c>
      <c r="O92" s="132">
        <f t="shared" si="61"/>
        <v>15.733068169263065</v>
      </c>
      <c r="P92" s="121">
        <f t="shared" si="71"/>
        <v>9051</v>
      </c>
      <c r="Q92" s="104">
        <v>628</v>
      </c>
      <c r="R92" s="9">
        <v>117</v>
      </c>
      <c r="S92" s="9">
        <v>498</v>
      </c>
      <c r="T92" s="9">
        <v>1450</v>
      </c>
      <c r="U92" s="117">
        <v>3310</v>
      </c>
      <c r="V92" s="118">
        <v>1059</v>
      </c>
      <c r="W92" s="9">
        <v>900</v>
      </c>
      <c r="Y92" s="9"/>
      <c r="Z92" s="9"/>
      <c r="AA92" s="9"/>
      <c r="AB92" s="9"/>
      <c r="AC92" s="9"/>
    </row>
    <row r="93" spans="1:29">
      <c r="A93" s="1">
        <v>440</v>
      </c>
      <c r="B93" s="99" t="s">
        <v>376</v>
      </c>
      <c r="C93" s="109">
        <f t="shared" si="64"/>
        <v>16117</v>
      </c>
      <c r="D93" s="101">
        <f t="shared" si="65"/>
        <v>194</v>
      </c>
      <c r="E93" s="132">
        <f t="shared" si="56"/>
        <v>1.2036979586771732</v>
      </c>
      <c r="F93" s="101">
        <f t="shared" si="66"/>
        <v>860</v>
      </c>
      <c r="G93" s="132">
        <f t="shared" si="57"/>
        <v>5.3359806415586029</v>
      </c>
      <c r="H93" s="101">
        <f t="shared" si="67"/>
        <v>2627</v>
      </c>
      <c r="I93" s="132">
        <f t="shared" si="58"/>
        <v>16.299559471365637</v>
      </c>
      <c r="J93" s="101">
        <f t="shared" si="68"/>
        <v>6954</v>
      </c>
      <c r="K93" s="132">
        <f t="shared" si="59"/>
        <v>43.14698765278898</v>
      </c>
      <c r="L93" s="101">
        <f t="shared" si="69"/>
        <v>2942</v>
      </c>
      <c r="M93" s="132">
        <f t="shared" si="60"/>
        <v>18.254017497052804</v>
      </c>
      <c r="N93" s="101">
        <f t="shared" si="70"/>
        <v>2540</v>
      </c>
      <c r="O93" s="132">
        <f t="shared" si="61"/>
        <v>15.759756778556802</v>
      </c>
      <c r="P93" s="121">
        <f t="shared" si="71"/>
        <v>16117</v>
      </c>
      <c r="Q93" s="104">
        <v>631</v>
      </c>
      <c r="R93" s="9">
        <v>59</v>
      </c>
      <c r="S93" s="9">
        <v>263</v>
      </c>
      <c r="T93" s="9">
        <v>667</v>
      </c>
      <c r="U93" s="117">
        <v>2213</v>
      </c>
      <c r="V93" s="118">
        <v>1219</v>
      </c>
      <c r="W93" s="9">
        <v>1098</v>
      </c>
      <c r="Y93" s="9"/>
      <c r="Z93" s="9"/>
      <c r="AA93" s="9"/>
      <c r="AB93" s="9"/>
      <c r="AC93" s="9"/>
    </row>
    <row r="94" spans="1:29">
      <c r="A94" s="1">
        <v>483</v>
      </c>
      <c r="B94" s="99" t="s">
        <v>375</v>
      </c>
      <c r="C94" s="109">
        <f t="shared" si="64"/>
        <v>8837</v>
      </c>
      <c r="D94" s="101">
        <f t="shared" si="65"/>
        <v>105</v>
      </c>
      <c r="E94" s="132">
        <f t="shared" si="56"/>
        <v>1.1881860359850627</v>
      </c>
      <c r="F94" s="101">
        <f t="shared" si="66"/>
        <v>465</v>
      </c>
      <c r="G94" s="132">
        <f t="shared" si="57"/>
        <v>5.2619667307909923</v>
      </c>
      <c r="H94" s="101">
        <f t="shared" si="67"/>
        <v>1663</v>
      </c>
      <c r="I94" s="132">
        <f t="shared" si="58"/>
        <v>18.818603598506282</v>
      </c>
      <c r="J94" s="101">
        <f t="shared" si="68"/>
        <v>3652</v>
      </c>
      <c r="K94" s="132">
        <f t="shared" si="59"/>
        <v>41.326241937309042</v>
      </c>
      <c r="L94" s="101">
        <f t="shared" si="69"/>
        <v>1479</v>
      </c>
      <c r="M94" s="132">
        <f t="shared" si="60"/>
        <v>16.736449021161025</v>
      </c>
      <c r="N94" s="101">
        <f t="shared" si="70"/>
        <v>1473</v>
      </c>
      <c r="O94" s="132">
        <f t="shared" si="61"/>
        <v>16.668552676247593</v>
      </c>
      <c r="P94" s="121">
        <f t="shared" si="71"/>
        <v>8837</v>
      </c>
      <c r="Q94" s="104">
        <v>642</v>
      </c>
      <c r="R94" s="9">
        <v>117</v>
      </c>
      <c r="S94" s="9">
        <v>704</v>
      </c>
      <c r="T94" s="9">
        <v>2400</v>
      </c>
      <c r="U94" s="117">
        <v>5558</v>
      </c>
      <c r="V94" s="118">
        <v>2389</v>
      </c>
      <c r="W94" s="9">
        <v>1941</v>
      </c>
      <c r="Y94" s="9"/>
      <c r="Z94" s="9"/>
      <c r="AA94" s="9"/>
      <c r="AB94" s="9"/>
      <c r="AC94" s="9"/>
    </row>
    <row r="95" spans="1:29">
      <c r="A95" s="1">
        <v>541</v>
      </c>
      <c r="B95" s="99" t="s">
        <v>374</v>
      </c>
      <c r="C95" s="109">
        <f t="shared" si="64"/>
        <v>11128</v>
      </c>
      <c r="D95" s="101">
        <f t="shared" si="65"/>
        <v>150</v>
      </c>
      <c r="E95" s="132">
        <f t="shared" si="56"/>
        <v>1.3479511143062546</v>
      </c>
      <c r="F95" s="101">
        <f t="shared" si="66"/>
        <v>591</v>
      </c>
      <c r="G95" s="132">
        <f t="shared" si="57"/>
        <v>5.3109273903666425</v>
      </c>
      <c r="H95" s="101">
        <f t="shared" si="67"/>
        <v>1671</v>
      </c>
      <c r="I95" s="132">
        <f t="shared" si="58"/>
        <v>15.016175413371673</v>
      </c>
      <c r="J95" s="101">
        <f t="shared" si="68"/>
        <v>4760</v>
      </c>
      <c r="K95" s="132">
        <f t="shared" si="59"/>
        <v>42.774982027318472</v>
      </c>
      <c r="L95" s="101">
        <f t="shared" si="69"/>
        <v>2070</v>
      </c>
      <c r="M95" s="132">
        <f t="shared" si="60"/>
        <v>18.601725377426312</v>
      </c>
      <c r="N95" s="101">
        <f t="shared" si="70"/>
        <v>1886</v>
      </c>
      <c r="O95" s="132">
        <f t="shared" si="61"/>
        <v>16.948238677210639</v>
      </c>
      <c r="P95" s="121">
        <f t="shared" si="71"/>
        <v>11128</v>
      </c>
      <c r="Q95" s="104">
        <v>647</v>
      </c>
      <c r="R95" s="9">
        <v>67</v>
      </c>
      <c r="S95" s="9">
        <v>288</v>
      </c>
      <c r="T95" s="9">
        <v>853</v>
      </c>
      <c r="U95" s="117">
        <v>1854</v>
      </c>
      <c r="V95" s="118">
        <v>765</v>
      </c>
      <c r="W95" s="9">
        <v>623</v>
      </c>
      <c r="Y95" s="9"/>
      <c r="Z95" s="9"/>
      <c r="AA95" s="9"/>
      <c r="AB95" s="9"/>
      <c r="AC95" s="9"/>
    </row>
    <row r="96" spans="1:29">
      <c r="A96" s="1">
        <v>607</v>
      </c>
      <c r="B96" s="99" t="s">
        <v>373</v>
      </c>
      <c r="C96" s="109">
        <f t="shared" si="64"/>
        <v>3828</v>
      </c>
      <c r="D96" s="101">
        <f t="shared" si="65"/>
        <v>32</v>
      </c>
      <c r="E96" s="132">
        <f t="shared" si="56"/>
        <v>0.8359456635318705</v>
      </c>
      <c r="F96" s="101">
        <f t="shared" si="66"/>
        <v>159</v>
      </c>
      <c r="G96" s="132">
        <f t="shared" si="57"/>
        <v>4.153605015673981</v>
      </c>
      <c r="H96" s="101">
        <f t="shared" si="67"/>
        <v>572</v>
      </c>
      <c r="I96" s="132">
        <f t="shared" si="58"/>
        <v>14.942528735632186</v>
      </c>
      <c r="J96" s="101">
        <f t="shared" si="68"/>
        <v>1594</v>
      </c>
      <c r="K96" s="132">
        <f t="shared" si="59"/>
        <v>41.640543364681299</v>
      </c>
      <c r="L96" s="101">
        <f t="shared" si="69"/>
        <v>783</v>
      </c>
      <c r="M96" s="132">
        <f t="shared" si="60"/>
        <v>20.454545454545457</v>
      </c>
      <c r="N96" s="101">
        <f t="shared" si="70"/>
        <v>688</v>
      </c>
      <c r="O96" s="132">
        <f t="shared" si="61"/>
        <v>17.972831765935215</v>
      </c>
      <c r="P96" s="121">
        <f t="shared" si="71"/>
        <v>3828</v>
      </c>
      <c r="Q96" s="104">
        <v>649</v>
      </c>
      <c r="R96" s="9">
        <v>101</v>
      </c>
      <c r="S96" s="9">
        <v>525</v>
      </c>
      <c r="T96" s="9">
        <v>1667</v>
      </c>
      <c r="U96" s="117">
        <v>4036</v>
      </c>
      <c r="V96" s="118">
        <v>1755</v>
      </c>
      <c r="W96" s="9">
        <v>1708</v>
      </c>
      <c r="Y96" s="9"/>
      <c r="Z96" s="9"/>
      <c r="AA96" s="9"/>
      <c r="AB96" s="9"/>
      <c r="AC96" s="9"/>
    </row>
    <row r="97" spans="1:29">
      <c r="A97" s="1">
        <v>615</v>
      </c>
      <c r="B97" s="99" t="s">
        <v>372</v>
      </c>
      <c r="C97" s="109">
        <f t="shared" si="64"/>
        <v>21590</v>
      </c>
      <c r="D97" s="101">
        <f t="shared" si="65"/>
        <v>232</v>
      </c>
      <c r="E97" s="132">
        <f t="shared" si="56"/>
        <v>1.0745715609078277</v>
      </c>
      <c r="F97" s="101">
        <f t="shared" si="66"/>
        <v>1002</v>
      </c>
      <c r="G97" s="132">
        <f t="shared" si="57"/>
        <v>4.6410375173691527</v>
      </c>
      <c r="H97" s="101">
        <f t="shared" si="67"/>
        <v>2834</v>
      </c>
      <c r="I97" s="132">
        <f t="shared" si="58"/>
        <v>13.126447429365449</v>
      </c>
      <c r="J97" s="101">
        <f t="shared" si="68"/>
        <v>9011</v>
      </c>
      <c r="K97" s="132">
        <f t="shared" si="59"/>
        <v>41.736915238536362</v>
      </c>
      <c r="L97" s="101">
        <f t="shared" si="69"/>
        <v>4366</v>
      </c>
      <c r="M97" s="132">
        <f t="shared" si="60"/>
        <v>20.222325150532654</v>
      </c>
      <c r="N97" s="101">
        <f t="shared" si="70"/>
        <v>4145</v>
      </c>
      <c r="O97" s="132">
        <f t="shared" si="61"/>
        <v>19.198703103288558</v>
      </c>
      <c r="P97" s="121">
        <f t="shared" si="71"/>
        <v>21590</v>
      </c>
      <c r="Q97" s="104">
        <v>652</v>
      </c>
      <c r="R97" s="9">
        <v>58</v>
      </c>
      <c r="S97" s="9">
        <v>345</v>
      </c>
      <c r="T97" s="9">
        <v>923</v>
      </c>
      <c r="U97" s="117">
        <v>2041</v>
      </c>
      <c r="V97" s="118">
        <v>773</v>
      </c>
      <c r="W97" s="9">
        <v>856</v>
      </c>
      <c r="Y97" s="9"/>
      <c r="Z97" s="9"/>
      <c r="AA97" s="9"/>
      <c r="AB97" s="9"/>
      <c r="AC97" s="9"/>
    </row>
    <row r="98" spans="1:29">
      <c r="A98" s="1">
        <v>649</v>
      </c>
      <c r="B98" s="99" t="s">
        <v>371</v>
      </c>
      <c r="C98" s="109">
        <f t="shared" si="64"/>
        <v>9792</v>
      </c>
      <c r="D98" s="101">
        <f t="shared" si="65"/>
        <v>101</v>
      </c>
      <c r="E98" s="132">
        <f t="shared" si="56"/>
        <v>1.031454248366013</v>
      </c>
      <c r="F98" s="101">
        <f t="shared" si="66"/>
        <v>525</v>
      </c>
      <c r="G98" s="132">
        <f t="shared" si="57"/>
        <v>5.3615196078431371</v>
      </c>
      <c r="H98" s="101">
        <f t="shared" si="67"/>
        <v>1667</v>
      </c>
      <c r="I98" s="132">
        <f t="shared" si="58"/>
        <v>17.024101307189543</v>
      </c>
      <c r="J98" s="101">
        <f t="shared" si="68"/>
        <v>4036</v>
      </c>
      <c r="K98" s="132">
        <f t="shared" si="59"/>
        <v>41.217320261437905</v>
      </c>
      <c r="L98" s="101">
        <f t="shared" si="69"/>
        <v>1755</v>
      </c>
      <c r="M98" s="132">
        <f t="shared" si="60"/>
        <v>17.922794117647058</v>
      </c>
      <c r="N98" s="101">
        <f t="shared" si="70"/>
        <v>1708</v>
      </c>
      <c r="O98" s="132">
        <f t="shared" si="61"/>
        <v>17.442810457516337</v>
      </c>
      <c r="P98" s="121">
        <f t="shared" si="71"/>
        <v>9792</v>
      </c>
      <c r="Q98" s="104">
        <v>656</v>
      </c>
      <c r="R98" s="9">
        <v>69</v>
      </c>
      <c r="S98" s="9">
        <v>317</v>
      </c>
      <c r="T98" s="9">
        <v>1054</v>
      </c>
      <c r="U98" s="117">
        <v>2814</v>
      </c>
      <c r="V98" s="118">
        <v>1176</v>
      </c>
      <c r="W98" s="9">
        <v>1053</v>
      </c>
      <c r="Y98" s="9"/>
      <c r="Z98" s="9"/>
      <c r="AA98" s="9"/>
      <c r="AB98" s="9"/>
      <c r="AC98" s="9"/>
    </row>
    <row r="99" spans="1:29">
      <c r="A99" s="1">
        <v>652</v>
      </c>
      <c r="B99" s="99" t="s">
        <v>370</v>
      </c>
      <c r="C99" s="109">
        <f t="shared" si="64"/>
        <v>4996</v>
      </c>
      <c r="D99" s="101">
        <f t="shared" si="65"/>
        <v>58</v>
      </c>
      <c r="E99" s="132">
        <f t="shared" si="56"/>
        <v>1.1609287429943955</v>
      </c>
      <c r="F99" s="101">
        <f t="shared" si="66"/>
        <v>345</v>
      </c>
      <c r="G99" s="132">
        <f t="shared" si="57"/>
        <v>6.9055244195356291</v>
      </c>
      <c r="H99" s="101">
        <f t="shared" si="67"/>
        <v>923</v>
      </c>
      <c r="I99" s="132">
        <f t="shared" si="58"/>
        <v>18.474779823859087</v>
      </c>
      <c r="J99" s="101">
        <f t="shared" si="68"/>
        <v>2041</v>
      </c>
      <c r="K99" s="132">
        <f t="shared" si="59"/>
        <v>40.852682145716571</v>
      </c>
      <c r="L99" s="101">
        <f t="shared" si="69"/>
        <v>773</v>
      </c>
      <c r="M99" s="132">
        <f t="shared" si="60"/>
        <v>15.472377902321858</v>
      </c>
      <c r="N99" s="101">
        <f t="shared" si="70"/>
        <v>856</v>
      </c>
      <c r="O99" s="132">
        <f t="shared" si="61"/>
        <v>17.133706965572458</v>
      </c>
      <c r="P99" s="121">
        <f t="shared" si="71"/>
        <v>4996</v>
      </c>
      <c r="Q99" s="104">
        <v>658</v>
      </c>
      <c r="R99" s="9">
        <v>21</v>
      </c>
      <c r="S99" s="9">
        <v>113</v>
      </c>
      <c r="T99" s="9">
        <v>418</v>
      </c>
      <c r="U99" s="117">
        <v>913</v>
      </c>
      <c r="V99" s="118">
        <v>289</v>
      </c>
      <c r="W99" s="9">
        <v>210</v>
      </c>
      <c r="Y99" s="9"/>
      <c r="Z99" s="9"/>
      <c r="AA99" s="9"/>
      <c r="AB99" s="9"/>
      <c r="AC99" s="9"/>
    </row>
    <row r="100" spans="1:29">
      <c r="A100" s="1">
        <v>660</v>
      </c>
      <c r="B100" s="99" t="s">
        <v>369</v>
      </c>
      <c r="C100" s="109">
        <f t="shared" si="64"/>
        <v>10147</v>
      </c>
      <c r="D100" s="101">
        <f t="shared" si="65"/>
        <v>157</v>
      </c>
      <c r="E100" s="132">
        <f t="shared" si="56"/>
        <v>1.5472553464078052</v>
      </c>
      <c r="F100" s="101">
        <f t="shared" si="66"/>
        <v>661</v>
      </c>
      <c r="G100" s="132">
        <f t="shared" si="57"/>
        <v>6.5142406622647089</v>
      </c>
      <c r="H100" s="101">
        <f t="shared" si="67"/>
        <v>1888</v>
      </c>
      <c r="I100" s="132">
        <f t="shared" si="58"/>
        <v>18.606484675273478</v>
      </c>
      <c r="J100" s="101">
        <f t="shared" si="68"/>
        <v>4490</v>
      </c>
      <c r="K100" s="132">
        <f t="shared" si="59"/>
        <v>44.24953188134424</v>
      </c>
      <c r="L100" s="101">
        <f t="shared" si="69"/>
        <v>1569</v>
      </c>
      <c r="M100" s="132">
        <f t="shared" si="60"/>
        <v>15.462698334483099</v>
      </c>
      <c r="N100" s="101">
        <f t="shared" si="70"/>
        <v>1382</v>
      </c>
      <c r="O100" s="132">
        <f t="shared" si="61"/>
        <v>13.619789100226667</v>
      </c>
      <c r="P100" s="121">
        <f t="shared" si="71"/>
        <v>10147</v>
      </c>
      <c r="Q100" s="104">
        <v>659</v>
      </c>
      <c r="R100" s="9">
        <v>227</v>
      </c>
      <c r="S100" s="9">
        <v>1510</v>
      </c>
      <c r="T100" s="9">
        <v>5224</v>
      </c>
      <c r="U100" s="117">
        <v>9086</v>
      </c>
      <c r="V100" s="118">
        <v>2359</v>
      </c>
      <c r="W100" s="9">
        <v>1954</v>
      </c>
      <c r="Y100" s="9"/>
      <c r="Z100" s="9"/>
      <c r="AA100" s="9"/>
      <c r="AB100" s="9"/>
      <c r="AC100" s="9"/>
    </row>
    <row r="101" spans="1:29">
      <c r="A101" s="1">
        <v>667</v>
      </c>
      <c r="B101" s="99" t="s">
        <v>368</v>
      </c>
      <c r="C101" s="109">
        <f t="shared" si="64"/>
        <v>9146</v>
      </c>
      <c r="D101" s="101">
        <f t="shared" si="65"/>
        <v>94</v>
      </c>
      <c r="E101" s="132">
        <f t="shared" si="56"/>
        <v>1.0277717034769298</v>
      </c>
      <c r="F101" s="101">
        <f t="shared" si="66"/>
        <v>470</v>
      </c>
      <c r="G101" s="132">
        <f t="shared" si="57"/>
        <v>5.1388585173846497</v>
      </c>
      <c r="H101" s="101">
        <f t="shared" si="67"/>
        <v>1411</v>
      </c>
      <c r="I101" s="132">
        <f t="shared" si="58"/>
        <v>15.427509293680297</v>
      </c>
      <c r="J101" s="101">
        <f t="shared" si="68"/>
        <v>3896</v>
      </c>
      <c r="K101" s="132">
        <f t="shared" si="59"/>
        <v>42.597856986660837</v>
      </c>
      <c r="L101" s="101">
        <f t="shared" si="69"/>
        <v>1630</v>
      </c>
      <c r="M101" s="132">
        <f t="shared" si="60"/>
        <v>17.821998687951016</v>
      </c>
      <c r="N101" s="101">
        <f t="shared" si="70"/>
        <v>1645</v>
      </c>
      <c r="O101" s="132">
        <f t="shared" si="61"/>
        <v>17.986004810846271</v>
      </c>
      <c r="P101" s="121">
        <f t="shared" si="71"/>
        <v>9146</v>
      </c>
      <c r="Q101" s="104">
        <v>660</v>
      </c>
      <c r="R101" s="9">
        <v>157</v>
      </c>
      <c r="S101" s="9">
        <v>661</v>
      </c>
      <c r="T101" s="9">
        <v>1888</v>
      </c>
      <c r="U101" s="117">
        <v>4490</v>
      </c>
      <c r="V101" s="118">
        <v>1569</v>
      </c>
      <c r="W101" s="9">
        <v>1382</v>
      </c>
      <c r="Y101" s="9"/>
      <c r="Z101" s="9"/>
      <c r="AA101" s="9"/>
      <c r="AB101" s="9"/>
      <c r="AC101" s="9"/>
    </row>
    <row r="102" spans="1:29">
      <c r="A102" s="1">
        <v>674</v>
      </c>
      <c r="B102" s="99" t="s">
        <v>367</v>
      </c>
      <c r="C102" s="109">
        <f t="shared" si="64"/>
        <v>12269</v>
      </c>
      <c r="D102" s="101">
        <f t="shared" si="65"/>
        <v>127</v>
      </c>
      <c r="E102" s="132">
        <f t="shared" si="56"/>
        <v>1.0351291873828348</v>
      </c>
      <c r="F102" s="101">
        <f t="shared" si="66"/>
        <v>557</v>
      </c>
      <c r="G102" s="132">
        <f t="shared" si="57"/>
        <v>4.539897302143614</v>
      </c>
      <c r="H102" s="101">
        <f t="shared" si="67"/>
        <v>1890</v>
      </c>
      <c r="I102" s="132">
        <f t="shared" si="58"/>
        <v>15.40467845790203</v>
      </c>
      <c r="J102" s="101">
        <f t="shared" si="68"/>
        <v>5464</v>
      </c>
      <c r="K102" s="132">
        <f t="shared" si="59"/>
        <v>44.535006928029993</v>
      </c>
      <c r="L102" s="101">
        <f t="shared" si="69"/>
        <v>2218</v>
      </c>
      <c r="M102" s="132">
        <f t="shared" si="60"/>
        <v>18.078082973347463</v>
      </c>
      <c r="N102" s="101">
        <f t="shared" si="70"/>
        <v>2013</v>
      </c>
      <c r="O102" s="132">
        <f t="shared" si="61"/>
        <v>16.407205151194066</v>
      </c>
      <c r="P102" s="121">
        <f t="shared" si="71"/>
        <v>12269</v>
      </c>
      <c r="Q102" s="104">
        <v>664</v>
      </c>
      <c r="R102" s="9">
        <v>108</v>
      </c>
      <c r="S102" s="9">
        <v>503</v>
      </c>
      <c r="T102" s="9">
        <v>1656</v>
      </c>
      <c r="U102" s="117">
        <v>4240</v>
      </c>
      <c r="V102" s="118">
        <v>1657</v>
      </c>
      <c r="W102" s="9">
        <v>1261</v>
      </c>
      <c r="Y102" s="9"/>
      <c r="Z102" s="9"/>
      <c r="AA102" s="9"/>
      <c r="AB102" s="9"/>
      <c r="AC102" s="9"/>
    </row>
    <row r="103" spans="1:29">
      <c r="A103" s="1">
        <v>697</v>
      </c>
      <c r="B103" s="99" t="s">
        <v>366</v>
      </c>
      <c r="C103" s="109">
        <f t="shared" si="64"/>
        <v>14476</v>
      </c>
      <c r="D103" s="101">
        <f t="shared" si="65"/>
        <v>204</v>
      </c>
      <c r="E103" s="132">
        <f t="shared" si="56"/>
        <v>1.4092290688035369</v>
      </c>
      <c r="F103" s="101">
        <f t="shared" si="66"/>
        <v>912</v>
      </c>
      <c r="G103" s="132">
        <f t="shared" si="57"/>
        <v>6.3000828958275772</v>
      </c>
      <c r="H103" s="101">
        <f t="shared" si="67"/>
        <v>2721</v>
      </c>
      <c r="I103" s="132">
        <f t="shared" si="58"/>
        <v>18.796628903011879</v>
      </c>
      <c r="J103" s="101">
        <f t="shared" si="68"/>
        <v>6174</v>
      </c>
      <c r="K103" s="132">
        <f t="shared" si="59"/>
        <v>42.649903288201166</v>
      </c>
      <c r="L103" s="101">
        <f t="shared" si="69"/>
        <v>2448</v>
      </c>
      <c r="M103" s="132">
        <f t="shared" si="60"/>
        <v>16.910748825642443</v>
      </c>
      <c r="N103" s="101">
        <f t="shared" si="70"/>
        <v>2017</v>
      </c>
      <c r="O103" s="132">
        <f t="shared" si="61"/>
        <v>13.933407018513403</v>
      </c>
      <c r="P103" s="121">
        <f t="shared" si="71"/>
        <v>14476</v>
      </c>
      <c r="Q103" s="104">
        <v>665</v>
      </c>
      <c r="R103" s="9">
        <v>333</v>
      </c>
      <c r="S103" s="9">
        <v>1841</v>
      </c>
      <c r="T103" s="9">
        <v>7687</v>
      </c>
      <c r="U103" s="117">
        <v>13418</v>
      </c>
      <c r="V103" s="118">
        <v>3947</v>
      </c>
      <c r="W103" s="9">
        <v>3190</v>
      </c>
      <c r="Y103" s="9"/>
      <c r="Z103" s="9"/>
      <c r="AA103" s="9"/>
      <c r="AB103" s="9"/>
      <c r="AC103" s="9"/>
    </row>
    <row r="104" spans="1:29" ht="13.5" thickBot="1">
      <c r="A104" s="1">
        <v>756</v>
      </c>
      <c r="B104" s="99" t="s">
        <v>364</v>
      </c>
      <c r="C104" s="109">
        <f t="shared" si="64"/>
        <v>23659</v>
      </c>
      <c r="D104" s="101">
        <f t="shared" si="65"/>
        <v>287</v>
      </c>
      <c r="E104" s="132">
        <f t="shared" si="56"/>
        <v>1.2130690223593559</v>
      </c>
      <c r="F104" s="101">
        <f t="shared" si="66"/>
        <v>1167</v>
      </c>
      <c r="G104" s="132">
        <f t="shared" si="57"/>
        <v>4.9325837947504123</v>
      </c>
      <c r="H104" s="101">
        <f t="shared" si="67"/>
        <v>4181</v>
      </c>
      <c r="I104" s="132">
        <f t="shared" si="58"/>
        <v>17.671921890189779</v>
      </c>
      <c r="J104" s="101">
        <f t="shared" si="68"/>
        <v>10211</v>
      </c>
      <c r="K104" s="132">
        <f t="shared" si="59"/>
        <v>43.159051523733041</v>
      </c>
      <c r="L104" s="101">
        <f t="shared" si="69"/>
        <v>4018</v>
      </c>
      <c r="M104" s="132">
        <f t="shared" si="60"/>
        <v>16.982966313030982</v>
      </c>
      <c r="N104" s="101">
        <f t="shared" si="70"/>
        <v>3795</v>
      </c>
      <c r="O104" s="132">
        <f t="shared" si="61"/>
        <v>16.040407455936432</v>
      </c>
      <c r="P104" s="121">
        <f t="shared" si="71"/>
        <v>23659</v>
      </c>
      <c r="Q104" s="104">
        <v>667</v>
      </c>
      <c r="R104" s="9">
        <v>94</v>
      </c>
      <c r="S104" s="9">
        <v>470</v>
      </c>
      <c r="T104" s="9">
        <v>1411</v>
      </c>
      <c r="U104" s="117">
        <v>3896</v>
      </c>
      <c r="V104" s="118">
        <v>1630</v>
      </c>
      <c r="W104" s="9">
        <v>1645</v>
      </c>
      <c r="Y104" s="9"/>
      <c r="Z104" s="9"/>
      <c r="AA104" s="9"/>
      <c r="AB104" s="9"/>
      <c r="AC104" s="9"/>
    </row>
    <row r="105" spans="1:29" ht="13.5" thickBot="1">
      <c r="A105" s="28">
        <v>8</v>
      </c>
      <c r="B105" s="106" t="s">
        <v>145</v>
      </c>
      <c r="C105" s="110">
        <f>SUM(C106:C128)</f>
        <v>217168</v>
      </c>
      <c r="D105" s="108">
        <f>SUM(D106:D128)</f>
        <v>2326</v>
      </c>
      <c r="E105" s="133">
        <f t="shared" si="56"/>
        <v>1.0710601930302808</v>
      </c>
      <c r="F105" s="108">
        <f t="shared" ref="F105:N105" si="72">SUM(F106:F128)</f>
        <v>10772</v>
      </c>
      <c r="G105" s="133">
        <f t="shared" si="57"/>
        <v>4.9602151329846018</v>
      </c>
      <c r="H105" s="108">
        <f t="shared" si="72"/>
        <v>35579</v>
      </c>
      <c r="I105" s="133">
        <f t="shared" si="58"/>
        <v>16.383168790982097</v>
      </c>
      <c r="J105" s="108">
        <f t="shared" si="72"/>
        <v>91037</v>
      </c>
      <c r="K105" s="133">
        <f t="shared" si="59"/>
        <v>41.920080306490824</v>
      </c>
      <c r="L105" s="108">
        <f t="shared" si="72"/>
        <v>39992</v>
      </c>
      <c r="M105" s="133">
        <f t="shared" si="60"/>
        <v>18.415236130553303</v>
      </c>
      <c r="N105" s="108">
        <f t="shared" si="72"/>
        <v>37462</v>
      </c>
      <c r="O105" s="134">
        <f t="shared" si="61"/>
        <v>17.25023944595889</v>
      </c>
      <c r="P105" s="119">
        <f>SUM(P106:P128)</f>
        <v>217168</v>
      </c>
      <c r="Q105" s="104">
        <v>670</v>
      </c>
      <c r="R105" s="9">
        <v>129</v>
      </c>
      <c r="S105" s="9">
        <v>698</v>
      </c>
      <c r="T105" s="9">
        <v>2415</v>
      </c>
      <c r="U105" s="117">
        <v>5832</v>
      </c>
      <c r="V105" s="118">
        <v>2307</v>
      </c>
      <c r="W105" s="9">
        <v>2170</v>
      </c>
      <c r="Y105" s="9"/>
      <c r="Z105" s="9"/>
      <c r="AA105" s="9"/>
      <c r="AB105" s="9"/>
      <c r="AC105" s="9"/>
    </row>
    <row r="106" spans="1:29">
      <c r="A106" s="50">
        <v>30</v>
      </c>
      <c r="B106" s="99" t="s">
        <v>362</v>
      </c>
      <c r="C106" s="109">
        <f t="shared" ref="C106:C128" si="73">(D106+F106+H106+J106+L106+N106)</f>
        <v>9809</v>
      </c>
      <c r="D106" s="101">
        <f t="shared" ref="D106:D128" si="74">VLOOKUP(A106,$Q$7:$W$131,2,0)</f>
        <v>115</v>
      </c>
      <c r="E106" s="132">
        <f t="shared" si="56"/>
        <v>1.172392700581099</v>
      </c>
      <c r="F106" s="101">
        <f t="shared" ref="F106:F128" si="75">VLOOKUP(A106,$Q$7:$W$131,3,0)</f>
        <v>365</v>
      </c>
      <c r="G106" s="132">
        <f t="shared" si="57"/>
        <v>3.7210724844530536</v>
      </c>
      <c r="H106" s="101">
        <f t="shared" ref="H106:H128" si="76">VLOOKUP(A106,$Q$7:$W$131,4,0)</f>
        <v>1337</v>
      </c>
      <c r="I106" s="132">
        <f t="shared" si="58"/>
        <v>13.630339484147211</v>
      </c>
      <c r="J106" s="101">
        <f t="shared" ref="J106:J128" si="77">VLOOKUP(A106,$Q$7:$W$131,5,0)</f>
        <v>3897</v>
      </c>
      <c r="K106" s="132">
        <f t="shared" si="59"/>
        <v>39.728820470996027</v>
      </c>
      <c r="L106" s="101">
        <f t="shared" ref="L106:L128" si="78">VLOOKUP(A106,$Q$7:$W$131,6,0)</f>
        <v>2124</v>
      </c>
      <c r="M106" s="132">
        <f t="shared" si="60"/>
        <v>21.653583443776121</v>
      </c>
      <c r="N106" s="101">
        <f t="shared" ref="N106:N128" si="79">VLOOKUP(A106,$Q$7:$W$131,7,0)</f>
        <v>1971</v>
      </c>
      <c r="O106" s="132">
        <f t="shared" si="61"/>
        <v>20.093791416046489</v>
      </c>
      <c r="P106" s="121">
        <f t="shared" ref="P106:P128" si="80">(D106+F106+H106+J106+L106+N106)</f>
        <v>9809</v>
      </c>
      <c r="Q106" s="104">
        <v>674</v>
      </c>
      <c r="R106" s="9">
        <v>127</v>
      </c>
      <c r="S106" s="9">
        <v>557</v>
      </c>
      <c r="T106" s="9">
        <v>1890</v>
      </c>
      <c r="U106" s="117">
        <v>5464</v>
      </c>
      <c r="V106" s="118">
        <v>2218</v>
      </c>
      <c r="W106" s="9">
        <v>2013</v>
      </c>
      <c r="Y106" s="9"/>
      <c r="Z106" s="9"/>
      <c r="AA106" s="9"/>
      <c r="AB106" s="9"/>
      <c r="AC106" s="9"/>
    </row>
    <row r="107" spans="1:29">
      <c r="A107" s="50">
        <v>34</v>
      </c>
      <c r="B107" s="99" t="s">
        <v>361</v>
      </c>
      <c r="C107" s="109">
        <f t="shared" si="73"/>
        <v>29208</v>
      </c>
      <c r="D107" s="101">
        <f t="shared" si="74"/>
        <v>376</v>
      </c>
      <c r="E107" s="132">
        <f t="shared" si="56"/>
        <v>1.2873185428649685</v>
      </c>
      <c r="F107" s="101">
        <f t="shared" si="75"/>
        <v>1574</v>
      </c>
      <c r="G107" s="132">
        <f t="shared" si="57"/>
        <v>5.3889345384826068</v>
      </c>
      <c r="H107" s="101">
        <f t="shared" si="76"/>
        <v>4860</v>
      </c>
      <c r="I107" s="132">
        <f t="shared" si="58"/>
        <v>16.639276910435498</v>
      </c>
      <c r="J107" s="101">
        <f t="shared" si="77"/>
        <v>12717</v>
      </c>
      <c r="K107" s="132">
        <f t="shared" si="59"/>
        <v>43.539441248972885</v>
      </c>
      <c r="L107" s="101">
        <f t="shared" si="78"/>
        <v>5152</v>
      </c>
      <c r="M107" s="132">
        <f t="shared" si="60"/>
        <v>17.639003012873186</v>
      </c>
      <c r="N107" s="101">
        <f t="shared" si="79"/>
        <v>4529</v>
      </c>
      <c r="O107" s="132">
        <f t="shared" si="61"/>
        <v>15.506025746370858</v>
      </c>
      <c r="P107" s="121">
        <f t="shared" si="80"/>
        <v>29208</v>
      </c>
      <c r="Q107" s="104">
        <v>679</v>
      </c>
      <c r="R107" s="9">
        <v>114</v>
      </c>
      <c r="S107" s="9">
        <v>486</v>
      </c>
      <c r="T107" s="9">
        <v>1960</v>
      </c>
      <c r="U107" s="117">
        <v>5095</v>
      </c>
      <c r="V107" s="118">
        <v>2716</v>
      </c>
      <c r="W107" s="9">
        <v>3036</v>
      </c>
      <c r="Y107" s="9"/>
      <c r="Z107" s="9"/>
      <c r="AA107" s="9"/>
      <c r="AB107" s="9"/>
      <c r="AC107" s="9"/>
    </row>
    <row r="108" spans="1:29">
      <c r="A108" s="50">
        <v>36</v>
      </c>
      <c r="B108" s="99" t="s">
        <v>359</v>
      </c>
      <c r="C108" s="109">
        <f t="shared" si="73"/>
        <v>2740</v>
      </c>
      <c r="D108" s="101">
        <f t="shared" si="74"/>
        <v>23</v>
      </c>
      <c r="E108" s="132">
        <f t="shared" si="56"/>
        <v>0.83941605839416067</v>
      </c>
      <c r="F108" s="101">
        <f t="shared" si="75"/>
        <v>126</v>
      </c>
      <c r="G108" s="132">
        <f t="shared" si="57"/>
        <v>4.5985401459854014</v>
      </c>
      <c r="H108" s="101">
        <f t="shared" si="76"/>
        <v>415</v>
      </c>
      <c r="I108" s="132">
        <f t="shared" si="58"/>
        <v>15.145985401459855</v>
      </c>
      <c r="J108" s="101">
        <f t="shared" si="77"/>
        <v>1084</v>
      </c>
      <c r="K108" s="132">
        <f t="shared" si="59"/>
        <v>39.56204379562044</v>
      </c>
      <c r="L108" s="101">
        <f t="shared" si="78"/>
        <v>515</v>
      </c>
      <c r="M108" s="132">
        <f t="shared" si="60"/>
        <v>18.795620437956202</v>
      </c>
      <c r="N108" s="101">
        <f t="shared" si="79"/>
        <v>577</v>
      </c>
      <c r="O108" s="132">
        <f t="shared" si="61"/>
        <v>21.058394160583941</v>
      </c>
      <c r="P108" s="121">
        <f t="shared" si="80"/>
        <v>2740</v>
      </c>
      <c r="Q108" s="104">
        <v>686</v>
      </c>
      <c r="R108" s="9">
        <v>191</v>
      </c>
      <c r="S108" s="9">
        <v>910</v>
      </c>
      <c r="T108" s="9">
        <v>2713</v>
      </c>
      <c r="U108" s="117">
        <v>7131</v>
      </c>
      <c r="V108" s="118">
        <v>2720</v>
      </c>
      <c r="W108" s="9">
        <v>2218</v>
      </c>
      <c r="Y108" s="9"/>
      <c r="Z108" s="9"/>
      <c r="AA108" s="9"/>
      <c r="AB108" s="9"/>
      <c r="AC108" s="9"/>
    </row>
    <row r="109" spans="1:29">
      <c r="A109" s="50">
        <v>91</v>
      </c>
      <c r="B109" s="99" t="s">
        <v>358</v>
      </c>
      <c r="C109" s="109">
        <f t="shared" si="73"/>
        <v>6653</v>
      </c>
      <c r="D109" s="101">
        <f t="shared" si="74"/>
        <v>61</v>
      </c>
      <c r="E109" s="132">
        <f t="shared" si="56"/>
        <v>0.9168796031865325</v>
      </c>
      <c r="F109" s="101">
        <f t="shared" si="75"/>
        <v>326</v>
      </c>
      <c r="G109" s="132">
        <f t="shared" si="57"/>
        <v>4.9000450924395009</v>
      </c>
      <c r="H109" s="101">
        <f t="shared" si="76"/>
        <v>1153</v>
      </c>
      <c r="I109" s="132">
        <f t="shared" si="58"/>
        <v>17.330527581542164</v>
      </c>
      <c r="J109" s="101">
        <f t="shared" si="77"/>
        <v>2906</v>
      </c>
      <c r="K109" s="132">
        <f t="shared" si="59"/>
        <v>43.679543063279723</v>
      </c>
      <c r="L109" s="101">
        <f t="shared" si="78"/>
        <v>1168</v>
      </c>
      <c r="M109" s="132">
        <f t="shared" si="60"/>
        <v>17.555989779047046</v>
      </c>
      <c r="N109" s="101">
        <f t="shared" si="79"/>
        <v>1039</v>
      </c>
      <c r="O109" s="132">
        <f t="shared" si="61"/>
        <v>15.617014880505034</v>
      </c>
      <c r="P109" s="121">
        <f t="shared" si="80"/>
        <v>6653</v>
      </c>
      <c r="Q109" s="104">
        <v>690</v>
      </c>
      <c r="R109" s="9">
        <v>69</v>
      </c>
      <c r="S109" s="9">
        <v>250</v>
      </c>
      <c r="T109" s="9">
        <v>1002</v>
      </c>
      <c r="U109" s="117">
        <v>2731</v>
      </c>
      <c r="V109" s="118">
        <v>1355</v>
      </c>
      <c r="W109" s="9">
        <v>1234</v>
      </c>
      <c r="Y109" s="9"/>
      <c r="Z109" s="9"/>
      <c r="AA109" s="9"/>
      <c r="AB109" s="9"/>
      <c r="AC109" s="9"/>
    </row>
    <row r="110" spans="1:29">
      <c r="A110" s="50">
        <v>93</v>
      </c>
      <c r="B110" s="99" t="s">
        <v>357</v>
      </c>
      <c r="C110" s="109">
        <f t="shared" si="73"/>
        <v>14132</v>
      </c>
      <c r="D110" s="101">
        <f t="shared" si="74"/>
        <v>182</v>
      </c>
      <c r="E110" s="132">
        <f t="shared" si="56"/>
        <v>1.2878573450325501</v>
      </c>
      <c r="F110" s="101">
        <f t="shared" si="75"/>
        <v>854</v>
      </c>
      <c r="G110" s="132">
        <f t="shared" si="57"/>
        <v>6.0430229266911972</v>
      </c>
      <c r="H110" s="101">
        <f t="shared" si="76"/>
        <v>2663</v>
      </c>
      <c r="I110" s="132">
        <f t="shared" si="58"/>
        <v>18.843758845174072</v>
      </c>
      <c r="J110" s="101">
        <f t="shared" si="77"/>
        <v>6414</v>
      </c>
      <c r="K110" s="132">
        <f t="shared" si="59"/>
        <v>45.38635720350976</v>
      </c>
      <c r="L110" s="101">
        <f t="shared" si="78"/>
        <v>2320</v>
      </c>
      <c r="M110" s="132">
        <f t="shared" si="60"/>
        <v>16.416643079535806</v>
      </c>
      <c r="N110" s="101">
        <f t="shared" si="79"/>
        <v>1699</v>
      </c>
      <c r="O110" s="132">
        <f t="shared" si="61"/>
        <v>12.022360600056608</v>
      </c>
      <c r="P110" s="121">
        <f t="shared" si="80"/>
        <v>14132</v>
      </c>
      <c r="Q110" s="104">
        <v>697</v>
      </c>
      <c r="R110" s="9">
        <v>204</v>
      </c>
      <c r="S110" s="9">
        <v>912</v>
      </c>
      <c r="T110" s="9">
        <v>2721</v>
      </c>
      <c r="U110" s="117">
        <v>6174</v>
      </c>
      <c r="V110" s="118">
        <v>2448</v>
      </c>
      <c r="W110" s="9">
        <v>2017</v>
      </c>
      <c r="Y110" s="9"/>
      <c r="Z110" s="9"/>
      <c r="AA110" s="9"/>
      <c r="AB110" s="9"/>
      <c r="AC110" s="9"/>
    </row>
    <row r="111" spans="1:29">
      <c r="A111" s="50">
        <v>101</v>
      </c>
      <c r="B111" s="99" t="s">
        <v>356</v>
      </c>
      <c r="C111" s="109">
        <f t="shared" si="73"/>
        <v>18949</v>
      </c>
      <c r="D111" s="101">
        <f t="shared" si="74"/>
        <v>204</v>
      </c>
      <c r="E111" s="132">
        <f t="shared" si="56"/>
        <v>1.0765739616866326</v>
      </c>
      <c r="F111" s="101">
        <f t="shared" si="75"/>
        <v>992</v>
      </c>
      <c r="G111" s="132">
        <f t="shared" si="57"/>
        <v>5.2351047548683303</v>
      </c>
      <c r="H111" s="101">
        <f t="shared" si="76"/>
        <v>3212</v>
      </c>
      <c r="I111" s="132">
        <f t="shared" si="58"/>
        <v>16.95076257322286</v>
      </c>
      <c r="J111" s="101">
        <f t="shared" si="77"/>
        <v>8027</v>
      </c>
      <c r="K111" s="132">
        <f t="shared" si="59"/>
        <v>42.361074463032352</v>
      </c>
      <c r="L111" s="101">
        <f t="shared" si="78"/>
        <v>3511</v>
      </c>
      <c r="M111" s="132">
        <f t="shared" si="60"/>
        <v>18.528682252361602</v>
      </c>
      <c r="N111" s="101">
        <f t="shared" si="79"/>
        <v>3003</v>
      </c>
      <c r="O111" s="132">
        <f t="shared" si="61"/>
        <v>15.847801994828222</v>
      </c>
      <c r="P111" s="121">
        <f t="shared" si="80"/>
        <v>18949</v>
      </c>
      <c r="Q111" s="104">
        <v>736</v>
      </c>
      <c r="R111" s="9">
        <v>312</v>
      </c>
      <c r="S111" s="9">
        <v>1614</v>
      </c>
      <c r="T111" s="9">
        <v>5099</v>
      </c>
      <c r="U111" s="117">
        <v>10532</v>
      </c>
      <c r="V111" s="118">
        <v>3685</v>
      </c>
      <c r="W111" s="9">
        <v>2336</v>
      </c>
      <c r="Y111" s="9"/>
      <c r="Z111" s="9"/>
      <c r="AA111" s="9"/>
      <c r="AB111" s="9"/>
      <c r="AC111" s="9"/>
    </row>
    <row r="112" spans="1:29">
      <c r="A112" s="50">
        <v>145</v>
      </c>
      <c r="B112" s="99" t="s">
        <v>355</v>
      </c>
      <c r="C112" s="109">
        <f t="shared" si="73"/>
        <v>3753</v>
      </c>
      <c r="D112" s="101">
        <f t="shared" si="74"/>
        <v>33</v>
      </c>
      <c r="E112" s="132">
        <f t="shared" si="56"/>
        <v>0.87929656274980017</v>
      </c>
      <c r="F112" s="101">
        <f t="shared" si="75"/>
        <v>140</v>
      </c>
      <c r="G112" s="132">
        <f t="shared" si="57"/>
        <v>3.7303490540900612</v>
      </c>
      <c r="H112" s="101">
        <f t="shared" si="76"/>
        <v>624</v>
      </c>
      <c r="I112" s="132">
        <f t="shared" si="58"/>
        <v>16.626698641087131</v>
      </c>
      <c r="J112" s="101">
        <f t="shared" si="77"/>
        <v>1469</v>
      </c>
      <c r="K112" s="132">
        <f t="shared" si="59"/>
        <v>39.142019717559286</v>
      </c>
      <c r="L112" s="101">
        <f t="shared" si="78"/>
        <v>764</v>
      </c>
      <c r="M112" s="132">
        <f t="shared" si="60"/>
        <v>20.35704769517719</v>
      </c>
      <c r="N112" s="101">
        <f t="shared" si="79"/>
        <v>723</v>
      </c>
      <c r="O112" s="132">
        <f t="shared" si="61"/>
        <v>19.264588329336529</v>
      </c>
      <c r="P112" s="121">
        <f t="shared" si="80"/>
        <v>3753</v>
      </c>
      <c r="Q112" s="104">
        <v>756</v>
      </c>
      <c r="R112" s="9">
        <v>287</v>
      </c>
      <c r="S112" s="9">
        <v>1167</v>
      </c>
      <c r="T112" s="9">
        <v>4181</v>
      </c>
      <c r="U112" s="117">
        <v>10211</v>
      </c>
      <c r="V112" s="118">
        <v>4018</v>
      </c>
      <c r="W112" s="9">
        <v>3795</v>
      </c>
      <c r="Y112" s="9"/>
      <c r="Z112" s="9"/>
      <c r="AA112" s="9"/>
      <c r="AB112" s="9"/>
      <c r="AC112" s="9"/>
    </row>
    <row r="113" spans="1:29">
      <c r="A113" s="50">
        <v>209</v>
      </c>
      <c r="B113" s="99" t="s">
        <v>160</v>
      </c>
      <c r="C113" s="109">
        <f t="shared" si="73"/>
        <v>13866</v>
      </c>
      <c r="D113" s="101">
        <f t="shared" si="74"/>
        <v>142</v>
      </c>
      <c r="E113" s="132">
        <f t="shared" si="56"/>
        <v>1.0240876965238712</v>
      </c>
      <c r="F113" s="101">
        <f t="shared" si="75"/>
        <v>658</v>
      </c>
      <c r="G113" s="132">
        <f t="shared" si="57"/>
        <v>4.7454204529063899</v>
      </c>
      <c r="H113" s="101">
        <f t="shared" si="76"/>
        <v>2283</v>
      </c>
      <c r="I113" s="132">
        <f t="shared" si="58"/>
        <v>16.464733881436608</v>
      </c>
      <c r="J113" s="101">
        <f t="shared" si="77"/>
        <v>6242</v>
      </c>
      <c r="K113" s="132">
        <f t="shared" si="59"/>
        <v>45.016587335929614</v>
      </c>
      <c r="L113" s="101">
        <f t="shared" si="78"/>
        <v>2493</v>
      </c>
      <c r="M113" s="132">
        <f t="shared" si="60"/>
        <v>17.979229770662052</v>
      </c>
      <c r="N113" s="101">
        <f t="shared" si="79"/>
        <v>2048</v>
      </c>
      <c r="O113" s="132">
        <f t="shared" si="61"/>
        <v>14.769940862541469</v>
      </c>
      <c r="P113" s="121">
        <f t="shared" si="80"/>
        <v>13866</v>
      </c>
      <c r="Q113" s="104">
        <v>761</v>
      </c>
      <c r="R113" s="9">
        <v>101</v>
      </c>
      <c r="S113" s="9">
        <v>343</v>
      </c>
      <c r="T113" s="9">
        <v>1143</v>
      </c>
      <c r="U113" s="117">
        <v>3254</v>
      </c>
      <c r="V113" s="118">
        <v>1417</v>
      </c>
      <c r="W113" s="9">
        <v>1342</v>
      </c>
      <c r="Y113" s="9"/>
      <c r="Z113" s="9"/>
      <c r="AA113" s="9"/>
      <c r="AB113" s="9"/>
      <c r="AC113" s="9"/>
    </row>
    <row r="114" spans="1:29">
      <c r="A114" s="50">
        <v>282</v>
      </c>
      <c r="B114" s="99" t="s">
        <v>354</v>
      </c>
      <c r="C114" s="109">
        <f t="shared" si="73"/>
        <v>7940</v>
      </c>
      <c r="D114" s="101">
        <f t="shared" si="74"/>
        <v>63</v>
      </c>
      <c r="E114" s="132">
        <f t="shared" si="56"/>
        <v>0.79345088161209065</v>
      </c>
      <c r="F114" s="101">
        <f t="shared" si="75"/>
        <v>290</v>
      </c>
      <c r="G114" s="132">
        <f t="shared" si="57"/>
        <v>3.6523929471032743</v>
      </c>
      <c r="H114" s="101">
        <f t="shared" si="76"/>
        <v>1058</v>
      </c>
      <c r="I114" s="132">
        <f t="shared" si="58"/>
        <v>13.32493702770781</v>
      </c>
      <c r="J114" s="101">
        <f t="shared" si="77"/>
        <v>2927</v>
      </c>
      <c r="K114" s="132">
        <f t="shared" si="59"/>
        <v>36.863979848866499</v>
      </c>
      <c r="L114" s="101">
        <f t="shared" si="78"/>
        <v>1670</v>
      </c>
      <c r="M114" s="132">
        <f t="shared" si="60"/>
        <v>21.032745591939548</v>
      </c>
      <c r="N114" s="101">
        <f t="shared" si="79"/>
        <v>1932</v>
      </c>
      <c r="O114" s="132">
        <f t="shared" si="61"/>
        <v>24.33249370277078</v>
      </c>
      <c r="P114" s="121">
        <f t="shared" si="80"/>
        <v>7940</v>
      </c>
      <c r="Q114" s="104">
        <v>789</v>
      </c>
      <c r="R114" s="9">
        <v>73</v>
      </c>
      <c r="S114" s="9">
        <v>419</v>
      </c>
      <c r="T114" s="9">
        <v>1235</v>
      </c>
      <c r="U114" s="117">
        <v>3360</v>
      </c>
      <c r="V114" s="118">
        <v>1865</v>
      </c>
      <c r="W114" s="9">
        <v>2014</v>
      </c>
      <c r="Y114" s="9"/>
      <c r="Z114" s="9"/>
      <c r="AA114" s="9"/>
      <c r="AB114" s="9"/>
      <c r="AC114" s="9"/>
    </row>
    <row r="115" spans="1:29">
      <c r="A115" s="50">
        <v>353</v>
      </c>
      <c r="B115" s="99" t="s">
        <v>353</v>
      </c>
      <c r="C115" s="109">
        <f t="shared" si="73"/>
        <v>2831</v>
      </c>
      <c r="D115" s="101">
        <f t="shared" si="74"/>
        <v>37</v>
      </c>
      <c r="E115" s="132">
        <f t="shared" si="56"/>
        <v>1.3069586718474038</v>
      </c>
      <c r="F115" s="101">
        <f t="shared" si="75"/>
        <v>123</v>
      </c>
      <c r="G115" s="132">
        <f t="shared" si="57"/>
        <v>4.3447545037089368</v>
      </c>
      <c r="H115" s="101">
        <f t="shared" si="76"/>
        <v>419</v>
      </c>
      <c r="I115" s="132">
        <f t="shared" si="58"/>
        <v>14.800423878488168</v>
      </c>
      <c r="J115" s="101">
        <f t="shared" si="77"/>
        <v>1114</v>
      </c>
      <c r="K115" s="132">
        <f t="shared" si="59"/>
        <v>39.350052984811015</v>
      </c>
      <c r="L115" s="101">
        <f t="shared" si="78"/>
        <v>547</v>
      </c>
      <c r="M115" s="132">
        <f t="shared" si="60"/>
        <v>19.321794418933237</v>
      </c>
      <c r="N115" s="101">
        <f t="shared" si="79"/>
        <v>591</v>
      </c>
      <c r="O115" s="132">
        <f t="shared" si="61"/>
        <v>20.876015542211231</v>
      </c>
      <c r="P115" s="121">
        <f t="shared" si="80"/>
        <v>2831</v>
      </c>
      <c r="Q115" s="104">
        <v>790</v>
      </c>
      <c r="R115" s="9">
        <v>504</v>
      </c>
      <c r="S115" s="9">
        <v>2243</v>
      </c>
      <c r="T115" s="9">
        <v>7770</v>
      </c>
      <c r="U115" s="117">
        <v>14219</v>
      </c>
      <c r="V115" s="118">
        <v>3828</v>
      </c>
      <c r="W115" s="9">
        <v>2554</v>
      </c>
      <c r="Y115" s="9"/>
      <c r="Z115" s="9"/>
      <c r="AA115" s="9"/>
      <c r="AB115" s="9"/>
      <c r="AC115" s="9"/>
    </row>
    <row r="116" spans="1:29">
      <c r="A116" s="50">
        <v>364</v>
      </c>
      <c r="B116" s="99" t="s">
        <v>351</v>
      </c>
      <c r="C116" s="109">
        <f t="shared" si="73"/>
        <v>9724</v>
      </c>
      <c r="D116" s="101">
        <f t="shared" si="74"/>
        <v>101</v>
      </c>
      <c r="E116" s="132">
        <f t="shared" si="56"/>
        <v>1.0386672151378034</v>
      </c>
      <c r="F116" s="101">
        <f t="shared" si="75"/>
        <v>500</v>
      </c>
      <c r="G116" s="132">
        <f t="shared" si="57"/>
        <v>5.1419169066227894</v>
      </c>
      <c r="H116" s="101">
        <f t="shared" si="76"/>
        <v>1548</v>
      </c>
      <c r="I116" s="132">
        <f t="shared" si="58"/>
        <v>15.919374742904155</v>
      </c>
      <c r="J116" s="101">
        <f t="shared" si="77"/>
        <v>4181</v>
      </c>
      <c r="K116" s="132">
        <f t="shared" si="59"/>
        <v>42.996709173179759</v>
      </c>
      <c r="L116" s="101">
        <f t="shared" si="78"/>
        <v>1759</v>
      </c>
      <c r="M116" s="132">
        <f t="shared" si="60"/>
        <v>18.08926367749897</v>
      </c>
      <c r="N116" s="101">
        <f t="shared" si="79"/>
        <v>1635</v>
      </c>
      <c r="O116" s="132">
        <f t="shared" si="61"/>
        <v>16.814068284656518</v>
      </c>
      <c r="P116" s="121">
        <f t="shared" si="80"/>
        <v>9724</v>
      </c>
      <c r="Q116" s="104">
        <v>792</v>
      </c>
      <c r="R116" s="9">
        <v>40</v>
      </c>
      <c r="S116" s="9">
        <v>152</v>
      </c>
      <c r="T116" s="9">
        <v>455</v>
      </c>
      <c r="U116" s="117">
        <v>1354</v>
      </c>
      <c r="V116" s="118">
        <v>542</v>
      </c>
      <c r="W116" s="9">
        <v>597</v>
      </c>
      <c r="Y116" s="9"/>
      <c r="Z116" s="9"/>
      <c r="AA116" s="9"/>
      <c r="AB116" s="9"/>
      <c r="AC116" s="9"/>
    </row>
    <row r="117" spans="1:29">
      <c r="A117" s="50">
        <v>368</v>
      </c>
      <c r="B117" s="99" t="s">
        <v>349</v>
      </c>
      <c r="C117" s="109">
        <f t="shared" si="73"/>
        <v>6539</v>
      </c>
      <c r="D117" s="101">
        <f t="shared" si="74"/>
        <v>76</v>
      </c>
      <c r="E117" s="132">
        <f t="shared" si="56"/>
        <v>1.1622572258755162</v>
      </c>
      <c r="F117" s="101">
        <f t="shared" si="75"/>
        <v>299</v>
      </c>
      <c r="G117" s="132">
        <f t="shared" si="57"/>
        <v>4.5725646123260439</v>
      </c>
      <c r="H117" s="101">
        <f t="shared" si="76"/>
        <v>896</v>
      </c>
      <c r="I117" s="132">
        <f t="shared" si="58"/>
        <v>13.702400978742926</v>
      </c>
      <c r="J117" s="101">
        <f t="shared" si="77"/>
        <v>2516</v>
      </c>
      <c r="K117" s="132">
        <f t="shared" si="59"/>
        <v>38.476831319773666</v>
      </c>
      <c r="L117" s="101">
        <f t="shared" si="78"/>
        <v>1262</v>
      </c>
      <c r="M117" s="132">
        <f t="shared" si="60"/>
        <v>19.29958709282765</v>
      </c>
      <c r="N117" s="101">
        <f t="shared" si="79"/>
        <v>1490</v>
      </c>
      <c r="O117" s="132">
        <f t="shared" si="61"/>
        <v>22.7863587704542</v>
      </c>
      <c r="P117" s="121">
        <f t="shared" si="80"/>
        <v>6539</v>
      </c>
      <c r="Q117" s="104">
        <v>809</v>
      </c>
      <c r="R117" s="9">
        <v>35</v>
      </c>
      <c r="S117" s="9">
        <v>102</v>
      </c>
      <c r="T117" s="9">
        <v>447</v>
      </c>
      <c r="U117" s="117">
        <v>1269</v>
      </c>
      <c r="V117" s="118">
        <v>855</v>
      </c>
      <c r="W117" s="9">
        <v>1012</v>
      </c>
      <c r="Y117" s="9"/>
      <c r="Z117" s="9"/>
      <c r="AA117" s="9"/>
      <c r="AB117" s="9"/>
      <c r="AC117" s="9"/>
    </row>
    <row r="118" spans="1:29">
      <c r="A118" s="50">
        <v>390</v>
      </c>
      <c r="B118" s="99" t="s">
        <v>335</v>
      </c>
      <c r="C118" s="109">
        <f t="shared" si="73"/>
        <v>4281</v>
      </c>
      <c r="D118" s="101">
        <f t="shared" si="74"/>
        <v>58</v>
      </c>
      <c r="E118" s="132">
        <f t="shared" si="56"/>
        <v>1.3548236393366035</v>
      </c>
      <c r="F118" s="101">
        <f t="shared" si="75"/>
        <v>228</v>
      </c>
      <c r="G118" s="132">
        <f t="shared" si="57"/>
        <v>5.325858444288718</v>
      </c>
      <c r="H118" s="101">
        <f t="shared" si="76"/>
        <v>664</v>
      </c>
      <c r="I118" s="132">
        <f t="shared" si="58"/>
        <v>15.510394767577667</v>
      </c>
      <c r="J118" s="101">
        <f t="shared" si="77"/>
        <v>1957</v>
      </c>
      <c r="K118" s="132">
        <f t="shared" si="59"/>
        <v>45.713618313478158</v>
      </c>
      <c r="L118" s="101">
        <f t="shared" si="78"/>
        <v>709</v>
      </c>
      <c r="M118" s="132">
        <f t="shared" si="60"/>
        <v>16.561551039476758</v>
      </c>
      <c r="N118" s="101">
        <f t="shared" si="79"/>
        <v>665</v>
      </c>
      <c r="O118" s="132">
        <f t="shared" si="61"/>
        <v>15.533753795842092</v>
      </c>
      <c r="P118" s="121">
        <f t="shared" si="80"/>
        <v>4281</v>
      </c>
      <c r="Q118" s="104">
        <v>819</v>
      </c>
      <c r="R118" s="9">
        <v>46</v>
      </c>
      <c r="S118" s="9">
        <v>244</v>
      </c>
      <c r="T118" s="9">
        <v>840</v>
      </c>
      <c r="U118" s="117">
        <v>1804</v>
      </c>
      <c r="V118" s="118">
        <v>547</v>
      </c>
      <c r="W118" s="9">
        <v>569</v>
      </c>
      <c r="Y118" s="9"/>
      <c r="Z118" s="9"/>
      <c r="AA118" s="9"/>
      <c r="AB118" s="9"/>
      <c r="AC118" s="9"/>
    </row>
    <row r="119" spans="1:29">
      <c r="A119" s="50">
        <v>467</v>
      </c>
      <c r="B119" s="99" t="s">
        <v>348</v>
      </c>
      <c r="C119" s="109">
        <f t="shared" si="73"/>
        <v>4402</v>
      </c>
      <c r="D119" s="101">
        <f t="shared" si="74"/>
        <v>28</v>
      </c>
      <c r="E119" s="132">
        <f t="shared" si="56"/>
        <v>0.63607451158564288</v>
      </c>
      <c r="F119" s="101">
        <f t="shared" si="75"/>
        <v>148</v>
      </c>
      <c r="G119" s="132">
        <f t="shared" si="57"/>
        <v>3.3621081326669695</v>
      </c>
      <c r="H119" s="101">
        <f t="shared" si="76"/>
        <v>659</v>
      </c>
      <c r="I119" s="132">
        <f t="shared" si="58"/>
        <v>14.970467969104954</v>
      </c>
      <c r="J119" s="101">
        <f t="shared" si="77"/>
        <v>1693</v>
      </c>
      <c r="K119" s="132">
        <f t="shared" si="59"/>
        <v>38.459791004089048</v>
      </c>
      <c r="L119" s="101">
        <f t="shared" si="78"/>
        <v>910</v>
      </c>
      <c r="M119" s="132">
        <f t="shared" si="60"/>
        <v>20.672421626533392</v>
      </c>
      <c r="N119" s="101">
        <f t="shared" si="79"/>
        <v>964</v>
      </c>
      <c r="O119" s="132">
        <f t="shared" si="61"/>
        <v>21.899136756019992</v>
      </c>
      <c r="P119" s="121">
        <f t="shared" si="80"/>
        <v>4402</v>
      </c>
      <c r="Q119" s="104">
        <v>837</v>
      </c>
      <c r="R119" s="9">
        <v>1151</v>
      </c>
      <c r="S119" s="9">
        <v>6431</v>
      </c>
      <c r="T119" s="9">
        <v>22190</v>
      </c>
      <c r="U119" s="117">
        <v>43183</v>
      </c>
      <c r="V119" s="118">
        <v>10938</v>
      </c>
      <c r="W119" s="9">
        <v>8293</v>
      </c>
      <c r="Y119" s="9"/>
      <c r="Z119" s="9"/>
      <c r="AA119" s="9"/>
      <c r="AB119" s="9"/>
      <c r="AC119" s="9"/>
    </row>
    <row r="120" spans="1:29">
      <c r="A120" s="50">
        <v>576</v>
      </c>
      <c r="B120" s="99" t="s">
        <v>347</v>
      </c>
      <c r="C120" s="109">
        <f t="shared" si="73"/>
        <v>5919</v>
      </c>
      <c r="D120" s="101">
        <f t="shared" si="74"/>
        <v>70</v>
      </c>
      <c r="E120" s="132">
        <f t="shared" si="56"/>
        <v>1.1826322013853692</v>
      </c>
      <c r="F120" s="101">
        <f t="shared" si="75"/>
        <v>314</v>
      </c>
      <c r="G120" s="132">
        <f t="shared" si="57"/>
        <v>5.3049501605000851</v>
      </c>
      <c r="H120" s="101">
        <f t="shared" si="76"/>
        <v>995</v>
      </c>
      <c r="I120" s="132">
        <f t="shared" si="58"/>
        <v>16.810272005406318</v>
      </c>
      <c r="J120" s="101">
        <f t="shared" si="77"/>
        <v>2478</v>
      </c>
      <c r="K120" s="132">
        <f t="shared" si="59"/>
        <v>41.865179929042071</v>
      </c>
      <c r="L120" s="101">
        <f t="shared" si="78"/>
        <v>1061</v>
      </c>
      <c r="M120" s="132">
        <f t="shared" si="60"/>
        <v>17.925325223855381</v>
      </c>
      <c r="N120" s="101">
        <f t="shared" si="79"/>
        <v>1001</v>
      </c>
      <c r="O120" s="132">
        <f t="shared" si="61"/>
        <v>16.911640479810782</v>
      </c>
      <c r="P120" s="121">
        <f t="shared" si="80"/>
        <v>5919</v>
      </c>
      <c r="Q120" s="104">
        <v>842</v>
      </c>
      <c r="R120" s="9">
        <v>78</v>
      </c>
      <c r="S120" s="9">
        <v>357</v>
      </c>
      <c r="T120" s="9">
        <v>1112</v>
      </c>
      <c r="U120" s="117">
        <v>2401</v>
      </c>
      <c r="V120" s="118">
        <v>844</v>
      </c>
      <c r="W120" s="9">
        <v>843</v>
      </c>
      <c r="Y120" s="9"/>
      <c r="Z120" s="9"/>
      <c r="AA120" s="9"/>
      <c r="AB120" s="9"/>
      <c r="AC120" s="9"/>
    </row>
    <row r="121" spans="1:29">
      <c r="A121" s="50">
        <v>642</v>
      </c>
      <c r="B121" s="99" t="s">
        <v>346</v>
      </c>
      <c r="C121" s="109">
        <f t="shared" si="73"/>
        <v>13109</v>
      </c>
      <c r="D121" s="101">
        <f t="shared" si="74"/>
        <v>117</v>
      </c>
      <c r="E121" s="132">
        <f t="shared" si="56"/>
        <v>0.89251659165458852</v>
      </c>
      <c r="F121" s="101">
        <f t="shared" si="75"/>
        <v>704</v>
      </c>
      <c r="G121" s="132">
        <f t="shared" si="57"/>
        <v>5.3703562438019681</v>
      </c>
      <c r="H121" s="101">
        <f t="shared" si="76"/>
        <v>2400</v>
      </c>
      <c r="I121" s="132">
        <f t="shared" si="58"/>
        <v>18.30803264932489</v>
      </c>
      <c r="J121" s="101">
        <f t="shared" si="77"/>
        <v>5558</v>
      </c>
      <c r="K121" s="132">
        <f t="shared" si="59"/>
        <v>42.398352277061562</v>
      </c>
      <c r="L121" s="101">
        <f t="shared" si="78"/>
        <v>2389</v>
      </c>
      <c r="M121" s="132">
        <f t="shared" si="60"/>
        <v>18.224120833015487</v>
      </c>
      <c r="N121" s="101">
        <f t="shared" si="79"/>
        <v>1941</v>
      </c>
      <c r="O121" s="132">
        <f t="shared" si="61"/>
        <v>14.806621405141506</v>
      </c>
      <c r="P121" s="121">
        <f t="shared" si="80"/>
        <v>13109</v>
      </c>
      <c r="Q121" s="104">
        <v>847</v>
      </c>
      <c r="R121" s="9">
        <v>304</v>
      </c>
      <c r="S121" s="9">
        <v>1666</v>
      </c>
      <c r="T121" s="9">
        <v>5012</v>
      </c>
      <c r="U121" s="117">
        <v>11177</v>
      </c>
      <c r="V121" s="118">
        <v>3738</v>
      </c>
      <c r="W121" s="9">
        <v>3029</v>
      </c>
      <c r="Y121" s="9"/>
      <c r="Z121" s="9"/>
      <c r="AA121" s="9"/>
      <c r="AB121" s="9"/>
      <c r="AC121" s="9"/>
    </row>
    <row r="122" spans="1:29">
      <c r="A122" s="50">
        <v>679</v>
      </c>
      <c r="B122" s="99" t="s">
        <v>345</v>
      </c>
      <c r="C122" s="109">
        <f t="shared" si="73"/>
        <v>13407</v>
      </c>
      <c r="D122" s="101">
        <f t="shared" si="74"/>
        <v>114</v>
      </c>
      <c r="E122" s="132">
        <f t="shared" si="56"/>
        <v>0.8503020810024613</v>
      </c>
      <c r="F122" s="101">
        <f t="shared" si="75"/>
        <v>486</v>
      </c>
      <c r="G122" s="132">
        <f t="shared" si="57"/>
        <v>3.6249720295368091</v>
      </c>
      <c r="H122" s="101">
        <f t="shared" si="76"/>
        <v>1960</v>
      </c>
      <c r="I122" s="132">
        <f t="shared" si="58"/>
        <v>14.619228761094952</v>
      </c>
      <c r="J122" s="101">
        <f t="shared" si="77"/>
        <v>5095</v>
      </c>
      <c r="K122" s="132">
        <f t="shared" si="59"/>
        <v>38.002535988662636</v>
      </c>
      <c r="L122" s="101">
        <f t="shared" si="78"/>
        <v>2716</v>
      </c>
      <c r="M122" s="132">
        <f t="shared" si="60"/>
        <v>20.258074140374433</v>
      </c>
      <c r="N122" s="101">
        <f t="shared" si="79"/>
        <v>3036</v>
      </c>
      <c r="O122" s="132">
        <f t="shared" si="61"/>
        <v>22.644886999328708</v>
      </c>
      <c r="P122" s="121">
        <f t="shared" si="80"/>
        <v>13407</v>
      </c>
      <c r="Q122" s="104">
        <v>854</v>
      </c>
      <c r="R122" s="9">
        <v>239</v>
      </c>
      <c r="S122" s="9">
        <v>899</v>
      </c>
      <c r="T122" s="9">
        <v>3028</v>
      </c>
      <c r="U122" s="117">
        <v>5888</v>
      </c>
      <c r="V122" s="118">
        <v>1739</v>
      </c>
      <c r="W122" s="9">
        <v>1330</v>
      </c>
      <c r="Y122" s="9"/>
      <c r="Z122" s="9"/>
      <c r="AA122" s="9"/>
      <c r="AB122" s="9"/>
      <c r="AC122" s="9"/>
    </row>
    <row r="123" spans="1:29">
      <c r="A123" s="50">
        <v>789</v>
      </c>
      <c r="B123" s="99" t="s">
        <v>343</v>
      </c>
      <c r="C123" s="109">
        <f t="shared" si="73"/>
        <v>8966</v>
      </c>
      <c r="D123" s="101">
        <f t="shared" si="74"/>
        <v>73</v>
      </c>
      <c r="E123" s="132">
        <f t="shared" si="56"/>
        <v>0.81418692839616336</v>
      </c>
      <c r="F123" s="101">
        <f t="shared" si="75"/>
        <v>419</v>
      </c>
      <c r="G123" s="132">
        <f t="shared" si="57"/>
        <v>4.6732099040820883</v>
      </c>
      <c r="H123" s="101">
        <f t="shared" si="76"/>
        <v>1235</v>
      </c>
      <c r="I123" s="132">
        <f t="shared" si="58"/>
        <v>13.774258309167967</v>
      </c>
      <c r="J123" s="101">
        <f t="shared" si="77"/>
        <v>3360</v>
      </c>
      <c r="K123" s="132">
        <f t="shared" si="59"/>
        <v>37.474905197412447</v>
      </c>
      <c r="L123" s="101">
        <f t="shared" si="78"/>
        <v>1865</v>
      </c>
      <c r="M123" s="132">
        <f t="shared" si="60"/>
        <v>20.800803033682801</v>
      </c>
      <c r="N123" s="101">
        <f t="shared" si="79"/>
        <v>2014</v>
      </c>
      <c r="O123" s="132">
        <f t="shared" si="61"/>
        <v>22.462636627258529</v>
      </c>
      <c r="P123" s="121">
        <f t="shared" si="80"/>
        <v>8966</v>
      </c>
      <c r="Q123" s="104">
        <v>856</v>
      </c>
      <c r="R123" s="9">
        <v>30</v>
      </c>
      <c r="S123" s="9">
        <v>106</v>
      </c>
      <c r="T123" s="9">
        <v>432</v>
      </c>
      <c r="U123" s="117">
        <v>1243</v>
      </c>
      <c r="V123" s="118">
        <v>715</v>
      </c>
      <c r="W123" s="9">
        <v>743</v>
      </c>
      <c r="Y123" s="9"/>
      <c r="Z123" s="9"/>
      <c r="AA123" s="9"/>
      <c r="AB123" s="9"/>
      <c r="AC123" s="9"/>
    </row>
    <row r="124" spans="1:29">
      <c r="A124" s="50">
        <v>792</v>
      </c>
      <c r="B124" s="99" t="s">
        <v>342</v>
      </c>
      <c r="C124" s="109">
        <f t="shared" si="73"/>
        <v>3140</v>
      </c>
      <c r="D124" s="101">
        <f t="shared" si="74"/>
        <v>40</v>
      </c>
      <c r="E124" s="132">
        <f t="shared" si="56"/>
        <v>1.2738853503184715</v>
      </c>
      <c r="F124" s="101">
        <f t="shared" si="75"/>
        <v>152</v>
      </c>
      <c r="G124" s="132">
        <f t="shared" si="57"/>
        <v>4.8407643312101918</v>
      </c>
      <c r="H124" s="101">
        <f t="shared" si="76"/>
        <v>455</v>
      </c>
      <c r="I124" s="132">
        <f t="shared" si="58"/>
        <v>14.490445859872612</v>
      </c>
      <c r="J124" s="101">
        <f t="shared" si="77"/>
        <v>1354</v>
      </c>
      <c r="K124" s="132">
        <f t="shared" si="59"/>
        <v>43.121019108280258</v>
      </c>
      <c r="L124" s="101">
        <f t="shared" si="78"/>
        <v>542</v>
      </c>
      <c r="M124" s="132">
        <f t="shared" si="60"/>
        <v>17.261146496815286</v>
      </c>
      <c r="N124" s="101">
        <f t="shared" si="79"/>
        <v>597</v>
      </c>
      <c r="O124" s="132">
        <f t="shared" si="61"/>
        <v>19.012738853503187</v>
      </c>
      <c r="P124" s="121">
        <f t="shared" si="80"/>
        <v>3140</v>
      </c>
      <c r="Q124" s="104">
        <v>858</v>
      </c>
      <c r="R124" s="9">
        <v>136</v>
      </c>
      <c r="S124" s="9">
        <v>596</v>
      </c>
      <c r="T124" s="9">
        <v>2032</v>
      </c>
      <c r="U124" s="117">
        <v>4632</v>
      </c>
      <c r="V124" s="118">
        <v>1623</v>
      </c>
      <c r="W124" s="9">
        <v>1357</v>
      </c>
      <c r="Y124" s="9"/>
      <c r="Z124" s="9"/>
      <c r="AA124" s="9"/>
      <c r="AB124" s="9"/>
      <c r="AC124" s="9"/>
    </row>
    <row r="125" spans="1:29">
      <c r="A125" s="50">
        <v>809</v>
      </c>
      <c r="B125" s="99" t="s">
        <v>340</v>
      </c>
      <c r="C125" s="109">
        <f t="shared" si="73"/>
        <v>3720</v>
      </c>
      <c r="D125" s="101">
        <f t="shared" si="74"/>
        <v>35</v>
      </c>
      <c r="E125" s="132">
        <f t="shared" si="56"/>
        <v>0.94086021505376349</v>
      </c>
      <c r="F125" s="101">
        <f t="shared" si="75"/>
        <v>102</v>
      </c>
      <c r="G125" s="132">
        <f t="shared" si="57"/>
        <v>2.741935483870968</v>
      </c>
      <c r="H125" s="101">
        <f t="shared" si="76"/>
        <v>447</v>
      </c>
      <c r="I125" s="132">
        <f t="shared" si="58"/>
        <v>12.016129032258064</v>
      </c>
      <c r="J125" s="101">
        <f t="shared" si="77"/>
        <v>1269</v>
      </c>
      <c r="K125" s="132">
        <f t="shared" si="59"/>
        <v>34.112903225806448</v>
      </c>
      <c r="L125" s="101">
        <f t="shared" si="78"/>
        <v>855</v>
      </c>
      <c r="M125" s="132">
        <f t="shared" si="60"/>
        <v>22.983870967741936</v>
      </c>
      <c r="N125" s="101">
        <f t="shared" si="79"/>
        <v>1012</v>
      </c>
      <c r="O125" s="132">
        <f t="shared" si="61"/>
        <v>27.204301075268816</v>
      </c>
      <c r="P125" s="121">
        <f t="shared" si="80"/>
        <v>3720</v>
      </c>
      <c r="Q125" s="104">
        <v>861</v>
      </c>
      <c r="R125" s="9">
        <v>44</v>
      </c>
      <c r="S125" s="9">
        <v>200</v>
      </c>
      <c r="T125" s="9">
        <v>852</v>
      </c>
      <c r="U125" s="117">
        <v>2359</v>
      </c>
      <c r="V125" s="118">
        <v>1207</v>
      </c>
      <c r="W125" s="9">
        <v>1223</v>
      </c>
      <c r="Y125" s="9"/>
      <c r="Z125" s="9"/>
      <c r="AA125" s="9"/>
      <c r="AB125" s="9"/>
      <c r="AC125" s="9"/>
    </row>
    <row r="126" spans="1:29">
      <c r="A126" s="50">
        <v>847</v>
      </c>
      <c r="B126" s="99" t="s">
        <v>339</v>
      </c>
      <c r="C126" s="109">
        <f t="shared" si="73"/>
        <v>24926</v>
      </c>
      <c r="D126" s="101">
        <f t="shared" si="74"/>
        <v>304</v>
      </c>
      <c r="E126" s="132">
        <f t="shared" si="56"/>
        <v>1.2196100457353767</v>
      </c>
      <c r="F126" s="101">
        <f t="shared" si="75"/>
        <v>1666</v>
      </c>
      <c r="G126" s="132">
        <f t="shared" si="57"/>
        <v>6.6837840006419</v>
      </c>
      <c r="H126" s="101">
        <f t="shared" si="76"/>
        <v>5012</v>
      </c>
      <c r="I126" s="132">
        <f t="shared" si="58"/>
        <v>20.107518254031934</v>
      </c>
      <c r="J126" s="101">
        <f t="shared" si="77"/>
        <v>11177</v>
      </c>
      <c r="K126" s="132">
        <f t="shared" si="59"/>
        <v>44.840728556527324</v>
      </c>
      <c r="L126" s="101">
        <f t="shared" si="78"/>
        <v>3738</v>
      </c>
      <c r="M126" s="132">
        <f t="shared" si="60"/>
        <v>14.996389312364599</v>
      </c>
      <c r="N126" s="101">
        <f t="shared" si="79"/>
        <v>3029</v>
      </c>
      <c r="O126" s="132">
        <f t="shared" si="61"/>
        <v>12.151969830698867</v>
      </c>
      <c r="P126" s="121">
        <f t="shared" si="80"/>
        <v>24926</v>
      </c>
      <c r="Q126" s="104">
        <v>873</v>
      </c>
      <c r="R126" s="9">
        <v>96</v>
      </c>
      <c r="S126" s="9">
        <v>597</v>
      </c>
      <c r="T126" s="9">
        <v>1943</v>
      </c>
      <c r="U126" s="117">
        <v>2983</v>
      </c>
      <c r="V126" s="118">
        <v>722</v>
      </c>
      <c r="W126" s="9">
        <v>641</v>
      </c>
      <c r="Y126" s="9"/>
      <c r="Z126" s="9"/>
      <c r="AA126" s="9"/>
      <c r="AB126" s="9"/>
      <c r="AC126" s="9"/>
    </row>
    <row r="127" spans="1:29">
      <c r="A127" s="50">
        <v>856</v>
      </c>
      <c r="B127" s="99" t="s">
        <v>337</v>
      </c>
      <c r="C127" s="109">
        <f t="shared" si="73"/>
        <v>3269</v>
      </c>
      <c r="D127" s="101">
        <f t="shared" si="74"/>
        <v>30</v>
      </c>
      <c r="E127" s="132">
        <f t="shared" si="56"/>
        <v>0.91771183848271642</v>
      </c>
      <c r="F127" s="101">
        <f t="shared" si="75"/>
        <v>106</v>
      </c>
      <c r="G127" s="132">
        <f t="shared" si="57"/>
        <v>3.2425818293055979</v>
      </c>
      <c r="H127" s="101">
        <f t="shared" si="76"/>
        <v>432</v>
      </c>
      <c r="I127" s="132">
        <f t="shared" si="58"/>
        <v>13.215050474151116</v>
      </c>
      <c r="J127" s="101">
        <f t="shared" si="77"/>
        <v>1243</v>
      </c>
      <c r="K127" s="132">
        <f t="shared" si="59"/>
        <v>38.023860507800549</v>
      </c>
      <c r="L127" s="101">
        <f t="shared" si="78"/>
        <v>715</v>
      </c>
      <c r="M127" s="132">
        <f t="shared" si="60"/>
        <v>21.87213215050474</v>
      </c>
      <c r="N127" s="101">
        <f t="shared" si="79"/>
        <v>743</v>
      </c>
      <c r="O127" s="132">
        <f t="shared" si="61"/>
        <v>22.728663199755278</v>
      </c>
      <c r="P127" s="121">
        <f t="shared" si="80"/>
        <v>3269</v>
      </c>
      <c r="Q127" s="104">
        <v>885</v>
      </c>
      <c r="R127" s="9">
        <v>60</v>
      </c>
      <c r="S127" s="9">
        <v>313</v>
      </c>
      <c r="T127" s="9">
        <v>885</v>
      </c>
      <c r="U127" s="117">
        <v>2514</v>
      </c>
      <c r="V127" s="118">
        <v>924</v>
      </c>
      <c r="W127" s="9">
        <v>717</v>
      </c>
      <c r="Y127" s="9"/>
      <c r="Z127" s="9"/>
      <c r="AA127" s="9"/>
      <c r="AB127" s="9"/>
      <c r="AC127" s="9"/>
    </row>
    <row r="128" spans="1:29" ht="13.5" thickBot="1">
      <c r="A128" s="50">
        <v>861</v>
      </c>
      <c r="B128" s="99" t="s">
        <v>336</v>
      </c>
      <c r="C128" s="109">
        <f t="shared" si="73"/>
        <v>5885</v>
      </c>
      <c r="D128" s="101">
        <f t="shared" si="74"/>
        <v>44</v>
      </c>
      <c r="E128" s="132">
        <f t="shared" si="56"/>
        <v>0.74766355140186924</v>
      </c>
      <c r="F128" s="101">
        <f t="shared" si="75"/>
        <v>200</v>
      </c>
      <c r="G128" s="132">
        <f t="shared" si="57"/>
        <v>3.3984706881903146</v>
      </c>
      <c r="H128" s="101">
        <f t="shared" si="76"/>
        <v>852</v>
      </c>
      <c r="I128" s="132">
        <f t="shared" si="58"/>
        <v>14.47748513169074</v>
      </c>
      <c r="J128" s="101">
        <f t="shared" si="77"/>
        <v>2359</v>
      </c>
      <c r="K128" s="132">
        <f t="shared" si="59"/>
        <v>40.08496176720476</v>
      </c>
      <c r="L128" s="101">
        <f t="shared" si="78"/>
        <v>1207</v>
      </c>
      <c r="M128" s="132">
        <f t="shared" si="60"/>
        <v>20.509770603228546</v>
      </c>
      <c r="N128" s="101">
        <f t="shared" si="79"/>
        <v>1223</v>
      </c>
      <c r="O128" s="132">
        <f t="shared" si="61"/>
        <v>20.781648258283774</v>
      </c>
      <c r="P128" s="121">
        <f t="shared" si="80"/>
        <v>5885</v>
      </c>
      <c r="Q128" s="104">
        <v>887</v>
      </c>
      <c r="R128" s="9">
        <v>391</v>
      </c>
      <c r="S128" s="9">
        <v>1672</v>
      </c>
      <c r="T128" s="9">
        <v>5486</v>
      </c>
      <c r="U128" s="117">
        <v>13000</v>
      </c>
      <c r="V128" s="118">
        <v>4470</v>
      </c>
      <c r="W128" s="9">
        <v>3512</v>
      </c>
      <c r="Y128" s="9"/>
      <c r="Z128" s="9"/>
      <c r="AA128" s="9"/>
      <c r="AB128" s="9"/>
      <c r="AC128" s="9"/>
    </row>
    <row r="129" spans="1:29" ht="13.5" thickBot="1">
      <c r="A129" s="28">
        <v>9</v>
      </c>
      <c r="B129" s="106" t="s">
        <v>478</v>
      </c>
      <c r="C129" s="110">
        <f>SUM(C130:C139)</f>
        <v>827836</v>
      </c>
      <c r="D129" s="108">
        <f>SUM(D130:D139)</f>
        <v>7830</v>
      </c>
      <c r="E129" s="133">
        <f t="shared" si="56"/>
        <v>0.9458395141066589</v>
      </c>
      <c r="F129" s="108">
        <f t="shared" ref="F129:N129" si="81">SUM(F130:F139)</f>
        <v>37794</v>
      </c>
      <c r="G129" s="133">
        <f t="shared" si="57"/>
        <v>4.5653970110021795</v>
      </c>
      <c r="H129" s="108">
        <f t="shared" si="81"/>
        <v>120543</v>
      </c>
      <c r="I129" s="133">
        <f t="shared" si="58"/>
        <v>14.561217439202935</v>
      </c>
      <c r="J129" s="108">
        <f t="shared" si="81"/>
        <v>360429</v>
      </c>
      <c r="K129" s="133">
        <f t="shared" si="59"/>
        <v>43.538696070236135</v>
      </c>
      <c r="L129" s="108">
        <f t="shared" si="81"/>
        <v>163528</v>
      </c>
      <c r="M129" s="133">
        <f t="shared" si="60"/>
        <v>19.753671016964713</v>
      </c>
      <c r="N129" s="108">
        <f t="shared" si="81"/>
        <v>137712</v>
      </c>
      <c r="O129" s="134">
        <f t="shared" si="61"/>
        <v>16.635178948487379</v>
      </c>
      <c r="P129" s="119">
        <f>SUM(P130:P139)</f>
        <v>827836</v>
      </c>
      <c r="Q129" s="104">
        <v>890</v>
      </c>
      <c r="R129" s="9">
        <v>168</v>
      </c>
      <c r="S129" s="9">
        <v>666</v>
      </c>
      <c r="T129" s="9">
        <v>2644</v>
      </c>
      <c r="U129" s="117">
        <v>6056</v>
      </c>
      <c r="V129" s="118">
        <v>2609</v>
      </c>
      <c r="W129" s="9">
        <v>2490</v>
      </c>
      <c r="Y129" s="9"/>
      <c r="Z129" s="9"/>
      <c r="AA129" s="9"/>
      <c r="AB129" s="9"/>
      <c r="AC129" s="9"/>
    </row>
    <row r="130" spans="1:29">
      <c r="A130" s="1">
        <v>1</v>
      </c>
      <c r="B130" s="99" t="s">
        <v>476</v>
      </c>
      <c r="C130" s="109">
        <f t="shared" ref="C130:C139" si="82">(D130+F130+H130+J130+L130+N130)</f>
        <v>602822</v>
      </c>
      <c r="D130" s="101">
        <f t="shared" ref="D130:D139" si="83">VLOOKUP(A130,$Q$7:$W$131,2,0)</f>
        <v>5717</v>
      </c>
      <c r="E130" s="132">
        <f t="shared" si="56"/>
        <v>0.94837281983736499</v>
      </c>
      <c r="F130" s="101">
        <f t="shared" ref="F130:F139" si="84">VLOOKUP(A130,$Q$7:$W$131,3,0)</f>
        <v>28276</v>
      </c>
      <c r="G130" s="132">
        <f t="shared" si="57"/>
        <v>4.6906051869374377</v>
      </c>
      <c r="H130" s="101">
        <f t="shared" ref="H130:H139" si="85">VLOOKUP(A130,$Q$7:$W$131,4,0)</f>
        <v>89648</v>
      </c>
      <c r="I130" s="132">
        <f t="shared" si="58"/>
        <v>14.871388237323787</v>
      </c>
      <c r="J130" s="101">
        <f t="shared" ref="J130:J139" si="86">VLOOKUP(A130,$Q$7:$W$131,5,0)</f>
        <v>266011</v>
      </c>
      <c r="K130" s="132">
        <f t="shared" si="59"/>
        <v>44.127619761720702</v>
      </c>
      <c r="L130" s="101">
        <f t="shared" ref="L130:L139" si="87">VLOOKUP(A130,$Q$7:$W$131,6,0)</f>
        <v>116425</v>
      </c>
      <c r="M130" s="132">
        <f t="shared" si="60"/>
        <v>19.313329639595104</v>
      </c>
      <c r="N130" s="101">
        <f t="shared" ref="N130:N139" si="88">VLOOKUP(A130,$Q$7:$W$131,7,0)</f>
        <v>96745</v>
      </c>
      <c r="O130" s="132">
        <f t="shared" si="61"/>
        <v>16.0486843545856</v>
      </c>
      <c r="P130" s="121">
        <f t="shared" ref="P130:P139" si="89">(D130+F130+H130+J130+L130+N130)</f>
        <v>602822</v>
      </c>
      <c r="Q130" s="104">
        <v>893</v>
      </c>
      <c r="R130" s="9">
        <v>152</v>
      </c>
      <c r="S130" s="9">
        <v>869</v>
      </c>
      <c r="T130" s="9">
        <v>2377</v>
      </c>
      <c r="U130" s="117">
        <v>4304</v>
      </c>
      <c r="V130" s="118">
        <v>1285</v>
      </c>
      <c r="W130" s="9">
        <v>1242</v>
      </c>
      <c r="X130" s="9"/>
      <c r="Y130" s="9"/>
      <c r="Z130" s="9"/>
      <c r="AA130" s="9"/>
      <c r="AB130" s="9"/>
      <c r="AC130" s="9"/>
    </row>
    <row r="131" spans="1:29">
      <c r="A131" s="1">
        <v>79</v>
      </c>
      <c r="B131" s="99" t="s">
        <v>475</v>
      </c>
      <c r="C131" s="109">
        <f t="shared" si="82"/>
        <v>17460</v>
      </c>
      <c r="D131" s="101">
        <f t="shared" si="83"/>
        <v>169</v>
      </c>
      <c r="E131" s="132">
        <f t="shared" si="56"/>
        <v>0.96792668957617412</v>
      </c>
      <c r="F131" s="101">
        <f t="shared" si="84"/>
        <v>713</v>
      </c>
      <c r="G131" s="132">
        <f t="shared" si="57"/>
        <v>4.0836197021764029</v>
      </c>
      <c r="H131" s="101">
        <f t="shared" si="85"/>
        <v>2556</v>
      </c>
      <c r="I131" s="132">
        <f t="shared" si="58"/>
        <v>14.63917525773196</v>
      </c>
      <c r="J131" s="101">
        <f t="shared" si="86"/>
        <v>7424</v>
      </c>
      <c r="K131" s="132">
        <f t="shared" si="59"/>
        <v>42.520045819014889</v>
      </c>
      <c r="L131" s="101">
        <f t="shared" si="87"/>
        <v>3512</v>
      </c>
      <c r="M131" s="132">
        <f t="shared" si="60"/>
        <v>20.114547537227949</v>
      </c>
      <c r="N131" s="101">
        <f t="shared" si="88"/>
        <v>3086</v>
      </c>
      <c r="O131" s="132">
        <f t="shared" si="61"/>
        <v>17.674684994272624</v>
      </c>
      <c r="P131" s="121">
        <f t="shared" si="89"/>
        <v>17460</v>
      </c>
      <c r="Q131" s="104">
        <v>895</v>
      </c>
      <c r="R131" s="9">
        <v>378</v>
      </c>
      <c r="S131" s="9">
        <v>1729</v>
      </c>
      <c r="T131" s="9">
        <v>5595</v>
      </c>
      <c r="U131" s="117">
        <v>9917</v>
      </c>
      <c r="V131" s="118">
        <v>3041</v>
      </c>
      <c r="W131" s="9">
        <v>2008</v>
      </c>
    </row>
    <row r="132" spans="1:29">
      <c r="A132" s="1">
        <v>88</v>
      </c>
      <c r="B132" s="99" t="s">
        <v>474</v>
      </c>
      <c r="C132" s="109">
        <f t="shared" si="82"/>
        <v>91591</v>
      </c>
      <c r="D132" s="101">
        <f t="shared" si="83"/>
        <v>877</v>
      </c>
      <c r="E132" s="132">
        <f t="shared" si="56"/>
        <v>0.95751766003209915</v>
      </c>
      <c r="F132" s="101">
        <f t="shared" si="84"/>
        <v>4269</v>
      </c>
      <c r="G132" s="132">
        <f t="shared" si="57"/>
        <v>4.6609383017982111</v>
      </c>
      <c r="H132" s="101">
        <f t="shared" si="85"/>
        <v>13653</v>
      </c>
      <c r="I132" s="132">
        <f t="shared" si="58"/>
        <v>14.906486445174744</v>
      </c>
      <c r="J132" s="101">
        <f t="shared" si="86"/>
        <v>40423</v>
      </c>
      <c r="K132" s="132">
        <f t="shared" si="59"/>
        <v>44.13424899826402</v>
      </c>
      <c r="L132" s="101">
        <f t="shared" si="87"/>
        <v>17787</v>
      </c>
      <c r="M132" s="132">
        <f t="shared" si="60"/>
        <v>19.420030352327196</v>
      </c>
      <c r="N132" s="101">
        <f t="shared" si="88"/>
        <v>14582</v>
      </c>
      <c r="O132" s="132">
        <f t="shared" si="61"/>
        <v>15.920778242403729</v>
      </c>
      <c r="P132" s="121">
        <f t="shared" si="89"/>
        <v>91591</v>
      </c>
    </row>
    <row r="133" spans="1:29">
      <c r="A133" s="1">
        <v>129</v>
      </c>
      <c r="B133" s="99" t="s">
        <v>473</v>
      </c>
      <c r="C133" s="109">
        <f t="shared" si="82"/>
        <v>15741</v>
      </c>
      <c r="D133" s="101">
        <f t="shared" si="83"/>
        <v>150</v>
      </c>
      <c r="E133" s="132">
        <f t="shared" si="56"/>
        <v>0.95292548122736798</v>
      </c>
      <c r="F133" s="101">
        <f t="shared" si="84"/>
        <v>574</v>
      </c>
      <c r="G133" s="132">
        <f t="shared" si="57"/>
        <v>3.646528174830062</v>
      </c>
      <c r="H133" s="101">
        <f t="shared" si="85"/>
        <v>1917</v>
      </c>
      <c r="I133" s="132">
        <f t="shared" si="58"/>
        <v>12.178387650085764</v>
      </c>
      <c r="J133" s="101">
        <f t="shared" si="86"/>
        <v>6142</v>
      </c>
      <c r="K133" s="132">
        <f t="shared" si="59"/>
        <v>39.019122037989959</v>
      </c>
      <c r="L133" s="101">
        <f t="shared" si="87"/>
        <v>3695</v>
      </c>
      <c r="M133" s="132">
        <f t="shared" si="60"/>
        <v>23.473731020900832</v>
      </c>
      <c r="N133" s="101">
        <f t="shared" si="88"/>
        <v>3263</v>
      </c>
      <c r="O133" s="132">
        <f t="shared" si="61"/>
        <v>20.729305634966011</v>
      </c>
      <c r="P133" s="121">
        <f t="shared" si="89"/>
        <v>15741</v>
      </c>
    </row>
    <row r="134" spans="1:29">
      <c r="A134" s="1">
        <v>212</v>
      </c>
      <c r="B134" s="99" t="s">
        <v>472</v>
      </c>
      <c r="C134" s="109">
        <f t="shared" si="82"/>
        <v>16004</v>
      </c>
      <c r="D134" s="101">
        <f t="shared" si="83"/>
        <v>152</v>
      </c>
      <c r="E134" s="132">
        <f t="shared" ref="E134:E139" si="90">(D134/P134)*100</f>
        <v>0.94976255936015996</v>
      </c>
      <c r="F134" s="101">
        <f t="shared" si="84"/>
        <v>612</v>
      </c>
      <c r="G134" s="132">
        <f t="shared" ref="G134:G139" si="91">(F134/P134)*100</f>
        <v>3.8240439890027491</v>
      </c>
      <c r="H134" s="101">
        <f t="shared" si="85"/>
        <v>2120</v>
      </c>
      <c r="I134" s="132">
        <f t="shared" ref="I134:I139" si="92">(H134/P134)*100</f>
        <v>13.246688327918022</v>
      </c>
      <c r="J134" s="101">
        <f t="shared" si="86"/>
        <v>6763</v>
      </c>
      <c r="K134" s="132">
        <f t="shared" ref="K134:K139" si="93">(J134/P134)*100</f>
        <v>42.258185453636592</v>
      </c>
      <c r="L134" s="101">
        <f t="shared" si="87"/>
        <v>3556</v>
      </c>
      <c r="M134" s="132">
        <f t="shared" ref="M134:M139" si="94">(L134/P134)*100</f>
        <v>22.219445138715322</v>
      </c>
      <c r="N134" s="101">
        <f t="shared" si="88"/>
        <v>2801</v>
      </c>
      <c r="O134" s="132">
        <f t="shared" ref="O134:O139" si="95">(N134/P134)*100</f>
        <v>17.501874531367161</v>
      </c>
      <c r="P134" s="121">
        <f t="shared" si="89"/>
        <v>16004</v>
      </c>
    </row>
    <row r="135" spans="1:29">
      <c r="A135" s="1">
        <v>266</v>
      </c>
      <c r="B135" s="99" t="s">
        <v>471</v>
      </c>
      <c r="C135" s="109">
        <f t="shared" si="82"/>
        <v>15879</v>
      </c>
      <c r="D135" s="101">
        <f t="shared" si="83"/>
        <v>119</v>
      </c>
      <c r="E135" s="132">
        <f t="shared" si="90"/>
        <v>0.7494174696139555</v>
      </c>
      <c r="F135" s="101">
        <f t="shared" si="84"/>
        <v>604</v>
      </c>
      <c r="G135" s="132">
        <f t="shared" si="91"/>
        <v>3.8037659802254549</v>
      </c>
      <c r="H135" s="101">
        <f t="shared" si="85"/>
        <v>1959</v>
      </c>
      <c r="I135" s="132">
        <f t="shared" si="92"/>
        <v>12.337048932552428</v>
      </c>
      <c r="J135" s="101">
        <f t="shared" si="86"/>
        <v>5714</v>
      </c>
      <c r="K135" s="132">
        <f t="shared" si="93"/>
        <v>35.98463379306002</v>
      </c>
      <c r="L135" s="101">
        <f t="shared" si="87"/>
        <v>3700</v>
      </c>
      <c r="M135" s="132">
        <f t="shared" si="94"/>
        <v>23.301215441778449</v>
      </c>
      <c r="N135" s="101">
        <f t="shared" si="88"/>
        <v>3783</v>
      </c>
      <c r="O135" s="132">
        <f t="shared" si="95"/>
        <v>23.823918382769698</v>
      </c>
      <c r="P135" s="121">
        <f t="shared" si="89"/>
        <v>15879</v>
      </c>
    </row>
    <row r="136" spans="1:29">
      <c r="A136" s="1">
        <v>308</v>
      </c>
      <c r="B136" s="99" t="s">
        <v>470</v>
      </c>
      <c r="C136" s="109">
        <f t="shared" si="82"/>
        <v>12928</v>
      </c>
      <c r="D136" s="101">
        <f t="shared" si="83"/>
        <v>112</v>
      </c>
      <c r="E136" s="132">
        <f t="shared" si="90"/>
        <v>0.86633663366336644</v>
      </c>
      <c r="F136" s="101">
        <f t="shared" si="84"/>
        <v>517</v>
      </c>
      <c r="G136" s="132">
        <f t="shared" si="91"/>
        <v>3.999071782178218</v>
      </c>
      <c r="H136" s="101">
        <f t="shared" si="85"/>
        <v>1805</v>
      </c>
      <c r="I136" s="132">
        <f t="shared" si="92"/>
        <v>13.961943069306932</v>
      </c>
      <c r="J136" s="101">
        <f t="shared" si="86"/>
        <v>5543</v>
      </c>
      <c r="K136" s="132">
        <f t="shared" si="93"/>
        <v>42.875928217821787</v>
      </c>
      <c r="L136" s="101">
        <f t="shared" si="87"/>
        <v>2759</v>
      </c>
      <c r="M136" s="132">
        <f t="shared" si="94"/>
        <v>21.341274752475247</v>
      </c>
      <c r="N136" s="101">
        <f t="shared" si="88"/>
        <v>2192</v>
      </c>
      <c r="O136" s="132">
        <f t="shared" si="95"/>
        <v>16.955445544554458</v>
      </c>
      <c r="P136" s="121">
        <f t="shared" si="89"/>
        <v>12928</v>
      </c>
    </row>
    <row r="137" spans="1:29">
      <c r="A137" s="1">
        <v>360</v>
      </c>
      <c r="B137" s="99" t="s">
        <v>468</v>
      </c>
      <c r="C137" s="109">
        <f t="shared" si="82"/>
        <v>40803</v>
      </c>
      <c r="D137" s="101">
        <f t="shared" si="83"/>
        <v>394</v>
      </c>
      <c r="E137" s="132">
        <f t="shared" si="90"/>
        <v>0.9656152733867609</v>
      </c>
      <c r="F137" s="101">
        <f t="shared" si="84"/>
        <v>1607</v>
      </c>
      <c r="G137" s="132">
        <f t="shared" si="91"/>
        <v>3.9384358993211284</v>
      </c>
      <c r="H137" s="101">
        <f t="shared" si="85"/>
        <v>5106</v>
      </c>
      <c r="I137" s="132">
        <f t="shared" si="92"/>
        <v>12.513785751047719</v>
      </c>
      <c r="J137" s="101">
        <f t="shared" si="86"/>
        <v>16662</v>
      </c>
      <c r="K137" s="132">
        <f t="shared" si="93"/>
        <v>40.835232703477686</v>
      </c>
      <c r="L137" s="101">
        <f t="shared" si="87"/>
        <v>8963</v>
      </c>
      <c r="M137" s="132">
        <f t="shared" si="94"/>
        <v>21.966522069455678</v>
      </c>
      <c r="N137" s="101">
        <f t="shared" si="88"/>
        <v>8071</v>
      </c>
      <c r="O137" s="132">
        <f t="shared" si="95"/>
        <v>19.780408303311031</v>
      </c>
      <c r="P137" s="121">
        <f t="shared" si="89"/>
        <v>40803</v>
      </c>
    </row>
    <row r="138" spans="1:29">
      <c r="A138" s="1">
        <v>380</v>
      </c>
      <c r="B138" s="99" t="s">
        <v>467</v>
      </c>
      <c r="C138" s="109">
        <f t="shared" si="82"/>
        <v>9089</v>
      </c>
      <c r="D138" s="101">
        <f t="shared" si="83"/>
        <v>81</v>
      </c>
      <c r="E138" s="132">
        <f t="shared" si="90"/>
        <v>0.89118714930135323</v>
      </c>
      <c r="F138" s="101">
        <f t="shared" si="84"/>
        <v>359</v>
      </c>
      <c r="G138" s="132">
        <f t="shared" si="91"/>
        <v>3.9498294641874794</v>
      </c>
      <c r="H138" s="101">
        <f t="shared" si="85"/>
        <v>1112</v>
      </c>
      <c r="I138" s="132">
        <f t="shared" si="92"/>
        <v>12.234569259544505</v>
      </c>
      <c r="J138" s="101">
        <f t="shared" si="86"/>
        <v>3534</v>
      </c>
      <c r="K138" s="132">
        <f t="shared" si="93"/>
        <v>38.882165254703487</v>
      </c>
      <c r="L138" s="101">
        <f t="shared" si="87"/>
        <v>1912</v>
      </c>
      <c r="M138" s="132">
        <f t="shared" si="94"/>
        <v>21.036417647706017</v>
      </c>
      <c r="N138" s="101">
        <f t="shared" si="88"/>
        <v>2091</v>
      </c>
      <c r="O138" s="132">
        <f t="shared" si="95"/>
        <v>23.005831224557159</v>
      </c>
      <c r="P138" s="121">
        <f t="shared" si="89"/>
        <v>9089</v>
      </c>
    </row>
    <row r="139" spans="1:29">
      <c r="A139" s="1">
        <v>631</v>
      </c>
      <c r="B139" s="99" t="s">
        <v>466</v>
      </c>
      <c r="C139" s="109">
        <f t="shared" si="82"/>
        <v>5519</v>
      </c>
      <c r="D139" s="101">
        <f t="shared" si="83"/>
        <v>59</v>
      </c>
      <c r="E139" s="132">
        <f t="shared" si="90"/>
        <v>1.0690342453342998</v>
      </c>
      <c r="F139" s="101">
        <f t="shared" si="84"/>
        <v>263</v>
      </c>
      <c r="G139" s="132">
        <f t="shared" si="91"/>
        <v>4.7653560427613701</v>
      </c>
      <c r="H139" s="101">
        <f t="shared" si="85"/>
        <v>667</v>
      </c>
      <c r="I139" s="132">
        <f t="shared" si="92"/>
        <v>12.085522739626745</v>
      </c>
      <c r="J139" s="101">
        <f t="shared" si="86"/>
        <v>2213</v>
      </c>
      <c r="K139" s="132">
        <f t="shared" si="93"/>
        <v>40.097843812284836</v>
      </c>
      <c r="L139" s="101">
        <f t="shared" si="87"/>
        <v>1219</v>
      </c>
      <c r="M139" s="132">
        <f t="shared" si="94"/>
        <v>22.087334662076465</v>
      </c>
      <c r="N139" s="101">
        <f t="shared" si="88"/>
        <v>1098</v>
      </c>
      <c r="O139" s="132">
        <f t="shared" si="95"/>
        <v>19.89490849791629</v>
      </c>
      <c r="P139" s="121">
        <f t="shared" si="89"/>
        <v>5519</v>
      </c>
    </row>
    <row r="140" spans="1:29">
      <c r="B140" s="97"/>
    </row>
    <row r="141" spans="1:29">
      <c r="A141" s="457" t="s">
        <v>910</v>
      </c>
      <c r="B141" s="600" t="str">
        <f>'1.COBERTURA  DANE'!B140</f>
        <v>SISPRO-BODEGA DE DATOS NOVIEMBRE 2017</v>
      </c>
      <c r="C141" s="600"/>
    </row>
    <row r="142" spans="1:29">
      <c r="A142" s="459"/>
      <c r="B142" s="600" t="s">
        <v>1063</v>
      </c>
      <c r="C142" s="600"/>
    </row>
    <row r="143" spans="1:29">
      <c r="A143" s="460" t="s">
        <v>1079</v>
      </c>
      <c r="B143" s="601" t="s">
        <v>1078</v>
      </c>
      <c r="C143" s="601"/>
    </row>
    <row r="144" spans="1:29">
      <c r="B144" s="96"/>
    </row>
    <row r="145" spans="2:2">
      <c r="B145" s="94"/>
    </row>
    <row r="146" spans="2:2">
      <c r="B146" s="93"/>
    </row>
    <row r="147" spans="2:2">
      <c r="B147" s="93"/>
    </row>
    <row r="148" spans="2:2">
      <c r="B148" s="93"/>
    </row>
    <row r="149" spans="2:2">
      <c r="B149" s="93"/>
    </row>
    <row r="150" spans="2:2">
      <c r="B150" s="93"/>
    </row>
    <row r="151" spans="2:2">
      <c r="B151" s="93"/>
    </row>
    <row r="152" spans="2:2">
      <c r="B152" s="93"/>
    </row>
    <row r="153" spans="2:2">
      <c r="B153" s="93"/>
    </row>
    <row r="154" spans="2:2">
      <c r="B154" s="93"/>
    </row>
    <row r="155" spans="2:2">
      <c r="B155" s="93"/>
    </row>
    <row r="156" spans="2:2">
      <c r="B156" s="93"/>
    </row>
    <row r="157" spans="2:2">
      <c r="B157" s="93"/>
    </row>
    <row r="158" spans="2:2">
      <c r="B158" s="93"/>
    </row>
    <row r="159" spans="2:2">
      <c r="B159" s="93"/>
    </row>
    <row r="160" spans="2:2">
      <c r="B160" s="93"/>
    </row>
    <row r="161" spans="2:2">
      <c r="B161" s="93"/>
    </row>
    <row r="162" spans="2:2">
      <c r="B162" s="93"/>
    </row>
    <row r="163" spans="2:2">
      <c r="B163" s="93"/>
    </row>
    <row r="164" spans="2:2">
      <c r="B164" s="93"/>
    </row>
    <row r="165" spans="2:2">
      <c r="B165" s="93"/>
    </row>
    <row r="166" spans="2:2">
      <c r="B166" s="93"/>
    </row>
    <row r="167" spans="2:2">
      <c r="B167" s="93"/>
    </row>
    <row r="168" spans="2:2">
      <c r="B168" s="93"/>
    </row>
    <row r="169" spans="2:2">
      <c r="B169" s="93"/>
    </row>
    <row r="170" spans="2:2">
      <c r="B170" s="93"/>
    </row>
    <row r="171" spans="2:2">
      <c r="B171" s="93"/>
    </row>
    <row r="172" spans="2:2">
      <c r="B172" s="93"/>
    </row>
    <row r="173" spans="2:2">
      <c r="B173" s="93"/>
    </row>
    <row r="174" spans="2:2">
      <c r="B174" s="93"/>
    </row>
    <row r="175" spans="2:2">
      <c r="B175" s="93"/>
    </row>
    <row r="176" spans="2:2">
      <c r="B176" s="93"/>
    </row>
    <row r="177" spans="2:2">
      <c r="B177" s="93"/>
    </row>
    <row r="178" spans="2:2">
      <c r="B178" s="93"/>
    </row>
    <row r="179" spans="2:2">
      <c r="B179" s="93"/>
    </row>
    <row r="180" spans="2:2">
      <c r="B180" s="93"/>
    </row>
    <row r="181" spans="2:2">
      <c r="B181" s="93"/>
    </row>
    <row r="182" spans="2:2">
      <c r="B182" s="93"/>
    </row>
    <row r="183" spans="2:2">
      <c r="B183" s="93"/>
    </row>
    <row r="184" spans="2:2">
      <c r="B184" s="93"/>
    </row>
    <row r="185" spans="2:2">
      <c r="B185" s="93"/>
    </row>
    <row r="186" spans="2:2">
      <c r="B186" s="93"/>
    </row>
    <row r="187" spans="2:2">
      <c r="B187" s="93"/>
    </row>
    <row r="188" spans="2:2">
      <c r="B188" s="93"/>
    </row>
    <row r="189" spans="2:2">
      <c r="B189" s="93"/>
    </row>
    <row r="190" spans="2:2">
      <c r="B190" s="93"/>
    </row>
    <row r="191" spans="2:2">
      <c r="B191" s="93"/>
    </row>
    <row r="192" spans="2:2">
      <c r="B192" s="93"/>
    </row>
    <row r="193" spans="2:2">
      <c r="B193" s="93"/>
    </row>
    <row r="194" spans="2:2">
      <c r="B194" s="93"/>
    </row>
    <row r="195" spans="2:2">
      <c r="B195" s="93"/>
    </row>
    <row r="196" spans="2:2">
      <c r="B196" s="93"/>
    </row>
    <row r="197" spans="2:2">
      <c r="B197" s="93"/>
    </row>
    <row r="198" spans="2:2">
      <c r="B198" s="93"/>
    </row>
    <row r="199" spans="2:2">
      <c r="B199" s="93"/>
    </row>
    <row r="200" spans="2:2">
      <c r="B200" s="93"/>
    </row>
    <row r="201" spans="2:2">
      <c r="B201" s="93"/>
    </row>
    <row r="202" spans="2:2">
      <c r="B202" s="93"/>
    </row>
  </sheetData>
  <mergeCells count="9">
    <mergeCell ref="B142:C142"/>
    <mergeCell ref="B143:C143"/>
    <mergeCell ref="D1:O1"/>
    <mergeCell ref="A2:A5"/>
    <mergeCell ref="P2:P4"/>
    <mergeCell ref="D2:O3"/>
    <mergeCell ref="C2:C4"/>
    <mergeCell ref="B2:B4"/>
    <mergeCell ref="B141:C141"/>
  </mergeCells>
  <pageMargins left="0.75" right="0.75" top="1" bottom="1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AC202"/>
  <sheetViews>
    <sheetView showGridLines="0" zoomScaleNormal="100" workbookViewId="0">
      <selection activeCell="P2" sqref="P2:P4"/>
    </sheetView>
  </sheetViews>
  <sheetFormatPr baseColWidth="10" defaultRowHeight="12.75"/>
  <cols>
    <col min="1" max="1" width="10.7109375" style="244" customWidth="1"/>
    <col min="2" max="2" width="20.140625" style="92" customWidth="1"/>
    <col min="3" max="15" width="11.42578125" style="100"/>
    <col min="16" max="16" width="11.5703125" style="100" customWidth="1"/>
    <col min="17" max="23" width="11.42578125" style="100" hidden="1" customWidth="1"/>
    <col min="24" max="16384" width="11.42578125" style="100"/>
  </cols>
  <sheetData>
    <row r="1" spans="1:29" ht="90.75" customHeight="1">
      <c r="A1" s="402"/>
      <c r="B1" s="403"/>
      <c r="C1" s="680" t="s">
        <v>1067</v>
      </c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554" t="str">
        <f>'1.COBERTURA  DANE'!C1</f>
        <v>Diciembre 2017</v>
      </c>
      <c r="X1" s="148"/>
    </row>
    <row r="2" spans="1:29">
      <c r="A2" s="681"/>
      <c r="B2" s="693" t="s">
        <v>481</v>
      </c>
      <c r="C2" s="691" t="s">
        <v>181</v>
      </c>
      <c r="D2" s="685" t="s">
        <v>488</v>
      </c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7"/>
      <c r="P2" s="682" t="s">
        <v>480</v>
      </c>
    </row>
    <row r="3" spans="1:29" ht="12.75" customHeight="1">
      <c r="A3" s="681"/>
      <c r="B3" s="693"/>
      <c r="C3" s="692"/>
      <c r="D3" s="688"/>
      <c r="E3" s="689"/>
      <c r="F3" s="689"/>
      <c r="G3" s="689"/>
      <c r="H3" s="689"/>
      <c r="I3" s="689"/>
      <c r="J3" s="689"/>
      <c r="K3" s="689"/>
      <c r="L3" s="689"/>
      <c r="M3" s="689"/>
      <c r="N3" s="689"/>
      <c r="O3" s="690"/>
      <c r="P3" s="683"/>
    </row>
    <row r="4" spans="1:29" ht="18.75" customHeight="1">
      <c r="A4" s="681"/>
      <c r="B4" s="693"/>
      <c r="C4" s="692"/>
      <c r="D4" s="165" t="s">
        <v>487</v>
      </c>
      <c r="E4" s="165" t="s">
        <v>197</v>
      </c>
      <c r="F4" s="165" t="s">
        <v>486</v>
      </c>
      <c r="G4" s="165" t="s">
        <v>197</v>
      </c>
      <c r="H4" s="165" t="s">
        <v>485</v>
      </c>
      <c r="I4" s="165" t="s">
        <v>197</v>
      </c>
      <c r="J4" s="165" t="s">
        <v>484</v>
      </c>
      <c r="K4" s="165" t="s">
        <v>197</v>
      </c>
      <c r="L4" s="165" t="s">
        <v>483</v>
      </c>
      <c r="M4" s="165" t="s">
        <v>197</v>
      </c>
      <c r="N4" s="165" t="s">
        <v>482</v>
      </c>
      <c r="O4" s="165" t="s">
        <v>197</v>
      </c>
      <c r="P4" s="684"/>
    </row>
    <row r="5" spans="1:29" ht="20.25" customHeight="1">
      <c r="A5" s="681"/>
      <c r="B5" s="113" t="s">
        <v>479</v>
      </c>
      <c r="C5" s="114">
        <f>SUM(C6+C13+C20+C32+C43+C63+C81+C105+C129)</f>
        <v>3699285</v>
      </c>
      <c r="D5" s="114">
        <f t="shared" ref="D5:N5" si="0">SUM(D6+D13+D20+D32+D43+D63+D81+D105+D129)</f>
        <v>34460</v>
      </c>
      <c r="E5" s="130">
        <f>(D5/P5)*100</f>
        <v>0.93153136349321564</v>
      </c>
      <c r="F5" s="114">
        <f t="shared" si="0"/>
        <v>157189</v>
      </c>
      <c r="G5" s="128">
        <f>(F5/P5)*100</f>
        <v>4.2491724752215632</v>
      </c>
      <c r="H5" s="114">
        <f t="shared" si="0"/>
        <v>459271</v>
      </c>
      <c r="I5" s="130">
        <f>(H5/P5)*100</f>
        <v>12.415128869497755</v>
      </c>
      <c r="J5" s="114">
        <f t="shared" si="0"/>
        <v>1824245</v>
      </c>
      <c r="K5" s="129">
        <f>(J5/P5)*100</f>
        <v>49.313448409625103</v>
      </c>
      <c r="L5" s="114">
        <f t="shared" si="0"/>
        <v>706037</v>
      </c>
      <c r="M5" s="129">
        <f>(L5/P5)*100</f>
        <v>19.085769277035968</v>
      </c>
      <c r="N5" s="114">
        <f t="shared" si="0"/>
        <v>518083</v>
      </c>
      <c r="O5" s="145">
        <f>(N5/P5)*100</f>
        <v>14.004949605126397</v>
      </c>
      <c r="P5" s="147">
        <f>+P6+P13+P20+P32+P43+P63+P81+P105+P129</f>
        <v>3699285</v>
      </c>
      <c r="R5" s="125">
        <v>0</v>
      </c>
      <c r="S5" s="125">
        <v>1</v>
      </c>
      <c r="T5" s="126" t="s">
        <v>255</v>
      </c>
      <c r="U5" s="126" t="s">
        <v>496</v>
      </c>
      <c r="V5" s="126" t="s">
        <v>497</v>
      </c>
      <c r="W5" s="126" t="s">
        <v>498</v>
      </c>
    </row>
    <row r="6" spans="1:29" ht="24.75" customHeight="1" thickBot="1">
      <c r="A6" s="28">
        <v>1</v>
      </c>
      <c r="B6" s="106" t="s">
        <v>122</v>
      </c>
      <c r="C6" s="107">
        <f>SUM(C7:C12)</f>
        <v>27084</v>
      </c>
      <c r="D6" s="107">
        <f>SUM(D7:D12)</f>
        <v>265</v>
      </c>
      <c r="E6" s="131">
        <f t="shared" ref="E6:E69" si="1">(D6/P6)*100</f>
        <v>0.97843745384728986</v>
      </c>
      <c r="F6" s="107">
        <f t="shared" ref="F6:N6" si="2">SUM(F7:F12)</f>
        <v>1284</v>
      </c>
      <c r="G6" s="131">
        <f t="shared" ref="G6:G69" si="3">(F6/P6)*100</f>
        <v>4.7408063801506426</v>
      </c>
      <c r="H6" s="107">
        <f t="shared" si="2"/>
        <v>4187</v>
      </c>
      <c r="I6" s="131">
        <f t="shared" ref="I6:I69" si="4">(H6/P6)*100</f>
        <v>15.459311770787181</v>
      </c>
      <c r="J6" s="107">
        <f t="shared" si="2"/>
        <v>13951</v>
      </c>
      <c r="K6" s="131">
        <f t="shared" ref="K6:K69" si="5">(J6/P6)*100</f>
        <v>51.510116674051098</v>
      </c>
      <c r="L6" s="107">
        <f t="shared" si="2"/>
        <v>5046</v>
      </c>
      <c r="M6" s="131">
        <f t="shared" ref="M6:M69" si="6">(L6/P6)*100</f>
        <v>18.630926007975187</v>
      </c>
      <c r="N6" s="107">
        <f t="shared" si="2"/>
        <v>2351</v>
      </c>
      <c r="O6" s="131">
        <f t="shared" ref="O6:O69" si="7">(N6/P6)*100</f>
        <v>8.6804017131885978</v>
      </c>
      <c r="P6" s="146">
        <f>SUM(P7:P12)</f>
        <v>27084</v>
      </c>
      <c r="Q6" s="111" t="s">
        <v>489</v>
      </c>
      <c r="R6" s="112" t="s">
        <v>487</v>
      </c>
      <c r="S6" s="112" t="s">
        <v>486</v>
      </c>
      <c r="T6" s="112" t="s">
        <v>485</v>
      </c>
      <c r="U6" s="112" t="s">
        <v>484</v>
      </c>
      <c r="V6" s="112" t="s">
        <v>483</v>
      </c>
      <c r="W6" s="112" t="s">
        <v>482</v>
      </c>
      <c r="Y6" s="9"/>
      <c r="Z6" s="9"/>
      <c r="AA6" s="9"/>
      <c r="AB6" s="9"/>
      <c r="AC6" s="9"/>
    </row>
    <row r="7" spans="1:29">
      <c r="A7" s="1">
        <v>142</v>
      </c>
      <c r="B7" s="99" t="s">
        <v>455</v>
      </c>
      <c r="C7" s="109">
        <f t="shared" ref="C7:C12" si="8">(D7+F7+H7+J7+L7+N7)</f>
        <v>905</v>
      </c>
      <c r="D7" s="101">
        <f t="shared" ref="D7:D12" si="9">VLOOKUP(A7,$Q$7:$W$131,2,0)</f>
        <v>3</v>
      </c>
      <c r="E7" s="132">
        <f t="shared" si="1"/>
        <v>0.33149171270718231</v>
      </c>
      <c r="F7" s="101">
        <f t="shared" ref="F7:F12" si="10">VLOOKUP(A7,$Q$7:$W$131,3,0)</f>
        <v>36</v>
      </c>
      <c r="G7" s="132">
        <f t="shared" si="3"/>
        <v>3.9779005524861875</v>
      </c>
      <c r="H7" s="101">
        <f t="shared" ref="H7:H12" si="11">VLOOKUP(A7,$Q$7:$W$131,4,0)</f>
        <v>117</v>
      </c>
      <c r="I7" s="132">
        <f t="shared" si="4"/>
        <v>12.928176795580109</v>
      </c>
      <c r="J7" s="101">
        <f t="shared" ref="J7:J12" si="12">VLOOKUP(A7,$Q$7:$W$131,5,0)</f>
        <v>366</v>
      </c>
      <c r="K7" s="132">
        <f t="shared" si="5"/>
        <v>40.44198895027624</v>
      </c>
      <c r="L7" s="101">
        <f t="shared" ref="L7:L12" si="13">VLOOKUP(A7,$Q$7:$W$131,6,0)</f>
        <v>209</v>
      </c>
      <c r="M7" s="132">
        <f t="shared" si="6"/>
        <v>23.093922651933703</v>
      </c>
      <c r="N7" s="101">
        <f t="shared" ref="N7:N12" si="14">VLOOKUP(A7,$Q$7:$W$131,7,0)</f>
        <v>174</v>
      </c>
      <c r="O7" s="132">
        <f t="shared" si="7"/>
        <v>19.226519337016573</v>
      </c>
      <c r="P7" s="121">
        <f>(D7+F7+H7+J7+L7+N7)</f>
        <v>905</v>
      </c>
      <c r="Q7" s="104">
        <v>1</v>
      </c>
      <c r="R7" s="9">
        <v>17161</v>
      </c>
      <c r="S7" s="9">
        <v>77464</v>
      </c>
      <c r="T7" s="9">
        <v>216983</v>
      </c>
      <c r="U7" s="117">
        <v>939326</v>
      </c>
      <c r="V7" s="118">
        <v>370447</v>
      </c>
      <c r="W7" s="9">
        <v>295277</v>
      </c>
      <c r="Y7" s="9"/>
      <c r="Z7" s="9"/>
      <c r="AA7" s="9"/>
      <c r="AB7" s="9"/>
      <c r="AC7" s="9"/>
    </row>
    <row r="8" spans="1:29">
      <c r="A8" s="1">
        <v>425</v>
      </c>
      <c r="B8" s="99" t="s">
        <v>454</v>
      </c>
      <c r="C8" s="109">
        <f t="shared" si="8"/>
        <v>1861</v>
      </c>
      <c r="D8" s="101">
        <f t="shared" si="9"/>
        <v>19</v>
      </c>
      <c r="E8" s="132">
        <f t="shared" si="1"/>
        <v>1.0209564750134337</v>
      </c>
      <c r="F8" s="101">
        <f t="shared" si="10"/>
        <v>80</v>
      </c>
      <c r="G8" s="132">
        <f t="shared" si="3"/>
        <v>4.2987641053197203</v>
      </c>
      <c r="H8" s="101">
        <f t="shared" si="11"/>
        <v>272</v>
      </c>
      <c r="I8" s="132">
        <f t="shared" si="4"/>
        <v>14.61579795808705</v>
      </c>
      <c r="J8" s="101">
        <f t="shared" si="12"/>
        <v>975</v>
      </c>
      <c r="K8" s="132">
        <f t="shared" si="5"/>
        <v>52.391187533584095</v>
      </c>
      <c r="L8" s="101">
        <f t="shared" si="13"/>
        <v>335</v>
      </c>
      <c r="M8" s="132">
        <f t="shared" si="6"/>
        <v>18.001074691026332</v>
      </c>
      <c r="N8" s="101">
        <f t="shared" si="14"/>
        <v>180</v>
      </c>
      <c r="O8" s="132">
        <f t="shared" si="7"/>
        <v>9.6722192369693722</v>
      </c>
      <c r="P8" s="121">
        <f t="shared" ref="P8:P71" si="15">(D8+F8+H8+J8+L8+N8)</f>
        <v>1861</v>
      </c>
      <c r="Q8" s="104">
        <v>2</v>
      </c>
      <c r="R8" s="9">
        <v>18</v>
      </c>
      <c r="S8" s="9">
        <v>138</v>
      </c>
      <c r="T8" s="9">
        <v>407</v>
      </c>
      <c r="U8" s="117">
        <v>1541</v>
      </c>
      <c r="V8" s="118">
        <v>658</v>
      </c>
      <c r="W8" s="9">
        <v>589</v>
      </c>
      <c r="Y8" s="9"/>
      <c r="Z8" s="9"/>
      <c r="AA8" s="9"/>
      <c r="AB8" s="9"/>
      <c r="AC8" s="9"/>
    </row>
    <row r="9" spans="1:29">
      <c r="A9" s="1">
        <v>579</v>
      </c>
      <c r="B9" s="99" t="s">
        <v>452</v>
      </c>
      <c r="C9" s="109">
        <f t="shared" si="8"/>
        <v>17451</v>
      </c>
      <c r="D9" s="101">
        <f t="shared" si="9"/>
        <v>194</v>
      </c>
      <c r="E9" s="132">
        <f t="shared" si="1"/>
        <v>1.1116841441751188</v>
      </c>
      <c r="F9" s="101">
        <f t="shared" si="10"/>
        <v>870</v>
      </c>
      <c r="G9" s="132">
        <f t="shared" si="3"/>
        <v>4.9853876568678013</v>
      </c>
      <c r="H9" s="101">
        <f t="shared" si="11"/>
        <v>2708</v>
      </c>
      <c r="I9" s="132">
        <f t="shared" si="4"/>
        <v>15.517735373331041</v>
      </c>
      <c r="J9" s="101">
        <f t="shared" si="12"/>
        <v>8921</v>
      </c>
      <c r="K9" s="132">
        <f t="shared" si="5"/>
        <v>51.120279640135237</v>
      </c>
      <c r="L9" s="101">
        <f t="shared" si="13"/>
        <v>3249</v>
      </c>
      <c r="M9" s="132">
        <f t="shared" si="6"/>
        <v>18.617844249613203</v>
      </c>
      <c r="N9" s="101">
        <f t="shared" si="14"/>
        <v>1509</v>
      </c>
      <c r="O9" s="132">
        <f t="shared" si="7"/>
        <v>8.6470689358776003</v>
      </c>
      <c r="P9" s="121">
        <f t="shared" si="15"/>
        <v>17451</v>
      </c>
      <c r="Q9" s="104">
        <v>4</v>
      </c>
      <c r="R9" s="9">
        <v>3</v>
      </c>
      <c r="S9" s="9">
        <v>19</v>
      </c>
      <c r="T9" s="9">
        <v>43</v>
      </c>
      <c r="U9" s="117">
        <v>143</v>
      </c>
      <c r="V9" s="118">
        <v>80</v>
      </c>
      <c r="W9" s="9">
        <v>70</v>
      </c>
      <c r="Y9" s="9"/>
      <c r="Z9" s="9"/>
      <c r="AA9" s="9"/>
      <c r="AB9" s="9"/>
      <c r="AC9" s="9"/>
    </row>
    <row r="10" spans="1:29">
      <c r="A10" s="1">
        <v>585</v>
      </c>
      <c r="B10" s="99" t="s">
        <v>451</v>
      </c>
      <c r="C10" s="109">
        <f t="shared" si="8"/>
        <v>3501</v>
      </c>
      <c r="D10" s="101">
        <f t="shared" si="9"/>
        <v>14</v>
      </c>
      <c r="E10" s="132">
        <f t="shared" si="1"/>
        <v>0.39988574692944878</v>
      </c>
      <c r="F10" s="101">
        <f t="shared" si="10"/>
        <v>129</v>
      </c>
      <c r="G10" s="132">
        <f t="shared" si="3"/>
        <v>3.6846615252784916</v>
      </c>
      <c r="H10" s="101">
        <f t="shared" si="11"/>
        <v>605</v>
      </c>
      <c r="I10" s="132">
        <f t="shared" si="4"/>
        <v>17.280776920879749</v>
      </c>
      <c r="J10" s="101">
        <f t="shared" si="12"/>
        <v>1670</v>
      </c>
      <c r="K10" s="132">
        <f t="shared" si="5"/>
        <v>47.700656955155665</v>
      </c>
      <c r="L10" s="101">
        <f t="shared" si="13"/>
        <v>741</v>
      </c>
      <c r="M10" s="132">
        <f t="shared" si="6"/>
        <v>21.165381319622963</v>
      </c>
      <c r="N10" s="101">
        <f t="shared" si="14"/>
        <v>342</v>
      </c>
      <c r="O10" s="132">
        <f t="shared" si="7"/>
        <v>9.7686375321336758</v>
      </c>
      <c r="P10" s="121">
        <f t="shared" si="15"/>
        <v>3501</v>
      </c>
      <c r="Q10" s="104">
        <v>21</v>
      </c>
      <c r="R10" s="9">
        <v>5</v>
      </c>
      <c r="S10" s="9">
        <v>23</v>
      </c>
      <c r="T10" s="9">
        <v>86</v>
      </c>
      <c r="U10" s="117">
        <v>261</v>
      </c>
      <c r="V10" s="118">
        <v>111</v>
      </c>
      <c r="W10" s="9">
        <v>75</v>
      </c>
      <c r="Y10" s="9"/>
      <c r="Z10" s="9"/>
      <c r="AA10" s="9"/>
      <c r="AB10" s="9"/>
      <c r="AC10" s="9"/>
    </row>
    <row r="11" spans="1:29">
      <c r="A11" s="1">
        <v>591</v>
      </c>
      <c r="B11" s="99" t="s">
        <v>450</v>
      </c>
      <c r="C11" s="109">
        <f t="shared" si="8"/>
        <v>2698</v>
      </c>
      <c r="D11" s="101">
        <f t="shared" si="9"/>
        <v>33</v>
      </c>
      <c r="E11" s="132">
        <f t="shared" si="1"/>
        <v>1.223128243143069</v>
      </c>
      <c r="F11" s="101">
        <f t="shared" si="10"/>
        <v>145</v>
      </c>
      <c r="G11" s="132">
        <f t="shared" si="3"/>
        <v>5.3743513713862123</v>
      </c>
      <c r="H11" s="101">
        <f t="shared" si="11"/>
        <v>417</v>
      </c>
      <c r="I11" s="132">
        <f t="shared" si="4"/>
        <v>15.455893254262417</v>
      </c>
      <c r="J11" s="101">
        <f t="shared" si="12"/>
        <v>1586</v>
      </c>
      <c r="K11" s="132">
        <f t="shared" si="5"/>
        <v>58.784284655300226</v>
      </c>
      <c r="L11" s="101">
        <f t="shared" si="13"/>
        <v>403</v>
      </c>
      <c r="M11" s="132">
        <f t="shared" si="6"/>
        <v>14.936990363232026</v>
      </c>
      <c r="N11" s="101">
        <f t="shared" si="14"/>
        <v>114</v>
      </c>
      <c r="O11" s="132">
        <f t="shared" si="7"/>
        <v>4.225352112676056</v>
      </c>
      <c r="P11" s="121">
        <f t="shared" si="15"/>
        <v>2698</v>
      </c>
      <c r="Q11" s="104">
        <v>30</v>
      </c>
      <c r="R11" s="9">
        <v>112</v>
      </c>
      <c r="S11" s="9">
        <v>569</v>
      </c>
      <c r="T11" s="9">
        <v>1960</v>
      </c>
      <c r="U11" s="117">
        <v>6935</v>
      </c>
      <c r="V11" s="118">
        <v>2635</v>
      </c>
      <c r="W11" s="9">
        <v>1490</v>
      </c>
      <c r="Y11" s="9"/>
      <c r="Z11" s="9"/>
      <c r="AA11" s="9"/>
      <c r="AB11" s="9"/>
      <c r="AC11" s="9"/>
    </row>
    <row r="12" spans="1:29" ht="13.5" thickBot="1">
      <c r="A12" s="1">
        <v>893</v>
      </c>
      <c r="B12" s="99" t="s">
        <v>448</v>
      </c>
      <c r="C12" s="109">
        <f t="shared" si="8"/>
        <v>668</v>
      </c>
      <c r="D12" s="101">
        <f t="shared" si="9"/>
        <v>2</v>
      </c>
      <c r="E12" s="132">
        <f t="shared" si="1"/>
        <v>0.29940119760479045</v>
      </c>
      <c r="F12" s="101">
        <f t="shared" si="10"/>
        <v>24</v>
      </c>
      <c r="G12" s="132">
        <f t="shared" si="3"/>
        <v>3.5928143712574849</v>
      </c>
      <c r="H12" s="101">
        <f t="shared" si="11"/>
        <v>68</v>
      </c>
      <c r="I12" s="132">
        <f t="shared" si="4"/>
        <v>10.179640718562874</v>
      </c>
      <c r="J12" s="101">
        <f t="shared" si="12"/>
        <v>433</v>
      </c>
      <c r="K12" s="132">
        <f t="shared" si="5"/>
        <v>64.820359281437121</v>
      </c>
      <c r="L12" s="101">
        <f t="shared" si="13"/>
        <v>109</v>
      </c>
      <c r="M12" s="132">
        <f t="shared" si="6"/>
        <v>16.317365269461078</v>
      </c>
      <c r="N12" s="101">
        <f t="shared" si="14"/>
        <v>32</v>
      </c>
      <c r="O12" s="132">
        <f t="shared" si="7"/>
        <v>4.7904191616766472</v>
      </c>
      <c r="P12" s="121">
        <f t="shared" si="15"/>
        <v>668</v>
      </c>
      <c r="Q12" s="104">
        <v>31</v>
      </c>
      <c r="R12" s="9">
        <v>28</v>
      </c>
      <c r="S12" s="9">
        <v>166</v>
      </c>
      <c r="T12" s="9">
        <v>670</v>
      </c>
      <c r="U12" s="117">
        <v>2446</v>
      </c>
      <c r="V12" s="118">
        <v>789</v>
      </c>
      <c r="W12" s="9">
        <v>418</v>
      </c>
      <c r="Y12" s="9"/>
      <c r="Z12" s="9"/>
      <c r="AA12" s="9"/>
      <c r="AB12" s="9"/>
      <c r="AC12" s="9"/>
    </row>
    <row r="13" spans="1:29" ht="13.5" thickBot="1">
      <c r="A13" s="28">
        <v>2</v>
      </c>
      <c r="B13" s="106" t="s">
        <v>120</v>
      </c>
      <c r="C13" s="110">
        <f>SUM(C14:C19)</f>
        <v>42940</v>
      </c>
      <c r="D13" s="108">
        <f>SUM(D14:D19)</f>
        <v>515</v>
      </c>
      <c r="E13" s="133">
        <f t="shared" si="1"/>
        <v>1.1993479273404752</v>
      </c>
      <c r="F13" s="108">
        <f t="shared" ref="F13:N13" si="16">SUM(F14:F19)</f>
        <v>2548</v>
      </c>
      <c r="G13" s="133">
        <f t="shared" si="3"/>
        <v>5.9338612016767582</v>
      </c>
      <c r="H13" s="108">
        <f t="shared" si="16"/>
        <v>7444</v>
      </c>
      <c r="I13" s="133">
        <f t="shared" si="4"/>
        <v>17.335817419655335</v>
      </c>
      <c r="J13" s="108">
        <f t="shared" si="16"/>
        <v>23468</v>
      </c>
      <c r="K13" s="133">
        <f t="shared" si="5"/>
        <v>54.653004191895668</v>
      </c>
      <c r="L13" s="108">
        <f t="shared" si="16"/>
        <v>6331</v>
      </c>
      <c r="M13" s="133">
        <f t="shared" si="6"/>
        <v>14.743828598043782</v>
      </c>
      <c r="N13" s="108">
        <f t="shared" si="16"/>
        <v>2634</v>
      </c>
      <c r="O13" s="134">
        <f t="shared" si="7"/>
        <v>6.134140661387983</v>
      </c>
      <c r="P13" s="119">
        <f>SUM(P14:P19)</f>
        <v>42940</v>
      </c>
      <c r="Q13" s="104">
        <v>34</v>
      </c>
      <c r="R13" s="9">
        <v>69</v>
      </c>
      <c r="S13" s="9">
        <v>313</v>
      </c>
      <c r="T13" s="9">
        <v>1092</v>
      </c>
      <c r="U13" s="117">
        <v>3768</v>
      </c>
      <c r="V13" s="118">
        <v>1752</v>
      </c>
      <c r="W13" s="9">
        <v>1286</v>
      </c>
      <c r="Y13" s="9"/>
      <c r="Z13" s="9"/>
      <c r="AA13" s="9"/>
      <c r="AB13" s="9"/>
      <c r="AC13" s="9"/>
    </row>
    <row r="14" spans="1:29">
      <c r="A14" s="1">
        <v>120</v>
      </c>
      <c r="B14" s="99" t="s">
        <v>464</v>
      </c>
      <c r="C14" s="109">
        <f t="shared" ref="C14:C19" si="17">(D14+F14+H14+J14+L14+N14)</f>
        <v>1008</v>
      </c>
      <c r="D14" s="101">
        <f t="shared" ref="D14:D19" si="18">VLOOKUP(A14,$Q$7:$W$131,2,0)</f>
        <v>6</v>
      </c>
      <c r="E14" s="132">
        <f t="shared" si="1"/>
        <v>0.59523809523809523</v>
      </c>
      <c r="F14" s="101">
        <f t="shared" ref="F14:F19" si="19">VLOOKUP(A14,$Q$7:$W$131,3,0)</f>
        <v>37</v>
      </c>
      <c r="G14" s="132">
        <f t="shared" si="3"/>
        <v>3.6706349206349209</v>
      </c>
      <c r="H14" s="101">
        <f t="shared" ref="H14:H19" si="20">VLOOKUP(A14,$Q$7:$W$131,4,0)</f>
        <v>119</v>
      </c>
      <c r="I14" s="132">
        <f t="shared" si="4"/>
        <v>11.805555555555555</v>
      </c>
      <c r="J14" s="101">
        <f t="shared" ref="J14:J19" si="21">VLOOKUP(A14,$Q$7:$W$131,5,0)</f>
        <v>632</v>
      </c>
      <c r="K14" s="132">
        <f t="shared" si="5"/>
        <v>62.698412698412696</v>
      </c>
      <c r="L14" s="101">
        <f t="shared" ref="L14:L19" si="22">VLOOKUP(A14,$Q$7:$W$131,6,0)</f>
        <v>160</v>
      </c>
      <c r="M14" s="132">
        <f t="shared" si="6"/>
        <v>15.873015873015872</v>
      </c>
      <c r="N14" s="101">
        <f t="shared" ref="N14:N19" si="23">VLOOKUP(A14,$Q$7:$W$131,7,0)</f>
        <v>54</v>
      </c>
      <c r="O14" s="132">
        <f t="shared" si="7"/>
        <v>5.3571428571428568</v>
      </c>
      <c r="P14" s="121">
        <f t="shared" si="15"/>
        <v>1008</v>
      </c>
      <c r="Q14" s="104">
        <v>36</v>
      </c>
      <c r="R14" s="9">
        <v>13</v>
      </c>
      <c r="S14" s="9">
        <v>75</v>
      </c>
      <c r="T14" s="9">
        <v>242</v>
      </c>
      <c r="U14" s="117">
        <v>754</v>
      </c>
      <c r="V14" s="118">
        <v>286</v>
      </c>
      <c r="W14" s="9">
        <v>142</v>
      </c>
      <c r="Y14" s="9"/>
      <c r="Z14" s="9"/>
      <c r="AA14" s="9"/>
      <c r="AB14" s="9"/>
      <c r="AC14" s="9"/>
    </row>
    <row r="15" spans="1:29">
      <c r="A15" s="1">
        <v>154</v>
      </c>
      <c r="B15" s="99" t="s">
        <v>463</v>
      </c>
      <c r="C15" s="109">
        <f t="shared" si="17"/>
        <v>26940</v>
      </c>
      <c r="D15" s="101">
        <f t="shared" si="18"/>
        <v>338</v>
      </c>
      <c r="E15" s="132">
        <f t="shared" si="1"/>
        <v>1.2546399406087603</v>
      </c>
      <c r="F15" s="101">
        <f t="shared" si="19"/>
        <v>1644</v>
      </c>
      <c r="G15" s="132">
        <f t="shared" si="3"/>
        <v>6.1024498886414253</v>
      </c>
      <c r="H15" s="101">
        <f t="shared" si="20"/>
        <v>4707</v>
      </c>
      <c r="I15" s="132">
        <f t="shared" si="4"/>
        <v>17.472160356347437</v>
      </c>
      <c r="J15" s="101">
        <f t="shared" si="21"/>
        <v>14310</v>
      </c>
      <c r="K15" s="132">
        <f t="shared" si="5"/>
        <v>53.118040089086861</v>
      </c>
      <c r="L15" s="101">
        <f t="shared" si="22"/>
        <v>4138</v>
      </c>
      <c r="M15" s="132">
        <f t="shared" si="6"/>
        <v>15.360059391239792</v>
      </c>
      <c r="N15" s="101">
        <f t="shared" si="23"/>
        <v>1803</v>
      </c>
      <c r="O15" s="132">
        <f t="shared" si="7"/>
        <v>6.692650334075724</v>
      </c>
      <c r="P15" s="121">
        <f t="shared" si="15"/>
        <v>26940</v>
      </c>
      <c r="Q15" s="104">
        <v>38</v>
      </c>
      <c r="R15" s="9">
        <v>3</v>
      </c>
      <c r="S15" s="9">
        <v>29</v>
      </c>
      <c r="T15" s="9">
        <v>129</v>
      </c>
      <c r="U15" s="117">
        <v>568</v>
      </c>
      <c r="V15" s="118">
        <v>146</v>
      </c>
      <c r="W15" s="9">
        <v>93</v>
      </c>
      <c r="Y15" s="9"/>
      <c r="Z15" s="9"/>
      <c r="AA15" s="9"/>
      <c r="AB15" s="9"/>
      <c r="AC15" s="9"/>
    </row>
    <row r="16" spans="1:29">
      <c r="A16" s="1">
        <v>250</v>
      </c>
      <c r="B16" s="99" t="s">
        <v>462</v>
      </c>
      <c r="C16" s="109">
        <f t="shared" si="17"/>
        <v>9104</v>
      </c>
      <c r="D16" s="101">
        <f t="shared" si="18"/>
        <v>123</v>
      </c>
      <c r="E16" s="132">
        <f t="shared" si="1"/>
        <v>1.3510544815465728</v>
      </c>
      <c r="F16" s="101">
        <f t="shared" si="19"/>
        <v>647</v>
      </c>
      <c r="G16" s="132">
        <f t="shared" si="3"/>
        <v>7.1067662565905092</v>
      </c>
      <c r="H16" s="101">
        <f t="shared" si="20"/>
        <v>1810</v>
      </c>
      <c r="I16" s="132">
        <f t="shared" si="4"/>
        <v>19.881370826010546</v>
      </c>
      <c r="J16" s="101">
        <f t="shared" si="21"/>
        <v>4865</v>
      </c>
      <c r="K16" s="132">
        <f t="shared" si="5"/>
        <v>53.438049209138839</v>
      </c>
      <c r="L16" s="101">
        <f t="shared" si="22"/>
        <v>1178</v>
      </c>
      <c r="M16" s="132">
        <f t="shared" si="6"/>
        <v>12.939367311072056</v>
      </c>
      <c r="N16" s="101">
        <f t="shared" si="23"/>
        <v>481</v>
      </c>
      <c r="O16" s="132">
        <f t="shared" si="7"/>
        <v>5.2833919156414764</v>
      </c>
      <c r="P16" s="121">
        <f t="shared" si="15"/>
        <v>9104</v>
      </c>
      <c r="Q16" s="104">
        <v>40</v>
      </c>
      <c r="R16" s="9">
        <v>8</v>
      </c>
      <c r="S16" s="9">
        <v>56</v>
      </c>
      <c r="T16" s="9">
        <v>208</v>
      </c>
      <c r="U16" s="117">
        <v>984</v>
      </c>
      <c r="V16" s="118">
        <v>273</v>
      </c>
      <c r="W16" s="9">
        <v>93</v>
      </c>
      <c r="Y16" s="9"/>
      <c r="Z16" s="9"/>
      <c r="AA16" s="9"/>
      <c r="AB16" s="9"/>
      <c r="AC16" s="9"/>
    </row>
    <row r="17" spans="1:29">
      <c r="A17" s="1">
        <v>495</v>
      </c>
      <c r="B17" s="99" t="s">
        <v>460</v>
      </c>
      <c r="C17" s="109">
        <f t="shared" si="17"/>
        <v>1210</v>
      </c>
      <c r="D17" s="101">
        <f t="shared" si="18"/>
        <v>11</v>
      </c>
      <c r="E17" s="132">
        <f t="shared" si="1"/>
        <v>0.90909090909090906</v>
      </c>
      <c r="F17" s="101">
        <f t="shared" si="19"/>
        <v>50</v>
      </c>
      <c r="G17" s="132">
        <f t="shared" si="3"/>
        <v>4.1322314049586781</v>
      </c>
      <c r="H17" s="101">
        <f t="shared" si="20"/>
        <v>168</v>
      </c>
      <c r="I17" s="132">
        <f t="shared" si="4"/>
        <v>13.884297520661157</v>
      </c>
      <c r="J17" s="101">
        <f t="shared" si="21"/>
        <v>723</v>
      </c>
      <c r="K17" s="132">
        <f t="shared" si="5"/>
        <v>59.752066115702483</v>
      </c>
      <c r="L17" s="101">
        <f t="shared" si="22"/>
        <v>190</v>
      </c>
      <c r="M17" s="132">
        <f t="shared" si="6"/>
        <v>15.702479338842975</v>
      </c>
      <c r="N17" s="101">
        <f t="shared" si="23"/>
        <v>68</v>
      </c>
      <c r="O17" s="132">
        <f t="shared" si="7"/>
        <v>5.6198347107438016</v>
      </c>
      <c r="P17" s="121">
        <f t="shared" si="15"/>
        <v>1210</v>
      </c>
      <c r="Q17" s="104">
        <v>42</v>
      </c>
      <c r="R17" s="9">
        <v>97</v>
      </c>
      <c r="S17" s="9">
        <v>384</v>
      </c>
      <c r="T17" s="9">
        <v>1244</v>
      </c>
      <c r="U17" s="117">
        <v>4747</v>
      </c>
      <c r="V17" s="118">
        <v>1646</v>
      </c>
      <c r="W17" s="9">
        <v>992</v>
      </c>
      <c r="Y17" s="9"/>
      <c r="Z17" s="9"/>
      <c r="AA17" s="9"/>
      <c r="AB17" s="9"/>
      <c r="AC17" s="9"/>
    </row>
    <row r="18" spans="1:29">
      <c r="A18" s="1">
        <v>790</v>
      </c>
      <c r="B18" s="99" t="s">
        <v>458</v>
      </c>
      <c r="C18" s="109">
        <f t="shared" si="17"/>
        <v>2510</v>
      </c>
      <c r="D18" s="101">
        <f t="shared" si="18"/>
        <v>20</v>
      </c>
      <c r="E18" s="132">
        <f t="shared" si="1"/>
        <v>0.79681274900398402</v>
      </c>
      <c r="F18" s="101">
        <f t="shared" si="19"/>
        <v>97</v>
      </c>
      <c r="G18" s="132">
        <f t="shared" si="3"/>
        <v>3.8645418326693228</v>
      </c>
      <c r="H18" s="101">
        <f t="shared" si="20"/>
        <v>362</v>
      </c>
      <c r="I18" s="132">
        <f t="shared" si="4"/>
        <v>14.422310756972113</v>
      </c>
      <c r="J18" s="101">
        <f t="shared" si="21"/>
        <v>1555</v>
      </c>
      <c r="K18" s="132">
        <f t="shared" si="5"/>
        <v>61.952191235059765</v>
      </c>
      <c r="L18" s="101">
        <f t="shared" si="22"/>
        <v>355</v>
      </c>
      <c r="M18" s="132">
        <f t="shared" si="6"/>
        <v>14.143426294820719</v>
      </c>
      <c r="N18" s="101">
        <f t="shared" si="23"/>
        <v>121</v>
      </c>
      <c r="O18" s="132">
        <f t="shared" si="7"/>
        <v>4.8207171314741037</v>
      </c>
      <c r="P18" s="121">
        <f t="shared" si="15"/>
        <v>2510</v>
      </c>
      <c r="Q18" s="104">
        <v>44</v>
      </c>
      <c r="R18" s="9">
        <v>17</v>
      </c>
      <c r="S18" s="9">
        <v>80</v>
      </c>
      <c r="T18" s="9">
        <v>219</v>
      </c>
      <c r="U18" s="117">
        <v>642</v>
      </c>
      <c r="V18" s="118">
        <v>173</v>
      </c>
      <c r="W18" s="9">
        <v>63</v>
      </c>
      <c r="Y18" s="9"/>
      <c r="Z18" s="9"/>
      <c r="AA18" s="9"/>
      <c r="AB18" s="9"/>
      <c r="AC18" s="9"/>
    </row>
    <row r="19" spans="1:29" ht="13.5" thickBot="1">
      <c r="A19" s="1">
        <v>895</v>
      </c>
      <c r="B19" s="99" t="s">
        <v>457</v>
      </c>
      <c r="C19" s="109">
        <f t="shared" si="17"/>
        <v>2168</v>
      </c>
      <c r="D19" s="101">
        <f t="shared" si="18"/>
        <v>17</v>
      </c>
      <c r="E19" s="132">
        <f t="shared" si="1"/>
        <v>0.78413284132841321</v>
      </c>
      <c r="F19" s="101">
        <f t="shared" si="19"/>
        <v>73</v>
      </c>
      <c r="G19" s="132">
        <f t="shared" si="3"/>
        <v>3.3671586715867159</v>
      </c>
      <c r="H19" s="101">
        <f t="shared" si="20"/>
        <v>278</v>
      </c>
      <c r="I19" s="132">
        <f t="shared" si="4"/>
        <v>12.822878228782288</v>
      </c>
      <c r="J19" s="101">
        <f t="shared" si="21"/>
        <v>1383</v>
      </c>
      <c r="K19" s="132">
        <f t="shared" si="5"/>
        <v>63.791512915129154</v>
      </c>
      <c r="L19" s="101">
        <f t="shared" si="22"/>
        <v>310</v>
      </c>
      <c r="M19" s="132">
        <f t="shared" si="6"/>
        <v>14.298892988929889</v>
      </c>
      <c r="N19" s="101">
        <f t="shared" si="23"/>
        <v>107</v>
      </c>
      <c r="O19" s="132">
        <f t="shared" si="7"/>
        <v>4.9354243542435423</v>
      </c>
      <c r="P19" s="121">
        <f t="shared" si="15"/>
        <v>2168</v>
      </c>
      <c r="Q19" s="104">
        <v>45</v>
      </c>
      <c r="R19" s="9">
        <v>1202</v>
      </c>
      <c r="S19" s="9">
        <v>5103</v>
      </c>
      <c r="T19" s="9">
        <v>16402</v>
      </c>
      <c r="U19" s="117">
        <v>45236</v>
      </c>
      <c r="V19" s="118">
        <v>13432</v>
      </c>
      <c r="W19" s="9">
        <v>4771</v>
      </c>
      <c r="Y19" s="9"/>
      <c r="Z19" s="9"/>
      <c r="AA19" s="9"/>
      <c r="AB19" s="9"/>
      <c r="AC19" s="9"/>
    </row>
    <row r="20" spans="1:29" ht="13.5" thickBot="1">
      <c r="A20" s="28">
        <v>3</v>
      </c>
      <c r="B20" s="106" t="s">
        <v>334</v>
      </c>
      <c r="C20" s="110">
        <f>SUM(C21:C31)</f>
        <v>190141</v>
      </c>
      <c r="D20" s="108">
        <f>SUM(D21:D31)</f>
        <v>2632</v>
      </c>
      <c r="E20" s="133">
        <f t="shared" si="1"/>
        <v>1.3842359091411109</v>
      </c>
      <c r="F20" s="108">
        <f t="shared" ref="F20:N20" si="24">SUM(F21:F31)</f>
        <v>11416</v>
      </c>
      <c r="G20" s="133">
        <f t="shared" si="3"/>
        <v>6.0039654782503513</v>
      </c>
      <c r="H20" s="108">
        <f t="shared" si="24"/>
        <v>37425</v>
      </c>
      <c r="I20" s="133">
        <f t="shared" si="4"/>
        <v>19.682761739971916</v>
      </c>
      <c r="J20" s="108">
        <f t="shared" si="24"/>
        <v>99988</v>
      </c>
      <c r="K20" s="133">
        <f t="shared" si="5"/>
        <v>52.586238633435187</v>
      </c>
      <c r="L20" s="108">
        <f t="shared" si="24"/>
        <v>28444</v>
      </c>
      <c r="M20" s="133">
        <f t="shared" si="6"/>
        <v>14.959424847876049</v>
      </c>
      <c r="N20" s="108">
        <f t="shared" si="24"/>
        <v>10236</v>
      </c>
      <c r="O20" s="134">
        <f t="shared" si="7"/>
        <v>5.3833733913253852</v>
      </c>
      <c r="P20" s="119">
        <f>SUM(P21:P31)</f>
        <v>190141</v>
      </c>
      <c r="Q20" s="104">
        <v>51</v>
      </c>
      <c r="R20" s="9">
        <v>42</v>
      </c>
      <c r="S20" s="9">
        <v>197</v>
      </c>
      <c r="T20" s="9">
        <v>657</v>
      </c>
      <c r="U20" s="117">
        <v>1869</v>
      </c>
      <c r="V20" s="118">
        <v>610</v>
      </c>
      <c r="W20" s="9">
        <v>278</v>
      </c>
      <c r="Y20" s="9"/>
      <c r="Z20" s="9"/>
      <c r="AA20" s="9"/>
      <c r="AB20" s="9"/>
      <c r="AC20" s="9"/>
    </row>
    <row r="21" spans="1:29">
      <c r="A21" s="1">
        <v>45</v>
      </c>
      <c r="B21" s="99" t="s">
        <v>332</v>
      </c>
      <c r="C21" s="109">
        <f t="shared" ref="C21:C31" si="25">(D21+F21+H21+J21+L21+N21)</f>
        <v>86146</v>
      </c>
      <c r="D21" s="101">
        <f t="shared" ref="D21:D31" si="26">VLOOKUP(A21,$Q$7:$W$131,2,0)</f>
        <v>1202</v>
      </c>
      <c r="E21" s="132">
        <f t="shared" si="1"/>
        <v>1.3953056439068559</v>
      </c>
      <c r="F21" s="101">
        <f t="shared" ref="F21:F31" si="27">VLOOKUP(A21,$Q$7:$W$131,3,0)</f>
        <v>5103</v>
      </c>
      <c r="G21" s="132">
        <f t="shared" si="3"/>
        <v>5.9236644765862607</v>
      </c>
      <c r="H21" s="101">
        <f t="shared" ref="H21:H31" si="28">VLOOKUP(A21,$Q$7:$W$131,4,0)</f>
        <v>16402</v>
      </c>
      <c r="I21" s="132">
        <f t="shared" si="4"/>
        <v>19.039769693311356</v>
      </c>
      <c r="J21" s="101">
        <f t="shared" ref="J21:J31" si="29">VLOOKUP(A21,$Q$7:$W$131,5,0)</f>
        <v>45236</v>
      </c>
      <c r="K21" s="132">
        <f t="shared" si="5"/>
        <v>52.510853667030389</v>
      </c>
      <c r="L21" s="101">
        <f t="shared" ref="L21:L31" si="30">VLOOKUP(A21,$Q$7:$W$131,6,0)</f>
        <v>13432</v>
      </c>
      <c r="M21" s="132">
        <f t="shared" si="6"/>
        <v>15.592134283657977</v>
      </c>
      <c r="N21" s="101">
        <f t="shared" ref="N21:N31" si="31">VLOOKUP(A21,$Q$7:$W$131,7,0)</f>
        <v>4771</v>
      </c>
      <c r="O21" s="132">
        <f t="shared" si="7"/>
        <v>5.5382722355071623</v>
      </c>
      <c r="P21" s="121">
        <f t="shared" si="15"/>
        <v>86146</v>
      </c>
      <c r="Q21" s="104">
        <v>55</v>
      </c>
      <c r="R21" s="9">
        <v>2</v>
      </c>
      <c r="S21" s="9">
        <v>35</v>
      </c>
      <c r="T21" s="9">
        <v>94</v>
      </c>
      <c r="U21" s="117">
        <v>277</v>
      </c>
      <c r="V21" s="118">
        <v>88</v>
      </c>
      <c r="W21" s="9">
        <v>44</v>
      </c>
      <c r="Y21" s="9"/>
      <c r="Z21" s="9"/>
      <c r="AA21" s="9"/>
      <c r="AB21" s="9"/>
      <c r="AC21" s="9"/>
    </row>
    <row r="22" spans="1:29">
      <c r="A22" s="1">
        <v>51</v>
      </c>
      <c r="B22" s="99" t="s">
        <v>331</v>
      </c>
      <c r="C22" s="109">
        <f t="shared" si="25"/>
        <v>3653</v>
      </c>
      <c r="D22" s="101">
        <f t="shared" si="26"/>
        <v>42</v>
      </c>
      <c r="E22" s="132">
        <f t="shared" si="1"/>
        <v>1.149739939775527</v>
      </c>
      <c r="F22" s="101">
        <f t="shared" si="27"/>
        <v>197</v>
      </c>
      <c r="G22" s="132">
        <f t="shared" si="3"/>
        <v>5.3928278127566385</v>
      </c>
      <c r="H22" s="101">
        <f t="shared" si="28"/>
        <v>657</v>
      </c>
      <c r="I22" s="132">
        <f t="shared" si="4"/>
        <v>17.985217629345744</v>
      </c>
      <c r="J22" s="101">
        <f t="shared" si="29"/>
        <v>1869</v>
      </c>
      <c r="K22" s="132">
        <f t="shared" si="5"/>
        <v>51.163427320010946</v>
      </c>
      <c r="L22" s="101">
        <f t="shared" si="30"/>
        <v>610</v>
      </c>
      <c r="M22" s="132">
        <f t="shared" si="6"/>
        <v>16.698603887215988</v>
      </c>
      <c r="N22" s="101">
        <f t="shared" si="31"/>
        <v>278</v>
      </c>
      <c r="O22" s="132">
        <f t="shared" si="7"/>
        <v>7.6101834108951554</v>
      </c>
      <c r="P22" s="121">
        <f t="shared" si="15"/>
        <v>3653</v>
      </c>
      <c r="Q22" s="104">
        <v>59</v>
      </c>
      <c r="R22" s="9">
        <v>4</v>
      </c>
      <c r="S22" s="9">
        <v>46</v>
      </c>
      <c r="T22" s="9">
        <v>140</v>
      </c>
      <c r="U22" s="117">
        <v>480</v>
      </c>
      <c r="V22" s="118">
        <v>256</v>
      </c>
      <c r="W22" s="9">
        <v>238</v>
      </c>
      <c r="Y22" s="9"/>
      <c r="Z22" s="9"/>
      <c r="AA22" s="9"/>
      <c r="AB22" s="9"/>
      <c r="AC22" s="9"/>
    </row>
    <row r="23" spans="1:29">
      <c r="A23" s="1">
        <v>147</v>
      </c>
      <c r="B23" s="99" t="s">
        <v>330</v>
      </c>
      <c r="C23" s="109">
        <f t="shared" si="25"/>
        <v>24419</v>
      </c>
      <c r="D23" s="101">
        <f t="shared" si="26"/>
        <v>338</v>
      </c>
      <c r="E23" s="132">
        <f t="shared" si="1"/>
        <v>1.3841680658503623</v>
      </c>
      <c r="F23" s="101">
        <f t="shared" si="27"/>
        <v>1558</v>
      </c>
      <c r="G23" s="132">
        <f t="shared" si="3"/>
        <v>6.3802776526475284</v>
      </c>
      <c r="H23" s="101">
        <f t="shared" si="28"/>
        <v>4969</v>
      </c>
      <c r="I23" s="132">
        <f t="shared" si="4"/>
        <v>20.348908636717312</v>
      </c>
      <c r="J23" s="101">
        <f t="shared" si="29"/>
        <v>13013</v>
      </c>
      <c r="K23" s="132">
        <f t="shared" si="5"/>
        <v>53.290470535238953</v>
      </c>
      <c r="L23" s="101">
        <f t="shared" si="30"/>
        <v>3435</v>
      </c>
      <c r="M23" s="132">
        <f t="shared" si="6"/>
        <v>14.066915107088743</v>
      </c>
      <c r="N23" s="101">
        <f t="shared" si="31"/>
        <v>1106</v>
      </c>
      <c r="O23" s="132">
        <f t="shared" si="7"/>
        <v>4.5292600024571028</v>
      </c>
      <c r="P23" s="121">
        <f t="shared" si="15"/>
        <v>24419</v>
      </c>
      <c r="Q23" s="104">
        <v>79</v>
      </c>
      <c r="R23" s="9">
        <v>206</v>
      </c>
      <c r="S23" s="9">
        <v>897</v>
      </c>
      <c r="T23" s="9">
        <v>3013</v>
      </c>
      <c r="U23" s="117">
        <v>10569</v>
      </c>
      <c r="V23" s="118">
        <v>4071</v>
      </c>
      <c r="W23" s="9">
        <v>2785</v>
      </c>
      <c r="Y23" s="9"/>
      <c r="Z23" s="9"/>
      <c r="AA23" s="9"/>
      <c r="AB23" s="9"/>
      <c r="AC23" s="9"/>
    </row>
    <row r="24" spans="1:29">
      <c r="A24" s="1">
        <v>172</v>
      </c>
      <c r="B24" s="99" t="s">
        <v>328</v>
      </c>
      <c r="C24" s="109">
        <f t="shared" si="25"/>
        <v>28932</v>
      </c>
      <c r="D24" s="101">
        <f t="shared" si="26"/>
        <v>431</v>
      </c>
      <c r="E24" s="132">
        <f t="shared" si="1"/>
        <v>1.489699986174478</v>
      </c>
      <c r="F24" s="101">
        <f t="shared" si="27"/>
        <v>1697</v>
      </c>
      <c r="G24" s="132">
        <f t="shared" si="3"/>
        <v>5.8654776717821102</v>
      </c>
      <c r="H24" s="101">
        <f t="shared" si="28"/>
        <v>6047</v>
      </c>
      <c r="I24" s="132">
        <f t="shared" si="4"/>
        <v>20.900732752661412</v>
      </c>
      <c r="J24" s="101">
        <f t="shared" si="29"/>
        <v>15033</v>
      </c>
      <c r="K24" s="132">
        <f t="shared" si="5"/>
        <v>51.959767731231857</v>
      </c>
      <c r="L24" s="101">
        <f t="shared" si="30"/>
        <v>4208</v>
      </c>
      <c r="M24" s="132">
        <f t="shared" si="6"/>
        <v>14.54444905295175</v>
      </c>
      <c r="N24" s="101">
        <f t="shared" si="31"/>
        <v>1516</v>
      </c>
      <c r="O24" s="132">
        <f t="shared" si="7"/>
        <v>5.239872805198396</v>
      </c>
      <c r="P24" s="121">
        <f t="shared" si="15"/>
        <v>28932</v>
      </c>
      <c r="Q24" s="104">
        <v>86</v>
      </c>
      <c r="R24" s="9">
        <v>10</v>
      </c>
      <c r="S24" s="9">
        <v>44</v>
      </c>
      <c r="T24" s="9">
        <v>204</v>
      </c>
      <c r="U24" s="117">
        <v>512</v>
      </c>
      <c r="V24" s="118">
        <v>197</v>
      </c>
      <c r="W24" s="9">
        <v>76</v>
      </c>
      <c r="Y24" s="9"/>
      <c r="Z24" s="9"/>
      <c r="AA24" s="9"/>
      <c r="AB24" s="9"/>
      <c r="AC24" s="9"/>
    </row>
    <row r="25" spans="1:29">
      <c r="A25" s="1">
        <v>475</v>
      </c>
      <c r="B25" s="99" t="s">
        <v>326</v>
      </c>
      <c r="C25" s="109">
        <f t="shared" si="25"/>
        <v>258</v>
      </c>
      <c r="D25" s="101">
        <f t="shared" si="26"/>
        <v>3</v>
      </c>
      <c r="E25" s="132">
        <f t="shared" si="1"/>
        <v>1.1627906976744187</v>
      </c>
      <c r="F25" s="101">
        <f t="shared" si="27"/>
        <v>8</v>
      </c>
      <c r="G25" s="132">
        <f t="shared" si="3"/>
        <v>3.1007751937984498</v>
      </c>
      <c r="H25" s="101">
        <f t="shared" si="28"/>
        <v>38</v>
      </c>
      <c r="I25" s="132">
        <f t="shared" si="4"/>
        <v>14.728682170542637</v>
      </c>
      <c r="J25" s="101">
        <f t="shared" si="29"/>
        <v>146</v>
      </c>
      <c r="K25" s="132">
        <f t="shared" si="5"/>
        <v>56.589147286821706</v>
      </c>
      <c r="L25" s="101">
        <f t="shared" si="30"/>
        <v>50</v>
      </c>
      <c r="M25" s="132">
        <f t="shared" si="6"/>
        <v>19.379844961240313</v>
      </c>
      <c r="N25" s="101">
        <f t="shared" si="31"/>
        <v>13</v>
      </c>
      <c r="O25" s="132">
        <f t="shared" si="7"/>
        <v>5.0387596899224807</v>
      </c>
      <c r="P25" s="121">
        <f t="shared" si="15"/>
        <v>258</v>
      </c>
      <c r="Q25" s="104">
        <v>88</v>
      </c>
      <c r="R25" s="9">
        <v>2941</v>
      </c>
      <c r="S25" s="9">
        <v>13672</v>
      </c>
      <c r="T25" s="9">
        <v>39447</v>
      </c>
      <c r="U25" s="117">
        <v>152102</v>
      </c>
      <c r="V25" s="118">
        <v>56744</v>
      </c>
      <c r="W25" s="9">
        <v>39327</v>
      </c>
      <c r="Y25" s="9"/>
      <c r="Z25" s="9"/>
      <c r="AA25" s="9"/>
      <c r="AB25" s="9"/>
      <c r="AC25" s="9"/>
    </row>
    <row r="26" spans="1:29">
      <c r="A26" s="1">
        <v>480</v>
      </c>
      <c r="B26" s="99" t="s">
        <v>324</v>
      </c>
      <c r="C26" s="109">
        <f t="shared" si="25"/>
        <v>2137</v>
      </c>
      <c r="D26" s="101">
        <f t="shared" si="26"/>
        <v>22</v>
      </c>
      <c r="E26" s="132">
        <f t="shared" si="1"/>
        <v>1.0294805802526907</v>
      </c>
      <c r="F26" s="101">
        <f t="shared" si="27"/>
        <v>117</v>
      </c>
      <c r="G26" s="132">
        <f t="shared" si="3"/>
        <v>5.4749649040711281</v>
      </c>
      <c r="H26" s="101">
        <f t="shared" si="28"/>
        <v>394</v>
      </c>
      <c r="I26" s="132">
        <f t="shared" si="4"/>
        <v>18.437061300889095</v>
      </c>
      <c r="J26" s="101">
        <f t="shared" si="29"/>
        <v>1243</v>
      </c>
      <c r="K26" s="132">
        <f t="shared" si="5"/>
        <v>58.165652784277022</v>
      </c>
      <c r="L26" s="101">
        <f t="shared" si="30"/>
        <v>276</v>
      </c>
      <c r="M26" s="132">
        <f t="shared" si="6"/>
        <v>12.915301824988301</v>
      </c>
      <c r="N26" s="101">
        <f t="shared" si="31"/>
        <v>85</v>
      </c>
      <c r="O26" s="132">
        <f t="shared" si="7"/>
        <v>3.9775386055217599</v>
      </c>
      <c r="P26" s="121">
        <f t="shared" si="15"/>
        <v>2137</v>
      </c>
      <c r="Q26" s="104">
        <v>91</v>
      </c>
      <c r="R26" s="9">
        <v>3</v>
      </c>
      <c r="S26" s="9">
        <v>30</v>
      </c>
      <c r="T26" s="9">
        <v>112</v>
      </c>
      <c r="U26" s="117">
        <v>345</v>
      </c>
      <c r="V26" s="118">
        <v>167</v>
      </c>
      <c r="W26" s="9">
        <v>104</v>
      </c>
      <c r="Y26" s="9"/>
      <c r="Z26" s="9"/>
      <c r="AA26" s="9"/>
      <c r="AB26" s="9"/>
      <c r="AC26" s="9"/>
    </row>
    <row r="27" spans="1:29">
      <c r="A27" s="1">
        <v>490</v>
      </c>
      <c r="B27" s="99" t="s">
        <v>322</v>
      </c>
      <c r="C27" s="109">
        <f t="shared" si="25"/>
        <v>4330</v>
      </c>
      <c r="D27" s="101">
        <f t="shared" si="26"/>
        <v>55</v>
      </c>
      <c r="E27" s="132">
        <f t="shared" si="1"/>
        <v>1.2702078521939952</v>
      </c>
      <c r="F27" s="101">
        <f t="shared" si="27"/>
        <v>235</v>
      </c>
      <c r="G27" s="132">
        <f t="shared" si="3"/>
        <v>5.4272517321016167</v>
      </c>
      <c r="H27" s="101">
        <f t="shared" si="28"/>
        <v>764</v>
      </c>
      <c r="I27" s="132">
        <f t="shared" si="4"/>
        <v>17.644341801385682</v>
      </c>
      <c r="J27" s="101">
        <f t="shared" si="29"/>
        <v>2424</v>
      </c>
      <c r="K27" s="132">
        <f t="shared" si="5"/>
        <v>55.981524249422634</v>
      </c>
      <c r="L27" s="101">
        <f t="shared" si="30"/>
        <v>601</v>
      </c>
      <c r="M27" s="132">
        <f t="shared" si="6"/>
        <v>13.879907621247115</v>
      </c>
      <c r="N27" s="101">
        <f t="shared" si="31"/>
        <v>251</v>
      </c>
      <c r="O27" s="132">
        <f t="shared" si="7"/>
        <v>5.7967667436489609</v>
      </c>
      <c r="P27" s="121">
        <f t="shared" si="15"/>
        <v>4330</v>
      </c>
      <c r="Q27" s="104">
        <v>93</v>
      </c>
      <c r="R27" s="9">
        <v>11</v>
      </c>
      <c r="S27" s="9">
        <v>42</v>
      </c>
      <c r="T27" s="9">
        <v>186</v>
      </c>
      <c r="U27" s="117">
        <v>561</v>
      </c>
      <c r="V27" s="118">
        <v>236</v>
      </c>
      <c r="W27" s="9">
        <v>121</v>
      </c>
      <c r="Y27" s="9"/>
      <c r="Z27" s="9"/>
      <c r="AA27" s="9"/>
      <c r="AB27" s="9"/>
      <c r="AC27" s="9"/>
    </row>
    <row r="28" spans="1:29">
      <c r="A28" s="1">
        <v>659</v>
      </c>
      <c r="B28" s="99" t="s">
        <v>320</v>
      </c>
      <c r="C28" s="109">
        <f t="shared" si="25"/>
        <v>1051</v>
      </c>
      <c r="D28" s="101">
        <f t="shared" si="26"/>
        <v>8</v>
      </c>
      <c r="E28" s="132">
        <f t="shared" si="1"/>
        <v>0.7611798287345386</v>
      </c>
      <c r="F28" s="101">
        <f t="shared" si="27"/>
        <v>63</v>
      </c>
      <c r="G28" s="132">
        <f t="shared" si="3"/>
        <v>5.9942911512844903</v>
      </c>
      <c r="H28" s="101">
        <f t="shared" si="28"/>
        <v>172</v>
      </c>
      <c r="I28" s="132">
        <f t="shared" si="4"/>
        <v>16.365366317792578</v>
      </c>
      <c r="J28" s="101">
        <f t="shared" si="29"/>
        <v>575</v>
      </c>
      <c r="K28" s="132">
        <f t="shared" si="5"/>
        <v>54.709800190294956</v>
      </c>
      <c r="L28" s="101">
        <f t="shared" si="30"/>
        <v>187</v>
      </c>
      <c r="M28" s="132">
        <f t="shared" si="6"/>
        <v>17.79257849666984</v>
      </c>
      <c r="N28" s="101">
        <f t="shared" si="31"/>
        <v>46</v>
      </c>
      <c r="O28" s="132">
        <f t="shared" si="7"/>
        <v>4.3767840152235973</v>
      </c>
      <c r="P28" s="121">
        <f t="shared" si="15"/>
        <v>1051</v>
      </c>
      <c r="Q28" s="104">
        <v>101</v>
      </c>
      <c r="R28" s="9">
        <v>67</v>
      </c>
      <c r="S28" s="9">
        <v>296</v>
      </c>
      <c r="T28" s="9">
        <v>1010</v>
      </c>
      <c r="U28" s="117">
        <v>3509</v>
      </c>
      <c r="V28" s="118">
        <v>1572</v>
      </c>
      <c r="W28" s="9">
        <v>1035</v>
      </c>
      <c r="Y28" s="9"/>
      <c r="Z28" s="9"/>
      <c r="AA28" s="9"/>
      <c r="AB28" s="9"/>
      <c r="AC28" s="9"/>
    </row>
    <row r="29" spans="1:29">
      <c r="A29" s="1">
        <v>665</v>
      </c>
      <c r="B29" s="99" t="s">
        <v>318</v>
      </c>
      <c r="C29" s="109">
        <f t="shared" si="25"/>
        <v>2551</v>
      </c>
      <c r="D29" s="101">
        <f t="shared" si="26"/>
        <v>20</v>
      </c>
      <c r="E29" s="132">
        <f t="shared" si="1"/>
        <v>0.78400627205017637</v>
      </c>
      <c r="F29" s="101">
        <f t="shared" si="27"/>
        <v>112</v>
      </c>
      <c r="G29" s="132">
        <f t="shared" si="3"/>
        <v>4.3904351234809882</v>
      </c>
      <c r="H29" s="101">
        <f t="shared" si="28"/>
        <v>444</v>
      </c>
      <c r="I29" s="132">
        <f t="shared" si="4"/>
        <v>17.404939239513915</v>
      </c>
      <c r="J29" s="101">
        <f t="shared" si="29"/>
        <v>1412</v>
      </c>
      <c r="K29" s="132">
        <f t="shared" si="5"/>
        <v>55.350842806742449</v>
      </c>
      <c r="L29" s="101">
        <f t="shared" si="30"/>
        <v>399</v>
      </c>
      <c r="M29" s="132">
        <f t="shared" si="6"/>
        <v>15.640925127401021</v>
      </c>
      <c r="N29" s="101">
        <f t="shared" si="31"/>
        <v>164</v>
      </c>
      <c r="O29" s="132">
        <f t="shared" si="7"/>
        <v>6.4288514308114468</v>
      </c>
      <c r="P29" s="121">
        <f t="shared" si="15"/>
        <v>2551</v>
      </c>
      <c r="Q29" s="104">
        <v>107</v>
      </c>
      <c r="R29" s="9">
        <v>1</v>
      </c>
      <c r="S29" s="9">
        <v>43</v>
      </c>
      <c r="T29" s="9">
        <v>127</v>
      </c>
      <c r="U29" s="117">
        <v>515</v>
      </c>
      <c r="V29" s="118">
        <v>96</v>
      </c>
      <c r="W29" s="9">
        <v>32</v>
      </c>
      <c r="Y29" s="9"/>
      <c r="Z29" s="9"/>
      <c r="AA29" s="9"/>
      <c r="AB29" s="9"/>
      <c r="AC29" s="9"/>
    </row>
    <row r="30" spans="1:29">
      <c r="A30" s="1">
        <v>837</v>
      </c>
      <c r="B30" s="99" t="s">
        <v>317</v>
      </c>
      <c r="C30" s="109">
        <f t="shared" si="25"/>
        <v>36516</v>
      </c>
      <c r="D30" s="101">
        <f t="shared" si="26"/>
        <v>509</v>
      </c>
      <c r="E30" s="132">
        <f t="shared" si="1"/>
        <v>1.3939095191149085</v>
      </c>
      <c r="F30" s="101">
        <f t="shared" si="27"/>
        <v>2323</v>
      </c>
      <c r="G30" s="132">
        <f t="shared" si="3"/>
        <v>6.3615949172965269</v>
      </c>
      <c r="H30" s="101">
        <f t="shared" si="28"/>
        <v>7522</v>
      </c>
      <c r="I30" s="132">
        <f t="shared" si="4"/>
        <v>20.599189396428962</v>
      </c>
      <c r="J30" s="101">
        <f t="shared" si="29"/>
        <v>18935</v>
      </c>
      <c r="K30" s="132">
        <f t="shared" si="5"/>
        <v>51.853981816190164</v>
      </c>
      <c r="L30" s="101">
        <f t="shared" si="30"/>
        <v>5226</v>
      </c>
      <c r="M30" s="132">
        <f t="shared" si="6"/>
        <v>14.311534669733817</v>
      </c>
      <c r="N30" s="101">
        <f t="shared" si="31"/>
        <v>2001</v>
      </c>
      <c r="O30" s="132">
        <f t="shared" si="7"/>
        <v>5.4797896812356228</v>
      </c>
      <c r="P30" s="121">
        <f t="shared" si="15"/>
        <v>36516</v>
      </c>
      <c r="Q30" s="104">
        <v>113</v>
      </c>
      <c r="R30" s="9">
        <v>20</v>
      </c>
      <c r="S30" s="9">
        <v>91</v>
      </c>
      <c r="T30" s="9">
        <v>270</v>
      </c>
      <c r="U30" s="117">
        <v>1131</v>
      </c>
      <c r="V30" s="118">
        <v>249</v>
      </c>
      <c r="W30" s="9">
        <v>95</v>
      </c>
      <c r="Y30" s="9"/>
      <c r="Z30" s="9"/>
      <c r="AA30" s="9"/>
      <c r="AB30" s="9"/>
      <c r="AC30" s="9"/>
    </row>
    <row r="31" spans="1:29" ht="13.5" thickBot="1">
      <c r="A31" s="1">
        <v>873</v>
      </c>
      <c r="B31" s="99" t="s">
        <v>316</v>
      </c>
      <c r="C31" s="109">
        <f t="shared" si="25"/>
        <v>148</v>
      </c>
      <c r="D31" s="101">
        <f t="shared" si="26"/>
        <v>2</v>
      </c>
      <c r="E31" s="132">
        <f t="shared" si="1"/>
        <v>1.3513513513513513</v>
      </c>
      <c r="F31" s="101">
        <f t="shared" si="27"/>
        <v>3</v>
      </c>
      <c r="G31" s="132">
        <f t="shared" si="3"/>
        <v>2.0270270270270272</v>
      </c>
      <c r="H31" s="101">
        <f t="shared" si="28"/>
        <v>16</v>
      </c>
      <c r="I31" s="132">
        <f t="shared" si="4"/>
        <v>10.810810810810811</v>
      </c>
      <c r="J31" s="101">
        <f t="shared" si="29"/>
        <v>102</v>
      </c>
      <c r="K31" s="132">
        <f t="shared" si="5"/>
        <v>68.918918918918919</v>
      </c>
      <c r="L31" s="101">
        <f t="shared" si="30"/>
        <v>20</v>
      </c>
      <c r="M31" s="132">
        <f t="shared" si="6"/>
        <v>13.513513513513514</v>
      </c>
      <c r="N31" s="101">
        <f t="shared" si="31"/>
        <v>5</v>
      </c>
      <c r="O31" s="132">
        <f t="shared" si="7"/>
        <v>3.3783783783783785</v>
      </c>
      <c r="P31" s="121">
        <f t="shared" si="15"/>
        <v>148</v>
      </c>
      <c r="Q31" s="104">
        <v>120</v>
      </c>
      <c r="R31" s="9">
        <v>6</v>
      </c>
      <c r="S31" s="9">
        <v>37</v>
      </c>
      <c r="T31" s="9">
        <v>119</v>
      </c>
      <c r="U31" s="117">
        <v>632</v>
      </c>
      <c r="V31" s="118">
        <v>160</v>
      </c>
      <c r="W31" s="9">
        <v>54</v>
      </c>
      <c r="Y31" s="9"/>
      <c r="Z31" s="9"/>
      <c r="AA31" s="9"/>
      <c r="AB31" s="9"/>
      <c r="AC31" s="9"/>
    </row>
    <row r="32" spans="1:29" ht="13.5" thickBot="1">
      <c r="A32" s="28">
        <v>4</v>
      </c>
      <c r="B32" s="106" t="s">
        <v>124</v>
      </c>
      <c r="C32" s="110">
        <f>SUM(C33:C42)</f>
        <v>37574</v>
      </c>
      <c r="D32" s="108">
        <f>SUM(D33:D42)</f>
        <v>328</v>
      </c>
      <c r="E32" s="133">
        <f t="shared" si="1"/>
        <v>0.87294405706073352</v>
      </c>
      <c r="F32" s="108">
        <f t="shared" ref="F32:N32" si="32">SUM(F33:F42)</f>
        <v>1839</v>
      </c>
      <c r="G32" s="133">
        <f t="shared" si="3"/>
        <v>4.8943418321179539</v>
      </c>
      <c r="H32" s="108">
        <f t="shared" si="32"/>
        <v>5794</v>
      </c>
      <c r="I32" s="133">
        <f t="shared" si="4"/>
        <v>15.420237398200884</v>
      </c>
      <c r="J32" s="108">
        <f t="shared" si="32"/>
        <v>20246</v>
      </c>
      <c r="K32" s="133">
        <f t="shared" si="5"/>
        <v>53.883004205035398</v>
      </c>
      <c r="L32" s="108">
        <f t="shared" si="32"/>
        <v>6189</v>
      </c>
      <c r="M32" s="133">
        <f t="shared" si="6"/>
        <v>16.471496247405121</v>
      </c>
      <c r="N32" s="108">
        <f t="shared" si="32"/>
        <v>3178</v>
      </c>
      <c r="O32" s="134">
        <f t="shared" si="7"/>
        <v>8.4579762601799118</v>
      </c>
      <c r="P32" s="119">
        <f>SUM(P33:P42)</f>
        <v>37574</v>
      </c>
      <c r="Q32" s="104">
        <v>125</v>
      </c>
      <c r="R32" s="9">
        <v>8</v>
      </c>
      <c r="S32" s="9">
        <v>21</v>
      </c>
      <c r="T32" s="9">
        <v>100</v>
      </c>
      <c r="U32" s="117">
        <v>301</v>
      </c>
      <c r="V32" s="118">
        <v>70</v>
      </c>
      <c r="W32" s="9">
        <v>55</v>
      </c>
      <c r="Y32" s="9"/>
      <c r="Z32" s="9"/>
      <c r="AA32" s="9"/>
      <c r="AB32" s="9"/>
      <c r="AC32" s="9"/>
    </row>
    <row r="33" spans="1:29">
      <c r="A33" s="1">
        <v>31</v>
      </c>
      <c r="B33" s="99" t="s">
        <v>447</v>
      </c>
      <c r="C33" s="109">
        <f t="shared" ref="C33:C42" si="33">(D33+F33+H33+J33+L33+N33)</f>
        <v>4517</v>
      </c>
      <c r="D33" s="101">
        <f t="shared" ref="D33:D42" si="34">VLOOKUP(A33,$Q$7:$W$131,2,0)</f>
        <v>28</v>
      </c>
      <c r="E33" s="132">
        <f t="shared" si="1"/>
        <v>0.61988045162718619</v>
      </c>
      <c r="F33" s="101">
        <f t="shared" ref="F33:F42" si="35">VLOOKUP(A33,$Q$7:$W$131,3,0)</f>
        <v>166</v>
      </c>
      <c r="G33" s="132">
        <f t="shared" si="3"/>
        <v>3.6750055346468891</v>
      </c>
      <c r="H33" s="101">
        <f t="shared" ref="H33:H42" si="36">VLOOKUP(A33,$Q$7:$W$131,4,0)</f>
        <v>670</v>
      </c>
      <c r="I33" s="132">
        <f t="shared" si="4"/>
        <v>14.832853663936241</v>
      </c>
      <c r="J33" s="101">
        <f t="shared" ref="J33:J42" si="37">VLOOKUP(A33,$Q$7:$W$131,5,0)</f>
        <v>2446</v>
      </c>
      <c r="K33" s="132">
        <f t="shared" si="5"/>
        <v>54.150985167146338</v>
      </c>
      <c r="L33" s="101">
        <f t="shared" ref="L33:L42" si="38">VLOOKUP(A33,$Q$7:$W$131,6,0)</f>
        <v>789</v>
      </c>
      <c r="M33" s="132">
        <f t="shared" si="6"/>
        <v>17.467345583351783</v>
      </c>
      <c r="N33" s="101">
        <f t="shared" ref="N33:N42" si="39">VLOOKUP(A33,$Q$7:$W$131,7,0)</f>
        <v>418</v>
      </c>
      <c r="O33" s="132">
        <f t="shared" si="7"/>
        <v>9.2539295992915651</v>
      </c>
      <c r="P33" s="121">
        <f t="shared" si="15"/>
        <v>4517</v>
      </c>
      <c r="Q33" s="104">
        <v>129</v>
      </c>
      <c r="R33" s="9">
        <v>633</v>
      </c>
      <c r="S33" s="9">
        <v>2879</v>
      </c>
      <c r="T33" s="9">
        <v>8522</v>
      </c>
      <c r="U33" s="117">
        <v>34476</v>
      </c>
      <c r="V33" s="118">
        <v>13983</v>
      </c>
      <c r="W33" s="9">
        <v>9686</v>
      </c>
      <c r="Y33" s="9"/>
      <c r="Z33" s="9"/>
      <c r="AA33" s="9"/>
      <c r="AB33" s="9"/>
      <c r="AC33" s="9"/>
    </row>
    <row r="34" spans="1:29">
      <c r="A34" s="1">
        <v>40</v>
      </c>
      <c r="B34" s="99" t="s">
        <v>445</v>
      </c>
      <c r="C34" s="109">
        <f t="shared" si="33"/>
        <v>1622</v>
      </c>
      <c r="D34" s="101">
        <f t="shared" si="34"/>
        <v>8</v>
      </c>
      <c r="E34" s="132">
        <f t="shared" si="1"/>
        <v>0.49321824907521578</v>
      </c>
      <c r="F34" s="101">
        <f t="shared" si="35"/>
        <v>56</v>
      </c>
      <c r="G34" s="132">
        <f t="shared" si="3"/>
        <v>3.45252774352651</v>
      </c>
      <c r="H34" s="101">
        <f t="shared" si="36"/>
        <v>208</v>
      </c>
      <c r="I34" s="132">
        <f t="shared" si="4"/>
        <v>12.82367447595561</v>
      </c>
      <c r="J34" s="101">
        <f t="shared" si="37"/>
        <v>984</v>
      </c>
      <c r="K34" s="132">
        <f t="shared" si="5"/>
        <v>60.665844636251542</v>
      </c>
      <c r="L34" s="101">
        <f t="shared" si="38"/>
        <v>273</v>
      </c>
      <c r="M34" s="132">
        <f t="shared" si="6"/>
        <v>16.831072749691739</v>
      </c>
      <c r="N34" s="101">
        <f t="shared" si="39"/>
        <v>93</v>
      </c>
      <c r="O34" s="132">
        <f t="shared" si="7"/>
        <v>5.733662145499383</v>
      </c>
      <c r="P34" s="121">
        <f t="shared" si="15"/>
        <v>1622</v>
      </c>
      <c r="Q34" s="104">
        <v>134</v>
      </c>
      <c r="R34" s="9">
        <v>9</v>
      </c>
      <c r="S34" s="9">
        <v>16</v>
      </c>
      <c r="T34" s="9">
        <v>86</v>
      </c>
      <c r="U34" s="117">
        <v>281</v>
      </c>
      <c r="V34" s="118">
        <v>113</v>
      </c>
      <c r="W34" s="9">
        <v>77</v>
      </c>
      <c r="Y34" s="9"/>
      <c r="Z34" s="9"/>
      <c r="AA34" s="9"/>
      <c r="AB34" s="9"/>
      <c r="AC34" s="9"/>
    </row>
    <row r="35" spans="1:29">
      <c r="A35" s="1">
        <v>190</v>
      </c>
      <c r="B35" s="99" t="s">
        <v>444</v>
      </c>
      <c r="C35" s="109">
        <f t="shared" si="33"/>
        <v>2677</v>
      </c>
      <c r="D35" s="101">
        <f t="shared" si="34"/>
        <v>15</v>
      </c>
      <c r="E35" s="132">
        <f t="shared" si="1"/>
        <v>0.56032872618602914</v>
      </c>
      <c r="F35" s="101">
        <f t="shared" si="35"/>
        <v>110</v>
      </c>
      <c r="G35" s="132">
        <f t="shared" si="3"/>
        <v>4.1090773253642139</v>
      </c>
      <c r="H35" s="101">
        <f t="shared" si="36"/>
        <v>380</v>
      </c>
      <c r="I35" s="132">
        <f t="shared" si="4"/>
        <v>14.194994396712737</v>
      </c>
      <c r="J35" s="101">
        <f t="shared" si="37"/>
        <v>1184</v>
      </c>
      <c r="K35" s="132">
        <f t="shared" si="5"/>
        <v>44.2286141202839</v>
      </c>
      <c r="L35" s="101">
        <f t="shared" si="38"/>
        <v>529</v>
      </c>
      <c r="M35" s="132">
        <f t="shared" si="6"/>
        <v>19.760926410160629</v>
      </c>
      <c r="N35" s="101">
        <f t="shared" si="39"/>
        <v>459</v>
      </c>
      <c r="O35" s="132">
        <f t="shared" si="7"/>
        <v>17.146059021292494</v>
      </c>
      <c r="P35" s="121">
        <f t="shared" si="15"/>
        <v>2677</v>
      </c>
      <c r="Q35" s="104">
        <v>138</v>
      </c>
      <c r="R35" s="9">
        <v>18</v>
      </c>
      <c r="S35" s="9">
        <v>56</v>
      </c>
      <c r="T35" s="9">
        <v>196</v>
      </c>
      <c r="U35" s="117">
        <v>624</v>
      </c>
      <c r="V35" s="118">
        <v>264</v>
      </c>
      <c r="W35" s="9">
        <v>195</v>
      </c>
      <c r="Y35" s="9"/>
      <c r="Z35" s="9"/>
      <c r="AA35" s="9"/>
      <c r="AB35" s="9"/>
      <c r="AC35" s="9"/>
    </row>
    <row r="36" spans="1:29">
      <c r="A36" s="1">
        <v>604</v>
      </c>
      <c r="B36" s="99" t="s">
        <v>443</v>
      </c>
      <c r="C36" s="109">
        <f t="shared" si="33"/>
        <v>4241</v>
      </c>
      <c r="D36" s="101">
        <f t="shared" si="34"/>
        <v>32</v>
      </c>
      <c r="E36" s="132">
        <f t="shared" si="1"/>
        <v>0.75453902381513793</v>
      </c>
      <c r="F36" s="101">
        <f t="shared" si="35"/>
        <v>209</v>
      </c>
      <c r="G36" s="132">
        <f t="shared" si="3"/>
        <v>4.9280829992926201</v>
      </c>
      <c r="H36" s="101">
        <f t="shared" si="36"/>
        <v>577</v>
      </c>
      <c r="I36" s="132">
        <f t="shared" si="4"/>
        <v>13.605281773166706</v>
      </c>
      <c r="J36" s="101">
        <f t="shared" si="37"/>
        <v>2579</v>
      </c>
      <c r="K36" s="132">
        <f t="shared" si="5"/>
        <v>60.811129450601278</v>
      </c>
      <c r="L36" s="101">
        <f t="shared" si="38"/>
        <v>615</v>
      </c>
      <c r="M36" s="132">
        <f t="shared" si="6"/>
        <v>14.501296863947182</v>
      </c>
      <c r="N36" s="101">
        <f t="shared" si="39"/>
        <v>229</v>
      </c>
      <c r="O36" s="132">
        <f t="shared" si="7"/>
        <v>5.3996698891770807</v>
      </c>
      <c r="P36" s="121">
        <f t="shared" si="15"/>
        <v>4241</v>
      </c>
      <c r="Q36" s="104">
        <v>142</v>
      </c>
      <c r="R36" s="9">
        <v>3</v>
      </c>
      <c r="S36" s="9">
        <v>36</v>
      </c>
      <c r="T36" s="9">
        <v>117</v>
      </c>
      <c r="U36" s="117">
        <v>366</v>
      </c>
      <c r="V36" s="118">
        <v>209</v>
      </c>
      <c r="W36" s="9">
        <v>174</v>
      </c>
      <c r="Y36" s="9"/>
      <c r="Z36" s="9"/>
      <c r="AA36" s="9"/>
      <c r="AB36" s="9"/>
      <c r="AC36" s="9"/>
    </row>
    <row r="37" spans="1:29">
      <c r="A37" s="1">
        <v>670</v>
      </c>
      <c r="B37" s="99" t="s">
        <v>442</v>
      </c>
      <c r="C37" s="109">
        <f t="shared" si="33"/>
        <v>3368</v>
      </c>
      <c r="D37" s="101">
        <f t="shared" si="34"/>
        <v>22</v>
      </c>
      <c r="E37" s="132">
        <f t="shared" si="1"/>
        <v>0.65320665083135387</v>
      </c>
      <c r="F37" s="101">
        <f t="shared" si="35"/>
        <v>176</v>
      </c>
      <c r="G37" s="132">
        <f t="shared" si="3"/>
        <v>5.225653206650831</v>
      </c>
      <c r="H37" s="101">
        <f t="shared" si="36"/>
        <v>571</v>
      </c>
      <c r="I37" s="132">
        <f t="shared" si="4"/>
        <v>16.953681710213779</v>
      </c>
      <c r="J37" s="101">
        <f t="shared" si="37"/>
        <v>1654</v>
      </c>
      <c r="K37" s="132">
        <f t="shared" si="5"/>
        <v>49.10926365795725</v>
      </c>
      <c r="L37" s="101">
        <f t="shared" si="38"/>
        <v>597</v>
      </c>
      <c r="M37" s="132">
        <f t="shared" si="6"/>
        <v>17.725653206650833</v>
      </c>
      <c r="N37" s="101">
        <f t="shared" si="39"/>
        <v>348</v>
      </c>
      <c r="O37" s="132">
        <f t="shared" si="7"/>
        <v>10.332541567695962</v>
      </c>
      <c r="P37" s="121">
        <f t="shared" si="15"/>
        <v>3368</v>
      </c>
      <c r="Q37" s="104">
        <v>145</v>
      </c>
      <c r="R37" s="9">
        <v>1</v>
      </c>
      <c r="S37" s="9">
        <v>24</v>
      </c>
      <c r="T37" s="9">
        <v>106</v>
      </c>
      <c r="U37" s="117">
        <v>275</v>
      </c>
      <c r="V37" s="118">
        <v>110</v>
      </c>
      <c r="W37" s="9">
        <v>113</v>
      </c>
      <c r="Y37" s="9"/>
      <c r="Z37" s="9"/>
      <c r="AA37" s="9"/>
      <c r="AB37" s="9"/>
      <c r="AC37" s="9"/>
    </row>
    <row r="38" spans="1:29">
      <c r="A38" s="1">
        <v>690</v>
      </c>
      <c r="B38" s="99" t="s">
        <v>163</v>
      </c>
      <c r="C38" s="109">
        <f t="shared" si="33"/>
        <v>1240</v>
      </c>
      <c r="D38" s="101">
        <f t="shared" si="34"/>
        <v>10</v>
      </c>
      <c r="E38" s="132">
        <f t="shared" si="1"/>
        <v>0.80645161290322576</v>
      </c>
      <c r="F38" s="101">
        <f t="shared" si="35"/>
        <v>65</v>
      </c>
      <c r="G38" s="132">
        <f t="shared" si="3"/>
        <v>5.241935483870968</v>
      </c>
      <c r="H38" s="101">
        <f t="shared" si="36"/>
        <v>196</v>
      </c>
      <c r="I38" s="132">
        <f t="shared" si="4"/>
        <v>15.806451612903224</v>
      </c>
      <c r="J38" s="101">
        <f t="shared" si="37"/>
        <v>600</v>
      </c>
      <c r="K38" s="132">
        <f t="shared" si="5"/>
        <v>48.387096774193552</v>
      </c>
      <c r="L38" s="101">
        <f t="shared" si="38"/>
        <v>212</v>
      </c>
      <c r="M38" s="132">
        <f t="shared" si="6"/>
        <v>17.096774193548388</v>
      </c>
      <c r="N38" s="101">
        <f t="shared" si="39"/>
        <v>157</v>
      </c>
      <c r="O38" s="132">
        <f t="shared" si="7"/>
        <v>12.661290322580646</v>
      </c>
      <c r="P38" s="121">
        <f t="shared" si="15"/>
        <v>1240</v>
      </c>
      <c r="Q38" s="104">
        <v>147</v>
      </c>
      <c r="R38" s="9">
        <v>338</v>
      </c>
      <c r="S38" s="9">
        <v>1558</v>
      </c>
      <c r="T38" s="9">
        <v>4969</v>
      </c>
      <c r="U38" s="117">
        <v>13013</v>
      </c>
      <c r="V38" s="118">
        <v>3435</v>
      </c>
      <c r="W38" s="9">
        <v>1106</v>
      </c>
      <c r="Y38" s="9"/>
      <c r="Z38" s="9"/>
      <c r="AA38" s="9"/>
      <c r="AB38" s="9"/>
      <c r="AC38" s="9"/>
    </row>
    <row r="39" spans="1:29">
      <c r="A39" s="1">
        <v>736</v>
      </c>
      <c r="B39" s="99" t="s">
        <v>441</v>
      </c>
      <c r="C39" s="109">
        <f t="shared" si="33"/>
        <v>14288</v>
      </c>
      <c r="D39" s="101">
        <f t="shared" si="34"/>
        <v>168</v>
      </c>
      <c r="E39" s="132">
        <f t="shared" si="1"/>
        <v>1.1758118701007838</v>
      </c>
      <c r="F39" s="101">
        <f t="shared" si="35"/>
        <v>806</v>
      </c>
      <c r="G39" s="132">
        <f t="shared" si="3"/>
        <v>5.6410974244120942</v>
      </c>
      <c r="H39" s="101">
        <f t="shared" si="36"/>
        <v>2343</v>
      </c>
      <c r="I39" s="132">
        <f t="shared" si="4"/>
        <v>16.398376259798432</v>
      </c>
      <c r="J39" s="101">
        <f t="shared" si="37"/>
        <v>7930</v>
      </c>
      <c r="K39" s="132">
        <f t="shared" si="5"/>
        <v>55.50111982082867</v>
      </c>
      <c r="L39" s="101">
        <f t="shared" si="38"/>
        <v>2150</v>
      </c>
      <c r="M39" s="132">
        <f t="shared" si="6"/>
        <v>15.047592385218364</v>
      </c>
      <c r="N39" s="101">
        <f t="shared" si="39"/>
        <v>891</v>
      </c>
      <c r="O39" s="132">
        <f t="shared" si="7"/>
        <v>6.2360022396416577</v>
      </c>
      <c r="P39" s="121">
        <f t="shared" si="15"/>
        <v>14288</v>
      </c>
      <c r="Q39" s="104">
        <v>148</v>
      </c>
      <c r="R39" s="9">
        <v>242</v>
      </c>
      <c r="S39" s="9">
        <v>1153</v>
      </c>
      <c r="T39" s="9">
        <v>3437</v>
      </c>
      <c r="U39" s="117">
        <v>11336</v>
      </c>
      <c r="V39" s="118">
        <v>4008</v>
      </c>
      <c r="W39" s="9">
        <v>2454</v>
      </c>
      <c r="Y39" s="9"/>
      <c r="Z39" s="9"/>
      <c r="AA39" s="9"/>
      <c r="AB39" s="9"/>
      <c r="AC39" s="9"/>
    </row>
    <row r="40" spans="1:29">
      <c r="A40" s="1">
        <v>858</v>
      </c>
      <c r="B40" s="99" t="s">
        <v>439</v>
      </c>
      <c r="C40" s="109">
        <f t="shared" si="33"/>
        <v>1976</v>
      </c>
      <c r="D40" s="101">
        <f t="shared" si="34"/>
        <v>11</v>
      </c>
      <c r="E40" s="132">
        <f t="shared" si="1"/>
        <v>0.55668016194331982</v>
      </c>
      <c r="F40" s="101">
        <f t="shared" si="35"/>
        <v>91</v>
      </c>
      <c r="G40" s="132">
        <f t="shared" si="3"/>
        <v>4.6052631578947363</v>
      </c>
      <c r="H40" s="101">
        <f t="shared" si="36"/>
        <v>301</v>
      </c>
      <c r="I40" s="132">
        <f t="shared" si="4"/>
        <v>15.232793522267208</v>
      </c>
      <c r="J40" s="101">
        <f t="shared" si="37"/>
        <v>1075</v>
      </c>
      <c r="K40" s="132">
        <f t="shared" si="5"/>
        <v>54.402834008097166</v>
      </c>
      <c r="L40" s="101">
        <f t="shared" si="38"/>
        <v>333</v>
      </c>
      <c r="M40" s="132">
        <f t="shared" si="6"/>
        <v>16.852226720647774</v>
      </c>
      <c r="N40" s="101">
        <f t="shared" si="39"/>
        <v>165</v>
      </c>
      <c r="O40" s="132">
        <f t="shared" si="7"/>
        <v>8.3502024291497978</v>
      </c>
      <c r="P40" s="121">
        <f t="shared" si="15"/>
        <v>1976</v>
      </c>
      <c r="Q40" s="104">
        <v>150</v>
      </c>
      <c r="R40" s="9">
        <v>8</v>
      </c>
      <c r="S40" s="9">
        <v>34</v>
      </c>
      <c r="T40" s="9">
        <v>157</v>
      </c>
      <c r="U40" s="117">
        <v>514</v>
      </c>
      <c r="V40" s="118">
        <v>283</v>
      </c>
      <c r="W40" s="9">
        <v>186</v>
      </c>
      <c r="Y40" s="9"/>
      <c r="Z40" s="9"/>
      <c r="AA40" s="9"/>
      <c r="AB40" s="9"/>
      <c r="AC40" s="9"/>
    </row>
    <row r="41" spans="1:29">
      <c r="A41" s="1">
        <v>885</v>
      </c>
      <c r="B41" s="99" t="s">
        <v>437</v>
      </c>
      <c r="C41" s="109">
        <f t="shared" si="33"/>
        <v>804</v>
      </c>
      <c r="D41" s="101">
        <f t="shared" si="34"/>
        <v>6</v>
      </c>
      <c r="E41" s="132">
        <f t="shared" si="1"/>
        <v>0.74626865671641784</v>
      </c>
      <c r="F41" s="101">
        <f t="shared" si="35"/>
        <v>42</v>
      </c>
      <c r="G41" s="132">
        <f t="shared" si="3"/>
        <v>5.2238805970149249</v>
      </c>
      <c r="H41" s="101">
        <f t="shared" si="36"/>
        <v>113</v>
      </c>
      <c r="I41" s="132">
        <f t="shared" si="4"/>
        <v>14.054726368159203</v>
      </c>
      <c r="J41" s="101">
        <f t="shared" si="37"/>
        <v>381</v>
      </c>
      <c r="K41" s="132">
        <f t="shared" si="5"/>
        <v>47.388059701492537</v>
      </c>
      <c r="L41" s="101">
        <f t="shared" si="38"/>
        <v>165</v>
      </c>
      <c r="M41" s="132">
        <f t="shared" si="6"/>
        <v>20.522388059701495</v>
      </c>
      <c r="N41" s="101">
        <f t="shared" si="39"/>
        <v>97</v>
      </c>
      <c r="O41" s="132">
        <f t="shared" si="7"/>
        <v>12.064676616915424</v>
      </c>
      <c r="P41" s="121">
        <f t="shared" si="15"/>
        <v>804</v>
      </c>
      <c r="Q41" s="104">
        <v>154</v>
      </c>
      <c r="R41" s="9">
        <v>338</v>
      </c>
      <c r="S41" s="9">
        <v>1644</v>
      </c>
      <c r="T41" s="9">
        <v>4707</v>
      </c>
      <c r="U41" s="117">
        <v>14310</v>
      </c>
      <c r="V41" s="118">
        <v>4138</v>
      </c>
      <c r="W41" s="9">
        <v>1803</v>
      </c>
      <c r="Y41" s="9"/>
      <c r="Z41" s="9"/>
      <c r="AA41" s="9"/>
      <c r="AB41" s="9"/>
      <c r="AC41" s="9"/>
    </row>
    <row r="42" spans="1:29" ht="13.5" thickBot="1">
      <c r="A42" s="1">
        <v>890</v>
      </c>
      <c r="B42" s="99" t="s">
        <v>435</v>
      </c>
      <c r="C42" s="109">
        <f t="shared" si="33"/>
        <v>2841</v>
      </c>
      <c r="D42" s="101">
        <f t="shared" si="34"/>
        <v>28</v>
      </c>
      <c r="E42" s="132">
        <f t="shared" si="1"/>
        <v>0.9855684618092222</v>
      </c>
      <c r="F42" s="101">
        <f t="shared" si="35"/>
        <v>118</v>
      </c>
      <c r="G42" s="132">
        <f t="shared" si="3"/>
        <v>4.1534670890531507</v>
      </c>
      <c r="H42" s="101">
        <f t="shared" si="36"/>
        <v>435</v>
      </c>
      <c r="I42" s="132">
        <f t="shared" si="4"/>
        <v>15.311510031678988</v>
      </c>
      <c r="J42" s="101">
        <f t="shared" si="37"/>
        <v>1413</v>
      </c>
      <c r="K42" s="132">
        <f t="shared" si="5"/>
        <v>49.736008447729674</v>
      </c>
      <c r="L42" s="101">
        <f t="shared" si="38"/>
        <v>526</v>
      </c>
      <c r="M42" s="132">
        <f t="shared" si="6"/>
        <v>18.514607532558959</v>
      </c>
      <c r="N42" s="101">
        <f t="shared" si="39"/>
        <v>321</v>
      </c>
      <c r="O42" s="132">
        <f t="shared" si="7"/>
        <v>11.298838437170012</v>
      </c>
      <c r="P42" s="121">
        <f t="shared" si="15"/>
        <v>2841</v>
      </c>
      <c r="Q42" s="104">
        <v>172</v>
      </c>
      <c r="R42" s="9">
        <v>431</v>
      </c>
      <c r="S42" s="9">
        <v>1697</v>
      </c>
      <c r="T42" s="9">
        <v>6047</v>
      </c>
      <c r="U42" s="117">
        <v>15033</v>
      </c>
      <c r="V42" s="118">
        <v>4208</v>
      </c>
      <c r="W42" s="9">
        <v>1516</v>
      </c>
      <c r="Y42" s="9"/>
      <c r="Z42" s="9"/>
      <c r="AA42" s="9"/>
      <c r="AB42" s="9"/>
      <c r="AC42" s="9"/>
    </row>
    <row r="43" spans="1:29" ht="13.5" thickBot="1">
      <c r="A43" s="28">
        <v>5</v>
      </c>
      <c r="B43" s="106" t="s">
        <v>134</v>
      </c>
      <c r="C43" s="110">
        <f>SUM(C44:C62)</f>
        <v>34119</v>
      </c>
      <c r="D43" s="108">
        <f>SUM(D44:D62)</f>
        <v>302</v>
      </c>
      <c r="E43" s="133">
        <f t="shared" si="1"/>
        <v>0.88513731352032587</v>
      </c>
      <c r="F43" s="108">
        <f t="shared" ref="F43:N43" si="40">SUM(F44:F62)</f>
        <v>1478</v>
      </c>
      <c r="G43" s="133">
        <f t="shared" si="3"/>
        <v>4.3318971833875555</v>
      </c>
      <c r="H43" s="108">
        <f t="shared" si="40"/>
        <v>4919</v>
      </c>
      <c r="I43" s="133">
        <f t="shared" si="4"/>
        <v>14.417186904657228</v>
      </c>
      <c r="J43" s="108">
        <f t="shared" si="40"/>
        <v>17384</v>
      </c>
      <c r="K43" s="133">
        <f t="shared" si="5"/>
        <v>50.951082974295844</v>
      </c>
      <c r="L43" s="108">
        <f t="shared" si="40"/>
        <v>6247</v>
      </c>
      <c r="M43" s="133">
        <f t="shared" si="6"/>
        <v>18.309446349541311</v>
      </c>
      <c r="N43" s="108">
        <f t="shared" si="40"/>
        <v>3789</v>
      </c>
      <c r="O43" s="134">
        <f t="shared" si="7"/>
        <v>11.105249274597732</v>
      </c>
      <c r="P43" s="119">
        <f>SUM(P44:P62)</f>
        <v>34119</v>
      </c>
      <c r="Q43" s="104">
        <v>190</v>
      </c>
      <c r="R43" s="9">
        <v>15</v>
      </c>
      <c r="S43" s="9">
        <v>110</v>
      </c>
      <c r="T43" s="9">
        <v>380</v>
      </c>
      <c r="U43" s="117">
        <v>1184</v>
      </c>
      <c r="V43" s="118">
        <v>529</v>
      </c>
      <c r="W43" s="9">
        <v>459</v>
      </c>
      <c r="Y43" s="9"/>
      <c r="Z43" s="9"/>
      <c r="AA43" s="9"/>
      <c r="AB43" s="9"/>
      <c r="AC43" s="9"/>
    </row>
    <row r="44" spans="1:29">
      <c r="A44" s="1">
        <v>4</v>
      </c>
      <c r="B44" s="99" t="s">
        <v>414</v>
      </c>
      <c r="C44" s="109">
        <f t="shared" ref="C44:C62" si="41">(D44+F44+H44+J44+L44+N44)</f>
        <v>358</v>
      </c>
      <c r="D44" s="101">
        <f t="shared" ref="D44:D62" si="42">VLOOKUP(A44,$Q$7:$W$131,2,0)</f>
        <v>3</v>
      </c>
      <c r="E44" s="132">
        <f t="shared" si="1"/>
        <v>0.83798882681564246</v>
      </c>
      <c r="F44" s="101">
        <f t="shared" ref="F44:F62" si="43">VLOOKUP(A44,$Q$7:$W$131,3,0)</f>
        <v>19</v>
      </c>
      <c r="G44" s="132">
        <f t="shared" si="3"/>
        <v>5.3072625698324023</v>
      </c>
      <c r="H44" s="101">
        <f t="shared" ref="H44:H62" si="44">VLOOKUP(A44,$Q$7:$W$131,4,0)</f>
        <v>43</v>
      </c>
      <c r="I44" s="132">
        <f t="shared" si="4"/>
        <v>12.011173184357542</v>
      </c>
      <c r="J44" s="101">
        <f t="shared" ref="J44:J62" si="45">VLOOKUP(A44,$Q$7:$W$131,5,0)</f>
        <v>143</v>
      </c>
      <c r="K44" s="132">
        <f t="shared" si="5"/>
        <v>39.944134078212286</v>
      </c>
      <c r="L44" s="101">
        <f t="shared" ref="L44:L62" si="46">VLOOKUP(A44,$Q$7:$W$131,6,0)</f>
        <v>80</v>
      </c>
      <c r="M44" s="132">
        <f t="shared" si="6"/>
        <v>22.346368715083798</v>
      </c>
      <c r="N44" s="101">
        <f t="shared" ref="N44:N62" si="47">VLOOKUP(A44,$Q$7:$W$131,7,0)</f>
        <v>70</v>
      </c>
      <c r="O44" s="132">
        <f t="shared" si="7"/>
        <v>19.553072625698324</v>
      </c>
      <c r="P44" s="121">
        <f t="shared" si="15"/>
        <v>358</v>
      </c>
      <c r="Q44" s="104">
        <v>197</v>
      </c>
      <c r="R44" s="9">
        <v>29</v>
      </c>
      <c r="S44" s="9">
        <v>148</v>
      </c>
      <c r="T44" s="9">
        <v>395</v>
      </c>
      <c r="U44" s="117">
        <v>1221</v>
      </c>
      <c r="V44" s="118">
        <v>411</v>
      </c>
      <c r="W44" s="9">
        <v>279</v>
      </c>
      <c r="Y44" s="9"/>
      <c r="Z44" s="9"/>
      <c r="AA44" s="9"/>
      <c r="AB44" s="9"/>
      <c r="AC44" s="9"/>
    </row>
    <row r="45" spans="1:29">
      <c r="A45" s="1">
        <v>42</v>
      </c>
      <c r="B45" s="99" t="s">
        <v>413</v>
      </c>
      <c r="C45" s="109">
        <f t="shared" si="41"/>
        <v>9110</v>
      </c>
      <c r="D45" s="101">
        <f t="shared" si="42"/>
        <v>97</v>
      </c>
      <c r="E45" s="132">
        <f t="shared" si="1"/>
        <v>1.0647639956092205</v>
      </c>
      <c r="F45" s="101">
        <f t="shared" si="43"/>
        <v>384</v>
      </c>
      <c r="G45" s="132">
        <f t="shared" si="3"/>
        <v>4.2151481888035125</v>
      </c>
      <c r="H45" s="101">
        <f t="shared" si="44"/>
        <v>1244</v>
      </c>
      <c r="I45" s="132">
        <f t="shared" si="4"/>
        <v>13.655323819978046</v>
      </c>
      <c r="J45" s="101">
        <f t="shared" si="45"/>
        <v>4747</v>
      </c>
      <c r="K45" s="132">
        <f t="shared" si="5"/>
        <v>52.107574094401755</v>
      </c>
      <c r="L45" s="101">
        <f t="shared" si="46"/>
        <v>1646</v>
      </c>
      <c r="M45" s="132">
        <f t="shared" si="6"/>
        <v>18.068057080131723</v>
      </c>
      <c r="N45" s="101">
        <f t="shared" si="47"/>
        <v>992</v>
      </c>
      <c r="O45" s="132">
        <f t="shared" si="7"/>
        <v>10.889132821075741</v>
      </c>
      <c r="P45" s="121">
        <f t="shared" si="15"/>
        <v>9110</v>
      </c>
      <c r="Q45" s="104">
        <v>206</v>
      </c>
      <c r="R45" s="9">
        <v>4</v>
      </c>
      <c r="S45" s="9">
        <v>28</v>
      </c>
      <c r="T45" s="9">
        <v>105</v>
      </c>
      <c r="U45" s="117">
        <v>291</v>
      </c>
      <c r="V45" s="118">
        <v>130</v>
      </c>
      <c r="W45" s="9">
        <v>106</v>
      </c>
      <c r="Y45" s="9"/>
      <c r="Z45" s="9"/>
      <c r="AA45" s="9"/>
      <c r="AB45" s="9"/>
      <c r="AC45" s="9"/>
    </row>
    <row r="46" spans="1:29">
      <c r="A46" s="1">
        <v>44</v>
      </c>
      <c r="B46" s="99" t="s">
        <v>411</v>
      </c>
      <c r="C46" s="109">
        <f t="shared" si="41"/>
        <v>1194</v>
      </c>
      <c r="D46" s="101">
        <f t="shared" si="42"/>
        <v>17</v>
      </c>
      <c r="E46" s="132">
        <f t="shared" si="1"/>
        <v>1.4237855946398659</v>
      </c>
      <c r="F46" s="101">
        <f t="shared" si="43"/>
        <v>80</v>
      </c>
      <c r="G46" s="132">
        <f t="shared" si="3"/>
        <v>6.7001675041876041</v>
      </c>
      <c r="H46" s="101">
        <f t="shared" si="44"/>
        <v>219</v>
      </c>
      <c r="I46" s="132">
        <f t="shared" si="4"/>
        <v>18.341708542713565</v>
      </c>
      <c r="J46" s="101">
        <f t="shared" si="45"/>
        <v>642</v>
      </c>
      <c r="K46" s="132">
        <f t="shared" si="5"/>
        <v>53.768844221105525</v>
      </c>
      <c r="L46" s="101">
        <f t="shared" si="46"/>
        <v>173</v>
      </c>
      <c r="M46" s="132">
        <f t="shared" si="6"/>
        <v>14.489112227805695</v>
      </c>
      <c r="N46" s="101">
        <f t="shared" si="47"/>
        <v>63</v>
      </c>
      <c r="O46" s="132">
        <f t="shared" si="7"/>
        <v>5.2763819095477382</v>
      </c>
      <c r="P46" s="121">
        <f t="shared" si="15"/>
        <v>1194</v>
      </c>
      <c r="Q46" s="104">
        <v>209</v>
      </c>
      <c r="R46" s="9">
        <v>29</v>
      </c>
      <c r="S46" s="9">
        <v>119</v>
      </c>
      <c r="T46" s="9">
        <v>461</v>
      </c>
      <c r="U46" s="117">
        <v>1469</v>
      </c>
      <c r="V46" s="118">
        <v>697</v>
      </c>
      <c r="W46" s="9">
        <v>510</v>
      </c>
      <c r="Y46" s="9"/>
      <c r="Z46" s="9"/>
      <c r="AA46" s="9"/>
      <c r="AB46" s="9"/>
      <c r="AC46" s="9"/>
    </row>
    <row r="47" spans="1:29">
      <c r="A47" s="1">
        <v>59</v>
      </c>
      <c r="B47" s="99" t="s">
        <v>410</v>
      </c>
      <c r="C47" s="109">
        <f t="shared" si="41"/>
        <v>1164</v>
      </c>
      <c r="D47" s="101">
        <f t="shared" si="42"/>
        <v>4</v>
      </c>
      <c r="E47" s="132">
        <f t="shared" si="1"/>
        <v>0.3436426116838488</v>
      </c>
      <c r="F47" s="101">
        <f t="shared" si="43"/>
        <v>46</v>
      </c>
      <c r="G47" s="132">
        <f t="shared" si="3"/>
        <v>3.9518900343642609</v>
      </c>
      <c r="H47" s="101">
        <f t="shared" si="44"/>
        <v>140</v>
      </c>
      <c r="I47" s="132">
        <f t="shared" si="4"/>
        <v>12.027491408934708</v>
      </c>
      <c r="J47" s="101">
        <f t="shared" si="45"/>
        <v>480</v>
      </c>
      <c r="K47" s="132">
        <f t="shared" si="5"/>
        <v>41.237113402061851</v>
      </c>
      <c r="L47" s="101">
        <f t="shared" si="46"/>
        <v>256</v>
      </c>
      <c r="M47" s="132">
        <f t="shared" si="6"/>
        <v>21.993127147766323</v>
      </c>
      <c r="N47" s="101">
        <f t="shared" si="47"/>
        <v>238</v>
      </c>
      <c r="O47" s="132">
        <f t="shared" si="7"/>
        <v>20.446735395189002</v>
      </c>
      <c r="P47" s="121">
        <f t="shared" si="15"/>
        <v>1164</v>
      </c>
      <c r="Q47" s="104">
        <v>212</v>
      </c>
      <c r="R47" s="9">
        <v>329</v>
      </c>
      <c r="S47" s="9">
        <v>1654</v>
      </c>
      <c r="T47" s="9">
        <v>5052</v>
      </c>
      <c r="U47" s="117">
        <v>20507</v>
      </c>
      <c r="V47" s="118">
        <v>8965</v>
      </c>
      <c r="W47" s="9">
        <v>6264</v>
      </c>
      <c r="Y47" s="9"/>
      <c r="Z47" s="9"/>
      <c r="AA47" s="9"/>
      <c r="AB47" s="9"/>
      <c r="AC47" s="9"/>
    </row>
    <row r="48" spans="1:29">
      <c r="A48" s="1">
        <v>113</v>
      </c>
      <c r="B48" s="99" t="s">
        <v>408</v>
      </c>
      <c r="C48" s="109">
        <f t="shared" si="41"/>
        <v>1856</v>
      </c>
      <c r="D48" s="101">
        <f t="shared" si="42"/>
        <v>20</v>
      </c>
      <c r="E48" s="132">
        <f t="shared" si="1"/>
        <v>1.0775862068965518</v>
      </c>
      <c r="F48" s="101">
        <f t="shared" si="43"/>
        <v>91</v>
      </c>
      <c r="G48" s="132">
        <f t="shared" si="3"/>
        <v>4.9030172413793105</v>
      </c>
      <c r="H48" s="101">
        <f t="shared" si="44"/>
        <v>270</v>
      </c>
      <c r="I48" s="132">
        <f t="shared" si="4"/>
        <v>14.547413793103448</v>
      </c>
      <c r="J48" s="101">
        <f t="shared" si="45"/>
        <v>1131</v>
      </c>
      <c r="K48" s="132">
        <f t="shared" si="5"/>
        <v>60.9375</v>
      </c>
      <c r="L48" s="101">
        <f t="shared" si="46"/>
        <v>249</v>
      </c>
      <c r="M48" s="132">
        <f t="shared" si="6"/>
        <v>13.415948275862069</v>
      </c>
      <c r="N48" s="101">
        <f t="shared" si="47"/>
        <v>95</v>
      </c>
      <c r="O48" s="132">
        <f t="shared" si="7"/>
        <v>5.118534482758621</v>
      </c>
      <c r="P48" s="121">
        <f t="shared" si="15"/>
        <v>1856</v>
      </c>
      <c r="Q48" s="104">
        <v>234</v>
      </c>
      <c r="R48" s="9">
        <v>5</v>
      </c>
      <c r="S48" s="9">
        <v>83</v>
      </c>
      <c r="T48" s="9">
        <v>248</v>
      </c>
      <c r="U48" s="117">
        <v>999</v>
      </c>
      <c r="V48" s="118">
        <v>271</v>
      </c>
      <c r="W48" s="9">
        <v>138</v>
      </c>
      <c r="Y48" s="9"/>
      <c r="Z48" s="9"/>
      <c r="AA48" s="9"/>
      <c r="AB48" s="9"/>
      <c r="AC48" s="9"/>
    </row>
    <row r="49" spans="1:29">
      <c r="A49" s="1">
        <v>125</v>
      </c>
      <c r="B49" s="99" t="s">
        <v>407</v>
      </c>
      <c r="C49" s="109">
        <f t="shared" si="41"/>
        <v>555</v>
      </c>
      <c r="D49" s="101">
        <f t="shared" si="42"/>
        <v>8</v>
      </c>
      <c r="E49" s="132">
        <f t="shared" si="1"/>
        <v>1.4414414414414414</v>
      </c>
      <c r="F49" s="101">
        <f t="shared" si="43"/>
        <v>21</v>
      </c>
      <c r="G49" s="132">
        <f t="shared" si="3"/>
        <v>3.7837837837837842</v>
      </c>
      <c r="H49" s="101">
        <f t="shared" si="44"/>
        <v>100</v>
      </c>
      <c r="I49" s="132">
        <f t="shared" si="4"/>
        <v>18.018018018018019</v>
      </c>
      <c r="J49" s="101">
        <f t="shared" si="45"/>
        <v>301</v>
      </c>
      <c r="K49" s="132">
        <f t="shared" si="5"/>
        <v>54.234234234234236</v>
      </c>
      <c r="L49" s="101">
        <f t="shared" si="46"/>
        <v>70</v>
      </c>
      <c r="M49" s="132">
        <f t="shared" si="6"/>
        <v>12.612612612612612</v>
      </c>
      <c r="N49" s="101">
        <f t="shared" si="47"/>
        <v>55</v>
      </c>
      <c r="O49" s="132">
        <f t="shared" si="7"/>
        <v>9.9099099099099099</v>
      </c>
      <c r="P49" s="121">
        <f t="shared" si="15"/>
        <v>555</v>
      </c>
      <c r="Q49" s="104">
        <v>237</v>
      </c>
      <c r="R49" s="9">
        <v>134</v>
      </c>
      <c r="S49" s="9">
        <v>636</v>
      </c>
      <c r="T49" s="9">
        <v>2045</v>
      </c>
      <c r="U49" s="117">
        <v>6231</v>
      </c>
      <c r="V49" s="118">
        <v>2288</v>
      </c>
      <c r="W49" s="9">
        <v>1249</v>
      </c>
      <c r="Y49" s="9"/>
      <c r="Z49" s="9"/>
      <c r="AA49" s="9"/>
      <c r="AB49" s="9"/>
      <c r="AC49" s="9"/>
    </row>
    <row r="50" spans="1:29">
      <c r="A50" s="1">
        <v>138</v>
      </c>
      <c r="B50" s="99" t="s">
        <v>406</v>
      </c>
      <c r="C50" s="109">
        <f t="shared" si="41"/>
        <v>1353</v>
      </c>
      <c r="D50" s="101">
        <f t="shared" si="42"/>
        <v>18</v>
      </c>
      <c r="E50" s="132">
        <f t="shared" si="1"/>
        <v>1.3303769401330376</v>
      </c>
      <c r="F50" s="101">
        <f t="shared" si="43"/>
        <v>56</v>
      </c>
      <c r="G50" s="132">
        <f t="shared" si="3"/>
        <v>4.1389504804138948</v>
      </c>
      <c r="H50" s="101">
        <f t="shared" si="44"/>
        <v>196</v>
      </c>
      <c r="I50" s="132">
        <f t="shared" si="4"/>
        <v>14.486326681448633</v>
      </c>
      <c r="J50" s="101">
        <f t="shared" si="45"/>
        <v>624</v>
      </c>
      <c r="K50" s="132">
        <f t="shared" si="5"/>
        <v>46.119733924611971</v>
      </c>
      <c r="L50" s="101">
        <f t="shared" si="46"/>
        <v>264</v>
      </c>
      <c r="M50" s="132">
        <f t="shared" si="6"/>
        <v>19.512195121951219</v>
      </c>
      <c r="N50" s="101">
        <f t="shared" si="47"/>
        <v>195</v>
      </c>
      <c r="O50" s="132">
        <f t="shared" si="7"/>
        <v>14.412416851441243</v>
      </c>
      <c r="P50" s="121">
        <f t="shared" si="15"/>
        <v>1353</v>
      </c>
      <c r="Q50" s="104">
        <v>240</v>
      </c>
      <c r="R50" s="9">
        <v>10</v>
      </c>
      <c r="S50" s="9">
        <v>70</v>
      </c>
      <c r="T50" s="9">
        <v>270</v>
      </c>
      <c r="U50" s="117">
        <v>811</v>
      </c>
      <c r="V50" s="118">
        <v>387</v>
      </c>
      <c r="W50" s="9">
        <v>290</v>
      </c>
      <c r="Y50" s="9"/>
      <c r="Z50" s="9"/>
      <c r="AA50" s="9"/>
      <c r="AB50" s="9"/>
      <c r="AC50" s="9"/>
    </row>
    <row r="51" spans="1:29">
      <c r="A51" s="1">
        <v>234</v>
      </c>
      <c r="B51" s="99" t="s">
        <v>405</v>
      </c>
      <c r="C51" s="109">
        <f t="shared" si="41"/>
        <v>1744</v>
      </c>
      <c r="D51" s="101">
        <f t="shared" si="42"/>
        <v>5</v>
      </c>
      <c r="E51" s="132">
        <f t="shared" si="1"/>
        <v>0.28669724770642202</v>
      </c>
      <c r="F51" s="101">
        <f t="shared" si="43"/>
        <v>83</v>
      </c>
      <c r="G51" s="132">
        <f t="shared" si="3"/>
        <v>4.7591743119266052</v>
      </c>
      <c r="H51" s="101">
        <f t="shared" si="44"/>
        <v>248</v>
      </c>
      <c r="I51" s="132">
        <f t="shared" si="4"/>
        <v>14.220183486238533</v>
      </c>
      <c r="J51" s="101">
        <f t="shared" si="45"/>
        <v>999</v>
      </c>
      <c r="K51" s="132">
        <f t="shared" si="5"/>
        <v>57.282110091743121</v>
      </c>
      <c r="L51" s="101">
        <f t="shared" si="46"/>
        <v>271</v>
      </c>
      <c r="M51" s="132">
        <f t="shared" si="6"/>
        <v>15.538990825688073</v>
      </c>
      <c r="N51" s="101">
        <f t="shared" si="47"/>
        <v>138</v>
      </c>
      <c r="O51" s="132">
        <f t="shared" si="7"/>
        <v>7.9128440366972477</v>
      </c>
      <c r="P51" s="121">
        <f t="shared" si="15"/>
        <v>1744</v>
      </c>
      <c r="Q51" s="104">
        <v>250</v>
      </c>
      <c r="R51" s="9">
        <v>123</v>
      </c>
      <c r="S51" s="9">
        <v>647</v>
      </c>
      <c r="T51" s="9">
        <v>1810</v>
      </c>
      <c r="U51" s="117">
        <v>4865</v>
      </c>
      <c r="V51" s="118">
        <v>1178</v>
      </c>
      <c r="W51" s="9">
        <v>481</v>
      </c>
      <c r="Y51" s="9"/>
      <c r="Z51" s="9"/>
      <c r="AA51" s="9"/>
      <c r="AB51" s="9"/>
      <c r="AC51" s="9"/>
    </row>
    <row r="52" spans="1:29">
      <c r="A52" s="1">
        <v>240</v>
      </c>
      <c r="B52" s="99" t="s">
        <v>403</v>
      </c>
      <c r="C52" s="109">
        <f t="shared" si="41"/>
        <v>1838</v>
      </c>
      <c r="D52" s="101">
        <f t="shared" si="42"/>
        <v>10</v>
      </c>
      <c r="E52" s="132">
        <f t="shared" si="1"/>
        <v>0.54406964091403698</v>
      </c>
      <c r="F52" s="101">
        <f t="shared" si="43"/>
        <v>70</v>
      </c>
      <c r="G52" s="132">
        <f t="shared" si="3"/>
        <v>3.808487486398259</v>
      </c>
      <c r="H52" s="101">
        <f t="shared" si="44"/>
        <v>270</v>
      </c>
      <c r="I52" s="132">
        <f t="shared" si="4"/>
        <v>14.689880304678999</v>
      </c>
      <c r="J52" s="101">
        <f t="shared" si="45"/>
        <v>811</v>
      </c>
      <c r="K52" s="132">
        <f t="shared" si="5"/>
        <v>44.124047878128401</v>
      </c>
      <c r="L52" s="101">
        <f t="shared" si="46"/>
        <v>387</v>
      </c>
      <c r="M52" s="132">
        <f t="shared" si="6"/>
        <v>21.055495103373232</v>
      </c>
      <c r="N52" s="101">
        <f t="shared" si="47"/>
        <v>290</v>
      </c>
      <c r="O52" s="132">
        <f t="shared" si="7"/>
        <v>15.778019586507073</v>
      </c>
      <c r="P52" s="121">
        <f t="shared" si="15"/>
        <v>1838</v>
      </c>
      <c r="Q52" s="104">
        <v>264</v>
      </c>
      <c r="R52" s="9">
        <v>72</v>
      </c>
      <c r="S52" s="9">
        <v>340</v>
      </c>
      <c r="T52" s="9">
        <v>986</v>
      </c>
      <c r="U52" s="117">
        <v>3088</v>
      </c>
      <c r="V52" s="118">
        <v>1078</v>
      </c>
      <c r="W52" s="9">
        <v>562</v>
      </c>
      <c r="Y52" s="9"/>
      <c r="Z52" s="9"/>
      <c r="AA52" s="9"/>
      <c r="AB52" s="9"/>
      <c r="AC52" s="9"/>
    </row>
    <row r="53" spans="1:29">
      <c r="A53" s="1">
        <v>284</v>
      </c>
      <c r="B53" s="99" t="s">
        <v>402</v>
      </c>
      <c r="C53" s="109">
        <f t="shared" si="41"/>
        <v>2721</v>
      </c>
      <c r="D53" s="101">
        <f t="shared" si="42"/>
        <v>18</v>
      </c>
      <c r="E53" s="132">
        <f t="shared" si="1"/>
        <v>0.66152149944873206</v>
      </c>
      <c r="F53" s="101">
        <f t="shared" si="43"/>
        <v>145</v>
      </c>
      <c r="G53" s="132">
        <f t="shared" si="3"/>
        <v>5.3289231900036755</v>
      </c>
      <c r="H53" s="101">
        <f t="shared" si="44"/>
        <v>410</v>
      </c>
      <c r="I53" s="132">
        <f t="shared" si="4"/>
        <v>15.067989709665564</v>
      </c>
      <c r="J53" s="101">
        <f t="shared" si="45"/>
        <v>1369</v>
      </c>
      <c r="K53" s="132">
        <f t="shared" si="5"/>
        <v>50.312385152517457</v>
      </c>
      <c r="L53" s="101">
        <f t="shared" si="46"/>
        <v>451</v>
      </c>
      <c r="M53" s="132">
        <f t="shared" si="6"/>
        <v>16.574788680632121</v>
      </c>
      <c r="N53" s="101">
        <f t="shared" si="47"/>
        <v>328</v>
      </c>
      <c r="O53" s="132">
        <f t="shared" si="7"/>
        <v>12.054391767732451</v>
      </c>
      <c r="P53" s="121">
        <f t="shared" si="15"/>
        <v>2721</v>
      </c>
      <c r="Q53" s="104">
        <v>266</v>
      </c>
      <c r="R53" s="9">
        <v>977</v>
      </c>
      <c r="S53" s="9">
        <v>4631</v>
      </c>
      <c r="T53" s="9">
        <v>14092</v>
      </c>
      <c r="U53" s="117">
        <v>67331</v>
      </c>
      <c r="V53" s="118">
        <v>34621</v>
      </c>
      <c r="W53" s="9">
        <v>31873</v>
      </c>
      <c r="Y53" s="9"/>
      <c r="Z53" s="9"/>
      <c r="AA53" s="9"/>
      <c r="AB53" s="9"/>
      <c r="AC53" s="9"/>
    </row>
    <row r="54" spans="1:29">
      <c r="A54" s="1">
        <v>306</v>
      </c>
      <c r="B54" s="99" t="s">
        <v>401</v>
      </c>
      <c r="C54" s="109">
        <f t="shared" si="41"/>
        <v>690</v>
      </c>
      <c r="D54" s="101">
        <f t="shared" si="42"/>
        <v>9</v>
      </c>
      <c r="E54" s="132">
        <f t="shared" si="1"/>
        <v>1.3043478260869565</v>
      </c>
      <c r="F54" s="101">
        <f t="shared" si="43"/>
        <v>39</v>
      </c>
      <c r="G54" s="132">
        <f t="shared" si="3"/>
        <v>5.6521739130434785</v>
      </c>
      <c r="H54" s="101">
        <f t="shared" si="44"/>
        <v>115</v>
      </c>
      <c r="I54" s="132">
        <f t="shared" si="4"/>
        <v>16.666666666666664</v>
      </c>
      <c r="J54" s="101">
        <f t="shared" si="45"/>
        <v>365</v>
      </c>
      <c r="K54" s="132">
        <f t="shared" si="5"/>
        <v>52.89855072463768</v>
      </c>
      <c r="L54" s="101">
        <f t="shared" si="46"/>
        <v>100</v>
      </c>
      <c r="M54" s="132">
        <f t="shared" si="6"/>
        <v>14.492753623188406</v>
      </c>
      <c r="N54" s="101">
        <f t="shared" si="47"/>
        <v>62</v>
      </c>
      <c r="O54" s="132">
        <f t="shared" si="7"/>
        <v>8.9855072463768124</v>
      </c>
      <c r="P54" s="121">
        <f t="shared" si="15"/>
        <v>690</v>
      </c>
      <c r="Q54" s="104">
        <v>282</v>
      </c>
      <c r="R54" s="9">
        <v>62</v>
      </c>
      <c r="S54" s="9">
        <v>274</v>
      </c>
      <c r="T54" s="9">
        <v>1035</v>
      </c>
      <c r="U54" s="117">
        <v>3405</v>
      </c>
      <c r="V54" s="118">
        <v>1682</v>
      </c>
      <c r="W54" s="9">
        <v>1030</v>
      </c>
      <c r="Y54" s="9"/>
      <c r="Z54" s="9"/>
      <c r="AA54" s="9"/>
      <c r="AB54" s="9"/>
      <c r="AC54" s="9"/>
    </row>
    <row r="55" spans="1:29">
      <c r="A55" s="1">
        <v>347</v>
      </c>
      <c r="B55" s="99" t="s">
        <v>400</v>
      </c>
      <c r="C55" s="109">
        <f t="shared" si="41"/>
        <v>799</v>
      </c>
      <c r="D55" s="101">
        <f t="shared" si="42"/>
        <v>7</v>
      </c>
      <c r="E55" s="132">
        <f t="shared" si="1"/>
        <v>0.87609511889862324</v>
      </c>
      <c r="F55" s="101">
        <f t="shared" si="43"/>
        <v>32</v>
      </c>
      <c r="G55" s="132">
        <f t="shared" si="3"/>
        <v>4.005006257822278</v>
      </c>
      <c r="H55" s="101">
        <f t="shared" si="44"/>
        <v>133</v>
      </c>
      <c r="I55" s="132">
        <f t="shared" si="4"/>
        <v>16.645807259073841</v>
      </c>
      <c r="J55" s="101">
        <f t="shared" si="45"/>
        <v>408</v>
      </c>
      <c r="K55" s="132">
        <f t="shared" si="5"/>
        <v>51.063829787234042</v>
      </c>
      <c r="L55" s="101">
        <f t="shared" si="46"/>
        <v>137</v>
      </c>
      <c r="M55" s="132">
        <f t="shared" si="6"/>
        <v>17.146433041301627</v>
      </c>
      <c r="N55" s="101">
        <f t="shared" si="47"/>
        <v>82</v>
      </c>
      <c r="O55" s="132">
        <f t="shared" si="7"/>
        <v>10.262828535669586</v>
      </c>
      <c r="P55" s="121">
        <f t="shared" si="15"/>
        <v>799</v>
      </c>
      <c r="Q55" s="104">
        <v>284</v>
      </c>
      <c r="R55" s="9">
        <v>18</v>
      </c>
      <c r="S55" s="9">
        <v>145</v>
      </c>
      <c r="T55" s="9">
        <v>410</v>
      </c>
      <c r="U55" s="117">
        <v>1369</v>
      </c>
      <c r="V55" s="118">
        <v>451</v>
      </c>
      <c r="W55" s="9">
        <v>328</v>
      </c>
      <c r="Y55" s="9"/>
      <c r="Z55" s="9"/>
      <c r="AA55" s="9"/>
      <c r="AB55" s="9"/>
      <c r="AC55" s="9"/>
    </row>
    <row r="56" spans="1:29">
      <c r="A56" s="1">
        <v>411</v>
      </c>
      <c r="B56" s="99" t="s">
        <v>399</v>
      </c>
      <c r="C56" s="109">
        <f t="shared" si="41"/>
        <v>1181</v>
      </c>
      <c r="D56" s="101">
        <f t="shared" si="42"/>
        <v>9</v>
      </c>
      <c r="E56" s="132">
        <f t="shared" si="1"/>
        <v>0.76206604572396275</v>
      </c>
      <c r="F56" s="101">
        <f t="shared" si="43"/>
        <v>33</v>
      </c>
      <c r="G56" s="132">
        <f t="shared" si="3"/>
        <v>2.7942421676545299</v>
      </c>
      <c r="H56" s="101">
        <f t="shared" si="44"/>
        <v>172</v>
      </c>
      <c r="I56" s="132">
        <f t="shared" si="4"/>
        <v>14.563928873835733</v>
      </c>
      <c r="J56" s="101">
        <f t="shared" si="45"/>
        <v>565</v>
      </c>
      <c r="K56" s="132">
        <f t="shared" si="5"/>
        <v>47.840812870448772</v>
      </c>
      <c r="L56" s="101">
        <f t="shared" si="46"/>
        <v>225</v>
      </c>
      <c r="M56" s="132">
        <f t="shared" si="6"/>
        <v>19.051651143099068</v>
      </c>
      <c r="N56" s="101">
        <f t="shared" si="47"/>
        <v>177</v>
      </c>
      <c r="O56" s="132">
        <f t="shared" si="7"/>
        <v>14.987298899237933</v>
      </c>
      <c r="P56" s="121">
        <f t="shared" si="15"/>
        <v>1181</v>
      </c>
      <c r="Q56" s="104">
        <v>306</v>
      </c>
      <c r="R56" s="9">
        <v>9</v>
      </c>
      <c r="S56" s="9">
        <v>39</v>
      </c>
      <c r="T56" s="9">
        <v>115</v>
      </c>
      <c r="U56" s="117">
        <v>365</v>
      </c>
      <c r="V56" s="118">
        <v>100</v>
      </c>
      <c r="W56" s="9">
        <v>62</v>
      </c>
      <c r="Y56" s="9"/>
      <c r="Z56" s="9"/>
      <c r="AA56" s="9"/>
      <c r="AB56" s="9"/>
      <c r="AC56" s="9"/>
    </row>
    <row r="57" spans="1:29">
      <c r="A57" s="1">
        <v>501</v>
      </c>
      <c r="B57" s="99" t="s">
        <v>398</v>
      </c>
      <c r="C57" s="109">
        <f t="shared" si="41"/>
        <v>182</v>
      </c>
      <c r="D57" s="101">
        <f t="shared" si="42"/>
        <v>1</v>
      </c>
      <c r="E57" s="132">
        <f t="shared" si="1"/>
        <v>0.5494505494505495</v>
      </c>
      <c r="F57" s="101">
        <f t="shared" si="43"/>
        <v>3</v>
      </c>
      <c r="G57" s="132">
        <f t="shared" si="3"/>
        <v>1.6483516483516485</v>
      </c>
      <c r="H57" s="101">
        <f t="shared" si="44"/>
        <v>31</v>
      </c>
      <c r="I57" s="132">
        <f t="shared" si="4"/>
        <v>17.032967032967033</v>
      </c>
      <c r="J57" s="101">
        <f t="shared" si="45"/>
        <v>97</v>
      </c>
      <c r="K57" s="132">
        <f t="shared" si="5"/>
        <v>53.296703296703299</v>
      </c>
      <c r="L57" s="101">
        <f t="shared" si="46"/>
        <v>34</v>
      </c>
      <c r="M57" s="132">
        <f t="shared" si="6"/>
        <v>18.681318681318682</v>
      </c>
      <c r="N57" s="101">
        <f t="shared" si="47"/>
        <v>16</v>
      </c>
      <c r="O57" s="132">
        <f t="shared" si="7"/>
        <v>8.791208791208792</v>
      </c>
      <c r="P57" s="121">
        <f t="shared" si="15"/>
        <v>182</v>
      </c>
      <c r="Q57" s="104">
        <v>308</v>
      </c>
      <c r="R57" s="9">
        <v>305</v>
      </c>
      <c r="S57" s="9">
        <v>1441</v>
      </c>
      <c r="T57" s="9">
        <v>4249</v>
      </c>
      <c r="U57" s="117">
        <v>16453</v>
      </c>
      <c r="V57" s="118">
        <v>6753</v>
      </c>
      <c r="W57" s="9">
        <v>4421</v>
      </c>
      <c r="Y57" s="9"/>
      <c r="Z57" s="9"/>
      <c r="AA57" s="9"/>
      <c r="AB57" s="9"/>
      <c r="AC57" s="9"/>
    </row>
    <row r="58" spans="1:29">
      <c r="A58" s="1">
        <v>543</v>
      </c>
      <c r="B58" s="99" t="s">
        <v>397</v>
      </c>
      <c r="C58" s="109">
        <f t="shared" si="41"/>
        <v>593</v>
      </c>
      <c r="D58" s="101">
        <f t="shared" si="42"/>
        <v>4</v>
      </c>
      <c r="E58" s="132">
        <f t="shared" si="1"/>
        <v>0.67453625632377734</v>
      </c>
      <c r="F58" s="101">
        <f t="shared" si="43"/>
        <v>25</v>
      </c>
      <c r="G58" s="132">
        <f t="shared" si="3"/>
        <v>4.2158516020236094</v>
      </c>
      <c r="H58" s="101">
        <f t="shared" si="44"/>
        <v>85</v>
      </c>
      <c r="I58" s="132">
        <f t="shared" si="4"/>
        <v>14.333895446880272</v>
      </c>
      <c r="J58" s="101">
        <f t="shared" si="45"/>
        <v>379</v>
      </c>
      <c r="K58" s="132">
        <f t="shared" si="5"/>
        <v>63.912310286677908</v>
      </c>
      <c r="L58" s="101">
        <f t="shared" si="46"/>
        <v>66</v>
      </c>
      <c r="M58" s="132">
        <f t="shared" si="6"/>
        <v>11.129848229342327</v>
      </c>
      <c r="N58" s="101">
        <f t="shared" si="47"/>
        <v>34</v>
      </c>
      <c r="O58" s="132">
        <f t="shared" si="7"/>
        <v>5.7335581787521077</v>
      </c>
      <c r="P58" s="121">
        <f t="shared" si="15"/>
        <v>593</v>
      </c>
      <c r="Q58" s="104">
        <v>310</v>
      </c>
      <c r="R58" s="9">
        <v>16</v>
      </c>
      <c r="S58" s="9">
        <v>87</v>
      </c>
      <c r="T58" s="9">
        <v>333</v>
      </c>
      <c r="U58" s="117">
        <v>1040</v>
      </c>
      <c r="V58" s="118">
        <v>493</v>
      </c>
      <c r="W58" s="9">
        <v>337</v>
      </c>
      <c r="Y58" s="9"/>
      <c r="Z58" s="9"/>
      <c r="AA58" s="9"/>
      <c r="AB58" s="9"/>
      <c r="AC58" s="9"/>
    </row>
    <row r="59" spans="1:29">
      <c r="A59" s="1">
        <v>628</v>
      </c>
      <c r="B59" s="99" t="s">
        <v>396</v>
      </c>
      <c r="C59" s="109">
        <f t="shared" si="41"/>
        <v>806</v>
      </c>
      <c r="D59" s="101">
        <f t="shared" si="42"/>
        <v>6</v>
      </c>
      <c r="E59" s="132">
        <f t="shared" si="1"/>
        <v>0.74441687344913154</v>
      </c>
      <c r="F59" s="101">
        <f t="shared" si="43"/>
        <v>25</v>
      </c>
      <c r="G59" s="132">
        <f t="shared" si="3"/>
        <v>3.1017369727047148</v>
      </c>
      <c r="H59" s="101">
        <f t="shared" si="44"/>
        <v>134</v>
      </c>
      <c r="I59" s="132">
        <f t="shared" si="4"/>
        <v>16.625310173697269</v>
      </c>
      <c r="J59" s="101">
        <f t="shared" si="45"/>
        <v>392</v>
      </c>
      <c r="K59" s="132">
        <f t="shared" si="5"/>
        <v>48.635235732009924</v>
      </c>
      <c r="L59" s="101">
        <f t="shared" si="46"/>
        <v>158</v>
      </c>
      <c r="M59" s="132">
        <f t="shared" si="6"/>
        <v>19.602977667493796</v>
      </c>
      <c r="N59" s="101">
        <f t="shared" si="47"/>
        <v>91</v>
      </c>
      <c r="O59" s="132">
        <f t="shared" si="7"/>
        <v>11.29032258064516</v>
      </c>
      <c r="P59" s="121">
        <f t="shared" si="15"/>
        <v>806</v>
      </c>
      <c r="Q59" s="104">
        <v>313</v>
      </c>
      <c r="R59" s="9">
        <v>20</v>
      </c>
      <c r="S59" s="9">
        <v>97</v>
      </c>
      <c r="T59" s="9">
        <v>251</v>
      </c>
      <c r="U59" s="117">
        <v>783</v>
      </c>
      <c r="V59" s="118">
        <v>249</v>
      </c>
      <c r="W59" s="9">
        <v>205</v>
      </c>
      <c r="Y59" s="9"/>
      <c r="Z59" s="9"/>
      <c r="AA59" s="9"/>
      <c r="AB59" s="9"/>
      <c r="AC59" s="9"/>
    </row>
    <row r="60" spans="1:29">
      <c r="A60" s="1">
        <v>656</v>
      </c>
      <c r="B60" s="99" t="s">
        <v>394</v>
      </c>
      <c r="C60" s="109">
        <f t="shared" si="41"/>
        <v>4578</v>
      </c>
      <c r="D60" s="101">
        <f t="shared" si="42"/>
        <v>41</v>
      </c>
      <c r="E60" s="132">
        <f t="shared" si="1"/>
        <v>0.89558759283529921</v>
      </c>
      <c r="F60" s="101">
        <f t="shared" si="43"/>
        <v>190</v>
      </c>
      <c r="G60" s="132">
        <f t="shared" si="3"/>
        <v>4.150283966797728</v>
      </c>
      <c r="H60" s="101">
        <f t="shared" si="44"/>
        <v>634</v>
      </c>
      <c r="I60" s="132">
        <f t="shared" si="4"/>
        <v>13.848842289209262</v>
      </c>
      <c r="J60" s="101">
        <f t="shared" si="45"/>
        <v>2283</v>
      </c>
      <c r="K60" s="132">
        <f t="shared" si="5"/>
        <v>49.868938401048489</v>
      </c>
      <c r="L60" s="101">
        <f t="shared" si="46"/>
        <v>965</v>
      </c>
      <c r="M60" s="132">
        <f t="shared" si="6"/>
        <v>21.07907383136741</v>
      </c>
      <c r="N60" s="101">
        <f t="shared" si="47"/>
        <v>465</v>
      </c>
      <c r="O60" s="132">
        <f t="shared" si="7"/>
        <v>10.15727391874181</v>
      </c>
      <c r="P60" s="121">
        <f t="shared" si="15"/>
        <v>4578</v>
      </c>
      <c r="Q60" s="104">
        <v>315</v>
      </c>
      <c r="R60" s="9">
        <v>3</v>
      </c>
      <c r="S60" s="9">
        <v>50</v>
      </c>
      <c r="T60" s="9">
        <v>208</v>
      </c>
      <c r="U60" s="117">
        <v>700</v>
      </c>
      <c r="V60" s="118">
        <v>232</v>
      </c>
      <c r="W60" s="9">
        <v>96</v>
      </c>
      <c r="Y60" s="9"/>
      <c r="Z60" s="9"/>
      <c r="AA60" s="9"/>
      <c r="AB60" s="9"/>
      <c r="AC60" s="9"/>
    </row>
    <row r="61" spans="1:29">
      <c r="A61" s="1">
        <v>761</v>
      </c>
      <c r="B61" s="99" t="s">
        <v>393</v>
      </c>
      <c r="C61" s="109">
        <f t="shared" si="41"/>
        <v>2831</v>
      </c>
      <c r="D61" s="101">
        <f t="shared" si="42"/>
        <v>20</v>
      </c>
      <c r="E61" s="132">
        <f t="shared" si="1"/>
        <v>0.70646414694454251</v>
      </c>
      <c r="F61" s="101">
        <f t="shared" si="43"/>
        <v>111</v>
      </c>
      <c r="G61" s="132">
        <f t="shared" si="3"/>
        <v>3.9208760155422113</v>
      </c>
      <c r="H61" s="101">
        <f t="shared" si="44"/>
        <v>392</v>
      </c>
      <c r="I61" s="132">
        <f t="shared" si="4"/>
        <v>13.846697280113036</v>
      </c>
      <c r="J61" s="101">
        <f t="shared" si="45"/>
        <v>1319</v>
      </c>
      <c r="K61" s="132">
        <f t="shared" si="5"/>
        <v>46.591310490992583</v>
      </c>
      <c r="L61" s="101">
        <f t="shared" si="46"/>
        <v>632</v>
      </c>
      <c r="M61" s="132">
        <f t="shared" si="6"/>
        <v>22.324267043447545</v>
      </c>
      <c r="N61" s="101">
        <f t="shared" si="47"/>
        <v>357</v>
      </c>
      <c r="O61" s="132">
        <f t="shared" si="7"/>
        <v>12.610385022960086</v>
      </c>
      <c r="P61" s="121">
        <f t="shared" si="15"/>
        <v>2831</v>
      </c>
      <c r="Q61" s="104">
        <v>318</v>
      </c>
      <c r="R61" s="9">
        <v>223</v>
      </c>
      <c r="S61" s="9">
        <v>999</v>
      </c>
      <c r="T61" s="9">
        <v>3037</v>
      </c>
      <c r="U61" s="117">
        <v>11888</v>
      </c>
      <c r="V61" s="118">
        <v>4350</v>
      </c>
      <c r="W61" s="9">
        <v>3081</v>
      </c>
      <c r="Y61" s="9"/>
      <c r="Z61" s="9"/>
      <c r="AA61" s="9"/>
      <c r="AB61" s="9"/>
      <c r="AC61" s="9"/>
    </row>
    <row r="62" spans="1:29" ht="13.5" thickBot="1">
      <c r="A62" s="1">
        <v>842</v>
      </c>
      <c r="B62" s="99" t="s">
        <v>392</v>
      </c>
      <c r="C62" s="109">
        <f t="shared" si="41"/>
        <v>566</v>
      </c>
      <c r="D62" s="101">
        <f t="shared" si="42"/>
        <v>5</v>
      </c>
      <c r="E62" s="132">
        <f t="shared" si="1"/>
        <v>0.88339222614840995</v>
      </c>
      <c r="F62" s="101">
        <f t="shared" si="43"/>
        <v>25</v>
      </c>
      <c r="G62" s="132">
        <f t="shared" si="3"/>
        <v>4.4169611307420498</v>
      </c>
      <c r="H62" s="101">
        <f t="shared" si="44"/>
        <v>83</v>
      </c>
      <c r="I62" s="132">
        <f t="shared" si="4"/>
        <v>14.664310954063604</v>
      </c>
      <c r="J62" s="101">
        <f t="shared" si="45"/>
        <v>329</v>
      </c>
      <c r="K62" s="132">
        <f t="shared" si="5"/>
        <v>58.127208480565372</v>
      </c>
      <c r="L62" s="101">
        <f t="shared" si="46"/>
        <v>83</v>
      </c>
      <c r="M62" s="132">
        <f t="shared" si="6"/>
        <v>14.664310954063604</v>
      </c>
      <c r="N62" s="101">
        <f t="shared" si="47"/>
        <v>41</v>
      </c>
      <c r="O62" s="132">
        <f t="shared" si="7"/>
        <v>7.2438162544169611</v>
      </c>
      <c r="P62" s="121">
        <f t="shared" si="15"/>
        <v>566</v>
      </c>
      <c r="Q62" s="104">
        <v>321</v>
      </c>
      <c r="R62" s="9">
        <v>15</v>
      </c>
      <c r="S62" s="9">
        <v>103</v>
      </c>
      <c r="T62" s="9">
        <v>348</v>
      </c>
      <c r="U62" s="117">
        <v>1169</v>
      </c>
      <c r="V62" s="118">
        <v>512</v>
      </c>
      <c r="W62" s="9">
        <v>383</v>
      </c>
      <c r="Y62" s="9"/>
      <c r="Z62" s="9"/>
      <c r="AA62" s="9"/>
      <c r="AB62" s="9"/>
      <c r="AC62" s="9"/>
    </row>
    <row r="63" spans="1:29" ht="13.5" thickBot="1">
      <c r="A63" s="28">
        <v>6</v>
      </c>
      <c r="B63" s="106" t="s">
        <v>127</v>
      </c>
      <c r="C63" s="110">
        <f>SUM(C64:C80)</f>
        <v>81351</v>
      </c>
      <c r="D63" s="108">
        <f>SUM(D64:D80)</f>
        <v>784</v>
      </c>
      <c r="E63" s="133">
        <f t="shared" si="1"/>
        <v>0.96372509250039951</v>
      </c>
      <c r="F63" s="108">
        <f t="shared" ref="F63:N63" si="48">SUM(F64:F80)</f>
        <v>4100</v>
      </c>
      <c r="G63" s="133">
        <f t="shared" si="3"/>
        <v>5.0398888765964767</v>
      </c>
      <c r="H63" s="108">
        <f t="shared" si="48"/>
        <v>13202</v>
      </c>
      <c r="I63" s="133">
        <f t="shared" si="4"/>
        <v>16.228442182640656</v>
      </c>
      <c r="J63" s="108">
        <f t="shared" si="48"/>
        <v>42139</v>
      </c>
      <c r="K63" s="133">
        <f t="shared" si="5"/>
        <v>51.798994480707059</v>
      </c>
      <c r="L63" s="108">
        <f t="shared" si="48"/>
        <v>13920</v>
      </c>
      <c r="M63" s="133">
        <f t="shared" si="6"/>
        <v>17.111037356639748</v>
      </c>
      <c r="N63" s="108">
        <f t="shared" si="48"/>
        <v>7206</v>
      </c>
      <c r="O63" s="134">
        <f t="shared" si="7"/>
        <v>8.8579120109156619</v>
      </c>
      <c r="P63" s="119">
        <f>SUM(P64:P80)</f>
        <v>81351</v>
      </c>
      <c r="Q63" s="104">
        <v>347</v>
      </c>
      <c r="R63" s="9">
        <v>7</v>
      </c>
      <c r="S63" s="9">
        <v>32</v>
      </c>
      <c r="T63" s="9">
        <v>133</v>
      </c>
      <c r="U63" s="117">
        <v>408</v>
      </c>
      <c r="V63" s="118">
        <v>137</v>
      </c>
      <c r="W63" s="9">
        <v>82</v>
      </c>
      <c r="Y63" s="9"/>
      <c r="Z63" s="9"/>
      <c r="AA63" s="9"/>
      <c r="AB63" s="9"/>
      <c r="AC63" s="9"/>
    </row>
    <row r="64" spans="1:29">
      <c r="A64" s="1">
        <v>38</v>
      </c>
      <c r="B64" s="99" t="s">
        <v>434</v>
      </c>
      <c r="C64" s="109">
        <f t="shared" ref="C64:C80" si="49">(D64+F64+H64+J64+L64+N64)</f>
        <v>968</v>
      </c>
      <c r="D64" s="101">
        <f t="shared" ref="D64:D80" si="50">VLOOKUP(A64,$Q$7:$W$131,2,0)</f>
        <v>3</v>
      </c>
      <c r="E64" s="132">
        <f t="shared" si="1"/>
        <v>0.30991735537190085</v>
      </c>
      <c r="F64" s="101">
        <f t="shared" ref="F64:F80" si="51">VLOOKUP(A64,$Q$7:$W$131,3,0)</f>
        <v>29</v>
      </c>
      <c r="G64" s="132">
        <f t="shared" si="3"/>
        <v>2.9958677685950414</v>
      </c>
      <c r="H64" s="101">
        <f t="shared" ref="H64:H80" si="52">VLOOKUP(A64,$Q$7:$W$131,4,0)</f>
        <v>129</v>
      </c>
      <c r="I64" s="132">
        <f t="shared" si="4"/>
        <v>13.326446280991735</v>
      </c>
      <c r="J64" s="101">
        <f t="shared" ref="J64:J80" si="53">VLOOKUP(A64,$Q$7:$W$131,5,0)</f>
        <v>568</v>
      </c>
      <c r="K64" s="132">
        <f t="shared" si="5"/>
        <v>58.677685950413228</v>
      </c>
      <c r="L64" s="101">
        <f t="shared" ref="L64:L80" si="54">VLOOKUP(A64,$Q$7:$W$131,6,0)</f>
        <v>146</v>
      </c>
      <c r="M64" s="132">
        <f t="shared" si="6"/>
        <v>15.082644628099173</v>
      </c>
      <c r="N64" s="101">
        <f t="shared" ref="N64:N80" si="55">VLOOKUP(A64,$Q$7:$W$131,7,0)</f>
        <v>93</v>
      </c>
      <c r="O64" s="132">
        <f t="shared" si="7"/>
        <v>9.6074380165289259</v>
      </c>
      <c r="P64" s="121">
        <f t="shared" si="15"/>
        <v>968</v>
      </c>
      <c r="Q64" s="104">
        <v>353</v>
      </c>
      <c r="R64" s="9">
        <v>5</v>
      </c>
      <c r="S64" s="9">
        <v>42</v>
      </c>
      <c r="T64" s="9">
        <v>135</v>
      </c>
      <c r="U64" s="117">
        <v>512</v>
      </c>
      <c r="V64" s="118">
        <v>167</v>
      </c>
      <c r="W64" s="9">
        <v>109</v>
      </c>
      <c r="Y64" s="9"/>
      <c r="Z64" s="9"/>
      <c r="AA64" s="9"/>
      <c r="AB64" s="9"/>
      <c r="AC64" s="9"/>
    </row>
    <row r="65" spans="1:29">
      <c r="A65" s="1">
        <v>86</v>
      </c>
      <c r="B65" s="99" t="s">
        <v>433</v>
      </c>
      <c r="C65" s="109">
        <f t="shared" si="49"/>
        <v>1043</v>
      </c>
      <c r="D65" s="101">
        <f t="shared" si="50"/>
        <v>10</v>
      </c>
      <c r="E65" s="132">
        <f t="shared" si="1"/>
        <v>0.95877277085330781</v>
      </c>
      <c r="F65" s="101">
        <f t="shared" si="51"/>
        <v>44</v>
      </c>
      <c r="G65" s="132">
        <f t="shared" si="3"/>
        <v>4.2186001917545539</v>
      </c>
      <c r="H65" s="101">
        <f t="shared" si="52"/>
        <v>204</v>
      </c>
      <c r="I65" s="132">
        <f t="shared" si="4"/>
        <v>19.558964525407479</v>
      </c>
      <c r="J65" s="101">
        <f t="shared" si="53"/>
        <v>512</v>
      </c>
      <c r="K65" s="132">
        <f t="shared" si="5"/>
        <v>49.089165867689353</v>
      </c>
      <c r="L65" s="101">
        <f t="shared" si="54"/>
        <v>197</v>
      </c>
      <c r="M65" s="132">
        <f t="shared" si="6"/>
        <v>18.887823585810164</v>
      </c>
      <c r="N65" s="101">
        <f t="shared" si="55"/>
        <v>76</v>
      </c>
      <c r="O65" s="132">
        <f t="shared" si="7"/>
        <v>7.2866730584851398</v>
      </c>
      <c r="P65" s="121">
        <f t="shared" si="15"/>
        <v>1043</v>
      </c>
      <c r="Q65" s="104">
        <v>360</v>
      </c>
      <c r="R65" s="9">
        <v>2385</v>
      </c>
      <c r="S65" s="9">
        <v>10670</v>
      </c>
      <c r="T65" s="9">
        <v>32048</v>
      </c>
      <c r="U65" s="117">
        <v>130353</v>
      </c>
      <c r="V65" s="118">
        <v>52904</v>
      </c>
      <c r="W65" s="9">
        <v>35965</v>
      </c>
      <c r="Y65" s="9"/>
      <c r="Z65" s="9"/>
      <c r="AA65" s="9"/>
      <c r="AB65" s="9"/>
      <c r="AC65" s="9"/>
    </row>
    <row r="66" spans="1:29">
      <c r="A66" s="1">
        <v>107</v>
      </c>
      <c r="B66" s="99" t="s">
        <v>432</v>
      </c>
      <c r="C66" s="109">
        <f t="shared" si="49"/>
        <v>814</v>
      </c>
      <c r="D66" s="101">
        <f t="shared" si="50"/>
        <v>1</v>
      </c>
      <c r="E66" s="132">
        <f t="shared" si="1"/>
        <v>0.12285012285012285</v>
      </c>
      <c r="F66" s="101">
        <f t="shared" si="51"/>
        <v>43</v>
      </c>
      <c r="G66" s="132">
        <f t="shared" si="3"/>
        <v>5.2825552825552826</v>
      </c>
      <c r="H66" s="101">
        <f t="shared" si="52"/>
        <v>127</v>
      </c>
      <c r="I66" s="132">
        <f t="shared" si="4"/>
        <v>15.601965601965603</v>
      </c>
      <c r="J66" s="101">
        <f t="shared" si="53"/>
        <v>515</v>
      </c>
      <c r="K66" s="132">
        <f t="shared" si="5"/>
        <v>63.267813267813267</v>
      </c>
      <c r="L66" s="101">
        <f t="shared" si="54"/>
        <v>96</v>
      </c>
      <c r="M66" s="132">
        <f t="shared" si="6"/>
        <v>11.793611793611793</v>
      </c>
      <c r="N66" s="101">
        <f t="shared" si="55"/>
        <v>32</v>
      </c>
      <c r="O66" s="132">
        <f t="shared" si="7"/>
        <v>3.9312039312039313</v>
      </c>
      <c r="P66" s="121">
        <f t="shared" si="15"/>
        <v>814</v>
      </c>
      <c r="Q66" s="104">
        <v>361</v>
      </c>
      <c r="R66" s="9">
        <v>19</v>
      </c>
      <c r="S66" s="9">
        <v>122</v>
      </c>
      <c r="T66" s="9">
        <v>340</v>
      </c>
      <c r="U66" s="117">
        <v>1428</v>
      </c>
      <c r="V66" s="118">
        <v>374</v>
      </c>
      <c r="W66" s="9">
        <v>175</v>
      </c>
      <c r="Y66" s="9"/>
      <c r="Z66" s="9"/>
      <c r="AA66" s="9"/>
      <c r="AB66" s="9"/>
      <c r="AC66" s="9"/>
    </row>
    <row r="67" spans="1:29">
      <c r="A67" s="1">
        <v>134</v>
      </c>
      <c r="B67" s="99" t="s">
        <v>431</v>
      </c>
      <c r="C67" s="109">
        <f t="shared" si="49"/>
        <v>582</v>
      </c>
      <c r="D67" s="101">
        <f t="shared" si="50"/>
        <v>9</v>
      </c>
      <c r="E67" s="132">
        <f t="shared" si="1"/>
        <v>1.5463917525773196</v>
      </c>
      <c r="F67" s="101">
        <f t="shared" si="51"/>
        <v>16</v>
      </c>
      <c r="G67" s="132">
        <f t="shared" si="3"/>
        <v>2.7491408934707904</v>
      </c>
      <c r="H67" s="101">
        <f t="shared" si="52"/>
        <v>86</v>
      </c>
      <c r="I67" s="132">
        <f t="shared" si="4"/>
        <v>14.776632302405499</v>
      </c>
      <c r="J67" s="101">
        <f t="shared" si="53"/>
        <v>281</v>
      </c>
      <c r="K67" s="132">
        <f t="shared" si="5"/>
        <v>48.281786941580755</v>
      </c>
      <c r="L67" s="101">
        <f t="shared" si="54"/>
        <v>113</v>
      </c>
      <c r="M67" s="132">
        <f t="shared" si="6"/>
        <v>19.415807560137459</v>
      </c>
      <c r="N67" s="101">
        <f t="shared" si="55"/>
        <v>77</v>
      </c>
      <c r="O67" s="132">
        <f t="shared" si="7"/>
        <v>13.23024054982818</v>
      </c>
      <c r="P67" s="121">
        <f t="shared" si="15"/>
        <v>582</v>
      </c>
      <c r="Q67" s="104">
        <v>364</v>
      </c>
      <c r="R67" s="9">
        <v>23</v>
      </c>
      <c r="S67" s="9">
        <v>103</v>
      </c>
      <c r="T67" s="9">
        <v>452</v>
      </c>
      <c r="U67" s="117">
        <v>1407</v>
      </c>
      <c r="V67" s="118">
        <v>702</v>
      </c>
      <c r="W67" s="9">
        <v>590</v>
      </c>
      <c r="Y67" s="9"/>
      <c r="Z67" s="9"/>
      <c r="AA67" s="9"/>
      <c r="AB67" s="9"/>
      <c r="AC67" s="9"/>
    </row>
    <row r="68" spans="1:29">
      <c r="A68" s="1">
        <v>150</v>
      </c>
      <c r="B68" s="99" t="s">
        <v>430</v>
      </c>
      <c r="C68" s="109">
        <f t="shared" si="49"/>
        <v>1182</v>
      </c>
      <c r="D68" s="101">
        <f t="shared" si="50"/>
        <v>8</v>
      </c>
      <c r="E68" s="132">
        <f t="shared" si="1"/>
        <v>0.67681895093062605</v>
      </c>
      <c r="F68" s="101">
        <f t="shared" si="51"/>
        <v>34</v>
      </c>
      <c r="G68" s="132">
        <f t="shared" si="3"/>
        <v>2.8764805414551606</v>
      </c>
      <c r="H68" s="101">
        <f t="shared" si="52"/>
        <v>157</v>
      </c>
      <c r="I68" s="132">
        <f t="shared" si="4"/>
        <v>13.282571912013536</v>
      </c>
      <c r="J68" s="101">
        <f t="shared" si="53"/>
        <v>514</v>
      </c>
      <c r="K68" s="132">
        <f t="shared" si="5"/>
        <v>43.485617597292723</v>
      </c>
      <c r="L68" s="101">
        <f t="shared" si="54"/>
        <v>283</v>
      </c>
      <c r="M68" s="132">
        <f t="shared" si="6"/>
        <v>23.942470389170897</v>
      </c>
      <c r="N68" s="101">
        <f t="shared" si="55"/>
        <v>186</v>
      </c>
      <c r="O68" s="132">
        <f t="shared" si="7"/>
        <v>15.736040609137056</v>
      </c>
      <c r="P68" s="121">
        <f t="shared" si="15"/>
        <v>1182</v>
      </c>
      <c r="Q68" s="104">
        <v>368</v>
      </c>
      <c r="R68" s="9">
        <v>28</v>
      </c>
      <c r="S68" s="9">
        <v>115</v>
      </c>
      <c r="T68" s="9">
        <v>465</v>
      </c>
      <c r="U68" s="117">
        <v>1702</v>
      </c>
      <c r="V68" s="118">
        <v>784</v>
      </c>
      <c r="W68" s="9">
        <v>583</v>
      </c>
      <c r="Y68" s="9"/>
      <c r="Z68" s="9"/>
      <c r="AA68" s="9"/>
      <c r="AB68" s="9"/>
      <c r="AC68" s="9"/>
    </row>
    <row r="69" spans="1:29">
      <c r="A69" s="1">
        <v>237</v>
      </c>
      <c r="B69" s="99" t="s">
        <v>428</v>
      </c>
      <c r="C69" s="109">
        <f t="shared" si="49"/>
        <v>12583</v>
      </c>
      <c r="D69" s="101">
        <f t="shared" si="50"/>
        <v>134</v>
      </c>
      <c r="E69" s="132">
        <f t="shared" si="1"/>
        <v>1.0649288722880077</v>
      </c>
      <c r="F69" s="101">
        <f t="shared" si="51"/>
        <v>636</v>
      </c>
      <c r="G69" s="132">
        <f t="shared" si="3"/>
        <v>5.0544385281729314</v>
      </c>
      <c r="H69" s="101">
        <f t="shared" si="52"/>
        <v>2045</v>
      </c>
      <c r="I69" s="132">
        <f t="shared" si="4"/>
        <v>16.25208614797743</v>
      </c>
      <c r="J69" s="101">
        <f t="shared" si="53"/>
        <v>6231</v>
      </c>
      <c r="K69" s="132">
        <f t="shared" si="5"/>
        <v>49.519192561392359</v>
      </c>
      <c r="L69" s="101">
        <f t="shared" si="54"/>
        <v>2288</v>
      </c>
      <c r="M69" s="132">
        <f t="shared" si="6"/>
        <v>18.183263132798221</v>
      </c>
      <c r="N69" s="101">
        <f t="shared" si="55"/>
        <v>1249</v>
      </c>
      <c r="O69" s="132">
        <f t="shared" si="7"/>
        <v>9.9260907573710568</v>
      </c>
      <c r="P69" s="121">
        <f t="shared" si="15"/>
        <v>12583</v>
      </c>
      <c r="Q69" s="104">
        <v>376</v>
      </c>
      <c r="R69" s="9">
        <v>506</v>
      </c>
      <c r="S69" s="9">
        <v>2531</v>
      </c>
      <c r="T69" s="9">
        <v>7363</v>
      </c>
      <c r="U69" s="117">
        <v>26852</v>
      </c>
      <c r="V69" s="118">
        <v>10278</v>
      </c>
      <c r="W69" s="9">
        <v>7075</v>
      </c>
      <c r="Y69" s="9"/>
      <c r="Z69" s="9"/>
      <c r="AA69" s="9"/>
      <c r="AB69" s="9"/>
      <c r="AC69" s="9"/>
    </row>
    <row r="70" spans="1:29">
      <c r="A70" s="1">
        <v>264</v>
      </c>
      <c r="B70" s="99" t="s">
        <v>426</v>
      </c>
      <c r="C70" s="109">
        <f t="shared" si="49"/>
        <v>6126</v>
      </c>
      <c r="D70" s="101">
        <f t="shared" si="50"/>
        <v>72</v>
      </c>
      <c r="E70" s="132">
        <f t="shared" ref="E70:E133" si="56">(D70/P70)*100</f>
        <v>1.1753183153770812</v>
      </c>
      <c r="F70" s="101">
        <f t="shared" si="51"/>
        <v>340</v>
      </c>
      <c r="G70" s="132">
        <f t="shared" ref="G70:G133" si="57">(F70/P70)*100</f>
        <v>5.55011426705844</v>
      </c>
      <c r="H70" s="101">
        <f t="shared" si="52"/>
        <v>986</v>
      </c>
      <c r="I70" s="132">
        <f t="shared" ref="I70:I133" si="58">(H70/P70)*100</f>
        <v>16.095331374469474</v>
      </c>
      <c r="J70" s="101">
        <f t="shared" si="53"/>
        <v>3088</v>
      </c>
      <c r="K70" s="132">
        <f t="shared" ref="K70:K133" si="59">(J70/P70)*100</f>
        <v>50.408096637283705</v>
      </c>
      <c r="L70" s="101">
        <f t="shared" si="54"/>
        <v>1078</v>
      </c>
      <c r="M70" s="132">
        <f t="shared" ref="M70:M133" si="60">(L70/P70)*100</f>
        <v>17.597126999673524</v>
      </c>
      <c r="N70" s="101">
        <f t="shared" si="55"/>
        <v>562</v>
      </c>
      <c r="O70" s="132">
        <f t="shared" ref="O70:O133" si="61">(N70/P70)*100</f>
        <v>9.1740124061377735</v>
      </c>
      <c r="P70" s="121">
        <f t="shared" si="15"/>
        <v>6126</v>
      </c>
      <c r="Q70" s="104">
        <v>380</v>
      </c>
      <c r="R70" s="9">
        <v>52</v>
      </c>
      <c r="S70" s="9">
        <v>205</v>
      </c>
      <c r="T70" s="9">
        <v>656</v>
      </c>
      <c r="U70" s="117">
        <v>3458</v>
      </c>
      <c r="V70" s="118">
        <v>1934</v>
      </c>
      <c r="W70" s="9">
        <v>2383</v>
      </c>
      <c r="Y70" s="9"/>
      <c r="Z70" s="9"/>
      <c r="AA70" s="9"/>
      <c r="AB70" s="9"/>
      <c r="AC70" s="9"/>
    </row>
    <row r="71" spans="1:29">
      <c r="A71" s="1">
        <v>310</v>
      </c>
      <c r="B71" s="99" t="s">
        <v>424</v>
      </c>
      <c r="C71" s="109">
        <f t="shared" si="49"/>
        <v>2306</v>
      </c>
      <c r="D71" s="101">
        <f t="shared" si="50"/>
        <v>16</v>
      </c>
      <c r="E71" s="132">
        <f t="shared" si="56"/>
        <v>0.69384215091066781</v>
      </c>
      <c r="F71" s="101">
        <f t="shared" si="51"/>
        <v>87</v>
      </c>
      <c r="G71" s="132">
        <f t="shared" si="57"/>
        <v>3.772766695576756</v>
      </c>
      <c r="H71" s="101">
        <f t="shared" si="52"/>
        <v>333</v>
      </c>
      <c r="I71" s="132">
        <f t="shared" si="58"/>
        <v>14.440589765828275</v>
      </c>
      <c r="J71" s="101">
        <f t="shared" si="53"/>
        <v>1040</v>
      </c>
      <c r="K71" s="132">
        <f t="shared" si="59"/>
        <v>45.099739809193409</v>
      </c>
      <c r="L71" s="101">
        <f t="shared" si="54"/>
        <v>493</v>
      </c>
      <c r="M71" s="132">
        <f t="shared" si="60"/>
        <v>21.379011274934953</v>
      </c>
      <c r="N71" s="101">
        <f t="shared" si="55"/>
        <v>337</v>
      </c>
      <c r="O71" s="132">
        <f t="shared" si="61"/>
        <v>14.614050303555942</v>
      </c>
      <c r="P71" s="121">
        <f t="shared" si="15"/>
        <v>2306</v>
      </c>
      <c r="Q71" s="104">
        <v>390</v>
      </c>
      <c r="R71" s="9">
        <v>28</v>
      </c>
      <c r="S71" s="9">
        <v>134</v>
      </c>
      <c r="T71" s="9">
        <v>461</v>
      </c>
      <c r="U71" s="117">
        <v>1898</v>
      </c>
      <c r="V71" s="118">
        <v>581</v>
      </c>
      <c r="W71" s="9">
        <v>206</v>
      </c>
      <c r="Y71" s="9"/>
      <c r="Z71" s="9"/>
      <c r="AA71" s="9"/>
      <c r="AB71" s="9"/>
      <c r="AC71" s="9"/>
    </row>
    <row r="72" spans="1:29">
      <c r="A72" s="1">
        <v>315</v>
      </c>
      <c r="B72" s="99" t="s">
        <v>161</v>
      </c>
      <c r="C72" s="109">
        <f t="shared" si="49"/>
        <v>1289</v>
      </c>
      <c r="D72" s="101">
        <f t="shared" si="50"/>
        <v>3</v>
      </c>
      <c r="E72" s="132">
        <f t="shared" si="56"/>
        <v>0.23273855702094648</v>
      </c>
      <c r="F72" s="101">
        <f t="shared" si="51"/>
        <v>50</v>
      </c>
      <c r="G72" s="132">
        <f t="shared" si="57"/>
        <v>3.8789759503491075</v>
      </c>
      <c r="H72" s="101">
        <f t="shared" si="52"/>
        <v>208</v>
      </c>
      <c r="I72" s="132">
        <f t="shared" si="58"/>
        <v>16.136539953452289</v>
      </c>
      <c r="J72" s="101">
        <f t="shared" si="53"/>
        <v>700</v>
      </c>
      <c r="K72" s="132">
        <f t="shared" si="59"/>
        <v>54.30566330488751</v>
      </c>
      <c r="L72" s="101">
        <f t="shared" si="54"/>
        <v>232</v>
      </c>
      <c r="M72" s="132">
        <f t="shared" si="60"/>
        <v>17.998448409619861</v>
      </c>
      <c r="N72" s="101">
        <f t="shared" si="55"/>
        <v>96</v>
      </c>
      <c r="O72" s="132">
        <f t="shared" si="61"/>
        <v>7.4476338246702873</v>
      </c>
      <c r="P72" s="121">
        <f t="shared" ref="P72:P80" si="62">(D72+F72+H72+J72+L72+N72)</f>
        <v>1289</v>
      </c>
      <c r="Q72" s="104">
        <v>400</v>
      </c>
      <c r="R72" s="9">
        <v>119</v>
      </c>
      <c r="S72" s="9">
        <v>484</v>
      </c>
      <c r="T72" s="9">
        <v>1493</v>
      </c>
      <c r="U72" s="117">
        <v>4854</v>
      </c>
      <c r="V72" s="118">
        <v>1759</v>
      </c>
      <c r="W72" s="9">
        <v>1029</v>
      </c>
      <c r="Y72" s="9"/>
      <c r="Z72" s="9"/>
      <c r="AA72" s="9"/>
      <c r="AB72" s="9"/>
      <c r="AC72" s="9"/>
    </row>
    <row r="73" spans="1:29">
      <c r="A73" s="1">
        <v>361</v>
      </c>
      <c r="B73" s="99" t="s">
        <v>423</v>
      </c>
      <c r="C73" s="109">
        <f t="shared" si="49"/>
        <v>2458</v>
      </c>
      <c r="D73" s="101">
        <f t="shared" si="50"/>
        <v>19</v>
      </c>
      <c r="E73" s="132">
        <f t="shared" si="56"/>
        <v>0.77298616761594796</v>
      </c>
      <c r="F73" s="101">
        <f t="shared" si="51"/>
        <v>122</v>
      </c>
      <c r="G73" s="132">
        <f t="shared" si="57"/>
        <v>4.9633848657445077</v>
      </c>
      <c r="H73" s="101">
        <f t="shared" si="52"/>
        <v>340</v>
      </c>
      <c r="I73" s="132">
        <f t="shared" si="58"/>
        <v>13.832384052074859</v>
      </c>
      <c r="J73" s="101">
        <f t="shared" si="53"/>
        <v>1428</v>
      </c>
      <c r="K73" s="132">
        <f t="shared" si="59"/>
        <v>58.096013018714402</v>
      </c>
      <c r="L73" s="101">
        <f t="shared" si="54"/>
        <v>374</v>
      </c>
      <c r="M73" s="132">
        <f t="shared" si="60"/>
        <v>15.215622457282343</v>
      </c>
      <c r="N73" s="101">
        <f t="shared" si="55"/>
        <v>175</v>
      </c>
      <c r="O73" s="132">
        <f t="shared" si="61"/>
        <v>7.1196094385679416</v>
      </c>
      <c r="P73" s="121">
        <f t="shared" si="62"/>
        <v>2458</v>
      </c>
      <c r="Q73" s="104">
        <v>411</v>
      </c>
      <c r="R73" s="9">
        <v>9</v>
      </c>
      <c r="S73" s="9">
        <v>33</v>
      </c>
      <c r="T73" s="9">
        <v>172</v>
      </c>
      <c r="U73" s="117">
        <v>565</v>
      </c>
      <c r="V73" s="118">
        <v>225</v>
      </c>
      <c r="W73" s="9">
        <v>177</v>
      </c>
      <c r="Y73" s="9"/>
      <c r="Z73" s="9"/>
      <c r="AA73" s="9"/>
      <c r="AB73" s="9"/>
      <c r="AC73" s="9"/>
    </row>
    <row r="74" spans="1:29">
      <c r="A74" s="1">
        <v>647</v>
      </c>
      <c r="B74" s="99" t="s">
        <v>422</v>
      </c>
      <c r="C74" s="109">
        <f t="shared" si="49"/>
        <v>1381</v>
      </c>
      <c r="D74" s="101">
        <f t="shared" si="50"/>
        <v>19</v>
      </c>
      <c r="E74" s="132">
        <f t="shared" si="56"/>
        <v>1.3758146270818248</v>
      </c>
      <c r="F74" s="101">
        <f t="shared" si="51"/>
        <v>77</v>
      </c>
      <c r="G74" s="132">
        <f t="shared" si="57"/>
        <v>5.5756698044895003</v>
      </c>
      <c r="H74" s="101">
        <f t="shared" si="52"/>
        <v>230</v>
      </c>
      <c r="I74" s="132">
        <f t="shared" si="58"/>
        <v>16.6545981173063</v>
      </c>
      <c r="J74" s="101">
        <f t="shared" si="53"/>
        <v>802</v>
      </c>
      <c r="K74" s="132">
        <f t="shared" si="59"/>
        <v>58.073859522085449</v>
      </c>
      <c r="L74" s="101">
        <f t="shared" si="54"/>
        <v>176</v>
      </c>
      <c r="M74" s="132">
        <f t="shared" si="60"/>
        <v>12.744388124547429</v>
      </c>
      <c r="N74" s="101">
        <f t="shared" si="55"/>
        <v>77</v>
      </c>
      <c r="O74" s="132">
        <f t="shared" si="61"/>
        <v>5.5756698044895003</v>
      </c>
      <c r="P74" s="121">
        <f t="shared" si="62"/>
        <v>1381</v>
      </c>
      <c r="Q74" s="104">
        <v>425</v>
      </c>
      <c r="R74" s="9">
        <v>19</v>
      </c>
      <c r="S74" s="9">
        <v>80</v>
      </c>
      <c r="T74" s="9">
        <v>272</v>
      </c>
      <c r="U74" s="117">
        <v>975</v>
      </c>
      <c r="V74" s="118">
        <v>335</v>
      </c>
      <c r="W74" s="9">
        <v>180</v>
      </c>
      <c r="Y74" s="9"/>
      <c r="Z74" s="9"/>
      <c r="AA74" s="9"/>
      <c r="AB74" s="9"/>
      <c r="AC74" s="9"/>
    </row>
    <row r="75" spans="1:29">
      <c r="A75" s="1">
        <v>658</v>
      </c>
      <c r="B75" s="99" t="s">
        <v>421</v>
      </c>
      <c r="C75" s="109">
        <f t="shared" si="49"/>
        <v>1071</v>
      </c>
      <c r="D75" s="101">
        <f t="shared" si="50"/>
        <v>5</v>
      </c>
      <c r="E75" s="132">
        <f t="shared" si="56"/>
        <v>0.46685340802987862</v>
      </c>
      <c r="F75" s="101">
        <f t="shared" si="51"/>
        <v>53</v>
      </c>
      <c r="G75" s="132">
        <f t="shared" si="57"/>
        <v>4.9486461251167135</v>
      </c>
      <c r="H75" s="101">
        <f t="shared" si="52"/>
        <v>205</v>
      </c>
      <c r="I75" s="132">
        <f t="shared" si="58"/>
        <v>19.140989729225026</v>
      </c>
      <c r="J75" s="101">
        <f t="shared" si="53"/>
        <v>505</v>
      </c>
      <c r="K75" s="132">
        <f t="shared" si="59"/>
        <v>47.152194211017736</v>
      </c>
      <c r="L75" s="101">
        <f t="shared" si="54"/>
        <v>206</v>
      </c>
      <c r="M75" s="132">
        <f t="shared" si="60"/>
        <v>19.234360410831002</v>
      </c>
      <c r="N75" s="101">
        <f t="shared" si="55"/>
        <v>97</v>
      </c>
      <c r="O75" s="132">
        <f t="shared" si="61"/>
        <v>9.056956115779645</v>
      </c>
      <c r="P75" s="121">
        <f t="shared" si="62"/>
        <v>1071</v>
      </c>
      <c r="Q75" s="104">
        <v>440</v>
      </c>
      <c r="R75" s="9">
        <v>388</v>
      </c>
      <c r="S75" s="9">
        <v>1652</v>
      </c>
      <c r="T75" s="9">
        <v>4775</v>
      </c>
      <c r="U75" s="117">
        <v>16800</v>
      </c>
      <c r="V75" s="118">
        <v>5925</v>
      </c>
      <c r="W75" s="9">
        <v>3759</v>
      </c>
      <c r="Y75" s="9"/>
      <c r="Z75" s="9"/>
      <c r="AA75" s="9"/>
      <c r="AB75" s="9"/>
      <c r="AC75" s="9"/>
    </row>
    <row r="76" spans="1:29">
      <c r="A76" s="1">
        <v>664</v>
      </c>
      <c r="B76" s="99" t="s">
        <v>420</v>
      </c>
      <c r="C76" s="109">
        <f t="shared" si="49"/>
        <v>13930</v>
      </c>
      <c r="D76" s="101">
        <f t="shared" si="50"/>
        <v>137</v>
      </c>
      <c r="E76" s="132">
        <f t="shared" si="56"/>
        <v>0.98348887293610909</v>
      </c>
      <c r="F76" s="101">
        <f t="shared" si="51"/>
        <v>756</v>
      </c>
      <c r="G76" s="132">
        <f t="shared" si="57"/>
        <v>5.4271356783919593</v>
      </c>
      <c r="H76" s="101">
        <f t="shared" si="52"/>
        <v>2325</v>
      </c>
      <c r="I76" s="132">
        <f t="shared" si="58"/>
        <v>16.69059583632448</v>
      </c>
      <c r="J76" s="101">
        <f t="shared" si="53"/>
        <v>7233</v>
      </c>
      <c r="K76" s="132">
        <f t="shared" si="59"/>
        <v>51.923905240488153</v>
      </c>
      <c r="L76" s="101">
        <f t="shared" si="54"/>
        <v>2356</v>
      </c>
      <c r="M76" s="132">
        <f t="shared" si="60"/>
        <v>16.913137114142142</v>
      </c>
      <c r="N76" s="101">
        <f t="shared" si="55"/>
        <v>1123</v>
      </c>
      <c r="O76" s="132">
        <f t="shared" si="61"/>
        <v>8.0617372577171569</v>
      </c>
      <c r="P76" s="121">
        <f t="shared" si="62"/>
        <v>13930</v>
      </c>
      <c r="Q76" s="104">
        <v>467</v>
      </c>
      <c r="R76" s="9">
        <v>3</v>
      </c>
      <c r="S76" s="9">
        <v>30</v>
      </c>
      <c r="T76" s="9">
        <v>119</v>
      </c>
      <c r="U76" s="117">
        <v>352</v>
      </c>
      <c r="V76" s="118">
        <v>165</v>
      </c>
      <c r="W76" s="9">
        <v>157</v>
      </c>
      <c r="Y76" s="9"/>
      <c r="Z76" s="9"/>
      <c r="AA76" s="9"/>
      <c r="AB76" s="9"/>
      <c r="AC76" s="9"/>
    </row>
    <row r="77" spans="1:29">
      <c r="A77" s="1">
        <v>686</v>
      </c>
      <c r="B77" s="99" t="s">
        <v>419</v>
      </c>
      <c r="C77" s="109">
        <f t="shared" si="49"/>
        <v>17915</v>
      </c>
      <c r="D77" s="101">
        <f t="shared" si="50"/>
        <v>186</v>
      </c>
      <c r="E77" s="132">
        <f t="shared" si="56"/>
        <v>1.0382361149874408</v>
      </c>
      <c r="F77" s="101">
        <f t="shared" si="51"/>
        <v>976</v>
      </c>
      <c r="G77" s="132">
        <f t="shared" si="57"/>
        <v>5.4479486463857105</v>
      </c>
      <c r="H77" s="101">
        <f t="shared" si="52"/>
        <v>3042</v>
      </c>
      <c r="I77" s="132">
        <f t="shared" si="58"/>
        <v>16.980184203181693</v>
      </c>
      <c r="J77" s="101">
        <f t="shared" si="53"/>
        <v>9442</v>
      </c>
      <c r="K77" s="132">
        <f t="shared" si="59"/>
        <v>52.704437622104386</v>
      </c>
      <c r="L77" s="101">
        <f t="shared" si="54"/>
        <v>2943</v>
      </c>
      <c r="M77" s="132">
        <f t="shared" si="60"/>
        <v>16.42757465810773</v>
      </c>
      <c r="N77" s="101">
        <f t="shared" si="55"/>
        <v>1326</v>
      </c>
      <c r="O77" s="132">
        <f t="shared" si="61"/>
        <v>7.4016187552330441</v>
      </c>
      <c r="P77" s="121">
        <f t="shared" si="62"/>
        <v>17915</v>
      </c>
      <c r="Q77" s="104">
        <v>475</v>
      </c>
      <c r="R77" s="9">
        <v>3</v>
      </c>
      <c r="S77" s="9">
        <v>8</v>
      </c>
      <c r="T77" s="9">
        <v>38</v>
      </c>
      <c r="U77" s="117">
        <v>146</v>
      </c>
      <c r="V77" s="118">
        <v>50</v>
      </c>
      <c r="W77" s="9">
        <v>13</v>
      </c>
      <c r="Y77" s="9"/>
      <c r="Z77" s="9"/>
      <c r="AA77" s="9"/>
      <c r="AB77" s="9"/>
      <c r="AC77" s="9"/>
    </row>
    <row r="78" spans="1:29">
      <c r="A78" s="1">
        <v>819</v>
      </c>
      <c r="B78" s="99" t="s">
        <v>418</v>
      </c>
      <c r="C78" s="109">
        <f t="shared" si="49"/>
        <v>1011</v>
      </c>
      <c r="D78" s="101">
        <f t="shared" si="50"/>
        <v>14</v>
      </c>
      <c r="E78" s="132">
        <f t="shared" si="56"/>
        <v>1.3847675568743818</v>
      </c>
      <c r="F78" s="101">
        <f t="shared" si="51"/>
        <v>50</v>
      </c>
      <c r="G78" s="132">
        <f t="shared" si="57"/>
        <v>4.9455984174085064</v>
      </c>
      <c r="H78" s="101">
        <f t="shared" si="52"/>
        <v>164</v>
      </c>
      <c r="I78" s="132">
        <f t="shared" si="58"/>
        <v>16.2215628090999</v>
      </c>
      <c r="J78" s="101">
        <f t="shared" si="53"/>
        <v>614</v>
      </c>
      <c r="K78" s="132">
        <f t="shared" si="59"/>
        <v>60.731948565776463</v>
      </c>
      <c r="L78" s="101">
        <f t="shared" si="54"/>
        <v>115</v>
      </c>
      <c r="M78" s="132">
        <f t="shared" si="60"/>
        <v>11.374876360039565</v>
      </c>
      <c r="N78" s="101">
        <f t="shared" si="55"/>
        <v>54</v>
      </c>
      <c r="O78" s="132">
        <f t="shared" si="61"/>
        <v>5.3412462908011866</v>
      </c>
      <c r="P78" s="121">
        <f t="shared" si="62"/>
        <v>1011</v>
      </c>
      <c r="Q78" s="104">
        <v>480</v>
      </c>
      <c r="R78" s="9">
        <v>22</v>
      </c>
      <c r="S78" s="9">
        <v>117</v>
      </c>
      <c r="T78" s="9">
        <v>394</v>
      </c>
      <c r="U78" s="117">
        <v>1243</v>
      </c>
      <c r="V78" s="118">
        <v>276</v>
      </c>
      <c r="W78" s="9">
        <v>85</v>
      </c>
      <c r="Y78" s="9"/>
      <c r="Z78" s="9"/>
      <c r="AA78" s="9"/>
      <c r="AB78" s="9"/>
      <c r="AC78" s="9"/>
    </row>
    <row r="79" spans="1:29">
      <c r="A79" s="1">
        <v>854</v>
      </c>
      <c r="B79" s="99" t="s">
        <v>417</v>
      </c>
      <c r="C79" s="109">
        <f t="shared" si="49"/>
        <v>1351</v>
      </c>
      <c r="D79" s="101">
        <f t="shared" si="50"/>
        <v>8</v>
      </c>
      <c r="E79" s="132">
        <f t="shared" si="56"/>
        <v>0.59215396002960763</v>
      </c>
      <c r="F79" s="101">
        <f t="shared" si="51"/>
        <v>42</v>
      </c>
      <c r="G79" s="132">
        <f t="shared" si="57"/>
        <v>3.1088082901554404</v>
      </c>
      <c r="H79" s="101">
        <f t="shared" si="52"/>
        <v>170</v>
      </c>
      <c r="I79" s="132">
        <f t="shared" si="58"/>
        <v>12.583271650629163</v>
      </c>
      <c r="J79" s="101">
        <f t="shared" si="53"/>
        <v>824</v>
      </c>
      <c r="K79" s="132">
        <f t="shared" si="59"/>
        <v>60.99185788304959</v>
      </c>
      <c r="L79" s="101">
        <f t="shared" si="54"/>
        <v>201</v>
      </c>
      <c r="M79" s="132">
        <f t="shared" si="60"/>
        <v>14.877868245743894</v>
      </c>
      <c r="N79" s="101">
        <f t="shared" si="55"/>
        <v>106</v>
      </c>
      <c r="O79" s="132">
        <f t="shared" si="61"/>
        <v>7.8460399703923018</v>
      </c>
      <c r="P79" s="121">
        <f t="shared" si="62"/>
        <v>1351</v>
      </c>
      <c r="Q79" s="104">
        <v>483</v>
      </c>
      <c r="R79" s="9">
        <v>6</v>
      </c>
      <c r="S79" s="9">
        <v>37</v>
      </c>
      <c r="T79" s="9">
        <v>130</v>
      </c>
      <c r="U79" s="117">
        <v>343</v>
      </c>
      <c r="V79" s="118">
        <v>131</v>
      </c>
      <c r="W79" s="9">
        <v>98</v>
      </c>
      <c r="Y79" s="9"/>
      <c r="Z79" s="9"/>
      <c r="AA79" s="9"/>
      <c r="AB79" s="9"/>
      <c r="AC79" s="9"/>
    </row>
    <row r="80" spans="1:29" ht="13.5" thickBot="1">
      <c r="A80" s="1">
        <v>887</v>
      </c>
      <c r="B80" s="99" t="s">
        <v>416</v>
      </c>
      <c r="C80" s="109">
        <f t="shared" si="49"/>
        <v>15341</v>
      </c>
      <c r="D80" s="101">
        <f t="shared" si="50"/>
        <v>140</v>
      </c>
      <c r="E80" s="132">
        <f t="shared" si="56"/>
        <v>0.91258718466853528</v>
      </c>
      <c r="F80" s="101">
        <f t="shared" si="51"/>
        <v>745</v>
      </c>
      <c r="G80" s="132">
        <f t="shared" si="57"/>
        <v>4.8562675184147057</v>
      </c>
      <c r="H80" s="101">
        <f t="shared" si="52"/>
        <v>2451</v>
      </c>
      <c r="I80" s="132">
        <f t="shared" si="58"/>
        <v>15.976794211589857</v>
      </c>
      <c r="J80" s="101">
        <f t="shared" si="53"/>
        <v>7842</v>
      </c>
      <c r="K80" s="132">
        <f t="shared" si="59"/>
        <v>51.117919301218947</v>
      </c>
      <c r="L80" s="101">
        <f t="shared" si="54"/>
        <v>2623</v>
      </c>
      <c r="M80" s="132">
        <f t="shared" si="60"/>
        <v>17.097972752754057</v>
      </c>
      <c r="N80" s="101">
        <f t="shared" si="55"/>
        <v>1540</v>
      </c>
      <c r="O80" s="132">
        <f t="shared" si="61"/>
        <v>10.038459031353888</v>
      </c>
      <c r="P80" s="121">
        <f t="shared" si="62"/>
        <v>15341</v>
      </c>
      <c r="Q80" s="104">
        <v>490</v>
      </c>
      <c r="R80" s="9">
        <v>55</v>
      </c>
      <c r="S80" s="9">
        <v>235</v>
      </c>
      <c r="T80" s="9">
        <v>764</v>
      </c>
      <c r="U80" s="117">
        <v>2424</v>
      </c>
      <c r="V80" s="118">
        <v>601</v>
      </c>
      <c r="W80" s="9">
        <v>251</v>
      </c>
      <c r="Y80" s="9"/>
      <c r="Z80" s="9"/>
      <c r="AA80" s="9"/>
      <c r="AB80" s="9"/>
      <c r="AC80" s="9"/>
    </row>
    <row r="81" spans="1:29" ht="13.5" thickBot="1">
      <c r="A81" s="28">
        <v>7</v>
      </c>
      <c r="B81" s="106" t="s">
        <v>138</v>
      </c>
      <c r="C81" s="110">
        <f>SUM(C82:C104)</f>
        <v>333154</v>
      </c>
      <c r="D81" s="108">
        <f>SUM(D82:D104)</f>
        <v>3506</v>
      </c>
      <c r="E81" s="133">
        <f t="shared" si="56"/>
        <v>1.0523661730010747</v>
      </c>
      <c r="F81" s="108">
        <f t="shared" ref="F81:N81" si="63">SUM(F82:F104)</f>
        <v>15776</v>
      </c>
      <c r="G81" s="133">
        <f t="shared" si="57"/>
        <v>4.7353476170179558</v>
      </c>
      <c r="H81" s="108">
        <f t="shared" si="63"/>
        <v>45184</v>
      </c>
      <c r="I81" s="133">
        <f t="shared" si="58"/>
        <v>13.562496623183273</v>
      </c>
      <c r="J81" s="108">
        <f t="shared" si="63"/>
        <v>165763</v>
      </c>
      <c r="K81" s="133">
        <f t="shared" si="59"/>
        <v>49.755668549679726</v>
      </c>
      <c r="L81" s="108">
        <f t="shared" si="63"/>
        <v>61005</v>
      </c>
      <c r="M81" s="133">
        <f t="shared" si="60"/>
        <v>18.311351507110825</v>
      </c>
      <c r="N81" s="108">
        <f t="shared" si="63"/>
        <v>41920</v>
      </c>
      <c r="O81" s="134">
        <f t="shared" si="61"/>
        <v>12.582769530007143</v>
      </c>
      <c r="P81" s="119">
        <f>SUM(P82:P104)</f>
        <v>333154</v>
      </c>
      <c r="Q81" s="104">
        <v>495</v>
      </c>
      <c r="R81" s="9">
        <v>11</v>
      </c>
      <c r="S81" s="9">
        <v>50</v>
      </c>
      <c r="T81" s="9">
        <v>168</v>
      </c>
      <c r="U81" s="117">
        <v>723</v>
      </c>
      <c r="V81" s="118">
        <v>190</v>
      </c>
      <c r="W81" s="9">
        <v>68</v>
      </c>
      <c r="Y81" s="9"/>
      <c r="Z81" s="9"/>
      <c r="AA81" s="9"/>
      <c r="AB81" s="9"/>
      <c r="AC81" s="9"/>
    </row>
    <row r="82" spans="1:29">
      <c r="A82" s="1">
        <v>2</v>
      </c>
      <c r="B82" s="99" t="s">
        <v>391</v>
      </c>
      <c r="C82" s="109">
        <f t="shared" ref="C82:C104" si="64">(D82+F82+H82+J82+L82+N82)</f>
        <v>3351</v>
      </c>
      <c r="D82" s="101">
        <f t="shared" ref="D82:D104" si="65">VLOOKUP(A82,$Q$7:$W$131,2,0)</f>
        <v>18</v>
      </c>
      <c r="E82" s="132">
        <f t="shared" si="56"/>
        <v>0.53715308863025968</v>
      </c>
      <c r="F82" s="101">
        <f t="shared" ref="F82:F104" si="66">VLOOKUP(A82,$Q$7:$W$131,3,0)</f>
        <v>138</v>
      </c>
      <c r="G82" s="132">
        <f t="shared" si="57"/>
        <v>4.118173679498657</v>
      </c>
      <c r="H82" s="101">
        <f t="shared" ref="H82:H104" si="67">VLOOKUP(A82,$Q$7:$W$131,4,0)</f>
        <v>407</v>
      </c>
      <c r="I82" s="132">
        <f t="shared" si="58"/>
        <v>12.145628170695314</v>
      </c>
      <c r="J82" s="101">
        <f t="shared" ref="J82:J104" si="68">VLOOKUP(A82,$Q$7:$W$131,5,0)</f>
        <v>1541</v>
      </c>
      <c r="K82" s="132">
        <f t="shared" si="59"/>
        <v>45.986272754401668</v>
      </c>
      <c r="L82" s="101">
        <f t="shared" ref="L82:L104" si="69">VLOOKUP(A82,$Q$7:$W$131,6,0)</f>
        <v>658</v>
      </c>
      <c r="M82" s="132">
        <f t="shared" si="60"/>
        <v>19.635929573261713</v>
      </c>
      <c r="N82" s="101">
        <f t="shared" ref="N82:N104" si="70">VLOOKUP(A82,$Q$7:$W$131,7,0)</f>
        <v>589</v>
      </c>
      <c r="O82" s="132">
        <f t="shared" si="61"/>
        <v>17.576842733512386</v>
      </c>
      <c r="P82" s="121">
        <f t="shared" ref="P82:P104" si="71">(D82+F82+H82+J82+L82+N82)</f>
        <v>3351</v>
      </c>
      <c r="Q82" s="104">
        <v>501</v>
      </c>
      <c r="R82" s="9">
        <v>1</v>
      </c>
      <c r="S82" s="9">
        <v>3</v>
      </c>
      <c r="T82" s="9">
        <v>31</v>
      </c>
      <c r="U82" s="117">
        <v>97</v>
      </c>
      <c r="V82" s="118">
        <v>34</v>
      </c>
      <c r="W82" s="9">
        <v>16</v>
      </c>
      <c r="Y82" s="9"/>
      <c r="Z82" s="9"/>
      <c r="AA82" s="9"/>
      <c r="AB82" s="9"/>
      <c r="AC82" s="9"/>
    </row>
    <row r="83" spans="1:29">
      <c r="A83" s="1">
        <v>21</v>
      </c>
      <c r="B83" s="99" t="s">
        <v>389</v>
      </c>
      <c r="C83" s="109">
        <f t="shared" si="64"/>
        <v>561</v>
      </c>
      <c r="D83" s="101">
        <f t="shared" si="65"/>
        <v>5</v>
      </c>
      <c r="E83" s="132">
        <f t="shared" si="56"/>
        <v>0.89126559714795017</v>
      </c>
      <c r="F83" s="101">
        <f t="shared" si="66"/>
        <v>23</v>
      </c>
      <c r="G83" s="132">
        <f t="shared" si="57"/>
        <v>4.0998217468805702</v>
      </c>
      <c r="H83" s="101">
        <f t="shared" si="67"/>
        <v>86</v>
      </c>
      <c r="I83" s="132">
        <f t="shared" si="58"/>
        <v>15.32976827094474</v>
      </c>
      <c r="J83" s="101">
        <f t="shared" si="68"/>
        <v>261</v>
      </c>
      <c r="K83" s="132">
        <f t="shared" si="59"/>
        <v>46.524064171122994</v>
      </c>
      <c r="L83" s="101">
        <f t="shared" si="69"/>
        <v>111</v>
      </c>
      <c r="M83" s="132">
        <f t="shared" si="60"/>
        <v>19.786096256684495</v>
      </c>
      <c r="N83" s="101">
        <f t="shared" si="70"/>
        <v>75</v>
      </c>
      <c r="O83" s="132">
        <f t="shared" si="61"/>
        <v>13.368983957219251</v>
      </c>
      <c r="P83" s="121">
        <f t="shared" si="71"/>
        <v>561</v>
      </c>
      <c r="Q83" s="104">
        <v>541</v>
      </c>
      <c r="R83" s="9">
        <v>47</v>
      </c>
      <c r="S83" s="9">
        <v>251</v>
      </c>
      <c r="T83" s="9">
        <v>679</v>
      </c>
      <c r="U83" s="117">
        <v>2243</v>
      </c>
      <c r="V83" s="118">
        <v>966</v>
      </c>
      <c r="W83" s="9">
        <v>645</v>
      </c>
      <c r="Y83" s="9"/>
      <c r="Z83" s="9"/>
      <c r="AA83" s="9"/>
      <c r="AB83" s="9"/>
      <c r="AC83" s="9"/>
    </row>
    <row r="84" spans="1:29">
      <c r="A84" s="1">
        <v>55</v>
      </c>
      <c r="B84" s="99" t="s">
        <v>388</v>
      </c>
      <c r="C84" s="109">
        <f t="shared" si="64"/>
        <v>540</v>
      </c>
      <c r="D84" s="101">
        <f t="shared" si="65"/>
        <v>2</v>
      </c>
      <c r="E84" s="132">
        <f t="shared" si="56"/>
        <v>0.37037037037037041</v>
      </c>
      <c r="F84" s="101">
        <f t="shared" si="66"/>
        <v>35</v>
      </c>
      <c r="G84" s="132">
        <f t="shared" si="57"/>
        <v>6.481481481481481</v>
      </c>
      <c r="H84" s="101">
        <f t="shared" si="67"/>
        <v>94</v>
      </c>
      <c r="I84" s="132">
        <f t="shared" si="58"/>
        <v>17.407407407407408</v>
      </c>
      <c r="J84" s="101">
        <f t="shared" si="68"/>
        <v>277</v>
      </c>
      <c r="K84" s="132">
        <f t="shared" si="59"/>
        <v>51.296296296296298</v>
      </c>
      <c r="L84" s="101">
        <f t="shared" si="69"/>
        <v>88</v>
      </c>
      <c r="M84" s="132">
        <f t="shared" si="60"/>
        <v>16.296296296296298</v>
      </c>
      <c r="N84" s="101">
        <f t="shared" si="70"/>
        <v>44</v>
      </c>
      <c r="O84" s="132">
        <f t="shared" si="61"/>
        <v>8.1481481481481488</v>
      </c>
      <c r="P84" s="121">
        <f t="shared" si="71"/>
        <v>540</v>
      </c>
      <c r="Q84" s="104">
        <v>543</v>
      </c>
      <c r="R84" s="9">
        <v>4</v>
      </c>
      <c r="S84" s="9">
        <v>25</v>
      </c>
      <c r="T84" s="9">
        <v>85</v>
      </c>
      <c r="U84" s="117">
        <v>379</v>
      </c>
      <c r="V84" s="118">
        <v>66</v>
      </c>
      <c r="W84" s="9">
        <v>34</v>
      </c>
      <c r="Y84" s="9"/>
      <c r="Z84" s="9"/>
      <c r="AA84" s="9"/>
      <c r="AB84" s="9"/>
      <c r="AC84" s="9"/>
    </row>
    <row r="85" spans="1:29">
      <c r="A85" s="1">
        <v>148</v>
      </c>
      <c r="B85" s="99" t="s">
        <v>387</v>
      </c>
      <c r="C85" s="109">
        <f t="shared" si="64"/>
        <v>22630</v>
      </c>
      <c r="D85" s="101">
        <f t="shared" si="65"/>
        <v>242</v>
      </c>
      <c r="E85" s="132">
        <f t="shared" si="56"/>
        <v>1.0693769332744145</v>
      </c>
      <c r="F85" s="101">
        <f t="shared" si="66"/>
        <v>1153</v>
      </c>
      <c r="G85" s="132">
        <f t="shared" si="57"/>
        <v>5.0950066283694211</v>
      </c>
      <c r="H85" s="101">
        <f t="shared" si="67"/>
        <v>3437</v>
      </c>
      <c r="I85" s="132">
        <f t="shared" si="58"/>
        <v>15.187803800265135</v>
      </c>
      <c r="J85" s="101">
        <f t="shared" si="68"/>
        <v>11336</v>
      </c>
      <c r="K85" s="132">
        <f t="shared" si="59"/>
        <v>50.092797171895711</v>
      </c>
      <c r="L85" s="101">
        <f t="shared" si="69"/>
        <v>4008</v>
      </c>
      <c r="M85" s="132">
        <f t="shared" si="60"/>
        <v>17.711003093239064</v>
      </c>
      <c r="N85" s="101">
        <f t="shared" si="70"/>
        <v>2454</v>
      </c>
      <c r="O85" s="132">
        <f t="shared" si="61"/>
        <v>10.844012372956252</v>
      </c>
      <c r="P85" s="121">
        <f t="shared" si="71"/>
        <v>22630</v>
      </c>
      <c r="Q85" s="104">
        <v>576</v>
      </c>
      <c r="R85" s="9">
        <v>8</v>
      </c>
      <c r="S85" s="9">
        <v>35</v>
      </c>
      <c r="T85" s="9">
        <v>144</v>
      </c>
      <c r="U85" s="117">
        <v>499</v>
      </c>
      <c r="V85" s="118">
        <v>244</v>
      </c>
      <c r="W85" s="9">
        <v>248</v>
      </c>
      <c r="Y85" s="9"/>
      <c r="Z85" s="9"/>
      <c r="AA85" s="9"/>
      <c r="AB85" s="9"/>
      <c r="AC85" s="9"/>
    </row>
    <row r="86" spans="1:29">
      <c r="A86" s="1">
        <v>197</v>
      </c>
      <c r="B86" s="99" t="s">
        <v>385</v>
      </c>
      <c r="C86" s="109">
        <f t="shared" si="64"/>
        <v>2483</v>
      </c>
      <c r="D86" s="101">
        <f t="shared" si="65"/>
        <v>29</v>
      </c>
      <c r="E86" s="132">
        <f t="shared" si="56"/>
        <v>1.1679420056383407</v>
      </c>
      <c r="F86" s="101">
        <f t="shared" si="66"/>
        <v>148</v>
      </c>
      <c r="G86" s="132">
        <f t="shared" si="57"/>
        <v>5.9605316149818766</v>
      </c>
      <c r="H86" s="101">
        <f t="shared" si="67"/>
        <v>395</v>
      </c>
      <c r="I86" s="132">
        <f t="shared" si="58"/>
        <v>15.908175594039466</v>
      </c>
      <c r="J86" s="101">
        <f t="shared" si="68"/>
        <v>1221</v>
      </c>
      <c r="K86" s="132">
        <f t="shared" si="59"/>
        <v>49.174385823600488</v>
      </c>
      <c r="L86" s="101">
        <f t="shared" si="69"/>
        <v>411</v>
      </c>
      <c r="M86" s="132">
        <f t="shared" si="60"/>
        <v>16.552557390253725</v>
      </c>
      <c r="N86" s="101">
        <f t="shared" si="70"/>
        <v>279</v>
      </c>
      <c r="O86" s="132">
        <f t="shared" si="61"/>
        <v>11.236407571486104</v>
      </c>
      <c r="P86" s="121">
        <f t="shared" si="71"/>
        <v>2483</v>
      </c>
      <c r="Q86" s="104">
        <v>579</v>
      </c>
      <c r="R86" s="9">
        <v>194</v>
      </c>
      <c r="S86" s="9">
        <v>870</v>
      </c>
      <c r="T86" s="9">
        <v>2708</v>
      </c>
      <c r="U86" s="117">
        <v>8921</v>
      </c>
      <c r="V86" s="118">
        <v>3249</v>
      </c>
      <c r="W86" s="9">
        <v>1509</v>
      </c>
      <c r="Y86" s="9"/>
      <c r="Z86" s="9"/>
      <c r="AA86" s="9"/>
      <c r="AB86" s="9"/>
      <c r="AC86" s="9"/>
    </row>
    <row r="87" spans="1:29">
      <c r="A87" s="1">
        <v>206</v>
      </c>
      <c r="B87" s="99" t="s">
        <v>383</v>
      </c>
      <c r="C87" s="109">
        <f t="shared" si="64"/>
        <v>664</v>
      </c>
      <c r="D87" s="101">
        <f t="shared" si="65"/>
        <v>4</v>
      </c>
      <c r="E87" s="132">
        <f t="shared" si="56"/>
        <v>0.60240963855421692</v>
      </c>
      <c r="F87" s="101">
        <f t="shared" si="66"/>
        <v>28</v>
      </c>
      <c r="G87" s="132">
        <f t="shared" si="57"/>
        <v>4.2168674698795181</v>
      </c>
      <c r="H87" s="101">
        <f t="shared" si="67"/>
        <v>105</v>
      </c>
      <c r="I87" s="132">
        <f t="shared" si="58"/>
        <v>15.813253012048193</v>
      </c>
      <c r="J87" s="101">
        <f t="shared" si="68"/>
        <v>291</v>
      </c>
      <c r="K87" s="132">
        <f t="shared" si="59"/>
        <v>43.825301204819276</v>
      </c>
      <c r="L87" s="101">
        <f t="shared" si="69"/>
        <v>130</v>
      </c>
      <c r="M87" s="132">
        <f t="shared" si="60"/>
        <v>19.578313253012048</v>
      </c>
      <c r="N87" s="101">
        <f t="shared" si="70"/>
        <v>106</v>
      </c>
      <c r="O87" s="132">
        <f t="shared" si="61"/>
        <v>15.963855421686745</v>
      </c>
      <c r="P87" s="121">
        <f t="shared" si="71"/>
        <v>664</v>
      </c>
      <c r="Q87" s="104">
        <v>585</v>
      </c>
      <c r="R87" s="9">
        <v>14</v>
      </c>
      <c r="S87" s="9">
        <v>129</v>
      </c>
      <c r="T87" s="9">
        <v>605</v>
      </c>
      <c r="U87" s="117">
        <v>1670</v>
      </c>
      <c r="V87" s="118">
        <v>741</v>
      </c>
      <c r="W87" s="9">
        <v>342</v>
      </c>
      <c r="Y87" s="9"/>
      <c r="Z87" s="9"/>
      <c r="AA87" s="9"/>
      <c r="AB87" s="9"/>
      <c r="AC87" s="9"/>
    </row>
    <row r="88" spans="1:29">
      <c r="A88" s="1">
        <v>313</v>
      </c>
      <c r="B88" s="99" t="s">
        <v>382</v>
      </c>
      <c r="C88" s="109">
        <f t="shared" si="64"/>
        <v>1605</v>
      </c>
      <c r="D88" s="101">
        <f t="shared" si="65"/>
        <v>20</v>
      </c>
      <c r="E88" s="132">
        <f t="shared" si="56"/>
        <v>1.2461059190031152</v>
      </c>
      <c r="F88" s="101">
        <f t="shared" si="66"/>
        <v>97</v>
      </c>
      <c r="G88" s="132">
        <f t="shared" si="57"/>
        <v>6.0436137071651093</v>
      </c>
      <c r="H88" s="101">
        <f t="shared" si="67"/>
        <v>251</v>
      </c>
      <c r="I88" s="132">
        <f t="shared" si="58"/>
        <v>15.638629283489097</v>
      </c>
      <c r="J88" s="101">
        <f t="shared" si="68"/>
        <v>783</v>
      </c>
      <c r="K88" s="132">
        <f t="shared" si="59"/>
        <v>48.785046728971963</v>
      </c>
      <c r="L88" s="101">
        <f t="shared" si="69"/>
        <v>249</v>
      </c>
      <c r="M88" s="132">
        <f t="shared" si="60"/>
        <v>15.514018691588785</v>
      </c>
      <c r="N88" s="101">
        <f t="shared" si="70"/>
        <v>205</v>
      </c>
      <c r="O88" s="132">
        <f t="shared" si="61"/>
        <v>12.772585669781931</v>
      </c>
      <c r="P88" s="121">
        <f t="shared" si="71"/>
        <v>1605</v>
      </c>
      <c r="Q88" s="104">
        <v>591</v>
      </c>
      <c r="R88" s="9">
        <v>33</v>
      </c>
      <c r="S88" s="9">
        <v>145</v>
      </c>
      <c r="T88" s="9">
        <v>417</v>
      </c>
      <c r="U88" s="117">
        <v>1586</v>
      </c>
      <c r="V88" s="118">
        <v>403</v>
      </c>
      <c r="W88" s="9">
        <v>114</v>
      </c>
      <c r="Y88" s="9"/>
      <c r="Z88" s="9"/>
      <c r="AA88" s="9"/>
      <c r="AB88" s="9"/>
      <c r="AC88" s="9"/>
    </row>
    <row r="89" spans="1:29">
      <c r="A89" s="1">
        <v>318</v>
      </c>
      <c r="B89" s="99" t="s">
        <v>381</v>
      </c>
      <c r="C89" s="109">
        <f t="shared" si="64"/>
        <v>23578</v>
      </c>
      <c r="D89" s="101">
        <f t="shared" si="65"/>
        <v>223</v>
      </c>
      <c r="E89" s="132">
        <f t="shared" si="56"/>
        <v>0.94579692934091097</v>
      </c>
      <c r="F89" s="101">
        <f t="shared" si="66"/>
        <v>999</v>
      </c>
      <c r="G89" s="132">
        <f t="shared" si="57"/>
        <v>4.2370005937738568</v>
      </c>
      <c r="H89" s="101">
        <f t="shared" si="67"/>
        <v>3037</v>
      </c>
      <c r="I89" s="132">
        <f t="shared" si="58"/>
        <v>12.880651454745951</v>
      </c>
      <c r="J89" s="101">
        <f t="shared" si="68"/>
        <v>11888</v>
      </c>
      <c r="K89" s="132">
        <f t="shared" si="59"/>
        <v>50.419882941725334</v>
      </c>
      <c r="L89" s="101">
        <f t="shared" si="69"/>
        <v>4350</v>
      </c>
      <c r="M89" s="132">
        <f t="shared" si="60"/>
        <v>18.449401984901179</v>
      </c>
      <c r="N89" s="101">
        <f t="shared" si="70"/>
        <v>3081</v>
      </c>
      <c r="O89" s="132">
        <f t="shared" si="61"/>
        <v>13.067266095512768</v>
      </c>
      <c r="P89" s="121">
        <f t="shared" si="71"/>
        <v>23578</v>
      </c>
      <c r="Q89" s="104">
        <v>604</v>
      </c>
      <c r="R89" s="9">
        <v>32</v>
      </c>
      <c r="S89" s="9">
        <v>209</v>
      </c>
      <c r="T89" s="9">
        <v>577</v>
      </c>
      <c r="U89" s="117">
        <v>2579</v>
      </c>
      <c r="V89" s="118">
        <v>615</v>
      </c>
      <c r="W89" s="9">
        <v>229</v>
      </c>
      <c r="Y89" s="9"/>
      <c r="Z89" s="9"/>
      <c r="AA89" s="9"/>
      <c r="AB89" s="9"/>
      <c r="AC89" s="9"/>
    </row>
    <row r="90" spans="1:29">
      <c r="A90" s="1">
        <v>321</v>
      </c>
      <c r="B90" s="99" t="s">
        <v>379</v>
      </c>
      <c r="C90" s="109">
        <f t="shared" si="64"/>
        <v>2530</v>
      </c>
      <c r="D90" s="101">
        <f t="shared" si="65"/>
        <v>15</v>
      </c>
      <c r="E90" s="132">
        <f t="shared" si="56"/>
        <v>0.59288537549407105</v>
      </c>
      <c r="F90" s="101">
        <f t="shared" si="66"/>
        <v>103</v>
      </c>
      <c r="G90" s="132">
        <f t="shared" si="57"/>
        <v>4.071146245059289</v>
      </c>
      <c r="H90" s="101">
        <f t="shared" si="67"/>
        <v>348</v>
      </c>
      <c r="I90" s="132">
        <f t="shared" si="58"/>
        <v>13.754940711462451</v>
      </c>
      <c r="J90" s="101">
        <f t="shared" si="68"/>
        <v>1169</v>
      </c>
      <c r="K90" s="132">
        <f t="shared" si="59"/>
        <v>46.205533596837945</v>
      </c>
      <c r="L90" s="101">
        <f t="shared" si="69"/>
        <v>512</v>
      </c>
      <c r="M90" s="132">
        <f t="shared" si="60"/>
        <v>20.237154150197629</v>
      </c>
      <c r="N90" s="101">
        <f t="shared" si="70"/>
        <v>383</v>
      </c>
      <c r="O90" s="132">
        <f t="shared" si="61"/>
        <v>15.138339920948615</v>
      </c>
      <c r="P90" s="121">
        <f t="shared" si="71"/>
        <v>2530</v>
      </c>
      <c r="Q90" s="104">
        <v>607</v>
      </c>
      <c r="R90" s="9">
        <v>57</v>
      </c>
      <c r="S90" s="9">
        <v>236</v>
      </c>
      <c r="T90" s="9">
        <v>777</v>
      </c>
      <c r="U90" s="117">
        <v>3154</v>
      </c>
      <c r="V90" s="118">
        <v>1453</v>
      </c>
      <c r="W90" s="9">
        <v>1091</v>
      </c>
      <c r="Y90" s="9"/>
      <c r="Z90" s="9"/>
      <c r="AA90" s="9"/>
      <c r="AB90" s="9"/>
      <c r="AC90" s="9"/>
    </row>
    <row r="91" spans="1:29">
      <c r="A91" s="1">
        <v>376</v>
      </c>
      <c r="B91" s="99" t="s">
        <v>378</v>
      </c>
      <c r="C91" s="109">
        <f t="shared" si="64"/>
        <v>54605</v>
      </c>
      <c r="D91" s="101">
        <f t="shared" si="65"/>
        <v>506</v>
      </c>
      <c r="E91" s="132">
        <f t="shared" si="56"/>
        <v>0.92665506821719612</v>
      </c>
      <c r="F91" s="101">
        <f t="shared" si="66"/>
        <v>2531</v>
      </c>
      <c r="G91" s="132">
        <f t="shared" si="57"/>
        <v>4.6351066752128922</v>
      </c>
      <c r="H91" s="101">
        <f t="shared" si="67"/>
        <v>7363</v>
      </c>
      <c r="I91" s="132">
        <f t="shared" si="58"/>
        <v>13.484113176449043</v>
      </c>
      <c r="J91" s="101">
        <f t="shared" si="68"/>
        <v>26852</v>
      </c>
      <c r="K91" s="132">
        <f t="shared" si="59"/>
        <v>49.174983975826393</v>
      </c>
      <c r="L91" s="101">
        <f t="shared" si="69"/>
        <v>10278</v>
      </c>
      <c r="M91" s="132">
        <f t="shared" si="60"/>
        <v>18.822452156395936</v>
      </c>
      <c r="N91" s="101">
        <f t="shared" si="70"/>
        <v>7075</v>
      </c>
      <c r="O91" s="132">
        <f t="shared" si="61"/>
        <v>12.956688947898545</v>
      </c>
      <c r="P91" s="121">
        <f t="shared" si="71"/>
        <v>54605</v>
      </c>
      <c r="Q91" s="104">
        <v>615</v>
      </c>
      <c r="R91" s="9">
        <v>1463</v>
      </c>
      <c r="S91" s="9">
        <v>6188</v>
      </c>
      <c r="T91" s="9">
        <v>17175</v>
      </c>
      <c r="U91" s="117">
        <v>68261</v>
      </c>
      <c r="V91" s="118">
        <v>25188</v>
      </c>
      <c r="W91" s="9">
        <v>18031</v>
      </c>
      <c r="Y91" s="9"/>
      <c r="Z91" s="9"/>
      <c r="AA91" s="9"/>
      <c r="AB91" s="9"/>
      <c r="AC91" s="9"/>
    </row>
    <row r="92" spans="1:29">
      <c r="A92" s="1">
        <v>400</v>
      </c>
      <c r="B92" s="99" t="s">
        <v>377</v>
      </c>
      <c r="C92" s="109">
        <f t="shared" si="64"/>
        <v>9738</v>
      </c>
      <c r="D92" s="101">
        <f t="shared" si="65"/>
        <v>119</v>
      </c>
      <c r="E92" s="132">
        <f t="shared" si="56"/>
        <v>1.222016841240501</v>
      </c>
      <c r="F92" s="101">
        <f t="shared" si="66"/>
        <v>484</v>
      </c>
      <c r="G92" s="132">
        <f t="shared" si="57"/>
        <v>4.9702197576504421</v>
      </c>
      <c r="H92" s="101">
        <f t="shared" si="67"/>
        <v>1493</v>
      </c>
      <c r="I92" s="132">
        <f t="shared" si="58"/>
        <v>15.331690285479565</v>
      </c>
      <c r="J92" s="101">
        <f t="shared" si="68"/>
        <v>4854</v>
      </c>
      <c r="K92" s="132">
        <f t="shared" si="59"/>
        <v>49.845964263709178</v>
      </c>
      <c r="L92" s="101">
        <f t="shared" si="69"/>
        <v>1759</v>
      </c>
      <c r="M92" s="132">
        <f t="shared" si="60"/>
        <v>18.063257342370097</v>
      </c>
      <c r="N92" s="101">
        <f t="shared" si="70"/>
        <v>1029</v>
      </c>
      <c r="O92" s="132">
        <f t="shared" si="61"/>
        <v>10.566851509550215</v>
      </c>
      <c r="P92" s="121">
        <f t="shared" si="71"/>
        <v>9738</v>
      </c>
      <c r="Q92" s="104">
        <v>628</v>
      </c>
      <c r="R92" s="9">
        <v>6</v>
      </c>
      <c r="S92" s="9">
        <v>25</v>
      </c>
      <c r="T92" s="9">
        <v>134</v>
      </c>
      <c r="U92" s="117">
        <v>392</v>
      </c>
      <c r="V92" s="118">
        <v>158</v>
      </c>
      <c r="W92" s="9">
        <v>91</v>
      </c>
      <c r="Y92" s="9"/>
      <c r="Z92" s="9"/>
      <c r="AA92" s="9"/>
      <c r="AB92" s="9"/>
      <c r="AC92" s="9"/>
    </row>
    <row r="93" spans="1:29">
      <c r="A93" s="1">
        <v>440</v>
      </c>
      <c r="B93" s="99" t="s">
        <v>376</v>
      </c>
      <c r="C93" s="109">
        <f t="shared" si="64"/>
        <v>33299</v>
      </c>
      <c r="D93" s="101">
        <f t="shared" si="65"/>
        <v>388</v>
      </c>
      <c r="E93" s="132">
        <f t="shared" si="56"/>
        <v>1.1652001561608456</v>
      </c>
      <c r="F93" s="101">
        <f t="shared" si="66"/>
        <v>1652</v>
      </c>
      <c r="G93" s="132">
        <f t="shared" si="57"/>
        <v>4.9611099432415386</v>
      </c>
      <c r="H93" s="101">
        <f t="shared" si="67"/>
        <v>4775</v>
      </c>
      <c r="I93" s="132">
        <f t="shared" si="58"/>
        <v>14.339769963061954</v>
      </c>
      <c r="J93" s="101">
        <f t="shared" si="68"/>
        <v>16800</v>
      </c>
      <c r="K93" s="132">
        <f t="shared" si="59"/>
        <v>50.451965524490227</v>
      </c>
      <c r="L93" s="101">
        <f t="shared" si="69"/>
        <v>5925</v>
      </c>
      <c r="M93" s="132">
        <f t="shared" si="60"/>
        <v>17.793327126940749</v>
      </c>
      <c r="N93" s="101">
        <f t="shared" si="70"/>
        <v>3759</v>
      </c>
      <c r="O93" s="132">
        <f t="shared" si="61"/>
        <v>11.288627286104688</v>
      </c>
      <c r="P93" s="121">
        <f t="shared" si="71"/>
        <v>33299</v>
      </c>
      <c r="Q93" s="104">
        <v>631</v>
      </c>
      <c r="R93" s="9">
        <v>489</v>
      </c>
      <c r="S93" s="9">
        <v>1974</v>
      </c>
      <c r="T93" s="9">
        <v>5166</v>
      </c>
      <c r="U93" s="117">
        <v>26423</v>
      </c>
      <c r="V93" s="118">
        <v>10916</v>
      </c>
      <c r="W93" s="9">
        <v>7306</v>
      </c>
      <c r="Y93" s="9"/>
      <c r="Z93" s="9"/>
      <c r="AA93" s="9"/>
      <c r="AB93" s="9"/>
      <c r="AC93" s="9"/>
    </row>
    <row r="94" spans="1:29">
      <c r="A94" s="1">
        <v>483</v>
      </c>
      <c r="B94" s="99" t="s">
        <v>375</v>
      </c>
      <c r="C94" s="109">
        <f t="shared" si="64"/>
        <v>745</v>
      </c>
      <c r="D94" s="101">
        <f t="shared" si="65"/>
        <v>6</v>
      </c>
      <c r="E94" s="132">
        <f t="shared" si="56"/>
        <v>0.80536912751677858</v>
      </c>
      <c r="F94" s="101">
        <f t="shared" si="66"/>
        <v>37</v>
      </c>
      <c r="G94" s="132">
        <f t="shared" si="57"/>
        <v>4.9664429530201346</v>
      </c>
      <c r="H94" s="101">
        <f t="shared" si="67"/>
        <v>130</v>
      </c>
      <c r="I94" s="132">
        <f t="shared" si="58"/>
        <v>17.449664429530202</v>
      </c>
      <c r="J94" s="101">
        <f t="shared" si="68"/>
        <v>343</v>
      </c>
      <c r="K94" s="132">
        <f t="shared" si="59"/>
        <v>46.040268456375841</v>
      </c>
      <c r="L94" s="101">
        <f t="shared" si="69"/>
        <v>131</v>
      </c>
      <c r="M94" s="132">
        <f t="shared" si="60"/>
        <v>17.583892617449663</v>
      </c>
      <c r="N94" s="101">
        <f t="shared" si="70"/>
        <v>98</v>
      </c>
      <c r="O94" s="132">
        <f t="shared" si="61"/>
        <v>13.154362416107382</v>
      </c>
      <c r="P94" s="121">
        <f t="shared" si="71"/>
        <v>745</v>
      </c>
      <c r="Q94" s="104">
        <v>642</v>
      </c>
      <c r="R94" s="9">
        <v>10</v>
      </c>
      <c r="S94" s="9">
        <v>61</v>
      </c>
      <c r="T94" s="9">
        <v>278</v>
      </c>
      <c r="U94" s="117">
        <v>977</v>
      </c>
      <c r="V94" s="118">
        <v>392</v>
      </c>
      <c r="W94" s="9">
        <v>300</v>
      </c>
      <c r="Y94" s="9"/>
      <c r="Z94" s="9"/>
      <c r="AA94" s="9"/>
      <c r="AB94" s="9"/>
      <c r="AC94" s="9"/>
    </row>
    <row r="95" spans="1:29">
      <c r="A95" s="1">
        <v>541</v>
      </c>
      <c r="B95" s="99" t="s">
        <v>374</v>
      </c>
      <c r="C95" s="109">
        <f t="shared" si="64"/>
        <v>4831</v>
      </c>
      <c r="D95" s="101">
        <f t="shared" si="65"/>
        <v>47</v>
      </c>
      <c r="E95" s="132">
        <f t="shared" si="56"/>
        <v>0.97288346098116341</v>
      </c>
      <c r="F95" s="101">
        <f t="shared" si="66"/>
        <v>251</v>
      </c>
      <c r="G95" s="132">
        <f t="shared" si="57"/>
        <v>5.1956116746015315</v>
      </c>
      <c r="H95" s="101">
        <f t="shared" si="67"/>
        <v>679</v>
      </c>
      <c r="I95" s="132">
        <f t="shared" si="58"/>
        <v>14.055061063961913</v>
      </c>
      <c r="J95" s="101">
        <f t="shared" si="68"/>
        <v>2243</v>
      </c>
      <c r="K95" s="132">
        <f t="shared" si="59"/>
        <v>46.429310701718066</v>
      </c>
      <c r="L95" s="101">
        <f t="shared" si="69"/>
        <v>966</v>
      </c>
      <c r="M95" s="132">
        <f t="shared" si="60"/>
        <v>19.995860070378804</v>
      </c>
      <c r="N95" s="101">
        <f t="shared" si="70"/>
        <v>645</v>
      </c>
      <c r="O95" s="132">
        <f t="shared" si="61"/>
        <v>13.351273028358518</v>
      </c>
      <c r="P95" s="121">
        <f t="shared" si="71"/>
        <v>4831</v>
      </c>
      <c r="Q95" s="104">
        <v>647</v>
      </c>
      <c r="R95" s="9">
        <v>19</v>
      </c>
      <c r="S95" s="9">
        <v>77</v>
      </c>
      <c r="T95" s="9">
        <v>230</v>
      </c>
      <c r="U95" s="117">
        <v>802</v>
      </c>
      <c r="V95" s="118">
        <v>176</v>
      </c>
      <c r="W95" s="9">
        <v>77</v>
      </c>
      <c r="Y95" s="9"/>
      <c r="Z95" s="9"/>
      <c r="AA95" s="9"/>
      <c r="AB95" s="9"/>
      <c r="AC95" s="9"/>
    </row>
    <row r="96" spans="1:29">
      <c r="A96" s="1">
        <v>607</v>
      </c>
      <c r="B96" s="99" t="s">
        <v>373</v>
      </c>
      <c r="C96" s="109">
        <f t="shared" si="64"/>
        <v>6768</v>
      </c>
      <c r="D96" s="101">
        <f t="shared" si="65"/>
        <v>57</v>
      </c>
      <c r="E96" s="132">
        <f t="shared" si="56"/>
        <v>0.84219858156028371</v>
      </c>
      <c r="F96" s="101">
        <f t="shared" si="66"/>
        <v>236</v>
      </c>
      <c r="G96" s="132">
        <f t="shared" si="57"/>
        <v>3.4869976359338062</v>
      </c>
      <c r="H96" s="101">
        <f t="shared" si="67"/>
        <v>777</v>
      </c>
      <c r="I96" s="132">
        <f t="shared" si="58"/>
        <v>11.480496453900709</v>
      </c>
      <c r="J96" s="101">
        <f t="shared" si="68"/>
        <v>3154</v>
      </c>
      <c r="K96" s="132">
        <f t="shared" si="59"/>
        <v>46.601654846335698</v>
      </c>
      <c r="L96" s="101">
        <f t="shared" si="69"/>
        <v>1453</v>
      </c>
      <c r="M96" s="132">
        <f t="shared" si="60"/>
        <v>21.468676122931445</v>
      </c>
      <c r="N96" s="101">
        <f t="shared" si="70"/>
        <v>1091</v>
      </c>
      <c r="O96" s="132">
        <f t="shared" si="61"/>
        <v>16.119976359338061</v>
      </c>
      <c r="P96" s="121">
        <f t="shared" si="71"/>
        <v>6768</v>
      </c>
      <c r="Q96" s="104">
        <v>649</v>
      </c>
      <c r="R96" s="9">
        <v>31</v>
      </c>
      <c r="S96" s="9">
        <v>158</v>
      </c>
      <c r="T96" s="9">
        <v>467</v>
      </c>
      <c r="U96" s="117">
        <v>1308</v>
      </c>
      <c r="V96" s="118">
        <v>448</v>
      </c>
      <c r="W96" s="9">
        <v>239</v>
      </c>
      <c r="Y96" s="9"/>
      <c r="Z96" s="9"/>
      <c r="AA96" s="9"/>
      <c r="AB96" s="9"/>
      <c r="AC96" s="9"/>
    </row>
    <row r="97" spans="1:29">
      <c r="A97" s="1">
        <v>615</v>
      </c>
      <c r="B97" s="99" t="s">
        <v>372</v>
      </c>
      <c r="C97" s="109">
        <f t="shared" si="64"/>
        <v>136306</v>
      </c>
      <c r="D97" s="101">
        <f t="shared" si="65"/>
        <v>1463</v>
      </c>
      <c r="E97" s="132">
        <f t="shared" si="56"/>
        <v>1.0733203233900195</v>
      </c>
      <c r="F97" s="101">
        <f t="shared" si="66"/>
        <v>6188</v>
      </c>
      <c r="G97" s="132">
        <f t="shared" si="57"/>
        <v>4.5397854826640067</v>
      </c>
      <c r="H97" s="101">
        <f t="shared" si="67"/>
        <v>17175</v>
      </c>
      <c r="I97" s="132">
        <f t="shared" si="58"/>
        <v>12.600325737678459</v>
      </c>
      <c r="J97" s="101">
        <f t="shared" si="68"/>
        <v>68261</v>
      </c>
      <c r="K97" s="132">
        <f t="shared" si="59"/>
        <v>50.079233489354834</v>
      </c>
      <c r="L97" s="101">
        <f t="shared" si="69"/>
        <v>25188</v>
      </c>
      <c r="M97" s="132">
        <f t="shared" si="60"/>
        <v>18.47901046175517</v>
      </c>
      <c r="N97" s="101">
        <f t="shared" si="70"/>
        <v>18031</v>
      </c>
      <c r="O97" s="132">
        <f t="shared" si="61"/>
        <v>13.228324505157513</v>
      </c>
      <c r="P97" s="121">
        <f t="shared" si="71"/>
        <v>136306</v>
      </c>
      <c r="Q97" s="104">
        <v>652</v>
      </c>
      <c r="R97" s="9">
        <v>3</v>
      </c>
      <c r="S97" s="9">
        <v>26</v>
      </c>
      <c r="T97" s="9">
        <v>86</v>
      </c>
      <c r="U97" s="117">
        <v>270</v>
      </c>
      <c r="V97" s="118">
        <v>58</v>
      </c>
      <c r="W97" s="9">
        <v>22</v>
      </c>
      <c r="Y97" s="9"/>
      <c r="Z97" s="9"/>
      <c r="AA97" s="9"/>
      <c r="AB97" s="9"/>
      <c r="AC97" s="9"/>
    </row>
    <row r="98" spans="1:29">
      <c r="A98" s="1">
        <v>649</v>
      </c>
      <c r="B98" s="99" t="s">
        <v>371</v>
      </c>
      <c r="C98" s="109">
        <f t="shared" si="64"/>
        <v>2651</v>
      </c>
      <c r="D98" s="101">
        <f t="shared" si="65"/>
        <v>31</v>
      </c>
      <c r="E98" s="132">
        <f t="shared" si="56"/>
        <v>1.1693700490380989</v>
      </c>
      <c r="F98" s="101">
        <f t="shared" si="66"/>
        <v>158</v>
      </c>
      <c r="G98" s="132">
        <f t="shared" si="57"/>
        <v>5.9600150886457941</v>
      </c>
      <c r="H98" s="101">
        <f t="shared" si="67"/>
        <v>467</v>
      </c>
      <c r="I98" s="132">
        <f t="shared" si="58"/>
        <v>17.615993964541683</v>
      </c>
      <c r="J98" s="101">
        <f t="shared" si="68"/>
        <v>1308</v>
      </c>
      <c r="K98" s="132">
        <f t="shared" si="59"/>
        <v>49.339871746510752</v>
      </c>
      <c r="L98" s="101">
        <f t="shared" si="69"/>
        <v>448</v>
      </c>
      <c r="M98" s="132">
        <f t="shared" si="60"/>
        <v>16.899283289324782</v>
      </c>
      <c r="N98" s="101">
        <f t="shared" si="70"/>
        <v>239</v>
      </c>
      <c r="O98" s="132">
        <f t="shared" si="61"/>
        <v>9.0154658619388908</v>
      </c>
      <c r="P98" s="121">
        <f t="shared" si="71"/>
        <v>2651</v>
      </c>
      <c r="Q98" s="104">
        <v>656</v>
      </c>
      <c r="R98" s="9">
        <v>41</v>
      </c>
      <c r="S98" s="9">
        <v>190</v>
      </c>
      <c r="T98" s="9">
        <v>634</v>
      </c>
      <c r="U98" s="117">
        <v>2283</v>
      </c>
      <c r="V98" s="118">
        <v>965</v>
      </c>
      <c r="W98" s="9">
        <v>465</v>
      </c>
      <c r="Y98" s="9"/>
      <c r="Z98" s="9"/>
      <c r="AA98" s="9"/>
      <c r="AB98" s="9"/>
      <c r="AC98" s="9"/>
    </row>
    <row r="99" spans="1:29">
      <c r="A99" s="1">
        <v>652</v>
      </c>
      <c r="B99" s="99" t="s">
        <v>370</v>
      </c>
      <c r="C99" s="109">
        <f t="shared" si="64"/>
        <v>465</v>
      </c>
      <c r="D99" s="101">
        <f t="shared" si="65"/>
        <v>3</v>
      </c>
      <c r="E99" s="132">
        <f t="shared" si="56"/>
        <v>0.64516129032258063</v>
      </c>
      <c r="F99" s="101">
        <f t="shared" si="66"/>
        <v>26</v>
      </c>
      <c r="G99" s="132">
        <f t="shared" si="57"/>
        <v>5.591397849462366</v>
      </c>
      <c r="H99" s="101">
        <f t="shared" si="67"/>
        <v>86</v>
      </c>
      <c r="I99" s="132">
        <f t="shared" si="58"/>
        <v>18.494623655913976</v>
      </c>
      <c r="J99" s="101">
        <f t="shared" si="68"/>
        <v>270</v>
      </c>
      <c r="K99" s="132">
        <f t="shared" si="59"/>
        <v>58.064516129032263</v>
      </c>
      <c r="L99" s="101">
        <f t="shared" si="69"/>
        <v>58</v>
      </c>
      <c r="M99" s="132">
        <f t="shared" si="60"/>
        <v>12.473118279569892</v>
      </c>
      <c r="N99" s="101">
        <f t="shared" si="70"/>
        <v>22</v>
      </c>
      <c r="O99" s="132">
        <f t="shared" si="61"/>
        <v>4.731182795698925</v>
      </c>
      <c r="P99" s="121">
        <f t="shared" si="71"/>
        <v>465</v>
      </c>
      <c r="Q99" s="104">
        <v>658</v>
      </c>
      <c r="R99" s="9">
        <v>5</v>
      </c>
      <c r="S99" s="9">
        <v>53</v>
      </c>
      <c r="T99" s="9">
        <v>205</v>
      </c>
      <c r="U99" s="117">
        <v>505</v>
      </c>
      <c r="V99" s="118">
        <v>206</v>
      </c>
      <c r="W99" s="9">
        <v>97</v>
      </c>
      <c r="Y99" s="9"/>
      <c r="Z99" s="9"/>
      <c r="AA99" s="9"/>
      <c r="AB99" s="9"/>
      <c r="AC99" s="9"/>
    </row>
    <row r="100" spans="1:29">
      <c r="A100" s="1">
        <v>660</v>
      </c>
      <c r="B100" s="99" t="s">
        <v>369</v>
      </c>
      <c r="C100" s="109">
        <f t="shared" si="64"/>
        <v>3117</v>
      </c>
      <c r="D100" s="101">
        <f t="shared" si="65"/>
        <v>39</v>
      </c>
      <c r="E100" s="132">
        <f t="shared" si="56"/>
        <v>1.2512030798845042</v>
      </c>
      <c r="F100" s="101">
        <f t="shared" si="66"/>
        <v>249</v>
      </c>
      <c r="G100" s="132">
        <f t="shared" si="57"/>
        <v>7.988450433108758</v>
      </c>
      <c r="H100" s="101">
        <f t="shared" si="67"/>
        <v>612</v>
      </c>
      <c r="I100" s="132">
        <f t="shared" si="58"/>
        <v>19.634263715110684</v>
      </c>
      <c r="J100" s="101">
        <f t="shared" si="68"/>
        <v>1654</v>
      </c>
      <c r="K100" s="132">
        <f t="shared" si="59"/>
        <v>53.063843439204362</v>
      </c>
      <c r="L100" s="101">
        <f t="shared" si="69"/>
        <v>399</v>
      </c>
      <c r="M100" s="132">
        <f t="shared" si="60"/>
        <v>12.800769971126083</v>
      </c>
      <c r="N100" s="101">
        <f t="shared" si="70"/>
        <v>164</v>
      </c>
      <c r="O100" s="132">
        <f t="shared" si="61"/>
        <v>5.2614693615656076</v>
      </c>
      <c r="P100" s="121">
        <f t="shared" si="71"/>
        <v>3117</v>
      </c>
      <c r="Q100" s="104">
        <v>659</v>
      </c>
      <c r="R100" s="9">
        <v>8</v>
      </c>
      <c r="S100" s="9">
        <v>63</v>
      </c>
      <c r="T100" s="9">
        <v>172</v>
      </c>
      <c r="U100" s="117">
        <v>575</v>
      </c>
      <c r="V100" s="118">
        <v>187</v>
      </c>
      <c r="W100" s="9">
        <v>46</v>
      </c>
      <c r="Y100" s="9"/>
      <c r="Z100" s="9"/>
      <c r="AA100" s="9"/>
      <c r="AB100" s="9"/>
      <c r="AC100" s="9"/>
    </row>
    <row r="101" spans="1:29">
      <c r="A101" s="1">
        <v>667</v>
      </c>
      <c r="B101" s="99" t="s">
        <v>368</v>
      </c>
      <c r="C101" s="109">
        <f t="shared" si="64"/>
        <v>3168</v>
      </c>
      <c r="D101" s="101">
        <f t="shared" si="65"/>
        <v>36</v>
      </c>
      <c r="E101" s="132">
        <f t="shared" si="56"/>
        <v>1.1363636363636365</v>
      </c>
      <c r="F101" s="101">
        <f t="shared" si="66"/>
        <v>155</v>
      </c>
      <c r="G101" s="132">
        <f t="shared" si="57"/>
        <v>4.8926767676767682</v>
      </c>
      <c r="H101" s="101">
        <f t="shared" si="67"/>
        <v>481</v>
      </c>
      <c r="I101" s="132">
        <f t="shared" si="58"/>
        <v>15.18308080808081</v>
      </c>
      <c r="J101" s="101">
        <f t="shared" si="68"/>
        <v>1563</v>
      </c>
      <c r="K101" s="132">
        <f t="shared" si="59"/>
        <v>49.337121212121211</v>
      </c>
      <c r="L101" s="101">
        <f t="shared" si="69"/>
        <v>592</v>
      </c>
      <c r="M101" s="132">
        <f t="shared" si="60"/>
        <v>18.686868686868689</v>
      </c>
      <c r="N101" s="101">
        <f t="shared" si="70"/>
        <v>341</v>
      </c>
      <c r="O101" s="132">
        <f t="shared" si="61"/>
        <v>10.763888888888889</v>
      </c>
      <c r="P101" s="121">
        <f t="shared" si="71"/>
        <v>3168</v>
      </c>
      <c r="Q101" s="104">
        <v>660</v>
      </c>
      <c r="R101" s="9">
        <v>39</v>
      </c>
      <c r="S101" s="9">
        <v>249</v>
      </c>
      <c r="T101" s="9">
        <v>612</v>
      </c>
      <c r="U101" s="117">
        <v>1654</v>
      </c>
      <c r="V101" s="118">
        <v>399</v>
      </c>
      <c r="W101" s="9">
        <v>164</v>
      </c>
      <c r="Y101" s="9"/>
      <c r="Z101" s="9"/>
      <c r="AA101" s="9"/>
      <c r="AB101" s="9"/>
      <c r="AC101" s="9"/>
    </row>
    <row r="102" spans="1:29">
      <c r="A102" s="1">
        <v>674</v>
      </c>
      <c r="B102" s="99" t="s">
        <v>367</v>
      </c>
      <c r="C102" s="109">
        <f t="shared" si="64"/>
        <v>2118</v>
      </c>
      <c r="D102" s="101">
        <f t="shared" si="65"/>
        <v>10</v>
      </c>
      <c r="E102" s="132">
        <f t="shared" si="56"/>
        <v>0.47214353163361661</v>
      </c>
      <c r="F102" s="101">
        <f t="shared" si="66"/>
        <v>96</v>
      </c>
      <c r="G102" s="132">
        <f t="shared" si="57"/>
        <v>4.5325779036827196</v>
      </c>
      <c r="H102" s="101">
        <f t="shared" si="67"/>
        <v>266</v>
      </c>
      <c r="I102" s="132">
        <f t="shared" si="58"/>
        <v>12.559017941454201</v>
      </c>
      <c r="J102" s="101">
        <f t="shared" si="68"/>
        <v>1131</v>
      </c>
      <c r="K102" s="132">
        <f t="shared" si="59"/>
        <v>53.399433427762041</v>
      </c>
      <c r="L102" s="101">
        <f t="shared" si="69"/>
        <v>379</v>
      </c>
      <c r="M102" s="132">
        <f t="shared" si="60"/>
        <v>17.894239848914069</v>
      </c>
      <c r="N102" s="101">
        <f t="shared" si="70"/>
        <v>236</v>
      </c>
      <c r="O102" s="132">
        <f t="shared" si="61"/>
        <v>11.142587346553352</v>
      </c>
      <c r="P102" s="121">
        <f t="shared" si="71"/>
        <v>2118</v>
      </c>
      <c r="Q102" s="104">
        <v>664</v>
      </c>
      <c r="R102" s="9">
        <v>137</v>
      </c>
      <c r="S102" s="9">
        <v>756</v>
      </c>
      <c r="T102" s="9">
        <v>2325</v>
      </c>
      <c r="U102" s="117">
        <v>7233</v>
      </c>
      <c r="V102" s="118">
        <v>2356</v>
      </c>
      <c r="W102" s="9">
        <v>1123</v>
      </c>
      <c r="Y102" s="9"/>
      <c r="Z102" s="9"/>
      <c r="AA102" s="9"/>
      <c r="AB102" s="9"/>
      <c r="AC102" s="9"/>
    </row>
    <row r="103" spans="1:29">
      <c r="A103" s="1">
        <v>697</v>
      </c>
      <c r="B103" s="99" t="s">
        <v>366</v>
      </c>
      <c r="C103" s="109">
        <f t="shared" si="64"/>
        <v>11667</v>
      </c>
      <c r="D103" s="101">
        <f t="shared" si="65"/>
        <v>187</v>
      </c>
      <c r="E103" s="132">
        <f t="shared" si="56"/>
        <v>1.6028113482471931</v>
      </c>
      <c r="F103" s="101">
        <f t="shared" si="66"/>
        <v>746</v>
      </c>
      <c r="G103" s="132">
        <f t="shared" si="57"/>
        <v>6.3941030256278397</v>
      </c>
      <c r="H103" s="101">
        <f t="shared" si="67"/>
        <v>1927</v>
      </c>
      <c r="I103" s="132">
        <f t="shared" si="58"/>
        <v>16.516670952258508</v>
      </c>
      <c r="J103" s="101">
        <f t="shared" si="68"/>
        <v>5718</v>
      </c>
      <c r="K103" s="132">
        <f t="shared" si="59"/>
        <v>49.010028284906141</v>
      </c>
      <c r="L103" s="101">
        <f t="shared" si="69"/>
        <v>1818</v>
      </c>
      <c r="M103" s="132">
        <f t="shared" si="60"/>
        <v>15.582411931087684</v>
      </c>
      <c r="N103" s="101">
        <f t="shared" si="70"/>
        <v>1271</v>
      </c>
      <c r="O103" s="132">
        <f t="shared" si="61"/>
        <v>10.893974457872632</v>
      </c>
      <c r="P103" s="121">
        <f t="shared" si="71"/>
        <v>11667</v>
      </c>
      <c r="Q103" s="104">
        <v>665</v>
      </c>
      <c r="R103" s="9">
        <v>20</v>
      </c>
      <c r="S103" s="9">
        <v>112</v>
      </c>
      <c r="T103" s="9">
        <v>444</v>
      </c>
      <c r="U103" s="117">
        <v>1412</v>
      </c>
      <c r="V103" s="118">
        <v>399</v>
      </c>
      <c r="W103" s="9">
        <v>164</v>
      </c>
      <c r="Y103" s="9"/>
      <c r="Z103" s="9"/>
      <c r="AA103" s="9"/>
      <c r="AB103" s="9"/>
      <c r="AC103" s="9"/>
    </row>
    <row r="104" spans="1:29" ht="13.5" thickBot="1">
      <c r="A104" s="1">
        <v>756</v>
      </c>
      <c r="B104" s="99" t="s">
        <v>364</v>
      </c>
      <c r="C104" s="109">
        <f t="shared" si="64"/>
        <v>5734</v>
      </c>
      <c r="D104" s="101">
        <f t="shared" si="65"/>
        <v>56</v>
      </c>
      <c r="E104" s="132">
        <f t="shared" si="56"/>
        <v>0.97663062434600634</v>
      </c>
      <c r="F104" s="101">
        <f t="shared" si="66"/>
        <v>243</v>
      </c>
      <c r="G104" s="132">
        <f t="shared" si="57"/>
        <v>4.2378793163585629</v>
      </c>
      <c r="H104" s="101">
        <f t="shared" si="67"/>
        <v>793</v>
      </c>
      <c r="I104" s="132">
        <f t="shared" si="58"/>
        <v>13.829787234042554</v>
      </c>
      <c r="J104" s="101">
        <f t="shared" si="68"/>
        <v>2845</v>
      </c>
      <c r="K104" s="132">
        <f t="shared" si="59"/>
        <v>49.616323683292642</v>
      </c>
      <c r="L104" s="101">
        <f t="shared" si="69"/>
        <v>1094</v>
      </c>
      <c r="M104" s="132">
        <f t="shared" si="60"/>
        <v>19.079176839902338</v>
      </c>
      <c r="N104" s="101">
        <f t="shared" si="70"/>
        <v>703</v>
      </c>
      <c r="O104" s="132">
        <f t="shared" si="61"/>
        <v>12.2602023020579</v>
      </c>
      <c r="P104" s="121">
        <f t="shared" si="71"/>
        <v>5734</v>
      </c>
      <c r="Q104" s="104">
        <v>667</v>
      </c>
      <c r="R104" s="9">
        <v>36</v>
      </c>
      <c r="S104" s="9">
        <v>155</v>
      </c>
      <c r="T104" s="9">
        <v>481</v>
      </c>
      <c r="U104" s="117">
        <v>1563</v>
      </c>
      <c r="V104" s="118">
        <v>592</v>
      </c>
      <c r="W104" s="9">
        <v>341</v>
      </c>
      <c r="Y104" s="9"/>
      <c r="Z104" s="9"/>
      <c r="AA104" s="9"/>
      <c r="AB104" s="9"/>
      <c r="AC104" s="9"/>
    </row>
    <row r="105" spans="1:29" ht="13.5" thickBot="1">
      <c r="A105" s="28">
        <v>8</v>
      </c>
      <c r="B105" s="106" t="s">
        <v>145</v>
      </c>
      <c r="C105" s="110">
        <f>SUM(C106:C128)</f>
        <v>85106</v>
      </c>
      <c r="D105" s="108">
        <f>SUM(D106:D128)</f>
        <v>650</v>
      </c>
      <c r="E105" s="133">
        <f t="shared" si="56"/>
        <v>0.76375343689046604</v>
      </c>
      <c r="F105" s="108">
        <f t="shared" ref="F105:N105" si="72">SUM(F106:F128)</f>
        <v>3261</v>
      </c>
      <c r="G105" s="133">
        <f t="shared" si="57"/>
        <v>3.8316922426150914</v>
      </c>
      <c r="H105" s="108">
        <f t="shared" si="72"/>
        <v>11888</v>
      </c>
      <c r="I105" s="133">
        <f t="shared" si="58"/>
        <v>13.96846285808286</v>
      </c>
      <c r="J105" s="108">
        <f t="shared" si="72"/>
        <v>40308</v>
      </c>
      <c r="K105" s="133">
        <f t="shared" si="59"/>
        <v>47.362113129509083</v>
      </c>
      <c r="L105" s="108">
        <f t="shared" si="72"/>
        <v>17517</v>
      </c>
      <c r="M105" s="133">
        <f t="shared" si="60"/>
        <v>20.582567621554297</v>
      </c>
      <c r="N105" s="108">
        <f t="shared" si="72"/>
        <v>11482</v>
      </c>
      <c r="O105" s="134">
        <f t="shared" si="61"/>
        <v>13.4914107113482</v>
      </c>
      <c r="P105" s="119">
        <f>SUM(P106:P128)</f>
        <v>85106</v>
      </c>
      <c r="Q105" s="104">
        <v>670</v>
      </c>
      <c r="R105" s="9">
        <v>22</v>
      </c>
      <c r="S105" s="9">
        <v>176</v>
      </c>
      <c r="T105" s="9">
        <v>571</v>
      </c>
      <c r="U105" s="117">
        <v>1654</v>
      </c>
      <c r="V105" s="118">
        <v>597</v>
      </c>
      <c r="W105" s="9">
        <v>348</v>
      </c>
      <c r="Y105" s="9"/>
      <c r="Z105" s="9"/>
      <c r="AA105" s="9"/>
      <c r="AB105" s="9"/>
      <c r="AC105" s="9"/>
    </row>
    <row r="106" spans="1:29">
      <c r="A106" s="50">
        <v>30</v>
      </c>
      <c r="B106" s="99" t="s">
        <v>362</v>
      </c>
      <c r="C106" s="109">
        <f t="shared" ref="C106:C128" si="73">(D106+F106+H106+J106+L106+N106)</f>
        <v>13701</v>
      </c>
      <c r="D106" s="101">
        <f t="shared" ref="D106:D128" si="74">VLOOKUP(A106,$Q$7:$W$131,2,0)</f>
        <v>112</v>
      </c>
      <c r="E106" s="132">
        <f t="shared" si="56"/>
        <v>0.81745857966571778</v>
      </c>
      <c r="F106" s="101">
        <f t="shared" ref="F106:F128" si="75">VLOOKUP(A106,$Q$7:$W$131,3,0)</f>
        <v>569</v>
      </c>
      <c r="G106" s="132">
        <f t="shared" si="57"/>
        <v>4.1529815341945842</v>
      </c>
      <c r="H106" s="101">
        <f t="shared" ref="H106:H128" si="76">VLOOKUP(A106,$Q$7:$W$131,4,0)</f>
        <v>1960</v>
      </c>
      <c r="I106" s="132">
        <f t="shared" si="58"/>
        <v>14.30552514415006</v>
      </c>
      <c r="J106" s="101">
        <f t="shared" ref="J106:J128" si="77">VLOOKUP(A106,$Q$7:$W$131,5,0)</f>
        <v>6935</v>
      </c>
      <c r="K106" s="132">
        <f t="shared" si="59"/>
        <v>50.616743303408505</v>
      </c>
      <c r="L106" s="101">
        <f t="shared" ref="L106:L128" si="78">VLOOKUP(A106,$Q$7:$W$131,6,0)</f>
        <v>2635</v>
      </c>
      <c r="M106" s="132">
        <f t="shared" si="60"/>
        <v>19.2321728340997</v>
      </c>
      <c r="N106" s="101">
        <f t="shared" ref="N106:N128" si="79">VLOOKUP(A106,$Q$7:$W$131,7,0)</f>
        <v>1490</v>
      </c>
      <c r="O106" s="132">
        <f t="shared" si="61"/>
        <v>10.875118604481425</v>
      </c>
      <c r="P106" s="121">
        <f t="shared" ref="P106:P128" si="80">(D106+F106+H106+J106+L106+N106)</f>
        <v>13701</v>
      </c>
      <c r="Q106" s="104">
        <v>674</v>
      </c>
      <c r="R106" s="9">
        <v>10</v>
      </c>
      <c r="S106" s="9">
        <v>96</v>
      </c>
      <c r="T106" s="9">
        <v>266</v>
      </c>
      <c r="U106" s="117">
        <v>1131</v>
      </c>
      <c r="V106" s="118">
        <v>379</v>
      </c>
      <c r="W106" s="9">
        <v>236</v>
      </c>
      <c r="Y106" s="9"/>
      <c r="Z106" s="9"/>
      <c r="AA106" s="9"/>
      <c r="AB106" s="9"/>
      <c r="AC106" s="9"/>
    </row>
    <row r="107" spans="1:29">
      <c r="A107" s="50">
        <v>34</v>
      </c>
      <c r="B107" s="99" t="s">
        <v>361</v>
      </c>
      <c r="C107" s="109">
        <f t="shared" si="73"/>
        <v>8280</v>
      </c>
      <c r="D107" s="101">
        <f t="shared" si="74"/>
        <v>69</v>
      </c>
      <c r="E107" s="132">
        <f t="shared" si="56"/>
        <v>0.83333333333333337</v>
      </c>
      <c r="F107" s="101">
        <f t="shared" si="75"/>
        <v>313</v>
      </c>
      <c r="G107" s="132">
        <f t="shared" si="57"/>
        <v>3.7801932367149758</v>
      </c>
      <c r="H107" s="101">
        <f t="shared" si="76"/>
        <v>1092</v>
      </c>
      <c r="I107" s="132">
        <f t="shared" si="58"/>
        <v>13.188405797101449</v>
      </c>
      <c r="J107" s="101">
        <f t="shared" si="77"/>
        <v>3768</v>
      </c>
      <c r="K107" s="132">
        <f t="shared" si="59"/>
        <v>45.507246376811594</v>
      </c>
      <c r="L107" s="101">
        <f t="shared" si="78"/>
        <v>1752</v>
      </c>
      <c r="M107" s="132">
        <f t="shared" si="60"/>
        <v>21.159420289855071</v>
      </c>
      <c r="N107" s="101">
        <f t="shared" si="79"/>
        <v>1286</v>
      </c>
      <c r="O107" s="132">
        <f t="shared" si="61"/>
        <v>15.531400966183575</v>
      </c>
      <c r="P107" s="121">
        <f t="shared" si="80"/>
        <v>8280</v>
      </c>
      <c r="Q107" s="104">
        <v>679</v>
      </c>
      <c r="R107" s="9">
        <v>43</v>
      </c>
      <c r="S107" s="9">
        <v>249</v>
      </c>
      <c r="T107" s="9">
        <v>894</v>
      </c>
      <c r="U107" s="117">
        <v>2847</v>
      </c>
      <c r="V107" s="118">
        <v>1232</v>
      </c>
      <c r="W107" s="9">
        <v>975</v>
      </c>
      <c r="Y107" s="9"/>
      <c r="Z107" s="9"/>
      <c r="AA107" s="9"/>
      <c r="AB107" s="9"/>
      <c r="AC107" s="9"/>
    </row>
    <row r="108" spans="1:29">
      <c r="A108" s="50">
        <v>36</v>
      </c>
      <c r="B108" s="99" t="s">
        <v>359</v>
      </c>
      <c r="C108" s="109">
        <f t="shared" si="73"/>
        <v>1512</v>
      </c>
      <c r="D108" s="101">
        <f t="shared" si="74"/>
        <v>13</v>
      </c>
      <c r="E108" s="132">
        <f t="shared" si="56"/>
        <v>0.85978835978835977</v>
      </c>
      <c r="F108" s="101">
        <f t="shared" si="75"/>
        <v>75</v>
      </c>
      <c r="G108" s="132">
        <f t="shared" si="57"/>
        <v>4.9603174603174605</v>
      </c>
      <c r="H108" s="101">
        <f t="shared" si="76"/>
        <v>242</v>
      </c>
      <c r="I108" s="132">
        <f t="shared" si="58"/>
        <v>16.005291005291006</v>
      </c>
      <c r="J108" s="101">
        <f t="shared" si="77"/>
        <v>754</v>
      </c>
      <c r="K108" s="132">
        <f t="shared" si="59"/>
        <v>49.867724867724867</v>
      </c>
      <c r="L108" s="101">
        <f t="shared" si="78"/>
        <v>286</v>
      </c>
      <c r="M108" s="132">
        <f t="shared" si="60"/>
        <v>18.915343915343914</v>
      </c>
      <c r="N108" s="101">
        <f t="shared" si="79"/>
        <v>142</v>
      </c>
      <c r="O108" s="132">
        <f t="shared" si="61"/>
        <v>9.3915343915343907</v>
      </c>
      <c r="P108" s="121">
        <f t="shared" si="80"/>
        <v>1512</v>
      </c>
      <c r="Q108" s="104">
        <v>686</v>
      </c>
      <c r="R108" s="9">
        <v>186</v>
      </c>
      <c r="S108" s="9">
        <v>976</v>
      </c>
      <c r="T108" s="9">
        <v>3042</v>
      </c>
      <c r="U108" s="117">
        <v>9442</v>
      </c>
      <c r="V108" s="118">
        <v>2943</v>
      </c>
      <c r="W108" s="9">
        <v>1326</v>
      </c>
      <c r="Y108" s="9"/>
      <c r="Z108" s="9"/>
      <c r="AA108" s="9"/>
      <c r="AB108" s="9"/>
      <c r="AC108" s="9"/>
    </row>
    <row r="109" spans="1:29">
      <c r="A109" s="50">
        <v>91</v>
      </c>
      <c r="B109" s="99" t="s">
        <v>358</v>
      </c>
      <c r="C109" s="109">
        <f t="shared" si="73"/>
        <v>761</v>
      </c>
      <c r="D109" s="101">
        <f t="shared" si="74"/>
        <v>3</v>
      </c>
      <c r="E109" s="132">
        <f t="shared" si="56"/>
        <v>0.39421813403416556</v>
      </c>
      <c r="F109" s="101">
        <f t="shared" si="75"/>
        <v>30</v>
      </c>
      <c r="G109" s="132">
        <f t="shared" si="57"/>
        <v>3.9421813403416559</v>
      </c>
      <c r="H109" s="101">
        <f t="shared" si="76"/>
        <v>112</v>
      </c>
      <c r="I109" s="132">
        <f t="shared" si="58"/>
        <v>14.717477003942181</v>
      </c>
      <c r="J109" s="101">
        <f t="shared" si="77"/>
        <v>345</v>
      </c>
      <c r="K109" s="132">
        <f t="shared" si="59"/>
        <v>45.335085413929036</v>
      </c>
      <c r="L109" s="101">
        <f t="shared" si="78"/>
        <v>167</v>
      </c>
      <c r="M109" s="132">
        <f t="shared" si="60"/>
        <v>21.944809461235216</v>
      </c>
      <c r="N109" s="101">
        <f t="shared" si="79"/>
        <v>104</v>
      </c>
      <c r="O109" s="132">
        <f t="shared" si="61"/>
        <v>13.666228646517739</v>
      </c>
      <c r="P109" s="121">
        <f t="shared" si="80"/>
        <v>761</v>
      </c>
      <c r="Q109" s="104">
        <v>690</v>
      </c>
      <c r="R109" s="9">
        <v>10</v>
      </c>
      <c r="S109" s="9">
        <v>65</v>
      </c>
      <c r="T109" s="9">
        <v>196</v>
      </c>
      <c r="U109" s="117">
        <v>600</v>
      </c>
      <c r="V109" s="118">
        <v>212</v>
      </c>
      <c r="W109" s="9">
        <v>157</v>
      </c>
      <c r="Y109" s="9"/>
      <c r="Z109" s="9"/>
      <c r="AA109" s="9"/>
      <c r="AB109" s="9"/>
      <c r="AC109" s="9"/>
    </row>
    <row r="110" spans="1:29">
      <c r="A110" s="50">
        <v>93</v>
      </c>
      <c r="B110" s="99" t="s">
        <v>357</v>
      </c>
      <c r="C110" s="109">
        <f t="shared" si="73"/>
        <v>1157</v>
      </c>
      <c r="D110" s="101">
        <f t="shared" si="74"/>
        <v>11</v>
      </c>
      <c r="E110" s="132">
        <f t="shared" si="56"/>
        <v>0.95073465859982709</v>
      </c>
      <c r="F110" s="101">
        <f t="shared" si="75"/>
        <v>42</v>
      </c>
      <c r="G110" s="132">
        <f t="shared" si="57"/>
        <v>3.6300777873811585</v>
      </c>
      <c r="H110" s="101">
        <f t="shared" si="76"/>
        <v>186</v>
      </c>
      <c r="I110" s="132">
        <f t="shared" si="58"/>
        <v>16.076058772687986</v>
      </c>
      <c r="J110" s="101">
        <f t="shared" si="77"/>
        <v>561</v>
      </c>
      <c r="K110" s="132">
        <f t="shared" si="59"/>
        <v>48.48746758859118</v>
      </c>
      <c r="L110" s="101">
        <f t="shared" si="78"/>
        <v>236</v>
      </c>
      <c r="M110" s="132">
        <f t="shared" si="60"/>
        <v>20.397579948141743</v>
      </c>
      <c r="N110" s="101">
        <f t="shared" si="79"/>
        <v>121</v>
      </c>
      <c r="O110" s="132">
        <f t="shared" si="61"/>
        <v>10.458081244598098</v>
      </c>
      <c r="P110" s="121">
        <f t="shared" si="80"/>
        <v>1157</v>
      </c>
      <c r="Q110" s="104">
        <v>697</v>
      </c>
      <c r="R110" s="9">
        <v>187</v>
      </c>
      <c r="S110" s="9">
        <v>746</v>
      </c>
      <c r="T110" s="9">
        <v>1927</v>
      </c>
      <c r="U110" s="117">
        <v>5718</v>
      </c>
      <c r="V110" s="118">
        <v>1818</v>
      </c>
      <c r="W110" s="9">
        <v>1271</v>
      </c>
      <c r="Y110" s="9"/>
      <c r="Z110" s="9"/>
      <c r="AA110" s="9"/>
      <c r="AB110" s="9"/>
      <c r="AC110" s="9"/>
    </row>
    <row r="111" spans="1:29">
      <c r="A111" s="50">
        <v>101</v>
      </c>
      <c r="B111" s="99" t="s">
        <v>356</v>
      </c>
      <c r="C111" s="109">
        <f t="shared" si="73"/>
        <v>7489</v>
      </c>
      <c r="D111" s="101">
        <f t="shared" si="74"/>
        <v>67</v>
      </c>
      <c r="E111" s="132">
        <f t="shared" si="56"/>
        <v>0.89464548003738809</v>
      </c>
      <c r="F111" s="101">
        <f t="shared" si="75"/>
        <v>296</v>
      </c>
      <c r="G111" s="132">
        <f t="shared" si="57"/>
        <v>3.9524636132995061</v>
      </c>
      <c r="H111" s="101">
        <f t="shared" si="76"/>
        <v>1010</v>
      </c>
      <c r="I111" s="132">
        <f t="shared" si="58"/>
        <v>13.486446788623313</v>
      </c>
      <c r="J111" s="101">
        <f t="shared" si="77"/>
        <v>3509</v>
      </c>
      <c r="K111" s="132">
        <f t="shared" si="59"/>
        <v>46.855387902256645</v>
      </c>
      <c r="L111" s="101">
        <f t="shared" si="78"/>
        <v>1572</v>
      </c>
      <c r="M111" s="132">
        <f t="shared" si="60"/>
        <v>20.990786486847377</v>
      </c>
      <c r="N111" s="101">
        <f t="shared" si="79"/>
        <v>1035</v>
      </c>
      <c r="O111" s="132">
        <f t="shared" si="61"/>
        <v>13.820269728935772</v>
      </c>
      <c r="P111" s="121">
        <f t="shared" si="80"/>
        <v>7489</v>
      </c>
      <c r="Q111" s="104">
        <v>736</v>
      </c>
      <c r="R111" s="9">
        <v>168</v>
      </c>
      <c r="S111" s="9">
        <v>806</v>
      </c>
      <c r="T111" s="9">
        <v>2343</v>
      </c>
      <c r="U111" s="117">
        <v>7930</v>
      </c>
      <c r="V111" s="118">
        <v>2150</v>
      </c>
      <c r="W111" s="9">
        <v>891</v>
      </c>
      <c r="Y111" s="9"/>
      <c r="Z111" s="9"/>
      <c r="AA111" s="9"/>
      <c r="AB111" s="9"/>
      <c r="AC111" s="9"/>
    </row>
    <row r="112" spans="1:29">
      <c r="A112" s="50">
        <v>145</v>
      </c>
      <c r="B112" s="99" t="s">
        <v>355</v>
      </c>
      <c r="C112" s="109">
        <f t="shared" si="73"/>
        <v>629</v>
      </c>
      <c r="D112" s="101">
        <f t="shared" si="74"/>
        <v>1</v>
      </c>
      <c r="E112" s="132">
        <f t="shared" si="56"/>
        <v>0.1589825119236884</v>
      </c>
      <c r="F112" s="101">
        <f t="shared" si="75"/>
        <v>24</v>
      </c>
      <c r="G112" s="132">
        <f t="shared" si="57"/>
        <v>3.8155802861685211</v>
      </c>
      <c r="H112" s="101">
        <f t="shared" si="76"/>
        <v>106</v>
      </c>
      <c r="I112" s="132">
        <f t="shared" si="58"/>
        <v>16.852146263910971</v>
      </c>
      <c r="J112" s="101">
        <f t="shared" si="77"/>
        <v>275</v>
      </c>
      <c r="K112" s="132">
        <f t="shared" si="59"/>
        <v>43.72019077901431</v>
      </c>
      <c r="L112" s="101">
        <f t="shared" si="78"/>
        <v>110</v>
      </c>
      <c r="M112" s="132">
        <f t="shared" si="60"/>
        <v>17.488076311605724</v>
      </c>
      <c r="N112" s="101">
        <f t="shared" si="79"/>
        <v>113</v>
      </c>
      <c r="O112" s="132">
        <f t="shared" si="61"/>
        <v>17.965023847376788</v>
      </c>
      <c r="P112" s="121">
        <f t="shared" si="80"/>
        <v>629</v>
      </c>
      <c r="Q112" s="104">
        <v>756</v>
      </c>
      <c r="R112" s="9">
        <v>56</v>
      </c>
      <c r="S112" s="9">
        <v>243</v>
      </c>
      <c r="T112" s="9">
        <v>793</v>
      </c>
      <c r="U112" s="117">
        <v>2845</v>
      </c>
      <c r="V112" s="118">
        <v>1094</v>
      </c>
      <c r="W112" s="9">
        <v>703</v>
      </c>
      <c r="Y112" s="9"/>
      <c r="Z112" s="9"/>
      <c r="AA112" s="9"/>
      <c r="AB112" s="9"/>
      <c r="AC112" s="9"/>
    </row>
    <row r="113" spans="1:29">
      <c r="A113" s="50">
        <v>209</v>
      </c>
      <c r="B113" s="99" t="s">
        <v>160</v>
      </c>
      <c r="C113" s="109">
        <f t="shared" si="73"/>
        <v>3285</v>
      </c>
      <c r="D113" s="101">
        <f t="shared" si="74"/>
        <v>29</v>
      </c>
      <c r="E113" s="132">
        <f t="shared" si="56"/>
        <v>0.88280060882800615</v>
      </c>
      <c r="F113" s="101">
        <f t="shared" si="75"/>
        <v>119</v>
      </c>
      <c r="G113" s="132">
        <f t="shared" si="57"/>
        <v>3.6225266362252664</v>
      </c>
      <c r="H113" s="101">
        <f t="shared" si="76"/>
        <v>461</v>
      </c>
      <c r="I113" s="132">
        <f t="shared" si="58"/>
        <v>14.033485540334855</v>
      </c>
      <c r="J113" s="101">
        <f t="shared" si="77"/>
        <v>1469</v>
      </c>
      <c r="K113" s="132">
        <f t="shared" si="59"/>
        <v>44.718417047184175</v>
      </c>
      <c r="L113" s="101">
        <f t="shared" si="78"/>
        <v>697</v>
      </c>
      <c r="M113" s="132">
        <f t="shared" si="60"/>
        <v>21.217656012176562</v>
      </c>
      <c r="N113" s="101">
        <f t="shared" si="79"/>
        <v>510</v>
      </c>
      <c r="O113" s="132">
        <f t="shared" si="61"/>
        <v>15.52511415525114</v>
      </c>
      <c r="P113" s="121">
        <f t="shared" si="80"/>
        <v>3285</v>
      </c>
      <c r="Q113" s="104">
        <v>761</v>
      </c>
      <c r="R113" s="9">
        <v>20</v>
      </c>
      <c r="S113" s="9">
        <v>111</v>
      </c>
      <c r="T113" s="9">
        <v>392</v>
      </c>
      <c r="U113" s="117">
        <v>1319</v>
      </c>
      <c r="V113" s="118">
        <v>632</v>
      </c>
      <c r="W113" s="9">
        <v>357</v>
      </c>
      <c r="Y113" s="9"/>
      <c r="Z113" s="9"/>
      <c r="AA113" s="9"/>
      <c r="AB113" s="9"/>
      <c r="AC113" s="9"/>
    </row>
    <row r="114" spans="1:29">
      <c r="A114" s="50">
        <v>282</v>
      </c>
      <c r="B114" s="99" t="s">
        <v>354</v>
      </c>
      <c r="C114" s="109">
        <f t="shared" si="73"/>
        <v>7488</v>
      </c>
      <c r="D114" s="101">
        <f t="shared" si="74"/>
        <v>62</v>
      </c>
      <c r="E114" s="132">
        <f t="shared" si="56"/>
        <v>0.82799145299145305</v>
      </c>
      <c r="F114" s="101">
        <f t="shared" si="75"/>
        <v>274</v>
      </c>
      <c r="G114" s="132">
        <f t="shared" si="57"/>
        <v>3.6591880341880345</v>
      </c>
      <c r="H114" s="101">
        <f t="shared" si="76"/>
        <v>1035</v>
      </c>
      <c r="I114" s="132">
        <f t="shared" si="58"/>
        <v>13.822115384615385</v>
      </c>
      <c r="J114" s="101">
        <f t="shared" si="77"/>
        <v>3405</v>
      </c>
      <c r="K114" s="132">
        <f t="shared" si="59"/>
        <v>45.472756410256409</v>
      </c>
      <c r="L114" s="101">
        <f t="shared" si="78"/>
        <v>1682</v>
      </c>
      <c r="M114" s="132">
        <f t="shared" si="60"/>
        <v>22.462606837606838</v>
      </c>
      <c r="N114" s="101">
        <f t="shared" si="79"/>
        <v>1030</v>
      </c>
      <c r="O114" s="132">
        <f t="shared" si="61"/>
        <v>13.755341880341881</v>
      </c>
      <c r="P114" s="121">
        <f t="shared" si="80"/>
        <v>7488</v>
      </c>
      <c r="Q114" s="104">
        <v>789</v>
      </c>
      <c r="R114" s="9">
        <v>25</v>
      </c>
      <c r="S114" s="9">
        <v>153</v>
      </c>
      <c r="T114" s="9">
        <v>587</v>
      </c>
      <c r="U114" s="117">
        <v>2015</v>
      </c>
      <c r="V114" s="118">
        <v>869</v>
      </c>
      <c r="W114" s="9">
        <v>581</v>
      </c>
      <c r="Y114" s="9"/>
      <c r="Z114" s="9"/>
      <c r="AA114" s="9"/>
      <c r="AB114" s="9"/>
      <c r="AC114" s="9"/>
    </row>
    <row r="115" spans="1:29">
      <c r="A115" s="50">
        <v>353</v>
      </c>
      <c r="B115" s="99" t="s">
        <v>353</v>
      </c>
      <c r="C115" s="109">
        <f t="shared" si="73"/>
        <v>970</v>
      </c>
      <c r="D115" s="101">
        <f t="shared" si="74"/>
        <v>5</v>
      </c>
      <c r="E115" s="132">
        <f t="shared" si="56"/>
        <v>0.51546391752577314</v>
      </c>
      <c r="F115" s="101">
        <f t="shared" si="75"/>
        <v>42</v>
      </c>
      <c r="G115" s="132">
        <f t="shared" si="57"/>
        <v>4.3298969072164946</v>
      </c>
      <c r="H115" s="101">
        <f t="shared" si="76"/>
        <v>135</v>
      </c>
      <c r="I115" s="132">
        <f t="shared" si="58"/>
        <v>13.917525773195877</v>
      </c>
      <c r="J115" s="101">
        <f t="shared" si="77"/>
        <v>512</v>
      </c>
      <c r="K115" s="132">
        <f t="shared" si="59"/>
        <v>52.78350515463918</v>
      </c>
      <c r="L115" s="101">
        <f t="shared" si="78"/>
        <v>167</v>
      </c>
      <c r="M115" s="132">
        <f t="shared" si="60"/>
        <v>17.216494845360824</v>
      </c>
      <c r="N115" s="101">
        <f t="shared" si="79"/>
        <v>109</v>
      </c>
      <c r="O115" s="132">
        <f t="shared" si="61"/>
        <v>11.237113402061857</v>
      </c>
      <c r="P115" s="121">
        <f t="shared" si="80"/>
        <v>970</v>
      </c>
      <c r="Q115" s="104">
        <v>790</v>
      </c>
      <c r="R115" s="9">
        <v>20</v>
      </c>
      <c r="S115" s="9">
        <v>97</v>
      </c>
      <c r="T115" s="9">
        <v>362</v>
      </c>
      <c r="U115" s="117">
        <v>1555</v>
      </c>
      <c r="V115" s="118">
        <v>355</v>
      </c>
      <c r="W115" s="9">
        <v>121</v>
      </c>
      <c r="Y115" s="9"/>
      <c r="Z115" s="9"/>
      <c r="AA115" s="9"/>
      <c r="AB115" s="9"/>
      <c r="AC115" s="9"/>
    </row>
    <row r="116" spans="1:29">
      <c r="A116" s="50">
        <v>364</v>
      </c>
      <c r="B116" s="99" t="s">
        <v>351</v>
      </c>
      <c r="C116" s="109">
        <f t="shared" si="73"/>
        <v>3277</v>
      </c>
      <c r="D116" s="101">
        <f t="shared" si="74"/>
        <v>23</v>
      </c>
      <c r="E116" s="132">
        <f t="shared" si="56"/>
        <v>0.70186145865120531</v>
      </c>
      <c r="F116" s="101">
        <f t="shared" si="75"/>
        <v>103</v>
      </c>
      <c r="G116" s="132">
        <f t="shared" si="57"/>
        <v>3.143118706133659</v>
      </c>
      <c r="H116" s="101">
        <f t="shared" si="76"/>
        <v>452</v>
      </c>
      <c r="I116" s="132">
        <f t="shared" si="58"/>
        <v>13.793103448275861</v>
      </c>
      <c r="J116" s="101">
        <f t="shared" si="77"/>
        <v>1407</v>
      </c>
      <c r="K116" s="132">
        <f t="shared" si="59"/>
        <v>42.93561184009765</v>
      </c>
      <c r="L116" s="101">
        <f t="shared" si="78"/>
        <v>702</v>
      </c>
      <c r="M116" s="132">
        <f t="shared" si="60"/>
        <v>21.422032346658529</v>
      </c>
      <c r="N116" s="101">
        <f t="shared" si="79"/>
        <v>590</v>
      </c>
      <c r="O116" s="132">
        <f t="shared" si="61"/>
        <v>18.004272200183095</v>
      </c>
      <c r="P116" s="121">
        <f t="shared" si="80"/>
        <v>3277</v>
      </c>
      <c r="Q116" s="104">
        <v>792</v>
      </c>
      <c r="R116" s="9">
        <v>19</v>
      </c>
      <c r="S116" s="9">
        <v>66</v>
      </c>
      <c r="T116" s="9">
        <v>281</v>
      </c>
      <c r="U116" s="117">
        <v>970</v>
      </c>
      <c r="V116" s="118">
        <v>368</v>
      </c>
      <c r="W116" s="9">
        <v>158</v>
      </c>
      <c r="Y116" s="9"/>
      <c r="Z116" s="9"/>
      <c r="AA116" s="9"/>
      <c r="AB116" s="9"/>
      <c r="AC116" s="9"/>
    </row>
    <row r="117" spans="1:29">
      <c r="A117" s="50">
        <v>368</v>
      </c>
      <c r="B117" s="99" t="s">
        <v>349</v>
      </c>
      <c r="C117" s="109">
        <f t="shared" si="73"/>
        <v>3677</v>
      </c>
      <c r="D117" s="101">
        <f t="shared" si="74"/>
        <v>28</v>
      </c>
      <c r="E117" s="132">
        <f t="shared" si="56"/>
        <v>0.76149034539026383</v>
      </c>
      <c r="F117" s="101">
        <f t="shared" si="75"/>
        <v>115</v>
      </c>
      <c r="G117" s="132">
        <f t="shared" si="57"/>
        <v>3.1275496328528689</v>
      </c>
      <c r="H117" s="101">
        <f t="shared" si="76"/>
        <v>465</v>
      </c>
      <c r="I117" s="132">
        <f t="shared" si="58"/>
        <v>12.646178950231166</v>
      </c>
      <c r="J117" s="101">
        <f t="shared" si="77"/>
        <v>1702</v>
      </c>
      <c r="K117" s="132">
        <f t="shared" si="59"/>
        <v>46.287734566222468</v>
      </c>
      <c r="L117" s="101">
        <f t="shared" si="78"/>
        <v>784</v>
      </c>
      <c r="M117" s="132">
        <f t="shared" si="60"/>
        <v>21.321729670927386</v>
      </c>
      <c r="N117" s="101">
        <f t="shared" si="79"/>
        <v>583</v>
      </c>
      <c r="O117" s="132">
        <f t="shared" si="61"/>
        <v>15.855316834375849</v>
      </c>
      <c r="P117" s="121">
        <f t="shared" si="80"/>
        <v>3677</v>
      </c>
      <c r="Q117" s="104">
        <v>809</v>
      </c>
      <c r="R117" s="9">
        <v>29</v>
      </c>
      <c r="S117" s="9">
        <v>134</v>
      </c>
      <c r="T117" s="9">
        <v>525</v>
      </c>
      <c r="U117" s="117">
        <v>1597</v>
      </c>
      <c r="V117" s="118">
        <v>782</v>
      </c>
      <c r="W117" s="9">
        <v>519</v>
      </c>
      <c r="Y117" s="9"/>
      <c r="Z117" s="9"/>
      <c r="AA117" s="9"/>
      <c r="AB117" s="9"/>
      <c r="AC117" s="9"/>
    </row>
    <row r="118" spans="1:29">
      <c r="A118" s="50">
        <v>390</v>
      </c>
      <c r="B118" s="99" t="s">
        <v>335</v>
      </c>
      <c r="C118" s="109">
        <f t="shared" si="73"/>
        <v>3308</v>
      </c>
      <c r="D118" s="101">
        <f t="shared" si="74"/>
        <v>28</v>
      </c>
      <c r="E118" s="132">
        <f t="shared" si="56"/>
        <v>0.84643288996372434</v>
      </c>
      <c r="F118" s="101">
        <f t="shared" si="75"/>
        <v>134</v>
      </c>
      <c r="G118" s="132">
        <f t="shared" si="57"/>
        <v>4.0507859733978231</v>
      </c>
      <c r="H118" s="101">
        <f t="shared" si="76"/>
        <v>461</v>
      </c>
      <c r="I118" s="132">
        <f t="shared" si="58"/>
        <v>13.935912938331319</v>
      </c>
      <c r="J118" s="101">
        <f t="shared" si="77"/>
        <v>1898</v>
      </c>
      <c r="K118" s="132">
        <f t="shared" si="59"/>
        <v>57.376058041112458</v>
      </c>
      <c r="L118" s="101">
        <f t="shared" si="78"/>
        <v>581</v>
      </c>
      <c r="M118" s="132">
        <f t="shared" si="60"/>
        <v>17.563482466747278</v>
      </c>
      <c r="N118" s="101">
        <f t="shared" si="79"/>
        <v>206</v>
      </c>
      <c r="O118" s="132">
        <f t="shared" si="61"/>
        <v>6.2273276904474004</v>
      </c>
      <c r="P118" s="121">
        <f t="shared" si="80"/>
        <v>3308</v>
      </c>
      <c r="Q118" s="104">
        <v>819</v>
      </c>
      <c r="R118" s="9">
        <v>14</v>
      </c>
      <c r="S118" s="9">
        <v>50</v>
      </c>
      <c r="T118" s="9">
        <v>164</v>
      </c>
      <c r="U118" s="117">
        <v>614</v>
      </c>
      <c r="V118" s="118">
        <v>115</v>
      </c>
      <c r="W118" s="9">
        <v>54</v>
      </c>
      <c r="Y118" s="9"/>
      <c r="Z118" s="9"/>
      <c r="AA118" s="9"/>
      <c r="AB118" s="9"/>
      <c r="AC118" s="9"/>
    </row>
    <row r="119" spans="1:29">
      <c r="A119" s="50">
        <v>467</v>
      </c>
      <c r="B119" s="99" t="s">
        <v>348</v>
      </c>
      <c r="C119" s="109">
        <f t="shared" si="73"/>
        <v>826</v>
      </c>
      <c r="D119" s="101">
        <f t="shared" si="74"/>
        <v>3</v>
      </c>
      <c r="E119" s="132">
        <f t="shared" si="56"/>
        <v>0.36319612590799033</v>
      </c>
      <c r="F119" s="101">
        <f t="shared" si="75"/>
        <v>30</v>
      </c>
      <c r="G119" s="132">
        <f t="shared" si="57"/>
        <v>3.6319612590799029</v>
      </c>
      <c r="H119" s="101">
        <f t="shared" si="76"/>
        <v>119</v>
      </c>
      <c r="I119" s="132">
        <f t="shared" si="58"/>
        <v>14.40677966101695</v>
      </c>
      <c r="J119" s="101">
        <f t="shared" si="77"/>
        <v>352</v>
      </c>
      <c r="K119" s="132">
        <f t="shared" si="59"/>
        <v>42.615012106537534</v>
      </c>
      <c r="L119" s="101">
        <f t="shared" si="78"/>
        <v>165</v>
      </c>
      <c r="M119" s="132">
        <f t="shared" si="60"/>
        <v>19.975786924939467</v>
      </c>
      <c r="N119" s="101">
        <f t="shared" si="79"/>
        <v>157</v>
      </c>
      <c r="O119" s="132">
        <f t="shared" si="61"/>
        <v>19.00726392251816</v>
      </c>
      <c r="P119" s="121">
        <f t="shared" si="80"/>
        <v>826</v>
      </c>
      <c r="Q119" s="104">
        <v>837</v>
      </c>
      <c r="R119" s="9">
        <v>509</v>
      </c>
      <c r="S119" s="9">
        <v>2323</v>
      </c>
      <c r="T119" s="9">
        <v>7522</v>
      </c>
      <c r="U119" s="117">
        <v>18935</v>
      </c>
      <c r="V119" s="118">
        <v>5226</v>
      </c>
      <c r="W119" s="9">
        <v>2001</v>
      </c>
      <c r="Y119" s="9"/>
      <c r="Z119" s="9"/>
      <c r="AA119" s="9"/>
      <c r="AB119" s="9"/>
      <c r="AC119" s="9"/>
    </row>
    <row r="120" spans="1:29">
      <c r="A120" s="50">
        <v>576</v>
      </c>
      <c r="B120" s="99" t="s">
        <v>347</v>
      </c>
      <c r="C120" s="109">
        <f t="shared" si="73"/>
        <v>1178</v>
      </c>
      <c r="D120" s="101">
        <f t="shared" si="74"/>
        <v>8</v>
      </c>
      <c r="E120" s="132">
        <f t="shared" si="56"/>
        <v>0.6791171477079796</v>
      </c>
      <c r="F120" s="101">
        <f t="shared" si="75"/>
        <v>35</v>
      </c>
      <c r="G120" s="132">
        <f t="shared" si="57"/>
        <v>2.9711375212224107</v>
      </c>
      <c r="H120" s="101">
        <f t="shared" si="76"/>
        <v>144</v>
      </c>
      <c r="I120" s="132">
        <f t="shared" si="58"/>
        <v>12.224108658743633</v>
      </c>
      <c r="J120" s="101">
        <f t="shared" si="77"/>
        <v>499</v>
      </c>
      <c r="K120" s="132">
        <f t="shared" si="59"/>
        <v>42.359932088285227</v>
      </c>
      <c r="L120" s="101">
        <f t="shared" si="78"/>
        <v>244</v>
      </c>
      <c r="M120" s="132">
        <f t="shared" si="60"/>
        <v>20.713073005093381</v>
      </c>
      <c r="N120" s="101">
        <f t="shared" si="79"/>
        <v>248</v>
      </c>
      <c r="O120" s="132">
        <f t="shared" si="61"/>
        <v>21.052631578947366</v>
      </c>
      <c r="P120" s="121">
        <f t="shared" si="80"/>
        <v>1178</v>
      </c>
      <c r="Q120" s="104">
        <v>842</v>
      </c>
      <c r="R120" s="9">
        <v>5</v>
      </c>
      <c r="S120" s="9">
        <v>25</v>
      </c>
      <c r="T120" s="9">
        <v>83</v>
      </c>
      <c r="U120" s="117">
        <v>329</v>
      </c>
      <c r="V120" s="118">
        <v>83</v>
      </c>
      <c r="W120" s="9">
        <v>41</v>
      </c>
      <c r="Y120" s="9"/>
      <c r="Z120" s="9"/>
      <c r="AA120" s="9"/>
      <c r="AB120" s="9"/>
      <c r="AC120" s="9"/>
    </row>
    <row r="121" spans="1:29">
      <c r="A121" s="50">
        <v>642</v>
      </c>
      <c r="B121" s="99" t="s">
        <v>346</v>
      </c>
      <c r="C121" s="109">
        <f t="shared" si="73"/>
        <v>2018</v>
      </c>
      <c r="D121" s="101">
        <f t="shared" si="74"/>
        <v>10</v>
      </c>
      <c r="E121" s="132">
        <f t="shared" si="56"/>
        <v>0.49554013875123881</v>
      </c>
      <c r="F121" s="101">
        <f t="shared" si="75"/>
        <v>61</v>
      </c>
      <c r="G121" s="132">
        <f t="shared" si="57"/>
        <v>3.0227948463825571</v>
      </c>
      <c r="H121" s="101">
        <f t="shared" si="76"/>
        <v>278</v>
      </c>
      <c r="I121" s="132">
        <f t="shared" si="58"/>
        <v>13.77601585728444</v>
      </c>
      <c r="J121" s="101">
        <f t="shared" si="77"/>
        <v>977</v>
      </c>
      <c r="K121" s="132">
        <f t="shared" si="59"/>
        <v>48.414271555996038</v>
      </c>
      <c r="L121" s="101">
        <f t="shared" si="78"/>
        <v>392</v>
      </c>
      <c r="M121" s="132">
        <f t="shared" si="60"/>
        <v>19.425173439048564</v>
      </c>
      <c r="N121" s="101">
        <f t="shared" si="79"/>
        <v>300</v>
      </c>
      <c r="O121" s="132">
        <f t="shared" si="61"/>
        <v>14.866204162537166</v>
      </c>
      <c r="P121" s="121">
        <f t="shared" si="80"/>
        <v>2018</v>
      </c>
      <c r="Q121" s="104">
        <v>847</v>
      </c>
      <c r="R121" s="9">
        <v>30</v>
      </c>
      <c r="S121" s="9">
        <v>179</v>
      </c>
      <c r="T121" s="9">
        <v>562</v>
      </c>
      <c r="U121" s="117">
        <v>1836</v>
      </c>
      <c r="V121" s="118">
        <v>787</v>
      </c>
      <c r="W121" s="9">
        <v>493</v>
      </c>
      <c r="Y121" s="9"/>
      <c r="Z121" s="9"/>
      <c r="AA121" s="9"/>
      <c r="AB121" s="9"/>
      <c r="AC121" s="9"/>
    </row>
    <row r="122" spans="1:29">
      <c r="A122" s="50">
        <v>679</v>
      </c>
      <c r="B122" s="99" t="s">
        <v>345</v>
      </c>
      <c r="C122" s="109">
        <f t="shared" si="73"/>
        <v>6240</v>
      </c>
      <c r="D122" s="101">
        <f t="shared" si="74"/>
        <v>43</v>
      </c>
      <c r="E122" s="132">
        <f t="shared" si="56"/>
        <v>0.6891025641025641</v>
      </c>
      <c r="F122" s="101">
        <f t="shared" si="75"/>
        <v>249</v>
      </c>
      <c r="G122" s="132">
        <f t="shared" si="57"/>
        <v>3.990384615384615</v>
      </c>
      <c r="H122" s="101">
        <f t="shared" si="76"/>
        <v>894</v>
      </c>
      <c r="I122" s="132">
        <f t="shared" si="58"/>
        <v>14.326923076923077</v>
      </c>
      <c r="J122" s="101">
        <f t="shared" si="77"/>
        <v>2847</v>
      </c>
      <c r="K122" s="132">
        <f t="shared" si="59"/>
        <v>45.625</v>
      </c>
      <c r="L122" s="101">
        <f t="shared" si="78"/>
        <v>1232</v>
      </c>
      <c r="M122" s="132">
        <f t="shared" si="60"/>
        <v>19.743589743589745</v>
      </c>
      <c r="N122" s="101">
        <f t="shared" si="79"/>
        <v>975</v>
      </c>
      <c r="O122" s="132">
        <f t="shared" si="61"/>
        <v>15.625</v>
      </c>
      <c r="P122" s="121">
        <f t="shared" si="80"/>
        <v>6240</v>
      </c>
      <c r="Q122" s="104">
        <v>854</v>
      </c>
      <c r="R122" s="9">
        <v>8</v>
      </c>
      <c r="S122" s="9">
        <v>42</v>
      </c>
      <c r="T122" s="9">
        <v>170</v>
      </c>
      <c r="U122" s="117">
        <v>824</v>
      </c>
      <c r="V122" s="118">
        <v>201</v>
      </c>
      <c r="W122" s="9">
        <v>106</v>
      </c>
      <c r="Y122" s="9"/>
      <c r="Z122" s="9"/>
      <c r="AA122" s="9"/>
      <c r="AB122" s="9"/>
      <c r="AC122" s="9"/>
    </row>
    <row r="123" spans="1:29">
      <c r="A123" s="50">
        <v>789</v>
      </c>
      <c r="B123" s="99" t="s">
        <v>343</v>
      </c>
      <c r="C123" s="109">
        <f t="shared" si="73"/>
        <v>4230</v>
      </c>
      <c r="D123" s="101">
        <f t="shared" si="74"/>
        <v>25</v>
      </c>
      <c r="E123" s="132">
        <f t="shared" si="56"/>
        <v>0.59101654846335694</v>
      </c>
      <c r="F123" s="101">
        <f t="shared" si="75"/>
        <v>153</v>
      </c>
      <c r="G123" s="132">
        <f t="shared" si="57"/>
        <v>3.6170212765957444</v>
      </c>
      <c r="H123" s="101">
        <f t="shared" si="76"/>
        <v>587</v>
      </c>
      <c r="I123" s="132">
        <f t="shared" si="58"/>
        <v>13.877068557919623</v>
      </c>
      <c r="J123" s="101">
        <f t="shared" si="77"/>
        <v>2015</v>
      </c>
      <c r="K123" s="132">
        <f t="shared" si="59"/>
        <v>47.635933806146575</v>
      </c>
      <c r="L123" s="101">
        <f t="shared" si="78"/>
        <v>869</v>
      </c>
      <c r="M123" s="132">
        <f t="shared" si="60"/>
        <v>20.543735224586289</v>
      </c>
      <c r="N123" s="101">
        <f t="shared" si="79"/>
        <v>581</v>
      </c>
      <c r="O123" s="132">
        <f t="shared" si="61"/>
        <v>13.735224586288416</v>
      </c>
      <c r="P123" s="121">
        <f t="shared" si="80"/>
        <v>4230</v>
      </c>
      <c r="Q123" s="104">
        <v>856</v>
      </c>
      <c r="R123" s="9">
        <v>15</v>
      </c>
      <c r="S123" s="9">
        <v>82</v>
      </c>
      <c r="T123" s="9">
        <v>208</v>
      </c>
      <c r="U123" s="117">
        <v>770</v>
      </c>
      <c r="V123" s="118">
        <v>325</v>
      </c>
      <c r="W123" s="9">
        <v>180</v>
      </c>
      <c r="Y123" s="9"/>
      <c r="Z123" s="9"/>
      <c r="AA123" s="9"/>
      <c r="AB123" s="9"/>
      <c r="AC123" s="9"/>
    </row>
    <row r="124" spans="1:29">
      <c r="A124" s="50">
        <v>792</v>
      </c>
      <c r="B124" s="99" t="s">
        <v>342</v>
      </c>
      <c r="C124" s="109">
        <f t="shared" si="73"/>
        <v>1862</v>
      </c>
      <c r="D124" s="101">
        <f t="shared" si="74"/>
        <v>19</v>
      </c>
      <c r="E124" s="132">
        <f t="shared" si="56"/>
        <v>1.0204081632653061</v>
      </c>
      <c r="F124" s="101">
        <f t="shared" si="75"/>
        <v>66</v>
      </c>
      <c r="G124" s="132">
        <f t="shared" si="57"/>
        <v>3.5445757250268528</v>
      </c>
      <c r="H124" s="101">
        <f t="shared" si="76"/>
        <v>281</v>
      </c>
      <c r="I124" s="132">
        <f t="shared" si="58"/>
        <v>15.091299677765843</v>
      </c>
      <c r="J124" s="101">
        <f t="shared" si="77"/>
        <v>970</v>
      </c>
      <c r="K124" s="132">
        <f t="shared" si="59"/>
        <v>52.094522019334043</v>
      </c>
      <c r="L124" s="101">
        <f t="shared" si="78"/>
        <v>368</v>
      </c>
      <c r="M124" s="132">
        <f t="shared" si="60"/>
        <v>19.763694951664874</v>
      </c>
      <c r="N124" s="101">
        <f t="shared" si="79"/>
        <v>158</v>
      </c>
      <c r="O124" s="132">
        <f t="shared" si="61"/>
        <v>8.4854994629430713</v>
      </c>
      <c r="P124" s="121">
        <f t="shared" si="80"/>
        <v>1862</v>
      </c>
      <c r="Q124" s="104">
        <v>858</v>
      </c>
      <c r="R124" s="9">
        <v>11</v>
      </c>
      <c r="S124" s="9">
        <v>91</v>
      </c>
      <c r="T124" s="9">
        <v>301</v>
      </c>
      <c r="U124" s="117">
        <v>1075</v>
      </c>
      <c r="V124" s="118">
        <v>333</v>
      </c>
      <c r="W124" s="9">
        <v>165</v>
      </c>
      <c r="Y124" s="9"/>
      <c r="Z124" s="9"/>
      <c r="AA124" s="9"/>
      <c r="AB124" s="9"/>
      <c r="AC124" s="9"/>
    </row>
    <row r="125" spans="1:29">
      <c r="A125" s="50">
        <v>809</v>
      </c>
      <c r="B125" s="99" t="s">
        <v>340</v>
      </c>
      <c r="C125" s="109">
        <f t="shared" si="73"/>
        <v>3586</v>
      </c>
      <c r="D125" s="101">
        <f t="shared" si="74"/>
        <v>29</v>
      </c>
      <c r="E125" s="132">
        <f t="shared" si="56"/>
        <v>0.80870050195203569</v>
      </c>
      <c r="F125" s="101">
        <f t="shared" si="75"/>
        <v>134</v>
      </c>
      <c r="G125" s="132">
        <f t="shared" si="57"/>
        <v>3.7367540435025095</v>
      </c>
      <c r="H125" s="101">
        <f t="shared" si="76"/>
        <v>525</v>
      </c>
      <c r="I125" s="132">
        <f t="shared" si="58"/>
        <v>14.640267707752368</v>
      </c>
      <c r="J125" s="101">
        <f t="shared" si="77"/>
        <v>1597</v>
      </c>
      <c r="K125" s="132">
        <f t="shared" si="59"/>
        <v>44.534300055772448</v>
      </c>
      <c r="L125" s="101">
        <f t="shared" si="78"/>
        <v>782</v>
      </c>
      <c r="M125" s="132">
        <f t="shared" si="60"/>
        <v>21.807027328499721</v>
      </c>
      <c r="N125" s="101">
        <f t="shared" si="79"/>
        <v>519</v>
      </c>
      <c r="O125" s="132">
        <f t="shared" si="61"/>
        <v>14.472950362520914</v>
      </c>
      <c r="P125" s="121">
        <f t="shared" si="80"/>
        <v>3586</v>
      </c>
      <c r="Q125" s="104">
        <v>861</v>
      </c>
      <c r="R125" s="9">
        <v>17</v>
      </c>
      <c r="S125" s="9">
        <v>136</v>
      </c>
      <c r="T125" s="9">
        <v>573</v>
      </c>
      <c r="U125" s="117">
        <v>1905</v>
      </c>
      <c r="V125" s="118">
        <v>982</v>
      </c>
      <c r="W125" s="9">
        <v>552</v>
      </c>
      <c r="Y125" s="9"/>
      <c r="Z125" s="9"/>
      <c r="AA125" s="9"/>
      <c r="AB125" s="9"/>
      <c r="AC125" s="9"/>
    </row>
    <row r="126" spans="1:29">
      <c r="A126" s="50">
        <v>847</v>
      </c>
      <c r="B126" s="99" t="s">
        <v>339</v>
      </c>
      <c r="C126" s="109">
        <f t="shared" si="73"/>
        <v>3887</v>
      </c>
      <c r="D126" s="101">
        <f t="shared" si="74"/>
        <v>30</v>
      </c>
      <c r="E126" s="132">
        <f t="shared" si="56"/>
        <v>0.77180344738873163</v>
      </c>
      <c r="F126" s="101">
        <f t="shared" si="75"/>
        <v>179</v>
      </c>
      <c r="G126" s="132">
        <f t="shared" si="57"/>
        <v>4.6050939027527651</v>
      </c>
      <c r="H126" s="101">
        <f t="shared" si="76"/>
        <v>562</v>
      </c>
      <c r="I126" s="132">
        <f t="shared" si="58"/>
        <v>14.458451247748908</v>
      </c>
      <c r="J126" s="101">
        <f t="shared" si="77"/>
        <v>1836</v>
      </c>
      <c r="K126" s="132">
        <f t="shared" si="59"/>
        <v>47.234370980190377</v>
      </c>
      <c r="L126" s="101">
        <f t="shared" si="78"/>
        <v>787</v>
      </c>
      <c r="M126" s="132">
        <f t="shared" si="60"/>
        <v>20.246977103164394</v>
      </c>
      <c r="N126" s="101">
        <f t="shared" si="79"/>
        <v>493</v>
      </c>
      <c r="O126" s="132">
        <f t="shared" si="61"/>
        <v>12.683303318754824</v>
      </c>
      <c r="P126" s="121">
        <f t="shared" si="80"/>
        <v>3887</v>
      </c>
      <c r="Q126" s="104">
        <v>873</v>
      </c>
      <c r="R126" s="9">
        <v>2</v>
      </c>
      <c r="S126" s="9">
        <v>3</v>
      </c>
      <c r="T126" s="9">
        <v>16</v>
      </c>
      <c r="U126" s="117">
        <v>102</v>
      </c>
      <c r="V126" s="118">
        <v>20</v>
      </c>
      <c r="W126" s="9">
        <v>5</v>
      </c>
      <c r="Y126" s="9"/>
      <c r="Z126" s="9"/>
      <c r="AA126" s="9"/>
      <c r="AB126" s="9"/>
      <c r="AC126" s="9"/>
    </row>
    <row r="127" spans="1:29">
      <c r="A127" s="50">
        <v>856</v>
      </c>
      <c r="B127" s="99" t="s">
        <v>337</v>
      </c>
      <c r="C127" s="109">
        <f t="shared" si="73"/>
        <v>1580</v>
      </c>
      <c r="D127" s="101">
        <f t="shared" si="74"/>
        <v>15</v>
      </c>
      <c r="E127" s="132">
        <f t="shared" si="56"/>
        <v>0.949367088607595</v>
      </c>
      <c r="F127" s="101">
        <f t="shared" si="75"/>
        <v>82</v>
      </c>
      <c r="G127" s="132">
        <f t="shared" si="57"/>
        <v>5.1898734177215191</v>
      </c>
      <c r="H127" s="101">
        <f t="shared" si="76"/>
        <v>208</v>
      </c>
      <c r="I127" s="132">
        <f t="shared" si="58"/>
        <v>13.164556962025317</v>
      </c>
      <c r="J127" s="101">
        <f t="shared" si="77"/>
        <v>770</v>
      </c>
      <c r="K127" s="132">
        <f t="shared" si="59"/>
        <v>48.734177215189874</v>
      </c>
      <c r="L127" s="101">
        <f t="shared" si="78"/>
        <v>325</v>
      </c>
      <c r="M127" s="132">
        <f t="shared" si="60"/>
        <v>20.569620253164558</v>
      </c>
      <c r="N127" s="101">
        <f t="shared" si="79"/>
        <v>180</v>
      </c>
      <c r="O127" s="132">
        <f t="shared" si="61"/>
        <v>11.39240506329114</v>
      </c>
      <c r="P127" s="121">
        <f t="shared" si="80"/>
        <v>1580</v>
      </c>
      <c r="Q127" s="104">
        <v>885</v>
      </c>
      <c r="R127" s="9">
        <v>6</v>
      </c>
      <c r="S127" s="9">
        <v>42</v>
      </c>
      <c r="T127" s="9">
        <v>113</v>
      </c>
      <c r="U127" s="117">
        <v>381</v>
      </c>
      <c r="V127" s="118">
        <v>165</v>
      </c>
      <c r="W127" s="9">
        <v>97</v>
      </c>
      <c r="Y127" s="9"/>
      <c r="Z127" s="9"/>
      <c r="AA127" s="9"/>
      <c r="AB127" s="9"/>
      <c r="AC127" s="9"/>
    </row>
    <row r="128" spans="1:29" ht="13.5" thickBot="1">
      <c r="A128" s="50">
        <v>861</v>
      </c>
      <c r="B128" s="99" t="s">
        <v>336</v>
      </c>
      <c r="C128" s="109">
        <f t="shared" si="73"/>
        <v>4165</v>
      </c>
      <c r="D128" s="101">
        <f t="shared" si="74"/>
        <v>17</v>
      </c>
      <c r="E128" s="132">
        <f t="shared" si="56"/>
        <v>0.40816326530612246</v>
      </c>
      <c r="F128" s="101">
        <f t="shared" si="75"/>
        <v>136</v>
      </c>
      <c r="G128" s="132">
        <f t="shared" si="57"/>
        <v>3.2653061224489797</v>
      </c>
      <c r="H128" s="101">
        <f t="shared" si="76"/>
        <v>573</v>
      </c>
      <c r="I128" s="132">
        <f t="shared" si="58"/>
        <v>13.75750300120048</v>
      </c>
      <c r="J128" s="101">
        <f t="shared" si="77"/>
        <v>1905</v>
      </c>
      <c r="K128" s="132">
        <f t="shared" si="59"/>
        <v>45.738295318127257</v>
      </c>
      <c r="L128" s="101">
        <f t="shared" si="78"/>
        <v>982</v>
      </c>
      <c r="M128" s="132">
        <f t="shared" si="60"/>
        <v>23.577430972388953</v>
      </c>
      <c r="N128" s="101">
        <f t="shared" si="79"/>
        <v>552</v>
      </c>
      <c r="O128" s="132">
        <f t="shared" si="61"/>
        <v>13.253301320528211</v>
      </c>
      <c r="P128" s="121">
        <f t="shared" si="80"/>
        <v>4165</v>
      </c>
      <c r="Q128" s="104">
        <v>887</v>
      </c>
      <c r="R128" s="9">
        <v>140</v>
      </c>
      <c r="S128" s="9">
        <v>745</v>
      </c>
      <c r="T128" s="9">
        <v>2451</v>
      </c>
      <c r="U128" s="117">
        <v>7842</v>
      </c>
      <c r="V128" s="118">
        <v>2623</v>
      </c>
      <c r="W128" s="9">
        <v>1540</v>
      </c>
      <c r="Y128" s="9"/>
      <c r="Z128" s="9"/>
      <c r="AA128" s="9"/>
      <c r="AB128" s="9"/>
      <c r="AC128" s="9"/>
    </row>
    <row r="129" spans="1:29" ht="13.5" thickBot="1">
      <c r="A129" s="28">
        <v>9</v>
      </c>
      <c r="B129" s="106" t="s">
        <v>478</v>
      </c>
      <c r="C129" s="110">
        <f>SUM(C130:C139)</f>
        <v>2867816</v>
      </c>
      <c r="D129" s="108">
        <f>SUM(D130:D139)</f>
        <v>25478</v>
      </c>
      <c r="E129" s="133">
        <f t="shared" si="56"/>
        <v>0.88841125093102202</v>
      </c>
      <c r="F129" s="108">
        <f t="shared" ref="F129:N129" si="81">SUM(F130:F139)</f>
        <v>115487</v>
      </c>
      <c r="G129" s="133">
        <f t="shared" si="57"/>
        <v>4.0270017323287135</v>
      </c>
      <c r="H129" s="108">
        <f t="shared" si="81"/>
        <v>329228</v>
      </c>
      <c r="I129" s="133">
        <f t="shared" si="58"/>
        <v>11.480094957277593</v>
      </c>
      <c r="J129" s="108">
        <f t="shared" si="81"/>
        <v>1400998</v>
      </c>
      <c r="K129" s="133">
        <f t="shared" si="59"/>
        <v>48.852436836951881</v>
      </c>
      <c r="L129" s="108">
        <f t="shared" si="81"/>
        <v>561338</v>
      </c>
      <c r="M129" s="133">
        <f t="shared" si="60"/>
        <v>19.573710447253241</v>
      </c>
      <c r="N129" s="108">
        <f t="shared" si="81"/>
        <v>435287</v>
      </c>
      <c r="O129" s="134">
        <f t="shared" si="61"/>
        <v>15.17834477525755</v>
      </c>
      <c r="P129" s="119">
        <f>SUM(P130:P139)</f>
        <v>2867816</v>
      </c>
      <c r="Q129" s="104">
        <v>890</v>
      </c>
      <c r="R129" s="9">
        <v>28</v>
      </c>
      <c r="S129" s="9">
        <v>118</v>
      </c>
      <c r="T129" s="9">
        <v>435</v>
      </c>
      <c r="U129" s="117">
        <v>1413</v>
      </c>
      <c r="V129" s="118">
        <v>526</v>
      </c>
      <c r="W129" s="9">
        <v>321</v>
      </c>
      <c r="Y129" s="9"/>
      <c r="Z129" s="9"/>
      <c r="AA129" s="9"/>
      <c r="AB129" s="9"/>
      <c r="AC129" s="9"/>
    </row>
    <row r="130" spans="1:29">
      <c r="A130" s="1">
        <v>1</v>
      </c>
      <c r="B130" s="99" t="s">
        <v>476</v>
      </c>
      <c r="C130" s="109">
        <f t="shared" ref="C130:C139" si="82">(D130+F130+H130+J130+L130+N130)</f>
        <v>1916658</v>
      </c>
      <c r="D130" s="101">
        <f t="shared" ref="D130:D139" si="83">VLOOKUP(A130,$Q$7:$W$131,2,0)</f>
        <v>17161</v>
      </c>
      <c r="E130" s="132">
        <f t="shared" si="56"/>
        <v>0.89536057032605709</v>
      </c>
      <c r="F130" s="101">
        <f t="shared" ref="F130:F139" si="84">VLOOKUP(A130,$Q$7:$W$131,3,0)</f>
        <v>77464</v>
      </c>
      <c r="G130" s="132">
        <f t="shared" si="57"/>
        <v>4.041618275143505</v>
      </c>
      <c r="H130" s="101">
        <f t="shared" ref="H130:H139" si="85">VLOOKUP(A130,$Q$7:$W$131,4,0)</f>
        <v>216983</v>
      </c>
      <c r="I130" s="132">
        <f t="shared" si="58"/>
        <v>11.320903364084776</v>
      </c>
      <c r="J130" s="101">
        <f t="shared" ref="J130:J139" si="86">VLOOKUP(A130,$Q$7:$W$131,5,0)</f>
        <v>939326</v>
      </c>
      <c r="K130" s="132">
        <f t="shared" si="59"/>
        <v>49.0085346472871</v>
      </c>
      <c r="L130" s="101">
        <f t="shared" ref="L130:L139" si="87">VLOOKUP(A130,$Q$7:$W$131,6,0)</f>
        <v>370447</v>
      </c>
      <c r="M130" s="132">
        <f t="shared" si="60"/>
        <v>19.327756960292341</v>
      </c>
      <c r="N130" s="101">
        <f t="shared" ref="N130:N139" si="88">VLOOKUP(A130,$Q$7:$W$131,7,0)</f>
        <v>295277</v>
      </c>
      <c r="O130" s="132">
        <f t="shared" si="61"/>
        <v>15.405826182866218</v>
      </c>
      <c r="P130" s="121">
        <f t="shared" ref="P130:P139" si="89">(D130+F130+H130+J130+L130+N130)</f>
        <v>1916658</v>
      </c>
      <c r="Q130" s="104">
        <v>893</v>
      </c>
      <c r="R130" s="9">
        <v>2</v>
      </c>
      <c r="S130" s="9">
        <v>24</v>
      </c>
      <c r="T130" s="9">
        <v>68</v>
      </c>
      <c r="U130" s="117">
        <v>433</v>
      </c>
      <c r="V130" s="118">
        <v>109</v>
      </c>
      <c r="W130" s="9">
        <v>32</v>
      </c>
      <c r="X130" s="9"/>
      <c r="Y130" s="9"/>
      <c r="Z130" s="9"/>
      <c r="AA130" s="9"/>
      <c r="AB130" s="9"/>
      <c r="AC130" s="9"/>
    </row>
    <row r="131" spans="1:29">
      <c r="A131" s="1">
        <v>79</v>
      </c>
      <c r="B131" s="99" t="s">
        <v>475</v>
      </c>
      <c r="C131" s="109">
        <f t="shared" si="82"/>
        <v>21541</v>
      </c>
      <c r="D131" s="101">
        <f t="shared" si="83"/>
        <v>206</v>
      </c>
      <c r="E131" s="132">
        <f t="shared" si="56"/>
        <v>0.95631586277331593</v>
      </c>
      <c r="F131" s="101">
        <f t="shared" si="84"/>
        <v>897</v>
      </c>
      <c r="G131" s="132">
        <f t="shared" si="57"/>
        <v>4.1641520820760416</v>
      </c>
      <c r="H131" s="101">
        <f t="shared" si="85"/>
        <v>3013</v>
      </c>
      <c r="I131" s="132">
        <f t="shared" si="58"/>
        <v>13.987280070563113</v>
      </c>
      <c r="J131" s="101">
        <f t="shared" si="86"/>
        <v>10569</v>
      </c>
      <c r="K131" s="132">
        <f t="shared" si="59"/>
        <v>49.064574532287267</v>
      </c>
      <c r="L131" s="101">
        <f t="shared" si="87"/>
        <v>4071</v>
      </c>
      <c r="M131" s="132">
        <f t="shared" si="60"/>
        <v>18.898844064806646</v>
      </c>
      <c r="N131" s="101">
        <f t="shared" si="88"/>
        <v>2785</v>
      </c>
      <c r="O131" s="132">
        <f t="shared" si="61"/>
        <v>12.928833387493615</v>
      </c>
      <c r="P131" s="121">
        <f t="shared" si="89"/>
        <v>21541</v>
      </c>
      <c r="Q131" s="104">
        <v>895</v>
      </c>
      <c r="R131" s="9">
        <v>17</v>
      </c>
      <c r="S131" s="9">
        <v>73</v>
      </c>
      <c r="T131" s="9">
        <v>278</v>
      </c>
      <c r="U131" s="117">
        <v>1383</v>
      </c>
      <c r="V131" s="118">
        <v>310</v>
      </c>
      <c r="W131" s="9">
        <v>107</v>
      </c>
    </row>
    <row r="132" spans="1:29">
      <c r="A132" s="1">
        <v>88</v>
      </c>
      <c r="B132" s="99" t="s">
        <v>474</v>
      </c>
      <c r="C132" s="109">
        <f t="shared" si="82"/>
        <v>304233</v>
      </c>
      <c r="D132" s="101">
        <f t="shared" si="83"/>
        <v>2941</v>
      </c>
      <c r="E132" s="132">
        <f t="shared" si="56"/>
        <v>0.96669329099736068</v>
      </c>
      <c r="F132" s="101">
        <f t="shared" si="84"/>
        <v>13672</v>
      </c>
      <c r="G132" s="132">
        <f t="shared" si="57"/>
        <v>4.4939240647792982</v>
      </c>
      <c r="H132" s="101">
        <f t="shared" si="85"/>
        <v>39447</v>
      </c>
      <c r="I132" s="132">
        <f t="shared" si="58"/>
        <v>12.966049047933655</v>
      </c>
      <c r="J132" s="101">
        <f t="shared" si="86"/>
        <v>152102</v>
      </c>
      <c r="K132" s="132">
        <f t="shared" si="59"/>
        <v>49.995233916110351</v>
      </c>
      <c r="L132" s="101">
        <f t="shared" si="87"/>
        <v>56744</v>
      </c>
      <c r="M132" s="132">
        <f t="shared" si="60"/>
        <v>18.651494085125545</v>
      </c>
      <c r="N132" s="101">
        <f t="shared" si="88"/>
        <v>39327</v>
      </c>
      <c r="O132" s="132">
        <f t="shared" si="61"/>
        <v>12.926605595053791</v>
      </c>
      <c r="P132" s="121">
        <f t="shared" si="89"/>
        <v>304233</v>
      </c>
    </row>
    <row r="133" spans="1:29">
      <c r="A133" s="1">
        <v>129</v>
      </c>
      <c r="B133" s="99" t="s">
        <v>473</v>
      </c>
      <c r="C133" s="109">
        <f t="shared" si="82"/>
        <v>70179</v>
      </c>
      <c r="D133" s="101">
        <f t="shared" si="83"/>
        <v>633</v>
      </c>
      <c r="E133" s="132">
        <f t="shared" si="56"/>
        <v>0.90197922455435386</v>
      </c>
      <c r="F133" s="101">
        <f t="shared" si="84"/>
        <v>2879</v>
      </c>
      <c r="G133" s="132">
        <f t="shared" si="57"/>
        <v>4.1023668048846522</v>
      </c>
      <c r="H133" s="101">
        <f t="shared" si="85"/>
        <v>8522</v>
      </c>
      <c r="I133" s="132">
        <f t="shared" si="58"/>
        <v>12.143233730888157</v>
      </c>
      <c r="J133" s="101">
        <f t="shared" si="86"/>
        <v>34476</v>
      </c>
      <c r="K133" s="132">
        <f t="shared" si="59"/>
        <v>49.125806865301584</v>
      </c>
      <c r="L133" s="101">
        <f t="shared" si="87"/>
        <v>13983</v>
      </c>
      <c r="M133" s="132">
        <f t="shared" si="60"/>
        <v>19.924763818236222</v>
      </c>
      <c r="N133" s="101">
        <f t="shared" si="88"/>
        <v>9686</v>
      </c>
      <c r="O133" s="132">
        <f t="shared" si="61"/>
        <v>13.801849556135027</v>
      </c>
      <c r="P133" s="121">
        <f t="shared" si="89"/>
        <v>70179</v>
      </c>
    </row>
    <row r="134" spans="1:29">
      <c r="A134" s="1">
        <v>212</v>
      </c>
      <c r="B134" s="99" t="s">
        <v>472</v>
      </c>
      <c r="C134" s="109">
        <f t="shared" si="82"/>
        <v>42771</v>
      </c>
      <c r="D134" s="101">
        <f t="shared" si="83"/>
        <v>329</v>
      </c>
      <c r="E134" s="132">
        <f t="shared" ref="E134:E139" si="90">(D134/P134)*100</f>
        <v>0.76921278436323681</v>
      </c>
      <c r="F134" s="101">
        <f t="shared" si="84"/>
        <v>1654</v>
      </c>
      <c r="G134" s="132">
        <f t="shared" ref="G134:G139" si="91">(F134/P134)*100</f>
        <v>3.8671062168291601</v>
      </c>
      <c r="H134" s="101">
        <f t="shared" si="85"/>
        <v>5052</v>
      </c>
      <c r="I134" s="132">
        <f t="shared" ref="I134:I139" si="92">(H134/P134)*100</f>
        <v>11.811741600617241</v>
      </c>
      <c r="J134" s="101">
        <f t="shared" si="86"/>
        <v>20507</v>
      </c>
      <c r="K134" s="132">
        <f t="shared" ref="K134:K139" si="93">(J134/P134)*100</f>
        <v>47.946038203455608</v>
      </c>
      <c r="L134" s="101">
        <f t="shared" si="87"/>
        <v>8965</v>
      </c>
      <c r="M134" s="132">
        <f t="shared" ref="M134:M139" si="94">(L134/P134)*100</f>
        <v>20.960463865703396</v>
      </c>
      <c r="N134" s="101">
        <f t="shared" si="88"/>
        <v>6264</v>
      </c>
      <c r="O134" s="132">
        <f t="shared" ref="O134:O139" si="95">(N134/P134)*100</f>
        <v>14.645437329031353</v>
      </c>
      <c r="P134" s="121">
        <f t="shared" si="89"/>
        <v>42771</v>
      </c>
    </row>
    <row r="135" spans="1:29">
      <c r="A135" s="1">
        <v>266</v>
      </c>
      <c r="B135" s="99" t="s">
        <v>471</v>
      </c>
      <c r="C135" s="109">
        <f t="shared" si="82"/>
        <v>153525</v>
      </c>
      <c r="D135" s="101">
        <f t="shared" si="83"/>
        <v>977</v>
      </c>
      <c r="E135" s="132">
        <f t="shared" si="90"/>
        <v>0.63637843999348642</v>
      </c>
      <c r="F135" s="101">
        <f t="shared" si="84"/>
        <v>4631</v>
      </c>
      <c r="G135" s="132">
        <f t="shared" si="91"/>
        <v>3.0164468327633935</v>
      </c>
      <c r="H135" s="101">
        <f t="shared" si="85"/>
        <v>14092</v>
      </c>
      <c r="I135" s="132">
        <f t="shared" si="92"/>
        <v>9.1789610812571247</v>
      </c>
      <c r="J135" s="101">
        <f t="shared" si="86"/>
        <v>67331</v>
      </c>
      <c r="K135" s="132">
        <f t="shared" si="93"/>
        <v>43.856700863051614</v>
      </c>
      <c r="L135" s="101">
        <f t="shared" si="87"/>
        <v>34621</v>
      </c>
      <c r="M135" s="132">
        <f t="shared" si="94"/>
        <v>22.55072463768116</v>
      </c>
      <c r="N135" s="101">
        <f t="shared" si="88"/>
        <v>31873</v>
      </c>
      <c r="O135" s="132">
        <f t="shared" si="95"/>
        <v>20.760788145253215</v>
      </c>
      <c r="P135" s="121">
        <f t="shared" si="89"/>
        <v>153525</v>
      </c>
    </row>
    <row r="136" spans="1:29">
      <c r="A136" s="1">
        <v>308</v>
      </c>
      <c r="B136" s="99" t="s">
        <v>470</v>
      </c>
      <c r="C136" s="109">
        <f t="shared" si="82"/>
        <v>33622</v>
      </c>
      <c r="D136" s="101">
        <f t="shared" si="83"/>
        <v>305</v>
      </c>
      <c r="E136" s="132">
        <f t="shared" si="90"/>
        <v>0.90714413181845222</v>
      </c>
      <c r="F136" s="101">
        <f t="shared" si="84"/>
        <v>1441</v>
      </c>
      <c r="G136" s="132">
        <f t="shared" si="91"/>
        <v>4.2858842424602939</v>
      </c>
      <c r="H136" s="101">
        <f t="shared" si="85"/>
        <v>4249</v>
      </c>
      <c r="I136" s="132">
        <f t="shared" si="92"/>
        <v>12.637558741300339</v>
      </c>
      <c r="J136" s="101">
        <f t="shared" si="86"/>
        <v>16453</v>
      </c>
      <c r="K136" s="132">
        <f t="shared" si="93"/>
        <v>48.935220986258997</v>
      </c>
      <c r="L136" s="101">
        <f t="shared" si="87"/>
        <v>6753</v>
      </c>
      <c r="M136" s="132">
        <f t="shared" si="94"/>
        <v>20.085063351377073</v>
      </c>
      <c r="N136" s="101">
        <f t="shared" si="88"/>
        <v>4421</v>
      </c>
      <c r="O136" s="132">
        <f t="shared" si="95"/>
        <v>13.149128546784844</v>
      </c>
      <c r="P136" s="121">
        <f t="shared" si="89"/>
        <v>33622</v>
      </c>
    </row>
    <row r="137" spans="1:29">
      <c r="A137" s="1">
        <v>360</v>
      </c>
      <c r="B137" s="99" t="s">
        <v>468</v>
      </c>
      <c r="C137" s="109">
        <f t="shared" si="82"/>
        <v>264325</v>
      </c>
      <c r="D137" s="101">
        <f t="shared" si="83"/>
        <v>2385</v>
      </c>
      <c r="E137" s="132">
        <f t="shared" si="90"/>
        <v>0.90229830700841762</v>
      </c>
      <c r="F137" s="101">
        <f t="shared" si="84"/>
        <v>10670</v>
      </c>
      <c r="G137" s="132">
        <f t="shared" si="91"/>
        <v>4.0366972477064227</v>
      </c>
      <c r="H137" s="101">
        <f t="shared" si="85"/>
        <v>32048</v>
      </c>
      <c r="I137" s="132">
        <f t="shared" si="92"/>
        <v>12.124467984488792</v>
      </c>
      <c r="J137" s="101">
        <f t="shared" si="86"/>
        <v>130353</v>
      </c>
      <c r="K137" s="132">
        <f t="shared" si="93"/>
        <v>49.315426085311643</v>
      </c>
      <c r="L137" s="101">
        <f t="shared" si="87"/>
        <v>52904</v>
      </c>
      <c r="M137" s="132">
        <f t="shared" si="94"/>
        <v>20.014754563510827</v>
      </c>
      <c r="N137" s="101">
        <f t="shared" si="88"/>
        <v>35965</v>
      </c>
      <c r="O137" s="132">
        <f t="shared" si="95"/>
        <v>13.606355811973897</v>
      </c>
      <c r="P137" s="121">
        <f t="shared" si="89"/>
        <v>264325</v>
      </c>
    </row>
    <row r="138" spans="1:29">
      <c r="A138" s="1">
        <v>380</v>
      </c>
      <c r="B138" s="99" t="s">
        <v>467</v>
      </c>
      <c r="C138" s="109">
        <f t="shared" si="82"/>
        <v>8688</v>
      </c>
      <c r="D138" s="101">
        <f t="shared" si="83"/>
        <v>52</v>
      </c>
      <c r="E138" s="132">
        <f t="shared" si="90"/>
        <v>0.59852670349907922</v>
      </c>
      <c r="F138" s="101">
        <f t="shared" si="84"/>
        <v>205</v>
      </c>
      <c r="G138" s="132">
        <f t="shared" si="91"/>
        <v>2.3595764272559849</v>
      </c>
      <c r="H138" s="101">
        <f t="shared" si="85"/>
        <v>656</v>
      </c>
      <c r="I138" s="132">
        <f t="shared" si="92"/>
        <v>7.5506445672191527</v>
      </c>
      <c r="J138" s="101">
        <f t="shared" si="86"/>
        <v>3458</v>
      </c>
      <c r="K138" s="132">
        <f t="shared" si="93"/>
        <v>39.802025782688766</v>
      </c>
      <c r="L138" s="101">
        <f t="shared" si="87"/>
        <v>1934</v>
      </c>
      <c r="M138" s="132">
        <f t="shared" si="94"/>
        <v>22.260589318600367</v>
      </c>
      <c r="N138" s="101">
        <f t="shared" si="88"/>
        <v>2383</v>
      </c>
      <c r="O138" s="132">
        <f t="shared" si="95"/>
        <v>27.428637200736649</v>
      </c>
      <c r="P138" s="121">
        <f t="shared" si="89"/>
        <v>8688</v>
      </c>
    </row>
    <row r="139" spans="1:29">
      <c r="A139" s="1">
        <v>631</v>
      </c>
      <c r="B139" s="99" t="s">
        <v>466</v>
      </c>
      <c r="C139" s="109">
        <f t="shared" si="82"/>
        <v>52274</v>
      </c>
      <c r="D139" s="101">
        <f t="shared" si="83"/>
        <v>489</v>
      </c>
      <c r="E139" s="132">
        <f t="shared" si="90"/>
        <v>0.93545548456211502</v>
      </c>
      <c r="F139" s="101">
        <f t="shared" si="84"/>
        <v>1974</v>
      </c>
      <c r="G139" s="132">
        <f t="shared" si="91"/>
        <v>3.7762558824654708</v>
      </c>
      <c r="H139" s="101">
        <f t="shared" si="85"/>
        <v>5166</v>
      </c>
      <c r="I139" s="132">
        <f t="shared" si="92"/>
        <v>9.8825419902819753</v>
      </c>
      <c r="J139" s="101">
        <f t="shared" si="86"/>
        <v>26423</v>
      </c>
      <c r="K139" s="132">
        <f t="shared" si="93"/>
        <v>50.547117113670282</v>
      </c>
      <c r="L139" s="101">
        <f t="shared" si="87"/>
        <v>10916</v>
      </c>
      <c r="M139" s="132">
        <f t="shared" si="94"/>
        <v>20.882274170715842</v>
      </c>
      <c r="N139" s="101">
        <f t="shared" si="88"/>
        <v>7306</v>
      </c>
      <c r="O139" s="132">
        <f t="shared" si="95"/>
        <v>13.976355358304318</v>
      </c>
      <c r="P139" s="121">
        <f t="shared" si="89"/>
        <v>52274</v>
      </c>
    </row>
    <row r="140" spans="1:29">
      <c r="B140" s="97"/>
    </row>
    <row r="141" spans="1:29">
      <c r="B141" s="457" t="s">
        <v>910</v>
      </c>
      <c r="C141" s="600" t="str">
        <f>'1.COBERTURA  DANE'!B140</f>
        <v>SISPRO-BODEGA DE DATOS NOVIEMBRE 2017</v>
      </c>
      <c r="D141" s="600"/>
    </row>
    <row r="142" spans="1:29">
      <c r="B142" s="459"/>
      <c r="C142" s="600" t="s">
        <v>1063</v>
      </c>
      <c r="D142" s="600"/>
    </row>
    <row r="143" spans="1:29">
      <c r="B143" s="460" t="s">
        <v>1079</v>
      </c>
      <c r="C143" s="601" t="s">
        <v>1078</v>
      </c>
      <c r="D143" s="601"/>
    </row>
    <row r="144" spans="1:29">
      <c r="B144" s="96"/>
    </row>
    <row r="145" spans="2:2">
      <c r="B145" s="94"/>
    </row>
    <row r="146" spans="2:2">
      <c r="B146" s="93"/>
    </row>
    <row r="147" spans="2:2">
      <c r="B147" s="93"/>
    </row>
    <row r="148" spans="2:2">
      <c r="B148" s="93"/>
    </row>
    <row r="149" spans="2:2">
      <c r="B149" s="93"/>
    </row>
    <row r="150" spans="2:2">
      <c r="B150" s="93"/>
    </row>
    <row r="151" spans="2:2">
      <c r="B151" s="93"/>
    </row>
    <row r="152" spans="2:2">
      <c r="B152" s="93"/>
    </row>
    <row r="153" spans="2:2">
      <c r="B153" s="93"/>
    </row>
    <row r="154" spans="2:2">
      <c r="B154" s="93"/>
    </row>
    <row r="155" spans="2:2">
      <c r="B155" s="93"/>
    </row>
    <row r="156" spans="2:2">
      <c r="B156" s="93"/>
    </row>
    <row r="157" spans="2:2">
      <c r="B157" s="93"/>
    </row>
    <row r="158" spans="2:2">
      <c r="B158" s="93"/>
    </row>
    <row r="159" spans="2:2">
      <c r="B159" s="93"/>
    </row>
    <row r="160" spans="2:2">
      <c r="B160" s="93"/>
    </row>
    <row r="161" spans="2:2">
      <c r="B161" s="93"/>
    </row>
    <row r="162" spans="2:2">
      <c r="B162" s="93"/>
    </row>
    <row r="163" spans="2:2">
      <c r="B163" s="93"/>
    </row>
    <row r="164" spans="2:2">
      <c r="B164" s="93"/>
    </row>
    <row r="165" spans="2:2">
      <c r="B165" s="93"/>
    </row>
    <row r="166" spans="2:2">
      <c r="B166" s="93"/>
    </row>
    <row r="167" spans="2:2">
      <c r="B167" s="93"/>
    </row>
    <row r="168" spans="2:2">
      <c r="B168" s="93"/>
    </row>
    <row r="169" spans="2:2">
      <c r="B169" s="93"/>
    </row>
    <row r="170" spans="2:2">
      <c r="B170" s="93"/>
    </row>
    <row r="171" spans="2:2">
      <c r="B171" s="93"/>
    </row>
    <row r="172" spans="2:2">
      <c r="B172" s="93"/>
    </row>
    <row r="173" spans="2:2">
      <c r="B173" s="93"/>
    </row>
    <row r="174" spans="2:2">
      <c r="B174" s="93"/>
    </row>
    <row r="175" spans="2:2">
      <c r="B175" s="93"/>
    </row>
    <row r="176" spans="2:2">
      <c r="B176" s="93"/>
    </row>
    <row r="177" spans="2:2">
      <c r="B177" s="93"/>
    </row>
    <row r="178" spans="2:2">
      <c r="B178" s="93"/>
    </row>
    <row r="179" spans="2:2">
      <c r="B179" s="93"/>
    </row>
    <row r="180" spans="2:2">
      <c r="B180" s="93"/>
    </row>
    <row r="181" spans="2:2">
      <c r="B181" s="93"/>
    </row>
    <row r="182" spans="2:2">
      <c r="B182" s="93"/>
    </row>
    <row r="183" spans="2:2">
      <c r="B183" s="93"/>
    </row>
    <row r="184" spans="2:2">
      <c r="B184" s="93"/>
    </row>
    <row r="185" spans="2:2">
      <c r="B185" s="93"/>
    </row>
    <row r="186" spans="2:2">
      <c r="B186" s="93"/>
    </row>
    <row r="187" spans="2:2">
      <c r="B187" s="93"/>
    </row>
    <row r="188" spans="2:2">
      <c r="B188" s="93"/>
    </row>
    <row r="189" spans="2:2">
      <c r="B189" s="93"/>
    </row>
    <row r="190" spans="2:2">
      <c r="B190" s="93"/>
    </row>
    <row r="191" spans="2:2">
      <c r="B191" s="93"/>
    </row>
    <row r="192" spans="2:2">
      <c r="B192" s="93"/>
    </row>
    <row r="193" spans="2:2">
      <c r="B193" s="93"/>
    </row>
    <row r="194" spans="2:2">
      <c r="B194" s="93"/>
    </row>
    <row r="195" spans="2:2">
      <c r="B195" s="93"/>
    </row>
    <row r="196" spans="2:2">
      <c r="B196" s="93"/>
    </row>
    <row r="197" spans="2:2">
      <c r="B197" s="93"/>
    </row>
    <row r="198" spans="2:2">
      <c r="B198" s="93"/>
    </row>
    <row r="199" spans="2:2">
      <c r="B199" s="93"/>
    </row>
    <row r="200" spans="2:2">
      <c r="B200" s="93"/>
    </row>
    <row r="201" spans="2:2">
      <c r="B201" s="93"/>
    </row>
    <row r="202" spans="2:2">
      <c r="B202" s="93"/>
    </row>
  </sheetData>
  <mergeCells count="9">
    <mergeCell ref="C142:D142"/>
    <mergeCell ref="C143:D143"/>
    <mergeCell ref="C1:O1"/>
    <mergeCell ref="P2:P4"/>
    <mergeCell ref="A2:A5"/>
    <mergeCell ref="B2:B4"/>
    <mergeCell ref="C2:C4"/>
    <mergeCell ref="D2:O3"/>
    <mergeCell ref="C141:D141"/>
  </mergeCells>
  <pageMargins left="0.75" right="0.75" top="1" bottom="1" header="0" footer="0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AX144"/>
  <sheetViews>
    <sheetView topLeftCell="W1" zoomScale="90" zoomScaleNormal="90" workbookViewId="0">
      <pane xSplit="3" ySplit="6" topLeftCell="Z7" activePane="bottomRight" state="frozen"/>
      <selection activeCell="W1" sqref="W1"/>
      <selection pane="topRight" activeCell="Z1" sqref="Z1"/>
      <selection pane="bottomLeft" activeCell="W7" sqref="W7"/>
      <selection pane="bottomRight" activeCell="AF13" sqref="AF13"/>
    </sheetView>
  </sheetViews>
  <sheetFormatPr baseColWidth="10" defaultRowHeight="15"/>
  <cols>
    <col min="1" max="22" width="0" style="52" hidden="1" customWidth="1"/>
    <col min="23" max="23" width="31.7109375" style="52" customWidth="1"/>
    <col min="24" max="24" width="17.42578125" style="52" customWidth="1"/>
    <col min="25" max="25" width="11.42578125" style="52"/>
    <col min="26" max="27" width="16" style="52" customWidth="1"/>
    <col min="28" max="28" width="13" style="52" customWidth="1"/>
    <col min="29" max="29" width="13.42578125" style="52" customWidth="1"/>
    <col min="30" max="30" width="11.42578125" style="52"/>
    <col min="31" max="31" width="13.7109375" style="52" customWidth="1"/>
    <col min="32" max="32" width="15.5703125" style="52" customWidth="1"/>
    <col min="33" max="33" width="15" style="52" customWidth="1"/>
    <col min="34" max="36" width="16.5703125" style="52" customWidth="1"/>
    <col min="37" max="37" width="13.7109375" style="52" customWidth="1"/>
    <col min="38" max="38" width="11.140625" style="52" customWidth="1"/>
    <col min="39" max="41" width="11.42578125" style="52"/>
    <col min="42" max="42" width="13.140625" style="52" customWidth="1"/>
    <col min="43" max="43" width="11.42578125" style="52"/>
    <col min="44" max="44" width="11.5703125" style="52" customWidth="1"/>
    <col min="45" max="16384" width="11.42578125" style="52"/>
  </cols>
  <sheetData>
    <row r="1" spans="1:50" ht="42" customHeight="1">
      <c r="W1" s="404"/>
      <c r="X1" s="404"/>
      <c r="Y1" s="404"/>
      <c r="Z1" s="593" t="s">
        <v>182</v>
      </c>
      <c r="AA1" s="593"/>
      <c r="AB1" s="593"/>
      <c r="AC1" s="593"/>
      <c r="AD1" s="593"/>
      <c r="AE1" s="593"/>
      <c r="AF1" s="593"/>
      <c r="AG1" s="593"/>
      <c r="AH1" s="593"/>
      <c r="AI1" s="593"/>
      <c r="AJ1" s="593"/>
      <c r="AK1" s="593"/>
      <c r="AL1" s="593"/>
      <c r="AM1" s="593"/>
      <c r="AN1" s="593"/>
      <c r="AO1" s="593"/>
      <c r="AP1" s="593"/>
      <c r="AQ1" s="593"/>
      <c r="AR1" s="593"/>
      <c r="AS1" s="593"/>
      <c r="AT1" s="593"/>
      <c r="AU1" s="593"/>
      <c r="AV1" s="593"/>
      <c r="AW1" s="502"/>
      <c r="AX1" s="24"/>
    </row>
    <row r="2" spans="1:50" ht="17.25" customHeight="1">
      <c r="W2" s="404"/>
      <c r="X2" s="555" t="str">
        <f>'1.COBERTURA  DANE'!C1</f>
        <v>Diciembre 2017</v>
      </c>
      <c r="Y2" s="404"/>
      <c r="Z2" s="702" t="s">
        <v>924</v>
      </c>
      <c r="AA2" s="593"/>
      <c r="AB2" s="593"/>
      <c r="AC2" s="593"/>
      <c r="AD2" s="593"/>
      <c r="AE2" s="593"/>
      <c r="AF2" s="593"/>
      <c r="AG2" s="593"/>
      <c r="AH2" s="593"/>
      <c r="AI2" s="593"/>
      <c r="AJ2" s="593"/>
      <c r="AK2" s="593"/>
      <c r="AL2" s="593"/>
      <c r="AM2" s="593"/>
      <c r="AN2" s="593"/>
      <c r="AO2" s="593"/>
      <c r="AP2" s="593"/>
      <c r="AQ2" s="593"/>
      <c r="AR2" s="593"/>
      <c r="AS2" s="593"/>
      <c r="AT2" s="593"/>
      <c r="AU2" s="593"/>
      <c r="AV2" s="593"/>
      <c r="AW2" s="593"/>
      <c r="AX2" s="593"/>
    </row>
    <row r="3" spans="1:50">
      <c r="W3" s="404"/>
      <c r="X3" s="447"/>
      <c r="Y3" s="405"/>
      <c r="Z3" s="593"/>
      <c r="AA3" s="593"/>
      <c r="AB3" s="593"/>
      <c r="AC3" s="593"/>
      <c r="AD3" s="593"/>
      <c r="AE3" s="593"/>
      <c r="AF3" s="593"/>
      <c r="AG3" s="593"/>
      <c r="AH3" s="593"/>
      <c r="AI3" s="593"/>
      <c r="AJ3" s="593"/>
      <c r="AK3" s="593"/>
      <c r="AL3" s="593"/>
      <c r="AM3" s="593"/>
      <c r="AN3" s="593"/>
      <c r="AO3" s="593"/>
      <c r="AP3" s="593"/>
      <c r="AQ3" s="593"/>
      <c r="AR3" s="593"/>
      <c r="AS3" s="593"/>
      <c r="AT3" s="593"/>
      <c r="AU3" s="593"/>
      <c r="AV3" s="593"/>
      <c r="AW3" s="593"/>
      <c r="AX3" s="593"/>
    </row>
    <row r="4" spans="1:50" ht="77.25" customHeight="1">
      <c r="W4" s="153" t="s">
        <v>6</v>
      </c>
      <c r="X4" s="153" t="s">
        <v>490</v>
      </c>
      <c r="Y4" s="154" t="s">
        <v>190</v>
      </c>
      <c r="Z4" s="167" t="s">
        <v>535</v>
      </c>
      <c r="AA4" s="167" t="s">
        <v>536</v>
      </c>
      <c r="AB4" s="166" t="s">
        <v>537</v>
      </c>
      <c r="AC4" s="166" t="s">
        <v>538</v>
      </c>
      <c r="AD4" s="166" t="s">
        <v>539</v>
      </c>
      <c r="AE4" s="167" t="s">
        <v>540</v>
      </c>
      <c r="AF4" s="166" t="s">
        <v>541</v>
      </c>
      <c r="AG4" s="167" t="s">
        <v>542</v>
      </c>
      <c r="AH4" s="167" t="s">
        <v>1057</v>
      </c>
      <c r="AI4" s="167" t="s">
        <v>549</v>
      </c>
      <c r="AJ4" s="167" t="s">
        <v>550</v>
      </c>
      <c r="AK4" s="166" t="s">
        <v>543</v>
      </c>
      <c r="AL4" s="166" t="s">
        <v>544</v>
      </c>
      <c r="AM4" s="166" t="s">
        <v>545</v>
      </c>
      <c r="AN4" s="166" t="s">
        <v>546</v>
      </c>
      <c r="AO4" s="167" t="s">
        <v>551</v>
      </c>
      <c r="AP4" s="167" t="s">
        <v>552</v>
      </c>
      <c r="AQ4" s="167" t="s">
        <v>553</v>
      </c>
      <c r="AR4" s="166" t="s">
        <v>554</v>
      </c>
      <c r="AS4" s="166" t="s">
        <v>555</v>
      </c>
      <c r="AT4" s="166" t="s">
        <v>556</v>
      </c>
      <c r="AU4" s="498" t="s">
        <v>557</v>
      </c>
      <c r="AV4" s="498" t="s">
        <v>1083</v>
      </c>
      <c r="AW4" s="498" t="s">
        <v>1107</v>
      </c>
      <c r="AX4" s="701" t="s">
        <v>547</v>
      </c>
    </row>
    <row r="5" spans="1:50" ht="28.5" customHeight="1">
      <c r="W5" s="703" t="s">
        <v>1076</v>
      </c>
      <c r="X5" s="704"/>
      <c r="Y5" s="705"/>
      <c r="Z5" s="158">
        <v>1</v>
      </c>
      <c r="AA5" s="158">
        <v>2</v>
      </c>
      <c r="AB5" s="159">
        <v>3</v>
      </c>
      <c r="AC5" s="159">
        <v>4</v>
      </c>
      <c r="AD5" s="158">
        <v>5</v>
      </c>
      <c r="AE5" s="158">
        <v>6</v>
      </c>
      <c r="AF5" s="158">
        <v>7</v>
      </c>
      <c r="AG5" s="158">
        <v>8</v>
      </c>
      <c r="AH5" s="158">
        <v>9</v>
      </c>
      <c r="AI5" s="158">
        <v>10</v>
      </c>
      <c r="AJ5" s="158">
        <v>11</v>
      </c>
      <c r="AK5" s="158">
        <v>12</v>
      </c>
      <c r="AL5" s="158">
        <v>13</v>
      </c>
      <c r="AM5" s="158">
        <v>14</v>
      </c>
      <c r="AN5" s="158">
        <v>15</v>
      </c>
      <c r="AO5" s="158">
        <v>16</v>
      </c>
      <c r="AP5" s="158">
        <v>17</v>
      </c>
      <c r="AQ5" s="158">
        <v>18</v>
      </c>
      <c r="AR5" s="158">
        <v>19</v>
      </c>
      <c r="AS5" s="158">
        <v>20</v>
      </c>
      <c r="AT5" s="158">
        <v>21</v>
      </c>
      <c r="AU5" s="158">
        <v>22</v>
      </c>
      <c r="AV5" s="158">
        <v>24</v>
      </c>
      <c r="AW5" s="158">
        <v>26</v>
      </c>
      <c r="AX5" s="701"/>
    </row>
    <row r="6" spans="1:50" ht="24.75" customHeight="1">
      <c r="W6" s="695" t="s">
        <v>296</v>
      </c>
      <c r="X6" s="696"/>
      <c r="Y6" s="697"/>
      <c r="Z6" s="224">
        <f t="shared" ref="Z6:AX6" si="0">Z7+Z14+Z21+Z33+Z44+Z64+Z82+Z106+Z130</f>
        <v>5654</v>
      </c>
      <c r="AA6" s="224">
        <f t="shared" si="0"/>
        <v>6991</v>
      </c>
      <c r="AB6" s="224">
        <f t="shared" si="0"/>
        <v>474</v>
      </c>
      <c r="AC6" s="224">
        <f t="shared" si="0"/>
        <v>1341</v>
      </c>
      <c r="AD6" s="224">
        <f t="shared" si="0"/>
        <v>1782174</v>
      </c>
      <c r="AE6" s="224">
        <f t="shared" si="0"/>
        <v>271</v>
      </c>
      <c r="AF6" s="224">
        <f t="shared" si="0"/>
        <v>11328</v>
      </c>
      <c r="AG6" s="224">
        <f t="shared" si="0"/>
        <v>3565</v>
      </c>
      <c r="AH6" s="224">
        <f t="shared" si="0"/>
        <v>352175</v>
      </c>
      <c r="AI6" s="224">
        <f t="shared" si="0"/>
        <v>508</v>
      </c>
      <c r="AJ6" s="224">
        <f t="shared" si="0"/>
        <v>266</v>
      </c>
      <c r="AK6" s="224">
        <f t="shared" si="0"/>
        <v>79</v>
      </c>
      <c r="AL6" s="224">
        <f t="shared" si="0"/>
        <v>781</v>
      </c>
      <c r="AM6" s="224">
        <f t="shared" si="0"/>
        <v>2139</v>
      </c>
      <c r="AN6" s="224">
        <f t="shared" si="0"/>
        <v>124577</v>
      </c>
      <c r="AO6" s="224">
        <f t="shared" si="0"/>
        <v>1966</v>
      </c>
      <c r="AP6" s="224">
        <f t="shared" si="0"/>
        <v>34233</v>
      </c>
      <c r="AQ6" s="224">
        <f t="shared" si="0"/>
        <v>590</v>
      </c>
      <c r="AR6" s="224">
        <f t="shared" si="0"/>
        <v>4943</v>
      </c>
      <c r="AS6" s="224">
        <f t="shared" si="0"/>
        <v>1</v>
      </c>
      <c r="AT6" s="224">
        <f t="shared" si="0"/>
        <v>40</v>
      </c>
      <c r="AU6" s="224">
        <f t="shared" ref="AU6" si="1">AU7+AU14+AU21+AU33+AU44+AU64+AU82+AU106+AU130</f>
        <v>1497</v>
      </c>
      <c r="AV6" s="224">
        <f t="shared" si="0"/>
        <v>9</v>
      </c>
      <c r="AW6" s="224">
        <f t="shared" si="0"/>
        <v>477</v>
      </c>
      <c r="AX6" s="224">
        <f t="shared" si="0"/>
        <v>2336079</v>
      </c>
    </row>
    <row r="7" spans="1:50" ht="21" customHeight="1">
      <c r="W7" s="698" t="s">
        <v>678</v>
      </c>
      <c r="X7" s="699"/>
      <c r="Y7" s="700"/>
      <c r="Z7" s="58">
        <f>SUM(Z8:Z13)</f>
        <v>111</v>
      </c>
      <c r="AA7" s="58">
        <f t="shared" ref="AA7:AW7" si="2">SUM(AA8:AA13)</f>
        <v>69</v>
      </c>
      <c r="AB7" s="58">
        <f t="shared" si="2"/>
        <v>3</v>
      </c>
      <c r="AC7" s="58">
        <f t="shared" si="2"/>
        <v>72</v>
      </c>
      <c r="AD7" s="58">
        <f t="shared" si="2"/>
        <v>50937</v>
      </c>
      <c r="AE7" s="58">
        <f t="shared" si="2"/>
        <v>1</v>
      </c>
      <c r="AF7" s="58">
        <f t="shared" si="2"/>
        <v>216</v>
      </c>
      <c r="AG7" s="58">
        <f t="shared" si="2"/>
        <v>100</v>
      </c>
      <c r="AH7" s="58">
        <f t="shared" si="2"/>
        <v>5744</v>
      </c>
      <c r="AI7" s="58">
        <f t="shared" si="2"/>
        <v>2</v>
      </c>
      <c r="AJ7" s="58">
        <f t="shared" si="2"/>
        <v>0</v>
      </c>
      <c r="AK7" s="58">
        <f t="shared" si="2"/>
        <v>0</v>
      </c>
      <c r="AL7" s="58">
        <f t="shared" si="2"/>
        <v>4</v>
      </c>
      <c r="AM7" s="58">
        <f t="shared" si="2"/>
        <v>51</v>
      </c>
      <c r="AN7" s="58">
        <f t="shared" si="2"/>
        <v>4064</v>
      </c>
      <c r="AO7" s="58">
        <f t="shared" si="2"/>
        <v>11</v>
      </c>
      <c r="AP7" s="58">
        <f t="shared" si="2"/>
        <v>29</v>
      </c>
      <c r="AQ7" s="58">
        <f t="shared" si="2"/>
        <v>1</v>
      </c>
      <c r="AR7" s="58">
        <f t="shared" si="2"/>
        <v>10</v>
      </c>
      <c r="AS7" s="58">
        <f t="shared" si="2"/>
        <v>0</v>
      </c>
      <c r="AT7" s="58">
        <f t="shared" si="2"/>
        <v>6</v>
      </c>
      <c r="AU7" s="58">
        <f t="shared" ref="AU7" si="3">SUM(AU8:AU13)</f>
        <v>15</v>
      </c>
      <c r="AV7" s="58">
        <f t="shared" si="2"/>
        <v>0</v>
      </c>
      <c r="AW7" s="58">
        <f t="shared" si="2"/>
        <v>0</v>
      </c>
      <c r="AX7" s="155">
        <f>SUM(Z7:AW7)</f>
        <v>61446</v>
      </c>
    </row>
    <row r="8" spans="1:50">
      <c r="A8" s="52" t="str">
        <f>CONCATENATE(Y8,"-",$Z$5)</f>
        <v>142-1</v>
      </c>
      <c r="B8" s="52" t="str">
        <f>CONCATENATE(Y8,"-",$AA$5)</f>
        <v>142-2</v>
      </c>
      <c r="C8" s="52" t="str">
        <f>CONCATENATE(Y8,"-",$AB$5)</f>
        <v>142-3</v>
      </c>
      <c r="D8" s="52" t="str">
        <f>CONCATENATE(Y8,"-",$AC$5)</f>
        <v>142-4</v>
      </c>
      <c r="E8" s="52" t="str">
        <f>CONCATENATE(Y8,"-",$AD$5)</f>
        <v>142-5</v>
      </c>
      <c r="F8" s="52" t="str">
        <f>CONCATENATE(Y8,"-",$AE$5)</f>
        <v>142-6</v>
      </c>
      <c r="G8" s="52" t="str">
        <f>CONCATENATE(Y8,"-",$AF$5)</f>
        <v>142-7</v>
      </c>
      <c r="H8" s="52" t="str">
        <f>CONCATENATE(Y8,"-",$AG$5)</f>
        <v>142-8</v>
      </c>
      <c r="I8" s="52" t="str">
        <f>CONCATENATE(Y8,"-",$AH$5)</f>
        <v>142-9</v>
      </c>
      <c r="J8" s="52" t="str">
        <f>CONCATENATE(Y8,"-",$AI$5)</f>
        <v>142-10</v>
      </c>
      <c r="K8" s="52" t="str">
        <f>CONCATENATE(Y8,"-",$AJ$5)</f>
        <v>142-11</v>
      </c>
      <c r="L8" s="52" t="str">
        <f>CONCATENATE(Y8,"-",$AK$5)</f>
        <v>142-12</v>
      </c>
      <c r="M8" s="52" t="str">
        <f>CONCATENATE(Y8,"-",$AL$5)</f>
        <v>142-13</v>
      </c>
      <c r="N8" s="52" t="str">
        <f>CONCATENATE(Y8,"-",$AM$5)</f>
        <v>142-14</v>
      </c>
      <c r="O8" s="52" t="str">
        <f>CONCATENATE(Y8,"-",$AN$5)</f>
        <v>142-15</v>
      </c>
      <c r="P8" s="52" t="str">
        <f>CONCATENATE(Y8,"-",$AO$5)</f>
        <v>142-16</v>
      </c>
      <c r="Q8" s="52" t="str">
        <f>CONCATENATE(Y8,"-",$AP$5)</f>
        <v>142-17</v>
      </c>
      <c r="R8" s="52" t="str">
        <f>CONCATENATE(Y8,"-",$AQ$5)</f>
        <v>142-18</v>
      </c>
      <c r="S8" s="52" t="str">
        <f>CONCATENATE(Y8,"-",$AR$5)</f>
        <v>142-19</v>
      </c>
      <c r="T8" s="52" t="str">
        <f>CONCATENATE(Y8,"-",$AS$5)</f>
        <v>142-20</v>
      </c>
      <c r="U8" s="52" t="str">
        <f>CONCATENATE(Y8,"-",$AT$5)</f>
        <v>142-21</v>
      </c>
      <c r="V8" s="52" t="str">
        <f>CONCATENATE(Y8,"-",$AV$5)</f>
        <v>142-24</v>
      </c>
      <c r="W8" s="5" t="s">
        <v>77</v>
      </c>
      <c r="X8" s="115" t="s">
        <v>242</v>
      </c>
      <c r="Y8" s="157">
        <v>142</v>
      </c>
      <c r="Z8" s="433">
        <v>4</v>
      </c>
      <c r="AA8" s="433">
        <v>2</v>
      </c>
      <c r="AB8" s="433"/>
      <c r="AC8" s="433">
        <v>10</v>
      </c>
      <c r="AD8" s="433">
        <v>2059</v>
      </c>
      <c r="AE8" s="433"/>
      <c r="AF8" s="433">
        <v>33</v>
      </c>
      <c r="AG8" s="433">
        <v>7</v>
      </c>
      <c r="AH8" s="433">
        <v>221</v>
      </c>
      <c r="AI8" s="433"/>
      <c r="AJ8" s="433"/>
      <c r="AK8" s="433"/>
      <c r="AL8" s="433"/>
      <c r="AM8" s="433">
        <v>1</v>
      </c>
      <c r="AN8" s="433">
        <v>717</v>
      </c>
      <c r="AO8" s="433"/>
      <c r="AP8" s="433">
        <v>1</v>
      </c>
      <c r="AQ8" s="433"/>
      <c r="AR8" s="433"/>
      <c r="AS8" s="433"/>
      <c r="AT8" s="433"/>
      <c r="AU8" s="433"/>
      <c r="AV8" s="433"/>
      <c r="AW8" s="433"/>
      <c r="AX8" s="156">
        <f>SUM(Z8:AV8)</f>
        <v>3055</v>
      </c>
    </row>
    <row r="9" spans="1:50">
      <c r="A9" s="52" t="str">
        <f t="shared" ref="A9:A72" si="4">CONCATENATE(Y9,"-",$Z$5)</f>
        <v>425-1</v>
      </c>
      <c r="B9" s="52" t="str">
        <f t="shared" ref="B9:B72" si="5">CONCATENATE(Y9,"-",$AA$5)</f>
        <v>425-2</v>
      </c>
      <c r="C9" s="52" t="str">
        <f t="shared" ref="C9:C72" si="6">CONCATENATE(Y9,"-",$AB$5)</f>
        <v>425-3</v>
      </c>
      <c r="D9" s="52" t="str">
        <f t="shared" ref="D9:D72" si="7">CONCATENATE(Y9,"-",$AC$5)</f>
        <v>425-4</v>
      </c>
      <c r="E9" s="52" t="str">
        <f t="shared" ref="E9:E72" si="8">CONCATENATE(Y9,"-",$AD$5)</f>
        <v>425-5</v>
      </c>
      <c r="F9" s="52" t="str">
        <f t="shared" ref="F9:F72" si="9">CONCATENATE(Y9,"-",$AE$5)</f>
        <v>425-6</v>
      </c>
      <c r="G9" s="52" t="str">
        <f t="shared" ref="G9:G72" si="10">CONCATENATE(Y9,"-",$AF$5)</f>
        <v>425-7</v>
      </c>
      <c r="H9" s="52" t="str">
        <f t="shared" ref="H9:H72" si="11">CONCATENATE(Y9,"-",$AG$5)</f>
        <v>425-8</v>
      </c>
      <c r="I9" s="52" t="str">
        <f t="shared" ref="I9:I72" si="12">CONCATENATE(Y9,"-",$AH$5)</f>
        <v>425-9</v>
      </c>
      <c r="J9" s="52" t="str">
        <f t="shared" ref="J9:J72" si="13">CONCATENATE(Y9,"-",$AI$5)</f>
        <v>425-10</v>
      </c>
      <c r="K9" s="52" t="str">
        <f t="shared" ref="K9:K72" si="14">CONCATENATE(Y9,"-",$AJ$5)</f>
        <v>425-11</v>
      </c>
      <c r="L9" s="52" t="str">
        <f t="shared" ref="L9:L72" si="15">CONCATENATE(Y9,"-",$AK$5)</f>
        <v>425-12</v>
      </c>
      <c r="M9" s="52" t="str">
        <f t="shared" ref="M9:M72" si="16">CONCATENATE(Y9,"-",$AL$5)</f>
        <v>425-13</v>
      </c>
      <c r="N9" s="52" t="str">
        <f t="shared" ref="N9:N72" si="17">CONCATENATE(Y9,"-",$AM$5)</f>
        <v>425-14</v>
      </c>
      <c r="O9" s="52" t="str">
        <f t="shared" ref="O9:O72" si="18">CONCATENATE(Y9,"-",$AN$5)</f>
        <v>425-15</v>
      </c>
      <c r="P9" s="52" t="str">
        <f t="shared" ref="P9:P72" si="19">CONCATENATE(Y9,"-",$AO$5)</f>
        <v>425-16</v>
      </c>
      <c r="Q9" s="52" t="str">
        <f t="shared" ref="Q9:Q72" si="20">CONCATENATE(Y9,"-",$AP$5)</f>
        <v>425-17</v>
      </c>
      <c r="R9" s="52" t="str">
        <f t="shared" ref="R9:R72" si="21">CONCATENATE(Y9,"-",$AQ$5)</f>
        <v>425-18</v>
      </c>
      <c r="S9" s="52" t="str">
        <f t="shared" ref="S9:S72" si="22">CONCATENATE(Y9,"-",$AR$5)</f>
        <v>425-19</v>
      </c>
      <c r="T9" s="52" t="str">
        <f t="shared" ref="T9:T72" si="23">CONCATENATE(Y9,"-",$AS$5)</f>
        <v>425-20</v>
      </c>
      <c r="U9" s="52" t="str">
        <f t="shared" ref="U9:U72" si="24">CONCATENATE(Y9,"-",$AT$5)</f>
        <v>425-21</v>
      </c>
      <c r="V9" s="52" t="str">
        <f t="shared" ref="V9:V72" si="25">CONCATENATE(Y9,"-",$AV$5)</f>
        <v>425-24</v>
      </c>
      <c r="W9" s="4" t="s">
        <v>49</v>
      </c>
      <c r="X9" s="115" t="s">
        <v>242</v>
      </c>
      <c r="Y9" s="157">
        <v>425</v>
      </c>
      <c r="Z9" s="433">
        <v>6</v>
      </c>
      <c r="AA9" s="433"/>
      <c r="AB9" s="433">
        <v>1</v>
      </c>
      <c r="AC9" s="433"/>
      <c r="AD9" s="433">
        <v>5554</v>
      </c>
      <c r="AE9" s="433"/>
      <c r="AF9" s="433">
        <v>10</v>
      </c>
      <c r="AG9" s="433">
        <v>2</v>
      </c>
      <c r="AH9" s="433">
        <v>256</v>
      </c>
      <c r="AI9" s="433"/>
      <c r="AJ9" s="433"/>
      <c r="AK9" s="433"/>
      <c r="AL9" s="433">
        <v>1</v>
      </c>
      <c r="AM9" s="433">
        <v>9</v>
      </c>
      <c r="AN9" s="433">
        <v>319</v>
      </c>
      <c r="AO9" s="433">
        <v>7</v>
      </c>
      <c r="AP9" s="433">
        <v>1</v>
      </c>
      <c r="AQ9" s="433"/>
      <c r="AR9" s="433">
        <v>1</v>
      </c>
      <c r="AS9" s="433"/>
      <c r="AT9" s="433"/>
      <c r="AU9" s="433"/>
      <c r="AV9" s="433"/>
      <c r="AW9" s="433"/>
      <c r="AX9" s="156">
        <f t="shared" ref="AX9:AX13" si="26">SUM(Z9:AV9)</f>
        <v>6167</v>
      </c>
    </row>
    <row r="10" spans="1:50">
      <c r="A10" s="52" t="str">
        <f t="shared" si="4"/>
        <v>579-1</v>
      </c>
      <c r="B10" s="52" t="str">
        <f t="shared" si="5"/>
        <v>579-2</v>
      </c>
      <c r="C10" s="52" t="str">
        <f t="shared" si="6"/>
        <v>579-3</v>
      </c>
      <c r="D10" s="52" t="str">
        <f t="shared" si="7"/>
        <v>579-4</v>
      </c>
      <c r="E10" s="52" t="str">
        <f t="shared" si="8"/>
        <v>579-5</v>
      </c>
      <c r="F10" s="52" t="str">
        <f t="shared" si="9"/>
        <v>579-6</v>
      </c>
      <c r="G10" s="52" t="str">
        <f t="shared" si="10"/>
        <v>579-7</v>
      </c>
      <c r="H10" s="52" t="str">
        <f t="shared" si="11"/>
        <v>579-8</v>
      </c>
      <c r="I10" s="52" t="str">
        <f t="shared" si="12"/>
        <v>579-9</v>
      </c>
      <c r="J10" s="52" t="str">
        <f t="shared" si="13"/>
        <v>579-10</v>
      </c>
      <c r="K10" s="52" t="str">
        <f t="shared" si="14"/>
        <v>579-11</v>
      </c>
      <c r="L10" s="52" t="str">
        <f t="shared" si="15"/>
        <v>579-12</v>
      </c>
      <c r="M10" s="52" t="str">
        <f t="shared" si="16"/>
        <v>579-13</v>
      </c>
      <c r="N10" s="52" t="str">
        <f t="shared" si="17"/>
        <v>579-14</v>
      </c>
      <c r="O10" s="52" t="str">
        <f t="shared" si="18"/>
        <v>579-15</v>
      </c>
      <c r="P10" s="52" t="str">
        <f t="shared" si="19"/>
        <v>579-16</v>
      </c>
      <c r="Q10" s="52" t="str">
        <f t="shared" si="20"/>
        <v>579-17</v>
      </c>
      <c r="R10" s="52" t="str">
        <f t="shared" si="21"/>
        <v>579-18</v>
      </c>
      <c r="S10" s="52" t="str">
        <f t="shared" si="22"/>
        <v>579-19</v>
      </c>
      <c r="T10" s="52" t="str">
        <f t="shared" si="23"/>
        <v>579-20</v>
      </c>
      <c r="U10" s="52" t="str">
        <f t="shared" si="24"/>
        <v>579-21</v>
      </c>
      <c r="V10" s="52" t="str">
        <f t="shared" si="25"/>
        <v>579-24</v>
      </c>
      <c r="W10" s="1" t="s">
        <v>123</v>
      </c>
      <c r="X10" s="115" t="s">
        <v>242</v>
      </c>
      <c r="Y10" s="157">
        <v>579</v>
      </c>
      <c r="Z10" s="433">
        <v>94</v>
      </c>
      <c r="AA10" s="433">
        <v>54</v>
      </c>
      <c r="AB10" s="433">
        <v>1</v>
      </c>
      <c r="AC10" s="433">
        <v>41</v>
      </c>
      <c r="AD10" s="433">
        <v>22609</v>
      </c>
      <c r="AE10" s="433"/>
      <c r="AF10" s="433">
        <v>56</v>
      </c>
      <c r="AG10" s="433">
        <v>50</v>
      </c>
      <c r="AH10" s="433">
        <v>739</v>
      </c>
      <c r="AI10" s="433">
        <v>2</v>
      </c>
      <c r="AJ10" s="433"/>
      <c r="AK10" s="433"/>
      <c r="AL10" s="433">
        <v>3</v>
      </c>
      <c r="AM10" s="433">
        <v>31</v>
      </c>
      <c r="AN10" s="433">
        <v>2042</v>
      </c>
      <c r="AO10" s="433"/>
      <c r="AP10" s="433">
        <v>24</v>
      </c>
      <c r="AQ10" s="433">
        <v>1</v>
      </c>
      <c r="AR10" s="433">
        <v>5</v>
      </c>
      <c r="AS10" s="433"/>
      <c r="AT10" s="433">
        <v>4</v>
      </c>
      <c r="AU10" s="433">
        <v>10</v>
      </c>
      <c r="AV10" s="433"/>
      <c r="AW10" s="433"/>
      <c r="AX10" s="156">
        <f t="shared" si="26"/>
        <v>25766</v>
      </c>
    </row>
    <row r="11" spans="1:50">
      <c r="A11" s="52" t="str">
        <f t="shared" si="4"/>
        <v>585-1</v>
      </c>
      <c r="B11" s="52" t="str">
        <f t="shared" si="5"/>
        <v>585-2</v>
      </c>
      <c r="C11" s="52" t="str">
        <f t="shared" si="6"/>
        <v>585-3</v>
      </c>
      <c r="D11" s="52" t="str">
        <f t="shared" si="7"/>
        <v>585-4</v>
      </c>
      <c r="E11" s="52" t="str">
        <f t="shared" si="8"/>
        <v>585-5</v>
      </c>
      <c r="F11" s="52" t="str">
        <f t="shared" si="9"/>
        <v>585-6</v>
      </c>
      <c r="G11" s="52" t="str">
        <f t="shared" si="10"/>
        <v>585-7</v>
      </c>
      <c r="H11" s="52" t="str">
        <f t="shared" si="11"/>
        <v>585-8</v>
      </c>
      <c r="I11" s="52" t="str">
        <f t="shared" si="12"/>
        <v>585-9</v>
      </c>
      <c r="J11" s="52" t="str">
        <f t="shared" si="13"/>
        <v>585-10</v>
      </c>
      <c r="K11" s="52" t="str">
        <f t="shared" si="14"/>
        <v>585-11</v>
      </c>
      <c r="L11" s="52" t="str">
        <f t="shared" si="15"/>
        <v>585-12</v>
      </c>
      <c r="M11" s="52" t="str">
        <f t="shared" si="16"/>
        <v>585-13</v>
      </c>
      <c r="N11" s="52" t="str">
        <f t="shared" si="17"/>
        <v>585-14</v>
      </c>
      <c r="O11" s="52" t="str">
        <f t="shared" si="18"/>
        <v>585-15</v>
      </c>
      <c r="P11" s="52" t="str">
        <f t="shared" si="19"/>
        <v>585-16</v>
      </c>
      <c r="Q11" s="52" t="str">
        <f t="shared" si="20"/>
        <v>585-17</v>
      </c>
      <c r="R11" s="52" t="str">
        <f t="shared" si="21"/>
        <v>585-18</v>
      </c>
      <c r="S11" s="52" t="str">
        <f t="shared" si="22"/>
        <v>585-19</v>
      </c>
      <c r="T11" s="52" t="str">
        <f t="shared" si="23"/>
        <v>585-20</v>
      </c>
      <c r="U11" s="52" t="str">
        <f t="shared" si="24"/>
        <v>585-21</v>
      </c>
      <c r="V11" s="52" t="str">
        <f t="shared" si="25"/>
        <v>585-24</v>
      </c>
      <c r="W11" s="5" t="s">
        <v>21</v>
      </c>
      <c r="X11" s="115" t="s">
        <v>242</v>
      </c>
      <c r="Y11" s="157">
        <v>585</v>
      </c>
      <c r="Z11" s="433">
        <v>5</v>
      </c>
      <c r="AA11" s="433">
        <v>4</v>
      </c>
      <c r="AB11" s="433"/>
      <c r="AC11" s="433">
        <v>4</v>
      </c>
      <c r="AD11" s="433">
        <v>6821</v>
      </c>
      <c r="AE11" s="433">
        <v>1</v>
      </c>
      <c r="AF11" s="433">
        <v>1</v>
      </c>
      <c r="AG11" s="433">
        <v>10</v>
      </c>
      <c r="AH11" s="433">
        <v>235</v>
      </c>
      <c r="AI11" s="433"/>
      <c r="AJ11" s="433"/>
      <c r="AK11" s="433"/>
      <c r="AL11" s="433"/>
      <c r="AM11" s="433">
        <v>1</v>
      </c>
      <c r="AN11" s="433">
        <v>270</v>
      </c>
      <c r="AO11" s="433">
        <v>1</v>
      </c>
      <c r="AP11" s="433">
        <v>3</v>
      </c>
      <c r="AQ11" s="433"/>
      <c r="AR11" s="433"/>
      <c r="AS11" s="433"/>
      <c r="AT11" s="433">
        <v>1</v>
      </c>
      <c r="AU11" s="433">
        <v>2</v>
      </c>
      <c r="AV11" s="433"/>
      <c r="AW11" s="433"/>
      <c r="AX11" s="156">
        <f t="shared" si="26"/>
        <v>7359</v>
      </c>
    </row>
    <row r="12" spans="1:50">
      <c r="A12" s="52" t="str">
        <f t="shared" si="4"/>
        <v>591-1</v>
      </c>
      <c r="B12" s="52" t="str">
        <f t="shared" si="5"/>
        <v>591-2</v>
      </c>
      <c r="C12" s="52" t="str">
        <f t="shared" si="6"/>
        <v>591-3</v>
      </c>
      <c r="D12" s="52" t="str">
        <f t="shared" si="7"/>
        <v>591-4</v>
      </c>
      <c r="E12" s="52" t="str">
        <f t="shared" si="8"/>
        <v>591-5</v>
      </c>
      <c r="F12" s="52" t="str">
        <f t="shared" si="9"/>
        <v>591-6</v>
      </c>
      <c r="G12" s="52" t="str">
        <f t="shared" si="10"/>
        <v>591-7</v>
      </c>
      <c r="H12" s="52" t="str">
        <f t="shared" si="11"/>
        <v>591-8</v>
      </c>
      <c r="I12" s="52" t="str">
        <f t="shared" si="12"/>
        <v>591-9</v>
      </c>
      <c r="J12" s="52" t="str">
        <f t="shared" si="13"/>
        <v>591-10</v>
      </c>
      <c r="K12" s="52" t="str">
        <f t="shared" si="14"/>
        <v>591-11</v>
      </c>
      <c r="L12" s="52" t="str">
        <f t="shared" si="15"/>
        <v>591-12</v>
      </c>
      <c r="M12" s="52" t="str">
        <f t="shared" si="16"/>
        <v>591-13</v>
      </c>
      <c r="N12" s="52" t="str">
        <f t="shared" si="17"/>
        <v>591-14</v>
      </c>
      <c r="O12" s="52" t="str">
        <f t="shared" si="18"/>
        <v>591-15</v>
      </c>
      <c r="P12" s="52" t="str">
        <f t="shared" si="19"/>
        <v>591-16</v>
      </c>
      <c r="Q12" s="52" t="str">
        <f t="shared" si="20"/>
        <v>591-17</v>
      </c>
      <c r="R12" s="52" t="str">
        <f t="shared" si="21"/>
        <v>591-18</v>
      </c>
      <c r="S12" s="52" t="str">
        <f t="shared" si="22"/>
        <v>591-19</v>
      </c>
      <c r="T12" s="52" t="str">
        <f t="shared" si="23"/>
        <v>591-20</v>
      </c>
      <c r="U12" s="52" t="str">
        <f t="shared" si="24"/>
        <v>591-21</v>
      </c>
      <c r="V12" s="52" t="str">
        <f t="shared" si="25"/>
        <v>591-24</v>
      </c>
      <c r="W12" s="5" t="s">
        <v>22</v>
      </c>
      <c r="X12" s="115" t="s">
        <v>242</v>
      </c>
      <c r="Y12" s="157">
        <v>591</v>
      </c>
      <c r="Z12" s="433">
        <v>2</v>
      </c>
      <c r="AA12" s="433">
        <v>9</v>
      </c>
      <c r="AB12" s="433"/>
      <c r="AC12" s="433">
        <v>12</v>
      </c>
      <c r="AD12" s="433">
        <v>7797</v>
      </c>
      <c r="AE12" s="433"/>
      <c r="AF12" s="433">
        <v>7</v>
      </c>
      <c r="AG12" s="433">
        <v>27</v>
      </c>
      <c r="AH12" s="433">
        <v>744</v>
      </c>
      <c r="AI12" s="433"/>
      <c r="AJ12" s="433"/>
      <c r="AK12" s="433"/>
      <c r="AL12" s="433"/>
      <c r="AM12" s="433">
        <v>9</v>
      </c>
      <c r="AN12" s="433">
        <v>258</v>
      </c>
      <c r="AO12" s="433">
        <v>1</v>
      </c>
      <c r="AP12" s="433"/>
      <c r="AQ12" s="433"/>
      <c r="AR12" s="433">
        <v>2</v>
      </c>
      <c r="AS12" s="433"/>
      <c r="AT12" s="433">
        <v>1</v>
      </c>
      <c r="AU12" s="433">
        <v>1</v>
      </c>
      <c r="AV12" s="433"/>
      <c r="AW12" s="433"/>
      <c r="AX12" s="156">
        <f t="shared" si="26"/>
        <v>8870</v>
      </c>
    </row>
    <row r="13" spans="1:50">
      <c r="A13" s="52" t="str">
        <f t="shared" si="4"/>
        <v>893-1</v>
      </c>
      <c r="B13" s="52" t="str">
        <f t="shared" si="5"/>
        <v>893-2</v>
      </c>
      <c r="C13" s="52" t="str">
        <f t="shared" si="6"/>
        <v>893-3</v>
      </c>
      <c r="D13" s="52" t="str">
        <f t="shared" si="7"/>
        <v>893-4</v>
      </c>
      <c r="E13" s="52" t="str">
        <f t="shared" si="8"/>
        <v>893-5</v>
      </c>
      <c r="F13" s="52" t="str">
        <f t="shared" si="9"/>
        <v>893-6</v>
      </c>
      <c r="G13" s="52" t="str">
        <f t="shared" si="10"/>
        <v>893-7</v>
      </c>
      <c r="H13" s="52" t="str">
        <f t="shared" si="11"/>
        <v>893-8</v>
      </c>
      <c r="I13" s="52" t="str">
        <f t="shared" si="12"/>
        <v>893-9</v>
      </c>
      <c r="J13" s="52" t="str">
        <f t="shared" si="13"/>
        <v>893-10</v>
      </c>
      <c r="K13" s="52" t="str">
        <f t="shared" si="14"/>
        <v>893-11</v>
      </c>
      <c r="L13" s="52" t="str">
        <f t="shared" si="15"/>
        <v>893-12</v>
      </c>
      <c r="M13" s="52" t="str">
        <f t="shared" si="16"/>
        <v>893-13</v>
      </c>
      <c r="N13" s="52" t="str">
        <f t="shared" si="17"/>
        <v>893-14</v>
      </c>
      <c r="O13" s="52" t="str">
        <f t="shared" si="18"/>
        <v>893-15</v>
      </c>
      <c r="P13" s="52" t="str">
        <f t="shared" si="19"/>
        <v>893-16</v>
      </c>
      <c r="Q13" s="52" t="str">
        <f t="shared" si="20"/>
        <v>893-17</v>
      </c>
      <c r="R13" s="52" t="str">
        <f t="shared" si="21"/>
        <v>893-18</v>
      </c>
      <c r="S13" s="52" t="str">
        <f t="shared" si="22"/>
        <v>893-19</v>
      </c>
      <c r="T13" s="52" t="str">
        <f t="shared" si="23"/>
        <v>893-20</v>
      </c>
      <c r="U13" s="52" t="str">
        <f t="shared" si="24"/>
        <v>893-21</v>
      </c>
      <c r="V13" s="52" t="str">
        <f t="shared" si="25"/>
        <v>893-24</v>
      </c>
      <c r="W13" s="4" t="s">
        <v>106</v>
      </c>
      <c r="X13" s="115" t="s">
        <v>242</v>
      </c>
      <c r="Y13" s="157">
        <v>893</v>
      </c>
      <c r="Z13" s="433"/>
      <c r="AA13" s="433"/>
      <c r="AB13" s="433">
        <v>1</v>
      </c>
      <c r="AC13" s="433">
        <v>5</v>
      </c>
      <c r="AD13" s="433">
        <v>6097</v>
      </c>
      <c r="AE13" s="433"/>
      <c r="AF13" s="433">
        <v>109</v>
      </c>
      <c r="AG13" s="433">
        <v>4</v>
      </c>
      <c r="AH13" s="433">
        <v>3549</v>
      </c>
      <c r="AI13" s="433"/>
      <c r="AJ13" s="433"/>
      <c r="AK13" s="433"/>
      <c r="AL13" s="433"/>
      <c r="AM13" s="433"/>
      <c r="AN13" s="433">
        <v>458</v>
      </c>
      <c r="AO13" s="433">
        <v>2</v>
      </c>
      <c r="AP13" s="433"/>
      <c r="AQ13" s="433"/>
      <c r="AR13" s="433">
        <v>2</v>
      </c>
      <c r="AS13" s="433"/>
      <c r="AT13" s="433"/>
      <c r="AU13" s="433">
        <v>2</v>
      </c>
      <c r="AV13" s="433"/>
      <c r="AW13" s="433"/>
      <c r="AX13" s="156">
        <f t="shared" si="26"/>
        <v>10229</v>
      </c>
    </row>
    <row r="14" spans="1:50">
      <c r="A14" s="52" t="str">
        <f t="shared" si="4"/>
        <v>-1</v>
      </c>
      <c r="B14" s="52" t="str">
        <f t="shared" si="5"/>
        <v>-2</v>
      </c>
      <c r="C14" s="52" t="str">
        <f t="shared" si="6"/>
        <v>-3</v>
      </c>
      <c r="D14" s="52" t="str">
        <f t="shared" si="7"/>
        <v>-4</v>
      </c>
      <c r="E14" s="52" t="str">
        <f t="shared" si="8"/>
        <v>-5</v>
      </c>
      <c r="F14" s="52" t="str">
        <f t="shared" si="9"/>
        <v>-6</v>
      </c>
      <c r="G14" s="52" t="str">
        <f t="shared" si="10"/>
        <v>-7</v>
      </c>
      <c r="H14" s="52" t="str">
        <f t="shared" si="11"/>
        <v>-8</v>
      </c>
      <c r="I14" s="52" t="str">
        <f t="shared" si="12"/>
        <v>-9</v>
      </c>
      <c r="J14" s="52" t="str">
        <f t="shared" si="13"/>
        <v>-10</v>
      </c>
      <c r="K14" s="52" t="str">
        <f t="shared" si="14"/>
        <v>-11</v>
      </c>
      <c r="L14" s="52" t="str">
        <f t="shared" si="15"/>
        <v>-12</v>
      </c>
      <c r="M14" s="52" t="str">
        <f t="shared" si="16"/>
        <v>-13</v>
      </c>
      <c r="N14" s="52" t="str">
        <f t="shared" si="17"/>
        <v>-14</v>
      </c>
      <c r="O14" s="52" t="str">
        <f t="shared" si="18"/>
        <v>-15</v>
      </c>
      <c r="P14" s="52" t="str">
        <f t="shared" si="19"/>
        <v>-16</v>
      </c>
      <c r="Q14" s="52" t="str">
        <f t="shared" si="20"/>
        <v>-17</v>
      </c>
      <c r="R14" s="52" t="str">
        <f t="shared" si="21"/>
        <v>-18</v>
      </c>
      <c r="S14" s="52" t="str">
        <f t="shared" si="22"/>
        <v>-19</v>
      </c>
      <c r="T14" s="52" t="str">
        <f t="shared" si="23"/>
        <v>-20</v>
      </c>
      <c r="U14" s="52" t="str">
        <f t="shared" si="24"/>
        <v>-21</v>
      </c>
      <c r="V14" s="52" t="str">
        <f t="shared" si="25"/>
        <v>-24</v>
      </c>
      <c r="W14" s="694" t="s">
        <v>288</v>
      </c>
      <c r="X14" s="694"/>
      <c r="Y14" s="154"/>
      <c r="Z14" s="58">
        <f>SUM(Z15:Z20)</f>
        <v>470</v>
      </c>
      <c r="AA14" s="58">
        <f t="shared" ref="AA14:AW14" si="27">SUM(AA15:AA20)</f>
        <v>77</v>
      </c>
      <c r="AB14" s="58">
        <f t="shared" si="27"/>
        <v>95</v>
      </c>
      <c r="AC14" s="58">
        <f t="shared" si="27"/>
        <v>72</v>
      </c>
      <c r="AD14" s="58">
        <f t="shared" si="27"/>
        <v>182099</v>
      </c>
      <c r="AE14" s="58">
        <f t="shared" si="27"/>
        <v>14</v>
      </c>
      <c r="AF14" s="58">
        <f t="shared" si="27"/>
        <v>1267</v>
      </c>
      <c r="AG14" s="58">
        <f t="shared" si="27"/>
        <v>557</v>
      </c>
      <c r="AH14" s="58">
        <f t="shared" si="27"/>
        <v>6833</v>
      </c>
      <c r="AI14" s="58">
        <f t="shared" si="27"/>
        <v>6</v>
      </c>
      <c r="AJ14" s="58">
        <f t="shared" si="27"/>
        <v>0</v>
      </c>
      <c r="AK14" s="58">
        <f t="shared" si="27"/>
        <v>0</v>
      </c>
      <c r="AL14" s="58">
        <f t="shared" si="27"/>
        <v>1</v>
      </c>
      <c r="AM14" s="58">
        <f t="shared" si="27"/>
        <v>3</v>
      </c>
      <c r="AN14" s="58">
        <f t="shared" si="27"/>
        <v>21797</v>
      </c>
      <c r="AO14" s="58">
        <f t="shared" si="27"/>
        <v>6</v>
      </c>
      <c r="AP14" s="58">
        <f t="shared" si="27"/>
        <v>6108</v>
      </c>
      <c r="AQ14" s="58">
        <f t="shared" si="27"/>
        <v>27</v>
      </c>
      <c r="AR14" s="58">
        <f t="shared" si="27"/>
        <v>388</v>
      </c>
      <c r="AS14" s="58">
        <f t="shared" si="27"/>
        <v>0</v>
      </c>
      <c r="AT14" s="58">
        <f t="shared" si="27"/>
        <v>0</v>
      </c>
      <c r="AU14" s="58">
        <f t="shared" ref="AU14" si="28">SUM(AU15:AU20)</f>
        <v>87</v>
      </c>
      <c r="AV14" s="58">
        <f t="shared" si="27"/>
        <v>0</v>
      </c>
      <c r="AW14" s="58">
        <f t="shared" si="27"/>
        <v>7</v>
      </c>
      <c r="AX14" s="155">
        <f>SUM(Z14:AW14)</f>
        <v>219914</v>
      </c>
    </row>
    <row r="15" spans="1:50">
      <c r="A15" s="52" t="str">
        <f t="shared" si="4"/>
        <v>120-1</v>
      </c>
      <c r="B15" s="52" t="str">
        <f t="shared" si="5"/>
        <v>120-2</v>
      </c>
      <c r="C15" s="52" t="str">
        <f t="shared" si="6"/>
        <v>120-3</v>
      </c>
      <c r="D15" s="52" t="str">
        <f t="shared" si="7"/>
        <v>120-4</v>
      </c>
      <c r="E15" s="52" t="str">
        <f t="shared" si="8"/>
        <v>120-5</v>
      </c>
      <c r="F15" s="52" t="str">
        <f t="shared" si="9"/>
        <v>120-6</v>
      </c>
      <c r="G15" s="52" t="str">
        <f t="shared" si="10"/>
        <v>120-7</v>
      </c>
      <c r="H15" s="52" t="str">
        <f t="shared" si="11"/>
        <v>120-8</v>
      </c>
      <c r="I15" s="52" t="str">
        <f t="shared" si="12"/>
        <v>120-9</v>
      </c>
      <c r="J15" s="52" t="str">
        <f t="shared" si="13"/>
        <v>120-10</v>
      </c>
      <c r="K15" s="52" t="str">
        <f t="shared" si="14"/>
        <v>120-11</v>
      </c>
      <c r="L15" s="52" t="str">
        <f t="shared" si="15"/>
        <v>120-12</v>
      </c>
      <c r="M15" s="52" t="str">
        <f t="shared" si="16"/>
        <v>120-13</v>
      </c>
      <c r="N15" s="52" t="str">
        <f t="shared" si="17"/>
        <v>120-14</v>
      </c>
      <c r="O15" s="52" t="str">
        <f t="shared" si="18"/>
        <v>120-15</v>
      </c>
      <c r="P15" s="52" t="str">
        <f t="shared" si="19"/>
        <v>120-16</v>
      </c>
      <c r="Q15" s="52" t="str">
        <f t="shared" si="20"/>
        <v>120-17</v>
      </c>
      <c r="R15" s="52" t="str">
        <f t="shared" si="21"/>
        <v>120-18</v>
      </c>
      <c r="S15" s="52" t="str">
        <f t="shared" si="22"/>
        <v>120-19</v>
      </c>
      <c r="T15" s="52" t="str">
        <f t="shared" si="23"/>
        <v>120-20</v>
      </c>
      <c r="U15" s="52" t="str">
        <f t="shared" si="24"/>
        <v>120-21</v>
      </c>
      <c r="V15" s="52" t="str">
        <f t="shared" si="25"/>
        <v>120-24</v>
      </c>
      <c r="W15" s="14" t="s">
        <v>74</v>
      </c>
      <c r="X15" s="53" t="s">
        <v>241</v>
      </c>
      <c r="Y15" s="157">
        <v>120</v>
      </c>
      <c r="Z15" s="433">
        <v>53</v>
      </c>
      <c r="AA15" s="433">
        <v>1</v>
      </c>
      <c r="AB15" s="433"/>
      <c r="AC15" s="433">
        <v>3</v>
      </c>
      <c r="AD15" s="433">
        <v>21720</v>
      </c>
      <c r="AE15" s="433">
        <v>1</v>
      </c>
      <c r="AF15" s="433">
        <v>14</v>
      </c>
      <c r="AG15" s="433">
        <v>65</v>
      </c>
      <c r="AH15" s="433">
        <v>538</v>
      </c>
      <c r="AI15" s="433"/>
      <c r="AJ15" s="433"/>
      <c r="AK15" s="433"/>
      <c r="AL15" s="433"/>
      <c r="AM15" s="433"/>
      <c r="AN15" s="433">
        <v>400</v>
      </c>
      <c r="AO15" s="433"/>
      <c r="AP15" s="433">
        <v>1517</v>
      </c>
      <c r="AQ15" s="433"/>
      <c r="AR15" s="433">
        <v>45</v>
      </c>
      <c r="AS15" s="433"/>
      <c r="AT15" s="433"/>
      <c r="AU15" s="433">
        <v>1</v>
      </c>
      <c r="AV15" s="433"/>
      <c r="AW15" s="433"/>
      <c r="AX15" s="156">
        <f t="shared" ref="AX15:AX20" si="29">SUM(Z15:AV15)</f>
        <v>24358</v>
      </c>
    </row>
    <row r="16" spans="1:50">
      <c r="A16" s="52" t="str">
        <f t="shared" si="4"/>
        <v>154-1</v>
      </c>
      <c r="B16" s="52" t="str">
        <f t="shared" si="5"/>
        <v>154-2</v>
      </c>
      <c r="C16" s="52" t="str">
        <f t="shared" si="6"/>
        <v>154-3</v>
      </c>
      <c r="D16" s="52" t="str">
        <f t="shared" si="7"/>
        <v>154-4</v>
      </c>
      <c r="E16" s="52" t="str">
        <f t="shared" si="8"/>
        <v>154-5</v>
      </c>
      <c r="F16" s="52" t="str">
        <f t="shared" si="9"/>
        <v>154-6</v>
      </c>
      <c r="G16" s="52" t="str">
        <f t="shared" si="10"/>
        <v>154-7</v>
      </c>
      <c r="H16" s="52" t="str">
        <f t="shared" si="11"/>
        <v>154-8</v>
      </c>
      <c r="I16" s="52" t="str">
        <f t="shared" si="12"/>
        <v>154-9</v>
      </c>
      <c r="J16" s="52" t="str">
        <f t="shared" si="13"/>
        <v>154-10</v>
      </c>
      <c r="K16" s="52" t="str">
        <f t="shared" si="14"/>
        <v>154-11</v>
      </c>
      <c r="L16" s="52" t="str">
        <f t="shared" si="15"/>
        <v>154-12</v>
      </c>
      <c r="M16" s="52" t="str">
        <f t="shared" si="16"/>
        <v>154-13</v>
      </c>
      <c r="N16" s="52" t="str">
        <f t="shared" si="17"/>
        <v>154-14</v>
      </c>
      <c r="O16" s="52" t="str">
        <f t="shared" si="18"/>
        <v>154-15</v>
      </c>
      <c r="P16" s="52" t="str">
        <f t="shared" si="19"/>
        <v>154-16</v>
      </c>
      <c r="Q16" s="52" t="str">
        <f t="shared" si="20"/>
        <v>154-17</v>
      </c>
      <c r="R16" s="52" t="str">
        <f t="shared" si="21"/>
        <v>154-18</v>
      </c>
      <c r="S16" s="52" t="str">
        <f t="shared" si="22"/>
        <v>154-19</v>
      </c>
      <c r="T16" s="52" t="str">
        <f t="shared" si="23"/>
        <v>154-20</v>
      </c>
      <c r="U16" s="52" t="str">
        <f t="shared" si="24"/>
        <v>154-21</v>
      </c>
      <c r="V16" s="52" t="str">
        <f t="shared" si="25"/>
        <v>154-24</v>
      </c>
      <c r="W16" s="5" t="s">
        <v>14</v>
      </c>
      <c r="X16" s="53" t="s">
        <v>241</v>
      </c>
      <c r="Y16" s="157">
        <v>154</v>
      </c>
      <c r="Z16" s="433">
        <v>230</v>
      </c>
      <c r="AA16" s="433">
        <v>56</v>
      </c>
      <c r="AB16" s="433">
        <v>49</v>
      </c>
      <c r="AC16" s="433">
        <v>10</v>
      </c>
      <c r="AD16" s="433">
        <v>62264</v>
      </c>
      <c r="AE16" s="433">
        <v>3</v>
      </c>
      <c r="AF16" s="433">
        <v>334</v>
      </c>
      <c r="AG16" s="433">
        <v>253</v>
      </c>
      <c r="AH16" s="433">
        <v>2218</v>
      </c>
      <c r="AI16" s="433">
        <v>5</v>
      </c>
      <c r="AJ16" s="433"/>
      <c r="AK16" s="433"/>
      <c r="AL16" s="433">
        <v>1</v>
      </c>
      <c r="AM16" s="433">
        <v>1</v>
      </c>
      <c r="AN16" s="433">
        <v>5174</v>
      </c>
      <c r="AO16" s="433">
        <v>1</v>
      </c>
      <c r="AP16" s="433">
        <v>1358</v>
      </c>
      <c r="AQ16" s="433">
        <v>5</v>
      </c>
      <c r="AR16" s="433">
        <v>194</v>
      </c>
      <c r="AS16" s="433"/>
      <c r="AT16" s="433"/>
      <c r="AU16" s="433">
        <v>83</v>
      </c>
      <c r="AV16" s="433"/>
      <c r="AW16" s="433">
        <v>2</v>
      </c>
      <c r="AX16" s="156">
        <f t="shared" si="29"/>
        <v>72239</v>
      </c>
    </row>
    <row r="17" spans="1:50">
      <c r="A17" s="52" t="str">
        <f t="shared" si="4"/>
        <v>250-1</v>
      </c>
      <c r="B17" s="52" t="str">
        <f t="shared" si="5"/>
        <v>250-2</v>
      </c>
      <c r="C17" s="52" t="str">
        <f t="shared" si="6"/>
        <v>250-3</v>
      </c>
      <c r="D17" s="52" t="str">
        <f t="shared" si="7"/>
        <v>250-4</v>
      </c>
      <c r="E17" s="52" t="str">
        <f t="shared" si="8"/>
        <v>250-5</v>
      </c>
      <c r="F17" s="52" t="str">
        <f t="shared" si="9"/>
        <v>250-6</v>
      </c>
      <c r="G17" s="52" t="str">
        <f t="shared" si="10"/>
        <v>250-7</v>
      </c>
      <c r="H17" s="52" t="str">
        <f t="shared" si="11"/>
        <v>250-8</v>
      </c>
      <c r="I17" s="52" t="str">
        <f t="shared" si="12"/>
        <v>250-9</v>
      </c>
      <c r="J17" s="52" t="str">
        <f t="shared" si="13"/>
        <v>250-10</v>
      </c>
      <c r="K17" s="52" t="str">
        <f t="shared" si="14"/>
        <v>250-11</v>
      </c>
      <c r="L17" s="52" t="str">
        <f t="shared" si="15"/>
        <v>250-12</v>
      </c>
      <c r="M17" s="52" t="str">
        <f t="shared" si="16"/>
        <v>250-13</v>
      </c>
      <c r="N17" s="52" t="str">
        <f t="shared" si="17"/>
        <v>250-14</v>
      </c>
      <c r="O17" s="52" t="str">
        <f t="shared" si="18"/>
        <v>250-15</v>
      </c>
      <c r="P17" s="52" t="str">
        <f t="shared" si="19"/>
        <v>250-16</v>
      </c>
      <c r="Q17" s="52" t="str">
        <f t="shared" si="20"/>
        <v>250-17</v>
      </c>
      <c r="R17" s="52" t="str">
        <f t="shared" si="21"/>
        <v>250-18</v>
      </c>
      <c r="S17" s="52" t="str">
        <f t="shared" si="22"/>
        <v>250-19</v>
      </c>
      <c r="T17" s="52" t="str">
        <f t="shared" si="23"/>
        <v>250-20</v>
      </c>
      <c r="U17" s="52" t="str">
        <f t="shared" si="24"/>
        <v>250-21</v>
      </c>
      <c r="V17" s="52" t="str">
        <f t="shared" si="25"/>
        <v>250-24</v>
      </c>
      <c r="W17" s="5" t="s">
        <v>17</v>
      </c>
      <c r="X17" s="53" t="s">
        <v>241</v>
      </c>
      <c r="Y17" s="157">
        <v>250</v>
      </c>
      <c r="Z17" s="433">
        <v>47</v>
      </c>
      <c r="AA17" s="433">
        <v>2</v>
      </c>
      <c r="AB17" s="433">
        <v>29</v>
      </c>
      <c r="AC17" s="433">
        <v>24</v>
      </c>
      <c r="AD17" s="433">
        <v>37864</v>
      </c>
      <c r="AE17" s="433">
        <v>3</v>
      </c>
      <c r="AF17" s="433">
        <v>435</v>
      </c>
      <c r="AG17" s="433">
        <v>70</v>
      </c>
      <c r="AH17" s="433">
        <v>778</v>
      </c>
      <c r="AI17" s="433"/>
      <c r="AJ17" s="433"/>
      <c r="AK17" s="433"/>
      <c r="AL17" s="433"/>
      <c r="AM17" s="433"/>
      <c r="AN17" s="433">
        <v>5559</v>
      </c>
      <c r="AO17" s="433">
        <v>1</v>
      </c>
      <c r="AP17" s="433">
        <v>1271</v>
      </c>
      <c r="AQ17" s="433">
        <v>13</v>
      </c>
      <c r="AR17" s="433">
        <v>65</v>
      </c>
      <c r="AS17" s="433"/>
      <c r="AT17" s="433"/>
      <c r="AU17" s="433"/>
      <c r="AV17" s="433"/>
      <c r="AW17" s="433">
        <v>2</v>
      </c>
      <c r="AX17" s="156">
        <f t="shared" si="29"/>
        <v>46161</v>
      </c>
    </row>
    <row r="18" spans="1:50">
      <c r="A18" s="52" t="str">
        <f t="shared" si="4"/>
        <v>495-1</v>
      </c>
      <c r="B18" s="52" t="str">
        <f t="shared" si="5"/>
        <v>495-2</v>
      </c>
      <c r="C18" s="52" t="str">
        <f t="shared" si="6"/>
        <v>495-3</v>
      </c>
      <c r="D18" s="52" t="str">
        <f t="shared" si="7"/>
        <v>495-4</v>
      </c>
      <c r="E18" s="52" t="str">
        <f t="shared" si="8"/>
        <v>495-5</v>
      </c>
      <c r="F18" s="52" t="str">
        <f t="shared" si="9"/>
        <v>495-6</v>
      </c>
      <c r="G18" s="52" t="str">
        <f t="shared" si="10"/>
        <v>495-7</v>
      </c>
      <c r="H18" s="52" t="str">
        <f t="shared" si="11"/>
        <v>495-8</v>
      </c>
      <c r="I18" s="52" t="str">
        <f t="shared" si="12"/>
        <v>495-9</v>
      </c>
      <c r="J18" s="52" t="str">
        <f t="shared" si="13"/>
        <v>495-10</v>
      </c>
      <c r="K18" s="52" t="str">
        <f t="shared" si="14"/>
        <v>495-11</v>
      </c>
      <c r="L18" s="52" t="str">
        <f t="shared" si="15"/>
        <v>495-12</v>
      </c>
      <c r="M18" s="52" t="str">
        <f t="shared" si="16"/>
        <v>495-13</v>
      </c>
      <c r="N18" s="52" t="str">
        <f t="shared" si="17"/>
        <v>495-14</v>
      </c>
      <c r="O18" s="52" t="str">
        <f t="shared" si="18"/>
        <v>495-15</v>
      </c>
      <c r="P18" s="52" t="str">
        <f t="shared" si="19"/>
        <v>495-16</v>
      </c>
      <c r="Q18" s="52" t="str">
        <f t="shared" si="20"/>
        <v>495-17</v>
      </c>
      <c r="R18" s="52" t="str">
        <f t="shared" si="21"/>
        <v>495-18</v>
      </c>
      <c r="S18" s="52" t="str">
        <f t="shared" si="22"/>
        <v>495-19</v>
      </c>
      <c r="T18" s="52" t="str">
        <f t="shared" si="23"/>
        <v>495-20</v>
      </c>
      <c r="U18" s="52" t="str">
        <f t="shared" si="24"/>
        <v>495-21</v>
      </c>
      <c r="V18" s="52" t="str">
        <f t="shared" si="25"/>
        <v>495-24</v>
      </c>
      <c r="W18" s="5" t="s">
        <v>87</v>
      </c>
      <c r="X18" s="53" t="s">
        <v>241</v>
      </c>
      <c r="Y18" s="157">
        <v>495</v>
      </c>
      <c r="Z18" s="433">
        <v>24</v>
      </c>
      <c r="AA18" s="433">
        <v>1</v>
      </c>
      <c r="AB18" s="433"/>
      <c r="AC18" s="433">
        <v>4</v>
      </c>
      <c r="AD18" s="433">
        <v>19499</v>
      </c>
      <c r="AE18" s="433">
        <v>2</v>
      </c>
      <c r="AF18" s="433">
        <v>84</v>
      </c>
      <c r="AG18" s="433">
        <v>15</v>
      </c>
      <c r="AH18" s="433">
        <v>383</v>
      </c>
      <c r="AI18" s="433">
        <v>1</v>
      </c>
      <c r="AJ18" s="433"/>
      <c r="AK18" s="433"/>
      <c r="AL18" s="433"/>
      <c r="AM18" s="433">
        <v>2</v>
      </c>
      <c r="AN18" s="433">
        <v>3308</v>
      </c>
      <c r="AO18" s="433">
        <v>1</v>
      </c>
      <c r="AP18" s="433">
        <v>7</v>
      </c>
      <c r="AQ18" s="433"/>
      <c r="AR18" s="433">
        <v>35</v>
      </c>
      <c r="AS18" s="433"/>
      <c r="AT18" s="433"/>
      <c r="AU18" s="433"/>
      <c r="AV18" s="433"/>
      <c r="AW18" s="433"/>
      <c r="AX18" s="156">
        <f t="shared" si="29"/>
        <v>23366</v>
      </c>
    </row>
    <row r="19" spans="1:50">
      <c r="A19" s="52" t="str">
        <f t="shared" si="4"/>
        <v>790-1</v>
      </c>
      <c r="B19" s="52" t="str">
        <f t="shared" si="5"/>
        <v>790-2</v>
      </c>
      <c r="C19" s="52" t="str">
        <f t="shared" si="6"/>
        <v>790-3</v>
      </c>
      <c r="D19" s="52" t="str">
        <f t="shared" si="7"/>
        <v>790-4</v>
      </c>
      <c r="E19" s="52" t="str">
        <f t="shared" si="8"/>
        <v>790-5</v>
      </c>
      <c r="F19" s="52" t="str">
        <f t="shared" si="9"/>
        <v>790-6</v>
      </c>
      <c r="G19" s="52" t="str">
        <f t="shared" si="10"/>
        <v>790-7</v>
      </c>
      <c r="H19" s="52" t="str">
        <f t="shared" si="11"/>
        <v>790-8</v>
      </c>
      <c r="I19" s="52" t="str">
        <f t="shared" si="12"/>
        <v>790-9</v>
      </c>
      <c r="J19" s="52" t="str">
        <f t="shared" si="13"/>
        <v>790-10</v>
      </c>
      <c r="K19" s="52" t="str">
        <f t="shared" si="14"/>
        <v>790-11</v>
      </c>
      <c r="L19" s="52" t="str">
        <f t="shared" si="15"/>
        <v>790-12</v>
      </c>
      <c r="M19" s="52" t="str">
        <f t="shared" si="16"/>
        <v>790-13</v>
      </c>
      <c r="N19" s="52" t="str">
        <f t="shared" si="17"/>
        <v>790-14</v>
      </c>
      <c r="O19" s="52" t="str">
        <f t="shared" si="18"/>
        <v>790-15</v>
      </c>
      <c r="P19" s="52" t="str">
        <f t="shared" si="19"/>
        <v>790-16</v>
      </c>
      <c r="Q19" s="52" t="str">
        <f t="shared" si="20"/>
        <v>790-17</v>
      </c>
      <c r="R19" s="52" t="str">
        <f t="shared" si="21"/>
        <v>790-18</v>
      </c>
      <c r="S19" s="52" t="str">
        <f t="shared" si="22"/>
        <v>790-19</v>
      </c>
      <c r="T19" s="52" t="str">
        <f t="shared" si="23"/>
        <v>790-20</v>
      </c>
      <c r="U19" s="52" t="str">
        <f t="shared" si="24"/>
        <v>790-21</v>
      </c>
      <c r="V19" s="52" t="str">
        <f t="shared" si="25"/>
        <v>790-24</v>
      </c>
      <c r="W19" s="5" t="s">
        <v>99</v>
      </c>
      <c r="X19" s="53" t="s">
        <v>241</v>
      </c>
      <c r="Y19" s="157">
        <v>790</v>
      </c>
      <c r="Z19" s="433">
        <v>106</v>
      </c>
      <c r="AA19" s="433">
        <v>7</v>
      </c>
      <c r="AB19" s="433">
        <v>13</v>
      </c>
      <c r="AC19" s="433">
        <v>22</v>
      </c>
      <c r="AD19" s="433">
        <v>24303</v>
      </c>
      <c r="AE19" s="433">
        <v>2</v>
      </c>
      <c r="AF19" s="433">
        <v>110</v>
      </c>
      <c r="AG19" s="433">
        <v>131</v>
      </c>
      <c r="AH19" s="433">
        <v>2412</v>
      </c>
      <c r="AI19" s="433"/>
      <c r="AJ19" s="433"/>
      <c r="AK19" s="433"/>
      <c r="AL19" s="433"/>
      <c r="AM19" s="433"/>
      <c r="AN19" s="433">
        <v>3964</v>
      </c>
      <c r="AO19" s="433">
        <v>3</v>
      </c>
      <c r="AP19" s="433">
        <v>28</v>
      </c>
      <c r="AQ19" s="433">
        <v>4</v>
      </c>
      <c r="AR19" s="433">
        <v>8</v>
      </c>
      <c r="AS19" s="433"/>
      <c r="AT19" s="433"/>
      <c r="AU19" s="433">
        <v>3</v>
      </c>
      <c r="AV19" s="433"/>
      <c r="AW19" s="433">
        <v>2</v>
      </c>
      <c r="AX19" s="156">
        <f t="shared" si="29"/>
        <v>31116</v>
      </c>
    </row>
    <row r="20" spans="1:50">
      <c r="A20" s="52" t="str">
        <f t="shared" si="4"/>
        <v>895-1</v>
      </c>
      <c r="B20" s="52" t="str">
        <f t="shared" si="5"/>
        <v>895-2</v>
      </c>
      <c r="C20" s="52" t="str">
        <f t="shared" si="6"/>
        <v>895-3</v>
      </c>
      <c r="D20" s="52" t="str">
        <f t="shared" si="7"/>
        <v>895-4</v>
      </c>
      <c r="E20" s="52" t="str">
        <f t="shared" si="8"/>
        <v>895-5</v>
      </c>
      <c r="F20" s="52" t="str">
        <f t="shared" si="9"/>
        <v>895-6</v>
      </c>
      <c r="G20" s="52" t="str">
        <f t="shared" si="10"/>
        <v>895-7</v>
      </c>
      <c r="H20" s="52" t="str">
        <f t="shared" si="11"/>
        <v>895-8</v>
      </c>
      <c r="I20" s="52" t="str">
        <f t="shared" si="12"/>
        <v>895-9</v>
      </c>
      <c r="J20" s="52" t="str">
        <f t="shared" si="13"/>
        <v>895-10</v>
      </c>
      <c r="K20" s="52" t="str">
        <f t="shared" si="14"/>
        <v>895-11</v>
      </c>
      <c r="L20" s="52" t="str">
        <f t="shared" si="15"/>
        <v>895-12</v>
      </c>
      <c r="M20" s="52" t="str">
        <f t="shared" si="16"/>
        <v>895-13</v>
      </c>
      <c r="N20" s="52" t="str">
        <f t="shared" si="17"/>
        <v>895-14</v>
      </c>
      <c r="O20" s="52" t="str">
        <f t="shared" si="18"/>
        <v>895-15</v>
      </c>
      <c r="P20" s="52" t="str">
        <f t="shared" si="19"/>
        <v>895-16</v>
      </c>
      <c r="Q20" s="52" t="str">
        <f t="shared" si="20"/>
        <v>895-17</v>
      </c>
      <c r="R20" s="52" t="str">
        <f t="shared" si="21"/>
        <v>895-18</v>
      </c>
      <c r="S20" s="52" t="str">
        <f t="shared" si="22"/>
        <v>895-19</v>
      </c>
      <c r="T20" s="52" t="str">
        <f t="shared" si="23"/>
        <v>895-20</v>
      </c>
      <c r="U20" s="52" t="str">
        <f t="shared" si="24"/>
        <v>895-21</v>
      </c>
      <c r="V20" s="52" t="str">
        <f t="shared" si="25"/>
        <v>895-24</v>
      </c>
      <c r="W20" s="12" t="s">
        <v>121</v>
      </c>
      <c r="X20" s="53" t="s">
        <v>241</v>
      </c>
      <c r="Y20" s="157">
        <v>895</v>
      </c>
      <c r="Z20" s="433">
        <v>10</v>
      </c>
      <c r="AA20" s="433">
        <v>10</v>
      </c>
      <c r="AB20" s="433">
        <v>4</v>
      </c>
      <c r="AC20" s="433">
        <v>9</v>
      </c>
      <c r="AD20" s="433">
        <v>16449</v>
      </c>
      <c r="AE20" s="433">
        <v>3</v>
      </c>
      <c r="AF20" s="433">
        <v>290</v>
      </c>
      <c r="AG20" s="433">
        <v>23</v>
      </c>
      <c r="AH20" s="433">
        <v>504</v>
      </c>
      <c r="AI20" s="433"/>
      <c r="AJ20" s="433"/>
      <c r="AK20" s="433"/>
      <c r="AL20" s="433"/>
      <c r="AM20" s="433"/>
      <c r="AN20" s="433">
        <v>3392</v>
      </c>
      <c r="AO20" s="433"/>
      <c r="AP20" s="433">
        <v>1927</v>
      </c>
      <c r="AQ20" s="433">
        <v>5</v>
      </c>
      <c r="AR20" s="433">
        <v>41</v>
      </c>
      <c r="AS20" s="433"/>
      <c r="AT20" s="433"/>
      <c r="AU20" s="433"/>
      <c r="AV20" s="433"/>
      <c r="AW20" s="433">
        <v>1</v>
      </c>
      <c r="AX20" s="156">
        <f t="shared" si="29"/>
        <v>22667</v>
      </c>
    </row>
    <row r="21" spans="1:50">
      <c r="A21" s="52" t="str">
        <f t="shared" si="4"/>
        <v>-1</v>
      </c>
      <c r="B21" s="52" t="str">
        <f t="shared" si="5"/>
        <v>-2</v>
      </c>
      <c r="C21" s="52" t="str">
        <f t="shared" si="6"/>
        <v>-3</v>
      </c>
      <c r="D21" s="52" t="str">
        <f t="shared" si="7"/>
        <v>-4</v>
      </c>
      <c r="E21" s="52" t="str">
        <f t="shared" si="8"/>
        <v>-5</v>
      </c>
      <c r="F21" s="52" t="str">
        <f t="shared" si="9"/>
        <v>-6</v>
      </c>
      <c r="G21" s="52" t="str">
        <f t="shared" si="10"/>
        <v>-7</v>
      </c>
      <c r="H21" s="52" t="str">
        <f t="shared" si="11"/>
        <v>-8</v>
      </c>
      <c r="I21" s="52" t="str">
        <f t="shared" si="12"/>
        <v>-9</v>
      </c>
      <c r="J21" s="52" t="str">
        <f t="shared" si="13"/>
        <v>-10</v>
      </c>
      <c r="K21" s="52" t="str">
        <f t="shared" si="14"/>
        <v>-11</v>
      </c>
      <c r="L21" s="52" t="str">
        <f t="shared" si="15"/>
        <v>-12</v>
      </c>
      <c r="M21" s="52" t="str">
        <f t="shared" si="16"/>
        <v>-13</v>
      </c>
      <c r="N21" s="52" t="str">
        <f t="shared" si="17"/>
        <v>-14</v>
      </c>
      <c r="O21" s="52" t="str">
        <f t="shared" si="18"/>
        <v>-15</v>
      </c>
      <c r="P21" s="52" t="str">
        <f t="shared" si="19"/>
        <v>-16</v>
      </c>
      <c r="Q21" s="52" t="str">
        <f t="shared" si="20"/>
        <v>-17</v>
      </c>
      <c r="R21" s="52" t="str">
        <f t="shared" si="21"/>
        <v>-18</v>
      </c>
      <c r="S21" s="52" t="str">
        <f t="shared" si="22"/>
        <v>-19</v>
      </c>
      <c r="T21" s="52" t="str">
        <f t="shared" si="23"/>
        <v>-20</v>
      </c>
      <c r="U21" s="52" t="str">
        <f t="shared" si="24"/>
        <v>-21</v>
      </c>
      <c r="V21" s="52" t="str">
        <f t="shared" si="25"/>
        <v>-24</v>
      </c>
      <c r="W21" s="694" t="s">
        <v>289</v>
      </c>
      <c r="X21" s="694"/>
      <c r="Y21" s="154"/>
      <c r="Z21" s="60">
        <f>SUM(Z22:Z32)</f>
        <v>272</v>
      </c>
      <c r="AA21" s="60">
        <f t="shared" ref="AA21:AW21" si="30">SUM(AA22:AA32)</f>
        <v>174</v>
      </c>
      <c r="AB21" s="60">
        <f t="shared" si="30"/>
        <v>141</v>
      </c>
      <c r="AC21" s="60">
        <f t="shared" si="30"/>
        <v>126</v>
      </c>
      <c r="AD21" s="60">
        <f t="shared" si="30"/>
        <v>226718</v>
      </c>
      <c r="AE21" s="60">
        <f t="shared" si="30"/>
        <v>48</v>
      </c>
      <c r="AF21" s="60">
        <f t="shared" si="30"/>
        <v>1183</v>
      </c>
      <c r="AG21" s="60">
        <f t="shared" si="30"/>
        <v>884</v>
      </c>
      <c r="AH21" s="60">
        <f t="shared" si="30"/>
        <v>88381</v>
      </c>
      <c r="AI21" s="60">
        <f t="shared" si="30"/>
        <v>7</v>
      </c>
      <c r="AJ21" s="60">
        <f t="shared" si="30"/>
        <v>3</v>
      </c>
      <c r="AK21" s="60">
        <f t="shared" si="30"/>
        <v>1</v>
      </c>
      <c r="AL21" s="60">
        <f t="shared" si="30"/>
        <v>30</v>
      </c>
      <c r="AM21" s="60">
        <f t="shared" si="30"/>
        <v>231</v>
      </c>
      <c r="AN21" s="60">
        <f t="shared" si="30"/>
        <v>19580</v>
      </c>
      <c r="AO21" s="60">
        <f t="shared" si="30"/>
        <v>20</v>
      </c>
      <c r="AP21" s="60">
        <f t="shared" si="30"/>
        <v>13609</v>
      </c>
      <c r="AQ21" s="60">
        <f t="shared" si="30"/>
        <v>91</v>
      </c>
      <c r="AR21" s="60">
        <f t="shared" si="30"/>
        <v>3241</v>
      </c>
      <c r="AS21" s="60">
        <f t="shared" si="30"/>
        <v>0</v>
      </c>
      <c r="AT21" s="60">
        <f t="shared" si="30"/>
        <v>1</v>
      </c>
      <c r="AU21" s="60">
        <f t="shared" ref="AU21" si="31">SUM(AU22:AU32)</f>
        <v>66</v>
      </c>
      <c r="AV21" s="60">
        <f t="shared" si="30"/>
        <v>0</v>
      </c>
      <c r="AW21" s="60">
        <f t="shared" si="30"/>
        <v>103</v>
      </c>
      <c r="AX21" s="155">
        <f>SUM(Z21:AW21)</f>
        <v>354910</v>
      </c>
    </row>
    <row r="22" spans="1:50">
      <c r="A22" s="52" t="str">
        <f t="shared" si="4"/>
        <v>45-1</v>
      </c>
      <c r="B22" s="52" t="str">
        <f t="shared" si="5"/>
        <v>45-2</v>
      </c>
      <c r="C22" s="52" t="str">
        <f t="shared" si="6"/>
        <v>45-3</v>
      </c>
      <c r="D22" s="52" t="str">
        <f t="shared" si="7"/>
        <v>45-4</v>
      </c>
      <c r="E22" s="52" t="str">
        <f t="shared" si="8"/>
        <v>45-5</v>
      </c>
      <c r="F22" s="52" t="str">
        <f t="shared" si="9"/>
        <v>45-6</v>
      </c>
      <c r="G22" s="52" t="str">
        <f t="shared" si="10"/>
        <v>45-7</v>
      </c>
      <c r="H22" s="52" t="str">
        <f t="shared" si="11"/>
        <v>45-8</v>
      </c>
      <c r="I22" s="52" t="str">
        <f t="shared" si="12"/>
        <v>45-9</v>
      </c>
      <c r="J22" s="52" t="str">
        <f t="shared" si="13"/>
        <v>45-10</v>
      </c>
      <c r="K22" s="52" t="str">
        <f t="shared" si="14"/>
        <v>45-11</v>
      </c>
      <c r="L22" s="52" t="str">
        <f t="shared" si="15"/>
        <v>45-12</v>
      </c>
      <c r="M22" s="52" t="str">
        <f t="shared" si="16"/>
        <v>45-13</v>
      </c>
      <c r="N22" s="52" t="str">
        <f t="shared" si="17"/>
        <v>45-14</v>
      </c>
      <c r="O22" s="52" t="str">
        <f t="shared" si="18"/>
        <v>45-15</v>
      </c>
      <c r="P22" s="52" t="str">
        <f t="shared" si="19"/>
        <v>45-16</v>
      </c>
      <c r="Q22" s="52" t="str">
        <f t="shared" si="20"/>
        <v>45-17</v>
      </c>
      <c r="R22" s="52" t="str">
        <f t="shared" si="21"/>
        <v>45-18</v>
      </c>
      <c r="S22" s="52" t="str">
        <f t="shared" si="22"/>
        <v>45-19</v>
      </c>
      <c r="T22" s="52" t="str">
        <f t="shared" si="23"/>
        <v>45-20</v>
      </c>
      <c r="U22" s="52" t="str">
        <f t="shared" si="24"/>
        <v>45-21</v>
      </c>
      <c r="V22" s="52" t="str">
        <f t="shared" si="25"/>
        <v>45-24</v>
      </c>
      <c r="W22" s="5" t="s">
        <v>8</v>
      </c>
      <c r="X22" s="53" t="s">
        <v>240</v>
      </c>
      <c r="Y22" s="157">
        <v>45</v>
      </c>
      <c r="Z22" s="433">
        <v>26</v>
      </c>
      <c r="AA22" s="433">
        <v>119</v>
      </c>
      <c r="AB22" s="433">
        <v>54</v>
      </c>
      <c r="AC22" s="433">
        <v>32</v>
      </c>
      <c r="AD22" s="433">
        <v>37706</v>
      </c>
      <c r="AE22" s="433">
        <v>2</v>
      </c>
      <c r="AF22" s="433">
        <v>96</v>
      </c>
      <c r="AG22" s="433">
        <v>249</v>
      </c>
      <c r="AH22" s="433">
        <v>5822</v>
      </c>
      <c r="AI22" s="433">
        <v>4</v>
      </c>
      <c r="AJ22" s="433">
        <v>1</v>
      </c>
      <c r="AK22" s="433"/>
      <c r="AL22" s="433">
        <v>8</v>
      </c>
      <c r="AM22" s="433">
        <v>216</v>
      </c>
      <c r="AN22" s="433">
        <v>4288</v>
      </c>
      <c r="AO22" s="433">
        <v>7</v>
      </c>
      <c r="AP22" s="433">
        <v>910</v>
      </c>
      <c r="AQ22" s="433">
        <v>6</v>
      </c>
      <c r="AR22" s="433">
        <v>276</v>
      </c>
      <c r="AS22" s="433"/>
      <c r="AT22" s="433"/>
      <c r="AU22" s="433">
        <v>18</v>
      </c>
      <c r="AV22" s="433"/>
      <c r="AW22" s="433">
        <v>4</v>
      </c>
      <c r="AX22" s="156">
        <f>SUM(Z22:AV22)</f>
        <v>49840</v>
      </c>
    </row>
    <row r="23" spans="1:50">
      <c r="A23" s="52" t="str">
        <f t="shared" si="4"/>
        <v>51-1</v>
      </c>
      <c r="B23" s="52" t="str">
        <f t="shared" si="5"/>
        <v>51-2</v>
      </c>
      <c r="C23" s="52" t="str">
        <f t="shared" si="6"/>
        <v>51-3</v>
      </c>
      <c r="D23" s="52" t="str">
        <f t="shared" si="7"/>
        <v>51-4</v>
      </c>
      <c r="E23" s="52" t="str">
        <f t="shared" si="8"/>
        <v>51-5</v>
      </c>
      <c r="F23" s="52" t="str">
        <f t="shared" si="9"/>
        <v>51-6</v>
      </c>
      <c r="G23" s="52" t="str">
        <f t="shared" si="10"/>
        <v>51-7</v>
      </c>
      <c r="H23" s="52" t="str">
        <f t="shared" si="11"/>
        <v>51-8</v>
      </c>
      <c r="I23" s="52" t="str">
        <f t="shared" si="12"/>
        <v>51-9</v>
      </c>
      <c r="J23" s="52" t="str">
        <f t="shared" si="13"/>
        <v>51-10</v>
      </c>
      <c r="K23" s="52" t="str">
        <f t="shared" si="14"/>
        <v>51-11</v>
      </c>
      <c r="L23" s="52" t="str">
        <f t="shared" si="15"/>
        <v>51-12</v>
      </c>
      <c r="M23" s="52" t="str">
        <f t="shared" si="16"/>
        <v>51-13</v>
      </c>
      <c r="N23" s="52" t="str">
        <f t="shared" si="17"/>
        <v>51-14</v>
      </c>
      <c r="O23" s="52" t="str">
        <f t="shared" si="18"/>
        <v>51-15</v>
      </c>
      <c r="P23" s="52" t="str">
        <f t="shared" si="19"/>
        <v>51-16</v>
      </c>
      <c r="Q23" s="52" t="str">
        <f t="shared" si="20"/>
        <v>51-17</v>
      </c>
      <c r="R23" s="52" t="str">
        <f t="shared" si="21"/>
        <v>51-18</v>
      </c>
      <c r="S23" s="52" t="str">
        <f t="shared" si="22"/>
        <v>51-19</v>
      </c>
      <c r="T23" s="52" t="str">
        <f t="shared" si="23"/>
        <v>51-20</v>
      </c>
      <c r="U23" s="52" t="str">
        <f t="shared" si="24"/>
        <v>51-21</v>
      </c>
      <c r="V23" s="52" t="str">
        <f t="shared" si="25"/>
        <v>51-24</v>
      </c>
      <c r="W23" s="5" t="s">
        <v>68</v>
      </c>
      <c r="X23" s="53" t="s">
        <v>240</v>
      </c>
      <c r="Y23" s="157">
        <v>51</v>
      </c>
      <c r="Z23" s="433"/>
      <c r="AA23" s="433">
        <v>1</v>
      </c>
      <c r="AB23" s="433"/>
      <c r="AC23" s="433">
        <v>19</v>
      </c>
      <c r="AD23" s="433">
        <v>21750</v>
      </c>
      <c r="AE23" s="433">
        <v>2</v>
      </c>
      <c r="AF23" s="433">
        <v>77</v>
      </c>
      <c r="AG23" s="433">
        <v>17</v>
      </c>
      <c r="AH23" s="433">
        <v>324</v>
      </c>
      <c r="AI23" s="433"/>
      <c r="AJ23" s="433"/>
      <c r="AK23" s="433"/>
      <c r="AL23" s="433">
        <v>1</v>
      </c>
      <c r="AM23" s="433"/>
      <c r="AN23" s="433">
        <v>3241</v>
      </c>
      <c r="AO23" s="433"/>
      <c r="AP23" s="433">
        <v>942</v>
      </c>
      <c r="AQ23" s="433">
        <v>6</v>
      </c>
      <c r="AR23" s="433">
        <v>22</v>
      </c>
      <c r="AS23" s="433"/>
      <c r="AT23" s="433"/>
      <c r="AU23" s="433">
        <v>5</v>
      </c>
      <c r="AV23" s="433"/>
      <c r="AW23" s="433"/>
      <c r="AX23" s="156">
        <f t="shared" ref="AX23:AX32" si="32">SUM(Z23:AV23)</f>
        <v>26407</v>
      </c>
    </row>
    <row r="24" spans="1:50">
      <c r="A24" s="52" t="str">
        <f t="shared" si="4"/>
        <v>147-1</v>
      </c>
      <c r="B24" s="52" t="str">
        <f t="shared" si="5"/>
        <v>147-2</v>
      </c>
      <c r="C24" s="52" t="str">
        <f t="shared" si="6"/>
        <v>147-3</v>
      </c>
      <c r="D24" s="52" t="str">
        <f t="shared" si="7"/>
        <v>147-4</v>
      </c>
      <c r="E24" s="52" t="str">
        <f t="shared" si="8"/>
        <v>147-5</v>
      </c>
      <c r="F24" s="52" t="str">
        <f t="shared" si="9"/>
        <v>147-6</v>
      </c>
      <c r="G24" s="52" t="str">
        <f t="shared" si="10"/>
        <v>147-7</v>
      </c>
      <c r="H24" s="52" t="str">
        <f t="shared" si="11"/>
        <v>147-8</v>
      </c>
      <c r="I24" s="52" t="str">
        <f t="shared" si="12"/>
        <v>147-9</v>
      </c>
      <c r="J24" s="52" t="str">
        <f t="shared" si="13"/>
        <v>147-10</v>
      </c>
      <c r="K24" s="52" t="str">
        <f t="shared" si="14"/>
        <v>147-11</v>
      </c>
      <c r="L24" s="52" t="str">
        <f t="shared" si="15"/>
        <v>147-12</v>
      </c>
      <c r="M24" s="52" t="str">
        <f t="shared" si="16"/>
        <v>147-13</v>
      </c>
      <c r="N24" s="52" t="str">
        <f t="shared" si="17"/>
        <v>147-14</v>
      </c>
      <c r="O24" s="52" t="str">
        <f t="shared" si="18"/>
        <v>147-15</v>
      </c>
      <c r="P24" s="52" t="str">
        <f t="shared" si="19"/>
        <v>147-16</v>
      </c>
      <c r="Q24" s="52" t="str">
        <f t="shared" si="20"/>
        <v>147-17</v>
      </c>
      <c r="R24" s="52" t="str">
        <f t="shared" si="21"/>
        <v>147-18</v>
      </c>
      <c r="S24" s="52" t="str">
        <f t="shared" si="22"/>
        <v>147-19</v>
      </c>
      <c r="T24" s="52" t="str">
        <f t="shared" si="23"/>
        <v>147-20</v>
      </c>
      <c r="U24" s="52" t="str">
        <f t="shared" si="24"/>
        <v>147-21</v>
      </c>
      <c r="V24" s="52" t="str">
        <f t="shared" si="25"/>
        <v>147-24</v>
      </c>
      <c r="W24" s="5" t="s">
        <v>13</v>
      </c>
      <c r="X24" s="53" t="s">
        <v>240</v>
      </c>
      <c r="Y24" s="157">
        <v>147</v>
      </c>
      <c r="Z24" s="433">
        <v>115</v>
      </c>
      <c r="AA24" s="433">
        <v>27</v>
      </c>
      <c r="AB24" s="433">
        <v>20</v>
      </c>
      <c r="AC24" s="433">
        <v>8</v>
      </c>
      <c r="AD24" s="433">
        <v>18843</v>
      </c>
      <c r="AE24" s="433">
        <v>2</v>
      </c>
      <c r="AF24" s="433">
        <v>156</v>
      </c>
      <c r="AG24" s="433">
        <v>209</v>
      </c>
      <c r="AH24" s="433">
        <v>2644</v>
      </c>
      <c r="AI24" s="433"/>
      <c r="AJ24" s="433"/>
      <c r="AK24" s="433"/>
      <c r="AL24" s="433">
        <v>7</v>
      </c>
      <c r="AM24" s="433">
        <v>4</v>
      </c>
      <c r="AN24" s="433">
        <v>2089</v>
      </c>
      <c r="AO24" s="433">
        <v>9</v>
      </c>
      <c r="AP24" s="433">
        <v>40</v>
      </c>
      <c r="AQ24" s="433">
        <v>36</v>
      </c>
      <c r="AR24" s="433">
        <v>97</v>
      </c>
      <c r="AS24" s="433"/>
      <c r="AT24" s="433"/>
      <c r="AU24" s="433">
        <v>6</v>
      </c>
      <c r="AV24" s="433"/>
      <c r="AW24" s="433">
        <v>2</v>
      </c>
      <c r="AX24" s="156">
        <f t="shared" si="32"/>
        <v>24312</v>
      </c>
    </row>
    <row r="25" spans="1:50">
      <c r="A25" s="52" t="str">
        <f t="shared" si="4"/>
        <v>172-1</v>
      </c>
      <c r="B25" s="52" t="str">
        <f t="shared" si="5"/>
        <v>172-2</v>
      </c>
      <c r="C25" s="52" t="str">
        <f t="shared" si="6"/>
        <v>172-3</v>
      </c>
      <c r="D25" s="52" t="str">
        <f t="shared" si="7"/>
        <v>172-4</v>
      </c>
      <c r="E25" s="52" t="str">
        <f t="shared" si="8"/>
        <v>172-5</v>
      </c>
      <c r="F25" s="52" t="str">
        <f t="shared" si="9"/>
        <v>172-6</v>
      </c>
      <c r="G25" s="52" t="str">
        <f t="shared" si="10"/>
        <v>172-7</v>
      </c>
      <c r="H25" s="52" t="str">
        <f t="shared" si="11"/>
        <v>172-8</v>
      </c>
      <c r="I25" s="52" t="str">
        <f t="shared" si="12"/>
        <v>172-9</v>
      </c>
      <c r="J25" s="52" t="str">
        <f t="shared" si="13"/>
        <v>172-10</v>
      </c>
      <c r="K25" s="52" t="str">
        <f t="shared" si="14"/>
        <v>172-11</v>
      </c>
      <c r="L25" s="52" t="str">
        <f t="shared" si="15"/>
        <v>172-12</v>
      </c>
      <c r="M25" s="52" t="str">
        <f t="shared" si="16"/>
        <v>172-13</v>
      </c>
      <c r="N25" s="52" t="str">
        <f t="shared" si="17"/>
        <v>172-14</v>
      </c>
      <c r="O25" s="52" t="str">
        <f t="shared" si="18"/>
        <v>172-15</v>
      </c>
      <c r="P25" s="52" t="str">
        <f t="shared" si="19"/>
        <v>172-16</v>
      </c>
      <c r="Q25" s="52" t="str">
        <f t="shared" si="20"/>
        <v>172-17</v>
      </c>
      <c r="R25" s="52" t="str">
        <f t="shared" si="21"/>
        <v>172-18</v>
      </c>
      <c r="S25" s="52" t="str">
        <f t="shared" si="22"/>
        <v>172-19</v>
      </c>
      <c r="T25" s="52" t="str">
        <f t="shared" si="23"/>
        <v>172-20</v>
      </c>
      <c r="U25" s="52" t="str">
        <f t="shared" si="24"/>
        <v>172-21</v>
      </c>
      <c r="V25" s="52" t="str">
        <f t="shared" si="25"/>
        <v>172-24</v>
      </c>
      <c r="W25" s="4" t="s">
        <v>15</v>
      </c>
      <c r="X25" s="53" t="s">
        <v>240</v>
      </c>
      <c r="Y25" s="157">
        <v>172</v>
      </c>
      <c r="Z25" s="433">
        <v>11</v>
      </c>
      <c r="AA25" s="433">
        <v>5</v>
      </c>
      <c r="AB25" s="433">
        <v>36</v>
      </c>
      <c r="AC25" s="433">
        <v>35</v>
      </c>
      <c r="AD25" s="433">
        <v>26659</v>
      </c>
      <c r="AE25" s="433">
        <v>21</v>
      </c>
      <c r="AF25" s="433">
        <v>507</v>
      </c>
      <c r="AG25" s="433">
        <v>92</v>
      </c>
      <c r="AH25" s="433">
        <v>3737</v>
      </c>
      <c r="AI25" s="433">
        <v>1</v>
      </c>
      <c r="AJ25" s="433">
        <v>1</v>
      </c>
      <c r="AK25" s="433"/>
      <c r="AL25" s="433">
        <v>3</v>
      </c>
      <c r="AM25" s="433">
        <v>2</v>
      </c>
      <c r="AN25" s="433">
        <v>1655</v>
      </c>
      <c r="AO25" s="433">
        <v>2</v>
      </c>
      <c r="AP25" s="433">
        <v>2344</v>
      </c>
      <c r="AQ25" s="433">
        <v>4</v>
      </c>
      <c r="AR25" s="433">
        <v>217</v>
      </c>
      <c r="AS25" s="433"/>
      <c r="AT25" s="433">
        <v>1</v>
      </c>
      <c r="AU25" s="433">
        <v>8</v>
      </c>
      <c r="AV25" s="433"/>
      <c r="AW25" s="433">
        <v>1</v>
      </c>
      <c r="AX25" s="156">
        <f t="shared" si="32"/>
        <v>35341</v>
      </c>
    </row>
    <row r="26" spans="1:50">
      <c r="A26" s="52" t="str">
        <f t="shared" si="4"/>
        <v>475-1</v>
      </c>
      <c r="B26" s="52" t="str">
        <f t="shared" si="5"/>
        <v>475-2</v>
      </c>
      <c r="C26" s="52" t="str">
        <f t="shared" si="6"/>
        <v>475-3</v>
      </c>
      <c r="D26" s="52" t="str">
        <f t="shared" si="7"/>
        <v>475-4</v>
      </c>
      <c r="E26" s="52" t="str">
        <f t="shared" si="8"/>
        <v>475-5</v>
      </c>
      <c r="F26" s="52" t="str">
        <f t="shared" si="9"/>
        <v>475-6</v>
      </c>
      <c r="G26" s="52" t="str">
        <f t="shared" si="10"/>
        <v>475-7</v>
      </c>
      <c r="H26" s="52" t="str">
        <f t="shared" si="11"/>
        <v>475-8</v>
      </c>
      <c r="I26" s="52" t="str">
        <f t="shared" si="12"/>
        <v>475-9</v>
      </c>
      <c r="J26" s="52" t="str">
        <f t="shared" si="13"/>
        <v>475-10</v>
      </c>
      <c r="K26" s="52" t="str">
        <f t="shared" si="14"/>
        <v>475-11</v>
      </c>
      <c r="L26" s="52" t="str">
        <f t="shared" si="15"/>
        <v>475-12</v>
      </c>
      <c r="M26" s="52" t="str">
        <f t="shared" si="16"/>
        <v>475-13</v>
      </c>
      <c r="N26" s="52" t="str">
        <f t="shared" si="17"/>
        <v>475-14</v>
      </c>
      <c r="O26" s="52" t="str">
        <f t="shared" si="18"/>
        <v>475-15</v>
      </c>
      <c r="P26" s="52" t="str">
        <f t="shared" si="19"/>
        <v>475-16</v>
      </c>
      <c r="Q26" s="52" t="str">
        <f t="shared" si="20"/>
        <v>475-17</v>
      </c>
      <c r="R26" s="52" t="str">
        <f t="shared" si="21"/>
        <v>475-18</v>
      </c>
      <c r="S26" s="52" t="str">
        <f t="shared" si="22"/>
        <v>475-19</v>
      </c>
      <c r="T26" s="52" t="str">
        <f t="shared" si="23"/>
        <v>475-20</v>
      </c>
      <c r="U26" s="52" t="str">
        <f t="shared" si="24"/>
        <v>475-21</v>
      </c>
      <c r="V26" s="52" t="str">
        <f t="shared" si="25"/>
        <v>475-24</v>
      </c>
      <c r="W26" s="4" t="s">
        <v>107</v>
      </c>
      <c r="X26" s="53" t="s">
        <v>240</v>
      </c>
      <c r="Y26" s="157">
        <v>475</v>
      </c>
      <c r="Z26" s="433">
        <v>3</v>
      </c>
      <c r="AA26" s="433">
        <v>1</v>
      </c>
      <c r="AB26" s="433"/>
      <c r="AC26" s="433">
        <v>1</v>
      </c>
      <c r="AD26" s="433">
        <v>1416</v>
      </c>
      <c r="AE26" s="433"/>
      <c r="AF26" s="433"/>
      <c r="AG26" s="433">
        <v>7</v>
      </c>
      <c r="AH26" s="433">
        <v>124</v>
      </c>
      <c r="AI26" s="433"/>
      <c r="AJ26" s="433"/>
      <c r="AK26" s="433"/>
      <c r="AL26" s="433"/>
      <c r="AM26" s="433"/>
      <c r="AN26" s="433">
        <v>734</v>
      </c>
      <c r="AO26" s="433"/>
      <c r="AP26" s="433">
        <v>1993</v>
      </c>
      <c r="AQ26" s="433"/>
      <c r="AR26" s="433"/>
      <c r="AS26" s="433"/>
      <c r="AT26" s="433"/>
      <c r="AU26" s="433"/>
      <c r="AV26" s="433"/>
      <c r="AW26" s="433">
        <v>2</v>
      </c>
      <c r="AX26" s="156">
        <f t="shared" si="32"/>
        <v>4279</v>
      </c>
    </row>
    <row r="27" spans="1:50">
      <c r="A27" s="52" t="str">
        <f t="shared" si="4"/>
        <v>480-1</v>
      </c>
      <c r="B27" s="52" t="str">
        <f t="shared" si="5"/>
        <v>480-2</v>
      </c>
      <c r="C27" s="52" t="str">
        <f t="shared" si="6"/>
        <v>480-3</v>
      </c>
      <c r="D27" s="52" t="str">
        <f t="shared" si="7"/>
        <v>480-4</v>
      </c>
      <c r="E27" s="52" t="str">
        <f t="shared" si="8"/>
        <v>480-5</v>
      </c>
      <c r="F27" s="52" t="str">
        <f t="shared" si="9"/>
        <v>480-6</v>
      </c>
      <c r="G27" s="52" t="str">
        <f t="shared" si="10"/>
        <v>480-7</v>
      </c>
      <c r="H27" s="52" t="str">
        <f t="shared" si="11"/>
        <v>480-8</v>
      </c>
      <c r="I27" s="52" t="str">
        <f t="shared" si="12"/>
        <v>480-9</v>
      </c>
      <c r="J27" s="52" t="str">
        <f t="shared" si="13"/>
        <v>480-10</v>
      </c>
      <c r="K27" s="52" t="str">
        <f t="shared" si="14"/>
        <v>480-11</v>
      </c>
      <c r="L27" s="52" t="str">
        <f t="shared" si="15"/>
        <v>480-12</v>
      </c>
      <c r="M27" s="52" t="str">
        <f t="shared" si="16"/>
        <v>480-13</v>
      </c>
      <c r="N27" s="52" t="str">
        <f t="shared" si="17"/>
        <v>480-14</v>
      </c>
      <c r="O27" s="52" t="str">
        <f t="shared" si="18"/>
        <v>480-15</v>
      </c>
      <c r="P27" s="52" t="str">
        <f t="shared" si="19"/>
        <v>480-16</v>
      </c>
      <c r="Q27" s="52" t="str">
        <f t="shared" si="20"/>
        <v>480-17</v>
      </c>
      <c r="R27" s="52" t="str">
        <f t="shared" si="21"/>
        <v>480-18</v>
      </c>
      <c r="S27" s="52" t="str">
        <f t="shared" si="22"/>
        <v>480-19</v>
      </c>
      <c r="T27" s="52" t="str">
        <f t="shared" si="23"/>
        <v>480-20</v>
      </c>
      <c r="U27" s="52" t="str">
        <f t="shared" si="24"/>
        <v>480-21</v>
      </c>
      <c r="V27" s="52" t="str">
        <f t="shared" si="25"/>
        <v>480-24</v>
      </c>
      <c r="W27" s="4" t="s">
        <v>20</v>
      </c>
      <c r="X27" s="53" t="s">
        <v>240</v>
      </c>
      <c r="Y27" s="157">
        <v>480</v>
      </c>
      <c r="Z27" s="433">
        <v>17</v>
      </c>
      <c r="AA27" s="433"/>
      <c r="AB27" s="433">
        <v>21</v>
      </c>
      <c r="AC27" s="433">
        <v>9</v>
      </c>
      <c r="AD27" s="433">
        <v>12824</v>
      </c>
      <c r="AE27" s="433"/>
      <c r="AF27" s="433">
        <v>48</v>
      </c>
      <c r="AG27" s="433">
        <v>67</v>
      </c>
      <c r="AH27" s="433">
        <v>1134</v>
      </c>
      <c r="AI27" s="433"/>
      <c r="AJ27" s="433"/>
      <c r="AK27" s="433"/>
      <c r="AL27" s="433">
        <v>2</v>
      </c>
      <c r="AM27" s="433">
        <v>1</v>
      </c>
      <c r="AN27" s="433">
        <v>1998</v>
      </c>
      <c r="AO27" s="433"/>
      <c r="AP27" s="433">
        <v>2161</v>
      </c>
      <c r="AQ27" s="433">
        <v>3</v>
      </c>
      <c r="AR27" s="433">
        <v>198</v>
      </c>
      <c r="AS27" s="433"/>
      <c r="AT27" s="433"/>
      <c r="AU27" s="433">
        <v>3</v>
      </c>
      <c r="AV27" s="433"/>
      <c r="AW27" s="433">
        <v>1</v>
      </c>
      <c r="AX27" s="156">
        <f t="shared" si="32"/>
        <v>18486</v>
      </c>
    </row>
    <row r="28" spans="1:50">
      <c r="A28" s="52" t="str">
        <f t="shared" si="4"/>
        <v>490-1</v>
      </c>
      <c r="B28" s="52" t="str">
        <f t="shared" si="5"/>
        <v>490-2</v>
      </c>
      <c r="C28" s="52" t="str">
        <f t="shared" si="6"/>
        <v>490-3</v>
      </c>
      <c r="D28" s="52" t="str">
        <f t="shared" si="7"/>
        <v>490-4</v>
      </c>
      <c r="E28" s="52" t="str">
        <f t="shared" si="8"/>
        <v>490-5</v>
      </c>
      <c r="F28" s="52" t="str">
        <f t="shared" si="9"/>
        <v>490-6</v>
      </c>
      <c r="G28" s="52" t="str">
        <f t="shared" si="10"/>
        <v>490-7</v>
      </c>
      <c r="H28" s="52" t="str">
        <f t="shared" si="11"/>
        <v>490-8</v>
      </c>
      <c r="I28" s="52" t="str">
        <f t="shared" si="12"/>
        <v>490-9</v>
      </c>
      <c r="J28" s="52" t="str">
        <f t="shared" si="13"/>
        <v>490-10</v>
      </c>
      <c r="K28" s="52" t="str">
        <f t="shared" si="14"/>
        <v>490-11</v>
      </c>
      <c r="L28" s="52" t="str">
        <f t="shared" si="15"/>
        <v>490-12</v>
      </c>
      <c r="M28" s="52" t="str">
        <f t="shared" si="16"/>
        <v>490-13</v>
      </c>
      <c r="N28" s="52" t="str">
        <f t="shared" si="17"/>
        <v>490-14</v>
      </c>
      <c r="O28" s="52" t="str">
        <f t="shared" si="18"/>
        <v>490-15</v>
      </c>
      <c r="P28" s="52" t="str">
        <f t="shared" si="19"/>
        <v>490-16</v>
      </c>
      <c r="Q28" s="52" t="str">
        <f t="shared" si="20"/>
        <v>490-17</v>
      </c>
      <c r="R28" s="52" t="str">
        <f t="shared" si="21"/>
        <v>490-18</v>
      </c>
      <c r="S28" s="52" t="str">
        <f t="shared" si="22"/>
        <v>490-19</v>
      </c>
      <c r="T28" s="52" t="str">
        <f t="shared" si="23"/>
        <v>490-20</v>
      </c>
      <c r="U28" s="52" t="str">
        <f t="shared" si="24"/>
        <v>490-21</v>
      </c>
      <c r="V28" s="52" t="str">
        <f t="shared" si="25"/>
        <v>490-24</v>
      </c>
      <c r="W28" s="5" t="s">
        <v>50</v>
      </c>
      <c r="X28" s="53" t="s">
        <v>240</v>
      </c>
      <c r="Y28" s="157">
        <v>490</v>
      </c>
      <c r="Z28" s="433">
        <v>60</v>
      </c>
      <c r="AA28" s="433">
        <v>6</v>
      </c>
      <c r="AB28" s="433"/>
      <c r="AC28" s="433">
        <v>1</v>
      </c>
      <c r="AD28" s="433">
        <v>39654</v>
      </c>
      <c r="AE28" s="433">
        <v>1</v>
      </c>
      <c r="AF28" s="433">
        <v>20</v>
      </c>
      <c r="AG28" s="433">
        <v>35</v>
      </c>
      <c r="AH28" s="433">
        <v>1441</v>
      </c>
      <c r="AI28" s="433"/>
      <c r="AJ28" s="433"/>
      <c r="AK28" s="433"/>
      <c r="AL28" s="433"/>
      <c r="AM28" s="433">
        <v>1</v>
      </c>
      <c r="AN28" s="433">
        <v>535</v>
      </c>
      <c r="AO28" s="433">
        <v>1</v>
      </c>
      <c r="AP28" s="433">
        <v>2386</v>
      </c>
      <c r="AQ28" s="433">
        <v>5</v>
      </c>
      <c r="AR28" s="433">
        <v>2144</v>
      </c>
      <c r="AS28" s="433"/>
      <c r="AT28" s="433"/>
      <c r="AU28" s="433">
        <v>1</v>
      </c>
      <c r="AV28" s="433"/>
      <c r="AW28" s="433"/>
      <c r="AX28" s="156">
        <f t="shared" si="32"/>
        <v>46291</v>
      </c>
    </row>
    <row r="29" spans="1:50">
      <c r="A29" s="52" t="str">
        <f t="shared" si="4"/>
        <v>659-1</v>
      </c>
      <c r="B29" s="52" t="str">
        <f t="shared" si="5"/>
        <v>659-2</v>
      </c>
      <c r="C29" s="52" t="str">
        <f t="shared" si="6"/>
        <v>659-3</v>
      </c>
      <c r="D29" s="52" t="str">
        <f t="shared" si="7"/>
        <v>659-4</v>
      </c>
      <c r="E29" s="52" t="str">
        <f t="shared" si="8"/>
        <v>659-5</v>
      </c>
      <c r="F29" s="52" t="str">
        <f t="shared" si="9"/>
        <v>659-6</v>
      </c>
      <c r="G29" s="52" t="str">
        <f t="shared" si="10"/>
        <v>659-7</v>
      </c>
      <c r="H29" s="52" t="str">
        <f t="shared" si="11"/>
        <v>659-8</v>
      </c>
      <c r="I29" s="52" t="str">
        <f t="shared" si="12"/>
        <v>659-9</v>
      </c>
      <c r="J29" s="52" t="str">
        <f t="shared" si="13"/>
        <v>659-10</v>
      </c>
      <c r="K29" s="52" t="str">
        <f t="shared" si="14"/>
        <v>659-11</v>
      </c>
      <c r="L29" s="52" t="str">
        <f t="shared" si="15"/>
        <v>659-12</v>
      </c>
      <c r="M29" s="52" t="str">
        <f t="shared" si="16"/>
        <v>659-13</v>
      </c>
      <c r="N29" s="52" t="str">
        <f t="shared" si="17"/>
        <v>659-14</v>
      </c>
      <c r="O29" s="52" t="str">
        <f t="shared" si="18"/>
        <v>659-15</v>
      </c>
      <c r="P29" s="52" t="str">
        <f t="shared" si="19"/>
        <v>659-16</v>
      </c>
      <c r="Q29" s="52" t="str">
        <f t="shared" si="20"/>
        <v>659-17</v>
      </c>
      <c r="R29" s="52" t="str">
        <f t="shared" si="21"/>
        <v>659-18</v>
      </c>
      <c r="S29" s="52" t="str">
        <f t="shared" si="22"/>
        <v>659-19</v>
      </c>
      <c r="T29" s="52" t="str">
        <f t="shared" si="23"/>
        <v>659-20</v>
      </c>
      <c r="U29" s="52" t="str">
        <f t="shared" si="24"/>
        <v>659-21</v>
      </c>
      <c r="V29" s="52" t="str">
        <f t="shared" si="25"/>
        <v>659-24</v>
      </c>
      <c r="W29" s="4" t="s">
        <v>94</v>
      </c>
      <c r="X29" s="53" t="s">
        <v>240</v>
      </c>
      <c r="Y29" s="157">
        <v>659</v>
      </c>
      <c r="Z29" s="433">
        <v>9</v>
      </c>
      <c r="AA29" s="433">
        <v>4</v>
      </c>
      <c r="AB29" s="433">
        <v>4</v>
      </c>
      <c r="AC29" s="433">
        <v>2</v>
      </c>
      <c r="AD29" s="433">
        <v>17148</v>
      </c>
      <c r="AE29" s="433">
        <v>1</v>
      </c>
      <c r="AF29" s="433">
        <v>106</v>
      </c>
      <c r="AG29" s="433">
        <v>4</v>
      </c>
      <c r="AH29" s="433">
        <v>126</v>
      </c>
      <c r="AI29" s="433"/>
      <c r="AJ29" s="433"/>
      <c r="AK29" s="433"/>
      <c r="AL29" s="433">
        <v>3</v>
      </c>
      <c r="AM29" s="433"/>
      <c r="AN29" s="433">
        <v>2568</v>
      </c>
      <c r="AO29" s="433"/>
      <c r="AP29" s="433">
        <v>349</v>
      </c>
      <c r="AQ29" s="433">
        <v>3</v>
      </c>
      <c r="AR29" s="433">
        <v>33</v>
      </c>
      <c r="AS29" s="433"/>
      <c r="AT29" s="433"/>
      <c r="AU29" s="433"/>
      <c r="AV29" s="433"/>
      <c r="AW29" s="433"/>
      <c r="AX29" s="156">
        <f t="shared" si="32"/>
        <v>20360</v>
      </c>
    </row>
    <row r="30" spans="1:50">
      <c r="A30" s="52" t="str">
        <f t="shared" si="4"/>
        <v>665-1</v>
      </c>
      <c r="B30" s="52" t="str">
        <f t="shared" si="5"/>
        <v>665-2</v>
      </c>
      <c r="C30" s="52" t="str">
        <f t="shared" si="6"/>
        <v>665-3</v>
      </c>
      <c r="D30" s="52" t="str">
        <f t="shared" si="7"/>
        <v>665-4</v>
      </c>
      <c r="E30" s="52" t="str">
        <f t="shared" si="8"/>
        <v>665-5</v>
      </c>
      <c r="F30" s="52" t="str">
        <f t="shared" si="9"/>
        <v>665-6</v>
      </c>
      <c r="G30" s="52" t="str">
        <f t="shared" si="10"/>
        <v>665-7</v>
      </c>
      <c r="H30" s="52" t="str">
        <f t="shared" si="11"/>
        <v>665-8</v>
      </c>
      <c r="I30" s="52" t="str">
        <f t="shared" si="12"/>
        <v>665-9</v>
      </c>
      <c r="J30" s="52" t="str">
        <f t="shared" si="13"/>
        <v>665-10</v>
      </c>
      <c r="K30" s="52" t="str">
        <f t="shared" si="14"/>
        <v>665-11</v>
      </c>
      <c r="L30" s="52" t="str">
        <f t="shared" si="15"/>
        <v>665-12</v>
      </c>
      <c r="M30" s="52" t="str">
        <f t="shared" si="16"/>
        <v>665-13</v>
      </c>
      <c r="N30" s="52" t="str">
        <f t="shared" si="17"/>
        <v>665-14</v>
      </c>
      <c r="O30" s="52" t="str">
        <f t="shared" si="18"/>
        <v>665-15</v>
      </c>
      <c r="P30" s="52" t="str">
        <f t="shared" si="19"/>
        <v>665-16</v>
      </c>
      <c r="Q30" s="52" t="str">
        <f t="shared" si="20"/>
        <v>665-17</v>
      </c>
      <c r="R30" s="52" t="str">
        <f t="shared" si="21"/>
        <v>665-18</v>
      </c>
      <c r="S30" s="52" t="str">
        <f t="shared" si="22"/>
        <v>665-19</v>
      </c>
      <c r="T30" s="52" t="str">
        <f t="shared" si="23"/>
        <v>665-20</v>
      </c>
      <c r="U30" s="52" t="str">
        <f t="shared" si="24"/>
        <v>665-21</v>
      </c>
      <c r="V30" s="52" t="str">
        <f t="shared" si="25"/>
        <v>665-24</v>
      </c>
      <c r="W30" s="5" t="s">
        <v>95</v>
      </c>
      <c r="X30" s="53" t="s">
        <v>240</v>
      </c>
      <c r="Y30" s="157">
        <v>665</v>
      </c>
      <c r="Z30" s="433">
        <v>7</v>
      </c>
      <c r="AA30" s="433">
        <v>3</v>
      </c>
      <c r="AB30" s="433">
        <v>1</v>
      </c>
      <c r="AC30" s="433">
        <v>14</v>
      </c>
      <c r="AD30" s="433">
        <v>12918</v>
      </c>
      <c r="AE30" s="433">
        <v>10</v>
      </c>
      <c r="AF30" s="433">
        <v>39</v>
      </c>
      <c r="AG30" s="433">
        <v>94</v>
      </c>
      <c r="AH30" s="433">
        <v>14949</v>
      </c>
      <c r="AI30" s="433">
        <v>1</v>
      </c>
      <c r="AJ30" s="433">
        <v>1</v>
      </c>
      <c r="AK30" s="433">
        <v>1</v>
      </c>
      <c r="AL30" s="433">
        <v>1</v>
      </c>
      <c r="AM30" s="433"/>
      <c r="AN30" s="433">
        <v>2251</v>
      </c>
      <c r="AO30" s="433">
        <v>1</v>
      </c>
      <c r="AP30" s="433">
        <v>5</v>
      </c>
      <c r="AQ30" s="433">
        <v>14</v>
      </c>
      <c r="AR30" s="433">
        <v>105</v>
      </c>
      <c r="AS30" s="433"/>
      <c r="AT30" s="433"/>
      <c r="AU30" s="433">
        <v>1</v>
      </c>
      <c r="AV30" s="433"/>
      <c r="AW30" s="433"/>
      <c r="AX30" s="156">
        <f t="shared" si="32"/>
        <v>30416</v>
      </c>
    </row>
    <row r="31" spans="1:50">
      <c r="A31" s="52" t="str">
        <f t="shared" si="4"/>
        <v>837-1</v>
      </c>
      <c r="B31" s="52" t="str">
        <f t="shared" si="5"/>
        <v>837-2</v>
      </c>
      <c r="C31" s="52" t="str">
        <f t="shared" si="6"/>
        <v>837-3</v>
      </c>
      <c r="D31" s="52" t="str">
        <f t="shared" si="7"/>
        <v>837-4</v>
      </c>
      <c r="E31" s="52" t="str">
        <f t="shared" si="8"/>
        <v>837-5</v>
      </c>
      <c r="F31" s="52" t="str">
        <f t="shared" si="9"/>
        <v>837-6</v>
      </c>
      <c r="G31" s="52" t="str">
        <f t="shared" si="10"/>
        <v>837-7</v>
      </c>
      <c r="H31" s="52" t="str">
        <f t="shared" si="11"/>
        <v>837-8</v>
      </c>
      <c r="I31" s="52" t="str">
        <f t="shared" si="12"/>
        <v>837-9</v>
      </c>
      <c r="J31" s="52" t="str">
        <f t="shared" si="13"/>
        <v>837-10</v>
      </c>
      <c r="K31" s="52" t="str">
        <f t="shared" si="14"/>
        <v>837-11</v>
      </c>
      <c r="L31" s="52" t="str">
        <f t="shared" si="15"/>
        <v>837-12</v>
      </c>
      <c r="M31" s="52" t="str">
        <f t="shared" si="16"/>
        <v>837-13</v>
      </c>
      <c r="N31" s="52" t="str">
        <f t="shared" si="17"/>
        <v>837-14</v>
      </c>
      <c r="O31" s="52" t="str">
        <f t="shared" si="18"/>
        <v>837-15</v>
      </c>
      <c r="P31" s="52" t="str">
        <f t="shared" si="19"/>
        <v>837-16</v>
      </c>
      <c r="Q31" s="52" t="str">
        <f t="shared" si="20"/>
        <v>837-17</v>
      </c>
      <c r="R31" s="52" t="str">
        <f t="shared" si="21"/>
        <v>837-18</v>
      </c>
      <c r="S31" s="52" t="str">
        <f t="shared" si="22"/>
        <v>837-19</v>
      </c>
      <c r="T31" s="52" t="str">
        <f t="shared" si="23"/>
        <v>837-20</v>
      </c>
      <c r="U31" s="52" t="str">
        <f t="shared" si="24"/>
        <v>837-21</v>
      </c>
      <c r="V31" s="52" t="str">
        <f t="shared" si="25"/>
        <v>837-24</v>
      </c>
      <c r="W31" s="4" t="s">
        <v>28</v>
      </c>
      <c r="X31" s="53" t="s">
        <v>240</v>
      </c>
      <c r="Y31" s="157">
        <v>837</v>
      </c>
      <c r="Z31" s="433">
        <v>5</v>
      </c>
      <c r="AA31" s="433">
        <v>6</v>
      </c>
      <c r="AB31" s="433">
        <v>5</v>
      </c>
      <c r="AC31" s="433">
        <v>5</v>
      </c>
      <c r="AD31" s="433">
        <v>31870</v>
      </c>
      <c r="AE31" s="433">
        <v>8</v>
      </c>
      <c r="AF31" s="433">
        <v>134</v>
      </c>
      <c r="AG31" s="433">
        <v>110</v>
      </c>
      <c r="AH31" s="433">
        <v>58029</v>
      </c>
      <c r="AI31" s="433">
        <v>1</v>
      </c>
      <c r="AJ31" s="433"/>
      <c r="AK31" s="433"/>
      <c r="AL31" s="433">
        <v>3</v>
      </c>
      <c r="AM31" s="433">
        <v>7</v>
      </c>
      <c r="AN31" s="433">
        <v>207</v>
      </c>
      <c r="AO31" s="433"/>
      <c r="AP31" s="433">
        <v>1609</v>
      </c>
      <c r="AQ31" s="433">
        <v>12</v>
      </c>
      <c r="AR31" s="433">
        <v>148</v>
      </c>
      <c r="AS31" s="433"/>
      <c r="AT31" s="433"/>
      <c r="AU31" s="433">
        <v>24</v>
      </c>
      <c r="AV31" s="433"/>
      <c r="AW31" s="433">
        <v>3</v>
      </c>
      <c r="AX31" s="156">
        <f t="shared" si="32"/>
        <v>92183</v>
      </c>
    </row>
    <row r="32" spans="1:50">
      <c r="A32" s="52" t="str">
        <f t="shared" si="4"/>
        <v>873-1</v>
      </c>
      <c r="B32" s="52" t="str">
        <f t="shared" si="5"/>
        <v>873-2</v>
      </c>
      <c r="C32" s="52" t="str">
        <f t="shared" si="6"/>
        <v>873-3</v>
      </c>
      <c r="D32" s="52" t="str">
        <f t="shared" si="7"/>
        <v>873-4</v>
      </c>
      <c r="E32" s="52" t="str">
        <f t="shared" si="8"/>
        <v>873-5</v>
      </c>
      <c r="F32" s="52" t="str">
        <f t="shared" si="9"/>
        <v>873-6</v>
      </c>
      <c r="G32" s="52" t="str">
        <f t="shared" si="10"/>
        <v>873-7</v>
      </c>
      <c r="H32" s="52" t="str">
        <f t="shared" si="11"/>
        <v>873-8</v>
      </c>
      <c r="I32" s="52" t="str">
        <f t="shared" si="12"/>
        <v>873-9</v>
      </c>
      <c r="J32" s="52" t="str">
        <f t="shared" si="13"/>
        <v>873-10</v>
      </c>
      <c r="K32" s="52" t="str">
        <f t="shared" si="14"/>
        <v>873-11</v>
      </c>
      <c r="L32" s="52" t="str">
        <f t="shared" si="15"/>
        <v>873-12</v>
      </c>
      <c r="M32" s="52" t="str">
        <f t="shared" si="16"/>
        <v>873-13</v>
      </c>
      <c r="N32" s="52" t="str">
        <f t="shared" si="17"/>
        <v>873-14</v>
      </c>
      <c r="O32" s="52" t="str">
        <f t="shared" si="18"/>
        <v>873-15</v>
      </c>
      <c r="P32" s="52" t="str">
        <f t="shared" si="19"/>
        <v>873-16</v>
      </c>
      <c r="Q32" s="52" t="str">
        <f t="shared" si="20"/>
        <v>873-17</v>
      </c>
      <c r="R32" s="52" t="str">
        <f t="shared" si="21"/>
        <v>873-18</v>
      </c>
      <c r="S32" s="52" t="str">
        <f t="shared" si="22"/>
        <v>873-19</v>
      </c>
      <c r="T32" s="52" t="str">
        <f t="shared" si="23"/>
        <v>873-20</v>
      </c>
      <c r="U32" s="52" t="str">
        <f t="shared" si="24"/>
        <v>873-21</v>
      </c>
      <c r="V32" s="52" t="str">
        <f t="shared" si="25"/>
        <v>873-24</v>
      </c>
      <c r="W32" s="5" t="s">
        <v>30</v>
      </c>
      <c r="X32" s="53" t="s">
        <v>240</v>
      </c>
      <c r="Y32" s="157">
        <v>873</v>
      </c>
      <c r="Z32" s="433">
        <v>19</v>
      </c>
      <c r="AA32" s="433">
        <v>2</v>
      </c>
      <c r="AB32" s="433"/>
      <c r="AC32" s="433"/>
      <c r="AD32" s="433">
        <v>5930</v>
      </c>
      <c r="AE32" s="433">
        <v>1</v>
      </c>
      <c r="AF32" s="433"/>
      <c r="AG32" s="433"/>
      <c r="AH32" s="433">
        <v>51</v>
      </c>
      <c r="AI32" s="433"/>
      <c r="AJ32" s="433"/>
      <c r="AK32" s="433"/>
      <c r="AL32" s="433">
        <v>2</v>
      </c>
      <c r="AM32" s="433"/>
      <c r="AN32" s="433">
        <v>14</v>
      </c>
      <c r="AO32" s="433"/>
      <c r="AP32" s="433">
        <v>870</v>
      </c>
      <c r="AQ32" s="433">
        <v>2</v>
      </c>
      <c r="AR32" s="433">
        <v>1</v>
      </c>
      <c r="AS32" s="433"/>
      <c r="AT32" s="433"/>
      <c r="AU32" s="433"/>
      <c r="AV32" s="433"/>
      <c r="AW32" s="433">
        <v>90</v>
      </c>
      <c r="AX32" s="156">
        <f t="shared" si="32"/>
        <v>6892</v>
      </c>
    </row>
    <row r="33" spans="1:50">
      <c r="A33" s="52" t="str">
        <f t="shared" si="4"/>
        <v>-1</v>
      </c>
      <c r="B33" s="52" t="str">
        <f t="shared" si="5"/>
        <v>-2</v>
      </c>
      <c r="C33" s="52" t="str">
        <f t="shared" si="6"/>
        <v>-3</v>
      </c>
      <c r="D33" s="52" t="str">
        <f t="shared" si="7"/>
        <v>-4</v>
      </c>
      <c r="E33" s="52" t="str">
        <f t="shared" si="8"/>
        <v>-5</v>
      </c>
      <c r="F33" s="52" t="str">
        <f t="shared" si="9"/>
        <v>-6</v>
      </c>
      <c r="G33" s="52" t="str">
        <f t="shared" si="10"/>
        <v>-7</v>
      </c>
      <c r="H33" s="52" t="str">
        <f t="shared" si="11"/>
        <v>-8</v>
      </c>
      <c r="I33" s="52" t="str">
        <f t="shared" si="12"/>
        <v>-9</v>
      </c>
      <c r="J33" s="52" t="str">
        <f t="shared" si="13"/>
        <v>-10</v>
      </c>
      <c r="K33" s="52" t="str">
        <f t="shared" si="14"/>
        <v>-11</v>
      </c>
      <c r="L33" s="52" t="str">
        <f t="shared" si="15"/>
        <v>-12</v>
      </c>
      <c r="M33" s="52" t="str">
        <f t="shared" si="16"/>
        <v>-13</v>
      </c>
      <c r="N33" s="52" t="str">
        <f t="shared" si="17"/>
        <v>-14</v>
      </c>
      <c r="O33" s="52" t="str">
        <f t="shared" si="18"/>
        <v>-15</v>
      </c>
      <c r="P33" s="52" t="str">
        <f t="shared" si="19"/>
        <v>-16</v>
      </c>
      <c r="Q33" s="52" t="str">
        <f t="shared" si="20"/>
        <v>-17</v>
      </c>
      <c r="R33" s="52" t="str">
        <f t="shared" si="21"/>
        <v>-18</v>
      </c>
      <c r="S33" s="52" t="str">
        <f t="shared" si="22"/>
        <v>-19</v>
      </c>
      <c r="T33" s="52" t="str">
        <f t="shared" si="23"/>
        <v>-20</v>
      </c>
      <c r="U33" s="52" t="str">
        <f t="shared" si="24"/>
        <v>-21</v>
      </c>
      <c r="V33" s="52" t="str">
        <f t="shared" si="25"/>
        <v>-24</v>
      </c>
      <c r="W33" s="694" t="s">
        <v>290</v>
      </c>
      <c r="X33" s="694"/>
      <c r="Y33" s="154"/>
      <c r="Z33" s="60">
        <f>SUM(Z34:Z43)</f>
        <v>226</v>
      </c>
      <c r="AA33" s="29">
        <f t="shared" ref="AA33:AW33" si="33">SUM(AA34:AA43)</f>
        <v>71</v>
      </c>
      <c r="AB33" s="60">
        <f t="shared" si="33"/>
        <v>14</v>
      </c>
      <c r="AC33" s="60">
        <f t="shared" si="33"/>
        <v>109</v>
      </c>
      <c r="AD33" s="60">
        <f t="shared" si="33"/>
        <v>106021</v>
      </c>
      <c r="AE33" s="60">
        <f t="shared" si="33"/>
        <v>8</v>
      </c>
      <c r="AF33" s="60">
        <f t="shared" si="33"/>
        <v>958</v>
      </c>
      <c r="AG33" s="60">
        <f t="shared" si="33"/>
        <v>111</v>
      </c>
      <c r="AH33" s="60">
        <f t="shared" si="33"/>
        <v>10473</v>
      </c>
      <c r="AI33" s="60">
        <f t="shared" si="33"/>
        <v>5</v>
      </c>
      <c r="AJ33" s="60">
        <f t="shared" si="33"/>
        <v>1</v>
      </c>
      <c r="AK33" s="60">
        <f t="shared" si="33"/>
        <v>1</v>
      </c>
      <c r="AL33" s="60">
        <f t="shared" si="33"/>
        <v>2</v>
      </c>
      <c r="AM33" s="60">
        <f>SUM(AM34:AM43)</f>
        <v>85</v>
      </c>
      <c r="AN33" s="60">
        <f t="shared" si="33"/>
        <v>11484</v>
      </c>
      <c r="AO33" s="60">
        <f t="shared" si="33"/>
        <v>29</v>
      </c>
      <c r="AP33" s="60">
        <f t="shared" si="33"/>
        <v>699</v>
      </c>
      <c r="AQ33" s="60">
        <f t="shared" si="33"/>
        <v>5</v>
      </c>
      <c r="AR33" s="60">
        <f t="shared" si="33"/>
        <v>75</v>
      </c>
      <c r="AS33" s="60">
        <f t="shared" si="33"/>
        <v>0</v>
      </c>
      <c r="AT33" s="60">
        <f t="shared" si="33"/>
        <v>1</v>
      </c>
      <c r="AU33" s="60">
        <f t="shared" ref="AU33" si="34">SUM(AU34:AU43)</f>
        <v>30</v>
      </c>
      <c r="AV33" s="60">
        <f t="shared" si="33"/>
        <v>0</v>
      </c>
      <c r="AW33" s="60">
        <f t="shared" si="33"/>
        <v>99</v>
      </c>
      <c r="AX33" s="155">
        <f>SUM(Z33:AW33)</f>
        <v>130507</v>
      </c>
    </row>
    <row r="34" spans="1:50">
      <c r="A34" s="52" t="str">
        <f t="shared" si="4"/>
        <v>31-1</v>
      </c>
      <c r="B34" s="52" t="str">
        <f t="shared" si="5"/>
        <v>31-2</v>
      </c>
      <c r="C34" s="52" t="str">
        <f t="shared" si="6"/>
        <v>31-3</v>
      </c>
      <c r="D34" s="52" t="str">
        <f t="shared" si="7"/>
        <v>31-4</v>
      </c>
      <c r="E34" s="52" t="str">
        <f t="shared" si="8"/>
        <v>31-5</v>
      </c>
      <c r="F34" s="52" t="str">
        <f t="shared" si="9"/>
        <v>31-6</v>
      </c>
      <c r="G34" s="52" t="str">
        <f t="shared" si="10"/>
        <v>31-7</v>
      </c>
      <c r="H34" s="52" t="str">
        <f t="shared" si="11"/>
        <v>31-8</v>
      </c>
      <c r="I34" s="52" t="str">
        <f t="shared" si="12"/>
        <v>31-9</v>
      </c>
      <c r="J34" s="52" t="str">
        <f t="shared" si="13"/>
        <v>31-10</v>
      </c>
      <c r="K34" s="52" t="str">
        <f t="shared" si="14"/>
        <v>31-11</v>
      </c>
      <c r="L34" s="52" t="str">
        <f t="shared" si="15"/>
        <v>31-12</v>
      </c>
      <c r="M34" s="52" t="str">
        <f t="shared" si="16"/>
        <v>31-13</v>
      </c>
      <c r="N34" s="52" t="str">
        <f t="shared" si="17"/>
        <v>31-14</v>
      </c>
      <c r="O34" s="52" t="str">
        <f t="shared" si="18"/>
        <v>31-15</v>
      </c>
      <c r="P34" s="52" t="str">
        <f t="shared" si="19"/>
        <v>31-16</v>
      </c>
      <c r="Q34" s="52" t="str">
        <f t="shared" si="20"/>
        <v>31-17</v>
      </c>
      <c r="R34" s="52" t="str">
        <f t="shared" si="21"/>
        <v>31-18</v>
      </c>
      <c r="S34" s="52" t="str">
        <f t="shared" si="22"/>
        <v>31-19</v>
      </c>
      <c r="T34" s="52" t="str">
        <f t="shared" si="23"/>
        <v>31-20</v>
      </c>
      <c r="U34" s="52" t="str">
        <f t="shared" si="24"/>
        <v>31-21</v>
      </c>
      <c r="V34" s="52" t="str">
        <f t="shared" si="25"/>
        <v>31-24</v>
      </c>
      <c r="W34" s="25" t="s">
        <v>63</v>
      </c>
      <c r="X34" s="53" t="s">
        <v>238</v>
      </c>
      <c r="Y34" s="157">
        <v>31</v>
      </c>
      <c r="Z34" s="433">
        <v>53</v>
      </c>
      <c r="AA34" s="433">
        <v>6</v>
      </c>
      <c r="AB34" s="433"/>
      <c r="AC34" s="433">
        <v>16</v>
      </c>
      <c r="AD34" s="433">
        <v>12625</v>
      </c>
      <c r="AE34" s="433"/>
      <c r="AF34" s="433">
        <v>113</v>
      </c>
      <c r="AG34" s="433">
        <v>19</v>
      </c>
      <c r="AH34" s="433">
        <v>1321</v>
      </c>
      <c r="AI34" s="433"/>
      <c r="AJ34" s="433"/>
      <c r="AK34" s="433"/>
      <c r="AL34" s="433"/>
      <c r="AM34" s="433">
        <v>3</v>
      </c>
      <c r="AN34" s="433">
        <v>2586</v>
      </c>
      <c r="AO34" s="433">
        <v>5</v>
      </c>
      <c r="AP34" s="433">
        <v>2</v>
      </c>
      <c r="AQ34" s="433">
        <v>3</v>
      </c>
      <c r="AR34" s="433">
        <v>7</v>
      </c>
      <c r="AS34" s="433"/>
      <c r="AT34" s="433"/>
      <c r="AU34" s="433">
        <v>2</v>
      </c>
      <c r="AV34" s="433"/>
      <c r="AW34" s="433"/>
      <c r="AX34" s="156">
        <f t="shared" ref="AX34:AX43" si="35">SUM(Z34:AV34)</f>
        <v>16761</v>
      </c>
    </row>
    <row r="35" spans="1:50">
      <c r="A35" s="52" t="str">
        <f t="shared" si="4"/>
        <v>40-1</v>
      </c>
      <c r="B35" s="52" t="str">
        <f t="shared" si="5"/>
        <v>40-2</v>
      </c>
      <c r="C35" s="52" t="str">
        <f t="shared" si="6"/>
        <v>40-3</v>
      </c>
      <c r="D35" s="52" t="str">
        <f t="shared" si="7"/>
        <v>40-4</v>
      </c>
      <c r="E35" s="52" t="str">
        <f t="shared" si="8"/>
        <v>40-5</v>
      </c>
      <c r="F35" s="52" t="str">
        <f t="shared" si="9"/>
        <v>40-6</v>
      </c>
      <c r="G35" s="52" t="str">
        <f t="shared" si="10"/>
        <v>40-7</v>
      </c>
      <c r="H35" s="52" t="str">
        <f t="shared" si="11"/>
        <v>40-8</v>
      </c>
      <c r="I35" s="52" t="str">
        <f t="shared" si="12"/>
        <v>40-9</v>
      </c>
      <c r="J35" s="52" t="str">
        <f t="shared" si="13"/>
        <v>40-10</v>
      </c>
      <c r="K35" s="52" t="str">
        <f t="shared" si="14"/>
        <v>40-11</v>
      </c>
      <c r="L35" s="52" t="str">
        <f t="shared" si="15"/>
        <v>40-12</v>
      </c>
      <c r="M35" s="52" t="str">
        <f t="shared" si="16"/>
        <v>40-13</v>
      </c>
      <c r="N35" s="52" t="str">
        <f t="shared" si="17"/>
        <v>40-14</v>
      </c>
      <c r="O35" s="52" t="str">
        <f t="shared" si="18"/>
        <v>40-15</v>
      </c>
      <c r="P35" s="52" t="str">
        <f t="shared" si="19"/>
        <v>40-16</v>
      </c>
      <c r="Q35" s="52" t="str">
        <f t="shared" si="20"/>
        <v>40-17</v>
      </c>
      <c r="R35" s="52" t="str">
        <f t="shared" si="21"/>
        <v>40-18</v>
      </c>
      <c r="S35" s="52" t="str">
        <f t="shared" si="22"/>
        <v>40-19</v>
      </c>
      <c r="T35" s="52" t="str">
        <f t="shared" si="23"/>
        <v>40-20</v>
      </c>
      <c r="U35" s="52" t="str">
        <f t="shared" si="24"/>
        <v>40-21</v>
      </c>
      <c r="V35" s="52" t="str">
        <f t="shared" si="25"/>
        <v>40-24</v>
      </c>
      <c r="W35" s="5" t="s">
        <v>67</v>
      </c>
      <c r="X35" s="53" t="s">
        <v>238</v>
      </c>
      <c r="Y35" s="157">
        <v>40</v>
      </c>
      <c r="Z35" s="433">
        <v>30</v>
      </c>
      <c r="AA35" s="433">
        <v>7</v>
      </c>
      <c r="AB35" s="433"/>
      <c r="AC35" s="433">
        <v>9</v>
      </c>
      <c r="AD35" s="433">
        <v>9900</v>
      </c>
      <c r="AE35" s="433"/>
      <c r="AF35" s="433">
        <v>177</v>
      </c>
      <c r="AG35" s="433">
        <v>6</v>
      </c>
      <c r="AH35" s="433">
        <v>1981</v>
      </c>
      <c r="AI35" s="433">
        <v>1</v>
      </c>
      <c r="AJ35" s="433"/>
      <c r="AK35" s="433">
        <v>1</v>
      </c>
      <c r="AL35" s="433">
        <v>1</v>
      </c>
      <c r="AM35" s="433">
        <v>4</v>
      </c>
      <c r="AN35" s="433">
        <v>1747</v>
      </c>
      <c r="AO35" s="433"/>
      <c r="AP35" s="433">
        <v>4</v>
      </c>
      <c r="AQ35" s="433"/>
      <c r="AR35" s="433">
        <v>6</v>
      </c>
      <c r="AS35" s="433"/>
      <c r="AT35" s="433">
        <v>1</v>
      </c>
      <c r="AU35" s="433">
        <v>3</v>
      </c>
      <c r="AV35" s="433"/>
      <c r="AW35" s="433">
        <v>48</v>
      </c>
      <c r="AX35" s="156">
        <f t="shared" si="35"/>
        <v>13878</v>
      </c>
    </row>
    <row r="36" spans="1:50">
      <c r="A36" s="52" t="str">
        <f t="shared" si="4"/>
        <v>190-1</v>
      </c>
      <c r="B36" s="52" t="str">
        <f t="shared" si="5"/>
        <v>190-2</v>
      </c>
      <c r="C36" s="52" t="str">
        <f t="shared" si="6"/>
        <v>190-3</v>
      </c>
      <c r="D36" s="52" t="str">
        <f t="shared" si="7"/>
        <v>190-4</v>
      </c>
      <c r="E36" s="52" t="str">
        <f t="shared" si="8"/>
        <v>190-5</v>
      </c>
      <c r="F36" s="52" t="str">
        <f t="shared" si="9"/>
        <v>190-6</v>
      </c>
      <c r="G36" s="52" t="str">
        <f t="shared" si="10"/>
        <v>190-7</v>
      </c>
      <c r="H36" s="52" t="str">
        <f t="shared" si="11"/>
        <v>190-8</v>
      </c>
      <c r="I36" s="52" t="str">
        <f t="shared" si="12"/>
        <v>190-9</v>
      </c>
      <c r="J36" s="52" t="str">
        <f t="shared" si="13"/>
        <v>190-10</v>
      </c>
      <c r="K36" s="52" t="str">
        <f t="shared" si="14"/>
        <v>190-11</v>
      </c>
      <c r="L36" s="52" t="str">
        <f t="shared" si="15"/>
        <v>190-12</v>
      </c>
      <c r="M36" s="52" t="str">
        <f t="shared" si="16"/>
        <v>190-13</v>
      </c>
      <c r="N36" s="52" t="str">
        <f t="shared" si="17"/>
        <v>190-14</v>
      </c>
      <c r="O36" s="52" t="str">
        <f t="shared" si="18"/>
        <v>190-15</v>
      </c>
      <c r="P36" s="52" t="str">
        <f t="shared" si="19"/>
        <v>190-16</v>
      </c>
      <c r="Q36" s="52" t="str">
        <f t="shared" si="20"/>
        <v>190-17</v>
      </c>
      <c r="R36" s="52" t="str">
        <f t="shared" si="21"/>
        <v>190-18</v>
      </c>
      <c r="S36" s="52" t="str">
        <f t="shared" si="22"/>
        <v>190-19</v>
      </c>
      <c r="T36" s="52" t="str">
        <f t="shared" si="23"/>
        <v>190-20</v>
      </c>
      <c r="U36" s="52" t="str">
        <f t="shared" si="24"/>
        <v>190-21</v>
      </c>
      <c r="V36" s="52" t="str">
        <f t="shared" si="25"/>
        <v>190-24</v>
      </c>
      <c r="W36" s="5" t="s">
        <v>16</v>
      </c>
      <c r="X36" s="53" t="s">
        <v>238</v>
      </c>
      <c r="Y36" s="157">
        <v>190</v>
      </c>
      <c r="Z36" s="433">
        <v>64</v>
      </c>
      <c r="AA36" s="433">
        <v>1</v>
      </c>
      <c r="AB36" s="433">
        <v>5</v>
      </c>
      <c r="AC36" s="433">
        <v>16</v>
      </c>
      <c r="AD36" s="433">
        <v>5699</v>
      </c>
      <c r="AE36" s="433"/>
      <c r="AF36" s="433">
        <v>24</v>
      </c>
      <c r="AG36" s="433">
        <v>7</v>
      </c>
      <c r="AH36" s="433">
        <v>509</v>
      </c>
      <c r="AI36" s="433"/>
      <c r="AJ36" s="433"/>
      <c r="AK36" s="433"/>
      <c r="AL36" s="433"/>
      <c r="AM36" s="433">
        <v>3</v>
      </c>
      <c r="AN36" s="433">
        <v>412</v>
      </c>
      <c r="AO36" s="433">
        <v>1</v>
      </c>
      <c r="AP36" s="433"/>
      <c r="AQ36" s="433">
        <v>1</v>
      </c>
      <c r="AR36" s="433"/>
      <c r="AS36" s="433"/>
      <c r="AT36" s="433"/>
      <c r="AU36" s="433">
        <v>2</v>
      </c>
      <c r="AV36" s="433"/>
      <c r="AW36" s="433"/>
      <c r="AX36" s="156">
        <f t="shared" si="35"/>
        <v>6744</v>
      </c>
    </row>
    <row r="37" spans="1:50">
      <c r="A37" s="52" t="str">
        <f t="shared" si="4"/>
        <v>604-1</v>
      </c>
      <c r="B37" s="52" t="str">
        <f t="shared" si="5"/>
        <v>604-2</v>
      </c>
      <c r="C37" s="52" t="str">
        <f t="shared" si="6"/>
        <v>604-3</v>
      </c>
      <c r="D37" s="52" t="str">
        <f t="shared" si="7"/>
        <v>604-4</v>
      </c>
      <c r="E37" s="52" t="str">
        <f t="shared" si="8"/>
        <v>604-5</v>
      </c>
      <c r="F37" s="52" t="str">
        <f t="shared" si="9"/>
        <v>604-6</v>
      </c>
      <c r="G37" s="52" t="str">
        <f t="shared" si="10"/>
        <v>604-7</v>
      </c>
      <c r="H37" s="52" t="str">
        <f t="shared" si="11"/>
        <v>604-8</v>
      </c>
      <c r="I37" s="52" t="str">
        <f t="shared" si="12"/>
        <v>604-9</v>
      </c>
      <c r="J37" s="52" t="str">
        <f t="shared" si="13"/>
        <v>604-10</v>
      </c>
      <c r="K37" s="52" t="str">
        <f t="shared" si="14"/>
        <v>604-11</v>
      </c>
      <c r="L37" s="52" t="str">
        <f t="shared" si="15"/>
        <v>604-12</v>
      </c>
      <c r="M37" s="52" t="str">
        <f t="shared" si="16"/>
        <v>604-13</v>
      </c>
      <c r="N37" s="52" t="str">
        <f t="shared" si="17"/>
        <v>604-14</v>
      </c>
      <c r="O37" s="52" t="str">
        <f t="shared" si="18"/>
        <v>604-15</v>
      </c>
      <c r="P37" s="52" t="str">
        <f t="shared" si="19"/>
        <v>604-16</v>
      </c>
      <c r="Q37" s="52" t="str">
        <f t="shared" si="20"/>
        <v>604-17</v>
      </c>
      <c r="R37" s="52" t="str">
        <f t="shared" si="21"/>
        <v>604-18</v>
      </c>
      <c r="S37" s="52" t="str">
        <f t="shared" si="22"/>
        <v>604-19</v>
      </c>
      <c r="T37" s="52" t="str">
        <f t="shared" si="23"/>
        <v>604-20</v>
      </c>
      <c r="U37" s="52" t="str">
        <f t="shared" si="24"/>
        <v>604-21</v>
      </c>
      <c r="V37" s="52" t="str">
        <f t="shared" si="25"/>
        <v>604-24</v>
      </c>
      <c r="W37" s="5" t="s">
        <v>23</v>
      </c>
      <c r="X37" s="53" t="s">
        <v>238</v>
      </c>
      <c r="Y37" s="157">
        <v>604</v>
      </c>
      <c r="Z37" s="433">
        <v>15</v>
      </c>
      <c r="AA37" s="433">
        <v>13</v>
      </c>
      <c r="AB37" s="433">
        <v>1</v>
      </c>
      <c r="AC37" s="433">
        <v>38</v>
      </c>
      <c r="AD37" s="433">
        <v>16742</v>
      </c>
      <c r="AE37" s="433">
        <v>3</v>
      </c>
      <c r="AF37" s="433">
        <v>29</v>
      </c>
      <c r="AG37" s="433">
        <v>15</v>
      </c>
      <c r="AH37" s="433">
        <v>1392</v>
      </c>
      <c r="AI37" s="433">
        <v>1</v>
      </c>
      <c r="AJ37" s="433"/>
      <c r="AK37" s="433"/>
      <c r="AL37" s="433"/>
      <c r="AM37" s="433">
        <v>1</v>
      </c>
      <c r="AN37" s="433">
        <v>561</v>
      </c>
      <c r="AO37" s="433"/>
      <c r="AP37" s="433">
        <v>13</v>
      </c>
      <c r="AQ37" s="433">
        <v>1</v>
      </c>
      <c r="AR37" s="433">
        <v>7</v>
      </c>
      <c r="AS37" s="433"/>
      <c r="AT37" s="433"/>
      <c r="AU37" s="433">
        <v>1</v>
      </c>
      <c r="AV37" s="433"/>
      <c r="AW37" s="433">
        <v>51</v>
      </c>
      <c r="AX37" s="156">
        <f t="shared" si="35"/>
        <v>18833</v>
      </c>
    </row>
    <row r="38" spans="1:50">
      <c r="A38" s="52" t="str">
        <f t="shared" si="4"/>
        <v>670-1</v>
      </c>
      <c r="B38" s="52" t="str">
        <f t="shared" si="5"/>
        <v>670-2</v>
      </c>
      <c r="C38" s="52" t="str">
        <f t="shared" si="6"/>
        <v>670-3</v>
      </c>
      <c r="D38" s="52" t="str">
        <f t="shared" si="7"/>
        <v>670-4</v>
      </c>
      <c r="E38" s="52" t="str">
        <f t="shared" si="8"/>
        <v>670-5</v>
      </c>
      <c r="F38" s="52" t="str">
        <f t="shared" si="9"/>
        <v>670-6</v>
      </c>
      <c r="G38" s="52" t="str">
        <f t="shared" si="10"/>
        <v>670-7</v>
      </c>
      <c r="H38" s="52" t="str">
        <f t="shared" si="11"/>
        <v>670-8</v>
      </c>
      <c r="I38" s="52" t="str">
        <f t="shared" si="12"/>
        <v>670-9</v>
      </c>
      <c r="J38" s="52" t="str">
        <f t="shared" si="13"/>
        <v>670-10</v>
      </c>
      <c r="K38" s="52" t="str">
        <f t="shared" si="14"/>
        <v>670-11</v>
      </c>
      <c r="L38" s="52" t="str">
        <f t="shared" si="15"/>
        <v>670-12</v>
      </c>
      <c r="M38" s="52" t="str">
        <f t="shared" si="16"/>
        <v>670-13</v>
      </c>
      <c r="N38" s="52" t="str">
        <f t="shared" si="17"/>
        <v>670-14</v>
      </c>
      <c r="O38" s="52" t="str">
        <f t="shared" si="18"/>
        <v>670-15</v>
      </c>
      <c r="P38" s="52" t="str">
        <f t="shared" si="19"/>
        <v>670-16</v>
      </c>
      <c r="Q38" s="52" t="str">
        <f t="shared" si="20"/>
        <v>670-17</v>
      </c>
      <c r="R38" s="52" t="str">
        <f t="shared" si="21"/>
        <v>670-18</v>
      </c>
      <c r="S38" s="52" t="str">
        <f t="shared" si="22"/>
        <v>670-19</v>
      </c>
      <c r="T38" s="52" t="str">
        <f t="shared" si="23"/>
        <v>670-20</v>
      </c>
      <c r="U38" s="52" t="str">
        <f t="shared" si="24"/>
        <v>670-21</v>
      </c>
      <c r="V38" s="52" t="str">
        <f t="shared" si="25"/>
        <v>670-24</v>
      </c>
      <c r="W38" s="5" t="s">
        <v>96</v>
      </c>
      <c r="X38" s="53" t="s">
        <v>238</v>
      </c>
      <c r="Y38" s="157">
        <v>670</v>
      </c>
      <c r="Z38" s="433">
        <v>9</v>
      </c>
      <c r="AA38" s="433">
        <v>2</v>
      </c>
      <c r="AB38" s="433">
        <v>2</v>
      </c>
      <c r="AC38" s="433">
        <v>7</v>
      </c>
      <c r="AD38" s="433">
        <v>10733</v>
      </c>
      <c r="AE38" s="433"/>
      <c r="AF38" s="433">
        <v>63</v>
      </c>
      <c r="AG38" s="433">
        <v>5</v>
      </c>
      <c r="AH38" s="433">
        <v>1633</v>
      </c>
      <c r="AI38" s="433"/>
      <c r="AJ38" s="433"/>
      <c r="AK38" s="433"/>
      <c r="AL38" s="433">
        <v>1</v>
      </c>
      <c r="AM38" s="433"/>
      <c r="AN38" s="433">
        <v>1085</v>
      </c>
      <c r="AO38" s="433">
        <v>1</v>
      </c>
      <c r="AP38" s="433">
        <v>2</v>
      </c>
      <c r="AQ38" s="433"/>
      <c r="AR38" s="433">
        <v>4</v>
      </c>
      <c r="AS38" s="433"/>
      <c r="AT38" s="433"/>
      <c r="AU38" s="433">
        <v>4</v>
      </c>
      <c r="AV38" s="433"/>
      <c r="AW38" s="433"/>
      <c r="AX38" s="156">
        <f t="shared" si="35"/>
        <v>13551</v>
      </c>
    </row>
    <row r="39" spans="1:50">
      <c r="A39" s="52" t="str">
        <f t="shared" si="4"/>
        <v>690-1</v>
      </c>
      <c r="B39" s="52" t="str">
        <f t="shared" si="5"/>
        <v>690-2</v>
      </c>
      <c r="C39" s="52" t="str">
        <f t="shared" si="6"/>
        <v>690-3</v>
      </c>
      <c r="D39" s="52" t="str">
        <f t="shared" si="7"/>
        <v>690-4</v>
      </c>
      <c r="E39" s="52" t="str">
        <f t="shared" si="8"/>
        <v>690-5</v>
      </c>
      <c r="F39" s="52" t="str">
        <f t="shared" si="9"/>
        <v>690-6</v>
      </c>
      <c r="G39" s="52" t="str">
        <f t="shared" si="10"/>
        <v>690-7</v>
      </c>
      <c r="H39" s="52" t="str">
        <f t="shared" si="11"/>
        <v>690-8</v>
      </c>
      <c r="I39" s="52" t="str">
        <f t="shared" si="12"/>
        <v>690-9</v>
      </c>
      <c r="J39" s="52" t="str">
        <f t="shared" si="13"/>
        <v>690-10</v>
      </c>
      <c r="K39" s="52" t="str">
        <f t="shared" si="14"/>
        <v>690-11</v>
      </c>
      <c r="L39" s="52" t="str">
        <f t="shared" si="15"/>
        <v>690-12</v>
      </c>
      <c r="M39" s="52" t="str">
        <f t="shared" si="16"/>
        <v>690-13</v>
      </c>
      <c r="N39" s="52" t="str">
        <f t="shared" si="17"/>
        <v>690-14</v>
      </c>
      <c r="O39" s="52" t="str">
        <f t="shared" si="18"/>
        <v>690-15</v>
      </c>
      <c r="P39" s="52" t="str">
        <f t="shared" si="19"/>
        <v>690-16</v>
      </c>
      <c r="Q39" s="52" t="str">
        <f t="shared" si="20"/>
        <v>690-17</v>
      </c>
      <c r="R39" s="52" t="str">
        <f t="shared" si="21"/>
        <v>690-18</v>
      </c>
      <c r="S39" s="52" t="str">
        <f t="shared" si="22"/>
        <v>690-19</v>
      </c>
      <c r="T39" s="52" t="str">
        <f t="shared" si="23"/>
        <v>690-20</v>
      </c>
      <c r="U39" s="52" t="str">
        <f t="shared" si="24"/>
        <v>690-21</v>
      </c>
      <c r="V39" s="52" t="str">
        <f t="shared" si="25"/>
        <v>690-24</v>
      </c>
      <c r="W39" s="4" t="s">
        <v>26</v>
      </c>
      <c r="X39" s="53" t="s">
        <v>238</v>
      </c>
      <c r="Y39" s="157">
        <v>690</v>
      </c>
      <c r="Z39" s="433">
        <v>9</v>
      </c>
      <c r="AA39" s="433">
        <v>3</v>
      </c>
      <c r="AB39" s="433"/>
      <c r="AC39" s="433">
        <v>6</v>
      </c>
      <c r="AD39" s="433">
        <v>5649</v>
      </c>
      <c r="AE39" s="433"/>
      <c r="AF39" s="433">
        <v>33</v>
      </c>
      <c r="AG39" s="433">
        <v>6</v>
      </c>
      <c r="AH39" s="433">
        <v>832</v>
      </c>
      <c r="AI39" s="433"/>
      <c r="AJ39" s="433"/>
      <c r="AK39" s="433"/>
      <c r="AL39" s="433"/>
      <c r="AM39" s="433">
        <v>67</v>
      </c>
      <c r="AN39" s="433">
        <v>18</v>
      </c>
      <c r="AO39" s="433">
        <v>10</v>
      </c>
      <c r="AP39" s="433">
        <v>1</v>
      </c>
      <c r="AQ39" s="433"/>
      <c r="AR39" s="433">
        <v>1</v>
      </c>
      <c r="AS39" s="433"/>
      <c r="AT39" s="433"/>
      <c r="AU39" s="433">
        <v>6</v>
      </c>
      <c r="AV39" s="433"/>
      <c r="AW39" s="433"/>
      <c r="AX39" s="156">
        <f t="shared" si="35"/>
        <v>6641</v>
      </c>
    </row>
    <row r="40" spans="1:50">
      <c r="A40" s="52" t="str">
        <f t="shared" si="4"/>
        <v>736-1</v>
      </c>
      <c r="B40" s="52" t="str">
        <f t="shared" si="5"/>
        <v>736-2</v>
      </c>
      <c r="C40" s="52" t="str">
        <f t="shared" si="6"/>
        <v>736-3</v>
      </c>
      <c r="D40" s="52" t="str">
        <f t="shared" si="7"/>
        <v>736-4</v>
      </c>
      <c r="E40" s="52" t="str">
        <f t="shared" si="8"/>
        <v>736-5</v>
      </c>
      <c r="F40" s="52" t="str">
        <f t="shared" si="9"/>
        <v>736-6</v>
      </c>
      <c r="G40" s="52" t="str">
        <f t="shared" si="10"/>
        <v>736-7</v>
      </c>
      <c r="H40" s="52" t="str">
        <f t="shared" si="11"/>
        <v>736-8</v>
      </c>
      <c r="I40" s="52" t="str">
        <f t="shared" si="12"/>
        <v>736-9</v>
      </c>
      <c r="J40" s="52" t="str">
        <f t="shared" si="13"/>
        <v>736-10</v>
      </c>
      <c r="K40" s="52" t="str">
        <f t="shared" si="14"/>
        <v>736-11</v>
      </c>
      <c r="L40" s="52" t="str">
        <f t="shared" si="15"/>
        <v>736-12</v>
      </c>
      <c r="M40" s="52" t="str">
        <f t="shared" si="16"/>
        <v>736-13</v>
      </c>
      <c r="N40" s="52" t="str">
        <f t="shared" si="17"/>
        <v>736-14</v>
      </c>
      <c r="O40" s="52" t="str">
        <f t="shared" si="18"/>
        <v>736-15</v>
      </c>
      <c r="P40" s="52" t="str">
        <f t="shared" si="19"/>
        <v>736-16</v>
      </c>
      <c r="Q40" s="52" t="str">
        <f t="shared" si="20"/>
        <v>736-17</v>
      </c>
      <c r="R40" s="52" t="str">
        <f t="shared" si="21"/>
        <v>736-18</v>
      </c>
      <c r="S40" s="52" t="str">
        <f t="shared" si="22"/>
        <v>736-19</v>
      </c>
      <c r="T40" s="52" t="str">
        <f t="shared" si="23"/>
        <v>736-20</v>
      </c>
      <c r="U40" s="52" t="str">
        <f t="shared" si="24"/>
        <v>736-21</v>
      </c>
      <c r="V40" s="52" t="str">
        <f t="shared" si="25"/>
        <v>736-24</v>
      </c>
      <c r="W40" s="5" t="s">
        <v>27</v>
      </c>
      <c r="X40" s="53" t="s">
        <v>238</v>
      </c>
      <c r="Y40" s="157">
        <v>736</v>
      </c>
      <c r="Z40" s="433">
        <v>17</v>
      </c>
      <c r="AA40" s="433">
        <v>10</v>
      </c>
      <c r="AB40" s="433">
        <v>1</v>
      </c>
      <c r="AC40" s="433">
        <v>14</v>
      </c>
      <c r="AD40" s="433">
        <v>18936</v>
      </c>
      <c r="AE40" s="433">
        <v>3</v>
      </c>
      <c r="AF40" s="433">
        <v>129</v>
      </c>
      <c r="AG40" s="433">
        <v>28</v>
      </c>
      <c r="AH40" s="433">
        <v>1123</v>
      </c>
      <c r="AI40" s="433"/>
      <c r="AJ40" s="433"/>
      <c r="AK40" s="433"/>
      <c r="AL40" s="433"/>
      <c r="AM40" s="433">
        <v>2</v>
      </c>
      <c r="AN40" s="433">
        <v>2634</v>
      </c>
      <c r="AO40" s="433">
        <v>1</v>
      </c>
      <c r="AP40" s="433">
        <v>666</v>
      </c>
      <c r="AQ40" s="433"/>
      <c r="AR40" s="433">
        <v>9</v>
      </c>
      <c r="AS40" s="433"/>
      <c r="AT40" s="433"/>
      <c r="AU40" s="433">
        <v>5</v>
      </c>
      <c r="AV40" s="433"/>
      <c r="AW40" s="433"/>
      <c r="AX40" s="156">
        <f t="shared" si="35"/>
        <v>23578</v>
      </c>
    </row>
    <row r="41" spans="1:50">
      <c r="A41" s="52" t="str">
        <f t="shared" si="4"/>
        <v>858-1</v>
      </c>
      <c r="B41" s="52" t="str">
        <f t="shared" si="5"/>
        <v>858-2</v>
      </c>
      <c r="C41" s="52" t="str">
        <f t="shared" si="6"/>
        <v>858-3</v>
      </c>
      <c r="D41" s="52" t="str">
        <f t="shared" si="7"/>
        <v>858-4</v>
      </c>
      <c r="E41" s="52" t="str">
        <f t="shared" si="8"/>
        <v>858-5</v>
      </c>
      <c r="F41" s="52" t="str">
        <f t="shared" si="9"/>
        <v>858-6</v>
      </c>
      <c r="G41" s="52" t="str">
        <f t="shared" si="10"/>
        <v>858-7</v>
      </c>
      <c r="H41" s="52" t="str">
        <f t="shared" si="11"/>
        <v>858-8</v>
      </c>
      <c r="I41" s="52" t="str">
        <f t="shared" si="12"/>
        <v>858-9</v>
      </c>
      <c r="J41" s="52" t="str">
        <f t="shared" si="13"/>
        <v>858-10</v>
      </c>
      <c r="K41" s="52" t="str">
        <f t="shared" si="14"/>
        <v>858-11</v>
      </c>
      <c r="L41" s="52" t="str">
        <f t="shared" si="15"/>
        <v>858-12</v>
      </c>
      <c r="M41" s="52" t="str">
        <f t="shared" si="16"/>
        <v>858-13</v>
      </c>
      <c r="N41" s="52" t="str">
        <f t="shared" si="17"/>
        <v>858-14</v>
      </c>
      <c r="O41" s="52" t="str">
        <f t="shared" si="18"/>
        <v>858-15</v>
      </c>
      <c r="P41" s="52" t="str">
        <f t="shared" si="19"/>
        <v>858-16</v>
      </c>
      <c r="Q41" s="52" t="str">
        <f t="shared" si="20"/>
        <v>858-17</v>
      </c>
      <c r="R41" s="52" t="str">
        <f t="shared" si="21"/>
        <v>858-18</v>
      </c>
      <c r="S41" s="52" t="str">
        <f t="shared" si="22"/>
        <v>858-19</v>
      </c>
      <c r="T41" s="52" t="str">
        <f t="shared" si="23"/>
        <v>858-20</v>
      </c>
      <c r="U41" s="52" t="str">
        <f t="shared" si="24"/>
        <v>858-21</v>
      </c>
      <c r="V41" s="52" t="str">
        <f t="shared" si="25"/>
        <v>858-24</v>
      </c>
      <c r="W41" s="5" t="s">
        <v>60</v>
      </c>
      <c r="X41" s="53" t="s">
        <v>238</v>
      </c>
      <c r="Y41" s="157">
        <v>858</v>
      </c>
      <c r="Z41" s="433">
        <v>7</v>
      </c>
      <c r="AA41" s="433">
        <v>4</v>
      </c>
      <c r="AB41" s="433">
        <v>4</v>
      </c>
      <c r="AC41" s="433"/>
      <c r="AD41" s="433">
        <v>9103</v>
      </c>
      <c r="AE41" s="433"/>
      <c r="AF41" s="433">
        <v>194</v>
      </c>
      <c r="AG41" s="433">
        <v>5</v>
      </c>
      <c r="AH41" s="433">
        <v>585</v>
      </c>
      <c r="AI41" s="433"/>
      <c r="AJ41" s="433"/>
      <c r="AK41" s="433"/>
      <c r="AL41" s="433"/>
      <c r="AM41" s="433">
        <v>2</v>
      </c>
      <c r="AN41" s="433">
        <v>421</v>
      </c>
      <c r="AO41" s="433">
        <v>6</v>
      </c>
      <c r="AP41" s="433">
        <v>10</v>
      </c>
      <c r="AQ41" s="433"/>
      <c r="AR41" s="433">
        <v>31</v>
      </c>
      <c r="AS41" s="433"/>
      <c r="AT41" s="433"/>
      <c r="AU41" s="433">
        <v>4</v>
      </c>
      <c r="AV41" s="433"/>
      <c r="AW41" s="433"/>
      <c r="AX41" s="156">
        <f t="shared" si="35"/>
        <v>10376</v>
      </c>
    </row>
    <row r="42" spans="1:50">
      <c r="A42" s="52" t="str">
        <f t="shared" si="4"/>
        <v>885-1</v>
      </c>
      <c r="B42" s="52" t="str">
        <f t="shared" si="5"/>
        <v>885-2</v>
      </c>
      <c r="C42" s="52" t="str">
        <f t="shared" si="6"/>
        <v>885-3</v>
      </c>
      <c r="D42" s="52" t="str">
        <f t="shared" si="7"/>
        <v>885-4</v>
      </c>
      <c r="E42" s="52" t="str">
        <f t="shared" si="8"/>
        <v>885-5</v>
      </c>
      <c r="F42" s="52" t="str">
        <f t="shared" si="9"/>
        <v>885-6</v>
      </c>
      <c r="G42" s="52" t="str">
        <f t="shared" si="10"/>
        <v>885-7</v>
      </c>
      <c r="H42" s="52" t="str">
        <f t="shared" si="11"/>
        <v>885-8</v>
      </c>
      <c r="I42" s="52" t="str">
        <f t="shared" si="12"/>
        <v>885-9</v>
      </c>
      <c r="J42" s="52" t="str">
        <f t="shared" si="13"/>
        <v>885-10</v>
      </c>
      <c r="K42" s="52" t="str">
        <f t="shared" si="14"/>
        <v>885-11</v>
      </c>
      <c r="L42" s="52" t="str">
        <f t="shared" si="15"/>
        <v>885-12</v>
      </c>
      <c r="M42" s="52" t="str">
        <f t="shared" si="16"/>
        <v>885-13</v>
      </c>
      <c r="N42" s="52" t="str">
        <f t="shared" si="17"/>
        <v>885-14</v>
      </c>
      <c r="O42" s="52" t="str">
        <f t="shared" si="18"/>
        <v>885-15</v>
      </c>
      <c r="P42" s="52" t="str">
        <f t="shared" si="19"/>
        <v>885-16</v>
      </c>
      <c r="Q42" s="52" t="str">
        <f t="shared" si="20"/>
        <v>885-17</v>
      </c>
      <c r="R42" s="52" t="str">
        <f t="shared" si="21"/>
        <v>885-18</v>
      </c>
      <c r="S42" s="52" t="str">
        <f t="shared" si="22"/>
        <v>885-19</v>
      </c>
      <c r="T42" s="52" t="str">
        <f t="shared" si="23"/>
        <v>885-20</v>
      </c>
      <c r="U42" s="52" t="str">
        <f t="shared" si="24"/>
        <v>885-21</v>
      </c>
      <c r="V42" s="52" t="str">
        <f t="shared" si="25"/>
        <v>885-24</v>
      </c>
      <c r="W42" s="5" t="s">
        <v>105</v>
      </c>
      <c r="X42" s="53" t="s">
        <v>238</v>
      </c>
      <c r="Y42" s="157">
        <v>885</v>
      </c>
      <c r="Z42" s="433">
        <v>8</v>
      </c>
      <c r="AA42" s="433"/>
      <c r="AB42" s="433"/>
      <c r="AC42" s="433"/>
      <c r="AD42" s="433">
        <v>4817</v>
      </c>
      <c r="AE42" s="433"/>
      <c r="AF42" s="433">
        <v>48</v>
      </c>
      <c r="AG42" s="433">
        <v>5</v>
      </c>
      <c r="AH42" s="433">
        <v>230</v>
      </c>
      <c r="AI42" s="433">
        <v>1</v>
      </c>
      <c r="AJ42" s="433"/>
      <c r="AK42" s="433"/>
      <c r="AL42" s="433"/>
      <c r="AM42" s="433">
        <v>1</v>
      </c>
      <c r="AN42" s="433">
        <v>294</v>
      </c>
      <c r="AO42" s="433">
        <v>1</v>
      </c>
      <c r="AP42" s="433"/>
      <c r="AQ42" s="433"/>
      <c r="AR42" s="433">
        <v>8</v>
      </c>
      <c r="AS42" s="433"/>
      <c r="AT42" s="433"/>
      <c r="AU42" s="433"/>
      <c r="AV42" s="433"/>
      <c r="AW42" s="433"/>
      <c r="AX42" s="156">
        <f t="shared" si="35"/>
        <v>5413</v>
      </c>
    </row>
    <row r="43" spans="1:50">
      <c r="A43" s="52" t="str">
        <f t="shared" si="4"/>
        <v>890-1</v>
      </c>
      <c r="B43" s="52" t="str">
        <f t="shared" si="5"/>
        <v>890-2</v>
      </c>
      <c r="C43" s="52" t="str">
        <f t="shared" si="6"/>
        <v>890-3</v>
      </c>
      <c r="D43" s="52" t="str">
        <f t="shared" si="7"/>
        <v>890-4</v>
      </c>
      <c r="E43" s="52" t="str">
        <f t="shared" si="8"/>
        <v>890-5</v>
      </c>
      <c r="F43" s="52" t="str">
        <f t="shared" si="9"/>
        <v>890-6</v>
      </c>
      <c r="G43" s="52" t="str">
        <f t="shared" si="10"/>
        <v>890-7</v>
      </c>
      <c r="H43" s="52" t="str">
        <f t="shared" si="11"/>
        <v>890-8</v>
      </c>
      <c r="I43" s="52" t="str">
        <f t="shared" si="12"/>
        <v>890-9</v>
      </c>
      <c r="J43" s="52" t="str">
        <f t="shared" si="13"/>
        <v>890-10</v>
      </c>
      <c r="K43" s="52" t="str">
        <f t="shared" si="14"/>
        <v>890-11</v>
      </c>
      <c r="L43" s="52" t="str">
        <f t="shared" si="15"/>
        <v>890-12</v>
      </c>
      <c r="M43" s="52" t="str">
        <f t="shared" si="16"/>
        <v>890-13</v>
      </c>
      <c r="N43" s="52" t="str">
        <f t="shared" si="17"/>
        <v>890-14</v>
      </c>
      <c r="O43" s="52" t="str">
        <f t="shared" si="18"/>
        <v>890-15</v>
      </c>
      <c r="P43" s="52" t="str">
        <f t="shared" si="19"/>
        <v>890-16</v>
      </c>
      <c r="Q43" s="52" t="str">
        <f t="shared" si="20"/>
        <v>890-17</v>
      </c>
      <c r="R43" s="52" t="str">
        <f t="shared" si="21"/>
        <v>890-18</v>
      </c>
      <c r="S43" s="52" t="str">
        <f t="shared" si="22"/>
        <v>890-19</v>
      </c>
      <c r="T43" s="52" t="str">
        <f t="shared" si="23"/>
        <v>890-20</v>
      </c>
      <c r="U43" s="52" t="str">
        <f t="shared" si="24"/>
        <v>890-21</v>
      </c>
      <c r="V43" s="52" t="str">
        <f t="shared" si="25"/>
        <v>890-24</v>
      </c>
      <c r="W43" s="5" t="s">
        <v>61</v>
      </c>
      <c r="X43" s="53" t="s">
        <v>238</v>
      </c>
      <c r="Y43" s="157">
        <v>890</v>
      </c>
      <c r="Z43" s="433">
        <v>14</v>
      </c>
      <c r="AA43" s="433">
        <v>25</v>
      </c>
      <c r="AB43" s="433">
        <v>1</v>
      </c>
      <c r="AC43" s="433">
        <v>3</v>
      </c>
      <c r="AD43" s="433">
        <v>11817</v>
      </c>
      <c r="AE43" s="433">
        <v>2</v>
      </c>
      <c r="AF43" s="433">
        <v>148</v>
      </c>
      <c r="AG43" s="433">
        <v>15</v>
      </c>
      <c r="AH43" s="433">
        <v>867</v>
      </c>
      <c r="AI43" s="433">
        <v>2</v>
      </c>
      <c r="AJ43" s="433">
        <v>1</v>
      </c>
      <c r="AK43" s="433"/>
      <c r="AL43" s="433"/>
      <c r="AM43" s="433">
        <v>2</v>
      </c>
      <c r="AN43" s="433">
        <v>1726</v>
      </c>
      <c r="AO43" s="433">
        <v>4</v>
      </c>
      <c r="AP43" s="433">
        <v>1</v>
      </c>
      <c r="AQ43" s="433"/>
      <c r="AR43" s="433">
        <v>2</v>
      </c>
      <c r="AS43" s="433"/>
      <c r="AT43" s="433"/>
      <c r="AU43" s="433">
        <v>3</v>
      </c>
      <c r="AV43" s="433"/>
      <c r="AW43" s="433"/>
      <c r="AX43" s="156">
        <f t="shared" si="35"/>
        <v>14633</v>
      </c>
    </row>
    <row r="44" spans="1:50">
      <c r="A44" s="52" t="str">
        <f t="shared" si="4"/>
        <v>-1</v>
      </c>
      <c r="B44" s="52" t="str">
        <f t="shared" si="5"/>
        <v>-2</v>
      </c>
      <c r="C44" s="52" t="str">
        <f t="shared" si="6"/>
        <v>-3</v>
      </c>
      <c r="D44" s="52" t="str">
        <f t="shared" si="7"/>
        <v>-4</v>
      </c>
      <c r="E44" s="52" t="str">
        <f t="shared" si="8"/>
        <v>-5</v>
      </c>
      <c r="F44" s="52" t="str">
        <f t="shared" si="9"/>
        <v>-6</v>
      </c>
      <c r="G44" s="52" t="str">
        <f t="shared" si="10"/>
        <v>-7</v>
      </c>
      <c r="H44" s="52" t="str">
        <f t="shared" si="11"/>
        <v>-8</v>
      </c>
      <c r="I44" s="52" t="str">
        <f t="shared" si="12"/>
        <v>-9</v>
      </c>
      <c r="J44" s="52" t="str">
        <f t="shared" si="13"/>
        <v>-10</v>
      </c>
      <c r="K44" s="52" t="str">
        <f t="shared" si="14"/>
        <v>-11</v>
      </c>
      <c r="L44" s="52" t="str">
        <f t="shared" si="15"/>
        <v>-12</v>
      </c>
      <c r="M44" s="52" t="str">
        <f t="shared" si="16"/>
        <v>-13</v>
      </c>
      <c r="N44" s="52" t="str">
        <f t="shared" si="17"/>
        <v>-14</v>
      </c>
      <c r="O44" s="52" t="str">
        <f t="shared" si="18"/>
        <v>-15</v>
      </c>
      <c r="P44" s="52" t="str">
        <f t="shared" si="19"/>
        <v>-16</v>
      </c>
      <c r="Q44" s="52" t="str">
        <f t="shared" si="20"/>
        <v>-17</v>
      </c>
      <c r="R44" s="52" t="str">
        <f t="shared" si="21"/>
        <v>-18</v>
      </c>
      <c r="S44" s="52" t="str">
        <f t="shared" si="22"/>
        <v>-19</v>
      </c>
      <c r="T44" s="52" t="str">
        <f t="shared" si="23"/>
        <v>-20</v>
      </c>
      <c r="U44" s="52" t="str">
        <f t="shared" si="24"/>
        <v>-21</v>
      </c>
      <c r="V44" s="52" t="str">
        <f t="shared" si="25"/>
        <v>-24</v>
      </c>
      <c r="W44" s="694" t="s">
        <v>291</v>
      </c>
      <c r="X44" s="694"/>
      <c r="Y44" s="154"/>
      <c r="Z44" s="60">
        <f>SUM(Z45:Z63)</f>
        <v>158</v>
      </c>
      <c r="AA44" s="29">
        <f t="shared" ref="AA44:AW44" si="36">SUM(AA45:AA63)</f>
        <v>140</v>
      </c>
      <c r="AB44" s="60">
        <f t="shared" si="36"/>
        <v>14</v>
      </c>
      <c r="AC44" s="60">
        <f t="shared" si="36"/>
        <v>100</v>
      </c>
      <c r="AD44" s="60">
        <f t="shared" si="36"/>
        <v>105378</v>
      </c>
      <c r="AE44" s="60">
        <f t="shared" si="36"/>
        <v>4</v>
      </c>
      <c r="AF44" s="60">
        <f t="shared" si="36"/>
        <v>946</v>
      </c>
      <c r="AG44" s="60">
        <f t="shared" si="36"/>
        <v>141</v>
      </c>
      <c r="AH44" s="60">
        <f t="shared" si="36"/>
        <v>15764</v>
      </c>
      <c r="AI44" s="60">
        <f t="shared" si="36"/>
        <v>7</v>
      </c>
      <c r="AJ44" s="60">
        <f t="shared" si="36"/>
        <v>5</v>
      </c>
      <c r="AK44" s="60">
        <f t="shared" si="36"/>
        <v>1</v>
      </c>
      <c r="AL44" s="60">
        <f t="shared" si="36"/>
        <v>16</v>
      </c>
      <c r="AM44" s="60">
        <f>SUM(AM45:AM63)</f>
        <v>14</v>
      </c>
      <c r="AN44" s="60">
        <f t="shared" si="36"/>
        <v>15168</v>
      </c>
      <c r="AO44" s="60">
        <f t="shared" si="36"/>
        <v>62</v>
      </c>
      <c r="AP44" s="60">
        <f t="shared" si="36"/>
        <v>8473</v>
      </c>
      <c r="AQ44" s="60">
        <f t="shared" si="36"/>
        <v>8</v>
      </c>
      <c r="AR44" s="60">
        <f t="shared" si="36"/>
        <v>118</v>
      </c>
      <c r="AS44" s="60">
        <f t="shared" si="36"/>
        <v>0</v>
      </c>
      <c r="AT44" s="60">
        <f t="shared" si="36"/>
        <v>4</v>
      </c>
      <c r="AU44" s="60">
        <f t="shared" ref="AU44" si="37">SUM(AU45:AU63)</f>
        <v>50</v>
      </c>
      <c r="AV44" s="60">
        <f t="shared" si="36"/>
        <v>0</v>
      </c>
      <c r="AW44" s="60">
        <f t="shared" si="36"/>
        <v>103</v>
      </c>
      <c r="AX44" s="155">
        <f>SUM(Z44:AW44)</f>
        <v>146674</v>
      </c>
    </row>
    <row r="45" spans="1:50">
      <c r="A45" s="52" t="str">
        <f t="shared" si="4"/>
        <v>4-1</v>
      </c>
      <c r="B45" s="52" t="str">
        <f t="shared" si="5"/>
        <v>4-2</v>
      </c>
      <c r="C45" s="52" t="str">
        <f t="shared" si="6"/>
        <v>4-3</v>
      </c>
      <c r="D45" s="52" t="str">
        <f t="shared" si="7"/>
        <v>4-4</v>
      </c>
      <c r="E45" s="52" t="str">
        <f t="shared" si="8"/>
        <v>4-5</v>
      </c>
      <c r="F45" s="52" t="str">
        <f t="shared" si="9"/>
        <v>4-6</v>
      </c>
      <c r="G45" s="52" t="str">
        <f t="shared" si="10"/>
        <v>4-7</v>
      </c>
      <c r="H45" s="52" t="str">
        <f t="shared" si="11"/>
        <v>4-8</v>
      </c>
      <c r="I45" s="52" t="str">
        <f t="shared" si="12"/>
        <v>4-9</v>
      </c>
      <c r="J45" s="52" t="str">
        <f t="shared" si="13"/>
        <v>4-10</v>
      </c>
      <c r="K45" s="52" t="str">
        <f t="shared" si="14"/>
        <v>4-11</v>
      </c>
      <c r="L45" s="52" t="str">
        <f t="shared" si="15"/>
        <v>4-12</v>
      </c>
      <c r="M45" s="52" t="str">
        <f t="shared" si="16"/>
        <v>4-13</v>
      </c>
      <c r="N45" s="52" t="str">
        <f t="shared" si="17"/>
        <v>4-14</v>
      </c>
      <c r="O45" s="52" t="str">
        <f t="shared" si="18"/>
        <v>4-15</v>
      </c>
      <c r="P45" s="52" t="str">
        <f t="shared" si="19"/>
        <v>4-16</v>
      </c>
      <c r="Q45" s="52" t="str">
        <f t="shared" si="20"/>
        <v>4-17</v>
      </c>
      <c r="R45" s="52" t="str">
        <f t="shared" si="21"/>
        <v>4-18</v>
      </c>
      <c r="S45" s="52" t="str">
        <f t="shared" si="22"/>
        <v>4-19</v>
      </c>
      <c r="T45" s="52" t="str">
        <f t="shared" si="23"/>
        <v>4-20</v>
      </c>
      <c r="U45" s="52" t="str">
        <f t="shared" si="24"/>
        <v>4-21</v>
      </c>
      <c r="V45" s="52" t="str">
        <f t="shared" si="25"/>
        <v>4-24</v>
      </c>
      <c r="W45" s="4" t="s">
        <v>62</v>
      </c>
      <c r="X45" s="53" t="s">
        <v>236</v>
      </c>
      <c r="Y45" s="157">
        <v>4</v>
      </c>
      <c r="Z45" s="433">
        <v>1</v>
      </c>
      <c r="AA45" s="433"/>
      <c r="AB45" s="433"/>
      <c r="AC45" s="433"/>
      <c r="AD45" s="433">
        <v>1078</v>
      </c>
      <c r="AE45" s="433"/>
      <c r="AF45" s="433"/>
      <c r="AG45" s="433"/>
      <c r="AH45" s="433">
        <v>314</v>
      </c>
      <c r="AI45" s="433"/>
      <c r="AJ45" s="433"/>
      <c r="AK45" s="433"/>
      <c r="AL45" s="433"/>
      <c r="AM45" s="433"/>
      <c r="AN45" s="433">
        <v>2</v>
      </c>
      <c r="AO45" s="433"/>
      <c r="AP45" s="433"/>
      <c r="AQ45" s="433"/>
      <c r="AR45" s="433"/>
      <c r="AS45" s="433"/>
      <c r="AT45" s="433"/>
      <c r="AU45" s="433"/>
      <c r="AV45" s="433"/>
      <c r="AW45" s="433"/>
      <c r="AX45" s="156">
        <f t="shared" ref="AX45:AX63" si="38">SUM(Z45:AV45)</f>
        <v>1395</v>
      </c>
    </row>
    <row r="46" spans="1:50">
      <c r="A46" s="52" t="str">
        <f t="shared" si="4"/>
        <v>42-1</v>
      </c>
      <c r="B46" s="52" t="str">
        <f t="shared" si="5"/>
        <v>42-2</v>
      </c>
      <c r="C46" s="52" t="str">
        <f t="shared" si="6"/>
        <v>42-3</v>
      </c>
      <c r="D46" s="52" t="str">
        <f t="shared" si="7"/>
        <v>42-4</v>
      </c>
      <c r="E46" s="52" t="str">
        <f t="shared" si="8"/>
        <v>42-5</v>
      </c>
      <c r="F46" s="52" t="str">
        <f t="shared" si="9"/>
        <v>42-6</v>
      </c>
      <c r="G46" s="52" t="str">
        <f t="shared" si="10"/>
        <v>42-7</v>
      </c>
      <c r="H46" s="52" t="str">
        <f t="shared" si="11"/>
        <v>42-8</v>
      </c>
      <c r="I46" s="52" t="str">
        <f t="shared" si="12"/>
        <v>42-9</v>
      </c>
      <c r="J46" s="52" t="str">
        <f t="shared" si="13"/>
        <v>42-10</v>
      </c>
      <c r="K46" s="52" t="str">
        <f t="shared" si="14"/>
        <v>42-11</v>
      </c>
      <c r="L46" s="52" t="str">
        <f t="shared" si="15"/>
        <v>42-12</v>
      </c>
      <c r="M46" s="52" t="str">
        <f t="shared" si="16"/>
        <v>42-13</v>
      </c>
      <c r="N46" s="52" t="str">
        <f t="shared" si="17"/>
        <v>42-14</v>
      </c>
      <c r="O46" s="52" t="str">
        <f t="shared" si="18"/>
        <v>42-15</v>
      </c>
      <c r="P46" s="52" t="str">
        <f t="shared" si="19"/>
        <v>42-16</v>
      </c>
      <c r="Q46" s="52" t="str">
        <f t="shared" si="20"/>
        <v>42-17</v>
      </c>
      <c r="R46" s="52" t="str">
        <f t="shared" si="21"/>
        <v>42-18</v>
      </c>
      <c r="S46" s="52" t="str">
        <f t="shared" si="22"/>
        <v>42-19</v>
      </c>
      <c r="T46" s="52" t="str">
        <f t="shared" si="23"/>
        <v>42-20</v>
      </c>
      <c r="U46" s="52" t="str">
        <f t="shared" si="24"/>
        <v>42-21</v>
      </c>
      <c r="V46" s="52" t="str">
        <f t="shared" si="25"/>
        <v>42-24</v>
      </c>
      <c r="W46" s="18" t="s">
        <v>177</v>
      </c>
      <c r="X46" s="53" t="s">
        <v>236</v>
      </c>
      <c r="Y46" s="157">
        <v>42</v>
      </c>
      <c r="Z46" s="433">
        <v>9</v>
      </c>
      <c r="AA46" s="433">
        <v>41</v>
      </c>
      <c r="AB46" s="433"/>
      <c r="AC46" s="433">
        <v>25</v>
      </c>
      <c r="AD46" s="433">
        <v>13942</v>
      </c>
      <c r="AE46" s="433"/>
      <c r="AF46" s="433">
        <v>140</v>
      </c>
      <c r="AG46" s="433">
        <v>8</v>
      </c>
      <c r="AH46" s="433">
        <v>459</v>
      </c>
      <c r="AI46" s="433"/>
      <c r="AJ46" s="433"/>
      <c r="AK46" s="433"/>
      <c r="AL46" s="433"/>
      <c r="AM46" s="433">
        <v>1</v>
      </c>
      <c r="AN46" s="433">
        <v>2282</v>
      </c>
      <c r="AO46" s="433">
        <v>13</v>
      </c>
      <c r="AP46" s="433">
        <v>1</v>
      </c>
      <c r="AQ46" s="433">
        <v>1</v>
      </c>
      <c r="AR46" s="433">
        <v>8</v>
      </c>
      <c r="AS46" s="433"/>
      <c r="AT46" s="433"/>
      <c r="AU46" s="433">
        <v>30</v>
      </c>
      <c r="AV46" s="433"/>
      <c r="AW46" s="433"/>
      <c r="AX46" s="156">
        <f t="shared" si="38"/>
        <v>16960</v>
      </c>
    </row>
    <row r="47" spans="1:50">
      <c r="A47" s="52" t="str">
        <f t="shared" si="4"/>
        <v>44-1</v>
      </c>
      <c r="B47" s="52" t="str">
        <f t="shared" si="5"/>
        <v>44-2</v>
      </c>
      <c r="C47" s="52" t="str">
        <f t="shared" si="6"/>
        <v>44-3</v>
      </c>
      <c r="D47" s="52" t="str">
        <f t="shared" si="7"/>
        <v>44-4</v>
      </c>
      <c r="E47" s="52" t="str">
        <f t="shared" si="8"/>
        <v>44-5</v>
      </c>
      <c r="F47" s="52" t="str">
        <f t="shared" si="9"/>
        <v>44-6</v>
      </c>
      <c r="G47" s="52" t="str">
        <f t="shared" si="10"/>
        <v>44-7</v>
      </c>
      <c r="H47" s="52" t="str">
        <f t="shared" si="11"/>
        <v>44-8</v>
      </c>
      <c r="I47" s="52" t="str">
        <f t="shared" si="12"/>
        <v>44-9</v>
      </c>
      <c r="J47" s="52" t="str">
        <f t="shared" si="13"/>
        <v>44-10</v>
      </c>
      <c r="K47" s="52" t="str">
        <f t="shared" si="14"/>
        <v>44-11</v>
      </c>
      <c r="L47" s="52" t="str">
        <f t="shared" si="15"/>
        <v>44-12</v>
      </c>
      <c r="M47" s="52" t="str">
        <f t="shared" si="16"/>
        <v>44-13</v>
      </c>
      <c r="N47" s="52" t="str">
        <f t="shared" si="17"/>
        <v>44-14</v>
      </c>
      <c r="O47" s="52" t="str">
        <f t="shared" si="18"/>
        <v>44-15</v>
      </c>
      <c r="P47" s="52" t="str">
        <f t="shared" si="19"/>
        <v>44-16</v>
      </c>
      <c r="Q47" s="52" t="str">
        <f t="shared" si="20"/>
        <v>44-17</v>
      </c>
      <c r="R47" s="52" t="str">
        <f t="shared" si="21"/>
        <v>44-18</v>
      </c>
      <c r="S47" s="52" t="str">
        <f t="shared" si="22"/>
        <v>44-19</v>
      </c>
      <c r="T47" s="52" t="str">
        <f t="shared" si="23"/>
        <v>44-20</v>
      </c>
      <c r="U47" s="52" t="str">
        <f t="shared" si="24"/>
        <v>44-21</v>
      </c>
      <c r="V47" s="52" t="str">
        <f t="shared" si="25"/>
        <v>44-24</v>
      </c>
      <c r="W47" s="5" t="s">
        <v>35</v>
      </c>
      <c r="X47" s="53" t="s">
        <v>236</v>
      </c>
      <c r="Y47" s="157">
        <v>44</v>
      </c>
      <c r="Z47" s="433">
        <v>1</v>
      </c>
      <c r="AA47" s="433">
        <v>3</v>
      </c>
      <c r="AB47" s="433"/>
      <c r="AC47" s="433"/>
      <c r="AD47" s="433">
        <v>4878</v>
      </c>
      <c r="AE47" s="433"/>
      <c r="AF47" s="433">
        <v>3</v>
      </c>
      <c r="AG47" s="433">
        <v>1</v>
      </c>
      <c r="AH47" s="433">
        <v>457</v>
      </c>
      <c r="AI47" s="433"/>
      <c r="AJ47" s="433"/>
      <c r="AK47" s="433"/>
      <c r="AL47" s="433">
        <v>6</v>
      </c>
      <c r="AM47" s="433"/>
      <c r="AN47" s="433">
        <v>153</v>
      </c>
      <c r="AO47" s="433"/>
      <c r="AP47" s="433">
        <v>2</v>
      </c>
      <c r="AQ47" s="433"/>
      <c r="AR47" s="433">
        <v>2</v>
      </c>
      <c r="AS47" s="433"/>
      <c r="AT47" s="433"/>
      <c r="AU47" s="433">
        <v>2</v>
      </c>
      <c r="AV47" s="433"/>
      <c r="AW47" s="433"/>
      <c r="AX47" s="156">
        <f t="shared" si="38"/>
        <v>5508</v>
      </c>
    </row>
    <row r="48" spans="1:50">
      <c r="A48" s="52" t="str">
        <f t="shared" si="4"/>
        <v>59-1</v>
      </c>
      <c r="B48" s="52" t="str">
        <f t="shared" si="5"/>
        <v>59-2</v>
      </c>
      <c r="C48" s="52" t="str">
        <f t="shared" si="6"/>
        <v>59-3</v>
      </c>
      <c r="D48" s="52" t="str">
        <f t="shared" si="7"/>
        <v>59-4</v>
      </c>
      <c r="E48" s="52" t="str">
        <f t="shared" si="8"/>
        <v>59-5</v>
      </c>
      <c r="F48" s="52" t="str">
        <f t="shared" si="9"/>
        <v>59-6</v>
      </c>
      <c r="G48" s="52" t="str">
        <f t="shared" si="10"/>
        <v>59-7</v>
      </c>
      <c r="H48" s="52" t="str">
        <f t="shared" si="11"/>
        <v>59-8</v>
      </c>
      <c r="I48" s="52" t="str">
        <f t="shared" si="12"/>
        <v>59-9</v>
      </c>
      <c r="J48" s="52" t="str">
        <f t="shared" si="13"/>
        <v>59-10</v>
      </c>
      <c r="K48" s="52" t="str">
        <f t="shared" si="14"/>
        <v>59-11</v>
      </c>
      <c r="L48" s="52" t="str">
        <f t="shared" si="15"/>
        <v>59-12</v>
      </c>
      <c r="M48" s="52" t="str">
        <f t="shared" si="16"/>
        <v>59-13</v>
      </c>
      <c r="N48" s="52" t="str">
        <f t="shared" si="17"/>
        <v>59-14</v>
      </c>
      <c r="O48" s="52" t="str">
        <f t="shared" si="18"/>
        <v>59-15</v>
      </c>
      <c r="P48" s="52" t="str">
        <f t="shared" si="19"/>
        <v>59-16</v>
      </c>
      <c r="Q48" s="52" t="str">
        <f t="shared" si="20"/>
        <v>59-17</v>
      </c>
      <c r="R48" s="52" t="str">
        <f t="shared" si="21"/>
        <v>59-18</v>
      </c>
      <c r="S48" s="52" t="str">
        <f t="shared" si="22"/>
        <v>59-19</v>
      </c>
      <c r="T48" s="52" t="str">
        <f t="shared" si="23"/>
        <v>59-20</v>
      </c>
      <c r="U48" s="52" t="str">
        <f t="shared" si="24"/>
        <v>59-21</v>
      </c>
      <c r="V48" s="52" t="str">
        <f t="shared" si="25"/>
        <v>59-24</v>
      </c>
      <c r="W48" s="5" t="s">
        <v>108</v>
      </c>
      <c r="X48" s="53" t="s">
        <v>236</v>
      </c>
      <c r="Y48" s="157">
        <v>59</v>
      </c>
      <c r="Z48" s="433">
        <v>16</v>
      </c>
      <c r="AA48" s="433">
        <v>1</v>
      </c>
      <c r="AB48" s="433"/>
      <c r="AC48" s="433">
        <v>2</v>
      </c>
      <c r="AD48" s="433">
        <v>1914</v>
      </c>
      <c r="AE48" s="433"/>
      <c r="AF48" s="433">
        <v>30</v>
      </c>
      <c r="AG48" s="433">
        <v>1</v>
      </c>
      <c r="AH48" s="433">
        <v>142</v>
      </c>
      <c r="AI48" s="433"/>
      <c r="AJ48" s="433"/>
      <c r="AK48" s="433"/>
      <c r="AL48" s="433"/>
      <c r="AM48" s="433"/>
      <c r="AN48" s="433">
        <v>738</v>
      </c>
      <c r="AO48" s="433"/>
      <c r="AP48" s="433"/>
      <c r="AQ48" s="433"/>
      <c r="AR48" s="433">
        <v>3</v>
      </c>
      <c r="AS48" s="433"/>
      <c r="AT48" s="433"/>
      <c r="AU48" s="433"/>
      <c r="AV48" s="433"/>
      <c r="AW48" s="433"/>
      <c r="AX48" s="156">
        <f t="shared" si="38"/>
        <v>2847</v>
      </c>
    </row>
    <row r="49" spans="1:50">
      <c r="A49" s="52" t="str">
        <f t="shared" si="4"/>
        <v>113-1</v>
      </c>
      <c r="B49" s="52" t="str">
        <f t="shared" si="5"/>
        <v>113-2</v>
      </c>
      <c r="C49" s="52" t="str">
        <f t="shared" si="6"/>
        <v>113-3</v>
      </c>
      <c r="D49" s="52" t="str">
        <f t="shared" si="7"/>
        <v>113-4</v>
      </c>
      <c r="E49" s="52" t="str">
        <f t="shared" si="8"/>
        <v>113-5</v>
      </c>
      <c r="F49" s="52" t="str">
        <f t="shared" si="9"/>
        <v>113-6</v>
      </c>
      <c r="G49" s="52" t="str">
        <f t="shared" si="10"/>
        <v>113-7</v>
      </c>
      <c r="H49" s="52" t="str">
        <f t="shared" si="11"/>
        <v>113-8</v>
      </c>
      <c r="I49" s="52" t="str">
        <f t="shared" si="12"/>
        <v>113-9</v>
      </c>
      <c r="J49" s="52" t="str">
        <f t="shared" si="13"/>
        <v>113-10</v>
      </c>
      <c r="K49" s="52" t="str">
        <f t="shared" si="14"/>
        <v>113-11</v>
      </c>
      <c r="L49" s="52" t="str">
        <f t="shared" si="15"/>
        <v>113-12</v>
      </c>
      <c r="M49" s="52" t="str">
        <f t="shared" si="16"/>
        <v>113-13</v>
      </c>
      <c r="N49" s="52" t="str">
        <f t="shared" si="17"/>
        <v>113-14</v>
      </c>
      <c r="O49" s="52" t="str">
        <f t="shared" si="18"/>
        <v>113-15</v>
      </c>
      <c r="P49" s="52" t="str">
        <f t="shared" si="19"/>
        <v>113-16</v>
      </c>
      <c r="Q49" s="52" t="str">
        <f t="shared" si="20"/>
        <v>113-17</v>
      </c>
      <c r="R49" s="52" t="str">
        <f t="shared" si="21"/>
        <v>113-18</v>
      </c>
      <c r="S49" s="52" t="str">
        <f t="shared" si="22"/>
        <v>113-19</v>
      </c>
      <c r="T49" s="52" t="str">
        <f t="shared" si="23"/>
        <v>113-20</v>
      </c>
      <c r="U49" s="52" t="str">
        <f t="shared" si="24"/>
        <v>113-21</v>
      </c>
      <c r="V49" s="52" t="str">
        <f t="shared" si="25"/>
        <v>113-24</v>
      </c>
      <c r="W49" s="5" t="s">
        <v>37</v>
      </c>
      <c r="X49" s="53" t="s">
        <v>236</v>
      </c>
      <c r="Y49" s="157">
        <v>113</v>
      </c>
      <c r="Z49" s="433">
        <v>3</v>
      </c>
      <c r="AA49" s="433">
        <v>2</v>
      </c>
      <c r="AB49" s="433">
        <v>1</v>
      </c>
      <c r="AC49" s="433">
        <v>4</v>
      </c>
      <c r="AD49" s="433">
        <v>5040</v>
      </c>
      <c r="AE49" s="433"/>
      <c r="AF49" s="433">
        <v>11</v>
      </c>
      <c r="AG49" s="433">
        <v>2</v>
      </c>
      <c r="AH49" s="433">
        <v>221</v>
      </c>
      <c r="AI49" s="433"/>
      <c r="AJ49" s="433"/>
      <c r="AK49" s="433"/>
      <c r="AL49" s="433"/>
      <c r="AM49" s="433"/>
      <c r="AN49" s="433">
        <v>369</v>
      </c>
      <c r="AO49" s="433"/>
      <c r="AP49" s="433"/>
      <c r="AQ49" s="433"/>
      <c r="AR49" s="433"/>
      <c r="AS49" s="433"/>
      <c r="AT49" s="433"/>
      <c r="AU49" s="433"/>
      <c r="AV49" s="433"/>
      <c r="AW49" s="433"/>
      <c r="AX49" s="156">
        <f t="shared" si="38"/>
        <v>5653</v>
      </c>
    </row>
    <row r="50" spans="1:50">
      <c r="A50" s="52" t="str">
        <f t="shared" si="4"/>
        <v>125-1</v>
      </c>
      <c r="B50" s="52" t="str">
        <f t="shared" si="5"/>
        <v>125-2</v>
      </c>
      <c r="C50" s="52" t="str">
        <f t="shared" si="6"/>
        <v>125-3</v>
      </c>
      <c r="D50" s="52" t="str">
        <f t="shared" si="7"/>
        <v>125-4</v>
      </c>
      <c r="E50" s="52" t="str">
        <f t="shared" si="8"/>
        <v>125-5</v>
      </c>
      <c r="F50" s="52" t="str">
        <f t="shared" si="9"/>
        <v>125-6</v>
      </c>
      <c r="G50" s="52" t="str">
        <f t="shared" si="10"/>
        <v>125-7</v>
      </c>
      <c r="H50" s="52" t="str">
        <f t="shared" si="11"/>
        <v>125-8</v>
      </c>
      <c r="I50" s="52" t="str">
        <f t="shared" si="12"/>
        <v>125-9</v>
      </c>
      <c r="J50" s="52" t="str">
        <f t="shared" si="13"/>
        <v>125-10</v>
      </c>
      <c r="K50" s="52" t="str">
        <f t="shared" si="14"/>
        <v>125-11</v>
      </c>
      <c r="L50" s="52" t="str">
        <f t="shared" si="15"/>
        <v>125-12</v>
      </c>
      <c r="M50" s="52" t="str">
        <f t="shared" si="16"/>
        <v>125-13</v>
      </c>
      <c r="N50" s="52" t="str">
        <f t="shared" si="17"/>
        <v>125-14</v>
      </c>
      <c r="O50" s="52" t="str">
        <f t="shared" si="18"/>
        <v>125-15</v>
      </c>
      <c r="P50" s="52" t="str">
        <f t="shared" si="19"/>
        <v>125-16</v>
      </c>
      <c r="Q50" s="52" t="str">
        <f t="shared" si="20"/>
        <v>125-17</v>
      </c>
      <c r="R50" s="52" t="str">
        <f t="shared" si="21"/>
        <v>125-18</v>
      </c>
      <c r="S50" s="52" t="str">
        <f t="shared" si="22"/>
        <v>125-19</v>
      </c>
      <c r="T50" s="52" t="str">
        <f t="shared" si="23"/>
        <v>125-20</v>
      </c>
      <c r="U50" s="52" t="str">
        <f t="shared" si="24"/>
        <v>125-21</v>
      </c>
      <c r="V50" s="52" t="str">
        <f t="shared" si="25"/>
        <v>125-24</v>
      </c>
      <c r="W50" s="5" t="s">
        <v>75</v>
      </c>
      <c r="X50" s="53" t="s">
        <v>236</v>
      </c>
      <c r="Y50" s="157">
        <v>125</v>
      </c>
      <c r="Z50" s="433">
        <v>2</v>
      </c>
      <c r="AA50" s="433"/>
      <c r="AB50" s="433"/>
      <c r="AC50" s="433"/>
      <c r="AD50" s="433">
        <v>6290</v>
      </c>
      <c r="AE50" s="433"/>
      <c r="AF50" s="433">
        <v>2</v>
      </c>
      <c r="AG50" s="433">
        <v>1</v>
      </c>
      <c r="AH50" s="433">
        <v>367</v>
      </c>
      <c r="AI50" s="433"/>
      <c r="AJ50" s="433"/>
      <c r="AK50" s="433"/>
      <c r="AL50" s="433"/>
      <c r="AM50" s="433"/>
      <c r="AN50" s="433">
        <v>6</v>
      </c>
      <c r="AO50" s="433"/>
      <c r="AP50" s="433"/>
      <c r="AQ50" s="433"/>
      <c r="AR50" s="433"/>
      <c r="AS50" s="433"/>
      <c r="AT50" s="433"/>
      <c r="AU50" s="433"/>
      <c r="AV50" s="433"/>
      <c r="AW50" s="433">
        <v>1</v>
      </c>
      <c r="AX50" s="156">
        <f t="shared" si="38"/>
        <v>6668</v>
      </c>
    </row>
    <row r="51" spans="1:50">
      <c r="A51" s="52" t="str">
        <f t="shared" si="4"/>
        <v>138-1</v>
      </c>
      <c r="B51" s="52" t="str">
        <f t="shared" si="5"/>
        <v>138-2</v>
      </c>
      <c r="C51" s="52" t="str">
        <f t="shared" si="6"/>
        <v>138-3</v>
      </c>
      <c r="D51" s="52" t="str">
        <f t="shared" si="7"/>
        <v>138-4</v>
      </c>
      <c r="E51" s="52" t="str">
        <f t="shared" si="8"/>
        <v>138-5</v>
      </c>
      <c r="F51" s="52" t="str">
        <f t="shared" si="9"/>
        <v>138-6</v>
      </c>
      <c r="G51" s="52" t="str">
        <f t="shared" si="10"/>
        <v>138-7</v>
      </c>
      <c r="H51" s="52" t="str">
        <f t="shared" si="11"/>
        <v>138-8</v>
      </c>
      <c r="I51" s="52" t="str">
        <f t="shared" si="12"/>
        <v>138-9</v>
      </c>
      <c r="J51" s="52" t="str">
        <f t="shared" si="13"/>
        <v>138-10</v>
      </c>
      <c r="K51" s="52" t="str">
        <f t="shared" si="14"/>
        <v>138-11</v>
      </c>
      <c r="L51" s="52" t="str">
        <f t="shared" si="15"/>
        <v>138-12</v>
      </c>
      <c r="M51" s="52" t="str">
        <f t="shared" si="16"/>
        <v>138-13</v>
      </c>
      <c r="N51" s="52" t="str">
        <f t="shared" si="17"/>
        <v>138-14</v>
      </c>
      <c r="O51" s="52" t="str">
        <f t="shared" si="18"/>
        <v>138-15</v>
      </c>
      <c r="P51" s="52" t="str">
        <f t="shared" si="19"/>
        <v>138-16</v>
      </c>
      <c r="Q51" s="52" t="str">
        <f t="shared" si="20"/>
        <v>138-17</v>
      </c>
      <c r="R51" s="52" t="str">
        <f t="shared" si="21"/>
        <v>138-18</v>
      </c>
      <c r="S51" s="52" t="str">
        <f t="shared" si="22"/>
        <v>138-19</v>
      </c>
      <c r="T51" s="52" t="str">
        <f t="shared" si="23"/>
        <v>138-20</v>
      </c>
      <c r="U51" s="52" t="str">
        <f t="shared" si="24"/>
        <v>138-21</v>
      </c>
      <c r="V51" s="52" t="str">
        <f t="shared" si="25"/>
        <v>138-24</v>
      </c>
      <c r="W51" s="5" t="s">
        <v>38</v>
      </c>
      <c r="X51" s="53" t="s">
        <v>236</v>
      </c>
      <c r="Y51" s="157">
        <v>138</v>
      </c>
      <c r="Z51" s="433">
        <v>11</v>
      </c>
      <c r="AA51" s="433">
        <v>8</v>
      </c>
      <c r="AB51" s="433"/>
      <c r="AC51" s="433">
        <v>15</v>
      </c>
      <c r="AD51" s="433">
        <v>11327</v>
      </c>
      <c r="AE51" s="433">
        <v>1</v>
      </c>
      <c r="AF51" s="433">
        <v>221</v>
      </c>
      <c r="AG51" s="433">
        <v>1</v>
      </c>
      <c r="AH51" s="433">
        <v>208</v>
      </c>
      <c r="AI51" s="433"/>
      <c r="AJ51" s="433">
        <v>4</v>
      </c>
      <c r="AK51" s="433">
        <v>1</v>
      </c>
      <c r="AL51" s="433">
        <v>2</v>
      </c>
      <c r="AM51" s="433">
        <v>5</v>
      </c>
      <c r="AN51" s="433">
        <v>44</v>
      </c>
      <c r="AO51" s="433">
        <v>2</v>
      </c>
      <c r="AP51" s="433">
        <v>8</v>
      </c>
      <c r="AQ51" s="433">
        <v>1</v>
      </c>
      <c r="AR51" s="433">
        <v>1</v>
      </c>
      <c r="AS51" s="433"/>
      <c r="AT51" s="433"/>
      <c r="AU51" s="433">
        <v>1</v>
      </c>
      <c r="AV51" s="433"/>
      <c r="AW51" s="433"/>
      <c r="AX51" s="156">
        <f t="shared" si="38"/>
        <v>11861</v>
      </c>
    </row>
    <row r="52" spans="1:50">
      <c r="A52" s="52" t="str">
        <f t="shared" si="4"/>
        <v>234-1</v>
      </c>
      <c r="B52" s="52" t="str">
        <f t="shared" si="5"/>
        <v>234-2</v>
      </c>
      <c r="C52" s="52" t="str">
        <f t="shared" si="6"/>
        <v>234-3</v>
      </c>
      <c r="D52" s="52" t="str">
        <f t="shared" si="7"/>
        <v>234-4</v>
      </c>
      <c r="E52" s="52" t="str">
        <f t="shared" si="8"/>
        <v>234-5</v>
      </c>
      <c r="F52" s="52" t="str">
        <f t="shared" si="9"/>
        <v>234-6</v>
      </c>
      <c r="G52" s="52" t="str">
        <f t="shared" si="10"/>
        <v>234-7</v>
      </c>
      <c r="H52" s="52" t="str">
        <f t="shared" si="11"/>
        <v>234-8</v>
      </c>
      <c r="I52" s="52" t="str">
        <f t="shared" si="12"/>
        <v>234-9</v>
      </c>
      <c r="J52" s="52" t="str">
        <f t="shared" si="13"/>
        <v>234-10</v>
      </c>
      <c r="K52" s="52" t="str">
        <f t="shared" si="14"/>
        <v>234-11</v>
      </c>
      <c r="L52" s="52" t="str">
        <f t="shared" si="15"/>
        <v>234-12</v>
      </c>
      <c r="M52" s="52" t="str">
        <f t="shared" si="16"/>
        <v>234-13</v>
      </c>
      <c r="N52" s="52" t="str">
        <f t="shared" si="17"/>
        <v>234-14</v>
      </c>
      <c r="O52" s="52" t="str">
        <f t="shared" si="18"/>
        <v>234-15</v>
      </c>
      <c r="P52" s="52" t="str">
        <f t="shared" si="19"/>
        <v>234-16</v>
      </c>
      <c r="Q52" s="52" t="str">
        <f t="shared" si="20"/>
        <v>234-17</v>
      </c>
      <c r="R52" s="52" t="str">
        <f t="shared" si="21"/>
        <v>234-18</v>
      </c>
      <c r="S52" s="52" t="str">
        <f t="shared" si="22"/>
        <v>234-19</v>
      </c>
      <c r="T52" s="52" t="str">
        <f t="shared" si="23"/>
        <v>234-20</v>
      </c>
      <c r="U52" s="52" t="str">
        <f t="shared" si="24"/>
        <v>234-21</v>
      </c>
      <c r="V52" s="52" t="str">
        <f t="shared" si="25"/>
        <v>234-24</v>
      </c>
      <c r="W52" s="5" t="s">
        <v>79</v>
      </c>
      <c r="X52" s="53" t="s">
        <v>236</v>
      </c>
      <c r="Y52" s="157">
        <v>234</v>
      </c>
      <c r="Z52" s="433">
        <v>13</v>
      </c>
      <c r="AA52" s="433">
        <v>28</v>
      </c>
      <c r="AB52" s="433">
        <v>10</v>
      </c>
      <c r="AC52" s="433">
        <v>2</v>
      </c>
      <c r="AD52" s="433">
        <v>7555</v>
      </c>
      <c r="AE52" s="433"/>
      <c r="AF52" s="433">
        <v>64</v>
      </c>
      <c r="AG52" s="433">
        <v>32</v>
      </c>
      <c r="AH52" s="433">
        <v>4747</v>
      </c>
      <c r="AI52" s="433"/>
      <c r="AJ52" s="433"/>
      <c r="AK52" s="433"/>
      <c r="AL52" s="433"/>
      <c r="AM52" s="433"/>
      <c r="AN52" s="433">
        <v>3423</v>
      </c>
      <c r="AO52" s="433">
        <v>4</v>
      </c>
      <c r="AP52" s="433">
        <v>3792</v>
      </c>
      <c r="AQ52" s="433"/>
      <c r="AR52" s="433">
        <v>47</v>
      </c>
      <c r="AS52" s="433"/>
      <c r="AT52" s="433">
        <v>4</v>
      </c>
      <c r="AU52" s="433">
        <v>1</v>
      </c>
      <c r="AV52" s="433"/>
      <c r="AW52" s="433">
        <v>97</v>
      </c>
      <c r="AX52" s="156">
        <f t="shared" si="38"/>
        <v>19722</v>
      </c>
    </row>
    <row r="53" spans="1:50">
      <c r="A53" s="52" t="str">
        <f t="shared" si="4"/>
        <v>240-1</v>
      </c>
      <c r="B53" s="52" t="str">
        <f t="shared" si="5"/>
        <v>240-2</v>
      </c>
      <c r="C53" s="52" t="str">
        <f t="shared" si="6"/>
        <v>240-3</v>
      </c>
      <c r="D53" s="52" t="str">
        <f t="shared" si="7"/>
        <v>240-4</v>
      </c>
      <c r="E53" s="52" t="str">
        <f t="shared" si="8"/>
        <v>240-5</v>
      </c>
      <c r="F53" s="52" t="str">
        <f t="shared" si="9"/>
        <v>240-6</v>
      </c>
      <c r="G53" s="52" t="str">
        <f t="shared" si="10"/>
        <v>240-7</v>
      </c>
      <c r="H53" s="52" t="str">
        <f t="shared" si="11"/>
        <v>240-8</v>
      </c>
      <c r="I53" s="52" t="str">
        <f t="shared" si="12"/>
        <v>240-9</v>
      </c>
      <c r="J53" s="52" t="str">
        <f t="shared" si="13"/>
        <v>240-10</v>
      </c>
      <c r="K53" s="52" t="str">
        <f t="shared" si="14"/>
        <v>240-11</v>
      </c>
      <c r="L53" s="52" t="str">
        <f t="shared" si="15"/>
        <v>240-12</v>
      </c>
      <c r="M53" s="52" t="str">
        <f t="shared" si="16"/>
        <v>240-13</v>
      </c>
      <c r="N53" s="52" t="str">
        <f t="shared" si="17"/>
        <v>240-14</v>
      </c>
      <c r="O53" s="52" t="str">
        <f t="shared" si="18"/>
        <v>240-15</v>
      </c>
      <c r="P53" s="52" t="str">
        <f t="shared" si="19"/>
        <v>240-16</v>
      </c>
      <c r="Q53" s="52" t="str">
        <f t="shared" si="20"/>
        <v>240-17</v>
      </c>
      <c r="R53" s="52" t="str">
        <f t="shared" si="21"/>
        <v>240-18</v>
      </c>
      <c r="S53" s="52" t="str">
        <f t="shared" si="22"/>
        <v>240-19</v>
      </c>
      <c r="T53" s="52" t="str">
        <f t="shared" si="23"/>
        <v>240-20</v>
      </c>
      <c r="U53" s="52" t="str">
        <f t="shared" si="24"/>
        <v>240-21</v>
      </c>
      <c r="V53" s="52" t="str">
        <f t="shared" si="25"/>
        <v>240-24</v>
      </c>
      <c r="W53" s="5" t="s">
        <v>40</v>
      </c>
      <c r="X53" s="53" t="s">
        <v>236</v>
      </c>
      <c r="Y53" s="157">
        <v>240</v>
      </c>
      <c r="Z53" s="433">
        <v>2</v>
      </c>
      <c r="AA53" s="433">
        <v>1</v>
      </c>
      <c r="AB53" s="433"/>
      <c r="AC53" s="433">
        <v>1</v>
      </c>
      <c r="AD53" s="433">
        <v>6106</v>
      </c>
      <c r="AE53" s="433">
        <v>1</v>
      </c>
      <c r="AF53" s="433">
        <v>69</v>
      </c>
      <c r="AG53" s="433">
        <v>2</v>
      </c>
      <c r="AH53" s="433">
        <v>33</v>
      </c>
      <c r="AI53" s="433"/>
      <c r="AJ53" s="433"/>
      <c r="AK53" s="433"/>
      <c r="AL53" s="433">
        <v>1</v>
      </c>
      <c r="AM53" s="433">
        <v>4</v>
      </c>
      <c r="AN53" s="433">
        <v>992</v>
      </c>
      <c r="AO53" s="433"/>
      <c r="AP53" s="433"/>
      <c r="AQ53" s="433"/>
      <c r="AR53" s="433">
        <v>9</v>
      </c>
      <c r="AS53" s="433"/>
      <c r="AT53" s="433"/>
      <c r="AU53" s="433">
        <v>2</v>
      </c>
      <c r="AV53" s="433"/>
      <c r="AW53" s="433"/>
      <c r="AX53" s="156">
        <f t="shared" si="38"/>
        <v>7223</v>
      </c>
    </row>
    <row r="54" spans="1:50">
      <c r="A54" s="52" t="str">
        <f t="shared" si="4"/>
        <v>284-1</v>
      </c>
      <c r="B54" s="52" t="str">
        <f t="shared" si="5"/>
        <v>284-2</v>
      </c>
      <c r="C54" s="52" t="str">
        <f t="shared" si="6"/>
        <v>284-3</v>
      </c>
      <c r="D54" s="52" t="str">
        <f t="shared" si="7"/>
        <v>284-4</v>
      </c>
      <c r="E54" s="52" t="str">
        <f t="shared" si="8"/>
        <v>284-5</v>
      </c>
      <c r="F54" s="52" t="str">
        <f t="shared" si="9"/>
        <v>284-6</v>
      </c>
      <c r="G54" s="52" t="str">
        <f t="shared" si="10"/>
        <v>284-7</v>
      </c>
      <c r="H54" s="52" t="str">
        <f t="shared" si="11"/>
        <v>284-8</v>
      </c>
      <c r="I54" s="52" t="str">
        <f t="shared" si="12"/>
        <v>284-9</v>
      </c>
      <c r="J54" s="52" t="str">
        <f t="shared" si="13"/>
        <v>284-10</v>
      </c>
      <c r="K54" s="52" t="str">
        <f t="shared" si="14"/>
        <v>284-11</v>
      </c>
      <c r="L54" s="52" t="str">
        <f t="shared" si="15"/>
        <v>284-12</v>
      </c>
      <c r="M54" s="52" t="str">
        <f t="shared" si="16"/>
        <v>284-13</v>
      </c>
      <c r="N54" s="52" t="str">
        <f t="shared" si="17"/>
        <v>284-14</v>
      </c>
      <c r="O54" s="52" t="str">
        <f t="shared" si="18"/>
        <v>284-15</v>
      </c>
      <c r="P54" s="52" t="str">
        <f t="shared" si="19"/>
        <v>284-16</v>
      </c>
      <c r="Q54" s="52" t="str">
        <f t="shared" si="20"/>
        <v>284-17</v>
      </c>
      <c r="R54" s="52" t="str">
        <f t="shared" si="21"/>
        <v>284-18</v>
      </c>
      <c r="S54" s="52" t="str">
        <f t="shared" si="22"/>
        <v>284-19</v>
      </c>
      <c r="T54" s="52" t="str">
        <f t="shared" si="23"/>
        <v>284-20</v>
      </c>
      <c r="U54" s="52" t="str">
        <f t="shared" si="24"/>
        <v>284-21</v>
      </c>
      <c r="V54" s="52" t="str">
        <f t="shared" si="25"/>
        <v>284-24</v>
      </c>
      <c r="W54" s="5" t="s">
        <v>42</v>
      </c>
      <c r="X54" s="53" t="s">
        <v>236</v>
      </c>
      <c r="Y54" s="157">
        <v>284</v>
      </c>
      <c r="Z54" s="433">
        <v>65</v>
      </c>
      <c r="AA54" s="433">
        <v>10</v>
      </c>
      <c r="AB54" s="433"/>
      <c r="AC54" s="433">
        <v>8</v>
      </c>
      <c r="AD54" s="433">
        <v>8022</v>
      </c>
      <c r="AE54" s="433"/>
      <c r="AF54" s="433">
        <v>65</v>
      </c>
      <c r="AG54" s="433">
        <v>65</v>
      </c>
      <c r="AH54" s="433">
        <v>2153</v>
      </c>
      <c r="AI54" s="433">
        <v>3</v>
      </c>
      <c r="AJ54" s="433"/>
      <c r="AK54" s="433"/>
      <c r="AL54" s="433"/>
      <c r="AM54" s="433">
        <v>1</v>
      </c>
      <c r="AN54" s="433">
        <v>3784</v>
      </c>
      <c r="AO54" s="433">
        <v>39</v>
      </c>
      <c r="AP54" s="433">
        <v>4529</v>
      </c>
      <c r="AQ54" s="433">
        <v>3</v>
      </c>
      <c r="AR54" s="433">
        <v>7</v>
      </c>
      <c r="AS54" s="433"/>
      <c r="AT54" s="433"/>
      <c r="AU54" s="433">
        <v>2</v>
      </c>
      <c r="AV54" s="433"/>
      <c r="AW54" s="433">
        <v>2</v>
      </c>
      <c r="AX54" s="156">
        <f t="shared" si="38"/>
        <v>18756</v>
      </c>
    </row>
    <row r="55" spans="1:50">
      <c r="A55" s="52" t="str">
        <f t="shared" si="4"/>
        <v>306-1</v>
      </c>
      <c r="B55" s="52" t="str">
        <f t="shared" si="5"/>
        <v>306-2</v>
      </c>
      <c r="C55" s="52" t="str">
        <f t="shared" si="6"/>
        <v>306-3</v>
      </c>
      <c r="D55" s="52" t="str">
        <f t="shared" si="7"/>
        <v>306-4</v>
      </c>
      <c r="E55" s="52" t="str">
        <f t="shared" si="8"/>
        <v>306-5</v>
      </c>
      <c r="F55" s="52" t="str">
        <f t="shared" si="9"/>
        <v>306-6</v>
      </c>
      <c r="G55" s="52" t="str">
        <f t="shared" si="10"/>
        <v>306-7</v>
      </c>
      <c r="H55" s="52" t="str">
        <f t="shared" si="11"/>
        <v>306-8</v>
      </c>
      <c r="I55" s="52" t="str">
        <f t="shared" si="12"/>
        <v>306-9</v>
      </c>
      <c r="J55" s="52" t="str">
        <f t="shared" si="13"/>
        <v>306-10</v>
      </c>
      <c r="K55" s="52" t="str">
        <f t="shared" si="14"/>
        <v>306-11</v>
      </c>
      <c r="L55" s="52" t="str">
        <f t="shared" si="15"/>
        <v>306-12</v>
      </c>
      <c r="M55" s="52" t="str">
        <f t="shared" si="16"/>
        <v>306-13</v>
      </c>
      <c r="N55" s="52" t="str">
        <f t="shared" si="17"/>
        <v>306-14</v>
      </c>
      <c r="O55" s="52" t="str">
        <f t="shared" si="18"/>
        <v>306-15</v>
      </c>
      <c r="P55" s="52" t="str">
        <f t="shared" si="19"/>
        <v>306-16</v>
      </c>
      <c r="Q55" s="52" t="str">
        <f t="shared" si="20"/>
        <v>306-17</v>
      </c>
      <c r="R55" s="52" t="str">
        <f t="shared" si="21"/>
        <v>306-18</v>
      </c>
      <c r="S55" s="52" t="str">
        <f t="shared" si="22"/>
        <v>306-19</v>
      </c>
      <c r="T55" s="52" t="str">
        <f t="shared" si="23"/>
        <v>306-20</v>
      </c>
      <c r="U55" s="52" t="str">
        <f t="shared" si="24"/>
        <v>306-21</v>
      </c>
      <c r="V55" s="52" t="str">
        <f t="shared" si="25"/>
        <v>306-24</v>
      </c>
      <c r="W55" s="5" t="s">
        <v>81</v>
      </c>
      <c r="X55" s="53" t="s">
        <v>236</v>
      </c>
      <c r="Y55" s="157">
        <v>306</v>
      </c>
      <c r="Z55" s="433"/>
      <c r="AA55" s="433"/>
      <c r="AB55" s="433"/>
      <c r="AC55" s="433">
        <v>2</v>
      </c>
      <c r="AD55" s="433">
        <v>3383</v>
      </c>
      <c r="AE55" s="433"/>
      <c r="AF55" s="433"/>
      <c r="AG55" s="433">
        <v>2</v>
      </c>
      <c r="AH55" s="433">
        <v>54</v>
      </c>
      <c r="AI55" s="433"/>
      <c r="AJ55" s="433"/>
      <c r="AK55" s="433"/>
      <c r="AL55" s="433"/>
      <c r="AM55" s="433"/>
      <c r="AN55" s="433">
        <v>42</v>
      </c>
      <c r="AO55" s="433"/>
      <c r="AP55" s="433">
        <v>7</v>
      </c>
      <c r="AQ55" s="433"/>
      <c r="AR55" s="433">
        <v>1</v>
      </c>
      <c r="AS55" s="433"/>
      <c r="AT55" s="433"/>
      <c r="AU55" s="433"/>
      <c r="AV55" s="433"/>
      <c r="AW55" s="433"/>
      <c r="AX55" s="156">
        <f t="shared" si="38"/>
        <v>3491</v>
      </c>
    </row>
    <row r="56" spans="1:50">
      <c r="A56" s="52" t="str">
        <f t="shared" si="4"/>
        <v>347-1</v>
      </c>
      <c r="B56" s="52" t="str">
        <f t="shared" si="5"/>
        <v>347-2</v>
      </c>
      <c r="C56" s="52" t="str">
        <f t="shared" si="6"/>
        <v>347-3</v>
      </c>
      <c r="D56" s="52" t="str">
        <f t="shared" si="7"/>
        <v>347-4</v>
      </c>
      <c r="E56" s="52" t="str">
        <f t="shared" si="8"/>
        <v>347-5</v>
      </c>
      <c r="F56" s="52" t="str">
        <f t="shared" si="9"/>
        <v>347-6</v>
      </c>
      <c r="G56" s="52" t="str">
        <f t="shared" si="10"/>
        <v>347-7</v>
      </c>
      <c r="H56" s="52" t="str">
        <f t="shared" si="11"/>
        <v>347-8</v>
      </c>
      <c r="I56" s="52" t="str">
        <f t="shared" si="12"/>
        <v>347-9</v>
      </c>
      <c r="J56" s="52" t="str">
        <f t="shared" si="13"/>
        <v>347-10</v>
      </c>
      <c r="K56" s="52" t="str">
        <f t="shared" si="14"/>
        <v>347-11</v>
      </c>
      <c r="L56" s="52" t="str">
        <f t="shared" si="15"/>
        <v>347-12</v>
      </c>
      <c r="M56" s="52" t="str">
        <f t="shared" si="16"/>
        <v>347-13</v>
      </c>
      <c r="N56" s="52" t="str">
        <f t="shared" si="17"/>
        <v>347-14</v>
      </c>
      <c r="O56" s="52" t="str">
        <f t="shared" si="18"/>
        <v>347-15</v>
      </c>
      <c r="P56" s="52" t="str">
        <f t="shared" si="19"/>
        <v>347-16</v>
      </c>
      <c r="Q56" s="52" t="str">
        <f t="shared" si="20"/>
        <v>347-17</v>
      </c>
      <c r="R56" s="52" t="str">
        <f t="shared" si="21"/>
        <v>347-18</v>
      </c>
      <c r="S56" s="52" t="str">
        <f t="shared" si="22"/>
        <v>347-19</v>
      </c>
      <c r="T56" s="52" t="str">
        <f t="shared" si="23"/>
        <v>347-20</v>
      </c>
      <c r="U56" s="52" t="str">
        <f t="shared" si="24"/>
        <v>347-21</v>
      </c>
      <c r="V56" s="52" t="str">
        <f t="shared" si="25"/>
        <v>347-24</v>
      </c>
      <c r="W56" s="4" t="s">
        <v>83</v>
      </c>
      <c r="X56" s="53" t="s">
        <v>236</v>
      </c>
      <c r="Y56" s="157">
        <v>347</v>
      </c>
      <c r="Z56" s="433">
        <v>3</v>
      </c>
      <c r="AA56" s="433">
        <v>4</v>
      </c>
      <c r="AB56" s="433"/>
      <c r="AC56" s="433">
        <v>3</v>
      </c>
      <c r="AD56" s="433">
        <v>3200</v>
      </c>
      <c r="AE56" s="433">
        <v>1</v>
      </c>
      <c r="AF56" s="433">
        <v>20</v>
      </c>
      <c r="AG56" s="433"/>
      <c r="AH56" s="433">
        <v>233</v>
      </c>
      <c r="AI56" s="433">
        <v>1</v>
      </c>
      <c r="AJ56" s="433"/>
      <c r="AK56" s="433"/>
      <c r="AL56" s="433">
        <v>1</v>
      </c>
      <c r="AM56" s="433">
        <v>1</v>
      </c>
      <c r="AN56" s="433">
        <v>215</v>
      </c>
      <c r="AO56" s="433"/>
      <c r="AP56" s="433"/>
      <c r="AQ56" s="433"/>
      <c r="AR56" s="433"/>
      <c r="AS56" s="433"/>
      <c r="AT56" s="433"/>
      <c r="AU56" s="433">
        <v>4</v>
      </c>
      <c r="AV56" s="433"/>
      <c r="AW56" s="433"/>
      <c r="AX56" s="156">
        <f t="shared" si="38"/>
        <v>3686</v>
      </c>
    </row>
    <row r="57" spans="1:50">
      <c r="A57" s="52" t="str">
        <f t="shared" si="4"/>
        <v>411-1</v>
      </c>
      <c r="B57" s="52" t="str">
        <f t="shared" si="5"/>
        <v>411-2</v>
      </c>
      <c r="C57" s="52" t="str">
        <f t="shared" si="6"/>
        <v>411-3</v>
      </c>
      <c r="D57" s="52" t="str">
        <f t="shared" si="7"/>
        <v>411-4</v>
      </c>
      <c r="E57" s="52" t="str">
        <f t="shared" si="8"/>
        <v>411-5</v>
      </c>
      <c r="F57" s="52" t="str">
        <f t="shared" si="9"/>
        <v>411-6</v>
      </c>
      <c r="G57" s="52" t="str">
        <f t="shared" si="10"/>
        <v>411-7</v>
      </c>
      <c r="H57" s="52" t="str">
        <f t="shared" si="11"/>
        <v>411-8</v>
      </c>
      <c r="I57" s="52" t="str">
        <f t="shared" si="12"/>
        <v>411-9</v>
      </c>
      <c r="J57" s="52" t="str">
        <f t="shared" si="13"/>
        <v>411-10</v>
      </c>
      <c r="K57" s="52" t="str">
        <f t="shared" si="14"/>
        <v>411-11</v>
      </c>
      <c r="L57" s="52" t="str">
        <f t="shared" si="15"/>
        <v>411-12</v>
      </c>
      <c r="M57" s="52" t="str">
        <f t="shared" si="16"/>
        <v>411-13</v>
      </c>
      <c r="N57" s="52" t="str">
        <f t="shared" si="17"/>
        <v>411-14</v>
      </c>
      <c r="O57" s="52" t="str">
        <f t="shared" si="18"/>
        <v>411-15</v>
      </c>
      <c r="P57" s="52" t="str">
        <f t="shared" si="19"/>
        <v>411-16</v>
      </c>
      <c r="Q57" s="52" t="str">
        <f t="shared" si="20"/>
        <v>411-17</v>
      </c>
      <c r="R57" s="52" t="str">
        <f t="shared" si="21"/>
        <v>411-18</v>
      </c>
      <c r="S57" s="52" t="str">
        <f t="shared" si="22"/>
        <v>411-19</v>
      </c>
      <c r="T57" s="52" t="str">
        <f t="shared" si="23"/>
        <v>411-20</v>
      </c>
      <c r="U57" s="52" t="str">
        <f t="shared" si="24"/>
        <v>411-21</v>
      </c>
      <c r="V57" s="52" t="str">
        <f t="shared" si="25"/>
        <v>411-24</v>
      </c>
      <c r="W57" s="4" t="s">
        <v>48</v>
      </c>
      <c r="X57" s="53" t="s">
        <v>236</v>
      </c>
      <c r="Y57" s="157">
        <v>411</v>
      </c>
      <c r="Z57" s="433">
        <v>6</v>
      </c>
      <c r="AA57" s="433">
        <v>3</v>
      </c>
      <c r="AB57" s="433"/>
      <c r="AC57" s="433"/>
      <c r="AD57" s="433">
        <v>5955</v>
      </c>
      <c r="AE57" s="433"/>
      <c r="AF57" s="433">
        <v>7</v>
      </c>
      <c r="AG57" s="433">
        <v>1</v>
      </c>
      <c r="AH57" s="433">
        <v>1368</v>
      </c>
      <c r="AI57" s="433">
        <v>1</v>
      </c>
      <c r="AJ57" s="433"/>
      <c r="AK57" s="433"/>
      <c r="AL57" s="433"/>
      <c r="AM57" s="433"/>
      <c r="AN57" s="433">
        <v>66</v>
      </c>
      <c r="AO57" s="433">
        <v>1</v>
      </c>
      <c r="AP57" s="433"/>
      <c r="AQ57" s="433">
        <v>2</v>
      </c>
      <c r="AR57" s="433">
        <v>5</v>
      </c>
      <c r="AS57" s="433"/>
      <c r="AT57" s="433"/>
      <c r="AU57" s="433">
        <v>3</v>
      </c>
      <c r="AV57" s="433"/>
      <c r="AW57" s="433"/>
      <c r="AX57" s="156">
        <f t="shared" si="38"/>
        <v>7418</v>
      </c>
    </row>
    <row r="58" spans="1:50">
      <c r="A58" s="52" t="str">
        <f t="shared" si="4"/>
        <v>501-1</v>
      </c>
      <c r="B58" s="52" t="str">
        <f t="shared" si="5"/>
        <v>501-2</v>
      </c>
      <c r="C58" s="52" t="str">
        <f t="shared" si="6"/>
        <v>501-3</v>
      </c>
      <c r="D58" s="52" t="str">
        <f t="shared" si="7"/>
        <v>501-4</v>
      </c>
      <c r="E58" s="52" t="str">
        <f t="shared" si="8"/>
        <v>501-5</v>
      </c>
      <c r="F58" s="52" t="str">
        <f t="shared" si="9"/>
        <v>501-6</v>
      </c>
      <c r="G58" s="52" t="str">
        <f t="shared" si="10"/>
        <v>501-7</v>
      </c>
      <c r="H58" s="52" t="str">
        <f t="shared" si="11"/>
        <v>501-8</v>
      </c>
      <c r="I58" s="52" t="str">
        <f t="shared" si="12"/>
        <v>501-9</v>
      </c>
      <c r="J58" s="52" t="str">
        <f t="shared" si="13"/>
        <v>501-10</v>
      </c>
      <c r="K58" s="52" t="str">
        <f t="shared" si="14"/>
        <v>501-11</v>
      </c>
      <c r="L58" s="52" t="str">
        <f t="shared" si="15"/>
        <v>501-12</v>
      </c>
      <c r="M58" s="52" t="str">
        <f t="shared" si="16"/>
        <v>501-13</v>
      </c>
      <c r="N58" s="52" t="str">
        <f t="shared" si="17"/>
        <v>501-14</v>
      </c>
      <c r="O58" s="52" t="str">
        <f t="shared" si="18"/>
        <v>501-15</v>
      </c>
      <c r="P58" s="52" t="str">
        <f t="shared" si="19"/>
        <v>501-16</v>
      </c>
      <c r="Q58" s="52" t="str">
        <f t="shared" si="20"/>
        <v>501-17</v>
      </c>
      <c r="R58" s="52" t="str">
        <f t="shared" si="21"/>
        <v>501-18</v>
      </c>
      <c r="S58" s="52" t="str">
        <f t="shared" si="22"/>
        <v>501-19</v>
      </c>
      <c r="T58" s="52" t="str">
        <f t="shared" si="23"/>
        <v>501-20</v>
      </c>
      <c r="U58" s="52" t="str">
        <f t="shared" si="24"/>
        <v>501-21</v>
      </c>
      <c r="V58" s="52" t="str">
        <f t="shared" si="25"/>
        <v>501-24</v>
      </c>
      <c r="W58" s="4" t="s">
        <v>51</v>
      </c>
      <c r="X58" s="53" t="s">
        <v>236</v>
      </c>
      <c r="Y58" s="157">
        <v>501</v>
      </c>
      <c r="Z58" s="433"/>
      <c r="AA58" s="433">
        <v>1</v>
      </c>
      <c r="AB58" s="433"/>
      <c r="AC58" s="433"/>
      <c r="AD58" s="433">
        <v>1696</v>
      </c>
      <c r="AE58" s="433"/>
      <c r="AF58" s="433">
        <v>3</v>
      </c>
      <c r="AG58" s="433">
        <v>3</v>
      </c>
      <c r="AH58" s="433">
        <v>44</v>
      </c>
      <c r="AI58" s="433">
        <v>1</v>
      </c>
      <c r="AJ58" s="433"/>
      <c r="AK58" s="433"/>
      <c r="AL58" s="433"/>
      <c r="AM58" s="433"/>
      <c r="AN58" s="433">
        <v>38</v>
      </c>
      <c r="AO58" s="433"/>
      <c r="AP58" s="433">
        <v>2</v>
      </c>
      <c r="AQ58" s="433"/>
      <c r="AR58" s="433">
        <v>1</v>
      </c>
      <c r="AS58" s="433"/>
      <c r="AT58" s="433"/>
      <c r="AU58" s="433">
        <v>1</v>
      </c>
      <c r="AV58" s="433"/>
      <c r="AW58" s="433"/>
      <c r="AX58" s="156">
        <f t="shared" si="38"/>
        <v>1790</v>
      </c>
    </row>
    <row r="59" spans="1:50">
      <c r="A59" s="52" t="str">
        <f t="shared" si="4"/>
        <v>543-1</v>
      </c>
      <c r="B59" s="52" t="str">
        <f t="shared" si="5"/>
        <v>543-2</v>
      </c>
      <c r="C59" s="52" t="str">
        <f t="shared" si="6"/>
        <v>543-3</v>
      </c>
      <c r="D59" s="52" t="str">
        <f t="shared" si="7"/>
        <v>543-4</v>
      </c>
      <c r="E59" s="52" t="str">
        <f t="shared" si="8"/>
        <v>543-5</v>
      </c>
      <c r="F59" s="52" t="str">
        <f t="shared" si="9"/>
        <v>543-6</v>
      </c>
      <c r="G59" s="52" t="str">
        <f t="shared" si="10"/>
        <v>543-7</v>
      </c>
      <c r="H59" s="52" t="str">
        <f t="shared" si="11"/>
        <v>543-8</v>
      </c>
      <c r="I59" s="52" t="str">
        <f t="shared" si="12"/>
        <v>543-9</v>
      </c>
      <c r="J59" s="52" t="str">
        <f t="shared" si="13"/>
        <v>543-10</v>
      </c>
      <c r="K59" s="52" t="str">
        <f t="shared" si="14"/>
        <v>543-11</v>
      </c>
      <c r="L59" s="52" t="str">
        <f t="shared" si="15"/>
        <v>543-12</v>
      </c>
      <c r="M59" s="52" t="str">
        <f t="shared" si="16"/>
        <v>543-13</v>
      </c>
      <c r="N59" s="52" t="str">
        <f t="shared" si="17"/>
        <v>543-14</v>
      </c>
      <c r="O59" s="52" t="str">
        <f t="shared" si="18"/>
        <v>543-15</v>
      </c>
      <c r="P59" s="52" t="str">
        <f t="shared" si="19"/>
        <v>543-16</v>
      </c>
      <c r="Q59" s="52" t="str">
        <f t="shared" si="20"/>
        <v>543-17</v>
      </c>
      <c r="R59" s="52" t="str">
        <f t="shared" si="21"/>
        <v>543-18</v>
      </c>
      <c r="S59" s="52" t="str">
        <f t="shared" si="22"/>
        <v>543-19</v>
      </c>
      <c r="T59" s="52" t="str">
        <f t="shared" si="23"/>
        <v>543-20</v>
      </c>
      <c r="U59" s="52" t="str">
        <f t="shared" si="24"/>
        <v>543-21</v>
      </c>
      <c r="V59" s="52" t="str">
        <f t="shared" si="25"/>
        <v>543-24</v>
      </c>
      <c r="W59" s="5" t="s">
        <v>89</v>
      </c>
      <c r="X59" s="53" t="s">
        <v>236</v>
      </c>
      <c r="Y59" s="157">
        <v>543</v>
      </c>
      <c r="Z59" s="433">
        <v>6</v>
      </c>
      <c r="AA59" s="433">
        <v>6</v>
      </c>
      <c r="AB59" s="433"/>
      <c r="AC59" s="433">
        <v>2</v>
      </c>
      <c r="AD59" s="433">
        <v>3052</v>
      </c>
      <c r="AE59" s="433"/>
      <c r="AF59" s="433">
        <v>212</v>
      </c>
      <c r="AG59" s="433">
        <v>4</v>
      </c>
      <c r="AH59" s="433">
        <v>2211</v>
      </c>
      <c r="AI59" s="433"/>
      <c r="AJ59" s="433"/>
      <c r="AK59" s="433"/>
      <c r="AL59" s="433">
        <v>2</v>
      </c>
      <c r="AM59" s="433">
        <v>2</v>
      </c>
      <c r="AN59" s="433">
        <v>1039</v>
      </c>
      <c r="AO59" s="433">
        <v>2</v>
      </c>
      <c r="AP59" s="433">
        <v>1</v>
      </c>
      <c r="AQ59" s="433"/>
      <c r="AR59" s="433">
        <v>3</v>
      </c>
      <c r="AS59" s="433"/>
      <c r="AT59" s="433"/>
      <c r="AU59" s="433"/>
      <c r="AV59" s="433"/>
      <c r="AW59" s="433">
        <v>2</v>
      </c>
      <c r="AX59" s="156">
        <f t="shared" si="38"/>
        <v>6542</v>
      </c>
    </row>
    <row r="60" spans="1:50">
      <c r="A60" s="52" t="str">
        <f t="shared" si="4"/>
        <v>628-1</v>
      </c>
      <c r="B60" s="52" t="str">
        <f t="shared" si="5"/>
        <v>628-2</v>
      </c>
      <c r="C60" s="52" t="str">
        <f t="shared" si="6"/>
        <v>628-3</v>
      </c>
      <c r="D60" s="52" t="str">
        <f t="shared" si="7"/>
        <v>628-4</v>
      </c>
      <c r="E60" s="52" t="str">
        <f t="shared" si="8"/>
        <v>628-5</v>
      </c>
      <c r="F60" s="52" t="str">
        <f t="shared" si="9"/>
        <v>628-6</v>
      </c>
      <c r="G60" s="52" t="str">
        <f t="shared" si="10"/>
        <v>628-7</v>
      </c>
      <c r="H60" s="52" t="str">
        <f t="shared" si="11"/>
        <v>628-8</v>
      </c>
      <c r="I60" s="52" t="str">
        <f t="shared" si="12"/>
        <v>628-9</v>
      </c>
      <c r="J60" s="52" t="str">
        <f t="shared" si="13"/>
        <v>628-10</v>
      </c>
      <c r="K60" s="52" t="str">
        <f t="shared" si="14"/>
        <v>628-11</v>
      </c>
      <c r="L60" s="52" t="str">
        <f t="shared" si="15"/>
        <v>628-12</v>
      </c>
      <c r="M60" s="52" t="str">
        <f t="shared" si="16"/>
        <v>628-13</v>
      </c>
      <c r="N60" s="52" t="str">
        <f t="shared" si="17"/>
        <v>628-14</v>
      </c>
      <c r="O60" s="52" t="str">
        <f t="shared" si="18"/>
        <v>628-15</v>
      </c>
      <c r="P60" s="52" t="str">
        <f t="shared" si="19"/>
        <v>628-16</v>
      </c>
      <c r="Q60" s="52" t="str">
        <f t="shared" si="20"/>
        <v>628-17</v>
      </c>
      <c r="R60" s="52" t="str">
        <f t="shared" si="21"/>
        <v>628-18</v>
      </c>
      <c r="S60" s="52" t="str">
        <f t="shared" si="22"/>
        <v>628-19</v>
      </c>
      <c r="T60" s="52" t="str">
        <f t="shared" si="23"/>
        <v>628-20</v>
      </c>
      <c r="U60" s="52" t="str">
        <f t="shared" si="24"/>
        <v>628-21</v>
      </c>
      <c r="V60" s="52" t="str">
        <f t="shared" si="25"/>
        <v>628-24</v>
      </c>
      <c r="W60" s="4" t="s">
        <v>53</v>
      </c>
      <c r="X60" s="53" t="s">
        <v>236</v>
      </c>
      <c r="Y60" s="157">
        <v>628</v>
      </c>
      <c r="Z60" s="433">
        <v>1</v>
      </c>
      <c r="AA60" s="433">
        <v>4</v>
      </c>
      <c r="AB60" s="433"/>
      <c r="AC60" s="433">
        <v>13</v>
      </c>
      <c r="AD60" s="433">
        <v>5955</v>
      </c>
      <c r="AE60" s="433"/>
      <c r="AF60" s="433">
        <v>2</v>
      </c>
      <c r="AG60" s="433">
        <v>1</v>
      </c>
      <c r="AH60" s="433">
        <v>1116</v>
      </c>
      <c r="AI60" s="433"/>
      <c r="AJ60" s="433">
        <v>1</v>
      </c>
      <c r="AK60" s="433"/>
      <c r="AL60" s="433"/>
      <c r="AM60" s="433"/>
      <c r="AN60" s="433">
        <v>236</v>
      </c>
      <c r="AO60" s="433"/>
      <c r="AP60" s="433">
        <v>1</v>
      </c>
      <c r="AQ60" s="433"/>
      <c r="AR60" s="433">
        <v>3</v>
      </c>
      <c r="AS60" s="433"/>
      <c r="AT60" s="433"/>
      <c r="AU60" s="433"/>
      <c r="AV60" s="433"/>
      <c r="AW60" s="433">
        <v>1</v>
      </c>
      <c r="AX60" s="156">
        <f t="shared" si="38"/>
        <v>7333</v>
      </c>
    </row>
    <row r="61" spans="1:50">
      <c r="A61" s="52" t="str">
        <f t="shared" si="4"/>
        <v>656-1</v>
      </c>
      <c r="B61" s="52" t="str">
        <f t="shared" si="5"/>
        <v>656-2</v>
      </c>
      <c r="C61" s="52" t="str">
        <f t="shared" si="6"/>
        <v>656-3</v>
      </c>
      <c r="D61" s="52" t="str">
        <f t="shared" si="7"/>
        <v>656-4</v>
      </c>
      <c r="E61" s="52" t="str">
        <f t="shared" si="8"/>
        <v>656-5</v>
      </c>
      <c r="F61" s="52" t="str">
        <f t="shared" si="9"/>
        <v>656-6</v>
      </c>
      <c r="G61" s="52" t="str">
        <f t="shared" si="10"/>
        <v>656-7</v>
      </c>
      <c r="H61" s="52" t="str">
        <f t="shared" si="11"/>
        <v>656-8</v>
      </c>
      <c r="I61" s="52" t="str">
        <f t="shared" si="12"/>
        <v>656-9</v>
      </c>
      <c r="J61" s="52" t="str">
        <f t="shared" si="13"/>
        <v>656-10</v>
      </c>
      <c r="K61" s="52" t="str">
        <f t="shared" si="14"/>
        <v>656-11</v>
      </c>
      <c r="L61" s="52" t="str">
        <f t="shared" si="15"/>
        <v>656-12</v>
      </c>
      <c r="M61" s="52" t="str">
        <f t="shared" si="16"/>
        <v>656-13</v>
      </c>
      <c r="N61" s="52" t="str">
        <f t="shared" si="17"/>
        <v>656-14</v>
      </c>
      <c r="O61" s="52" t="str">
        <f t="shared" si="18"/>
        <v>656-15</v>
      </c>
      <c r="P61" s="52" t="str">
        <f t="shared" si="19"/>
        <v>656-16</v>
      </c>
      <c r="Q61" s="52" t="str">
        <f t="shared" si="20"/>
        <v>656-17</v>
      </c>
      <c r="R61" s="52" t="str">
        <f t="shared" si="21"/>
        <v>656-18</v>
      </c>
      <c r="S61" s="52" t="str">
        <f t="shared" si="22"/>
        <v>656-19</v>
      </c>
      <c r="T61" s="52" t="str">
        <f t="shared" si="23"/>
        <v>656-20</v>
      </c>
      <c r="U61" s="52" t="str">
        <f t="shared" si="24"/>
        <v>656-21</v>
      </c>
      <c r="V61" s="52" t="str">
        <f t="shared" si="25"/>
        <v>656-24</v>
      </c>
      <c r="W61" s="12" t="s">
        <v>135</v>
      </c>
      <c r="X61" s="53" t="s">
        <v>236</v>
      </c>
      <c r="Y61" s="157">
        <v>656</v>
      </c>
      <c r="Z61" s="433">
        <v>3</v>
      </c>
      <c r="AA61" s="433">
        <v>5</v>
      </c>
      <c r="AB61" s="433">
        <v>1</v>
      </c>
      <c r="AC61" s="433">
        <v>11</v>
      </c>
      <c r="AD61" s="433">
        <v>5473</v>
      </c>
      <c r="AE61" s="433">
        <v>1</v>
      </c>
      <c r="AF61" s="433">
        <v>20</v>
      </c>
      <c r="AG61" s="433">
        <v>1</v>
      </c>
      <c r="AH61" s="433">
        <v>221</v>
      </c>
      <c r="AI61" s="433"/>
      <c r="AJ61" s="433"/>
      <c r="AK61" s="433"/>
      <c r="AL61" s="433">
        <v>1</v>
      </c>
      <c r="AM61" s="433"/>
      <c r="AN61" s="433">
        <v>737</v>
      </c>
      <c r="AO61" s="433"/>
      <c r="AP61" s="433">
        <v>1</v>
      </c>
      <c r="AQ61" s="433"/>
      <c r="AR61" s="433">
        <v>7</v>
      </c>
      <c r="AS61" s="433"/>
      <c r="AT61" s="433"/>
      <c r="AU61" s="433">
        <v>1</v>
      </c>
      <c r="AV61" s="433"/>
      <c r="AW61" s="433"/>
      <c r="AX61" s="156">
        <f t="shared" si="38"/>
        <v>6483</v>
      </c>
    </row>
    <row r="62" spans="1:50">
      <c r="A62" s="52" t="str">
        <f t="shared" si="4"/>
        <v>761-1</v>
      </c>
      <c r="B62" s="52" t="str">
        <f t="shared" si="5"/>
        <v>761-2</v>
      </c>
      <c r="C62" s="52" t="str">
        <f t="shared" si="6"/>
        <v>761-3</v>
      </c>
      <c r="D62" s="52" t="str">
        <f t="shared" si="7"/>
        <v>761-4</v>
      </c>
      <c r="E62" s="52" t="str">
        <f t="shared" si="8"/>
        <v>761-5</v>
      </c>
      <c r="F62" s="52" t="str">
        <f t="shared" si="9"/>
        <v>761-6</v>
      </c>
      <c r="G62" s="52" t="str">
        <f t="shared" si="10"/>
        <v>761-7</v>
      </c>
      <c r="H62" s="52" t="str">
        <f t="shared" si="11"/>
        <v>761-8</v>
      </c>
      <c r="I62" s="52" t="str">
        <f t="shared" si="12"/>
        <v>761-9</v>
      </c>
      <c r="J62" s="52" t="str">
        <f t="shared" si="13"/>
        <v>761-10</v>
      </c>
      <c r="K62" s="52" t="str">
        <f t="shared" si="14"/>
        <v>761-11</v>
      </c>
      <c r="L62" s="52" t="str">
        <f t="shared" si="15"/>
        <v>761-12</v>
      </c>
      <c r="M62" s="52" t="str">
        <f t="shared" si="16"/>
        <v>761-13</v>
      </c>
      <c r="N62" s="52" t="str">
        <f t="shared" si="17"/>
        <v>761-14</v>
      </c>
      <c r="O62" s="52" t="str">
        <f t="shared" si="18"/>
        <v>761-15</v>
      </c>
      <c r="P62" s="52" t="str">
        <f t="shared" si="19"/>
        <v>761-16</v>
      </c>
      <c r="Q62" s="52" t="str">
        <f t="shared" si="20"/>
        <v>761-17</v>
      </c>
      <c r="R62" s="52" t="str">
        <f t="shared" si="21"/>
        <v>761-18</v>
      </c>
      <c r="S62" s="52" t="str">
        <f t="shared" si="22"/>
        <v>761-19</v>
      </c>
      <c r="T62" s="52" t="str">
        <f t="shared" si="23"/>
        <v>761-20</v>
      </c>
      <c r="U62" s="52" t="str">
        <f t="shared" si="24"/>
        <v>761-21</v>
      </c>
      <c r="V62" s="52" t="str">
        <f t="shared" si="25"/>
        <v>761-24</v>
      </c>
      <c r="W62" s="5" t="s">
        <v>98</v>
      </c>
      <c r="X62" s="53" t="s">
        <v>236</v>
      </c>
      <c r="Y62" s="157">
        <v>761</v>
      </c>
      <c r="Z62" s="433">
        <v>11</v>
      </c>
      <c r="AA62" s="433">
        <v>23</v>
      </c>
      <c r="AB62" s="433">
        <v>1</v>
      </c>
      <c r="AC62" s="433">
        <v>2</v>
      </c>
      <c r="AD62" s="433">
        <v>7125</v>
      </c>
      <c r="AE62" s="433"/>
      <c r="AF62" s="433">
        <v>32</v>
      </c>
      <c r="AG62" s="433">
        <v>8</v>
      </c>
      <c r="AH62" s="433">
        <v>267</v>
      </c>
      <c r="AI62" s="433">
        <v>1</v>
      </c>
      <c r="AJ62" s="433"/>
      <c r="AK62" s="433"/>
      <c r="AL62" s="433">
        <v>3</v>
      </c>
      <c r="AM62" s="433"/>
      <c r="AN62" s="433">
        <v>87</v>
      </c>
      <c r="AO62" s="433">
        <v>1</v>
      </c>
      <c r="AP62" s="433">
        <v>16</v>
      </c>
      <c r="AQ62" s="433">
        <v>1</v>
      </c>
      <c r="AR62" s="433">
        <v>19</v>
      </c>
      <c r="AS62" s="433"/>
      <c r="AT62" s="433"/>
      <c r="AU62" s="433">
        <v>3</v>
      </c>
      <c r="AV62" s="433"/>
      <c r="AW62" s="433"/>
      <c r="AX62" s="156">
        <f t="shared" si="38"/>
        <v>7600</v>
      </c>
    </row>
    <row r="63" spans="1:50">
      <c r="A63" s="52" t="str">
        <f t="shared" si="4"/>
        <v>842-1</v>
      </c>
      <c r="B63" s="52" t="str">
        <f t="shared" si="5"/>
        <v>842-2</v>
      </c>
      <c r="C63" s="52" t="str">
        <f t="shared" si="6"/>
        <v>842-3</v>
      </c>
      <c r="D63" s="52" t="str">
        <f t="shared" si="7"/>
        <v>842-4</v>
      </c>
      <c r="E63" s="52" t="str">
        <f t="shared" si="8"/>
        <v>842-5</v>
      </c>
      <c r="F63" s="52" t="str">
        <f t="shared" si="9"/>
        <v>842-6</v>
      </c>
      <c r="G63" s="52" t="str">
        <f t="shared" si="10"/>
        <v>842-7</v>
      </c>
      <c r="H63" s="52" t="str">
        <f t="shared" si="11"/>
        <v>842-8</v>
      </c>
      <c r="I63" s="52" t="str">
        <f t="shared" si="12"/>
        <v>842-9</v>
      </c>
      <c r="J63" s="52" t="str">
        <f t="shared" si="13"/>
        <v>842-10</v>
      </c>
      <c r="K63" s="52" t="str">
        <f t="shared" si="14"/>
        <v>842-11</v>
      </c>
      <c r="L63" s="52" t="str">
        <f t="shared" si="15"/>
        <v>842-12</v>
      </c>
      <c r="M63" s="52" t="str">
        <f t="shared" si="16"/>
        <v>842-13</v>
      </c>
      <c r="N63" s="52" t="str">
        <f t="shared" si="17"/>
        <v>842-14</v>
      </c>
      <c r="O63" s="52" t="str">
        <f t="shared" si="18"/>
        <v>842-15</v>
      </c>
      <c r="P63" s="52" t="str">
        <f t="shared" si="19"/>
        <v>842-16</v>
      </c>
      <c r="Q63" s="52" t="str">
        <f t="shared" si="20"/>
        <v>842-17</v>
      </c>
      <c r="R63" s="52" t="str">
        <f t="shared" si="21"/>
        <v>842-18</v>
      </c>
      <c r="S63" s="52" t="str">
        <f t="shared" si="22"/>
        <v>842-19</v>
      </c>
      <c r="T63" s="52" t="str">
        <f t="shared" si="23"/>
        <v>842-20</v>
      </c>
      <c r="U63" s="52" t="str">
        <f t="shared" si="24"/>
        <v>842-21</v>
      </c>
      <c r="V63" s="52" t="str">
        <f t="shared" si="25"/>
        <v>842-24</v>
      </c>
      <c r="W63" s="4" t="s">
        <v>101</v>
      </c>
      <c r="X63" s="53" t="s">
        <v>236</v>
      </c>
      <c r="Y63" s="157">
        <v>842</v>
      </c>
      <c r="Z63" s="433">
        <v>5</v>
      </c>
      <c r="AA63" s="433"/>
      <c r="AB63" s="433">
        <v>1</v>
      </c>
      <c r="AC63" s="433">
        <v>10</v>
      </c>
      <c r="AD63" s="433">
        <v>3387</v>
      </c>
      <c r="AE63" s="433"/>
      <c r="AF63" s="433">
        <v>45</v>
      </c>
      <c r="AG63" s="433">
        <v>8</v>
      </c>
      <c r="AH63" s="433">
        <v>1149</v>
      </c>
      <c r="AI63" s="433"/>
      <c r="AJ63" s="433"/>
      <c r="AK63" s="433"/>
      <c r="AL63" s="433"/>
      <c r="AM63" s="433"/>
      <c r="AN63" s="433">
        <v>915</v>
      </c>
      <c r="AO63" s="433"/>
      <c r="AP63" s="433">
        <v>113</v>
      </c>
      <c r="AQ63" s="433"/>
      <c r="AR63" s="433">
        <v>2</v>
      </c>
      <c r="AS63" s="433"/>
      <c r="AT63" s="433"/>
      <c r="AU63" s="433"/>
      <c r="AV63" s="433"/>
      <c r="AW63" s="433"/>
      <c r="AX63" s="156">
        <f t="shared" si="38"/>
        <v>5635</v>
      </c>
    </row>
    <row r="64" spans="1:50">
      <c r="A64" s="52" t="str">
        <f t="shared" si="4"/>
        <v>-1</v>
      </c>
      <c r="B64" s="52" t="str">
        <f t="shared" si="5"/>
        <v>-2</v>
      </c>
      <c r="C64" s="52" t="str">
        <f t="shared" si="6"/>
        <v>-3</v>
      </c>
      <c r="D64" s="52" t="str">
        <f t="shared" si="7"/>
        <v>-4</v>
      </c>
      <c r="E64" s="52" t="str">
        <f t="shared" si="8"/>
        <v>-5</v>
      </c>
      <c r="F64" s="52" t="str">
        <f t="shared" si="9"/>
        <v>-6</v>
      </c>
      <c r="G64" s="52" t="str">
        <f t="shared" si="10"/>
        <v>-7</v>
      </c>
      <c r="H64" s="52" t="str">
        <f t="shared" si="11"/>
        <v>-8</v>
      </c>
      <c r="I64" s="52" t="str">
        <f t="shared" si="12"/>
        <v>-9</v>
      </c>
      <c r="J64" s="52" t="str">
        <f t="shared" si="13"/>
        <v>-10</v>
      </c>
      <c r="K64" s="52" t="str">
        <f t="shared" si="14"/>
        <v>-11</v>
      </c>
      <c r="L64" s="52" t="str">
        <f t="shared" si="15"/>
        <v>-12</v>
      </c>
      <c r="M64" s="52" t="str">
        <f t="shared" si="16"/>
        <v>-13</v>
      </c>
      <c r="N64" s="52" t="str">
        <f t="shared" si="17"/>
        <v>-14</v>
      </c>
      <c r="O64" s="52" t="str">
        <f t="shared" si="18"/>
        <v>-15</v>
      </c>
      <c r="P64" s="52" t="str">
        <f t="shared" si="19"/>
        <v>-16</v>
      </c>
      <c r="Q64" s="52" t="str">
        <f t="shared" si="20"/>
        <v>-17</v>
      </c>
      <c r="R64" s="52" t="str">
        <f t="shared" si="21"/>
        <v>-18</v>
      </c>
      <c r="S64" s="52" t="str">
        <f t="shared" si="22"/>
        <v>-19</v>
      </c>
      <c r="T64" s="52" t="str">
        <f t="shared" si="23"/>
        <v>-20</v>
      </c>
      <c r="U64" s="52" t="str">
        <f t="shared" si="24"/>
        <v>-21</v>
      </c>
      <c r="V64" s="52" t="str">
        <f t="shared" si="25"/>
        <v>-24</v>
      </c>
      <c r="W64" s="694" t="s">
        <v>292</v>
      </c>
      <c r="X64" s="694"/>
      <c r="Y64" s="154"/>
      <c r="Z64" s="60">
        <f>SUM(Z65:Z81)</f>
        <v>125</v>
      </c>
      <c r="AA64" s="60">
        <f t="shared" ref="AA64:AW64" si="39">SUM(AA65:AA81)</f>
        <v>139</v>
      </c>
      <c r="AB64" s="60">
        <f t="shared" si="39"/>
        <v>56</v>
      </c>
      <c r="AC64" s="60">
        <f t="shared" si="39"/>
        <v>246</v>
      </c>
      <c r="AD64" s="60">
        <f t="shared" si="39"/>
        <v>119245</v>
      </c>
      <c r="AE64" s="60">
        <f t="shared" si="39"/>
        <v>10</v>
      </c>
      <c r="AF64" s="60">
        <f t="shared" si="39"/>
        <v>1000</v>
      </c>
      <c r="AG64" s="60">
        <f t="shared" si="39"/>
        <v>85</v>
      </c>
      <c r="AH64" s="60">
        <f t="shared" si="39"/>
        <v>8508</v>
      </c>
      <c r="AI64" s="60">
        <f t="shared" si="39"/>
        <v>14</v>
      </c>
      <c r="AJ64" s="60">
        <f t="shared" si="39"/>
        <v>0</v>
      </c>
      <c r="AK64" s="60">
        <f t="shared" si="39"/>
        <v>2</v>
      </c>
      <c r="AL64" s="60">
        <f t="shared" si="39"/>
        <v>9</v>
      </c>
      <c r="AM64" s="60">
        <f t="shared" si="39"/>
        <v>66</v>
      </c>
      <c r="AN64" s="60">
        <f t="shared" si="39"/>
        <v>10107</v>
      </c>
      <c r="AO64" s="60">
        <f t="shared" si="39"/>
        <v>51</v>
      </c>
      <c r="AP64" s="60">
        <f t="shared" si="39"/>
        <v>319</v>
      </c>
      <c r="AQ64" s="60">
        <f t="shared" si="39"/>
        <v>17</v>
      </c>
      <c r="AR64" s="60">
        <f t="shared" si="39"/>
        <v>87</v>
      </c>
      <c r="AS64" s="60">
        <f t="shared" si="39"/>
        <v>0</v>
      </c>
      <c r="AT64" s="60">
        <f t="shared" si="39"/>
        <v>3</v>
      </c>
      <c r="AU64" s="60">
        <f t="shared" ref="AU64" si="40">SUM(AU65:AU81)</f>
        <v>25</v>
      </c>
      <c r="AV64" s="60">
        <f t="shared" si="39"/>
        <v>0</v>
      </c>
      <c r="AW64" s="60">
        <f t="shared" si="39"/>
        <v>117</v>
      </c>
      <c r="AX64" s="155">
        <f>SUM(Z64:AW64)</f>
        <v>140231</v>
      </c>
    </row>
    <row r="65" spans="1:50">
      <c r="A65" s="52" t="str">
        <f t="shared" si="4"/>
        <v>38-1</v>
      </c>
      <c r="B65" s="52" t="str">
        <f t="shared" si="5"/>
        <v>38-2</v>
      </c>
      <c r="C65" s="52" t="str">
        <f t="shared" si="6"/>
        <v>38-3</v>
      </c>
      <c r="D65" s="52" t="str">
        <f t="shared" si="7"/>
        <v>38-4</v>
      </c>
      <c r="E65" s="52" t="str">
        <f t="shared" si="8"/>
        <v>38-5</v>
      </c>
      <c r="F65" s="52" t="str">
        <f t="shared" si="9"/>
        <v>38-6</v>
      </c>
      <c r="G65" s="52" t="str">
        <f t="shared" si="10"/>
        <v>38-7</v>
      </c>
      <c r="H65" s="52" t="str">
        <f t="shared" si="11"/>
        <v>38-8</v>
      </c>
      <c r="I65" s="52" t="str">
        <f t="shared" si="12"/>
        <v>38-9</v>
      </c>
      <c r="J65" s="52" t="str">
        <f t="shared" si="13"/>
        <v>38-10</v>
      </c>
      <c r="K65" s="52" t="str">
        <f t="shared" si="14"/>
        <v>38-11</v>
      </c>
      <c r="L65" s="52" t="str">
        <f t="shared" si="15"/>
        <v>38-12</v>
      </c>
      <c r="M65" s="52" t="str">
        <f t="shared" si="16"/>
        <v>38-13</v>
      </c>
      <c r="N65" s="52" t="str">
        <f t="shared" si="17"/>
        <v>38-14</v>
      </c>
      <c r="O65" s="52" t="str">
        <f t="shared" si="18"/>
        <v>38-15</v>
      </c>
      <c r="P65" s="52" t="str">
        <f t="shared" si="19"/>
        <v>38-16</v>
      </c>
      <c r="Q65" s="52" t="str">
        <f t="shared" si="20"/>
        <v>38-17</v>
      </c>
      <c r="R65" s="52" t="str">
        <f t="shared" si="21"/>
        <v>38-18</v>
      </c>
      <c r="S65" s="52" t="str">
        <f t="shared" si="22"/>
        <v>38-19</v>
      </c>
      <c r="T65" s="52" t="str">
        <f t="shared" si="23"/>
        <v>38-20</v>
      </c>
      <c r="U65" s="52" t="str">
        <f t="shared" si="24"/>
        <v>38-21</v>
      </c>
      <c r="V65" s="52" t="str">
        <f t="shared" si="25"/>
        <v>38-24</v>
      </c>
      <c r="W65" s="5" t="s">
        <v>66</v>
      </c>
      <c r="X65" s="53" t="s">
        <v>239</v>
      </c>
      <c r="Y65" s="157">
        <v>38</v>
      </c>
      <c r="Z65" s="433">
        <v>13</v>
      </c>
      <c r="AA65" s="433">
        <v>1</v>
      </c>
      <c r="AB65" s="433"/>
      <c r="AC65" s="433">
        <v>49</v>
      </c>
      <c r="AD65" s="433">
        <v>5952</v>
      </c>
      <c r="AE65" s="433"/>
      <c r="AF65" s="433">
        <v>68</v>
      </c>
      <c r="AG65" s="433">
        <v>1</v>
      </c>
      <c r="AH65" s="433">
        <v>964</v>
      </c>
      <c r="AI65" s="433"/>
      <c r="AJ65" s="433"/>
      <c r="AK65" s="433"/>
      <c r="AL65" s="433">
        <v>3</v>
      </c>
      <c r="AM65" s="433"/>
      <c r="AN65" s="433">
        <v>1904</v>
      </c>
      <c r="AO65" s="433"/>
      <c r="AP65" s="433">
        <v>2</v>
      </c>
      <c r="AQ65" s="433"/>
      <c r="AR65" s="433">
        <v>5</v>
      </c>
      <c r="AS65" s="433"/>
      <c r="AT65" s="433"/>
      <c r="AU65" s="433"/>
      <c r="AV65" s="433"/>
      <c r="AW65" s="433">
        <v>2</v>
      </c>
      <c r="AX65" s="156">
        <f t="shared" ref="AX65:AX81" si="41">SUM(Z65:AV65)</f>
        <v>8962</v>
      </c>
    </row>
    <row r="66" spans="1:50">
      <c r="A66" s="52" t="str">
        <f t="shared" si="4"/>
        <v>86-1</v>
      </c>
      <c r="B66" s="52" t="str">
        <f t="shared" si="5"/>
        <v>86-2</v>
      </c>
      <c r="C66" s="52" t="str">
        <f t="shared" si="6"/>
        <v>86-3</v>
      </c>
      <c r="D66" s="52" t="str">
        <f t="shared" si="7"/>
        <v>86-4</v>
      </c>
      <c r="E66" s="52" t="str">
        <f t="shared" si="8"/>
        <v>86-5</v>
      </c>
      <c r="F66" s="52" t="str">
        <f t="shared" si="9"/>
        <v>86-6</v>
      </c>
      <c r="G66" s="52" t="str">
        <f t="shared" si="10"/>
        <v>86-7</v>
      </c>
      <c r="H66" s="52" t="str">
        <f t="shared" si="11"/>
        <v>86-8</v>
      </c>
      <c r="I66" s="52" t="str">
        <f t="shared" si="12"/>
        <v>86-9</v>
      </c>
      <c r="J66" s="52" t="str">
        <f t="shared" si="13"/>
        <v>86-10</v>
      </c>
      <c r="K66" s="52" t="str">
        <f t="shared" si="14"/>
        <v>86-11</v>
      </c>
      <c r="L66" s="52" t="str">
        <f t="shared" si="15"/>
        <v>86-12</v>
      </c>
      <c r="M66" s="52" t="str">
        <f t="shared" si="16"/>
        <v>86-13</v>
      </c>
      <c r="N66" s="52" t="str">
        <f t="shared" si="17"/>
        <v>86-14</v>
      </c>
      <c r="O66" s="52" t="str">
        <f t="shared" si="18"/>
        <v>86-15</v>
      </c>
      <c r="P66" s="52" t="str">
        <f t="shared" si="19"/>
        <v>86-16</v>
      </c>
      <c r="Q66" s="52" t="str">
        <f t="shared" si="20"/>
        <v>86-17</v>
      </c>
      <c r="R66" s="52" t="str">
        <f t="shared" si="21"/>
        <v>86-18</v>
      </c>
      <c r="S66" s="52" t="str">
        <f t="shared" si="22"/>
        <v>86-19</v>
      </c>
      <c r="T66" s="52" t="str">
        <f t="shared" si="23"/>
        <v>86-20</v>
      </c>
      <c r="U66" s="52" t="str">
        <f t="shared" si="24"/>
        <v>86-21</v>
      </c>
      <c r="V66" s="52" t="str">
        <f t="shared" si="25"/>
        <v>86-24</v>
      </c>
      <c r="W66" s="4" t="s">
        <v>9</v>
      </c>
      <c r="X66" s="53" t="s">
        <v>239</v>
      </c>
      <c r="Y66" s="157">
        <v>86</v>
      </c>
      <c r="Z66" s="433">
        <v>1</v>
      </c>
      <c r="AA66" s="433"/>
      <c r="AB66" s="433"/>
      <c r="AC66" s="433">
        <v>1</v>
      </c>
      <c r="AD66" s="433">
        <v>2931</v>
      </c>
      <c r="AE66" s="433"/>
      <c r="AF66" s="433"/>
      <c r="AG66" s="433"/>
      <c r="AH66" s="433">
        <v>88</v>
      </c>
      <c r="AI66" s="433"/>
      <c r="AJ66" s="433"/>
      <c r="AK66" s="433"/>
      <c r="AL66" s="433"/>
      <c r="AM66" s="433"/>
      <c r="AN66" s="433">
        <v>5</v>
      </c>
      <c r="AO66" s="433"/>
      <c r="AP66" s="433"/>
      <c r="AQ66" s="433"/>
      <c r="AR66" s="433"/>
      <c r="AS66" s="433"/>
      <c r="AT66" s="433"/>
      <c r="AU66" s="433">
        <v>1</v>
      </c>
      <c r="AV66" s="433"/>
      <c r="AW66" s="433"/>
      <c r="AX66" s="156">
        <f t="shared" si="41"/>
        <v>3027</v>
      </c>
    </row>
    <row r="67" spans="1:50">
      <c r="A67" s="52" t="str">
        <f t="shared" si="4"/>
        <v>107-1</v>
      </c>
      <c r="B67" s="52" t="str">
        <f t="shared" si="5"/>
        <v>107-2</v>
      </c>
      <c r="C67" s="52" t="str">
        <f t="shared" si="6"/>
        <v>107-3</v>
      </c>
      <c r="D67" s="52" t="str">
        <f t="shared" si="7"/>
        <v>107-4</v>
      </c>
      <c r="E67" s="52" t="str">
        <f t="shared" si="8"/>
        <v>107-5</v>
      </c>
      <c r="F67" s="52" t="str">
        <f t="shared" si="9"/>
        <v>107-6</v>
      </c>
      <c r="G67" s="52" t="str">
        <f t="shared" si="10"/>
        <v>107-7</v>
      </c>
      <c r="H67" s="52" t="str">
        <f t="shared" si="11"/>
        <v>107-8</v>
      </c>
      <c r="I67" s="52" t="str">
        <f t="shared" si="12"/>
        <v>107-9</v>
      </c>
      <c r="J67" s="52" t="str">
        <f t="shared" si="13"/>
        <v>107-10</v>
      </c>
      <c r="K67" s="52" t="str">
        <f t="shared" si="14"/>
        <v>107-11</v>
      </c>
      <c r="L67" s="52" t="str">
        <f t="shared" si="15"/>
        <v>107-12</v>
      </c>
      <c r="M67" s="52" t="str">
        <f t="shared" si="16"/>
        <v>107-13</v>
      </c>
      <c r="N67" s="52" t="str">
        <f t="shared" si="17"/>
        <v>107-14</v>
      </c>
      <c r="O67" s="52" t="str">
        <f t="shared" si="18"/>
        <v>107-15</v>
      </c>
      <c r="P67" s="52" t="str">
        <f t="shared" si="19"/>
        <v>107-16</v>
      </c>
      <c r="Q67" s="52" t="str">
        <f t="shared" si="20"/>
        <v>107-17</v>
      </c>
      <c r="R67" s="52" t="str">
        <f t="shared" si="21"/>
        <v>107-18</v>
      </c>
      <c r="S67" s="52" t="str">
        <f t="shared" si="22"/>
        <v>107-19</v>
      </c>
      <c r="T67" s="52" t="str">
        <f t="shared" si="23"/>
        <v>107-20</v>
      </c>
      <c r="U67" s="52" t="str">
        <f t="shared" si="24"/>
        <v>107-21</v>
      </c>
      <c r="V67" s="52" t="str">
        <f t="shared" si="25"/>
        <v>107-24</v>
      </c>
      <c r="W67" s="5" t="s">
        <v>73</v>
      </c>
      <c r="X67" s="53" t="s">
        <v>239</v>
      </c>
      <c r="Y67" s="157">
        <v>107</v>
      </c>
      <c r="Z67" s="433">
        <v>14</v>
      </c>
      <c r="AA67" s="433">
        <v>4</v>
      </c>
      <c r="AB67" s="433"/>
      <c r="AC67" s="433">
        <v>43</v>
      </c>
      <c r="AD67" s="433">
        <v>4649</v>
      </c>
      <c r="AE67" s="433"/>
      <c r="AF67" s="433">
        <v>23</v>
      </c>
      <c r="AG67" s="433">
        <v>2</v>
      </c>
      <c r="AH67" s="433">
        <v>1226</v>
      </c>
      <c r="AI67" s="433">
        <v>2</v>
      </c>
      <c r="AJ67" s="433"/>
      <c r="AK67" s="433"/>
      <c r="AL67" s="433"/>
      <c r="AM67" s="433"/>
      <c r="AN67" s="433">
        <v>46</v>
      </c>
      <c r="AO67" s="433"/>
      <c r="AP67" s="433">
        <v>1</v>
      </c>
      <c r="AQ67" s="433"/>
      <c r="AR67" s="433">
        <v>1</v>
      </c>
      <c r="AS67" s="433"/>
      <c r="AT67" s="433"/>
      <c r="AU67" s="433"/>
      <c r="AV67" s="433"/>
      <c r="AW67" s="433">
        <v>5</v>
      </c>
      <c r="AX67" s="156">
        <f t="shared" si="41"/>
        <v>6011</v>
      </c>
    </row>
    <row r="68" spans="1:50">
      <c r="A68" s="52" t="str">
        <f t="shared" si="4"/>
        <v>134-1</v>
      </c>
      <c r="B68" s="52" t="str">
        <f t="shared" si="5"/>
        <v>134-2</v>
      </c>
      <c r="C68" s="52" t="str">
        <f t="shared" si="6"/>
        <v>134-3</v>
      </c>
      <c r="D68" s="52" t="str">
        <f t="shared" si="7"/>
        <v>134-4</v>
      </c>
      <c r="E68" s="52" t="str">
        <f t="shared" si="8"/>
        <v>134-5</v>
      </c>
      <c r="F68" s="52" t="str">
        <f t="shared" si="9"/>
        <v>134-6</v>
      </c>
      <c r="G68" s="52" t="str">
        <f t="shared" si="10"/>
        <v>134-7</v>
      </c>
      <c r="H68" s="52" t="str">
        <f t="shared" si="11"/>
        <v>134-8</v>
      </c>
      <c r="I68" s="52" t="str">
        <f t="shared" si="12"/>
        <v>134-9</v>
      </c>
      <c r="J68" s="52" t="str">
        <f t="shared" si="13"/>
        <v>134-10</v>
      </c>
      <c r="K68" s="52" t="str">
        <f t="shared" si="14"/>
        <v>134-11</v>
      </c>
      <c r="L68" s="52" t="str">
        <f t="shared" si="15"/>
        <v>134-12</v>
      </c>
      <c r="M68" s="52" t="str">
        <f t="shared" si="16"/>
        <v>134-13</v>
      </c>
      <c r="N68" s="52" t="str">
        <f t="shared" si="17"/>
        <v>134-14</v>
      </c>
      <c r="O68" s="52" t="str">
        <f t="shared" si="18"/>
        <v>134-15</v>
      </c>
      <c r="P68" s="52" t="str">
        <f t="shared" si="19"/>
        <v>134-16</v>
      </c>
      <c r="Q68" s="52" t="str">
        <f t="shared" si="20"/>
        <v>134-17</v>
      </c>
      <c r="R68" s="52" t="str">
        <f t="shared" si="21"/>
        <v>134-18</v>
      </c>
      <c r="S68" s="52" t="str">
        <f t="shared" si="22"/>
        <v>134-19</v>
      </c>
      <c r="T68" s="52" t="str">
        <f t="shared" si="23"/>
        <v>134-20</v>
      </c>
      <c r="U68" s="52" t="str">
        <f t="shared" si="24"/>
        <v>134-21</v>
      </c>
      <c r="V68" s="52" t="str">
        <f t="shared" si="25"/>
        <v>134-24</v>
      </c>
      <c r="W68" s="5" t="s">
        <v>76</v>
      </c>
      <c r="X68" s="53" t="s">
        <v>239</v>
      </c>
      <c r="Y68" s="157">
        <v>134</v>
      </c>
      <c r="Z68" s="433">
        <v>4</v>
      </c>
      <c r="AA68" s="433">
        <v>2</v>
      </c>
      <c r="AB68" s="433">
        <v>1</v>
      </c>
      <c r="AC68" s="433">
        <v>1</v>
      </c>
      <c r="AD68" s="433">
        <v>4779</v>
      </c>
      <c r="AE68" s="433"/>
      <c r="AF68" s="433">
        <v>63</v>
      </c>
      <c r="AG68" s="433">
        <v>7</v>
      </c>
      <c r="AH68" s="433">
        <v>300</v>
      </c>
      <c r="AI68" s="433"/>
      <c r="AJ68" s="433"/>
      <c r="AK68" s="433"/>
      <c r="AL68" s="433"/>
      <c r="AM68" s="433"/>
      <c r="AN68" s="433">
        <v>1041</v>
      </c>
      <c r="AO68" s="433">
        <v>10</v>
      </c>
      <c r="AP68" s="433"/>
      <c r="AQ68" s="433"/>
      <c r="AR68" s="433">
        <v>2</v>
      </c>
      <c r="AS68" s="433"/>
      <c r="AT68" s="433"/>
      <c r="AU68" s="433"/>
      <c r="AV68" s="433"/>
      <c r="AW68" s="433"/>
      <c r="AX68" s="156">
        <f t="shared" si="41"/>
        <v>6210</v>
      </c>
    </row>
    <row r="69" spans="1:50">
      <c r="A69" s="52" t="str">
        <f t="shared" si="4"/>
        <v>150-1</v>
      </c>
      <c r="B69" s="52" t="str">
        <f t="shared" si="5"/>
        <v>150-2</v>
      </c>
      <c r="C69" s="52" t="str">
        <f t="shared" si="6"/>
        <v>150-3</v>
      </c>
      <c r="D69" s="52" t="str">
        <f t="shared" si="7"/>
        <v>150-4</v>
      </c>
      <c r="E69" s="52" t="str">
        <f t="shared" si="8"/>
        <v>150-5</v>
      </c>
      <c r="F69" s="52" t="str">
        <f t="shared" si="9"/>
        <v>150-6</v>
      </c>
      <c r="G69" s="52" t="str">
        <f t="shared" si="10"/>
        <v>150-7</v>
      </c>
      <c r="H69" s="52" t="str">
        <f t="shared" si="11"/>
        <v>150-8</v>
      </c>
      <c r="I69" s="52" t="str">
        <f t="shared" si="12"/>
        <v>150-9</v>
      </c>
      <c r="J69" s="52" t="str">
        <f t="shared" si="13"/>
        <v>150-10</v>
      </c>
      <c r="K69" s="52" t="str">
        <f t="shared" si="14"/>
        <v>150-11</v>
      </c>
      <c r="L69" s="52" t="str">
        <f t="shared" si="15"/>
        <v>150-12</v>
      </c>
      <c r="M69" s="52" t="str">
        <f t="shared" si="16"/>
        <v>150-13</v>
      </c>
      <c r="N69" s="52" t="str">
        <f t="shared" si="17"/>
        <v>150-14</v>
      </c>
      <c r="O69" s="52" t="str">
        <f t="shared" si="18"/>
        <v>150-15</v>
      </c>
      <c r="P69" s="52" t="str">
        <f t="shared" si="19"/>
        <v>150-16</v>
      </c>
      <c r="Q69" s="52" t="str">
        <f t="shared" si="20"/>
        <v>150-17</v>
      </c>
      <c r="R69" s="52" t="str">
        <f t="shared" si="21"/>
        <v>150-18</v>
      </c>
      <c r="S69" s="52" t="str">
        <f t="shared" si="22"/>
        <v>150-19</v>
      </c>
      <c r="T69" s="52" t="str">
        <f t="shared" si="23"/>
        <v>150-20</v>
      </c>
      <c r="U69" s="52" t="str">
        <f t="shared" si="24"/>
        <v>150-21</v>
      </c>
      <c r="V69" s="52" t="str">
        <f t="shared" si="25"/>
        <v>150-24</v>
      </c>
      <c r="W69" s="12" t="s">
        <v>128</v>
      </c>
      <c r="X69" s="53" t="s">
        <v>239</v>
      </c>
      <c r="Y69" s="157">
        <v>150</v>
      </c>
      <c r="Z69" s="433"/>
      <c r="AA69" s="433">
        <v>1</v>
      </c>
      <c r="AB69" s="433"/>
      <c r="AC69" s="433">
        <v>1</v>
      </c>
      <c r="AD69" s="433">
        <v>1254</v>
      </c>
      <c r="AE69" s="433"/>
      <c r="AF69" s="433">
        <v>19</v>
      </c>
      <c r="AG69" s="433"/>
      <c r="AH69" s="433">
        <v>87</v>
      </c>
      <c r="AI69" s="433"/>
      <c r="AJ69" s="433"/>
      <c r="AK69" s="433"/>
      <c r="AL69" s="433"/>
      <c r="AM69" s="433">
        <v>1</v>
      </c>
      <c r="AN69" s="433">
        <v>209</v>
      </c>
      <c r="AO69" s="433">
        <v>3</v>
      </c>
      <c r="AP69" s="433">
        <v>1</v>
      </c>
      <c r="AQ69" s="433"/>
      <c r="AR69" s="433">
        <v>6</v>
      </c>
      <c r="AS69" s="433"/>
      <c r="AT69" s="433"/>
      <c r="AU69" s="433">
        <v>1</v>
      </c>
      <c r="AV69" s="433"/>
      <c r="AW69" s="433"/>
      <c r="AX69" s="156">
        <f t="shared" si="41"/>
        <v>1583</v>
      </c>
    </row>
    <row r="70" spans="1:50">
      <c r="A70" s="52" t="str">
        <f t="shared" si="4"/>
        <v>237-1</v>
      </c>
      <c r="B70" s="52" t="str">
        <f t="shared" si="5"/>
        <v>237-2</v>
      </c>
      <c r="C70" s="52" t="str">
        <f t="shared" si="6"/>
        <v>237-3</v>
      </c>
      <c r="D70" s="52" t="str">
        <f t="shared" si="7"/>
        <v>237-4</v>
      </c>
      <c r="E70" s="52" t="str">
        <f t="shared" si="8"/>
        <v>237-5</v>
      </c>
      <c r="F70" s="52" t="str">
        <f t="shared" si="9"/>
        <v>237-6</v>
      </c>
      <c r="G70" s="52" t="str">
        <f t="shared" si="10"/>
        <v>237-7</v>
      </c>
      <c r="H70" s="52" t="str">
        <f t="shared" si="11"/>
        <v>237-8</v>
      </c>
      <c r="I70" s="52" t="str">
        <f t="shared" si="12"/>
        <v>237-9</v>
      </c>
      <c r="J70" s="52" t="str">
        <f t="shared" si="13"/>
        <v>237-10</v>
      </c>
      <c r="K70" s="52" t="str">
        <f t="shared" si="14"/>
        <v>237-11</v>
      </c>
      <c r="L70" s="52" t="str">
        <f t="shared" si="15"/>
        <v>237-12</v>
      </c>
      <c r="M70" s="52" t="str">
        <f t="shared" si="16"/>
        <v>237-13</v>
      </c>
      <c r="N70" s="52" t="str">
        <f t="shared" si="17"/>
        <v>237-14</v>
      </c>
      <c r="O70" s="52" t="str">
        <f t="shared" si="18"/>
        <v>237-15</v>
      </c>
      <c r="P70" s="52" t="str">
        <f t="shared" si="19"/>
        <v>237-16</v>
      </c>
      <c r="Q70" s="52" t="str">
        <f t="shared" si="20"/>
        <v>237-17</v>
      </c>
      <c r="R70" s="52" t="str">
        <f t="shared" si="21"/>
        <v>237-18</v>
      </c>
      <c r="S70" s="52" t="str">
        <f t="shared" si="22"/>
        <v>237-19</v>
      </c>
      <c r="T70" s="52" t="str">
        <f t="shared" si="23"/>
        <v>237-20</v>
      </c>
      <c r="U70" s="52" t="str">
        <f t="shared" si="24"/>
        <v>237-21</v>
      </c>
      <c r="V70" s="52" t="str">
        <f t="shared" si="25"/>
        <v>237-24</v>
      </c>
      <c r="W70" s="1" t="s">
        <v>109</v>
      </c>
      <c r="X70" s="53" t="s">
        <v>239</v>
      </c>
      <c r="Y70" s="157">
        <v>237</v>
      </c>
      <c r="Z70" s="433">
        <v>43</v>
      </c>
      <c r="AA70" s="433">
        <v>3</v>
      </c>
      <c r="AB70" s="433"/>
      <c r="AC70" s="433">
        <v>36</v>
      </c>
      <c r="AD70" s="433">
        <v>4553</v>
      </c>
      <c r="AE70" s="433">
        <v>1</v>
      </c>
      <c r="AF70" s="433">
        <v>53</v>
      </c>
      <c r="AG70" s="433">
        <v>2</v>
      </c>
      <c r="AH70" s="433">
        <v>334</v>
      </c>
      <c r="AI70" s="433"/>
      <c r="AJ70" s="433"/>
      <c r="AK70" s="433"/>
      <c r="AL70" s="433"/>
      <c r="AM70" s="433">
        <v>3</v>
      </c>
      <c r="AN70" s="433">
        <v>939</v>
      </c>
      <c r="AO70" s="433">
        <v>5</v>
      </c>
      <c r="AP70" s="433"/>
      <c r="AQ70" s="433">
        <v>5</v>
      </c>
      <c r="AR70" s="433">
        <v>22</v>
      </c>
      <c r="AS70" s="433"/>
      <c r="AT70" s="433"/>
      <c r="AU70" s="433"/>
      <c r="AV70" s="433"/>
      <c r="AW70" s="433"/>
      <c r="AX70" s="156">
        <f t="shared" si="41"/>
        <v>5999</v>
      </c>
    </row>
    <row r="71" spans="1:50">
      <c r="A71" s="52" t="str">
        <f t="shared" si="4"/>
        <v>264-1</v>
      </c>
      <c r="B71" s="52" t="str">
        <f t="shared" si="5"/>
        <v>264-2</v>
      </c>
      <c r="C71" s="52" t="str">
        <f t="shared" si="6"/>
        <v>264-3</v>
      </c>
      <c r="D71" s="52" t="str">
        <f t="shared" si="7"/>
        <v>264-4</v>
      </c>
      <c r="E71" s="52" t="str">
        <f t="shared" si="8"/>
        <v>264-5</v>
      </c>
      <c r="F71" s="52" t="str">
        <f t="shared" si="9"/>
        <v>264-6</v>
      </c>
      <c r="G71" s="52" t="str">
        <f t="shared" si="10"/>
        <v>264-7</v>
      </c>
      <c r="H71" s="52" t="str">
        <f t="shared" si="11"/>
        <v>264-8</v>
      </c>
      <c r="I71" s="52" t="str">
        <f t="shared" si="12"/>
        <v>264-9</v>
      </c>
      <c r="J71" s="52" t="str">
        <f t="shared" si="13"/>
        <v>264-10</v>
      </c>
      <c r="K71" s="52" t="str">
        <f t="shared" si="14"/>
        <v>264-11</v>
      </c>
      <c r="L71" s="52" t="str">
        <f t="shared" si="15"/>
        <v>264-12</v>
      </c>
      <c r="M71" s="52" t="str">
        <f t="shared" si="16"/>
        <v>264-13</v>
      </c>
      <c r="N71" s="52" t="str">
        <f t="shared" si="17"/>
        <v>264-14</v>
      </c>
      <c r="O71" s="52" t="str">
        <f t="shared" si="18"/>
        <v>264-15</v>
      </c>
      <c r="P71" s="52" t="str">
        <f t="shared" si="19"/>
        <v>264-16</v>
      </c>
      <c r="Q71" s="52" t="str">
        <f t="shared" si="20"/>
        <v>264-17</v>
      </c>
      <c r="R71" s="52" t="str">
        <f t="shared" si="21"/>
        <v>264-18</v>
      </c>
      <c r="S71" s="52" t="str">
        <f t="shared" si="22"/>
        <v>264-19</v>
      </c>
      <c r="T71" s="52" t="str">
        <f t="shared" si="23"/>
        <v>264-20</v>
      </c>
      <c r="U71" s="52" t="str">
        <f t="shared" si="24"/>
        <v>264-21</v>
      </c>
      <c r="V71" s="52" t="str">
        <f t="shared" si="25"/>
        <v>264-24</v>
      </c>
      <c r="W71" s="12" t="s">
        <v>129</v>
      </c>
      <c r="X71" s="53" t="s">
        <v>239</v>
      </c>
      <c r="Y71" s="157">
        <v>264</v>
      </c>
      <c r="Z71" s="433">
        <v>5</v>
      </c>
      <c r="AA71" s="433">
        <v>1</v>
      </c>
      <c r="AB71" s="433"/>
      <c r="AC71" s="433">
        <v>1</v>
      </c>
      <c r="AD71" s="433">
        <v>2089</v>
      </c>
      <c r="AE71" s="433"/>
      <c r="AF71" s="433">
        <v>77</v>
      </c>
      <c r="AG71" s="433"/>
      <c r="AH71" s="433">
        <v>99</v>
      </c>
      <c r="AI71" s="433">
        <v>1</v>
      </c>
      <c r="AJ71" s="433"/>
      <c r="AK71" s="433"/>
      <c r="AL71" s="433"/>
      <c r="AM71" s="433"/>
      <c r="AN71" s="433">
        <v>248</v>
      </c>
      <c r="AO71" s="433"/>
      <c r="AP71" s="433"/>
      <c r="AQ71" s="433"/>
      <c r="AR71" s="433"/>
      <c r="AS71" s="433"/>
      <c r="AT71" s="433"/>
      <c r="AU71" s="433">
        <v>2</v>
      </c>
      <c r="AV71" s="433"/>
      <c r="AW71" s="433"/>
      <c r="AX71" s="156">
        <f t="shared" si="41"/>
        <v>2523</v>
      </c>
    </row>
    <row r="72" spans="1:50">
      <c r="A72" s="52" t="str">
        <f t="shared" si="4"/>
        <v>310-1</v>
      </c>
      <c r="B72" s="52" t="str">
        <f t="shared" si="5"/>
        <v>310-2</v>
      </c>
      <c r="C72" s="52" t="str">
        <f t="shared" si="6"/>
        <v>310-3</v>
      </c>
      <c r="D72" s="52" t="str">
        <f t="shared" si="7"/>
        <v>310-4</v>
      </c>
      <c r="E72" s="52" t="str">
        <f t="shared" si="8"/>
        <v>310-5</v>
      </c>
      <c r="F72" s="52" t="str">
        <f t="shared" si="9"/>
        <v>310-6</v>
      </c>
      <c r="G72" s="52" t="str">
        <f t="shared" si="10"/>
        <v>310-7</v>
      </c>
      <c r="H72" s="52" t="str">
        <f t="shared" si="11"/>
        <v>310-8</v>
      </c>
      <c r="I72" s="52" t="str">
        <f t="shared" si="12"/>
        <v>310-9</v>
      </c>
      <c r="J72" s="52" t="str">
        <f t="shared" si="13"/>
        <v>310-10</v>
      </c>
      <c r="K72" s="52" t="str">
        <f t="shared" si="14"/>
        <v>310-11</v>
      </c>
      <c r="L72" s="52" t="str">
        <f t="shared" si="15"/>
        <v>310-12</v>
      </c>
      <c r="M72" s="52" t="str">
        <f t="shared" si="16"/>
        <v>310-13</v>
      </c>
      <c r="N72" s="52" t="str">
        <f t="shared" si="17"/>
        <v>310-14</v>
      </c>
      <c r="O72" s="52" t="str">
        <f t="shared" si="18"/>
        <v>310-15</v>
      </c>
      <c r="P72" s="52" t="str">
        <f t="shared" si="19"/>
        <v>310-16</v>
      </c>
      <c r="Q72" s="52" t="str">
        <f t="shared" si="20"/>
        <v>310-17</v>
      </c>
      <c r="R72" s="52" t="str">
        <f t="shared" si="21"/>
        <v>310-18</v>
      </c>
      <c r="S72" s="52" t="str">
        <f t="shared" si="22"/>
        <v>310-19</v>
      </c>
      <c r="T72" s="52" t="str">
        <f t="shared" si="23"/>
        <v>310-20</v>
      </c>
      <c r="U72" s="52" t="str">
        <f t="shared" si="24"/>
        <v>310-21</v>
      </c>
      <c r="V72" s="52" t="str">
        <f t="shared" si="25"/>
        <v>310-24</v>
      </c>
      <c r="W72" s="16" t="s">
        <v>228</v>
      </c>
      <c r="X72" s="53" t="s">
        <v>239</v>
      </c>
      <c r="Y72" s="157">
        <v>310</v>
      </c>
      <c r="Z72" s="433">
        <v>2</v>
      </c>
      <c r="AA72" s="433">
        <v>4</v>
      </c>
      <c r="AB72" s="433"/>
      <c r="AC72" s="433">
        <v>8</v>
      </c>
      <c r="AD72" s="433">
        <v>4822</v>
      </c>
      <c r="AE72" s="433"/>
      <c r="AF72" s="433">
        <v>39</v>
      </c>
      <c r="AG72" s="433">
        <v>3</v>
      </c>
      <c r="AH72" s="433">
        <v>110</v>
      </c>
      <c r="AI72" s="433"/>
      <c r="AJ72" s="433"/>
      <c r="AK72" s="433"/>
      <c r="AL72" s="433"/>
      <c r="AM72" s="433">
        <v>1</v>
      </c>
      <c r="AN72" s="433">
        <v>28</v>
      </c>
      <c r="AO72" s="433"/>
      <c r="AP72" s="433">
        <v>1</v>
      </c>
      <c r="AQ72" s="433"/>
      <c r="AR72" s="433"/>
      <c r="AS72" s="433"/>
      <c r="AT72" s="433"/>
      <c r="AU72" s="433">
        <v>1</v>
      </c>
      <c r="AV72" s="433"/>
      <c r="AW72" s="433"/>
      <c r="AX72" s="156">
        <f t="shared" si="41"/>
        <v>5019</v>
      </c>
    </row>
    <row r="73" spans="1:50">
      <c r="A73" s="52" t="str">
        <f t="shared" ref="A73:A136" si="42">CONCATENATE(Y73,"-",$Z$5)</f>
        <v>315-1</v>
      </c>
      <c r="B73" s="52" t="str">
        <f t="shared" ref="B73:B136" si="43">CONCATENATE(Y73,"-",$AA$5)</f>
        <v>315-2</v>
      </c>
      <c r="C73" s="52" t="str">
        <f t="shared" ref="C73:C136" si="44">CONCATENATE(Y73,"-",$AB$5)</f>
        <v>315-3</v>
      </c>
      <c r="D73" s="52" t="str">
        <f t="shared" ref="D73:D136" si="45">CONCATENATE(Y73,"-",$AC$5)</f>
        <v>315-4</v>
      </c>
      <c r="E73" s="52" t="str">
        <f t="shared" ref="E73:E136" si="46">CONCATENATE(Y73,"-",$AD$5)</f>
        <v>315-5</v>
      </c>
      <c r="F73" s="52" t="str">
        <f t="shared" ref="F73:F136" si="47">CONCATENATE(Y73,"-",$AE$5)</f>
        <v>315-6</v>
      </c>
      <c r="G73" s="52" t="str">
        <f t="shared" ref="G73:G136" si="48">CONCATENATE(Y73,"-",$AF$5)</f>
        <v>315-7</v>
      </c>
      <c r="H73" s="52" t="str">
        <f t="shared" ref="H73:H136" si="49">CONCATENATE(Y73,"-",$AG$5)</f>
        <v>315-8</v>
      </c>
      <c r="I73" s="52" t="str">
        <f t="shared" ref="I73:I136" si="50">CONCATENATE(Y73,"-",$AH$5)</f>
        <v>315-9</v>
      </c>
      <c r="J73" s="52" t="str">
        <f t="shared" ref="J73:J136" si="51">CONCATENATE(Y73,"-",$AI$5)</f>
        <v>315-10</v>
      </c>
      <c r="K73" s="52" t="str">
        <f t="shared" ref="K73:K136" si="52">CONCATENATE(Y73,"-",$AJ$5)</f>
        <v>315-11</v>
      </c>
      <c r="L73" s="52" t="str">
        <f t="shared" ref="L73:L136" si="53">CONCATENATE(Y73,"-",$AK$5)</f>
        <v>315-12</v>
      </c>
      <c r="M73" s="52" t="str">
        <f t="shared" ref="M73:M136" si="54">CONCATENATE(Y73,"-",$AL$5)</f>
        <v>315-13</v>
      </c>
      <c r="N73" s="52" t="str">
        <f t="shared" ref="N73:N136" si="55">CONCATENATE(Y73,"-",$AM$5)</f>
        <v>315-14</v>
      </c>
      <c r="O73" s="52" t="str">
        <f t="shared" ref="O73:O136" si="56">CONCATENATE(Y73,"-",$AN$5)</f>
        <v>315-15</v>
      </c>
      <c r="P73" s="52" t="str">
        <f t="shared" ref="P73:P136" si="57">CONCATENATE(Y73,"-",$AO$5)</f>
        <v>315-16</v>
      </c>
      <c r="Q73" s="52" t="str">
        <f t="shared" ref="Q73:Q136" si="58">CONCATENATE(Y73,"-",$AP$5)</f>
        <v>315-17</v>
      </c>
      <c r="R73" s="52" t="str">
        <f t="shared" ref="R73:R136" si="59">CONCATENATE(Y73,"-",$AQ$5)</f>
        <v>315-18</v>
      </c>
      <c r="S73" s="52" t="str">
        <f t="shared" ref="S73:S136" si="60">CONCATENATE(Y73,"-",$AR$5)</f>
        <v>315-19</v>
      </c>
      <c r="T73" s="52" t="str">
        <f t="shared" ref="T73:T136" si="61">CONCATENATE(Y73,"-",$AS$5)</f>
        <v>315-20</v>
      </c>
      <c r="U73" s="52" t="str">
        <f t="shared" ref="U73:U136" si="62">CONCATENATE(Y73,"-",$AT$5)</f>
        <v>315-21</v>
      </c>
      <c r="V73" s="52" t="str">
        <f t="shared" ref="V73:V136" si="63">CONCATENATE(Y73,"-",$AV$5)</f>
        <v>315-24</v>
      </c>
      <c r="W73" s="5" t="s">
        <v>44</v>
      </c>
      <c r="X73" s="53" t="s">
        <v>239</v>
      </c>
      <c r="Y73" s="157">
        <v>315</v>
      </c>
      <c r="Z73" s="433">
        <v>2</v>
      </c>
      <c r="AA73" s="433">
        <v>1</v>
      </c>
      <c r="AB73" s="433"/>
      <c r="AC73" s="433"/>
      <c r="AD73" s="433">
        <v>3507</v>
      </c>
      <c r="AE73" s="433"/>
      <c r="AF73" s="433">
        <v>16</v>
      </c>
      <c r="AG73" s="433">
        <v>1</v>
      </c>
      <c r="AH73" s="433">
        <v>56</v>
      </c>
      <c r="AI73" s="433"/>
      <c r="AJ73" s="433"/>
      <c r="AK73" s="433"/>
      <c r="AL73" s="433">
        <v>1</v>
      </c>
      <c r="AM73" s="433">
        <v>2</v>
      </c>
      <c r="AN73" s="433">
        <v>456</v>
      </c>
      <c r="AO73" s="433">
        <v>1</v>
      </c>
      <c r="AP73" s="433"/>
      <c r="AQ73" s="433">
        <v>1</v>
      </c>
      <c r="AR73" s="433">
        <v>1</v>
      </c>
      <c r="AS73" s="433"/>
      <c r="AT73" s="433"/>
      <c r="AU73" s="433"/>
      <c r="AV73" s="433"/>
      <c r="AW73" s="433">
        <v>1</v>
      </c>
      <c r="AX73" s="156">
        <f t="shared" si="41"/>
        <v>4045</v>
      </c>
    </row>
    <row r="74" spans="1:50">
      <c r="A74" s="52" t="str">
        <f t="shared" si="42"/>
        <v>361-1</v>
      </c>
      <c r="B74" s="52" t="str">
        <f t="shared" si="43"/>
        <v>361-2</v>
      </c>
      <c r="C74" s="52" t="str">
        <f t="shared" si="44"/>
        <v>361-3</v>
      </c>
      <c r="D74" s="52" t="str">
        <f t="shared" si="45"/>
        <v>361-4</v>
      </c>
      <c r="E74" s="52" t="str">
        <f t="shared" si="46"/>
        <v>361-5</v>
      </c>
      <c r="F74" s="52" t="str">
        <f t="shared" si="47"/>
        <v>361-6</v>
      </c>
      <c r="G74" s="52" t="str">
        <f t="shared" si="48"/>
        <v>361-7</v>
      </c>
      <c r="H74" s="52" t="str">
        <f t="shared" si="49"/>
        <v>361-8</v>
      </c>
      <c r="I74" s="52" t="str">
        <f t="shared" si="50"/>
        <v>361-9</v>
      </c>
      <c r="J74" s="52" t="str">
        <f t="shared" si="51"/>
        <v>361-10</v>
      </c>
      <c r="K74" s="52" t="str">
        <f t="shared" si="52"/>
        <v>361-11</v>
      </c>
      <c r="L74" s="52" t="str">
        <f t="shared" si="53"/>
        <v>361-12</v>
      </c>
      <c r="M74" s="52" t="str">
        <f t="shared" si="54"/>
        <v>361-13</v>
      </c>
      <c r="N74" s="52" t="str">
        <f t="shared" si="55"/>
        <v>361-14</v>
      </c>
      <c r="O74" s="52" t="str">
        <f t="shared" si="56"/>
        <v>361-15</v>
      </c>
      <c r="P74" s="52" t="str">
        <f t="shared" si="57"/>
        <v>361-16</v>
      </c>
      <c r="Q74" s="52" t="str">
        <f t="shared" si="58"/>
        <v>361-17</v>
      </c>
      <c r="R74" s="52" t="str">
        <f t="shared" si="59"/>
        <v>361-18</v>
      </c>
      <c r="S74" s="52" t="str">
        <f t="shared" si="60"/>
        <v>361-19</v>
      </c>
      <c r="T74" s="52" t="str">
        <f t="shared" si="61"/>
        <v>361-20</v>
      </c>
      <c r="U74" s="52" t="str">
        <f t="shared" si="62"/>
        <v>361-21</v>
      </c>
      <c r="V74" s="52" t="str">
        <f t="shared" si="63"/>
        <v>361-24</v>
      </c>
      <c r="W74" s="5" t="s">
        <v>46</v>
      </c>
      <c r="X74" s="53" t="s">
        <v>239</v>
      </c>
      <c r="Y74" s="157">
        <v>361</v>
      </c>
      <c r="Z74" s="433">
        <v>9</v>
      </c>
      <c r="AA74" s="433">
        <v>6</v>
      </c>
      <c r="AB74" s="433">
        <v>49</v>
      </c>
      <c r="AC74" s="433">
        <v>2</v>
      </c>
      <c r="AD74" s="433">
        <v>16627</v>
      </c>
      <c r="AE74" s="433">
        <v>3</v>
      </c>
      <c r="AF74" s="433">
        <v>229</v>
      </c>
      <c r="AG74" s="433">
        <v>2</v>
      </c>
      <c r="AH74" s="433">
        <v>1586</v>
      </c>
      <c r="AI74" s="433">
        <v>1</v>
      </c>
      <c r="AJ74" s="433"/>
      <c r="AK74" s="433">
        <v>1</v>
      </c>
      <c r="AL74" s="433"/>
      <c r="AM74" s="433">
        <v>2</v>
      </c>
      <c r="AN74" s="433">
        <v>486</v>
      </c>
      <c r="AO74" s="433">
        <v>12</v>
      </c>
      <c r="AP74" s="433">
        <v>296</v>
      </c>
      <c r="AQ74" s="433"/>
      <c r="AR74" s="433">
        <v>2</v>
      </c>
      <c r="AS74" s="433"/>
      <c r="AT74" s="433"/>
      <c r="AU74" s="433"/>
      <c r="AV74" s="433"/>
      <c r="AW74" s="433">
        <v>105</v>
      </c>
      <c r="AX74" s="156">
        <f t="shared" si="41"/>
        <v>19313</v>
      </c>
    </row>
    <row r="75" spans="1:50">
      <c r="A75" s="52" t="str">
        <f t="shared" si="42"/>
        <v>647-1</v>
      </c>
      <c r="B75" s="52" t="str">
        <f t="shared" si="43"/>
        <v>647-2</v>
      </c>
      <c r="C75" s="52" t="str">
        <f t="shared" si="44"/>
        <v>647-3</v>
      </c>
      <c r="D75" s="52" t="str">
        <f t="shared" si="45"/>
        <v>647-4</v>
      </c>
      <c r="E75" s="52" t="str">
        <f t="shared" si="46"/>
        <v>647-5</v>
      </c>
      <c r="F75" s="52" t="str">
        <f t="shared" si="47"/>
        <v>647-6</v>
      </c>
      <c r="G75" s="52" t="str">
        <f t="shared" si="48"/>
        <v>647-7</v>
      </c>
      <c r="H75" s="52" t="str">
        <f t="shared" si="49"/>
        <v>647-8</v>
      </c>
      <c r="I75" s="52" t="str">
        <f t="shared" si="50"/>
        <v>647-9</v>
      </c>
      <c r="J75" s="52" t="str">
        <f t="shared" si="51"/>
        <v>647-10</v>
      </c>
      <c r="K75" s="52" t="str">
        <f t="shared" si="52"/>
        <v>647-11</v>
      </c>
      <c r="L75" s="52" t="str">
        <f t="shared" si="53"/>
        <v>647-12</v>
      </c>
      <c r="M75" s="52" t="str">
        <f t="shared" si="54"/>
        <v>647-13</v>
      </c>
      <c r="N75" s="52" t="str">
        <f t="shared" si="55"/>
        <v>647-14</v>
      </c>
      <c r="O75" s="52" t="str">
        <f t="shared" si="56"/>
        <v>647-15</v>
      </c>
      <c r="P75" s="52" t="str">
        <f t="shared" si="57"/>
        <v>647-16</v>
      </c>
      <c r="Q75" s="52" t="str">
        <f t="shared" si="58"/>
        <v>647-17</v>
      </c>
      <c r="R75" s="52" t="str">
        <f t="shared" si="59"/>
        <v>647-18</v>
      </c>
      <c r="S75" s="52" t="str">
        <f t="shared" si="60"/>
        <v>647-19</v>
      </c>
      <c r="T75" s="52" t="str">
        <f t="shared" si="61"/>
        <v>647-20</v>
      </c>
      <c r="U75" s="52" t="str">
        <f t="shared" si="62"/>
        <v>647-21</v>
      </c>
      <c r="V75" s="52" t="str">
        <f t="shared" si="63"/>
        <v>647-24</v>
      </c>
      <c r="W75" s="1" t="s">
        <v>54</v>
      </c>
      <c r="X75" s="53" t="s">
        <v>239</v>
      </c>
      <c r="Y75" s="157">
        <v>647</v>
      </c>
      <c r="Z75" s="433">
        <v>1</v>
      </c>
      <c r="AA75" s="433">
        <v>2</v>
      </c>
      <c r="AB75" s="433"/>
      <c r="AC75" s="433">
        <v>2</v>
      </c>
      <c r="AD75" s="433">
        <v>3936</v>
      </c>
      <c r="AE75" s="433"/>
      <c r="AF75" s="433">
        <v>15</v>
      </c>
      <c r="AG75" s="433">
        <v>4</v>
      </c>
      <c r="AH75" s="433">
        <v>138</v>
      </c>
      <c r="AI75" s="433"/>
      <c r="AJ75" s="433"/>
      <c r="AK75" s="433"/>
      <c r="AL75" s="433">
        <v>4</v>
      </c>
      <c r="AM75" s="433">
        <v>2</v>
      </c>
      <c r="AN75" s="433">
        <v>338</v>
      </c>
      <c r="AO75" s="433"/>
      <c r="AP75" s="433"/>
      <c r="AQ75" s="433"/>
      <c r="AR75" s="433">
        <v>3</v>
      </c>
      <c r="AS75" s="433"/>
      <c r="AT75" s="433"/>
      <c r="AU75" s="433">
        <v>2</v>
      </c>
      <c r="AV75" s="433"/>
      <c r="AW75" s="433">
        <v>3</v>
      </c>
      <c r="AX75" s="156">
        <f t="shared" si="41"/>
        <v>4447</v>
      </c>
    </row>
    <row r="76" spans="1:50">
      <c r="A76" s="52" t="str">
        <f t="shared" si="42"/>
        <v>658-1</v>
      </c>
      <c r="B76" s="52" t="str">
        <f t="shared" si="43"/>
        <v>658-2</v>
      </c>
      <c r="C76" s="52" t="str">
        <f t="shared" si="44"/>
        <v>658-3</v>
      </c>
      <c r="D76" s="52" t="str">
        <f t="shared" si="45"/>
        <v>658-4</v>
      </c>
      <c r="E76" s="52" t="str">
        <f t="shared" si="46"/>
        <v>658-5</v>
      </c>
      <c r="F76" s="52" t="str">
        <f t="shared" si="47"/>
        <v>658-6</v>
      </c>
      <c r="G76" s="52" t="str">
        <f t="shared" si="48"/>
        <v>658-7</v>
      </c>
      <c r="H76" s="52" t="str">
        <f t="shared" si="49"/>
        <v>658-8</v>
      </c>
      <c r="I76" s="52" t="str">
        <f t="shared" si="50"/>
        <v>658-9</v>
      </c>
      <c r="J76" s="52" t="str">
        <f t="shared" si="51"/>
        <v>658-10</v>
      </c>
      <c r="K76" s="52" t="str">
        <f t="shared" si="52"/>
        <v>658-11</v>
      </c>
      <c r="L76" s="52" t="str">
        <f t="shared" si="53"/>
        <v>658-12</v>
      </c>
      <c r="M76" s="52" t="str">
        <f t="shared" si="54"/>
        <v>658-13</v>
      </c>
      <c r="N76" s="52" t="str">
        <f t="shared" si="55"/>
        <v>658-14</v>
      </c>
      <c r="O76" s="52" t="str">
        <f t="shared" si="56"/>
        <v>658-15</v>
      </c>
      <c r="P76" s="52" t="str">
        <f t="shared" si="57"/>
        <v>658-16</v>
      </c>
      <c r="Q76" s="52" t="str">
        <f t="shared" si="58"/>
        <v>658-17</v>
      </c>
      <c r="R76" s="52" t="str">
        <f t="shared" si="59"/>
        <v>658-18</v>
      </c>
      <c r="S76" s="52" t="str">
        <f t="shared" si="60"/>
        <v>658-19</v>
      </c>
      <c r="T76" s="52" t="str">
        <f t="shared" si="61"/>
        <v>658-20</v>
      </c>
      <c r="U76" s="52" t="str">
        <f t="shared" si="62"/>
        <v>658-21</v>
      </c>
      <c r="V76" s="52" t="str">
        <f t="shared" si="63"/>
        <v>658-24</v>
      </c>
      <c r="W76" s="16" t="s">
        <v>93</v>
      </c>
      <c r="X76" s="53" t="s">
        <v>239</v>
      </c>
      <c r="Y76" s="157">
        <v>658</v>
      </c>
      <c r="Z76" s="433"/>
      <c r="AA76" s="433"/>
      <c r="AB76" s="433"/>
      <c r="AC76" s="433"/>
      <c r="AD76" s="433">
        <v>1772</v>
      </c>
      <c r="AE76" s="433"/>
      <c r="AF76" s="433">
        <v>4</v>
      </c>
      <c r="AG76" s="433"/>
      <c r="AH76" s="433">
        <v>173</v>
      </c>
      <c r="AI76" s="433"/>
      <c r="AJ76" s="433"/>
      <c r="AK76" s="433"/>
      <c r="AL76" s="433"/>
      <c r="AM76" s="433"/>
      <c r="AN76" s="433">
        <v>14</v>
      </c>
      <c r="AO76" s="433">
        <v>1</v>
      </c>
      <c r="AP76" s="433"/>
      <c r="AQ76" s="433"/>
      <c r="AR76" s="433"/>
      <c r="AS76" s="433"/>
      <c r="AT76" s="433"/>
      <c r="AU76" s="433"/>
      <c r="AV76" s="433"/>
      <c r="AW76" s="433"/>
      <c r="AX76" s="156">
        <f t="shared" si="41"/>
        <v>1964</v>
      </c>
    </row>
    <row r="77" spans="1:50">
      <c r="A77" s="52" t="str">
        <f t="shared" si="42"/>
        <v>664-1</v>
      </c>
      <c r="B77" s="52" t="str">
        <f t="shared" si="43"/>
        <v>664-2</v>
      </c>
      <c r="C77" s="52" t="str">
        <f t="shared" si="44"/>
        <v>664-3</v>
      </c>
      <c r="D77" s="52" t="str">
        <f t="shared" si="45"/>
        <v>664-4</v>
      </c>
      <c r="E77" s="52" t="str">
        <f t="shared" si="46"/>
        <v>664-5</v>
      </c>
      <c r="F77" s="52" t="str">
        <f t="shared" si="47"/>
        <v>664-6</v>
      </c>
      <c r="G77" s="52" t="str">
        <f t="shared" si="48"/>
        <v>664-7</v>
      </c>
      <c r="H77" s="52" t="str">
        <f t="shared" si="49"/>
        <v>664-8</v>
      </c>
      <c r="I77" s="52" t="str">
        <f t="shared" si="50"/>
        <v>664-9</v>
      </c>
      <c r="J77" s="52" t="str">
        <f t="shared" si="51"/>
        <v>664-10</v>
      </c>
      <c r="K77" s="52" t="str">
        <f t="shared" si="52"/>
        <v>664-11</v>
      </c>
      <c r="L77" s="52" t="str">
        <f t="shared" si="53"/>
        <v>664-12</v>
      </c>
      <c r="M77" s="52" t="str">
        <f t="shared" si="54"/>
        <v>664-13</v>
      </c>
      <c r="N77" s="52" t="str">
        <f t="shared" si="55"/>
        <v>664-14</v>
      </c>
      <c r="O77" s="52" t="str">
        <f t="shared" si="56"/>
        <v>664-15</v>
      </c>
      <c r="P77" s="52" t="str">
        <f t="shared" si="57"/>
        <v>664-16</v>
      </c>
      <c r="Q77" s="52" t="str">
        <f t="shared" si="58"/>
        <v>664-17</v>
      </c>
      <c r="R77" s="52" t="str">
        <f t="shared" si="59"/>
        <v>664-18</v>
      </c>
      <c r="S77" s="52" t="str">
        <f t="shared" si="60"/>
        <v>664-19</v>
      </c>
      <c r="T77" s="52" t="str">
        <f t="shared" si="61"/>
        <v>664-20</v>
      </c>
      <c r="U77" s="52" t="str">
        <f t="shared" si="62"/>
        <v>664-21</v>
      </c>
      <c r="V77" s="52" t="str">
        <f t="shared" si="63"/>
        <v>664-24</v>
      </c>
      <c r="W77" s="1" t="s">
        <v>130</v>
      </c>
      <c r="X77" s="53" t="s">
        <v>239</v>
      </c>
      <c r="Y77" s="157">
        <v>664</v>
      </c>
      <c r="Z77" s="433">
        <v>5</v>
      </c>
      <c r="AA77" s="433">
        <v>31</v>
      </c>
      <c r="AB77" s="433">
        <v>3</v>
      </c>
      <c r="AC77" s="433">
        <v>11</v>
      </c>
      <c r="AD77" s="433">
        <v>8719</v>
      </c>
      <c r="AE77" s="433">
        <v>2</v>
      </c>
      <c r="AF77" s="433">
        <v>96</v>
      </c>
      <c r="AG77" s="433">
        <v>5</v>
      </c>
      <c r="AH77" s="433">
        <v>287</v>
      </c>
      <c r="AI77" s="433">
        <v>8</v>
      </c>
      <c r="AJ77" s="433"/>
      <c r="AK77" s="433">
        <v>1</v>
      </c>
      <c r="AL77" s="433"/>
      <c r="AM77" s="433"/>
      <c r="AN77" s="433">
        <v>216</v>
      </c>
      <c r="AO77" s="433">
        <v>11</v>
      </c>
      <c r="AP77" s="433">
        <v>1</v>
      </c>
      <c r="AQ77" s="433">
        <v>5</v>
      </c>
      <c r="AR77" s="433">
        <v>23</v>
      </c>
      <c r="AS77" s="433"/>
      <c r="AT77" s="433"/>
      <c r="AU77" s="433">
        <v>1</v>
      </c>
      <c r="AV77" s="433"/>
      <c r="AW77" s="433"/>
      <c r="AX77" s="156">
        <f t="shared" si="41"/>
        <v>9425</v>
      </c>
    </row>
    <row r="78" spans="1:50">
      <c r="A78" s="52" t="str">
        <f t="shared" si="42"/>
        <v>686-1</v>
      </c>
      <c r="B78" s="52" t="str">
        <f t="shared" si="43"/>
        <v>686-2</v>
      </c>
      <c r="C78" s="52" t="str">
        <f t="shared" si="44"/>
        <v>686-3</v>
      </c>
      <c r="D78" s="52" t="str">
        <f t="shared" si="45"/>
        <v>686-4</v>
      </c>
      <c r="E78" s="52" t="str">
        <f t="shared" si="46"/>
        <v>686-5</v>
      </c>
      <c r="F78" s="52" t="str">
        <f t="shared" si="47"/>
        <v>686-6</v>
      </c>
      <c r="G78" s="52" t="str">
        <f t="shared" si="48"/>
        <v>686-7</v>
      </c>
      <c r="H78" s="52" t="str">
        <f t="shared" si="49"/>
        <v>686-8</v>
      </c>
      <c r="I78" s="52" t="str">
        <f t="shared" si="50"/>
        <v>686-9</v>
      </c>
      <c r="J78" s="52" t="str">
        <f t="shared" si="51"/>
        <v>686-10</v>
      </c>
      <c r="K78" s="52" t="str">
        <f t="shared" si="52"/>
        <v>686-11</v>
      </c>
      <c r="L78" s="52" t="str">
        <f t="shared" si="53"/>
        <v>686-12</v>
      </c>
      <c r="M78" s="52" t="str">
        <f t="shared" si="54"/>
        <v>686-13</v>
      </c>
      <c r="N78" s="52" t="str">
        <f t="shared" si="55"/>
        <v>686-14</v>
      </c>
      <c r="O78" s="52" t="str">
        <f t="shared" si="56"/>
        <v>686-15</v>
      </c>
      <c r="P78" s="52" t="str">
        <f t="shared" si="57"/>
        <v>686-16</v>
      </c>
      <c r="Q78" s="52" t="str">
        <f t="shared" si="58"/>
        <v>686-17</v>
      </c>
      <c r="R78" s="52" t="str">
        <f t="shared" si="59"/>
        <v>686-18</v>
      </c>
      <c r="S78" s="52" t="str">
        <f t="shared" si="60"/>
        <v>686-19</v>
      </c>
      <c r="T78" s="52" t="str">
        <f t="shared" si="61"/>
        <v>686-20</v>
      </c>
      <c r="U78" s="52" t="str">
        <f t="shared" si="62"/>
        <v>686-21</v>
      </c>
      <c r="V78" s="52" t="str">
        <f t="shared" si="63"/>
        <v>686-24</v>
      </c>
      <c r="W78" s="18" t="s">
        <v>131</v>
      </c>
      <c r="X78" s="53" t="s">
        <v>239</v>
      </c>
      <c r="Y78" s="157">
        <v>686</v>
      </c>
      <c r="Z78" s="433">
        <v>7</v>
      </c>
      <c r="AA78" s="433">
        <v>5</v>
      </c>
      <c r="AB78" s="433"/>
      <c r="AC78" s="433">
        <v>19</v>
      </c>
      <c r="AD78" s="433">
        <v>13363</v>
      </c>
      <c r="AE78" s="433">
        <v>3</v>
      </c>
      <c r="AF78" s="433">
        <v>165</v>
      </c>
      <c r="AG78" s="433">
        <v>42</v>
      </c>
      <c r="AH78" s="433">
        <v>828</v>
      </c>
      <c r="AI78" s="433">
        <v>2</v>
      </c>
      <c r="AJ78" s="433"/>
      <c r="AK78" s="433"/>
      <c r="AL78" s="433"/>
      <c r="AM78" s="433">
        <v>23</v>
      </c>
      <c r="AN78" s="433">
        <v>1388</v>
      </c>
      <c r="AO78" s="433">
        <v>6</v>
      </c>
      <c r="AP78" s="433">
        <v>9</v>
      </c>
      <c r="AQ78" s="433">
        <v>4</v>
      </c>
      <c r="AR78" s="433">
        <v>12</v>
      </c>
      <c r="AS78" s="433"/>
      <c r="AT78" s="433">
        <v>2</v>
      </c>
      <c r="AU78" s="433">
        <v>5</v>
      </c>
      <c r="AV78" s="433"/>
      <c r="AW78" s="433"/>
      <c r="AX78" s="156">
        <f t="shared" si="41"/>
        <v>15883</v>
      </c>
    </row>
    <row r="79" spans="1:50">
      <c r="A79" s="52" t="str">
        <f t="shared" si="42"/>
        <v>819-1</v>
      </c>
      <c r="B79" s="52" t="str">
        <f t="shared" si="43"/>
        <v>819-2</v>
      </c>
      <c r="C79" s="52" t="str">
        <f t="shared" si="44"/>
        <v>819-3</v>
      </c>
      <c r="D79" s="52" t="str">
        <f t="shared" si="45"/>
        <v>819-4</v>
      </c>
      <c r="E79" s="52" t="str">
        <f t="shared" si="46"/>
        <v>819-5</v>
      </c>
      <c r="F79" s="52" t="str">
        <f t="shared" si="47"/>
        <v>819-6</v>
      </c>
      <c r="G79" s="52" t="str">
        <f t="shared" si="48"/>
        <v>819-7</v>
      </c>
      <c r="H79" s="52" t="str">
        <f t="shared" si="49"/>
        <v>819-8</v>
      </c>
      <c r="I79" s="52" t="str">
        <f t="shared" si="50"/>
        <v>819-9</v>
      </c>
      <c r="J79" s="52" t="str">
        <f t="shared" si="51"/>
        <v>819-10</v>
      </c>
      <c r="K79" s="52" t="str">
        <f t="shared" si="52"/>
        <v>819-11</v>
      </c>
      <c r="L79" s="52" t="str">
        <f t="shared" si="53"/>
        <v>819-12</v>
      </c>
      <c r="M79" s="52" t="str">
        <f t="shared" si="54"/>
        <v>819-13</v>
      </c>
      <c r="N79" s="52" t="str">
        <f t="shared" si="55"/>
        <v>819-14</v>
      </c>
      <c r="O79" s="52" t="str">
        <f t="shared" si="56"/>
        <v>819-15</v>
      </c>
      <c r="P79" s="52" t="str">
        <f t="shared" si="57"/>
        <v>819-16</v>
      </c>
      <c r="Q79" s="52" t="str">
        <f t="shared" si="58"/>
        <v>819-17</v>
      </c>
      <c r="R79" s="52" t="str">
        <f t="shared" si="59"/>
        <v>819-18</v>
      </c>
      <c r="S79" s="52" t="str">
        <f t="shared" si="60"/>
        <v>819-19</v>
      </c>
      <c r="T79" s="52" t="str">
        <f t="shared" si="61"/>
        <v>819-20</v>
      </c>
      <c r="U79" s="52" t="str">
        <f t="shared" si="62"/>
        <v>819-21</v>
      </c>
      <c r="V79" s="52" t="str">
        <f t="shared" si="63"/>
        <v>819-24</v>
      </c>
      <c r="W79" s="5" t="s">
        <v>59</v>
      </c>
      <c r="X79" s="53" t="s">
        <v>239</v>
      </c>
      <c r="Y79" s="157">
        <v>819</v>
      </c>
      <c r="Z79" s="433">
        <v>3</v>
      </c>
      <c r="AA79" s="433">
        <v>2</v>
      </c>
      <c r="AB79" s="433">
        <v>1</v>
      </c>
      <c r="AC79" s="433">
        <v>2</v>
      </c>
      <c r="AD79" s="433">
        <v>3426</v>
      </c>
      <c r="AE79" s="433"/>
      <c r="AF79" s="433">
        <v>9</v>
      </c>
      <c r="AG79" s="433">
        <v>1</v>
      </c>
      <c r="AH79" s="433">
        <v>566</v>
      </c>
      <c r="AI79" s="433"/>
      <c r="AJ79" s="433"/>
      <c r="AK79" s="433"/>
      <c r="AL79" s="433"/>
      <c r="AM79" s="433"/>
      <c r="AN79" s="433">
        <v>39</v>
      </c>
      <c r="AO79" s="433"/>
      <c r="AP79" s="433"/>
      <c r="AQ79" s="433"/>
      <c r="AR79" s="433">
        <v>1</v>
      </c>
      <c r="AS79" s="433"/>
      <c r="AT79" s="433"/>
      <c r="AU79" s="433"/>
      <c r="AV79" s="433"/>
      <c r="AW79" s="433"/>
      <c r="AX79" s="156">
        <f t="shared" si="41"/>
        <v>4050</v>
      </c>
    </row>
    <row r="80" spans="1:50">
      <c r="A80" s="52" t="str">
        <f t="shared" si="42"/>
        <v>854-1</v>
      </c>
      <c r="B80" s="52" t="str">
        <f t="shared" si="43"/>
        <v>854-2</v>
      </c>
      <c r="C80" s="52" t="str">
        <f t="shared" si="44"/>
        <v>854-3</v>
      </c>
      <c r="D80" s="52" t="str">
        <f t="shared" si="45"/>
        <v>854-4</v>
      </c>
      <c r="E80" s="52" t="str">
        <f t="shared" si="46"/>
        <v>854-5</v>
      </c>
      <c r="F80" s="52" t="str">
        <f t="shared" si="47"/>
        <v>854-6</v>
      </c>
      <c r="G80" s="52" t="str">
        <f t="shared" si="48"/>
        <v>854-7</v>
      </c>
      <c r="H80" s="52" t="str">
        <f t="shared" si="49"/>
        <v>854-8</v>
      </c>
      <c r="I80" s="52" t="str">
        <f t="shared" si="50"/>
        <v>854-9</v>
      </c>
      <c r="J80" s="52" t="str">
        <f t="shared" si="51"/>
        <v>854-10</v>
      </c>
      <c r="K80" s="52" t="str">
        <f t="shared" si="52"/>
        <v>854-11</v>
      </c>
      <c r="L80" s="52" t="str">
        <f t="shared" si="53"/>
        <v>854-12</v>
      </c>
      <c r="M80" s="52" t="str">
        <f t="shared" si="54"/>
        <v>854-13</v>
      </c>
      <c r="N80" s="52" t="str">
        <f t="shared" si="55"/>
        <v>854-14</v>
      </c>
      <c r="O80" s="52" t="str">
        <f t="shared" si="56"/>
        <v>854-15</v>
      </c>
      <c r="P80" s="52" t="str">
        <f t="shared" si="57"/>
        <v>854-16</v>
      </c>
      <c r="Q80" s="52" t="str">
        <f t="shared" si="58"/>
        <v>854-17</v>
      </c>
      <c r="R80" s="52" t="str">
        <f t="shared" si="59"/>
        <v>854-18</v>
      </c>
      <c r="S80" s="52" t="str">
        <f t="shared" si="60"/>
        <v>854-19</v>
      </c>
      <c r="T80" s="52" t="str">
        <f t="shared" si="61"/>
        <v>854-20</v>
      </c>
      <c r="U80" s="52" t="str">
        <f t="shared" si="62"/>
        <v>854-21</v>
      </c>
      <c r="V80" s="52" t="str">
        <f t="shared" si="63"/>
        <v>854-24</v>
      </c>
      <c r="W80" s="5" t="s">
        <v>103</v>
      </c>
      <c r="X80" s="53" t="s">
        <v>239</v>
      </c>
      <c r="Y80" s="157">
        <v>854</v>
      </c>
      <c r="Z80" s="433">
        <v>5</v>
      </c>
      <c r="AA80" s="433">
        <v>1</v>
      </c>
      <c r="AB80" s="433"/>
      <c r="AC80" s="433">
        <v>34</v>
      </c>
      <c r="AD80" s="433">
        <v>10045</v>
      </c>
      <c r="AE80" s="433">
        <v>1</v>
      </c>
      <c r="AF80" s="433">
        <v>41</v>
      </c>
      <c r="AG80" s="433">
        <v>4</v>
      </c>
      <c r="AH80" s="433">
        <v>827</v>
      </c>
      <c r="AI80" s="433"/>
      <c r="AJ80" s="433"/>
      <c r="AK80" s="433"/>
      <c r="AL80" s="433"/>
      <c r="AM80" s="433"/>
      <c r="AN80" s="433">
        <v>2160</v>
      </c>
      <c r="AO80" s="433">
        <v>1</v>
      </c>
      <c r="AP80" s="433">
        <v>2</v>
      </c>
      <c r="AQ80" s="433"/>
      <c r="AR80" s="433">
        <v>1</v>
      </c>
      <c r="AS80" s="433"/>
      <c r="AT80" s="433"/>
      <c r="AU80" s="433"/>
      <c r="AV80" s="433"/>
      <c r="AW80" s="433">
        <v>1</v>
      </c>
      <c r="AX80" s="156">
        <f t="shared" si="41"/>
        <v>13122</v>
      </c>
    </row>
    <row r="81" spans="1:50">
      <c r="A81" s="52" t="str">
        <f t="shared" si="42"/>
        <v>887-1</v>
      </c>
      <c r="B81" s="52" t="str">
        <f t="shared" si="43"/>
        <v>887-2</v>
      </c>
      <c r="C81" s="52" t="str">
        <f t="shared" si="44"/>
        <v>887-3</v>
      </c>
      <c r="D81" s="52" t="str">
        <f t="shared" si="45"/>
        <v>887-4</v>
      </c>
      <c r="E81" s="52" t="str">
        <f t="shared" si="46"/>
        <v>887-5</v>
      </c>
      <c r="F81" s="52" t="str">
        <f t="shared" si="47"/>
        <v>887-6</v>
      </c>
      <c r="G81" s="52" t="str">
        <f t="shared" si="48"/>
        <v>887-7</v>
      </c>
      <c r="H81" s="52" t="str">
        <f t="shared" si="49"/>
        <v>887-8</v>
      </c>
      <c r="I81" s="52" t="str">
        <f t="shared" si="50"/>
        <v>887-9</v>
      </c>
      <c r="J81" s="52" t="str">
        <f t="shared" si="51"/>
        <v>887-10</v>
      </c>
      <c r="K81" s="52" t="str">
        <f t="shared" si="52"/>
        <v>887-11</v>
      </c>
      <c r="L81" s="52" t="str">
        <f t="shared" si="53"/>
        <v>887-12</v>
      </c>
      <c r="M81" s="52" t="str">
        <f t="shared" si="54"/>
        <v>887-13</v>
      </c>
      <c r="N81" s="52" t="str">
        <f t="shared" si="55"/>
        <v>887-14</v>
      </c>
      <c r="O81" s="52" t="str">
        <f t="shared" si="56"/>
        <v>887-15</v>
      </c>
      <c r="P81" s="52" t="str">
        <f t="shared" si="57"/>
        <v>887-16</v>
      </c>
      <c r="Q81" s="52" t="str">
        <f t="shared" si="58"/>
        <v>887-17</v>
      </c>
      <c r="R81" s="52" t="str">
        <f t="shared" si="59"/>
        <v>887-18</v>
      </c>
      <c r="S81" s="52" t="str">
        <f t="shared" si="60"/>
        <v>887-19</v>
      </c>
      <c r="T81" s="52" t="str">
        <f t="shared" si="61"/>
        <v>887-20</v>
      </c>
      <c r="U81" s="52" t="str">
        <f t="shared" si="62"/>
        <v>887-21</v>
      </c>
      <c r="V81" s="52" t="str">
        <f t="shared" si="63"/>
        <v>887-24</v>
      </c>
      <c r="W81" s="5" t="s">
        <v>31</v>
      </c>
      <c r="X81" s="53" t="s">
        <v>239</v>
      </c>
      <c r="Y81" s="157">
        <v>887</v>
      </c>
      <c r="Z81" s="433">
        <v>11</v>
      </c>
      <c r="AA81" s="433">
        <v>75</v>
      </c>
      <c r="AB81" s="433">
        <v>2</v>
      </c>
      <c r="AC81" s="433">
        <v>36</v>
      </c>
      <c r="AD81" s="433">
        <v>26821</v>
      </c>
      <c r="AE81" s="433"/>
      <c r="AF81" s="433">
        <v>83</v>
      </c>
      <c r="AG81" s="433">
        <v>11</v>
      </c>
      <c r="AH81" s="433">
        <v>839</v>
      </c>
      <c r="AI81" s="433"/>
      <c r="AJ81" s="433"/>
      <c r="AK81" s="433"/>
      <c r="AL81" s="433">
        <v>1</v>
      </c>
      <c r="AM81" s="433">
        <v>32</v>
      </c>
      <c r="AN81" s="433">
        <v>590</v>
      </c>
      <c r="AO81" s="433">
        <v>1</v>
      </c>
      <c r="AP81" s="433">
        <v>6</v>
      </c>
      <c r="AQ81" s="433">
        <v>2</v>
      </c>
      <c r="AR81" s="433">
        <v>8</v>
      </c>
      <c r="AS81" s="433"/>
      <c r="AT81" s="433">
        <v>1</v>
      </c>
      <c r="AU81" s="433">
        <v>12</v>
      </c>
      <c r="AV81" s="433"/>
      <c r="AW81" s="433"/>
      <c r="AX81" s="156">
        <f t="shared" si="41"/>
        <v>28531</v>
      </c>
    </row>
    <row r="82" spans="1:50">
      <c r="A82" s="52" t="str">
        <f t="shared" si="42"/>
        <v>-1</v>
      </c>
      <c r="B82" s="52" t="str">
        <f t="shared" si="43"/>
        <v>-2</v>
      </c>
      <c r="C82" s="52" t="str">
        <f t="shared" si="44"/>
        <v>-3</v>
      </c>
      <c r="D82" s="52" t="str">
        <f t="shared" si="45"/>
        <v>-4</v>
      </c>
      <c r="E82" s="52" t="str">
        <f t="shared" si="46"/>
        <v>-5</v>
      </c>
      <c r="F82" s="52" t="str">
        <f t="shared" si="47"/>
        <v>-6</v>
      </c>
      <c r="G82" s="52" t="str">
        <f t="shared" si="48"/>
        <v>-7</v>
      </c>
      <c r="H82" s="52" t="str">
        <f t="shared" si="49"/>
        <v>-8</v>
      </c>
      <c r="I82" s="52" t="str">
        <f t="shared" si="50"/>
        <v>-9</v>
      </c>
      <c r="J82" s="52" t="str">
        <f t="shared" si="51"/>
        <v>-10</v>
      </c>
      <c r="K82" s="52" t="str">
        <f t="shared" si="52"/>
        <v>-11</v>
      </c>
      <c r="L82" s="52" t="str">
        <f t="shared" si="53"/>
        <v>-12</v>
      </c>
      <c r="M82" s="52" t="str">
        <f t="shared" si="54"/>
        <v>-13</v>
      </c>
      <c r="N82" s="52" t="str">
        <f t="shared" si="55"/>
        <v>-14</v>
      </c>
      <c r="O82" s="52" t="str">
        <f t="shared" si="56"/>
        <v>-15</v>
      </c>
      <c r="P82" s="52" t="str">
        <f t="shared" si="57"/>
        <v>-16</v>
      </c>
      <c r="Q82" s="52" t="str">
        <f t="shared" si="58"/>
        <v>-17</v>
      </c>
      <c r="R82" s="52" t="str">
        <f t="shared" si="59"/>
        <v>-18</v>
      </c>
      <c r="S82" s="52" t="str">
        <f t="shared" si="60"/>
        <v>-19</v>
      </c>
      <c r="T82" s="52" t="str">
        <f t="shared" si="61"/>
        <v>-20</v>
      </c>
      <c r="U82" s="52" t="str">
        <f t="shared" si="62"/>
        <v>-21</v>
      </c>
      <c r="V82" s="52" t="str">
        <f t="shared" si="63"/>
        <v>-24</v>
      </c>
      <c r="W82" s="694" t="s">
        <v>293</v>
      </c>
      <c r="X82" s="694"/>
      <c r="Y82" s="154"/>
      <c r="Z82" s="60">
        <f>SUM(Z83:Z105)</f>
        <v>433</v>
      </c>
      <c r="AA82" s="29">
        <f>SUM(AA83:AA105)</f>
        <v>607</v>
      </c>
      <c r="AB82" s="60">
        <f t="shared" ref="AB82:AW82" si="64">SUM(AB83:AB105)</f>
        <v>50</v>
      </c>
      <c r="AC82" s="60">
        <f t="shared" si="64"/>
        <v>186</v>
      </c>
      <c r="AD82" s="60">
        <f t="shared" si="64"/>
        <v>159065</v>
      </c>
      <c r="AE82" s="60">
        <f t="shared" si="64"/>
        <v>120</v>
      </c>
      <c r="AF82" s="60">
        <f t="shared" si="64"/>
        <v>1816</v>
      </c>
      <c r="AG82" s="60">
        <f t="shared" si="64"/>
        <v>192</v>
      </c>
      <c r="AH82" s="60">
        <f t="shared" si="64"/>
        <v>53708</v>
      </c>
      <c r="AI82" s="60">
        <f t="shared" si="64"/>
        <v>47</v>
      </c>
      <c r="AJ82" s="60">
        <f t="shared" si="64"/>
        <v>11</v>
      </c>
      <c r="AK82" s="60">
        <f t="shared" si="64"/>
        <v>15</v>
      </c>
      <c r="AL82" s="60">
        <f t="shared" si="64"/>
        <v>13</v>
      </c>
      <c r="AM82" s="60">
        <f>SUM(AM83:AM105)</f>
        <v>228</v>
      </c>
      <c r="AN82" s="60">
        <f t="shared" si="64"/>
        <v>20308</v>
      </c>
      <c r="AO82" s="60">
        <f t="shared" si="64"/>
        <v>146</v>
      </c>
      <c r="AP82" s="60">
        <f t="shared" si="64"/>
        <v>45</v>
      </c>
      <c r="AQ82" s="60">
        <f t="shared" si="64"/>
        <v>43</v>
      </c>
      <c r="AR82" s="60">
        <f t="shared" si="64"/>
        <v>236</v>
      </c>
      <c r="AS82" s="60">
        <f t="shared" si="64"/>
        <v>0</v>
      </c>
      <c r="AT82" s="60">
        <f t="shared" si="64"/>
        <v>14</v>
      </c>
      <c r="AU82" s="60">
        <f t="shared" ref="AU82" si="65">SUM(AU83:AU105)</f>
        <v>97</v>
      </c>
      <c r="AV82" s="60">
        <f t="shared" si="64"/>
        <v>4</v>
      </c>
      <c r="AW82" s="60">
        <f t="shared" si="64"/>
        <v>9</v>
      </c>
      <c r="AX82" s="155">
        <f>SUM(Z82:AW82)</f>
        <v>237393</v>
      </c>
    </row>
    <row r="83" spans="1:50">
      <c r="A83" s="52" t="str">
        <f t="shared" si="42"/>
        <v>2-1</v>
      </c>
      <c r="B83" s="52" t="str">
        <f t="shared" si="43"/>
        <v>2-2</v>
      </c>
      <c r="C83" s="52" t="str">
        <f t="shared" si="44"/>
        <v>2-3</v>
      </c>
      <c r="D83" s="52" t="str">
        <f t="shared" si="45"/>
        <v>2-4</v>
      </c>
      <c r="E83" s="52" t="str">
        <f t="shared" si="46"/>
        <v>2-5</v>
      </c>
      <c r="F83" s="52" t="str">
        <f t="shared" si="47"/>
        <v>2-6</v>
      </c>
      <c r="G83" s="52" t="str">
        <f t="shared" si="48"/>
        <v>2-7</v>
      </c>
      <c r="H83" s="52" t="str">
        <f t="shared" si="49"/>
        <v>2-8</v>
      </c>
      <c r="I83" s="52" t="str">
        <f t="shared" si="50"/>
        <v>2-9</v>
      </c>
      <c r="J83" s="52" t="str">
        <f t="shared" si="51"/>
        <v>2-10</v>
      </c>
      <c r="K83" s="52" t="str">
        <f t="shared" si="52"/>
        <v>2-11</v>
      </c>
      <c r="L83" s="52" t="str">
        <f t="shared" si="53"/>
        <v>2-12</v>
      </c>
      <c r="M83" s="52" t="str">
        <f t="shared" si="54"/>
        <v>2-13</v>
      </c>
      <c r="N83" s="52" t="str">
        <f t="shared" si="55"/>
        <v>2-14</v>
      </c>
      <c r="O83" s="52" t="str">
        <f t="shared" si="56"/>
        <v>2-15</v>
      </c>
      <c r="P83" s="52" t="str">
        <f t="shared" si="57"/>
        <v>2-16</v>
      </c>
      <c r="Q83" s="52" t="str">
        <f t="shared" si="58"/>
        <v>2-17</v>
      </c>
      <c r="R83" s="52" t="str">
        <f t="shared" si="59"/>
        <v>2-18</v>
      </c>
      <c r="S83" s="52" t="str">
        <f t="shared" si="60"/>
        <v>2-19</v>
      </c>
      <c r="T83" s="52" t="str">
        <f t="shared" si="61"/>
        <v>2-20</v>
      </c>
      <c r="U83" s="52" t="str">
        <f t="shared" si="62"/>
        <v>2-21</v>
      </c>
      <c r="V83" s="52" t="str">
        <f t="shared" si="63"/>
        <v>2-24</v>
      </c>
      <c r="W83" s="4" t="s">
        <v>33</v>
      </c>
      <c r="X83" s="53" t="s">
        <v>235</v>
      </c>
      <c r="Y83" s="157">
        <v>2</v>
      </c>
      <c r="Z83" s="433">
        <v>11</v>
      </c>
      <c r="AA83" s="433">
        <v>8</v>
      </c>
      <c r="AB83" s="433"/>
      <c r="AC83" s="433">
        <v>9</v>
      </c>
      <c r="AD83" s="433">
        <v>10199</v>
      </c>
      <c r="AE83" s="433"/>
      <c r="AF83" s="433">
        <v>35</v>
      </c>
      <c r="AG83" s="433">
        <v>5</v>
      </c>
      <c r="AH83" s="433">
        <v>1431</v>
      </c>
      <c r="AI83" s="433">
        <v>2</v>
      </c>
      <c r="AJ83" s="433">
        <v>1</v>
      </c>
      <c r="AK83" s="433"/>
      <c r="AL83" s="433"/>
      <c r="AM83" s="433">
        <v>3</v>
      </c>
      <c r="AN83" s="433">
        <v>1302</v>
      </c>
      <c r="AO83" s="433">
        <v>7</v>
      </c>
      <c r="AP83" s="433">
        <v>1</v>
      </c>
      <c r="AQ83" s="433"/>
      <c r="AR83" s="433">
        <v>10</v>
      </c>
      <c r="AS83" s="433"/>
      <c r="AT83" s="433"/>
      <c r="AU83" s="433">
        <v>1</v>
      </c>
      <c r="AV83" s="433"/>
      <c r="AW83" s="433"/>
      <c r="AX83" s="156">
        <f t="shared" ref="AX83:AX105" si="66">SUM(Z83:AV83)</f>
        <v>13025</v>
      </c>
    </row>
    <row r="84" spans="1:50">
      <c r="A84" s="52" t="str">
        <f t="shared" si="42"/>
        <v>21-1</v>
      </c>
      <c r="B84" s="52" t="str">
        <f t="shared" si="43"/>
        <v>21-2</v>
      </c>
      <c r="C84" s="52" t="str">
        <f t="shared" si="44"/>
        <v>21-3</v>
      </c>
      <c r="D84" s="52" t="str">
        <f t="shared" si="45"/>
        <v>21-4</v>
      </c>
      <c r="E84" s="52" t="str">
        <f t="shared" si="46"/>
        <v>21-5</v>
      </c>
      <c r="F84" s="52" t="str">
        <f t="shared" si="47"/>
        <v>21-6</v>
      </c>
      <c r="G84" s="52" t="str">
        <f t="shared" si="48"/>
        <v>21-7</v>
      </c>
      <c r="H84" s="52" t="str">
        <f t="shared" si="49"/>
        <v>21-8</v>
      </c>
      <c r="I84" s="52" t="str">
        <f t="shared" si="50"/>
        <v>21-9</v>
      </c>
      <c r="J84" s="52" t="str">
        <f t="shared" si="51"/>
        <v>21-10</v>
      </c>
      <c r="K84" s="52" t="str">
        <f t="shared" si="52"/>
        <v>21-11</v>
      </c>
      <c r="L84" s="52" t="str">
        <f t="shared" si="53"/>
        <v>21-12</v>
      </c>
      <c r="M84" s="52" t="str">
        <f t="shared" si="54"/>
        <v>21-13</v>
      </c>
      <c r="N84" s="52" t="str">
        <f t="shared" si="55"/>
        <v>21-14</v>
      </c>
      <c r="O84" s="52" t="str">
        <f t="shared" si="56"/>
        <v>21-15</v>
      </c>
      <c r="P84" s="52" t="str">
        <f t="shared" si="57"/>
        <v>21-16</v>
      </c>
      <c r="Q84" s="52" t="str">
        <f t="shared" si="58"/>
        <v>21-17</v>
      </c>
      <c r="R84" s="52" t="str">
        <f t="shared" si="59"/>
        <v>21-18</v>
      </c>
      <c r="S84" s="52" t="str">
        <f t="shared" si="60"/>
        <v>21-19</v>
      </c>
      <c r="T84" s="52" t="str">
        <f t="shared" si="61"/>
        <v>21-20</v>
      </c>
      <c r="U84" s="52" t="str">
        <f t="shared" si="62"/>
        <v>21-21</v>
      </c>
      <c r="V84" s="52" t="str">
        <f t="shared" si="63"/>
        <v>21-24</v>
      </c>
      <c r="W84" s="5" t="s">
        <v>34</v>
      </c>
      <c r="X84" s="53" t="s">
        <v>235</v>
      </c>
      <c r="Y84" s="157">
        <v>21</v>
      </c>
      <c r="Z84" s="433"/>
      <c r="AA84" s="433"/>
      <c r="AB84" s="433">
        <v>1</v>
      </c>
      <c r="AC84" s="433"/>
      <c r="AD84" s="433">
        <v>1008</v>
      </c>
      <c r="AE84" s="433"/>
      <c r="AF84" s="433"/>
      <c r="AG84" s="433">
        <v>5</v>
      </c>
      <c r="AH84" s="433">
        <v>1773</v>
      </c>
      <c r="AI84" s="433"/>
      <c r="AJ84" s="433"/>
      <c r="AK84" s="433"/>
      <c r="AL84" s="433"/>
      <c r="AM84" s="433">
        <v>1</v>
      </c>
      <c r="AN84" s="433">
        <v>257</v>
      </c>
      <c r="AO84" s="433">
        <v>2</v>
      </c>
      <c r="AP84" s="433"/>
      <c r="AQ84" s="433"/>
      <c r="AR84" s="433">
        <v>1</v>
      </c>
      <c r="AS84" s="433"/>
      <c r="AT84" s="433"/>
      <c r="AU84" s="433"/>
      <c r="AV84" s="433"/>
      <c r="AW84" s="433"/>
      <c r="AX84" s="156">
        <f t="shared" si="66"/>
        <v>3048</v>
      </c>
    </row>
    <row r="85" spans="1:50">
      <c r="A85" s="52" t="str">
        <f t="shared" si="42"/>
        <v>55-1</v>
      </c>
      <c r="B85" s="52" t="str">
        <f t="shared" si="43"/>
        <v>55-2</v>
      </c>
      <c r="C85" s="52" t="str">
        <f t="shared" si="44"/>
        <v>55-3</v>
      </c>
      <c r="D85" s="52" t="str">
        <f t="shared" si="45"/>
        <v>55-4</v>
      </c>
      <c r="E85" s="52" t="str">
        <f t="shared" si="46"/>
        <v>55-5</v>
      </c>
      <c r="F85" s="52" t="str">
        <f t="shared" si="47"/>
        <v>55-6</v>
      </c>
      <c r="G85" s="52" t="str">
        <f t="shared" si="48"/>
        <v>55-7</v>
      </c>
      <c r="H85" s="52" t="str">
        <f t="shared" si="49"/>
        <v>55-8</v>
      </c>
      <c r="I85" s="52" t="str">
        <f t="shared" si="50"/>
        <v>55-9</v>
      </c>
      <c r="J85" s="52" t="str">
        <f t="shared" si="51"/>
        <v>55-10</v>
      </c>
      <c r="K85" s="52" t="str">
        <f t="shared" si="52"/>
        <v>55-11</v>
      </c>
      <c r="L85" s="52" t="str">
        <f t="shared" si="53"/>
        <v>55-12</v>
      </c>
      <c r="M85" s="52" t="str">
        <f t="shared" si="54"/>
        <v>55-13</v>
      </c>
      <c r="N85" s="52" t="str">
        <f t="shared" si="55"/>
        <v>55-14</v>
      </c>
      <c r="O85" s="52" t="str">
        <f t="shared" si="56"/>
        <v>55-15</v>
      </c>
      <c r="P85" s="52" t="str">
        <f t="shared" si="57"/>
        <v>55-16</v>
      </c>
      <c r="Q85" s="52" t="str">
        <f t="shared" si="58"/>
        <v>55-17</v>
      </c>
      <c r="R85" s="52" t="str">
        <f t="shared" si="59"/>
        <v>55-18</v>
      </c>
      <c r="S85" s="52" t="str">
        <f t="shared" si="60"/>
        <v>55-19</v>
      </c>
      <c r="T85" s="52" t="str">
        <f t="shared" si="61"/>
        <v>55-20</v>
      </c>
      <c r="U85" s="52" t="str">
        <f t="shared" si="62"/>
        <v>55-21</v>
      </c>
      <c r="V85" s="52" t="str">
        <f t="shared" si="63"/>
        <v>55-24</v>
      </c>
      <c r="W85" s="5" t="s">
        <v>69</v>
      </c>
      <c r="X85" s="53" t="s">
        <v>235</v>
      </c>
      <c r="Y85" s="157">
        <v>55</v>
      </c>
      <c r="Z85" s="433">
        <v>4</v>
      </c>
      <c r="AA85" s="433">
        <v>2</v>
      </c>
      <c r="AB85" s="433"/>
      <c r="AC85" s="433"/>
      <c r="AD85" s="433">
        <v>2068</v>
      </c>
      <c r="AE85" s="433">
        <v>1</v>
      </c>
      <c r="AF85" s="433">
        <v>11</v>
      </c>
      <c r="AG85" s="433">
        <v>5</v>
      </c>
      <c r="AH85" s="433">
        <v>4458</v>
      </c>
      <c r="AI85" s="433">
        <v>1</v>
      </c>
      <c r="AJ85" s="433"/>
      <c r="AK85" s="433"/>
      <c r="AL85" s="433"/>
      <c r="AM85" s="433"/>
      <c r="AN85" s="433">
        <v>170</v>
      </c>
      <c r="AO85" s="433"/>
      <c r="AP85" s="433"/>
      <c r="AQ85" s="433">
        <v>1</v>
      </c>
      <c r="AR85" s="433"/>
      <c r="AS85" s="433"/>
      <c r="AT85" s="433"/>
      <c r="AU85" s="433"/>
      <c r="AV85" s="433"/>
      <c r="AW85" s="433">
        <v>1</v>
      </c>
      <c r="AX85" s="156">
        <f t="shared" si="66"/>
        <v>6721</v>
      </c>
    </row>
    <row r="86" spans="1:50">
      <c r="A86" s="52" t="str">
        <f t="shared" si="42"/>
        <v>148-1</v>
      </c>
      <c r="B86" s="52" t="str">
        <f t="shared" si="43"/>
        <v>148-2</v>
      </c>
      <c r="C86" s="52" t="str">
        <f t="shared" si="44"/>
        <v>148-3</v>
      </c>
      <c r="D86" s="52" t="str">
        <f t="shared" si="45"/>
        <v>148-4</v>
      </c>
      <c r="E86" s="52" t="str">
        <f t="shared" si="46"/>
        <v>148-5</v>
      </c>
      <c r="F86" s="52" t="str">
        <f t="shared" si="47"/>
        <v>148-6</v>
      </c>
      <c r="G86" s="52" t="str">
        <f t="shared" si="48"/>
        <v>148-7</v>
      </c>
      <c r="H86" s="52" t="str">
        <f t="shared" si="49"/>
        <v>148-8</v>
      </c>
      <c r="I86" s="52" t="str">
        <f t="shared" si="50"/>
        <v>148-9</v>
      </c>
      <c r="J86" s="52" t="str">
        <f t="shared" si="51"/>
        <v>148-10</v>
      </c>
      <c r="K86" s="52" t="str">
        <f t="shared" si="52"/>
        <v>148-11</v>
      </c>
      <c r="L86" s="52" t="str">
        <f t="shared" si="53"/>
        <v>148-12</v>
      </c>
      <c r="M86" s="52" t="str">
        <f t="shared" si="54"/>
        <v>148-13</v>
      </c>
      <c r="N86" s="52" t="str">
        <f t="shared" si="55"/>
        <v>148-14</v>
      </c>
      <c r="O86" s="52" t="str">
        <f t="shared" si="56"/>
        <v>148-15</v>
      </c>
      <c r="P86" s="52" t="str">
        <f t="shared" si="57"/>
        <v>148-16</v>
      </c>
      <c r="Q86" s="52" t="str">
        <f t="shared" si="58"/>
        <v>148-17</v>
      </c>
      <c r="R86" s="52" t="str">
        <f t="shared" si="59"/>
        <v>148-18</v>
      </c>
      <c r="S86" s="52" t="str">
        <f t="shared" si="60"/>
        <v>148-19</v>
      </c>
      <c r="T86" s="52" t="str">
        <f t="shared" si="61"/>
        <v>148-20</v>
      </c>
      <c r="U86" s="52" t="str">
        <f t="shared" si="62"/>
        <v>148-21</v>
      </c>
      <c r="V86" s="52" t="str">
        <f t="shared" si="63"/>
        <v>148-24</v>
      </c>
      <c r="W86" s="123" t="s">
        <v>140</v>
      </c>
      <c r="X86" s="53" t="s">
        <v>235</v>
      </c>
      <c r="Y86" s="157">
        <v>148</v>
      </c>
      <c r="Z86" s="433">
        <v>12</v>
      </c>
      <c r="AA86" s="433">
        <v>11</v>
      </c>
      <c r="AB86" s="433">
        <v>3</v>
      </c>
      <c r="AC86" s="433">
        <v>1</v>
      </c>
      <c r="AD86" s="433">
        <v>12759</v>
      </c>
      <c r="AE86" s="433"/>
      <c r="AF86" s="433">
        <v>15</v>
      </c>
      <c r="AG86" s="433">
        <v>5</v>
      </c>
      <c r="AH86" s="433">
        <v>968</v>
      </c>
      <c r="AI86" s="433"/>
      <c r="AJ86" s="433"/>
      <c r="AK86" s="433"/>
      <c r="AL86" s="433"/>
      <c r="AM86" s="433">
        <v>3</v>
      </c>
      <c r="AN86" s="433">
        <v>720</v>
      </c>
      <c r="AO86" s="433">
        <v>7</v>
      </c>
      <c r="AP86" s="433">
        <v>1</v>
      </c>
      <c r="AQ86" s="433"/>
      <c r="AR86" s="433">
        <v>19</v>
      </c>
      <c r="AS86" s="433"/>
      <c r="AT86" s="433"/>
      <c r="AU86" s="433">
        <v>7</v>
      </c>
      <c r="AV86" s="433"/>
      <c r="AW86" s="433">
        <v>1</v>
      </c>
      <c r="AX86" s="156">
        <f t="shared" si="66"/>
        <v>14531</v>
      </c>
    </row>
    <row r="87" spans="1:50">
      <c r="A87" s="52" t="str">
        <f t="shared" si="42"/>
        <v>197-1</v>
      </c>
      <c r="B87" s="52" t="str">
        <f t="shared" si="43"/>
        <v>197-2</v>
      </c>
      <c r="C87" s="52" t="str">
        <f t="shared" si="44"/>
        <v>197-3</v>
      </c>
      <c r="D87" s="52" t="str">
        <f t="shared" si="45"/>
        <v>197-4</v>
      </c>
      <c r="E87" s="52" t="str">
        <f t="shared" si="46"/>
        <v>197-5</v>
      </c>
      <c r="F87" s="52" t="str">
        <f t="shared" si="47"/>
        <v>197-6</v>
      </c>
      <c r="G87" s="52" t="str">
        <f t="shared" si="48"/>
        <v>197-7</v>
      </c>
      <c r="H87" s="52" t="str">
        <f t="shared" si="49"/>
        <v>197-8</v>
      </c>
      <c r="I87" s="52" t="str">
        <f t="shared" si="50"/>
        <v>197-9</v>
      </c>
      <c r="J87" s="52" t="str">
        <f t="shared" si="51"/>
        <v>197-10</v>
      </c>
      <c r="K87" s="52" t="str">
        <f t="shared" si="52"/>
        <v>197-11</v>
      </c>
      <c r="L87" s="52" t="str">
        <f t="shared" si="53"/>
        <v>197-12</v>
      </c>
      <c r="M87" s="52" t="str">
        <f t="shared" si="54"/>
        <v>197-13</v>
      </c>
      <c r="N87" s="52" t="str">
        <f t="shared" si="55"/>
        <v>197-14</v>
      </c>
      <c r="O87" s="52" t="str">
        <f t="shared" si="56"/>
        <v>197-15</v>
      </c>
      <c r="P87" s="52" t="str">
        <f t="shared" si="57"/>
        <v>197-16</v>
      </c>
      <c r="Q87" s="52" t="str">
        <f t="shared" si="58"/>
        <v>197-17</v>
      </c>
      <c r="R87" s="52" t="str">
        <f t="shared" si="59"/>
        <v>197-18</v>
      </c>
      <c r="S87" s="52" t="str">
        <f t="shared" si="60"/>
        <v>197-19</v>
      </c>
      <c r="T87" s="52" t="str">
        <f t="shared" si="61"/>
        <v>197-20</v>
      </c>
      <c r="U87" s="52" t="str">
        <f t="shared" si="62"/>
        <v>197-21</v>
      </c>
      <c r="V87" s="52" t="str">
        <f t="shared" si="63"/>
        <v>197-24</v>
      </c>
      <c r="W87" s="5" t="s">
        <v>114</v>
      </c>
      <c r="X87" s="53" t="s">
        <v>235</v>
      </c>
      <c r="Y87" s="157">
        <v>197</v>
      </c>
      <c r="Z87" s="433">
        <v>68</v>
      </c>
      <c r="AA87" s="433">
        <v>8</v>
      </c>
      <c r="AB87" s="433">
        <v>1</v>
      </c>
      <c r="AC87" s="433">
        <v>10</v>
      </c>
      <c r="AD87" s="433">
        <v>6520</v>
      </c>
      <c r="AE87" s="433">
        <v>13</v>
      </c>
      <c r="AF87" s="433">
        <v>13</v>
      </c>
      <c r="AG87" s="433">
        <v>6</v>
      </c>
      <c r="AH87" s="433">
        <v>3979</v>
      </c>
      <c r="AI87" s="433"/>
      <c r="AJ87" s="433"/>
      <c r="AK87" s="433"/>
      <c r="AL87" s="433">
        <v>1</v>
      </c>
      <c r="AM87" s="433"/>
      <c r="AN87" s="433">
        <v>353</v>
      </c>
      <c r="AO87" s="433">
        <v>2</v>
      </c>
      <c r="AP87" s="433"/>
      <c r="AQ87" s="433">
        <v>3</v>
      </c>
      <c r="AR87" s="433">
        <v>1</v>
      </c>
      <c r="AS87" s="433"/>
      <c r="AT87" s="433"/>
      <c r="AU87" s="433">
        <v>1</v>
      </c>
      <c r="AV87" s="433"/>
      <c r="AW87" s="433"/>
      <c r="AX87" s="156">
        <f t="shared" si="66"/>
        <v>10979</v>
      </c>
    </row>
    <row r="88" spans="1:50">
      <c r="A88" s="52" t="str">
        <f t="shared" si="42"/>
        <v>206-1</v>
      </c>
      <c r="B88" s="52" t="str">
        <f t="shared" si="43"/>
        <v>206-2</v>
      </c>
      <c r="C88" s="52" t="str">
        <f t="shared" si="44"/>
        <v>206-3</v>
      </c>
      <c r="D88" s="52" t="str">
        <f t="shared" si="45"/>
        <v>206-4</v>
      </c>
      <c r="E88" s="52" t="str">
        <f t="shared" si="46"/>
        <v>206-5</v>
      </c>
      <c r="F88" s="52" t="str">
        <f t="shared" si="47"/>
        <v>206-6</v>
      </c>
      <c r="G88" s="52" t="str">
        <f t="shared" si="48"/>
        <v>206-7</v>
      </c>
      <c r="H88" s="52" t="str">
        <f t="shared" si="49"/>
        <v>206-8</v>
      </c>
      <c r="I88" s="52" t="str">
        <f t="shared" si="50"/>
        <v>206-9</v>
      </c>
      <c r="J88" s="52" t="str">
        <f t="shared" si="51"/>
        <v>206-10</v>
      </c>
      <c r="K88" s="52" t="str">
        <f t="shared" si="52"/>
        <v>206-11</v>
      </c>
      <c r="L88" s="52" t="str">
        <f t="shared" si="53"/>
        <v>206-12</v>
      </c>
      <c r="M88" s="52" t="str">
        <f t="shared" si="54"/>
        <v>206-13</v>
      </c>
      <c r="N88" s="52" t="str">
        <f t="shared" si="55"/>
        <v>206-14</v>
      </c>
      <c r="O88" s="52" t="str">
        <f t="shared" si="56"/>
        <v>206-15</v>
      </c>
      <c r="P88" s="52" t="str">
        <f t="shared" si="57"/>
        <v>206-16</v>
      </c>
      <c r="Q88" s="52" t="str">
        <f t="shared" si="58"/>
        <v>206-17</v>
      </c>
      <c r="R88" s="52" t="str">
        <f t="shared" si="59"/>
        <v>206-18</v>
      </c>
      <c r="S88" s="52" t="str">
        <f t="shared" si="60"/>
        <v>206-19</v>
      </c>
      <c r="T88" s="52" t="str">
        <f t="shared" si="61"/>
        <v>206-20</v>
      </c>
      <c r="U88" s="52" t="str">
        <f t="shared" si="62"/>
        <v>206-21</v>
      </c>
      <c r="V88" s="52" t="str">
        <f t="shared" si="63"/>
        <v>206-24</v>
      </c>
      <c r="W88" s="12" t="s">
        <v>139</v>
      </c>
      <c r="X88" s="53" t="s">
        <v>235</v>
      </c>
      <c r="Y88" s="157">
        <v>206</v>
      </c>
      <c r="Z88" s="433">
        <v>2</v>
      </c>
      <c r="AA88" s="433">
        <v>1</v>
      </c>
      <c r="AB88" s="433"/>
      <c r="AC88" s="433"/>
      <c r="AD88" s="433">
        <v>2171</v>
      </c>
      <c r="AE88" s="433">
        <v>2</v>
      </c>
      <c r="AF88" s="433">
        <v>6</v>
      </c>
      <c r="AG88" s="433"/>
      <c r="AH88" s="433">
        <v>393</v>
      </c>
      <c r="AI88" s="433"/>
      <c r="AJ88" s="433"/>
      <c r="AK88" s="433"/>
      <c r="AL88" s="433"/>
      <c r="AM88" s="433">
        <v>2</v>
      </c>
      <c r="AN88" s="433">
        <v>349</v>
      </c>
      <c r="AO88" s="433">
        <v>1</v>
      </c>
      <c r="AP88" s="433">
        <v>1</v>
      </c>
      <c r="AQ88" s="433"/>
      <c r="AR88" s="433"/>
      <c r="AS88" s="433"/>
      <c r="AT88" s="433"/>
      <c r="AU88" s="433">
        <v>3</v>
      </c>
      <c r="AV88" s="433">
        <v>4</v>
      </c>
      <c r="AW88" s="433"/>
      <c r="AX88" s="156">
        <f t="shared" si="66"/>
        <v>2935</v>
      </c>
    </row>
    <row r="89" spans="1:50">
      <c r="A89" s="52" t="str">
        <f t="shared" si="42"/>
        <v>313-1</v>
      </c>
      <c r="B89" s="52" t="str">
        <f t="shared" si="43"/>
        <v>313-2</v>
      </c>
      <c r="C89" s="52" t="str">
        <f t="shared" si="44"/>
        <v>313-3</v>
      </c>
      <c r="D89" s="52" t="str">
        <f t="shared" si="45"/>
        <v>313-4</v>
      </c>
      <c r="E89" s="52" t="str">
        <f t="shared" si="46"/>
        <v>313-5</v>
      </c>
      <c r="F89" s="52" t="str">
        <f t="shared" si="47"/>
        <v>313-6</v>
      </c>
      <c r="G89" s="52" t="str">
        <f t="shared" si="48"/>
        <v>313-7</v>
      </c>
      <c r="H89" s="52" t="str">
        <f t="shared" si="49"/>
        <v>313-8</v>
      </c>
      <c r="I89" s="52" t="str">
        <f t="shared" si="50"/>
        <v>313-9</v>
      </c>
      <c r="J89" s="52" t="str">
        <f t="shared" si="51"/>
        <v>313-10</v>
      </c>
      <c r="K89" s="52" t="str">
        <f t="shared" si="52"/>
        <v>313-11</v>
      </c>
      <c r="L89" s="52" t="str">
        <f t="shared" si="53"/>
        <v>313-12</v>
      </c>
      <c r="M89" s="52" t="str">
        <f t="shared" si="54"/>
        <v>313-13</v>
      </c>
      <c r="N89" s="52" t="str">
        <f t="shared" si="55"/>
        <v>313-14</v>
      </c>
      <c r="O89" s="52" t="str">
        <f t="shared" si="56"/>
        <v>313-15</v>
      </c>
      <c r="P89" s="52" t="str">
        <f t="shared" si="57"/>
        <v>313-16</v>
      </c>
      <c r="Q89" s="52" t="str">
        <f t="shared" si="58"/>
        <v>313-17</v>
      </c>
      <c r="R89" s="52" t="str">
        <f t="shared" si="59"/>
        <v>313-18</v>
      </c>
      <c r="S89" s="52" t="str">
        <f t="shared" si="60"/>
        <v>313-19</v>
      </c>
      <c r="T89" s="52" t="str">
        <f t="shared" si="61"/>
        <v>313-20</v>
      </c>
      <c r="U89" s="52" t="str">
        <f t="shared" si="62"/>
        <v>313-21</v>
      </c>
      <c r="V89" s="52" t="str">
        <f t="shared" si="63"/>
        <v>313-24</v>
      </c>
      <c r="W89" s="4" t="s">
        <v>82</v>
      </c>
      <c r="X89" s="53" t="s">
        <v>235</v>
      </c>
      <c r="Y89" s="157">
        <v>313</v>
      </c>
      <c r="Z89" s="433">
        <v>3</v>
      </c>
      <c r="AA89" s="433">
        <v>1</v>
      </c>
      <c r="AB89" s="433"/>
      <c r="AC89" s="433">
        <v>3</v>
      </c>
      <c r="AD89" s="433">
        <v>1252</v>
      </c>
      <c r="AE89" s="433"/>
      <c r="AF89" s="433">
        <v>4</v>
      </c>
      <c r="AG89" s="433">
        <v>7</v>
      </c>
      <c r="AH89" s="433">
        <v>5184</v>
      </c>
      <c r="AI89" s="433"/>
      <c r="AJ89" s="433"/>
      <c r="AK89" s="433"/>
      <c r="AL89" s="433"/>
      <c r="AM89" s="433">
        <v>1</v>
      </c>
      <c r="AN89" s="433">
        <v>166</v>
      </c>
      <c r="AO89" s="433">
        <v>17</v>
      </c>
      <c r="AP89" s="433">
        <v>2</v>
      </c>
      <c r="AQ89" s="433"/>
      <c r="AR89" s="433">
        <v>4</v>
      </c>
      <c r="AS89" s="433"/>
      <c r="AT89" s="433"/>
      <c r="AU89" s="433"/>
      <c r="AV89" s="433"/>
      <c r="AW89" s="433"/>
      <c r="AX89" s="156">
        <f t="shared" si="66"/>
        <v>6644</v>
      </c>
    </row>
    <row r="90" spans="1:50">
      <c r="A90" s="52" t="str">
        <f t="shared" si="42"/>
        <v>318-1</v>
      </c>
      <c r="B90" s="52" t="str">
        <f t="shared" si="43"/>
        <v>318-2</v>
      </c>
      <c r="C90" s="52" t="str">
        <f t="shared" si="44"/>
        <v>318-3</v>
      </c>
      <c r="D90" s="52" t="str">
        <f t="shared" si="45"/>
        <v>318-4</v>
      </c>
      <c r="E90" s="52" t="str">
        <f t="shared" si="46"/>
        <v>318-5</v>
      </c>
      <c r="F90" s="52" t="str">
        <f t="shared" si="47"/>
        <v>318-6</v>
      </c>
      <c r="G90" s="52" t="str">
        <f t="shared" si="48"/>
        <v>318-7</v>
      </c>
      <c r="H90" s="52" t="str">
        <f t="shared" si="49"/>
        <v>318-8</v>
      </c>
      <c r="I90" s="52" t="str">
        <f t="shared" si="50"/>
        <v>318-9</v>
      </c>
      <c r="J90" s="52" t="str">
        <f t="shared" si="51"/>
        <v>318-10</v>
      </c>
      <c r="K90" s="52" t="str">
        <f t="shared" si="52"/>
        <v>318-11</v>
      </c>
      <c r="L90" s="52" t="str">
        <f t="shared" si="53"/>
        <v>318-12</v>
      </c>
      <c r="M90" s="52" t="str">
        <f t="shared" si="54"/>
        <v>318-13</v>
      </c>
      <c r="N90" s="52" t="str">
        <f t="shared" si="55"/>
        <v>318-14</v>
      </c>
      <c r="O90" s="52" t="str">
        <f t="shared" si="56"/>
        <v>318-15</v>
      </c>
      <c r="P90" s="52" t="str">
        <f t="shared" si="57"/>
        <v>318-16</v>
      </c>
      <c r="Q90" s="52" t="str">
        <f t="shared" si="58"/>
        <v>318-17</v>
      </c>
      <c r="R90" s="52" t="str">
        <f t="shared" si="59"/>
        <v>318-18</v>
      </c>
      <c r="S90" s="52" t="str">
        <f t="shared" si="60"/>
        <v>318-19</v>
      </c>
      <c r="T90" s="52" t="str">
        <f t="shared" si="61"/>
        <v>318-20</v>
      </c>
      <c r="U90" s="52" t="str">
        <f t="shared" si="62"/>
        <v>318-21</v>
      </c>
      <c r="V90" s="52" t="str">
        <f t="shared" si="63"/>
        <v>318-24</v>
      </c>
      <c r="W90" s="4" t="s">
        <v>45</v>
      </c>
      <c r="X90" s="53" t="s">
        <v>235</v>
      </c>
      <c r="Y90" s="157">
        <v>318</v>
      </c>
      <c r="Z90" s="433">
        <v>9</v>
      </c>
      <c r="AA90" s="433">
        <v>19</v>
      </c>
      <c r="AB90" s="433">
        <v>2</v>
      </c>
      <c r="AC90" s="433">
        <v>2</v>
      </c>
      <c r="AD90" s="433">
        <v>8959</v>
      </c>
      <c r="AE90" s="433">
        <v>1</v>
      </c>
      <c r="AF90" s="433">
        <v>58</v>
      </c>
      <c r="AG90" s="433">
        <v>9</v>
      </c>
      <c r="AH90" s="433">
        <v>708</v>
      </c>
      <c r="AI90" s="433"/>
      <c r="AJ90" s="433"/>
      <c r="AK90" s="433"/>
      <c r="AL90" s="433">
        <v>1</v>
      </c>
      <c r="AM90" s="433">
        <v>2</v>
      </c>
      <c r="AN90" s="433">
        <v>1255</v>
      </c>
      <c r="AO90" s="433">
        <v>13</v>
      </c>
      <c r="AP90" s="433">
        <v>10</v>
      </c>
      <c r="AQ90" s="433">
        <v>2</v>
      </c>
      <c r="AR90" s="433">
        <v>2</v>
      </c>
      <c r="AS90" s="433"/>
      <c r="AT90" s="433"/>
      <c r="AU90" s="433">
        <v>11</v>
      </c>
      <c r="AV90" s="433"/>
      <c r="AW90" s="433"/>
      <c r="AX90" s="156">
        <f t="shared" si="66"/>
        <v>11063</v>
      </c>
    </row>
    <row r="91" spans="1:50">
      <c r="A91" s="52" t="str">
        <f t="shared" si="42"/>
        <v>321-1</v>
      </c>
      <c r="B91" s="52" t="str">
        <f t="shared" si="43"/>
        <v>321-2</v>
      </c>
      <c r="C91" s="52" t="str">
        <f t="shared" si="44"/>
        <v>321-3</v>
      </c>
      <c r="D91" s="52" t="str">
        <f t="shared" si="45"/>
        <v>321-4</v>
      </c>
      <c r="E91" s="52" t="str">
        <f t="shared" si="46"/>
        <v>321-5</v>
      </c>
      <c r="F91" s="52" t="str">
        <f t="shared" si="47"/>
        <v>321-6</v>
      </c>
      <c r="G91" s="52" t="str">
        <f t="shared" si="48"/>
        <v>321-7</v>
      </c>
      <c r="H91" s="52" t="str">
        <f t="shared" si="49"/>
        <v>321-8</v>
      </c>
      <c r="I91" s="52" t="str">
        <f t="shared" si="50"/>
        <v>321-9</v>
      </c>
      <c r="J91" s="52" t="str">
        <f t="shared" si="51"/>
        <v>321-10</v>
      </c>
      <c r="K91" s="52" t="str">
        <f t="shared" si="52"/>
        <v>321-11</v>
      </c>
      <c r="L91" s="52" t="str">
        <f t="shared" si="53"/>
        <v>321-12</v>
      </c>
      <c r="M91" s="52" t="str">
        <f t="shared" si="54"/>
        <v>321-13</v>
      </c>
      <c r="N91" s="52" t="str">
        <f t="shared" si="55"/>
        <v>321-14</v>
      </c>
      <c r="O91" s="52" t="str">
        <f t="shared" si="56"/>
        <v>321-15</v>
      </c>
      <c r="P91" s="52" t="str">
        <f t="shared" si="57"/>
        <v>321-16</v>
      </c>
      <c r="Q91" s="52" t="str">
        <f t="shared" si="58"/>
        <v>321-17</v>
      </c>
      <c r="R91" s="52" t="str">
        <f t="shared" si="59"/>
        <v>321-18</v>
      </c>
      <c r="S91" s="52" t="str">
        <f t="shared" si="60"/>
        <v>321-19</v>
      </c>
      <c r="T91" s="52" t="str">
        <f t="shared" si="61"/>
        <v>321-20</v>
      </c>
      <c r="U91" s="52" t="str">
        <f t="shared" si="62"/>
        <v>321-21</v>
      </c>
      <c r="V91" s="52" t="str">
        <f t="shared" si="63"/>
        <v>321-24</v>
      </c>
      <c r="W91" s="5" t="s">
        <v>110</v>
      </c>
      <c r="X91" s="53" t="s">
        <v>235</v>
      </c>
      <c r="Y91" s="157">
        <v>321</v>
      </c>
      <c r="Z91" s="433">
        <v>1</v>
      </c>
      <c r="AA91" s="433">
        <v>1</v>
      </c>
      <c r="AB91" s="433"/>
      <c r="AC91" s="433">
        <v>2</v>
      </c>
      <c r="AD91" s="433">
        <v>2264</v>
      </c>
      <c r="AE91" s="433"/>
      <c r="AF91" s="433">
        <v>40</v>
      </c>
      <c r="AG91" s="433">
        <v>4</v>
      </c>
      <c r="AH91" s="433">
        <v>546</v>
      </c>
      <c r="AI91" s="433"/>
      <c r="AJ91" s="433"/>
      <c r="AK91" s="433"/>
      <c r="AL91" s="433"/>
      <c r="AM91" s="433"/>
      <c r="AN91" s="433">
        <v>6</v>
      </c>
      <c r="AO91" s="433">
        <v>3</v>
      </c>
      <c r="AP91" s="433"/>
      <c r="AQ91" s="433"/>
      <c r="AR91" s="433"/>
      <c r="AS91" s="433"/>
      <c r="AT91" s="433"/>
      <c r="AU91" s="433">
        <v>2</v>
      </c>
      <c r="AV91" s="433"/>
      <c r="AW91" s="433"/>
      <c r="AX91" s="156">
        <f t="shared" si="66"/>
        <v>2869</v>
      </c>
    </row>
    <row r="92" spans="1:50">
      <c r="A92" s="52" t="str">
        <f t="shared" si="42"/>
        <v>376-1</v>
      </c>
      <c r="B92" s="52" t="str">
        <f t="shared" si="43"/>
        <v>376-2</v>
      </c>
      <c r="C92" s="52" t="str">
        <f t="shared" si="44"/>
        <v>376-3</v>
      </c>
      <c r="D92" s="52" t="str">
        <f t="shared" si="45"/>
        <v>376-4</v>
      </c>
      <c r="E92" s="52" t="str">
        <f t="shared" si="46"/>
        <v>376-5</v>
      </c>
      <c r="F92" s="52" t="str">
        <f t="shared" si="47"/>
        <v>376-6</v>
      </c>
      <c r="G92" s="52" t="str">
        <f t="shared" si="48"/>
        <v>376-7</v>
      </c>
      <c r="H92" s="52" t="str">
        <f t="shared" si="49"/>
        <v>376-8</v>
      </c>
      <c r="I92" s="52" t="str">
        <f t="shared" si="50"/>
        <v>376-9</v>
      </c>
      <c r="J92" s="52" t="str">
        <f t="shared" si="51"/>
        <v>376-10</v>
      </c>
      <c r="K92" s="52" t="str">
        <f t="shared" si="52"/>
        <v>376-11</v>
      </c>
      <c r="L92" s="52" t="str">
        <f t="shared" si="53"/>
        <v>376-12</v>
      </c>
      <c r="M92" s="52" t="str">
        <f t="shared" si="54"/>
        <v>376-13</v>
      </c>
      <c r="N92" s="52" t="str">
        <f t="shared" si="55"/>
        <v>376-14</v>
      </c>
      <c r="O92" s="52" t="str">
        <f t="shared" si="56"/>
        <v>376-15</v>
      </c>
      <c r="P92" s="52" t="str">
        <f t="shared" si="57"/>
        <v>376-16</v>
      </c>
      <c r="Q92" s="52" t="str">
        <f t="shared" si="58"/>
        <v>376-17</v>
      </c>
      <c r="R92" s="52" t="str">
        <f t="shared" si="59"/>
        <v>376-18</v>
      </c>
      <c r="S92" s="52" t="str">
        <f t="shared" si="60"/>
        <v>376-19</v>
      </c>
      <c r="T92" s="52" t="str">
        <f t="shared" si="61"/>
        <v>376-20</v>
      </c>
      <c r="U92" s="52" t="str">
        <f t="shared" si="62"/>
        <v>376-21</v>
      </c>
      <c r="V92" s="52" t="str">
        <f t="shared" si="63"/>
        <v>376-24</v>
      </c>
      <c r="W92" s="4" t="s">
        <v>84</v>
      </c>
      <c r="X92" s="53" t="s">
        <v>235</v>
      </c>
      <c r="Y92" s="157">
        <v>376</v>
      </c>
      <c r="Z92" s="433">
        <v>12</v>
      </c>
      <c r="AA92" s="433">
        <v>202</v>
      </c>
      <c r="AB92" s="433"/>
      <c r="AC92" s="433">
        <v>30</v>
      </c>
      <c r="AD92" s="433">
        <v>8702</v>
      </c>
      <c r="AE92" s="433"/>
      <c r="AF92" s="433">
        <v>16</v>
      </c>
      <c r="AG92" s="433">
        <v>9</v>
      </c>
      <c r="AH92" s="433">
        <v>886</v>
      </c>
      <c r="AI92" s="433">
        <v>11</v>
      </c>
      <c r="AJ92" s="433">
        <v>5</v>
      </c>
      <c r="AK92" s="433">
        <v>2</v>
      </c>
      <c r="AL92" s="433"/>
      <c r="AM92" s="433">
        <v>132</v>
      </c>
      <c r="AN92" s="433">
        <v>494</v>
      </c>
      <c r="AO92" s="433">
        <v>4</v>
      </c>
      <c r="AP92" s="433">
        <v>8</v>
      </c>
      <c r="AQ92" s="433"/>
      <c r="AR92" s="433">
        <v>4</v>
      </c>
      <c r="AS92" s="433"/>
      <c r="AT92" s="433">
        <v>1</v>
      </c>
      <c r="AU92" s="433">
        <v>22</v>
      </c>
      <c r="AV92" s="433"/>
      <c r="AW92" s="433"/>
      <c r="AX92" s="156">
        <f t="shared" si="66"/>
        <v>10540</v>
      </c>
    </row>
    <row r="93" spans="1:50">
      <c r="A93" s="52" t="str">
        <f t="shared" si="42"/>
        <v>400-1</v>
      </c>
      <c r="B93" s="52" t="str">
        <f t="shared" si="43"/>
        <v>400-2</v>
      </c>
      <c r="C93" s="52" t="str">
        <f t="shared" si="44"/>
        <v>400-3</v>
      </c>
      <c r="D93" s="52" t="str">
        <f t="shared" si="45"/>
        <v>400-4</v>
      </c>
      <c r="E93" s="52" t="str">
        <f t="shared" si="46"/>
        <v>400-5</v>
      </c>
      <c r="F93" s="52" t="str">
        <f t="shared" si="47"/>
        <v>400-6</v>
      </c>
      <c r="G93" s="52" t="str">
        <f t="shared" si="48"/>
        <v>400-7</v>
      </c>
      <c r="H93" s="52" t="str">
        <f t="shared" si="49"/>
        <v>400-8</v>
      </c>
      <c r="I93" s="52" t="str">
        <f t="shared" si="50"/>
        <v>400-9</v>
      </c>
      <c r="J93" s="52" t="str">
        <f t="shared" si="51"/>
        <v>400-10</v>
      </c>
      <c r="K93" s="52" t="str">
        <f t="shared" si="52"/>
        <v>400-11</v>
      </c>
      <c r="L93" s="52" t="str">
        <f t="shared" si="53"/>
        <v>400-12</v>
      </c>
      <c r="M93" s="52" t="str">
        <f t="shared" si="54"/>
        <v>400-13</v>
      </c>
      <c r="N93" s="52" t="str">
        <f t="shared" si="55"/>
        <v>400-14</v>
      </c>
      <c r="O93" s="52" t="str">
        <f t="shared" si="56"/>
        <v>400-15</v>
      </c>
      <c r="P93" s="52" t="str">
        <f t="shared" si="57"/>
        <v>400-16</v>
      </c>
      <c r="Q93" s="52" t="str">
        <f t="shared" si="58"/>
        <v>400-17</v>
      </c>
      <c r="R93" s="52" t="str">
        <f t="shared" si="59"/>
        <v>400-18</v>
      </c>
      <c r="S93" s="52" t="str">
        <f t="shared" si="60"/>
        <v>400-19</v>
      </c>
      <c r="T93" s="52" t="str">
        <f t="shared" si="61"/>
        <v>400-20</v>
      </c>
      <c r="U93" s="52" t="str">
        <f t="shared" si="62"/>
        <v>400-21</v>
      </c>
      <c r="V93" s="52" t="str">
        <f t="shared" si="63"/>
        <v>400-24</v>
      </c>
      <c r="W93" s="12" t="s">
        <v>142</v>
      </c>
      <c r="X93" s="53" t="s">
        <v>235</v>
      </c>
      <c r="Y93" s="157">
        <v>400</v>
      </c>
      <c r="Z93" s="433">
        <v>7</v>
      </c>
      <c r="AA93" s="433">
        <v>4</v>
      </c>
      <c r="AB93" s="433"/>
      <c r="AC93" s="433">
        <v>9</v>
      </c>
      <c r="AD93" s="433">
        <v>5297</v>
      </c>
      <c r="AE93" s="433">
        <v>1</v>
      </c>
      <c r="AF93" s="433">
        <v>56</v>
      </c>
      <c r="AG93" s="433">
        <v>1</v>
      </c>
      <c r="AH93" s="433">
        <v>2288</v>
      </c>
      <c r="AI93" s="433">
        <v>1</v>
      </c>
      <c r="AJ93" s="433">
        <v>2</v>
      </c>
      <c r="AK93" s="433"/>
      <c r="AL93" s="433"/>
      <c r="AM93" s="433">
        <v>1</v>
      </c>
      <c r="AN93" s="433">
        <v>1348</v>
      </c>
      <c r="AO93" s="433">
        <v>11</v>
      </c>
      <c r="AP93" s="433">
        <v>1</v>
      </c>
      <c r="AQ93" s="433"/>
      <c r="AR93" s="433">
        <v>18</v>
      </c>
      <c r="AS93" s="433"/>
      <c r="AT93" s="433"/>
      <c r="AU93" s="433">
        <v>5</v>
      </c>
      <c r="AV93" s="433"/>
      <c r="AW93" s="433">
        <v>1</v>
      </c>
      <c r="AX93" s="156">
        <f t="shared" si="66"/>
        <v>9050</v>
      </c>
    </row>
    <row r="94" spans="1:50">
      <c r="A94" s="52" t="str">
        <f t="shared" si="42"/>
        <v>440-1</v>
      </c>
      <c r="B94" s="52" t="str">
        <f t="shared" si="43"/>
        <v>440-2</v>
      </c>
      <c r="C94" s="52" t="str">
        <f t="shared" si="44"/>
        <v>440-3</v>
      </c>
      <c r="D94" s="52" t="str">
        <f t="shared" si="45"/>
        <v>440-4</v>
      </c>
      <c r="E94" s="52" t="str">
        <f t="shared" si="46"/>
        <v>440-5</v>
      </c>
      <c r="F94" s="52" t="str">
        <f t="shared" si="47"/>
        <v>440-6</v>
      </c>
      <c r="G94" s="52" t="str">
        <f t="shared" si="48"/>
        <v>440-7</v>
      </c>
      <c r="H94" s="52" t="str">
        <f t="shared" si="49"/>
        <v>440-8</v>
      </c>
      <c r="I94" s="52" t="str">
        <f t="shared" si="50"/>
        <v>440-9</v>
      </c>
      <c r="J94" s="52" t="str">
        <f t="shared" si="51"/>
        <v>440-10</v>
      </c>
      <c r="K94" s="52" t="str">
        <f t="shared" si="52"/>
        <v>440-11</v>
      </c>
      <c r="L94" s="52" t="str">
        <f t="shared" si="53"/>
        <v>440-12</v>
      </c>
      <c r="M94" s="52" t="str">
        <f t="shared" si="54"/>
        <v>440-13</v>
      </c>
      <c r="N94" s="52" t="str">
        <f t="shared" si="55"/>
        <v>440-14</v>
      </c>
      <c r="O94" s="52" t="str">
        <f t="shared" si="56"/>
        <v>440-15</v>
      </c>
      <c r="P94" s="52" t="str">
        <f t="shared" si="57"/>
        <v>440-16</v>
      </c>
      <c r="Q94" s="52" t="str">
        <f t="shared" si="58"/>
        <v>440-17</v>
      </c>
      <c r="R94" s="52" t="str">
        <f t="shared" si="59"/>
        <v>440-18</v>
      </c>
      <c r="S94" s="52" t="str">
        <f t="shared" si="60"/>
        <v>440-19</v>
      </c>
      <c r="T94" s="52" t="str">
        <f t="shared" si="61"/>
        <v>440-20</v>
      </c>
      <c r="U94" s="52" t="str">
        <f t="shared" si="62"/>
        <v>440-21</v>
      </c>
      <c r="V94" s="52" t="str">
        <f t="shared" si="63"/>
        <v>440-24</v>
      </c>
      <c r="W94" s="5" t="s">
        <v>85</v>
      </c>
      <c r="X94" s="53" t="s">
        <v>235</v>
      </c>
      <c r="Y94" s="157">
        <v>440</v>
      </c>
      <c r="Z94" s="433">
        <v>30</v>
      </c>
      <c r="AA94" s="433">
        <v>11</v>
      </c>
      <c r="AB94" s="433">
        <v>7</v>
      </c>
      <c r="AC94" s="433">
        <v>7</v>
      </c>
      <c r="AD94" s="433">
        <v>12897</v>
      </c>
      <c r="AE94" s="433"/>
      <c r="AF94" s="433">
        <v>77</v>
      </c>
      <c r="AG94" s="433">
        <v>12</v>
      </c>
      <c r="AH94" s="433">
        <v>2987</v>
      </c>
      <c r="AI94" s="433">
        <v>5</v>
      </c>
      <c r="AJ94" s="433"/>
      <c r="AK94" s="433"/>
      <c r="AL94" s="433">
        <v>3</v>
      </c>
      <c r="AM94" s="433">
        <v>1</v>
      </c>
      <c r="AN94" s="433">
        <v>60</v>
      </c>
      <c r="AO94" s="433">
        <v>7</v>
      </c>
      <c r="AP94" s="433">
        <v>5</v>
      </c>
      <c r="AQ94" s="433"/>
      <c r="AR94" s="433">
        <v>2</v>
      </c>
      <c r="AS94" s="433"/>
      <c r="AT94" s="433"/>
      <c r="AU94" s="433">
        <v>6</v>
      </c>
      <c r="AV94" s="433"/>
      <c r="AW94" s="433"/>
      <c r="AX94" s="156">
        <f t="shared" si="66"/>
        <v>16117</v>
      </c>
    </row>
    <row r="95" spans="1:50">
      <c r="A95" s="52" t="str">
        <f t="shared" si="42"/>
        <v>483-1</v>
      </c>
      <c r="B95" s="52" t="str">
        <f t="shared" si="43"/>
        <v>483-2</v>
      </c>
      <c r="C95" s="52" t="str">
        <f t="shared" si="44"/>
        <v>483-3</v>
      </c>
      <c r="D95" s="52" t="str">
        <f t="shared" si="45"/>
        <v>483-4</v>
      </c>
      <c r="E95" s="52" t="str">
        <f t="shared" si="46"/>
        <v>483-5</v>
      </c>
      <c r="F95" s="52" t="str">
        <f t="shared" si="47"/>
        <v>483-6</v>
      </c>
      <c r="G95" s="52" t="str">
        <f t="shared" si="48"/>
        <v>483-7</v>
      </c>
      <c r="H95" s="52" t="str">
        <f t="shared" si="49"/>
        <v>483-8</v>
      </c>
      <c r="I95" s="52" t="str">
        <f t="shared" si="50"/>
        <v>483-9</v>
      </c>
      <c r="J95" s="52" t="str">
        <f t="shared" si="51"/>
        <v>483-10</v>
      </c>
      <c r="K95" s="52" t="str">
        <f t="shared" si="52"/>
        <v>483-11</v>
      </c>
      <c r="L95" s="52" t="str">
        <f t="shared" si="53"/>
        <v>483-12</v>
      </c>
      <c r="M95" s="52" t="str">
        <f t="shared" si="54"/>
        <v>483-13</v>
      </c>
      <c r="N95" s="52" t="str">
        <f t="shared" si="55"/>
        <v>483-14</v>
      </c>
      <c r="O95" s="52" t="str">
        <f t="shared" si="56"/>
        <v>483-15</v>
      </c>
      <c r="P95" s="52" t="str">
        <f t="shared" si="57"/>
        <v>483-16</v>
      </c>
      <c r="Q95" s="52" t="str">
        <f t="shared" si="58"/>
        <v>483-17</v>
      </c>
      <c r="R95" s="52" t="str">
        <f t="shared" si="59"/>
        <v>483-18</v>
      </c>
      <c r="S95" s="52" t="str">
        <f t="shared" si="60"/>
        <v>483-19</v>
      </c>
      <c r="T95" s="52" t="str">
        <f t="shared" si="61"/>
        <v>483-20</v>
      </c>
      <c r="U95" s="52" t="str">
        <f t="shared" si="62"/>
        <v>483-21</v>
      </c>
      <c r="V95" s="52" t="str">
        <f t="shared" si="63"/>
        <v>483-24</v>
      </c>
      <c r="W95" s="4" t="s">
        <v>117</v>
      </c>
      <c r="X95" s="53" t="s">
        <v>235</v>
      </c>
      <c r="Y95" s="157">
        <v>483</v>
      </c>
      <c r="Z95" s="433"/>
      <c r="AA95" s="433">
        <v>2</v>
      </c>
      <c r="AB95" s="433"/>
      <c r="AC95" s="433"/>
      <c r="AD95" s="433">
        <v>4220</v>
      </c>
      <c r="AE95" s="433"/>
      <c r="AF95" s="433">
        <v>2</v>
      </c>
      <c r="AG95" s="433">
        <v>5</v>
      </c>
      <c r="AH95" s="433">
        <v>4575</v>
      </c>
      <c r="AI95" s="433">
        <v>1</v>
      </c>
      <c r="AJ95" s="433"/>
      <c r="AK95" s="433"/>
      <c r="AL95" s="433"/>
      <c r="AM95" s="433"/>
      <c r="AN95" s="433">
        <v>31</v>
      </c>
      <c r="AO95" s="433"/>
      <c r="AP95" s="433"/>
      <c r="AQ95" s="433"/>
      <c r="AR95" s="433"/>
      <c r="AS95" s="433"/>
      <c r="AT95" s="433"/>
      <c r="AU95" s="433">
        <v>1</v>
      </c>
      <c r="AV95" s="433"/>
      <c r="AW95" s="433"/>
      <c r="AX95" s="156">
        <f t="shared" si="66"/>
        <v>8837</v>
      </c>
    </row>
    <row r="96" spans="1:50">
      <c r="A96" s="52" t="str">
        <f t="shared" si="42"/>
        <v>541-1</v>
      </c>
      <c r="B96" s="52" t="str">
        <f t="shared" si="43"/>
        <v>541-2</v>
      </c>
      <c r="C96" s="52" t="str">
        <f t="shared" si="44"/>
        <v>541-3</v>
      </c>
      <c r="D96" s="52" t="str">
        <f t="shared" si="45"/>
        <v>541-4</v>
      </c>
      <c r="E96" s="52" t="str">
        <f t="shared" si="46"/>
        <v>541-5</v>
      </c>
      <c r="F96" s="52" t="str">
        <f t="shared" si="47"/>
        <v>541-6</v>
      </c>
      <c r="G96" s="52" t="str">
        <f t="shared" si="48"/>
        <v>541-7</v>
      </c>
      <c r="H96" s="52" t="str">
        <f t="shared" si="49"/>
        <v>541-8</v>
      </c>
      <c r="I96" s="52" t="str">
        <f t="shared" si="50"/>
        <v>541-9</v>
      </c>
      <c r="J96" s="52" t="str">
        <f t="shared" si="51"/>
        <v>541-10</v>
      </c>
      <c r="K96" s="52" t="str">
        <f t="shared" si="52"/>
        <v>541-11</v>
      </c>
      <c r="L96" s="52" t="str">
        <f t="shared" si="53"/>
        <v>541-12</v>
      </c>
      <c r="M96" s="52" t="str">
        <f t="shared" si="54"/>
        <v>541-13</v>
      </c>
      <c r="N96" s="52" t="str">
        <f t="shared" si="55"/>
        <v>541-14</v>
      </c>
      <c r="O96" s="52" t="str">
        <f t="shared" si="56"/>
        <v>541-15</v>
      </c>
      <c r="P96" s="52" t="str">
        <f t="shared" si="57"/>
        <v>541-16</v>
      </c>
      <c r="Q96" s="52" t="str">
        <f t="shared" si="58"/>
        <v>541-17</v>
      </c>
      <c r="R96" s="52" t="str">
        <f t="shared" si="59"/>
        <v>541-18</v>
      </c>
      <c r="S96" s="52" t="str">
        <f t="shared" si="60"/>
        <v>541-19</v>
      </c>
      <c r="T96" s="52" t="str">
        <f t="shared" si="61"/>
        <v>541-20</v>
      </c>
      <c r="U96" s="52" t="str">
        <f t="shared" si="62"/>
        <v>541-21</v>
      </c>
      <c r="V96" s="52" t="str">
        <f t="shared" si="63"/>
        <v>541-24</v>
      </c>
      <c r="W96" s="11" t="s">
        <v>88</v>
      </c>
      <c r="X96" s="53" t="s">
        <v>235</v>
      </c>
      <c r="Y96" s="157">
        <v>541</v>
      </c>
      <c r="Z96" s="433">
        <v>35</v>
      </c>
      <c r="AA96" s="433">
        <v>6</v>
      </c>
      <c r="AB96" s="433"/>
      <c r="AC96" s="433">
        <v>18</v>
      </c>
      <c r="AD96" s="433">
        <v>8296</v>
      </c>
      <c r="AE96" s="433">
        <v>27</v>
      </c>
      <c r="AF96" s="433">
        <v>21</v>
      </c>
      <c r="AG96" s="433">
        <v>1</v>
      </c>
      <c r="AH96" s="433">
        <v>1397</v>
      </c>
      <c r="AI96" s="433"/>
      <c r="AJ96" s="433"/>
      <c r="AK96" s="433"/>
      <c r="AL96" s="433">
        <v>3</v>
      </c>
      <c r="AM96" s="433"/>
      <c r="AN96" s="433">
        <v>1298</v>
      </c>
      <c r="AO96" s="433">
        <v>3</v>
      </c>
      <c r="AP96" s="433"/>
      <c r="AQ96" s="433">
        <v>17</v>
      </c>
      <c r="AR96" s="433">
        <v>1</v>
      </c>
      <c r="AS96" s="433"/>
      <c r="AT96" s="433"/>
      <c r="AU96" s="433">
        <v>4</v>
      </c>
      <c r="AV96" s="433"/>
      <c r="AW96" s="433">
        <v>1</v>
      </c>
      <c r="AX96" s="156">
        <f t="shared" si="66"/>
        <v>11127</v>
      </c>
    </row>
    <row r="97" spans="1:50">
      <c r="A97" s="52" t="str">
        <f t="shared" si="42"/>
        <v>607-1</v>
      </c>
      <c r="B97" s="52" t="str">
        <f t="shared" si="43"/>
        <v>607-2</v>
      </c>
      <c r="C97" s="52" t="str">
        <f t="shared" si="44"/>
        <v>607-3</v>
      </c>
      <c r="D97" s="52" t="str">
        <f t="shared" si="45"/>
        <v>607-4</v>
      </c>
      <c r="E97" s="52" t="str">
        <f t="shared" si="46"/>
        <v>607-5</v>
      </c>
      <c r="F97" s="52" t="str">
        <f t="shared" si="47"/>
        <v>607-6</v>
      </c>
      <c r="G97" s="52" t="str">
        <f t="shared" si="48"/>
        <v>607-7</v>
      </c>
      <c r="H97" s="52" t="str">
        <f t="shared" si="49"/>
        <v>607-8</v>
      </c>
      <c r="I97" s="52" t="str">
        <f t="shared" si="50"/>
        <v>607-9</v>
      </c>
      <c r="J97" s="52" t="str">
        <f t="shared" si="51"/>
        <v>607-10</v>
      </c>
      <c r="K97" s="52" t="str">
        <f t="shared" si="52"/>
        <v>607-11</v>
      </c>
      <c r="L97" s="52" t="str">
        <f t="shared" si="53"/>
        <v>607-12</v>
      </c>
      <c r="M97" s="52" t="str">
        <f t="shared" si="54"/>
        <v>607-13</v>
      </c>
      <c r="N97" s="52" t="str">
        <f t="shared" si="55"/>
        <v>607-14</v>
      </c>
      <c r="O97" s="52" t="str">
        <f t="shared" si="56"/>
        <v>607-15</v>
      </c>
      <c r="P97" s="52" t="str">
        <f t="shared" si="57"/>
        <v>607-16</v>
      </c>
      <c r="Q97" s="52" t="str">
        <f t="shared" si="58"/>
        <v>607-17</v>
      </c>
      <c r="R97" s="52" t="str">
        <f t="shared" si="59"/>
        <v>607-18</v>
      </c>
      <c r="S97" s="52" t="str">
        <f t="shared" si="60"/>
        <v>607-19</v>
      </c>
      <c r="T97" s="52" t="str">
        <f t="shared" si="61"/>
        <v>607-20</v>
      </c>
      <c r="U97" s="52" t="str">
        <f t="shared" si="62"/>
        <v>607-21</v>
      </c>
      <c r="V97" s="52" t="str">
        <f t="shared" si="63"/>
        <v>607-24</v>
      </c>
      <c r="W97" s="25" t="s">
        <v>232</v>
      </c>
      <c r="X97" s="53" t="s">
        <v>235</v>
      </c>
      <c r="Y97" s="157">
        <v>607</v>
      </c>
      <c r="Z97" s="433">
        <v>7</v>
      </c>
      <c r="AA97" s="433">
        <v>55</v>
      </c>
      <c r="AB97" s="433">
        <v>9</v>
      </c>
      <c r="AC97" s="433">
        <v>6</v>
      </c>
      <c r="AD97" s="433">
        <v>3227</v>
      </c>
      <c r="AE97" s="433">
        <v>3</v>
      </c>
      <c r="AF97" s="433">
        <v>6</v>
      </c>
      <c r="AG97" s="433">
        <v>2</v>
      </c>
      <c r="AH97" s="433">
        <v>392</v>
      </c>
      <c r="AI97" s="433">
        <v>4</v>
      </c>
      <c r="AJ97" s="433">
        <v>1</v>
      </c>
      <c r="AK97" s="433"/>
      <c r="AL97" s="433"/>
      <c r="AM97" s="433">
        <v>1</v>
      </c>
      <c r="AN97" s="433">
        <v>103</v>
      </c>
      <c r="AO97" s="433">
        <v>6</v>
      </c>
      <c r="AP97" s="433"/>
      <c r="AQ97" s="433"/>
      <c r="AR97" s="433">
        <v>3</v>
      </c>
      <c r="AS97" s="433"/>
      <c r="AT97" s="433"/>
      <c r="AU97" s="433">
        <v>3</v>
      </c>
      <c r="AV97" s="433"/>
      <c r="AW97" s="433"/>
      <c r="AX97" s="156">
        <f t="shared" si="66"/>
        <v>3828</v>
      </c>
    </row>
    <row r="98" spans="1:50">
      <c r="A98" s="52" t="str">
        <f t="shared" si="42"/>
        <v>615-1</v>
      </c>
      <c r="B98" s="52" t="str">
        <f t="shared" si="43"/>
        <v>615-2</v>
      </c>
      <c r="C98" s="52" t="str">
        <f t="shared" si="44"/>
        <v>615-3</v>
      </c>
      <c r="D98" s="52" t="str">
        <f t="shared" si="45"/>
        <v>615-4</v>
      </c>
      <c r="E98" s="52" t="str">
        <f t="shared" si="46"/>
        <v>615-5</v>
      </c>
      <c r="F98" s="52" t="str">
        <f t="shared" si="47"/>
        <v>615-6</v>
      </c>
      <c r="G98" s="52" t="str">
        <f t="shared" si="48"/>
        <v>615-7</v>
      </c>
      <c r="H98" s="52" t="str">
        <f t="shared" si="49"/>
        <v>615-8</v>
      </c>
      <c r="I98" s="52" t="str">
        <f t="shared" si="50"/>
        <v>615-9</v>
      </c>
      <c r="J98" s="52" t="str">
        <f t="shared" si="51"/>
        <v>615-10</v>
      </c>
      <c r="K98" s="52" t="str">
        <f t="shared" si="52"/>
        <v>615-11</v>
      </c>
      <c r="L98" s="52" t="str">
        <f t="shared" si="53"/>
        <v>615-12</v>
      </c>
      <c r="M98" s="52" t="str">
        <f t="shared" si="54"/>
        <v>615-13</v>
      </c>
      <c r="N98" s="52" t="str">
        <f t="shared" si="55"/>
        <v>615-14</v>
      </c>
      <c r="O98" s="52" t="str">
        <f t="shared" si="56"/>
        <v>615-15</v>
      </c>
      <c r="P98" s="52" t="str">
        <f t="shared" si="57"/>
        <v>615-16</v>
      </c>
      <c r="Q98" s="52" t="str">
        <f t="shared" si="58"/>
        <v>615-17</v>
      </c>
      <c r="R98" s="52" t="str">
        <f t="shared" si="59"/>
        <v>615-18</v>
      </c>
      <c r="S98" s="52" t="str">
        <f t="shared" si="60"/>
        <v>615-19</v>
      </c>
      <c r="T98" s="52" t="str">
        <f t="shared" si="61"/>
        <v>615-20</v>
      </c>
      <c r="U98" s="52" t="str">
        <f t="shared" si="62"/>
        <v>615-21</v>
      </c>
      <c r="V98" s="52" t="str">
        <f t="shared" si="63"/>
        <v>615-24</v>
      </c>
      <c r="W98" s="4" t="s">
        <v>52</v>
      </c>
      <c r="X98" s="53" t="s">
        <v>235</v>
      </c>
      <c r="Y98" s="157">
        <v>615</v>
      </c>
      <c r="Z98" s="433">
        <v>141</v>
      </c>
      <c r="AA98" s="433">
        <v>205</v>
      </c>
      <c r="AB98" s="433">
        <v>15</v>
      </c>
      <c r="AC98" s="433">
        <v>6</v>
      </c>
      <c r="AD98" s="433">
        <v>17036</v>
      </c>
      <c r="AE98" s="433">
        <v>1</v>
      </c>
      <c r="AF98" s="433">
        <v>235</v>
      </c>
      <c r="AG98" s="433">
        <v>27</v>
      </c>
      <c r="AH98" s="433">
        <v>2671</v>
      </c>
      <c r="AI98" s="433">
        <v>16</v>
      </c>
      <c r="AJ98" s="433">
        <v>1</v>
      </c>
      <c r="AK98" s="433">
        <v>13</v>
      </c>
      <c r="AL98" s="433"/>
      <c r="AM98" s="433">
        <v>69</v>
      </c>
      <c r="AN98" s="433">
        <v>1045</v>
      </c>
      <c r="AO98" s="433">
        <v>40</v>
      </c>
      <c r="AP98" s="433">
        <v>3</v>
      </c>
      <c r="AQ98" s="433">
        <v>1</v>
      </c>
      <c r="AR98" s="433">
        <v>47</v>
      </c>
      <c r="AS98" s="433"/>
      <c r="AT98" s="433"/>
      <c r="AU98" s="433">
        <v>15</v>
      </c>
      <c r="AV98" s="433"/>
      <c r="AW98" s="433">
        <v>3</v>
      </c>
      <c r="AX98" s="156">
        <f t="shared" si="66"/>
        <v>21587</v>
      </c>
    </row>
    <row r="99" spans="1:50">
      <c r="A99" s="52" t="str">
        <f t="shared" si="42"/>
        <v>649-1</v>
      </c>
      <c r="B99" s="52" t="str">
        <f t="shared" si="43"/>
        <v>649-2</v>
      </c>
      <c r="C99" s="52" t="str">
        <f t="shared" si="44"/>
        <v>649-3</v>
      </c>
      <c r="D99" s="52" t="str">
        <f t="shared" si="45"/>
        <v>649-4</v>
      </c>
      <c r="E99" s="52" t="str">
        <f t="shared" si="46"/>
        <v>649-5</v>
      </c>
      <c r="F99" s="52" t="str">
        <f t="shared" si="47"/>
        <v>649-6</v>
      </c>
      <c r="G99" s="52" t="str">
        <f t="shared" si="48"/>
        <v>649-7</v>
      </c>
      <c r="H99" s="52" t="str">
        <f t="shared" si="49"/>
        <v>649-8</v>
      </c>
      <c r="I99" s="52" t="str">
        <f t="shared" si="50"/>
        <v>649-9</v>
      </c>
      <c r="J99" s="52" t="str">
        <f t="shared" si="51"/>
        <v>649-10</v>
      </c>
      <c r="K99" s="52" t="str">
        <f t="shared" si="52"/>
        <v>649-11</v>
      </c>
      <c r="L99" s="52" t="str">
        <f t="shared" si="53"/>
        <v>649-12</v>
      </c>
      <c r="M99" s="52" t="str">
        <f t="shared" si="54"/>
        <v>649-13</v>
      </c>
      <c r="N99" s="52" t="str">
        <f t="shared" si="55"/>
        <v>649-14</v>
      </c>
      <c r="O99" s="52" t="str">
        <f t="shared" si="56"/>
        <v>649-15</v>
      </c>
      <c r="P99" s="52" t="str">
        <f t="shared" si="57"/>
        <v>649-16</v>
      </c>
      <c r="Q99" s="52" t="str">
        <f t="shared" si="58"/>
        <v>649-17</v>
      </c>
      <c r="R99" s="52" t="str">
        <f t="shared" si="59"/>
        <v>649-18</v>
      </c>
      <c r="S99" s="52" t="str">
        <f t="shared" si="60"/>
        <v>649-19</v>
      </c>
      <c r="T99" s="52" t="str">
        <f t="shared" si="61"/>
        <v>649-20</v>
      </c>
      <c r="U99" s="52" t="str">
        <f t="shared" si="62"/>
        <v>649-21</v>
      </c>
      <c r="V99" s="52" t="str">
        <f t="shared" si="63"/>
        <v>649-24</v>
      </c>
      <c r="W99" s="4" t="s">
        <v>92</v>
      </c>
      <c r="X99" s="53" t="s">
        <v>235</v>
      </c>
      <c r="Y99" s="157">
        <v>649</v>
      </c>
      <c r="Z99" s="433">
        <v>18</v>
      </c>
      <c r="AA99" s="433">
        <v>11</v>
      </c>
      <c r="AB99" s="433">
        <v>2</v>
      </c>
      <c r="AC99" s="433">
        <v>12</v>
      </c>
      <c r="AD99" s="433">
        <v>3825</v>
      </c>
      <c r="AE99" s="433">
        <v>57</v>
      </c>
      <c r="AF99" s="433">
        <v>52</v>
      </c>
      <c r="AG99" s="433">
        <v>20</v>
      </c>
      <c r="AH99" s="433">
        <v>4964</v>
      </c>
      <c r="AI99" s="433">
        <v>1</v>
      </c>
      <c r="AJ99" s="433"/>
      <c r="AK99" s="433"/>
      <c r="AL99" s="433">
        <v>2</v>
      </c>
      <c r="AM99" s="433"/>
      <c r="AN99" s="433">
        <v>826</v>
      </c>
      <c r="AO99" s="433">
        <v>1</v>
      </c>
      <c r="AP99" s="433"/>
      <c r="AQ99" s="433"/>
      <c r="AR99" s="433"/>
      <c r="AS99" s="433"/>
      <c r="AT99" s="433"/>
      <c r="AU99" s="433">
        <v>1</v>
      </c>
      <c r="AV99" s="433"/>
      <c r="AW99" s="433"/>
      <c r="AX99" s="156">
        <f t="shared" si="66"/>
        <v>9792</v>
      </c>
    </row>
    <row r="100" spans="1:50">
      <c r="A100" s="52" t="str">
        <f t="shared" si="42"/>
        <v>652-1</v>
      </c>
      <c r="B100" s="52" t="str">
        <f t="shared" si="43"/>
        <v>652-2</v>
      </c>
      <c r="C100" s="52" t="str">
        <f t="shared" si="44"/>
        <v>652-3</v>
      </c>
      <c r="D100" s="52" t="str">
        <f t="shared" si="45"/>
        <v>652-4</v>
      </c>
      <c r="E100" s="52" t="str">
        <f t="shared" si="46"/>
        <v>652-5</v>
      </c>
      <c r="F100" s="52" t="str">
        <f t="shared" si="47"/>
        <v>652-6</v>
      </c>
      <c r="G100" s="52" t="str">
        <f t="shared" si="48"/>
        <v>652-7</v>
      </c>
      <c r="H100" s="52" t="str">
        <f t="shared" si="49"/>
        <v>652-8</v>
      </c>
      <c r="I100" s="52" t="str">
        <f t="shared" si="50"/>
        <v>652-9</v>
      </c>
      <c r="J100" s="52" t="str">
        <f t="shared" si="51"/>
        <v>652-10</v>
      </c>
      <c r="K100" s="52" t="str">
        <f t="shared" si="52"/>
        <v>652-11</v>
      </c>
      <c r="L100" s="52" t="str">
        <f t="shared" si="53"/>
        <v>652-12</v>
      </c>
      <c r="M100" s="52" t="str">
        <f t="shared" si="54"/>
        <v>652-13</v>
      </c>
      <c r="N100" s="52" t="str">
        <f t="shared" si="55"/>
        <v>652-14</v>
      </c>
      <c r="O100" s="52" t="str">
        <f t="shared" si="56"/>
        <v>652-15</v>
      </c>
      <c r="P100" s="52" t="str">
        <f t="shared" si="57"/>
        <v>652-16</v>
      </c>
      <c r="Q100" s="52" t="str">
        <f t="shared" si="58"/>
        <v>652-17</v>
      </c>
      <c r="R100" s="52" t="str">
        <f t="shared" si="59"/>
        <v>652-18</v>
      </c>
      <c r="S100" s="52" t="str">
        <f t="shared" si="60"/>
        <v>652-19</v>
      </c>
      <c r="T100" s="52" t="str">
        <f t="shared" si="61"/>
        <v>652-20</v>
      </c>
      <c r="U100" s="52" t="str">
        <f t="shared" si="62"/>
        <v>652-21</v>
      </c>
      <c r="V100" s="52" t="str">
        <f t="shared" si="63"/>
        <v>652-24</v>
      </c>
      <c r="W100" s="4" t="s">
        <v>55</v>
      </c>
      <c r="X100" s="53" t="s">
        <v>235</v>
      </c>
      <c r="Y100" s="157">
        <v>652</v>
      </c>
      <c r="Z100" s="433">
        <v>5</v>
      </c>
      <c r="AA100" s="433">
        <v>3</v>
      </c>
      <c r="AB100" s="433"/>
      <c r="AC100" s="433">
        <v>1</v>
      </c>
      <c r="AD100" s="433">
        <v>2453</v>
      </c>
      <c r="AE100" s="433"/>
      <c r="AF100" s="433">
        <v>98</v>
      </c>
      <c r="AG100" s="433">
        <v>15</v>
      </c>
      <c r="AH100" s="433">
        <v>1283</v>
      </c>
      <c r="AI100" s="433"/>
      <c r="AJ100" s="433"/>
      <c r="AK100" s="433"/>
      <c r="AL100" s="433"/>
      <c r="AM100" s="433"/>
      <c r="AN100" s="433">
        <v>1086</v>
      </c>
      <c r="AO100" s="433"/>
      <c r="AP100" s="433"/>
      <c r="AQ100" s="433">
        <v>14</v>
      </c>
      <c r="AR100" s="433">
        <v>35</v>
      </c>
      <c r="AS100" s="433"/>
      <c r="AT100" s="433">
        <v>1</v>
      </c>
      <c r="AU100" s="433">
        <v>1</v>
      </c>
      <c r="AV100" s="433"/>
      <c r="AW100" s="433">
        <v>1</v>
      </c>
      <c r="AX100" s="156">
        <f t="shared" si="66"/>
        <v>4995</v>
      </c>
    </row>
    <row r="101" spans="1:50">
      <c r="A101" s="52" t="str">
        <f t="shared" si="42"/>
        <v>660-1</v>
      </c>
      <c r="B101" s="52" t="str">
        <f t="shared" si="43"/>
        <v>660-2</v>
      </c>
      <c r="C101" s="52" t="str">
        <f t="shared" si="44"/>
        <v>660-3</v>
      </c>
      <c r="D101" s="52" t="str">
        <f t="shared" si="45"/>
        <v>660-4</v>
      </c>
      <c r="E101" s="52" t="str">
        <f t="shared" si="46"/>
        <v>660-5</v>
      </c>
      <c r="F101" s="52" t="str">
        <f t="shared" si="47"/>
        <v>660-6</v>
      </c>
      <c r="G101" s="52" t="str">
        <f t="shared" si="48"/>
        <v>660-7</v>
      </c>
      <c r="H101" s="52" t="str">
        <f t="shared" si="49"/>
        <v>660-8</v>
      </c>
      <c r="I101" s="52" t="str">
        <f t="shared" si="50"/>
        <v>660-9</v>
      </c>
      <c r="J101" s="52" t="str">
        <f t="shared" si="51"/>
        <v>660-10</v>
      </c>
      <c r="K101" s="52" t="str">
        <f t="shared" si="52"/>
        <v>660-11</v>
      </c>
      <c r="L101" s="52" t="str">
        <f t="shared" si="53"/>
        <v>660-12</v>
      </c>
      <c r="M101" s="52" t="str">
        <f t="shared" si="54"/>
        <v>660-13</v>
      </c>
      <c r="N101" s="52" t="str">
        <f t="shared" si="55"/>
        <v>660-14</v>
      </c>
      <c r="O101" s="52" t="str">
        <f t="shared" si="56"/>
        <v>660-15</v>
      </c>
      <c r="P101" s="52" t="str">
        <f t="shared" si="57"/>
        <v>660-16</v>
      </c>
      <c r="Q101" s="52" t="str">
        <f t="shared" si="58"/>
        <v>660-17</v>
      </c>
      <c r="R101" s="52" t="str">
        <f t="shared" si="59"/>
        <v>660-18</v>
      </c>
      <c r="S101" s="52" t="str">
        <f t="shared" si="60"/>
        <v>660-19</v>
      </c>
      <c r="T101" s="52" t="str">
        <f t="shared" si="61"/>
        <v>660-20</v>
      </c>
      <c r="U101" s="52" t="str">
        <f t="shared" si="62"/>
        <v>660-21</v>
      </c>
      <c r="V101" s="52" t="str">
        <f t="shared" si="63"/>
        <v>660-24</v>
      </c>
      <c r="W101" s="5" t="s">
        <v>56</v>
      </c>
      <c r="X101" s="53" t="s">
        <v>235</v>
      </c>
      <c r="Y101" s="157">
        <v>660</v>
      </c>
      <c r="Z101" s="433">
        <v>15</v>
      </c>
      <c r="AA101" s="433">
        <v>2</v>
      </c>
      <c r="AB101" s="433">
        <v>7</v>
      </c>
      <c r="AC101" s="433">
        <v>5</v>
      </c>
      <c r="AD101" s="433">
        <v>6140</v>
      </c>
      <c r="AE101" s="433"/>
      <c r="AF101" s="433">
        <v>352</v>
      </c>
      <c r="AG101" s="433">
        <v>16</v>
      </c>
      <c r="AH101" s="433">
        <v>2407</v>
      </c>
      <c r="AI101" s="433"/>
      <c r="AJ101" s="433"/>
      <c r="AK101" s="433"/>
      <c r="AL101" s="433"/>
      <c r="AM101" s="433">
        <v>1</v>
      </c>
      <c r="AN101" s="433">
        <v>1173</v>
      </c>
      <c r="AO101" s="433">
        <v>1</v>
      </c>
      <c r="AP101" s="433">
        <v>4</v>
      </c>
      <c r="AQ101" s="433">
        <v>1</v>
      </c>
      <c r="AR101" s="433">
        <v>13</v>
      </c>
      <c r="AS101" s="433"/>
      <c r="AT101" s="433">
        <v>8</v>
      </c>
      <c r="AU101" s="433">
        <v>1</v>
      </c>
      <c r="AV101" s="433"/>
      <c r="AW101" s="433">
        <v>1</v>
      </c>
      <c r="AX101" s="156">
        <f t="shared" si="66"/>
        <v>10146</v>
      </c>
    </row>
    <row r="102" spans="1:50">
      <c r="A102" s="52" t="str">
        <f t="shared" si="42"/>
        <v>667-1</v>
      </c>
      <c r="B102" s="52" t="str">
        <f t="shared" si="43"/>
        <v>667-2</v>
      </c>
      <c r="C102" s="52" t="str">
        <f t="shared" si="44"/>
        <v>667-3</v>
      </c>
      <c r="D102" s="52" t="str">
        <f t="shared" si="45"/>
        <v>667-4</v>
      </c>
      <c r="E102" s="52" t="str">
        <f t="shared" si="46"/>
        <v>667-5</v>
      </c>
      <c r="F102" s="52" t="str">
        <f t="shared" si="47"/>
        <v>667-6</v>
      </c>
      <c r="G102" s="52" t="str">
        <f t="shared" si="48"/>
        <v>667-7</v>
      </c>
      <c r="H102" s="52" t="str">
        <f t="shared" si="49"/>
        <v>667-8</v>
      </c>
      <c r="I102" s="52" t="str">
        <f t="shared" si="50"/>
        <v>667-9</v>
      </c>
      <c r="J102" s="52" t="str">
        <f t="shared" si="51"/>
        <v>667-10</v>
      </c>
      <c r="K102" s="52" t="str">
        <f t="shared" si="52"/>
        <v>667-11</v>
      </c>
      <c r="L102" s="52" t="str">
        <f t="shared" si="53"/>
        <v>667-12</v>
      </c>
      <c r="M102" s="52" t="str">
        <f t="shared" si="54"/>
        <v>667-13</v>
      </c>
      <c r="N102" s="52" t="str">
        <f t="shared" si="55"/>
        <v>667-14</v>
      </c>
      <c r="O102" s="52" t="str">
        <f t="shared" si="56"/>
        <v>667-15</v>
      </c>
      <c r="P102" s="52" t="str">
        <f t="shared" si="57"/>
        <v>667-16</v>
      </c>
      <c r="Q102" s="52" t="str">
        <f t="shared" si="58"/>
        <v>667-17</v>
      </c>
      <c r="R102" s="52" t="str">
        <f t="shared" si="59"/>
        <v>667-18</v>
      </c>
      <c r="S102" s="52" t="str">
        <f t="shared" si="60"/>
        <v>667-19</v>
      </c>
      <c r="T102" s="52" t="str">
        <f t="shared" si="61"/>
        <v>667-20</v>
      </c>
      <c r="U102" s="52" t="str">
        <f t="shared" si="62"/>
        <v>667-21</v>
      </c>
      <c r="V102" s="52" t="str">
        <f t="shared" si="63"/>
        <v>667-24</v>
      </c>
      <c r="W102" s="5" t="s">
        <v>57</v>
      </c>
      <c r="X102" s="53" t="s">
        <v>235</v>
      </c>
      <c r="Y102" s="157">
        <v>667</v>
      </c>
      <c r="Z102" s="433">
        <v>13</v>
      </c>
      <c r="AA102" s="433">
        <v>6</v>
      </c>
      <c r="AB102" s="433"/>
      <c r="AC102" s="433">
        <v>4</v>
      </c>
      <c r="AD102" s="433">
        <v>4292</v>
      </c>
      <c r="AE102" s="433">
        <v>8</v>
      </c>
      <c r="AF102" s="433">
        <v>28</v>
      </c>
      <c r="AG102" s="433">
        <v>8</v>
      </c>
      <c r="AH102" s="433">
        <v>4030</v>
      </c>
      <c r="AI102" s="433"/>
      <c r="AJ102" s="433"/>
      <c r="AK102" s="433"/>
      <c r="AL102" s="433"/>
      <c r="AM102" s="433">
        <v>1</v>
      </c>
      <c r="AN102" s="433">
        <v>745</v>
      </c>
      <c r="AO102" s="433"/>
      <c r="AP102" s="433">
        <v>1</v>
      </c>
      <c r="AQ102" s="433">
        <v>1</v>
      </c>
      <c r="AR102" s="433">
        <v>6</v>
      </c>
      <c r="AS102" s="433"/>
      <c r="AT102" s="433"/>
      <c r="AU102" s="433">
        <v>3</v>
      </c>
      <c r="AV102" s="433"/>
      <c r="AW102" s="433"/>
      <c r="AX102" s="156">
        <f t="shared" si="66"/>
        <v>9146</v>
      </c>
    </row>
    <row r="103" spans="1:50">
      <c r="A103" s="52" t="str">
        <f t="shared" si="42"/>
        <v>674-1</v>
      </c>
      <c r="B103" s="52" t="str">
        <f t="shared" si="43"/>
        <v>674-2</v>
      </c>
      <c r="C103" s="52" t="str">
        <f t="shared" si="44"/>
        <v>674-3</v>
      </c>
      <c r="D103" s="52" t="str">
        <f t="shared" si="45"/>
        <v>674-4</v>
      </c>
      <c r="E103" s="52" t="str">
        <f t="shared" si="46"/>
        <v>674-5</v>
      </c>
      <c r="F103" s="52" t="str">
        <f t="shared" si="47"/>
        <v>674-6</v>
      </c>
      <c r="G103" s="52" t="str">
        <f t="shared" si="48"/>
        <v>674-7</v>
      </c>
      <c r="H103" s="52" t="str">
        <f t="shared" si="49"/>
        <v>674-8</v>
      </c>
      <c r="I103" s="52" t="str">
        <f t="shared" si="50"/>
        <v>674-9</v>
      </c>
      <c r="J103" s="52" t="str">
        <f t="shared" si="51"/>
        <v>674-10</v>
      </c>
      <c r="K103" s="52" t="str">
        <f t="shared" si="52"/>
        <v>674-11</v>
      </c>
      <c r="L103" s="52" t="str">
        <f t="shared" si="53"/>
        <v>674-12</v>
      </c>
      <c r="M103" s="52" t="str">
        <f t="shared" si="54"/>
        <v>674-13</v>
      </c>
      <c r="N103" s="52" t="str">
        <f t="shared" si="55"/>
        <v>674-14</v>
      </c>
      <c r="O103" s="52" t="str">
        <f t="shared" si="56"/>
        <v>674-15</v>
      </c>
      <c r="P103" s="52" t="str">
        <f t="shared" si="57"/>
        <v>674-16</v>
      </c>
      <c r="Q103" s="52" t="str">
        <f t="shared" si="58"/>
        <v>674-17</v>
      </c>
      <c r="R103" s="52" t="str">
        <f t="shared" si="59"/>
        <v>674-18</v>
      </c>
      <c r="S103" s="52" t="str">
        <f t="shared" si="60"/>
        <v>674-19</v>
      </c>
      <c r="T103" s="52" t="str">
        <f t="shared" si="61"/>
        <v>674-20</v>
      </c>
      <c r="U103" s="52" t="str">
        <f t="shared" si="62"/>
        <v>674-21</v>
      </c>
      <c r="V103" s="52" t="str">
        <f t="shared" si="63"/>
        <v>674-24</v>
      </c>
      <c r="W103" s="5" t="s">
        <v>97</v>
      </c>
      <c r="X103" s="53" t="s">
        <v>235</v>
      </c>
      <c r="Y103" s="157">
        <v>674</v>
      </c>
      <c r="Z103" s="433">
        <v>2</v>
      </c>
      <c r="AA103" s="433">
        <v>2</v>
      </c>
      <c r="AB103" s="433">
        <v>2</v>
      </c>
      <c r="AC103" s="433">
        <v>12</v>
      </c>
      <c r="AD103" s="433">
        <v>7804</v>
      </c>
      <c r="AE103" s="433">
        <v>1</v>
      </c>
      <c r="AF103" s="433">
        <v>148</v>
      </c>
      <c r="AG103" s="433"/>
      <c r="AH103" s="433">
        <v>1020</v>
      </c>
      <c r="AI103" s="433"/>
      <c r="AJ103" s="433"/>
      <c r="AK103" s="433"/>
      <c r="AL103" s="433"/>
      <c r="AM103" s="433">
        <v>1</v>
      </c>
      <c r="AN103" s="433">
        <v>3266</v>
      </c>
      <c r="AO103" s="433">
        <v>2</v>
      </c>
      <c r="AP103" s="433"/>
      <c r="AQ103" s="433"/>
      <c r="AR103" s="433">
        <v>8</v>
      </c>
      <c r="AS103" s="433"/>
      <c r="AT103" s="433"/>
      <c r="AU103" s="433">
        <v>1</v>
      </c>
      <c r="AV103" s="433"/>
      <c r="AW103" s="433"/>
      <c r="AX103" s="156">
        <f t="shared" si="66"/>
        <v>12269</v>
      </c>
    </row>
    <row r="104" spans="1:50">
      <c r="A104" s="52" t="str">
        <f t="shared" si="42"/>
        <v>697-1</v>
      </c>
      <c r="B104" s="52" t="str">
        <f t="shared" si="43"/>
        <v>697-2</v>
      </c>
      <c r="C104" s="52" t="str">
        <f t="shared" si="44"/>
        <v>697-3</v>
      </c>
      <c r="D104" s="52" t="str">
        <f t="shared" si="45"/>
        <v>697-4</v>
      </c>
      <c r="E104" s="52" t="str">
        <f t="shared" si="46"/>
        <v>697-5</v>
      </c>
      <c r="F104" s="52" t="str">
        <f t="shared" si="47"/>
        <v>697-6</v>
      </c>
      <c r="G104" s="52" t="str">
        <f t="shared" si="48"/>
        <v>697-7</v>
      </c>
      <c r="H104" s="52" t="str">
        <f t="shared" si="49"/>
        <v>697-8</v>
      </c>
      <c r="I104" s="52" t="str">
        <f t="shared" si="50"/>
        <v>697-9</v>
      </c>
      <c r="J104" s="52" t="str">
        <f t="shared" si="51"/>
        <v>697-10</v>
      </c>
      <c r="K104" s="52" t="str">
        <f t="shared" si="52"/>
        <v>697-11</v>
      </c>
      <c r="L104" s="52" t="str">
        <f t="shared" si="53"/>
        <v>697-12</v>
      </c>
      <c r="M104" s="52" t="str">
        <f t="shared" si="54"/>
        <v>697-13</v>
      </c>
      <c r="N104" s="52" t="str">
        <f t="shared" si="55"/>
        <v>697-14</v>
      </c>
      <c r="O104" s="52" t="str">
        <f t="shared" si="56"/>
        <v>697-15</v>
      </c>
      <c r="P104" s="52" t="str">
        <f t="shared" si="57"/>
        <v>697-16</v>
      </c>
      <c r="Q104" s="52" t="str">
        <f t="shared" si="58"/>
        <v>697-17</v>
      </c>
      <c r="R104" s="52" t="str">
        <f t="shared" si="59"/>
        <v>697-18</v>
      </c>
      <c r="S104" s="52" t="str">
        <f t="shared" si="60"/>
        <v>697-19</v>
      </c>
      <c r="T104" s="52" t="str">
        <f t="shared" si="61"/>
        <v>697-20</v>
      </c>
      <c r="U104" s="52" t="str">
        <f t="shared" si="62"/>
        <v>697-21</v>
      </c>
      <c r="V104" s="52" t="str">
        <f t="shared" si="63"/>
        <v>697-24</v>
      </c>
      <c r="W104" s="17" t="s">
        <v>176</v>
      </c>
      <c r="X104" s="53" t="s">
        <v>235</v>
      </c>
      <c r="Y104" s="157">
        <v>697</v>
      </c>
      <c r="Z104" s="433">
        <v>15</v>
      </c>
      <c r="AA104" s="433">
        <v>38</v>
      </c>
      <c r="AB104" s="433">
        <v>1</v>
      </c>
      <c r="AC104" s="433">
        <v>34</v>
      </c>
      <c r="AD104" s="433">
        <v>9339</v>
      </c>
      <c r="AE104" s="433">
        <v>4</v>
      </c>
      <c r="AF104" s="433">
        <v>205</v>
      </c>
      <c r="AG104" s="433">
        <v>9</v>
      </c>
      <c r="AH104" s="433">
        <v>1839</v>
      </c>
      <c r="AI104" s="433">
        <v>3</v>
      </c>
      <c r="AJ104" s="433"/>
      <c r="AK104" s="433"/>
      <c r="AL104" s="433">
        <v>2</v>
      </c>
      <c r="AM104" s="433"/>
      <c r="AN104" s="433">
        <v>2940</v>
      </c>
      <c r="AO104" s="433">
        <v>2</v>
      </c>
      <c r="AP104" s="433">
        <v>3</v>
      </c>
      <c r="AQ104" s="433"/>
      <c r="AR104" s="433">
        <v>37</v>
      </c>
      <c r="AS104" s="433"/>
      <c r="AT104" s="433">
        <v>4</v>
      </c>
      <c r="AU104" s="433">
        <v>1</v>
      </c>
      <c r="AV104" s="433"/>
      <c r="AW104" s="433"/>
      <c r="AX104" s="156">
        <f t="shared" si="66"/>
        <v>14476</v>
      </c>
    </row>
    <row r="105" spans="1:50">
      <c r="A105" s="52" t="str">
        <f t="shared" si="42"/>
        <v>756-1</v>
      </c>
      <c r="B105" s="52" t="str">
        <f t="shared" si="43"/>
        <v>756-2</v>
      </c>
      <c r="C105" s="52" t="str">
        <f t="shared" si="44"/>
        <v>756-3</v>
      </c>
      <c r="D105" s="52" t="str">
        <f t="shared" si="45"/>
        <v>756-4</v>
      </c>
      <c r="E105" s="52" t="str">
        <f t="shared" si="46"/>
        <v>756-5</v>
      </c>
      <c r="F105" s="52" t="str">
        <f t="shared" si="47"/>
        <v>756-6</v>
      </c>
      <c r="G105" s="52" t="str">
        <f t="shared" si="48"/>
        <v>756-7</v>
      </c>
      <c r="H105" s="52" t="str">
        <f t="shared" si="49"/>
        <v>756-8</v>
      </c>
      <c r="I105" s="52" t="str">
        <f t="shared" si="50"/>
        <v>756-9</v>
      </c>
      <c r="J105" s="52" t="str">
        <f t="shared" si="51"/>
        <v>756-10</v>
      </c>
      <c r="K105" s="52" t="str">
        <f t="shared" si="52"/>
        <v>756-11</v>
      </c>
      <c r="L105" s="52" t="str">
        <f t="shared" si="53"/>
        <v>756-12</v>
      </c>
      <c r="M105" s="52" t="str">
        <f t="shared" si="54"/>
        <v>756-13</v>
      </c>
      <c r="N105" s="52" t="str">
        <f t="shared" si="55"/>
        <v>756-14</v>
      </c>
      <c r="O105" s="52" t="str">
        <f t="shared" si="56"/>
        <v>756-15</v>
      </c>
      <c r="P105" s="52" t="str">
        <f t="shared" si="57"/>
        <v>756-16</v>
      </c>
      <c r="Q105" s="52" t="str">
        <f t="shared" si="58"/>
        <v>756-17</v>
      </c>
      <c r="R105" s="52" t="str">
        <f t="shared" si="59"/>
        <v>756-18</v>
      </c>
      <c r="S105" s="52" t="str">
        <f t="shared" si="60"/>
        <v>756-19</v>
      </c>
      <c r="T105" s="52" t="str">
        <f t="shared" si="61"/>
        <v>756-20</v>
      </c>
      <c r="U105" s="52" t="str">
        <f t="shared" si="62"/>
        <v>756-21</v>
      </c>
      <c r="V105" s="52" t="str">
        <f t="shared" si="63"/>
        <v>756-24</v>
      </c>
      <c r="W105" s="5" t="s">
        <v>58</v>
      </c>
      <c r="X105" s="53" t="s">
        <v>235</v>
      </c>
      <c r="Y105" s="157">
        <v>756</v>
      </c>
      <c r="Z105" s="433">
        <v>23</v>
      </c>
      <c r="AA105" s="433">
        <v>9</v>
      </c>
      <c r="AB105" s="433"/>
      <c r="AC105" s="433">
        <v>15</v>
      </c>
      <c r="AD105" s="433">
        <v>18337</v>
      </c>
      <c r="AE105" s="433">
        <v>1</v>
      </c>
      <c r="AF105" s="433">
        <v>338</v>
      </c>
      <c r="AG105" s="433">
        <v>21</v>
      </c>
      <c r="AH105" s="433">
        <v>3529</v>
      </c>
      <c r="AI105" s="433">
        <v>2</v>
      </c>
      <c r="AJ105" s="433">
        <v>1</v>
      </c>
      <c r="AK105" s="433"/>
      <c r="AL105" s="433">
        <v>1</v>
      </c>
      <c r="AM105" s="433">
        <v>9</v>
      </c>
      <c r="AN105" s="433">
        <v>1315</v>
      </c>
      <c r="AO105" s="433">
        <v>17</v>
      </c>
      <c r="AP105" s="433">
        <v>5</v>
      </c>
      <c r="AQ105" s="433">
        <v>3</v>
      </c>
      <c r="AR105" s="433">
        <v>25</v>
      </c>
      <c r="AS105" s="433"/>
      <c r="AT105" s="433"/>
      <c r="AU105" s="433">
        <v>8</v>
      </c>
      <c r="AV105" s="433"/>
      <c r="AW105" s="433"/>
      <c r="AX105" s="156">
        <f t="shared" si="66"/>
        <v>23659</v>
      </c>
    </row>
    <row r="106" spans="1:50">
      <c r="A106" s="52" t="str">
        <f t="shared" si="42"/>
        <v>-1</v>
      </c>
      <c r="B106" s="52" t="str">
        <f t="shared" si="43"/>
        <v>-2</v>
      </c>
      <c r="C106" s="52" t="str">
        <f t="shared" si="44"/>
        <v>-3</v>
      </c>
      <c r="D106" s="52" t="str">
        <f t="shared" si="45"/>
        <v>-4</v>
      </c>
      <c r="E106" s="52" t="str">
        <f t="shared" si="46"/>
        <v>-5</v>
      </c>
      <c r="F106" s="52" t="str">
        <f t="shared" si="47"/>
        <v>-6</v>
      </c>
      <c r="G106" s="52" t="str">
        <f t="shared" si="48"/>
        <v>-7</v>
      </c>
      <c r="H106" s="52" t="str">
        <f t="shared" si="49"/>
        <v>-8</v>
      </c>
      <c r="I106" s="52" t="str">
        <f t="shared" si="50"/>
        <v>-9</v>
      </c>
      <c r="J106" s="52" t="str">
        <f t="shared" si="51"/>
        <v>-10</v>
      </c>
      <c r="K106" s="52" t="str">
        <f t="shared" si="52"/>
        <v>-11</v>
      </c>
      <c r="L106" s="52" t="str">
        <f t="shared" si="53"/>
        <v>-12</v>
      </c>
      <c r="M106" s="52" t="str">
        <f t="shared" si="54"/>
        <v>-13</v>
      </c>
      <c r="N106" s="52" t="str">
        <f t="shared" si="55"/>
        <v>-14</v>
      </c>
      <c r="O106" s="52" t="str">
        <f t="shared" si="56"/>
        <v>-15</v>
      </c>
      <c r="P106" s="52" t="str">
        <f t="shared" si="57"/>
        <v>-16</v>
      </c>
      <c r="Q106" s="52" t="str">
        <f t="shared" si="58"/>
        <v>-17</v>
      </c>
      <c r="R106" s="52" t="str">
        <f t="shared" si="59"/>
        <v>-18</v>
      </c>
      <c r="S106" s="52" t="str">
        <f t="shared" si="60"/>
        <v>-19</v>
      </c>
      <c r="T106" s="52" t="str">
        <f t="shared" si="61"/>
        <v>-20</v>
      </c>
      <c r="U106" s="52" t="str">
        <f t="shared" si="62"/>
        <v>-21</v>
      </c>
      <c r="V106" s="52" t="str">
        <f t="shared" si="63"/>
        <v>-24</v>
      </c>
      <c r="W106" s="694" t="s">
        <v>294</v>
      </c>
      <c r="X106" s="694"/>
      <c r="Y106" s="154"/>
      <c r="Z106" s="60">
        <f>SUM(Z107:Z129)</f>
        <v>733</v>
      </c>
      <c r="AA106" s="29">
        <f t="shared" ref="AA106:AW106" si="67">SUM(AA107:AA129)</f>
        <v>209</v>
      </c>
      <c r="AB106" s="60">
        <f t="shared" si="67"/>
        <v>42</v>
      </c>
      <c r="AC106" s="60">
        <f t="shared" si="67"/>
        <v>247</v>
      </c>
      <c r="AD106" s="60">
        <f t="shared" si="67"/>
        <v>172009</v>
      </c>
      <c r="AE106" s="60">
        <f t="shared" si="67"/>
        <v>41</v>
      </c>
      <c r="AF106" s="60">
        <f t="shared" si="67"/>
        <v>2528</v>
      </c>
      <c r="AG106" s="60">
        <f t="shared" si="67"/>
        <v>118</v>
      </c>
      <c r="AH106" s="60">
        <f t="shared" si="67"/>
        <v>24963</v>
      </c>
      <c r="AI106" s="60">
        <f t="shared" si="67"/>
        <v>33</v>
      </c>
      <c r="AJ106" s="60">
        <f t="shared" si="67"/>
        <v>3</v>
      </c>
      <c r="AK106" s="60">
        <f t="shared" si="67"/>
        <v>25</v>
      </c>
      <c r="AL106" s="60">
        <f t="shared" si="67"/>
        <v>658</v>
      </c>
      <c r="AM106" s="60">
        <f>SUM(AM107:AM129)</f>
        <v>103</v>
      </c>
      <c r="AN106" s="60">
        <f t="shared" si="67"/>
        <v>10448</v>
      </c>
      <c r="AO106" s="60">
        <f t="shared" si="67"/>
        <v>157</v>
      </c>
      <c r="AP106" s="60">
        <f t="shared" si="67"/>
        <v>4175</v>
      </c>
      <c r="AQ106" s="60">
        <f t="shared" si="67"/>
        <v>345</v>
      </c>
      <c r="AR106" s="60">
        <f t="shared" si="67"/>
        <v>202</v>
      </c>
      <c r="AS106" s="60">
        <f t="shared" si="67"/>
        <v>1</v>
      </c>
      <c r="AT106" s="60">
        <f t="shared" si="67"/>
        <v>8</v>
      </c>
      <c r="AU106" s="60">
        <f t="shared" ref="AU106" si="68">SUM(AU107:AU129)</f>
        <v>112</v>
      </c>
      <c r="AV106" s="60">
        <f t="shared" si="67"/>
        <v>5</v>
      </c>
      <c r="AW106" s="60">
        <f t="shared" si="67"/>
        <v>3</v>
      </c>
      <c r="AX106" s="155">
        <f>SUM(Z106:AW106)</f>
        <v>217168</v>
      </c>
    </row>
    <row r="107" spans="1:50">
      <c r="A107" s="52" t="str">
        <f t="shared" si="42"/>
        <v>30-1</v>
      </c>
      <c r="B107" s="52" t="str">
        <f t="shared" si="43"/>
        <v>30-2</v>
      </c>
      <c r="C107" s="52" t="str">
        <f t="shared" si="44"/>
        <v>30-3</v>
      </c>
      <c r="D107" s="52" t="str">
        <f t="shared" si="45"/>
        <v>30-4</v>
      </c>
      <c r="E107" s="52" t="str">
        <f t="shared" si="46"/>
        <v>30-5</v>
      </c>
      <c r="F107" s="52" t="str">
        <f t="shared" si="47"/>
        <v>30-6</v>
      </c>
      <c r="G107" s="52" t="str">
        <f t="shared" si="48"/>
        <v>30-7</v>
      </c>
      <c r="H107" s="52" t="str">
        <f t="shared" si="49"/>
        <v>30-8</v>
      </c>
      <c r="I107" s="52" t="str">
        <f t="shared" si="50"/>
        <v>30-9</v>
      </c>
      <c r="J107" s="52" t="str">
        <f t="shared" si="51"/>
        <v>30-10</v>
      </c>
      <c r="K107" s="52" t="str">
        <f t="shared" si="52"/>
        <v>30-11</v>
      </c>
      <c r="L107" s="52" t="str">
        <f t="shared" si="53"/>
        <v>30-12</v>
      </c>
      <c r="M107" s="52" t="str">
        <f t="shared" si="54"/>
        <v>30-13</v>
      </c>
      <c r="N107" s="52" t="str">
        <f t="shared" si="55"/>
        <v>30-14</v>
      </c>
      <c r="O107" s="52" t="str">
        <f t="shared" si="56"/>
        <v>30-15</v>
      </c>
      <c r="P107" s="52" t="str">
        <f t="shared" si="57"/>
        <v>30-16</v>
      </c>
      <c r="Q107" s="52" t="str">
        <f t="shared" si="58"/>
        <v>30-17</v>
      </c>
      <c r="R107" s="52" t="str">
        <f t="shared" si="59"/>
        <v>30-18</v>
      </c>
      <c r="S107" s="52" t="str">
        <f t="shared" si="60"/>
        <v>30-19</v>
      </c>
      <c r="T107" s="52" t="str">
        <f t="shared" si="61"/>
        <v>30-20</v>
      </c>
      <c r="U107" s="52" t="str">
        <f t="shared" si="62"/>
        <v>30-21</v>
      </c>
      <c r="V107" s="52" t="str">
        <f t="shared" si="63"/>
        <v>30-24</v>
      </c>
      <c r="W107" s="5" t="s">
        <v>7</v>
      </c>
      <c r="X107" s="53" t="s">
        <v>237</v>
      </c>
      <c r="Y107" s="157">
        <v>30</v>
      </c>
      <c r="Z107" s="433">
        <v>6</v>
      </c>
      <c r="AA107" s="433">
        <v>21</v>
      </c>
      <c r="AB107" s="433"/>
      <c r="AC107" s="433">
        <v>16</v>
      </c>
      <c r="AD107" s="433">
        <v>8982</v>
      </c>
      <c r="AE107" s="433">
        <v>1</v>
      </c>
      <c r="AF107" s="433">
        <v>99</v>
      </c>
      <c r="AG107" s="433">
        <v>1</v>
      </c>
      <c r="AH107" s="433">
        <v>333</v>
      </c>
      <c r="AI107" s="433">
        <v>1</v>
      </c>
      <c r="AJ107" s="433"/>
      <c r="AK107" s="433"/>
      <c r="AL107" s="433">
        <v>1</v>
      </c>
      <c r="AM107" s="433">
        <v>6</v>
      </c>
      <c r="AN107" s="433">
        <v>311</v>
      </c>
      <c r="AO107" s="433">
        <v>7</v>
      </c>
      <c r="AP107" s="433"/>
      <c r="AQ107" s="433">
        <v>1</v>
      </c>
      <c r="AR107" s="433">
        <v>19</v>
      </c>
      <c r="AS107" s="433"/>
      <c r="AT107" s="433"/>
      <c r="AU107" s="433">
        <v>4</v>
      </c>
      <c r="AV107" s="433"/>
      <c r="AW107" s="433"/>
      <c r="AX107" s="156">
        <f t="shared" ref="AX107:AX129" si="69">SUM(Z107:AV107)</f>
        <v>9809</v>
      </c>
    </row>
    <row r="108" spans="1:50">
      <c r="A108" s="52" t="str">
        <f t="shared" si="42"/>
        <v>34-1</v>
      </c>
      <c r="B108" s="52" t="str">
        <f t="shared" si="43"/>
        <v>34-2</v>
      </c>
      <c r="C108" s="52" t="str">
        <f t="shared" si="44"/>
        <v>34-3</v>
      </c>
      <c r="D108" s="52" t="str">
        <f t="shared" si="45"/>
        <v>34-4</v>
      </c>
      <c r="E108" s="52" t="str">
        <f t="shared" si="46"/>
        <v>34-5</v>
      </c>
      <c r="F108" s="52" t="str">
        <f t="shared" si="47"/>
        <v>34-6</v>
      </c>
      <c r="G108" s="52" t="str">
        <f t="shared" si="48"/>
        <v>34-7</v>
      </c>
      <c r="H108" s="52" t="str">
        <f t="shared" si="49"/>
        <v>34-8</v>
      </c>
      <c r="I108" s="52" t="str">
        <f t="shared" si="50"/>
        <v>34-9</v>
      </c>
      <c r="J108" s="52" t="str">
        <f t="shared" si="51"/>
        <v>34-10</v>
      </c>
      <c r="K108" s="52" t="str">
        <f t="shared" si="52"/>
        <v>34-11</v>
      </c>
      <c r="L108" s="52" t="str">
        <f t="shared" si="53"/>
        <v>34-12</v>
      </c>
      <c r="M108" s="52" t="str">
        <f t="shared" si="54"/>
        <v>34-13</v>
      </c>
      <c r="N108" s="52" t="str">
        <f t="shared" si="55"/>
        <v>34-14</v>
      </c>
      <c r="O108" s="52" t="str">
        <f t="shared" si="56"/>
        <v>34-15</v>
      </c>
      <c r="P108" s="52" t="str">
        <f t="shared" si="57"/>
        <v>34-16</v>
      </c>
      <c r="Q108" s="52" t="str">
        <f t="shared" si="58"/>
        <v>34-17</v>
      </c>
      <c r="R108" s="52" t="str">
        <f t="shared" si="59"/>
        <v>34-18</v>
      </c>
      <c r="S108" s="52" t="str">
        <f t="shared" si="60"/>
        <v>34-19</v>
      </c>
      <c r="T108" s="52" t="str">
        <f t="shared" si="61"/>
        <v>34-20</v>
      </c>
      <c r="U108" s="52" t="str">
        <f t="shared" si="62"/>
        <v>34-21</v>
      </c>
      <c r="V108" s="52" t="str">
        <f t="shared" si="63"/>
        <v>34-24</v>
      </c>
      <c r="W108" s="5" t="s">
        <v>64</v>
      </c>
      <c r="X108" s="53" t="s">
        <v>237</v>
      </c>
      <c r="Y108" s="157">
        <v>34</v>
      </c>
      <c r="Z108" s="433">
        <v>96</v>
      </c>
      <c r="AA108" s="433">
        <v>33</v>
      </c>
      <c r="AB108" s="433">
        <v>8</v>
      </c>
      <c r="AC108" s="433">
        <v>42</v>
      </c>
      <c r="AD108" s="433">
        <v>24319</v>
      </c>
      <c r="AE108" s="433">
        <v>1</v>
      </c>
      <c r="AF108" s="433">
        <v>182</v>
      </c>
      <c r="AG108" s="433">
        <v>13</v>
      </c>
      <c r="AH108" s="433">
        <v>2192</v>
      </c>
      <c r="AI108" s="433">
        <v>4</v>
      </c>
      <c r="AJ108" s="433"/>
      <c r="AK108" s="433">
        <v>25</v>
      </c>
      <c r="AL108" s="433">
        <v>10</v>
      </c>
      <c r="AM108" s="433">
        <v>31</v>
      </c>
      <c r="AN108" s="433">
        <v>1969</v>
      </c>
      <c r="AO108" s="433">
        <v>17</v>
      </c>
      <c r="AP108" s="433">
        <v>230</v>
      </c>
      <c r="AQ108" s="433">
        <v>7</v>
      </c>
      <c r="AR108" s="433">
        <v>18</v>
      </c>
      <c r="AS108" s="433"/>
      <c r="AT108" s="433">
        <v>2</v>
      </c>
      <c r="AU108" s="433">
        <v>9</v>
      </c>
      <c r="AV108" s="433"/>
      <c r="AW108" s="433"/>
      <c r="AX108" s="156">
        <f t="shared" si="69"/>
        <v>29208</v>
      </c>
    </row>
    <row r="109" spans="1:50">
      <c r="A109" s="52" t="str">
        <f t="shared" si="42"/>
        <v>36-1</v>
      </c>
      <c r="B109" s="52" t="str">
        <f t="shared" si="43"/>
        <v>36-2</v>
      </c>
      <c r="C109" s="52" t="str">
        <f t="shared" si="44"/>
        <v>36-3</v>
      </c>
      <c r="D109" s="52" t="str">
        <f t="shared" si="45"/>
        <v>36-4</v>
      </c>
      <c r="E109" s="52" t="str">
        <f t="shared" si="46"/>
        <v>36-5</v>
      </c>
      <c r="F109" s="52" t="str">
        <f t="shared" si="47"/>
        <v>36-6</v>
      </c>
      <c r="G109" s="52" t="str">
        <f t="shared" si="48"/>
        <v>36-7</v>
      </c>
      <c r="H109" s="52" t="str">
        <f t="shared" si="49"/>
        <v>36-8</v>
      </c>
      <c r="I109" s="52" t="str">
        <f t="shared" si="50"/>
        <v>36-9</v>
      </c>
      <c r="J109" s="52" t="str">
        <f t="shared" si="51"/>
        <v>36-10</v>
      </c>
      <c r="K109" s="52" t="str">
        <f t="shared" si="52"/>
        <v>36-11</v>
      </c>
      <c r="L109" s="52" t="str">
        <f t="shared" si="53"/>
        <v>36-12</v>
      </c>
      <c r="M109" s="52" t="str">
        <f t="shared" si="54"/>
        <v>36-13</v>
      </c>
      <c r="N109" s="52" t="str">
        <f t="shared" si="55"/>
        <v>36-14</v>
      </c>
      <c r="O109" s="52" t="str">
        <f t="shared" si="56"/>
        <v>36-15</v>
      </c>
      <c r="P109" s="52" t="str">
        <f t="shared" si="57"/>
        <v>36-16</v>
      </c>
      <c r="Q109" s="52" t="str">
        <f t="shared" si="58"/>
        <v>36-17</v>
      </c>
      <c r="R109" s="52" t="str">
        <f t="shared" si="59"/>
        <v>36-18</v>
      </c>
      <c r="S109" s="52" t="str">
        <f t="shared" si="60"/>
        <v>36-19</v>
      </c>
      <c r="T109" s="52" t="str">
        <f t="shared" si="61"/>
        <v>36-20</v>
      </c>
      <c r="U109" s="52" t="str">
        <f t="shared" si="62"/>
        <v>36-21</v>
      </c>
      <c r="V109" s="52" t="str">
        <f t="shared" si="63"/>
        <v>36-24</v>
      </c>
      <c r="W109" s="5" t="s">
        <v>65</v>
      </c>
      <c r="X109" s="53" t="s">
        <v>237</v>
      </c>
      <c r="Y109" s="157">
        <v>36</v>
      </c>
      <c r="Z109" s="433"/>
      <c r="AA109" s="433"/>
      <c r="AB109" s="433"/>
      <c r="AC109" s="433">
        <v>22</v>
      </c>
      <c r="AD109" s="433">
        <v>1886</v>
      </c>
      <c r="AE109" s="433"/>
      <c r="AF109" s="433">
        <v>5</v>
      </c>
      <c r="AG109" s="433">
        <v>1</v>
      </c>
      <c r="AH109" s="433">
        <v>195</v>
      </c>
      <c r="AI109" s="433"/>
      <c r="AJ109" s="433"/>
      <c r="AK109" s="433"/>
      <c r="AL109" s="433"/>
      <c r="AM109" s="433"/>
      <c r="AN109" s="433">
        <v>626</v>
      </c>
      <c r="AO109" s="433"/>
      <c r="AP109" s="433"/>
      <c r="AQ109" s="433"/>
      <c r="AR109" s="433"/>
      <c r="AS109" s="433"/>
      <c r="AT109" s="433"/>
      <c r="AU109" s="433"/>
      <c r="AV109" s="433">
        <v>5</v>
      </c>
      <c r="AW109" s="433"/>
      <c r="AX109" s="156">
        <f t="shared" si="69"/>
        <v>2740</v>
      </c>
    </row>
    <row r="110" spans="1:50">
      <c r="A110" s="52" t="str">
        <f t="shared" si="42"/>
        <v>91-1</v>
      </c>
      <c r="B110" s="52" t="str">
        <f t="shared" si="43"/>
        <v>91-2</v>
      </c>
      <c r="C110" s="52" t="str">
        <f t="shared" si="44"/>
        <v>91-3</v>
      </c>
      <c r="D110" s="52" t="str">
        <f t="shared" si="45"/>
        <v>91-4</v>
      </c>
      <c r="E110" s="52" t="str">
        <f t="shared" si="46"/>
        <v>91-5</v>
      </c>
      <c r="F110" s="52" t="str">
        <f t="shared" si="47"/>
        <v>91-6</v>
      </c>
      <c r="G110" s="52" t="str">
        <f t="shared" si="48"/>
        <v>91-7</v>
      </c>
      <c r="H110" s="52" t="str">
        <f t="shared" si="49"/>
        <v>91-8</v>
      </c>
      <c r="I110" s="52" t="str">
        <f t="shared" si="50"/>
        <v>91-9</v>
      </c>
      <c r="J110" s="52" t="str">
        <f t="shared" si="51"/>
        <v>91-10</v>
      </c>
      <c r="K110" s="52" t="str">
        <f t="shared" si="52"/>
        <v>91-11</v>
      </c>
      <c r="L110" s="52" t="str">
        <f t="shared" si="53"/>
        <v>91-12</v>
      </c>
      <c r="M110" s="52" t="str">
        <f t="shared" si="54"/>
        <v>91-13</v>
      </c>
      <c r="N110" s="52" t="str">
        <f t="shared" si="55"/>
        <v>91-14</v>
      </c>
      <c r="O110" s="52" t="str">
        <f t="shared" si="56"/>
        <v>91-15</v>
      </c>
      <c r="P110" s="52" t="str">
        <f t="shared" si="57"/>
        <v>91-16</v>
      </c>
      <c r="Q110" s="52" t="str">
        <f t="shared" si="58"/>
        <v>91-17</v>
      </c>
      <c r="R110" s="52" t="str">
        <f t="shared" si="59"/>
        <v>91-18</v>
      </c>
      <c r="S110" s="52" t="str">
        <f t="shared" si="60"/>
        <v>91-19</v>
      </c>
      <c r="T110" s="52" t="str">
        <f t="shared" si="61"/>
        <v>91-20</v>
      </c>
      <c r="U110" s="52" t="str">
        <f t="shared" si="62"/>
        <v>91-21</v>
      </c>
      <c r="V110" s="52" t="str">
        <f t="shared" si="63"/>
        <v>91-24</v>
      </c>
      <c r="W110" s="5" t="s">
        <v>10</v>
      </c>
      <c r="X110" s="53" t="s">
        <v>237</v>
      </c>
      <c r="Y110" s="157">
        <v>91</v>
      </c>
      <c r="Z110" s="433">
        <v>4</v>
      </c>
      <c r="AA110" s="433">
        <v>10</v>
      </c>
      <c r="AB110" s="433"/>
      <c r="AC110" s="433">
        <v>11</v>
      </c>
      <c r="AD110" s="433">
        <v>5351</v>
      </c>
      <c r="AE110" s="433">
        <v>9</v>
      </c>
      <c r="AF110" s="433">
        <v>158</v>
      </c>
      <c r="AG110" s="433">
        <v>2</v>
      </c>
      <c r="AH110" s="433">
        <v>469</v>
      </c>
      <c r="AI110" s="433"/>
      <c r="AJ110" s="433"/>
      <c r="AK110" s="433"/>
      <c r="AL110" s="433">
        <v>2</v>
      </c>
      <c r="AM110" s="433">
        <v>1</v>
      </c>
      <c r="AN110" s="433">
        <v>624</v>
      </c>
      <c r="AO110" s="433">
        <v>2</v>
      </c>
      <c r="AP110" s="433">
        <v>1</v>
      </c>
      <c r="AQ110" s="433">
        <v>2</v>
      </c>
      <c r="AR110" s="433">
        <v>4</v>
      </c>
      <c r="AS110" s="433"/>
      <c r="AT110" s="433"/>
      <c r="AU110" s="433">
        <v>3</v>
      </c>
      <c r="AV110" s="433"/>
      <c r="AW110" s="433"/>
      <c r="AX110" s="156">
        <f t="shared" si="69"/>
        <v>6653</v>
      </c>
    </row>
    <row r="111" spans="1:50">
      <c r="A111" s="52" t="str">
        <f t="shared" si="42"/>
        <v>93-1</v>
      </c>
      <c r="B111" s="52" t="str">
        <f t="shared" si="43"/>
        <v>93-2</v>
      </c>
      <c r="C111" s="52" t="str">
        <f t="shared" si="44"/>
        <v>93-3</v>
      </c>
      <c r="D111" s="52" t="str">
        <f t="shared" si="45"/>
        <v>93-4</v>
      </c>
      <c r="E111" s="52" t="str">
        <f t="shared" si="46"/>
        <v>93-5</v>
      </c>
      <c r="F111" s="52" t="str">
        <f t="shared" si="47"/>
        <v>93-6</v>
      </c>
      <c r="G111" s="52" t="str">
        <f t="shared" si="48"/>
        <v>93-7</v>
      </c>
      <c r="H111" s="52" t="str">
        <f t="shared" si="49"/>
        <v>93-8</v>
      </c>
      <c r="I111" s="52" t="str">
        <f t="shared" si="50"/>
        <v>93-9</v>
      </c>
      <c r="J111" s="52" t="str">
        <f t="shared" si="51"/>
        <v>93-10</v>
      </c>
      <c r="K111" s="52" t="str">
        <f t="shared" si="52"/>
        <v>93-11</v>
      </c>
      <c r="L111" s="52" t="str">
        <f t="shared" si="53"/>
        <v>93-12</v>
      </c>
      <c r="M111" s="52" t="str">
        <f t="shared" si="54"/>
        <v>93-13</v>
      </c>
      <c r="N111" s="52" t="str">
        <f t="shared" si="55"/>
        <v>93-14</v>
      </c>
      <c r="O111" s="52" t="str">
        <f t="shared" si="56"/>
        <v>93-15</v>
      </c>
      <c r="P111" s="52" t="str">
        <f t="shared" si="57"/>
        <v>93-16</v>
      </c>
      <c r="Q111" s="52" t="str">
        <f t="shared" si="58"/>
        <v>93-17</v>
      </c>
      <c r="R111" s="52" t="str">
        <f t="shared" si="59"/>
        <v>93-18</v>
      </c>
      <c r="S111" s="52" t="str">
        <f t="shared" si="60"/>
        <v>93-19</v>
      </c>
      <c r="T111" s="52" t="str">
        <f t="shared" si="61"/>
        <v>93-20</v>
      </c>
      <c r="U111" s="52" t="str">
        <f t="shared" si="62"/>
        <v>93-21</v>
      </c>
      <c r="V111" s="52" t="str">
        <f t="shared" si="63"/>
        <v>93-24</v>
      </c>
      <c r="W111" s="5" t="s">
        <v>71</v>
      </c>
      <c r="X111" s="53" t="s">
        <v>237</v>
      </c>
      <c r="Y111" s="157">
        <v>93</v>
      </c>
      <c r="Z111" s="433">
        <v>66</v>
      </c>
      <c r="AA111" s="433">
        <v>3</v>
      </c>
      <c r="AB111" s="433"/>
      <c r="AC111" s="433">
        <v>5</v>
      </c>
      <c r="AD111" s="433">
        <v>7038</v>
      </c>
      <c r="AE111" s="433">
        <v>3</v>
      </c>
      <c r="AF111" s="433">
        <v>385</v>
      </c>
      <c r="AG111" s="433">
        <v>10</v>
      </c>
      <c r="AH111" s="433">
        <v>6492</v>
      </c>
      <c r="AI111" s="433"/>
      <c r="AJ111" s="433"/>
      <c r="AK111" s="433"/>
      <c r="AL111" s="433">
        <v>27</v>
      </c>
      <c r="AM111" s="433">
        <v>5</v>
      </c>
      <c r="AN111" s="433">
        <v>83</v>
      </c>
      <c r="AO111" s="433">
        <v>2</v>
      </c>
      <c r="AP111" s="433">
        <v>10</v>
      </c>
      <c r="AQ111" s="433"/>
      <c r="AR111" s="433">
        <v>1</v>
      </c>
      <c r="AS111" s="433"/>
      <c r="AT111" s="433"/>
      <c r="AU111" s="433">
        <v>2</v>
      </c>
      <c r="AV111" s="433"/>
      <c r="AW111" s="433"/>
      <c r="AX111" s="156">
        <f t="shared" si="69"/>
        <v>14132</v>
      </c>
    </row>
    <row r="112" spans="1:50">
      <c r="A112" s="52" t="str">
        <f t="shared" si="42"/>
        <v>101-1</v>
      </c>
      <c r="B112" s="52" t="str">
        <f t="shared" si="43"/>
        <v>101-2</v>
      </c>
      <c r="C112" s="52" t="str">
        <f t="shared" si="44"/>
        <v>101-3</v>
      </c>
      <c r="D112" s="52" t="str">
        <f t="shared" si="45"/>
        <v>101-4</v>
      </c>
      <c r="E112" s="52" t="str">
        <f t="shared" si="46"/>
        <v>101-5</v>
      </c>
      <c r="F112" s="52" t="str">
        <f t="shared" si="47"/>
        <v>101-6</v>
      </c>
      <c r="G112" s="52" t="str">
        <f t="shared" si="48"/>
        <v>101-7</v>
      </c>
      <c r="H112" s="52" t="str">
        <f t="shared" si="49"/>
        <v>101-8</v>
      </c>
      <c r="I112" s="52" t="str">
        <f t="shared" si="50"/>
        <v>101-9</v>
      </c>
      <c r="J112" s="52" t="str">
        <f t="shared" si="51"/>
        <v>101-10</v>
      </c>
      <c r="K112" s="52" t="str">
        <f t="shared" si="52"/>
        <v>101-11</v>
      </c>
      <c r="L112" s="52" t="str">
        <f t="shared" si="53"/>
        <v>101-12</v>
      </c>
      <c r="M112" s="52" t="str">
        <f t="shared" si="54"/>
        <v>101-13</v>
      </c>
      <c r="N112" s="52" t="str">
        <f t="shared" si="55"/>
        <v>101-14</v>
      </c>
      <c r="O112" s="52" t="str">
        <f t="shared" si="56"/>
        <v>101-15</v>
      </c>
      <c r="P112" s="52" t="str">
        <f t="shared" si="57"/>
        <v>101-16</v>
      </c>
      <c r="Q112" s="52" t="str">
        <f t="shared" si="58"/>
        <v>101-17</v>
      </c>
      <c r="R112" s="52" t="str">
        <f t="shared" si="59"/>
        <v>101-18</v>
      </c>
      <c r="S112" s="52" t="str">
        <f t="shared" si="60"/>
        <v>101-19</v>
      </c>
      <c r="T112" s="52" t="str">
        <f t="shared" si="61"/>
        <v>101-20</v>
      </c>
      <c r="U112" s="52" t="str">
        <f t="shared" si="62"/>
        <v>101-21</v>
      </c>
      <c r="V112" s="52" t="str">
        <f t="shared" si="63"/>
        <v>101-24</v>
      </c>
      <c r="W112" s="1" t="s">
        <v>72</v>
      </c>
      <c r="X112" s="53" t="s">
        <v>237</v>
      </c>
      <c r="Y112" s="157">
        <v>101</v>
      </c>
      <c r="Z112" s="433">
        <v>74</v>
      </c>
      <c r="AA112" s="433">
        <v>14</v>
      </c>
      <c r="AB112" s="433">
        <v>3</v>
      </c>
      <c r="AC112" s="433">
        <v>3</v>
      </c>
      <c r="AD112" s="433">
        <v>15666</v>
      </c>
      <c r="AE112" s="433">
        <v>4</v>
      </c>
      <c r="AF112" s="433">
        <v>314</v>
      </c>
      <c r="AG112" s="433">
        <v>21</v>
      </c>
      <c r="AH112" s="433">
        <v>1367</v>
      </c>
      <c r="AI112" s="433">
        <v>3</v>
      </c>
      <c r="AJ112" s="433"/>
      <c r="AK112" s="433"/>
      <c r="AL112" s="433"/>
      <c r="AM112" s="433">
        <v>1</v>
      </c>
      <c r="AN112" s="433">
        <v>1236</v>
      </c>
      <c r="AO112" s="433">
        <v>14</v>
      </c>
      <c r="AP112" s="433">
        <v>139</v>
      </c>
      <c r="AQ112" s="433">
        <v>21</v>
      </c>
      <c r="AR112" s="433">
        <v>37</v>
      </c>
      <c r="AS112" s="433"/>
      <c r="AT112" s="433"/>
      <c r="AU112" s="433">
        <v>32</v>
      </c>
      <c r="AV112" s="433"/>
      <c r="AW112" s="433"/>
      <c r="AX112" s="156">
        <f t="shared" si="69"/>
        <v>18949</v>
      </c>
    </row>
    <row r="113" spans="1:50">
      <c r="A113" s="52" t="str">
        <f t="shared" si="42"/>
        <v>145-1</v>
      </c>
      <c r="B113" s="52" t="str">
        <f t="shared" si="43"/>
        <v>145-2</v>
      </c>
      <c r="C113" s="52" t="str">
        <f t="shared" si="44"/>
        <v>145-3</v>
      </c>
      <c r="D113" s="52" t="str">
        <f t="shared" si="45"/>
        <v>145-4</v>
      </c>
      <c r="E113" s="52" t="str">
        <f t="shared" si="46"/>
        <v>145-5</v>
      </c>
      <c r="F113" s="52" t="str">
        <f t="shared" si="47"/>
        <v>145-6</v>
      </c>
      <c r="G113" s="52" t="str">
        <f t="shared" si="48"/>
        <v>145-7</v>
      </c>
      <c r="H113" s="52" t="str">
        <f t="shared" si="49"/>
        <v>145-8</v>
      </c>
      <c r="I113" s="52" t="str">
        <f t="shared" si="50"/>
        <v>145-9</v>
      </c>
      <c r="J113" s="52" t="str">
        <f t="shared" si="51"/>
        <v>145-10</v>
      </c>
      <c r="K113" s="52" t="str">
        <f t="shared" si="52"/>
        <v>145-11</v>
      </c>
      <c r="L113" s="52" t="str">
        <f t="shared" si="53"/>
        <v>145-12</v>
      </c>
      <c r="M113" s="52" t="str">
        <f t="shared" si="54"/>
        <v>145-13</v>
      </c>
      <c r="N113" s="52" t="str">
        <f t="shared" si="55"/>
        <v>145-14</v>
      </c>
      <c r="O113" s="52" t="str">
        <f t="shared" si="56"/>
        <v>145-15</v>
      </c>
      <c r="P113" s="52" t="str">
        <f t="shared" si="57"/>
        <v>145-16</v>
      </c>
      <c r="Q113" s="52" t="str">
        <f t="shared" si="58"/>
        <v>145-17</v>
      </c>
      <c r="R113" s="52" t="str">
        <f t="shared" si="59"/>
        <v>145-18</v>
      </c>
      <c r="S113" s="52" t="str">
        <f t="shared" si="60"/>
        <v>145-19</v>
      </c>
      <c r="T113" s="52" t="str">
        <f t="shared" si="61"/>
        <v>145-20</v>
      </c>
      <c r="U113" s="52" t="str">
        <f t="shared" si="62"/>
        <v>145-21</v>
      </c>
      <c r="V113" s="52" t="str">
        <f t="shared" si="63"/>
        <v>145-24</v>
      </c>
      <c r="W113" s="5" t="s">
        <v>12</v>
      </c>
      <c r="X113" s="53" t="s">
        <v>237</v>
      </c>
      <c r="Y113" s="157">
        <v>145</v>
      </c>
      <c r="Z113" s="433">
        <v>1</v>
      </c>
      <c r="AA113" s="433">
        <v>1</v>
      </c>
      <c r="AB113" s="433"/>
      <c r="AC113" s="433">
        <v>3</v>
      </c>
      <c r="AD113" s="433">
        <v>3595</v>
      </c>
      <c r="AE113" s="433"/>
      <c r="AF113" s="433">
        <v>32</v>
      </c>
      <c r="AG113" s="433">
        <v>1</v>
      </c>
      <c r="AH113" s="433">
        <v>92</v>
      </c>
      <c r="AI113" s="433"/>
      <c r="AJ113" s="433">
        <v>2</v>
      </c>
      <c r="AK113" s="433"/>
      <c r="AL113" s="433">
        <v>6</v>
      </c>
      <c r="AM113" s="433"/>
      <c r="AN113" s="433">
        <v>4</v>
      </c>
      <c r="AO113" s="433">
        <v>15</v>
      </c>
      <c r="AP113" s="433"/>
      <c r="AQ113" s="433"/>
      <c r="AR113" s="433"/>
      <c r="AS113" s="433"/>
      <c r="AT113" s="433"/>
      <c r="AU113" s="433">
        <v>1</v>
      </c>
      <c r="AV113" s="433"/>
      <c r="AW113" s="433"/>
      <c r="AX113" s="156">
        <f t="shared" si="69"/>
        <v>3753</v>
      </c>
    </row>
    <row r="114" spans="1:50">
      <c r="A114" s="52" t="str">
        <f t="shared" si="42"/>
        <v>209-1</v>
      </c>
      <c r="B114" s="52" t="str">
        <f t="shared" si="43"/>
        <v>209-2</v>
      </c>
      <c r="C114" s="52" t="str">
        <f t="shared" si="44"/>
        <v>209-3</v>
      </c>
      <c r="D114" s="52" t="str">
        <f t="shared" si="45"/>
        <v>209-4</v>
      </c>
      <c r="E114" s="52" t="str">
        <f t="shared" si="46"/>
        <v>209-5</v>
      </c>
      <c r="F114" s="52" t="str">
        <f t="shared" si="47"/>
        <v>209-6</v>
      </c>
      <c r="G114" s="52" t="str">
        <f t="shared" si="48"/>
        <v>209-7</v>
      </c>
      <c r="H114" s="52" t="str">
        <f t="shared" si="49"/>
        <v>209-8</v>
      </c>
      <c r="I114" s="52" t="str">
        <f t="shared" si="50"/>
        <v>209-9</v>
      </c>
      <c r="J114" s="52" t="str">
        <f t="shared" si="51"/>
        <v>209-10</v>
      </c>
      <c r="K114" s="52" t="str">
        <f t="shared" si="52"/>
        <v>209-11</v>
      </c>
      <c r="L114" s="52" t="str">
        <f t="shared" si="53"/>
        <v>209-12</v>
      </c>
      <c r="M114" s="52" t="str">
        <f t="shared" si="54"/>
        <v>209-13</v>
      </c>
      <c r="N114" s="52" t="str">
        <f t="shared" si="55"/>
        <v>209-14</v>
      </c>
      <c r="O114" s="52" t="str">
        <f t="shared" si="56"/>
        <v>209-15</v>
      </c>
      <c r="P114" s="52" t="str">
        <f t="shared" si="57"/>
        <v>209-16</v>
      </c>
      <c r="Q114" s="52" t="str">
        <f t="shared" si="58"/>
        <v>209-17</v>
      </c>
      <c r="R114" s="52" t="str">
        <f t="shared" si="59"/>
        <v>209-18</v>
      </c>
      <c r="S114" s="52" t="str">
        <f t="shared" si="60"/>
        <v>209-19</v>
      </c>
      <c r="T114" s="52" t="str">
        <f t="shared" si="61"/>
        <v>209-20</v>
      </c>
      <c r="U114" s="52" t="str">
        <f t="shared" si="62"/>
        <v>209-21</v>
      </c>
      <c r="V114" s="52" t="str">
        <f t="shared" si="63"/>
        <v>209-24</v>
      </c>
      <c r="W114" s="5" t="s">
        <v>78</v>
      </c>
      <c r="X114" s="53" t="s">
        <v>237</v>
      </c>
      <c r="Y114" s="157">
        <v>209</v>
      </c>
      <c r="Z114" s="433">
        <v>15</v>
      </c>
      <c r="AA114" s="433">
        <v>8</v>
      </c>
      <c r="AB114" s="433"/>
      <c r="AC114" s="433">
        <v>19</v>
      </c>
      <c r="AD114" s="433">
        <v>12714</v>
      </c>
      <c r="AE114" s="433"/>
      <c r="AF114" s="433">
        <v>125</v>
      </c>
      <c r="AG114" s="433">
        <v>8</v>
      </c>
      <c r="AH114" s="433">
        <v>703</v>
      </c>
      <c r="AI114" s="433">
        <v>1</v>
      </c>
      <c r="AJ114" s="433"/>
      <c r="AK114" s="433"/>
      <c r="AL114" s="433">
        <v>155</v>
      </c>
      <c r="AM114" s="433">
        <v>4</v>
      </c>
      <c r="AN114" s="433">
        <v>79</v>
      </c>
      <c r="AO114" s="433">
        <v>11</v>
      </c>
      <c r="AP114" s="433">
        <v>16</v>
      </c>
      <c r="AQ114" s="433">
        <v>1</v>
      </c>
      <c r="AR114" s="433">
        <v>1</v>
      </c>
      <c r="AS114" s="433"/>
      <c r="AT114" s="433"/>
      <c r="AU114" s="433">
        <v>6</v>
      </c>
      <c r="AV114" s="433"/>
      <c r="AW114" s="433"/>
      <c r="AX114" s="156">
        <f t="shared" si="69"/>
        <v>13866</v>
      </c>
    </row>
    <row r="115" spans="1:50">
      <c r="A115" s="52" t="str">
        <f t="shared" si="42"/>
        <v>282-1</v>
      </c>
      <c r="B115" s="52" t="str">
        <f t="shared" si="43"/>
        <v>282-2</v>
      </c>
      <c r="C115" s="52" t="str">
        <f t="shared" si="44"/>
        <v>282-3</v>
      </c>
      <c r="D115" s="52" t="str">
        <f t="shared" si="45"/>
        <v>282-4</v>
      </c>
      <c r="E115" s="52" t="str">
        <f t="shared" si="46"/>
        <v>282-5</v>
      </c>
      <c r="F115" s="52" t="str">
        <f t="shared" si="47"/>
        <v>282-6</v>
      </c>
      <c r="G115" s="52" t="str">
        <f t="shared" si="48"/>
        <v>282-7</v>
      </c>
      <c r="H115" s="52" t="str">
        <f t="shared" si="49"/>
        <v>282-8</v>
      </c>
      <c r="I115" s="52" t="str">
        <f t="shared" si="50"/>
        <v>282-9</v>
      </c>
      <c r="J115" s="52" t="str">
        <f t="shared" si="51"/>
        <v>282-10</v>
      </c>
      <c r="K115" s="52" t="str">
        <f t="shared" si="52"/>
        <v>282-11</v>
      </c>
      <c r="L115" s="52" t="str">
        <f t="shared" si="53"/>
        <v>282-12</v>
      </c>
      <c r="M115" s="52" t="str">
        <f t="shared" si="54"/>
        <v>282-13</v>
      </c>
      <c r="N115" s="52" t="str">
        <f t="shared" si="55"/>
        <v>282-14</v>
      </c>
      <c r="O115" s="52" t="str">
        <f t="shared" si="56"/>
        <v>282-15</v>
      </c>
      <c r="P115" s="52" t="str">
        <f t="shared" si="57"/>
        <v>282-16</v>
      </c>
      <c r="Q115" s="52" t="str">
        <f t="shared" si="58"/>
        <v>282-17</v>
      </c>
      <c r="R115" s="52" t="str">
        <f t="shared" si="59"/>
        <v>282-18</v>
      </c>
      <c r="S115" s="52" t="str">
        <f t="shared" si="60"/>
        <v>282-19</v>
      </c>
      <c r="T115" s="52" t="str">
        <f t="shared" si="61"/>
        <v>282-20</v>
      </c>
      <c r="U115" s="52" t="str">
        <f t="shared" si="62"/>
        <v>282-21</v>
      </c>
      <c r="V115" s="52" t="str">
        <f t="shared" si="63"/>
        <v>282-24</v>
      </c>
      <c r="W115" s="5" t="s">
        <v>80</v>
      </c>
      <c r="X115" s="53" t="s">
        <v>237</v>
      </c>
      <c r="Y115" s="157">
        <v>282</v>
      </c>
      <c r="Z115" s="433">
        <v>26</v>
      </c>
      <c r="AA115" s="433">
        <v>1</v>
      </c>
      <c r="AB115" s="433"/>
      <c r="AC115" s="433">
        <v>3</v>
      </c>
      <c r="AD115" s="433">
        <v>7292</v>
      </c>
      <c r="AE115" s="433">
        <v>1</v>
      </c>
      <c r="AF115" s="433">
        <v>77</v>
      </c>
      <c r="AG115" s="433">
        <v>8</v>
      </c>
      <c r="AH115" s="433">
        <v>186</v>
      </c>
      <c r="AI115" s="433"/>
      <c r="AJ115" s="433">
        <v>1</v>
      </c>
      <c r="AK115" s="433"/>
      <c r="AL115" s="433">
        <v>17</v>
      </c>
      <c r="AM115" s="433">
        <v>4</v>
      </c>
      <c r="AN115" s="433">
        <v>307</v>
      </c>
      <c r="AO115" s="433">
        <v>5</v>
      </c>
      <c r="AP115" s="433"/>
      <c r="AQ115" s="433">
        <v>5</v>
      </c>
      <c r="AR115" s="433">
        <v>2</v>
      </c>
      <c r="AS115" s="433"/>
      <c r="AT115" s="433"/>
      <c r="AU115" s="433">
        <v>5</v>
      </c>
      <c r="AV115" s="433"/>
      <c r="AW115" s="433"/>
      <c r="AX115" s="156">
        <f t="shared" si="69"/>
        <v>7940</v>
      </c>
    </row>
    <row r="116" spans="1:50">
      <c r="A116" s="52" t="str">
        <f t="shared" si="42"/>
        <v>353-1</v>
      </c>
      <c r="B116" s="52" t="str">
        <f t="shared" si="43"/>
        <v>353-2</v>
      </c>
      <c r="C116" s="52" t="str">
        <f t="shared" si="44"/>
        <v>353-3</v>
      </c>
      <c r="D116" s="52" t="str">
        <f t="shared" si="45"/>
        <v>353-4</v>
      </c>
      <c r="E116" s="52" t="str">
        <f t="shared" si="46"/>
        <v>353-5</v>
      </c>
      <c r="F116" s="52" t="str">
        <f t="shared" si="47"/>
        <v>353-6</v>
      </c>
      <c r="G116" s="52" t="str">
        <f t="shared" si="48"/>
        <v>353-7</v>
      </c>
      <c r="H116" s="52" t="str">
        <f t="shared" si="49"/>
        <v>353-8</v>
      </c>
      <c r="I116" s="52" t="str">
        <f t="shared" si="50"/>
        <v>353-9</v>
      </c>
      <c r="J116" s="52" t="str">
        <f t="shared" si="51"/>
        <v>353-10</v>
      </c>
      <c r="K116" s="52" t="str">
        <f t="shared" si="52"/>
        <v>353-11</v>
      </c>
      <c r="L116" s="52" t="str">
        <f t="shared" si="53"/>
        <v>353-12</v>
      </c>
      <c r="M116" s="52" t="str">
        <f t="shared" si="54"/>
        <v>353-13</v>
      </c>
      <c r="N116" s="52" t="str">
        <f t="shared" si="55"/>
        <v>353-14</v>
      </c>
      <c r="O116" s="52" t="str">
        <f t="shared" si="56"/>
        <v>353-15</v>
      </c>
      <c r="P116" s="52" t="str">
        <f t="shared" si="57"/>
        <v>353-16</v>
      </c>
      <c r="Q116" s="52" t="str">
        <f t="shared" si="58"/>
        <v>353-17</v>
      </c>
      <c r="R116" s="52" t="str">
        <f t="shared" si="59"/>
        <v>353-18</v>
      </c>
      <c r="S116" s="52" t="str">
        <f t="shared" si="60"/>
        <v>353-19</v>
      </c>
      <c r="T116" s="52" t="str">
        <f t="shared" si="61"/>
        <v>353-20</v>
      </c>
      <c r="U116" s="52" t="str">
        <f t="shared" si="62"/>
        <v>353-21</v>
      </c>
      <c r="V116" s="52" t="str">
        <f t="shared" si="63"/>
        <v>353-24</v>
      </c>
      <c r="W116" s="5" t="s">
        <v>115</v>
      </c>
      <c r="X116" s="53" t="s">
        <v>237</v>
      </c>
      <c r="Y116" s="157">
        <v>353</v>
      </c>
      <c r="Z116" s="433">
        <v>1</v>
      </c>
      <c r="AA116" s="433"/>
      <c r="AB116" s="433"/>
      <c r="AC116" s="433">
        <v>3</v>
      </c>
      <c r="AD116" s="433">
        <v>2079</v>
      </c>
      <c r="AE116" s="433"/>
      <c r="AF116" s="433">
        <v>28</v>
      </c>
      <c r="AG116" s="433">
        <v>1</v>
      </c>
      <c r="AH116" s="433">
        <v>150</v>
      </c>
      <c r="AI116" s="433"/>
      <c r="AJ116" s="433"/>
      <c r="AK116" s="433"/>
      <c r="AL116" s="433">
        <v>6</v>
      </c>
      <c r="AM116" s="433"/>
      <c r="AN116" s="433">
        <v>560</v>
      </c>
      <c r="AO116" s="433"/>
      <c r="AP116" s="433"/>
      <c r="AQ116" s="433">
        <v>1</v>
      </c>
      <c r="AR116" s="433">
        <v>1</v>
      </c>
      <c r="AS116" s="433"/>
      <c r="AT116" s="433">
        <v>1</v>
      </c>
      <c r="AU116" s="433"/>
      <c r="AV116" s="433"/>
      <c r="AW116" s="433"/>
      <c r="AX116" s="156">
        <f t="shared" si="69"/>
        <v>2831</v>
      </c>
    </row>
    <row r="117" spans="1:50">
      <c r="A117" s="52" t="str">
        <f t="shared" si="42"/>
        <v>364-1</v>
      </c>
      <c r="B117" s="52" t="str">
        <f t="shared" si="43"/>
        <v>364-2</v>
      </c>
      <c r="C117" s="52" t="str">
        <f t="shared" si="44"/>
        <v>364-3</v>
      </c>
      <c r="D117" s="52" t="str">
        <f t="shared" si="45"/>
        <v>364-4</v>
      </c>
      <c r="E117" s="52" t="str">
        <f t="shared" si="46"/>
        <v>364-5</v>
      </c>
      <c r="F117" s="52" t="str">
        <f t="shared" si="47"/>
        <v>364-6</v>
      </c>
      <c r="G117" s="52" t="str">
        <f t="shared" si="48"/>
        <v>364-7</v>
      </c>
      <c r="H117" s="52" t="str">
        <f t="shared" si="49"/>
        <v>364-8</v>
      </c>
      <c r="I117" s="52" t="str">
        <f t="shared" si="50"/>
        <v>364-9</v>
      </c>
      <c r="J117" s="52" t="str">
        <f t="shared" si="51"/>
        <v>364-10</v>
      </c>
      <c r="K117" s="52" t="str">
        <f t="shared" si="52"/>
        <v>364-11</v>
      </c>
      <c r="L117" s="52" t="str">
        <f t="shared" si="53"/>
        <v>364-12</v>
      </c>
      <c r="M117" s="52" t="str">
        <f t="shared" si="54"/>
        <v>364-13</v>
      </c>
      <c r="N117" s="52" t="str">
        <f t="shared" si="55"/>
        <v>364-14</v>
      </c>
      <c r="O117" s="52" t="str">
        <f t="shared" si="56"/>
        <v>364-15</v>
      </c>
      <c r="P117" s="52" t="str">
        <f t="shared" si="57"/>
        <v>364-16</v>
      </c>
      <c r="Q117" s="52" t="str">
        <f t="shared" si="58"/>
        <v>364-17</v>
      </c>
      <c r="R117" s="52" t="str">
        <f t="shared" si="59"/>
        <v>364-18</v>
      </c>
      <c r="S117" s="52" t="str">
        <f t="shared" si="60"/>
        <v>364-19</v>
      </c>
      <c r="T117" s="52" t="str">
        <f t="shared" si="61"/>
        <v>364-20</v>
      </c>
      <c r="U117" s="52" t="str">
        <f t="shared" si="62"/>
        <v>364-21</v>
      </c>
      <c r="V117" s="52" t="str">
        <f t="shared" si="63"/>
        <v>364-24</v>
      </c>
      <c r="W117" s="4" t="s">
        <v>18</v>
      </c>
      <c r="X117" s="53" t="s">
        <v>237</v>
      </c>
      <c r="Y117" s="157">
        <v>364</v>
      </c>
      <c r="Z117" s="433">
        <v>31</v>
      </c>
      <c r="AA117" s="433">
        <v>27</v>
      </c>
      <c r="AB117" s="433">
        <v>3</v>
      </c>
      <c r="AC117" s="433">
        <v>41</v>
      </c>
      <c r="AD117" s="433">
        <v>6842</v>
      </c>
      <c r="AE117" s="433">
        <v>2</v>
      </c>
      <c r="AF117" s="433">
        <v>117</v>
      </c>
      <c r="AG117" s="433">
        <v>3</v>
      </c>
      <c r="AH117" s="433">
        <v>357</v>
      </c>
      <c r="AI117" s="433">
        <v>2</v>
      </c>
      <c r="AJ117" s="433"/>
      <c r="AK117" s="433"/>
      <c r="AL117" s="433">
        <v>127</v>
      </c>
      <c r="AM117" s="433">
        <v>1</v>
      </c>
      <c r="AN117" s="433">
        <v>675</v>
      </c>
      <c r="AO117" s="433">
        <v>11</v>
      </c>
      <c r="AP117" s="433">
        <v>1471</v>
      </c>
      <c r="AQ117" s="433">
        <v>2</v>
      </c>
      <c r="AR117" s="433">
        <v>11</v>
      </c>
      <c r="AS117" s="433"/>
      <c r="AT117" s="433"/>
      <c r="AU117" s="433">
        <v>1</v>
      </c>
      <c r="AV117" s="433"/>
      <c r="AW117" s="433"/>
      <c r="AX117" s="156">
        <f t="shared" si="69"/>
        <v>9724</v>
      </c>
    </row>
    <row r="118" spans="1:50">
      <c r="A118" s="52" t="str">
        <f t="shared" si="42"/>
        <v>368-1</v>
      </c>
      <c r="B118" s="52" t="str">
        <f t="shared" si="43"/>
        <v>368-2</v>
      </c>
      <c r="C118" s="52" t="str">
        <f t="shared" si="44"/>
        <v>368-3</v>
      </c>
      <c r="D118" s="52" t="str">
        <f t="shared" si="45"/>
        <v>368-4</v>
      </c>
      <c r="E118" s="52" t="str">
        <f t="shared" si="46"/>
        <v>368-5</v>
      </c>
      <c r="F118" s="52" t="str">
        <f t="shared" si="47"/>
        <v>368-6</v>
      </c>
      <c r="G118" s="52" t="str">
        <f t="shared" si="48"/>
        <v>368-7</v>
      </c>
      <c r="H118" s="52" t="str">
        <f t="shared" si="49"/>
        <v>368-8</v>
      </c>
      <c r="I118" s="52" t="str">
        <f t="shared" si="50"/>
        <v>368-9</v>
      </c>
      <c r="J118" s="52" t="str">
        <f t="shared" si="51"/>
        <v>368-10</v>
      </c>
      <c r="K118" s="52" t="str">
        <f t="shared" si="52"/>
        <v>368-11</v>
      </c>
      <c r="L118" s="52" t="str">
        <f t="shared" si="53"/>
        <v>368-12</v>
      </c>
      <c r="M118" s="52" t="str">
        <f t="shared" si="54"/>
        <v>368-13</v>
      </c>
      <c r="N118" s="52" t="str">
        <f t="shared" si="55"/>
        <v>368-14</v>
      </c>
      <c r="O118" s="52" t="str">
        <f t="shared" si="56"/>
        <v>368-15</v>
      </c>
      <c r="P118" s="52" t="str">
        <f t="shared" si="57"/>
        <v>368-16</v>
      </c>
      <c r="Q118" s="52" t="str">
        <f t="shared" si="58"/>
        <v>368-17</v>
      </c>
      <c r="R118" s="52" t="str">
        <f t="shared" si="59"/>
        <v>368-18</v>
      </c>
      <c r="S118" s="52" t="str">
        <f t="shared" si="60"/>
        <v>368-19</v>
      </c>
      <c r="T118" s="52" t="str">
        <f t="shared" si="61"/>
        <v>368-20</v>
      </c>
      <c r="U118" s="52" t="str">
        <f t="shared" si="62"/>
        <v>368-21</v>
      </c>
      <c r="V118" s="52" t="str">
        <f t="shared" si="63"/>
        <v>368-24</v>
      </c>
      <c r="W118" s="5" t="s">
        <v>111</v>
      </c>
      <c r="X118" s="53" t="s">
        <v>237</v>
      </c>
      <c r="Y118" s="157">
        <v>368</v>
      </c>
      <c r="Z118" s="433">
        <v>11</v>
      </c>
      <c r="AA118" s="433"/>
      <c r="AB118" s="433"/>
      <c r="AC118" s="433">
        <v>3</v>
      </c>
      <c r="AD118" s="433">
        <v>4892</v>
      </c>
      <c r="AE118" s="433">
        <v>1</v>
      </c>
      <c r="AF118" s="433">
        <v>98</v>
      </c>
      <c r="AG118" s="433">
        <v>4</v>
      </c>
      <c r="AH118" s="433">
        <v>219</v>
      </c>
      <c r="AI118" s="433"/>
      <c r="AJ118" s="433"/>
      <c r="AK118" s="433"/>
      <c r="AL118" s="433">
        <v>3</v>
      </c>
      <c r="AM118" s="433"/>
      <c r="AN118" s="433">
        <v>1267</v>
      </c>
      <c r="AO118" s="433">
        <v>13</v>
      </c>
      <c r="AP118" s="433">
        <v>1</v>
      </c>
      <c r="AQ118" s="433"/>
      <c r="AR118" s="433">
        <v>9</v>
      </c>
      <c r="AS118" s="433"/>
      <c r="AT118" s="433"/>
      <c r="AU118" s="433">
        <v>18</v>
      </c>
      <c r="AV118" s="433"/>
      <c r="AW118" s="433"/>
      <c r="AX118" s="156">
        <f t="shared" si="69"/>
        <v>6539</v>
      </c>
    </row>
    <row r="119" spans="1:50">
      <c r="A119" s="52" t="str">
        <f t="shared" si="42"/>
        <v>390-1</v>
      </c>
      <c r="B119" s="52" t="str">
        <f t="shared" si="43"/>
        <v>390-2</v>
      </c>
      <c r="C119" s="52" t="str">
        <f t="shared" si="44"/>
        <v>390-3</v>
      </c>
      <c r="D119" s="52" t="str">
        <f t="shared" si="45"/>
        <v>390-4</v>
      </c>
      <c r="E119" s="52" t="str">
        <f t="shared" si="46"/>
        <v>390-5</v>
      </c>
      <c r="F119" s="52" t="str">
        <f t="shared" si="47"/>
        <v>390-6</v>
      </c>
      <c r="G119" s="52" t="str">
        <f t="shared" si="48"/>
        <v>390-7</v>
      </c>
      <c r="H119" s="52" t="str">
        <f t="shared" si="49"/>
        <v>390-8</v>
      </c>
      <c r="I119" s="52" t="str">
        <f t="shared" si="50"/>
        <v>390-9</v>
      </c>
      <c r="J119" s="52" t="str">
        <f t="shared" si="51"/>
        <v>390-10</v>
      </c>
      <c r="K119" s="52" t="str">
        <f t="shared" si="52"/>
        <v>390-11</v>
      </c>
      <c r="L119" s="52" t="str">
        <f t="shared" si="53"/>
        <v>390-12</v>
      </c>
      <c r="M119" s="52" t="str">
        <f t="shared" si="54"/>
        <v>390-13</v>
      </c>
      <c r="N119" s="52" t="str">
        <f t="shared" si="55"/>
        <v>390-14</v>
      </c>
      <c r="O119" s="52" t="str">
        <f t="shared" si="56"/>
        <v>390-15</v>
      </c>
      <c r="P119" s="52" t="str">
        <f t="shared" si="57"/>
        <v>390-16</v>
      </c>
      <c r="Q119" s="52" t="str">
        <f t="shared" si="58"/>
        <v>390-17</v>
      </c>
      <c r="R119" s="52" t="str">
        <f t="shared" si="59"/>
        <v>390-18</v>
      </c>
      <c r="S119" s="52" t="str">
        <f t="shared" si="60"/>
        <v>390-19</v>
      </c>
      <c r="T119" s="52" t="str">
        <f t="shared" si="61"/>
        <v>390-20</v>
      </c>
      <c r="U119" s="52" t="str">
        <f t="shared" si="62"/>
        <v>390-21</v>
      </c>
      <c r="V119" s="52" t="str">
        <f t="shared" si="63"/>
        <v>390-24</v>
      </c>
      <c r="W119" s="4" t="s">
        <v>19</v>
      </c>
      <c r="X119" s="53" t="s">
        <v>237</v>
      </c>
      <c r="Y119" s="157">
        <v>390</v>
      </c>
      <c r="Z119" s="433">
        <v>4</v>
      </c>
      <c r="AA119" s="433">
        <v>6</v>
      </c>
      <c r="AB119" s="433">
        <v>1</v>
      </c>
      <c r="AC119" s="433">
        <v>2</v>
      </c>
      <c r="AD119" s="433">
        <v>3497</v>
      </c>
      <c r="AE119" s="433">
        <v>1</v>
      </c>
      <c r="AF119" s="433">
        <v>104</v>
      </c>
      <c r="AG119" s="433">
        <v>3</v>
      </c>
      <c r="AH119" s="433">
        <v>272</v>
      </c>
      <c r="AI119" s="433">
        <v>14</v>
      </c>
      <c r="AJ119" s="433"/>
      <c r="AK119" s="433"/>
      <c r="AL119" s="433"/>
      <c r="AM119" s="433">
        <v>1</v>
      </c>
      <c r="AN119" s="433">
        <v>373</v>
      </c>
      <c r="AO119" s="433">
        <v>1</v>
      </c>
      <c r="AP119" s="433"/>
      <c r="AQ119" s="433"/>
      <c r="AR119" s="433"/>
      <c r="AS119" s="433"/>
      <c r="AT119" s="433"/>
      <c r="AU119" s="433">
        <v>2</v>
      </c>
      <c r="AV119" s="433"/>
      <c r="AW119" s="433"/>
      <c r="AX119" s="156">
        <f t="shared" si="69"/>
        <v>4281</v>
      </c>
    </row>
    <row r="120" spans="1:50">
      <c r="A120" s="52" t="str">
        <f t="shared" si="42"/>
        <v>467-1</v>
      </c>
      <c r="B120" s="52" t="str">
        <f t="shared" si="43"/>
        <v>467-2</v>
      </c>
      <c r="C120" s="52" t="str">
        <f t="shared" si="44"/>
        <v>467-3</v>
      </c>
      <c r="D120" s="52" t="str">
        <f t="shared" si="45"/>
        <v>467-4</v>
      </c>
      <c r="E120" s="52" t="str">
        <f t="shared" si="46"/>
        <v>467-5</v>
      </c>
      <c r="F120" s="52" t="str">
        <f t="shared" si="47"/>
        <v>467-6</v>
      </c>
      <c r="G120" s="52" t="str">
        <f t="shared" si="48"/>
        <v>467-7</v>
      </c>
      <c r="H120" s="52" t="str">
        <f t="shared" si="49"/>
        <v>467-8</v>
      </c>
      <c r="I120" s="52" t="str">
        <f t="shared" si="50"/>
        <v>467-9</v>
      </c>
      <c r="J120" s="52" t="str">
        <f t="shared" si="51"/>
        <v>467-10</v>
      </c>
      <c r="K120" s="52" t="str">
        <f t="shared" si="52"/>
        <v>467-11</v>
      </c>
      <c r="L120" s="52" t="str">
        <f t="shared" si="53"/>
        <v>467-12</v>
      </c>
      <c r="M120" s="52" t="str">
        <f t="shared" si="54"/>
        <v>467-13</v>
      </c>
      <c r="N120" s="52" t="str">
        <f t="shared" si="55"/>
        <v>467-14</v>
      </c>
      <c r="O120" s="52" t="str">
        <f t="shared" si="56"/>
        <v>467-15</v>
      </c>
      <c r="P120" s="52" t="str">
        <f t="shared" si="57"/>
        <v>467-16</v>
      </c>
      <c r="Q120" s="52" t="str">
        <f t="shared" si="58"/>
        <v>467-17</v>
      </c>
      <c r="R120" s="52" t="str">
        <f t="shared" si="59"/>
        <v>467-18</v>
      </c>
      <c r="S120" s="52" t="str">
        <f t="shared" si="60"/>
        <v>467-19</v>
      </c>
      <c r="T120" s="52" t="str">
        <f t="shared" si="61"/>
        <v>467-20</v>
      </c>
      <c r="U120" s="52" t="str">
        <f t="shared" si="62"/>
        <v>467-21</v>
      </c>
      <c r="V120" s="52" t="str">
        <f t="shared" si="63"/>
        <v>467-24</v>
      </c>
      <c r="W120" s="5" t="s">
        <v>86</v>
      </c>
      <c r="X120" s="53" t="s">
        <v>237</v>
      </c>
      <c r="Y120" s="157">
        <v>467</v>
      </c>
      <c r="Z120" s="433">
        <v>1</v>
      </c>
      <c r="AA120" s="433">
        <v>2</v>
      </c>
      <c r="AB120" s="433">
        <v>1</v>
      </c>
      <c r="AC120" s="433"/>
      <c r="AD120" s="433">
        <v>2321</v>
      </c>
      <c r="AE120" s="433"/>
      <c r="AF120" s="433">
        <v>47</v>
      </c>
      <c r="AG120" s="433">
        <v>2</v>
      </c>
      <c r="AH120" s="433">
        <v>982</v>
      </c>
      <c r="AI120" s="433"/>
      <c r="AJ120" s="433"/>
      <c r="AK120" s="433"/>
      <c r="AL120" s="433">
        <v>4</v>
      </c>
      <c r="AM120" s="433"/>
      <c r="AN120" s="433">
        <v>1034</v>
      </c>
      <c r="AO120" s="433">
        <v>1</v>
      </c>
      <c r="AP120" s="433"/>
      <c r="AQ120" s="433"/>
      <c r="AR120" s="433">
        <v>7</v>
      </c>
      <c r="AS120" s="433"/>
      <c r="AT120" s="433"/>
      <c r="AU120" s="433"/>
      <c r="AV120" s="433"/>
      <c r="AW120" s="433"/>
      <c r="AX120" s="156">
        <f t="shared" si="69"/>
        <v>4402</v>
      </c>
    </row>
    <row r="121" spans="1:50">
      <c r="A121" s="52" t="str">
        <f t="shared" si="42"/>
        <v>576-1</v>
      </c>
      <c r="B121" s="52" t="str">
        <f t="shared" si="43"/>
        <v>576-2</v>
      </c>
      <c r="C121" s="52" t="str">
        <f t="shared" si="44"/>
        <v>576-3</v>
      </c>
      <c r="D121" s="52" t="str">
        <f t="shared" si="45"/>
        <v>576-4</v>
      </c>
      <c r="E121" s="52" t="str">
        <f t="shared" si="46"/>
        <v>576-5</v>
      </c>
      <c r="F121" s="52" t="str">
        <f t="shared" si="47"/>
        <v>576-6</v>
      </c>
      <c r="G121" s="52" t="str">
        <f t="shared" si="48"/>
        <v>576-7</v>
      </c>
      <c r="H121" s="52" t="str">
        <f t="shared" si="49"/>
        <v>576-8</v>
      </c>
      <c r="I121" s="52" t="str">
        <f t="shared" si="50"/>
        <v>576-9</v>
      </c>
      <c r="J121" s="52" t="str">
        <f t="shared" si="51"/>
        <v>576-10</v>
      </c>
      <c r="K121" s="52" t="str">
        <f t="shared" si="52"/>
        <v>576-11</v>
      </c>
      <c r="L121" s="52" t="str">
        <f t="shared" si="53"/>
        <v>576-12</v>
      </c>
      <c r="M121" s="52" t="str">
        <f t="shared" si="54"/>
        <v>576-13</v>
      </c>
      <c r="N121" s="52" t="str">
        <f t="shared" si="55"/>
        <v>576-14</v>
      </c>
      <c r="O121" s="52" t="str">
        <f t="shared" si="56"/>
        <v>576-15</v>
      </c>
      <c r="P121" s="52" t="str">
        <f t="shared" si="57"/>
        <v>576-16</v>
      </c>
      <c r="Q121" s="52" t="str">
        <f t="shared" si="58"/>
        <v>576-17</v>
      </c>
      <c r="R121" s="52" t="str">
        <f t="shared" si="59"/>
        <v>576-18</v>
      </c>
      <c r="S121" s="52" t="str">
        <f t="shared" si="60"/>
        <v>576-19</v>
      </c>
      <c r="T121" s="52" t="str">
        <f t="shared" si="61"/>
        <v>576-20</v>
      </c>
      <c r="U121" s="52" t="str">
        <f t="shared" si="62"/>
        <v>576-21</v>
      </c>
      <c r="V121" s="52" t="str">
        <f t="shared" si="63"/>
        <v>576-24</v>
      </c>
      <c r="W121" s="4" t="s">
        <v>90</v>
      </c>
      <c r="X121" s="53" t="s">
        <v>237</v>
      </c>
      <c r="Y121" s="157">
        <v>576</v>
      </c>
      <c r="Z121" s="433">
        <v>12</v>
      </c>
      <c r="AA121" s="433">
        <v>3</v>
      </c>
      <c r="AB121" s="433">
        <v>1</v>
      </c>
      <c r="AC121" s="433">
        <v>5</v>
      </c>
      <c r="AD121" s="433">
        <v>5287</v>
      </c>
      <c r="AE121" s="433">
        <v>1</v>
      </c>
      <c r="AF121" s="433">
        <v>125</v>
      </c>
      <c r="AG121" s="433">
        <v>4</v>
      </c>
      <c r="AH121" s="433">
        <v>208</v>
      </c>
      <c r="AI121" s="433"/>
      <c r="AJ121" s="433"/>
      <c r="AK121" s="433"/>
      <c r="AL121" s="433">
        <v>78</v>
      </c>
      <c r="AM121" s="433"/>
      <c r="AN121" s="433">
        <v>88</v>
      </c>
      <c r="AO121" s="433"/>
      <c r="AP121" s="433">
        <v>96</v>
      </c>
      <c r="AQ121" s="433">
        <v>2</v>
      </c>
      <c r="AR121" s="433">
        <v>8</v>
      </c>
      <c r="AS121" s="433"/>
      <c r="AT121" s="433"/>
      <c r="AU121" s="433">
        <v>1</v>
      </c>
      <c r="AV121" s="433"/>
      <c r="AW121" s="433"/>
      <c r="AX121" s="156">
        <f t="shared" si="69"/>
        <v>5919</v>
      </c>
    </row>
    <row r="122" spans="1:50">
      <c r="A122" s="52" t="str">
        <f t="shared" si="42"/>
        <v>642-1</v>
      </c>
      <c r="B122" s="52" t="str">
        <f t="shared" si="43"/>
        <v>642-2</v>
      </c>
      <c r="C122" s="52" t="str">
        <f t="shared" si="44"/>
        <v>642-3</v>
      </c>
      <c r="D122" s="52" t="str">
        <f t="shared" si="45"/>
        <v>642-4</v>
      </c>
      <c r="E122" s="52" t="str">
        <f t="shared" si="46"/>
        <v>642-5</v>
      </c>
      <c r="F122" s="52" t="str">
        <f t="shared" si="47"/>
        <v>642-6</v>
      </c>
      <c r="G122" s="52" t="str">
        <f t="shared" si="48"/>
        <v>642-7</v>
      </c>
      <c r="H122" s="52" t="str">
        <f t="shared" si="49"/>
        <v>642-8</v>
      </c>
      <c r="I122" s="52" t="str">
        <f t="shared" si="50"/>
        <v>642-9</v>
      </c>
      <c r="J122" s="52" t="str">
        <f t="shared" si="51"/>
        <v>642-10</v>
      </c>
      <c r="K122" s="52" t="str">
        <f t="shared" si="52"/>
        <v>642-11</v>
      </c>
      <c r="L122" s="52" t="str">
        <f t="shared" si="53"/>
        <v>642-12</v>
      </c>
      <c r="M122" s="52" t="str">
        <f t="shared" si="54"/>
        <v>642-13</v>
      </c>
      <c r="N122" s="52" t="str">
        <f t="shared" si="55"/>
        <v>642-14</v>
      </c>
      <c r="O122" s="52" t="str">
        <f t="shared" si="56"/>
        <v>642-15</v>
      </c>
      <c r="P122" s="52" t="str">
        <f t="shared" si="57"/>
        <v>642-16</v>
      </c>
      <c r="Q122" s="52" t="str">
        <f t="shared" si="58"/>
        <v>642-17</v>
      </c>
      <c r="R122" s="52" t="str">
        <f t="shared" si="59"/>
        <v>642-18</v>
      </c>
      <c r="S122" s="52" t="str">
        <f t="shared" si="60"/>
        <v>642-19</v>
      </c>
      <c r="T122" s="52" t="str">
        <f t="shared" si="61"/>
        <v>642-20</v>
      </c>
      <c r="U122" s="52" t="str">
        <f t="shared" si="62"/>
        <v>642-21</v>
      </c>
      <c r="V122" s="52" t="str">
        <f t="shared" si="63"/>
        <v>642-24</v>
      </c>
      <c r="W122" s="4" t="s">
        <v>24</v>
      </c>
      <c r="X122" s="53" t="s">
        <v>237</v>
      </c>
      <c r="Y122" s="456">
        <v>642</v>
      </c>
      <c r="Z122" s="433">
        <v>8</v>
      </c>
      <c r="AA122" s="433">
        <v>2</v>
      </c>
      <c r="AB122" s="433"/>
      <c r="AC122" s="433">
        <v>14</v>
      </c>
      <c r="AD122" s="433">
        <v>11857</v>
      </c>
      <c r="AE122" s="433">
        <v>10</v>
      </c>
      <c r="AF122" s="433">
        <v>13</v>
      </c>
      <c r="AG122" s="433">
        <v>5</v>
      </c>
      <c r="AH122" s="433">
        <v>888</v>
      </c>
      <c r="AI122" s="433"/>
      <c r="AJ122" s="433"/>
      <c r="AK122" s="433"/>
      <c r="AL122" s="433">
        <v>59</v>
      </c>
      <c r="AM122" s="433">
        <v>4</v>
      </c>
      <c r="AN122" s="433">
        <v>230</v>
      </c>
      <c r="AO122" s="433">
        <v>1</v>
      </c>
      <c r="AP122" s="433">
        <v>3</v>
      </c>
      <c r="AQ122" s="433">
        <v>2</v>
      </c>
      <c r="AR122" s="433">
        <v>10</v>
      </c>
      <c r="AS122" s="433"/>
      <c r="AT122" s="433"/>
      <c r="AU122" s="433">
        <v>3</v>
      </c>
      <c r="AV122" s="433"/>
      <c r="AW122" s="433"/>
      <c r="AX122" s="156">
        <f t="shared" si="69"/>
        <v>13109</v>
      </c>
    </row>
    <row r="123" spans="1:50">
      <c r="A123" s="52" t="str">
        <f t="shared" si="42"/>
        <v>679-1</v>
      </c>
      <c r="B123" s="52" t="str">
        <f t="shared" si="43"/>
        <v>679-2</v>
      </c>
      <c r="C123" s="52" t="str">
        <f t="shared" si="44"/>
        <v>679-3</v>
      </c>
      <c r="D123" s="52" t="str">
        <f t="shared" si="45"/>
        <v>679-4</v>
      </c>
      <c r="E123" s="52" t="str">
        <f t="shared" si="46"/>
        <v>679-5</v>
      </c>
      <c r="F123" s="52" t="str">
        <f t="shared" si="47"/>
        <v>679-6</v>
      </c>
      <c r="G123" s="52" t="str">
        <f t="shared" si="48"/>
        <v>679-7</v>
      </c>
      <c r="H123" s="52" t="str">
        <f t="shared" si="49"/>
        <v>679-8</v>
      </c>
      <c r="I123" s="52" t="str">
        <f t="shared" si="50"/>
        <v>679-9</v>
      </c>
      <c r="J123" s="52" t="str">
        <f t="shared" si="51"/>
        <v>679-10</v>
      </c>
      <c r="K123" s="52" t="str">
        <f t="shared" si="52"/>
        <v>679-11</v>
      </c>
      <c r="L123" s="52" t="str">
        <f t="shared" si="53"/>
        <v>679-12</v>
      </c>
      <c r="M123" s="52" t="str">
        <f t="shared" si="54"/>
        <v>679-13</v>
      </c>
      <c r="N123" s="52" t="str">
        <f t="shared" si="55"/>
        <v>679-14</v>
      </c>
      <c r="O123" s="52" t="str">
        <f t="shared" si="56"/>
        <v>679-15</v>
      </c>
      <c r="P123" s="52" t="str">
        <f t="shared" si="57"/>
        <v>679-16</v>
      </c>
      <c r="Q123" s="52" t="str">
        <f t="shared" si="58"/>
        <v>679-17</v>
      </c>
      <c r="R123" s="52" t="str">
        <f t="shared" si="59"/>
        <v>679-18</v>
      </c>
      <c r="S123" s="52" t="str">
        <f t="shared" si="60"/>
        <v>679-19</v>
      </c>
      <c r="T123" s="52" t="str">
        <f t="shared" si="61"/>
        <v>679-20</v>
      </c>
      <c r="U123" s="52" t="str">
        <f t="shared" si="62"/>
        <v>679-21</v>
      </c>
      <c r="V123" s="52" t="str">
        <f t="shared" si="63"/>
        <v>679-24</v>
      </c>
      <c r="W123" s="4" t="s">
        <v>25</v>
      </c>
      <c r="X123" s="53" t="s">
        <v>237</v>
      </c>
      <c r="Y123" s="456">
        <v>679</v>
      </c>
      <c r="Z123" s="433">
        <v>9</v>
      </c>
      <c r="AA123" s="433">
        <v>7</v>
      </c>
      <c r="AB123" s="433">
        <v>2</v>
      </c>
      <c r="AC123" s="433">
        <v>10</v>
      </c>
      <c r="AD123" s="433">
        <v>11883</v>
      </c>
      <c r="AE123" s="433"/>
      <c r="AF123" s="433">
        <v>45</v>
      </c>
      <c r="AG123" s="433">
        <v>7</v>
      </c>
      <c r="AH123" s="433">
        <v>972</v>
      </c>
      <c r="AI123" s="433">
        <v>3</v>
      </c>
      <c r="AJ123" s="433"/>
      <c r="AK123" s="433"/>
      <c r="AL123" s="433"/>
      <c r="AM123" s="433">
        <v>13</v>
      </c>
      <c r="AN123" s="433">
        <v>416</v>
      </c>
      <c r="AO123" s="433">
        <v>14</v>
      </c>
      <c r="AP123" s="433">
        <v>4</v>
      </c>
      <c r="AQ123" s="433">
        <v>3</v>
      </c>
      <c r="AR123" s="433">
        <v>17</v>
      </c>
      <c r="AS123" s="433"/>
      <c r="AT123" s="433"/>
      <c r="AU123" s="433">
        <v>2</v>
      </c>
      <c r="AV123" s="433"/>
      <c r="AW123" s="433"/>
      <c r="AX123" s="156">
        <f t="shared" si="69"/>
        <v>13407</v>
      </c>
    </row>
    <row r="124" spans="1:50">
      <c r="A124" s="52" t="str">
        <f t="shared" si="42"/>
        <v>789-1</v>
      </c>
      <c r="B124" s="52" t="str">
        <f t="shared" si="43"/>
        <v>789-2</v>
      </c>
      <c r="C124" s="52" t="str">
        <f t="shared" si="44"/>
        <v>789-3</v>
      </c>
      <c r="D124" s="52" t="str">
        <f t="shared" si="45"/>
        <v>789-4</v>
      </c>
      <c r="E124" s="52" t="str">
        <f t="shared" si="46"/>
        <v>789-5</v>
      </c>
      <c r="F124" s="52" t="str">
        <f t="shared" si="47"/>
        <v>789-6</v>
      </c>
      <c r="G124" s="52" t="str">
        <f t="shared" si="48"/>
        <v>789-7</v>
      </c>
      <c r="H124" s="52" t="str">
        <f t="shared" si="49"/>
        <v>789-8</v>
      </c>
      <c r="I124" s="52" t="str">
        <f t="shared" si="50"/>
        <v>789-9</v>
      </c>
      <c r="J124" s="52" t="str">
        <f t="shared" si="51"/>
        <v>789-10</v>
      </c>
      <c r="K124" s="52" t="str">
        <f t="shared" si="52"/>
        <v>789-11</v>
      </c>
      <c r="L124" s="52" t="str">
        <f t="shared" si="53"/>
        <v>789-12</v>
      </c>
      <c r="M124" s="52" t="str">
        <f t="shared" si="54"/>
        <v>789-13</v>
      </c>
      <c r="N124" s="52" t="str">
        <f t="shared" si="55"/>
        <v>789-14</v>
      </c>
      <c r="O124" s="52" t="str">
        <f t="shared" si="56"/>
        <v>789-15</v>
      </c>
      <c r="P124" s="52" t="str">
        <f t="shared" si="57"/>
        <v>789-16</v>
      </c>
      <c r="Q124" s="52" t="str">
        <f t="shared" si="58"/>
        <v>789-17</v>
      </c>
      <c r="R124" s="52" t="str">
        <f t="shared" si="59"/>
        <v>789-18</v>
      </c>
      <c r="S124" s="52" t="str">
        <f t="shared" si="60"/>
        <v>789-19</v>
      </c>
      <c r="T124" s="52" t="str">
        <f t="shared" si="61"/>
        <v>789-20</v>
      </c>
      <c r="U124" s="52" t="str">
        <f t="shared" si="62"/>
        <v>789-21</v>
      </c>
      <c r="V124" s="52" t="str">
        <f t="shared" si="63"/>
        <v>789-24</v>
      </c>
      <c r="W124" s="5" t="s">
        <v>116</v>
      </c>
      <c r="X124" s="53" t="s">
        <v>237</v>
      </c>
      <c r="Y124" s="456">
        <v>789</v>
      </c>
      <c r="Z124" s="433">
        <v>21</v>
      </c>
      <c r="AA124" s="433">
        <v>6</v>
      </c>
      <c r="AB124" s="433">
        <v>1</v>
      </c>
      <c r="AC124" s="433">
        <v>25</v>
      </c>
      <c r="AD124" s="433">
        <v>8089</v>
      </c>
      <c r="AE124" s="433"/>
      <c r="AF124" s="433">
        <v>96</v>
      </c>
      <c r="AG124" s="433">
        <v>9</v>
      </c>
      <c r="AH124" s="433">
        <v>575</v>
      </c>
      <c r="AI124" s="433">
        <v>1</v>
      </c>
      <c r="AJ124" s="433"/>
      <c r="AK124" s="433"/>
      <c r="AL124" s="433"/>
      <c r="AM124" s="433"/>
      <c r="AN124" s="433">
        <v>4</v>
      </c>
      <c r="AO124" s="433">
        <v>18</v>
      </c>
      <c r="AP124" s="433">
        <v>67</v>
      </c>
      <c r="AQ124" s="433">
        <v>22</v>
      </c>
      <c r="AR124" s="433">
        <v>21</v>
      </c>
      <c r="AS124" s="433">
        <v>1</v>
      </c>
      <c r="AT124" s="433">
        <v>3</v>
      </c>
      <c r="AU124" s="433">
        <v>7</v>
      </c>
      <c r="AV124" s="433"/>
      <c r="AW124" s="433"/>
      <c r="AX124" s="156">
        <f t="shared" si="69"/>
        <v>8966</v>
      </c>
    </row>
    <row r="125" spans="1:50">
      <c r="A125" s="52" t="str">
        <f t="shared" si="42"/>
        <v>792-1</v>
      </c>
      <c r="B125" s="52" t="str">
        <f t="shared" si="43"/>
        <v>792-2</v>
      </c>
      <c r="C125" s="52" t="str">
        <f t="shared" si="44"/>
        <v>792-3</v>
      </c>
      <c r="D125" s="52" t="str">
        <f t="shared" si="45"/>
        <v>792-4</v>
      </c>
      <c r="E125" s="52" t="str">
        <f t="shared" si="46"/>
        <v>792-5</v>
      </c>
      <c r="F125" s="52" t="str">
        <f t="shared" si="47"/>
        <v>792-6</v>
      </c>
      <c r="G125" s="52" t="str">
        <f t="shared" si="48"/>
        <v>792-7</v>
      </c>
      <c r="H125" s="52" t="str">
        <f t="shared" si="49"/>
        <v>792-8</v>
      </c>
      <c r="I125" s="52" t="str">
        <f t="shared" si="50"/>
        <v>792-9</v>
      </c>
      <c r="J125" s="52" t="str">
        <f t="shared" si="51"/>
        <v>792-10</v>
      </c>
      <c r="K125" s="52" t="str">
        <f t="shared" si="52"/>
        <v>792-11</v>
      </c>
      <c r="L125" s="52" t="str">
        <f t="shared" si="53"/>
        <v>792-12</v>
      </c>
      <c r="M125" s="52" t="str">
        <f t="shared" si="54"/>
        <v>792-13</v>
      </c>
      <c r="N125" s="52" t="str">
        <f t="shared" si="55"/>
        <v>792-14</v>
      </c>
      <c r="O125" s="52" t="str">
        <f t="shared" si="56"/>
        <v>792-15</v>
      </c>
      <c r="P125" s="52" t="str">
        <f t="shared" si="57"/>
        <v>792-16</v>
      </c>
      <c r="Q125" s="52" t="str">
        <f t="shared" si="58"/>
        <v>792-17</v>
      </c>
      <c r="R125" s="52" t="str">
        <f t="shared" si="59"/>
        <v>792-18</v>
      </c>
      <c r="S125" s="52" t="str">
        <f t="shared" si="60"/>
        <v>792-19</v>
      </c>
      <c r="T125" s="52" t="str">
        <f t="shared" si="61"/>
        <v>792-20</v>
      </c>
      <c r="U125" s="52" t="str">
        <f t="shared" si="62"/>
        <v>792-21</v>
      </c>
      <c r="V125" s="52" t="str">
        <f t="shared" si="63"/>
        <v>792-24</v>
      </c>
      <c r="W125" s="5" t="s">
        <v>113</v>
      </c>
      <c r="X125" s="53" t="s">
        <v>237</v>
      </c>
      <c r="Y125" s="456">
        <v>792</v>
      </c>
      <c r="Z125" s="433">
        <v>2</v>
      </c>
      <c r="AA125" s="433"/>
      <c r="AB125" s="433"/>
      <c r="AC125" s="433">
        <v>3</v>
      </c>
      <c r="AD125" s="433">
        <v>2817</v>
      </c>
      <c r="AE125" s="433">
        <v>1</v>
      </c>
      <c r="AF125" s="433">
        <v>69</v>
      </c>
      <c r="AG125" s="433">
        <v>1</v>
      </c>
      <c r="AH125" s="433">
        <v>112</v>
      </c>
      <c r="AI125" s="433"/>
      <c r="AJ125" s="433"/>
      <c r="AK125" s="433"/>
      <c r="AL125" s="433">
        <v>124</v>
      </c>
      <c r="AM125" s="433"/>
      <c r="AN125" s="433">
        <v>4</v>
      </c>
      <c r="AO125" s="433">
        <v>4</v>
      </c>
      <c r="AP125" s="433"/>
      <c r="AQ125" s="433"/>
      <c r="AR125" s="433"/>
      <c r="AS125" s="433"/>
      <c r="AT125" s="433"/>
      <c r="AU125" s="433">
        <v>3</v>
      </c>
      <c r="AV125" s="433"/>
      <c r="AW125" s="433"/>
      <c r="AX125" s="156">
        <f t="shared" si="69"/>
        <v>3140</v>
      </c>
    </row>
    <row r="126" spans="1:50">
      <c r="A126" s="52" t="str">
        <f t="shared" si="42"/>
        <v>809-1</v>
      </c>
      <c r="B126" s="52" t="str">
        <f t="shared" si="43"/>
        <v>809-2</v>
      </c>
      <c r="C126" s="52" t="str">
        <f t="shared" si="44"/>
        <v>809-3</v>
      </c>
      <c r="D126" s="52" t="str">
        <f t="shared" si="45"/>
        <v>809-4</v>
      </c>
      <c r="E126" s="52" t="str">
        <f t="shared" si="46"/>
        <v>809-5</v>
      </c>
      <c r="F126" s="52" t="str">
        <f t="shared" si="47"/>
        <v>809-6</v>
      </c>
      <c r="G126" s="52" t="str">
        <f t="shared" si="48"/>
        <v>809-7</v>
      </c>
      <c r="H126" s="52" t="str">
        <f t="shared" si="49"/>
        <v>809-8</v>
      </c>
      <c r="I126" s="52" t="str">
        <f t="shared" si="50"/>
        <v>809-9</v>
      </c>
      <c r="J126" s="52" t="str">
        <f t="shared" si="51"/>
        <v>809-10</v>
      </c>
      <c r="K126" s="52" t="str">
        <f t="shared" si="52"/>
        <v>809-11</v>
      </c>
      <c r="L126" s="52" t="str">
        <f t="shared" si="53"/>
        <v>809-12</v>
      </c>
      <c r="M126" s="52" t="str">
        <f t="shared" si="54"/>
        <v>809-13</v>
      </c>
      <c r="N126" s="52" t="str">
        <f t="shared" si="55"/>
        <v>809-14</v>
      </c>
      <c r="O126" s="52" t="str">
        <f t="shared" si="56"/>
        <v>809-15</v>
      </c>
      <c r="P126" s="52" t="str">
        <f t="shared" si="57"/>
        <v>809-16</v>
      </c>
      <c r="Q126" s="52" t="str">
        <f t="shared" si="58"/>
        <v>809-17</v>
      </c>
      <c r="R126" s="52" t="str">
        <f t="shared" si="59"/>
        <v>809-18</v>
      </c>
      <c r="S126" s="52" t="str">
        <f t="shared" si="60"/>
        <v>809-19</v>
      </c>
      <c r="T126" s="52" t="str">
        <f t="shared" si="61"/>
        <v>809-20</v>
      </c>
      <c r="U126" s="52" t="str">
        <f t="shared" si="62"/>
        <v>809-21</v>
      </c>
      <c r="V126" s="52" t="str">
        <f t="shared" si="63"/>
        <v>809-24</v>
      </c>
      <c r="W126" s="5" t="s">
        <v>100</v>
      </c>
      <c r="X126" s="53" t="s">
        <v>237</v>
      </c>
      <c r="Y126" s="456">
        <v>809</v>
      </c>
      <c r="Z126" s="433">
        <v>47</v>
      </c>
      <c r="AA126" s="433">
        <v>3</v>
      </c>
      <c r="AB126" s="433"/>
      <c r="AC126" s="433">
        <v>5</v>
      </c>
      <c r="AD126" s="433">
        <v>3501</v>
      </c>
      <c r="AE126" s="433">
        <v>1</v>
      </c>
      <c r="AF126" s="433">
        <v>39</v>
      </c>
      <c r="AG126" s="433"/>
      <c r="AH126" s="433">
        <v>37</v>
      </c>
      <c r="AI126" s="433"/>
      <c r="AJ126" s="433"/>
      <c r="AK126" s="433"/>
      <c r="AL126" s="433">
        <v>1</v>
      </c>
      <c r="AM126" s="433">
        <v>31</v>
      </c>
      <c r="AN126" s="433">
        <v>49</v>
      </c>
      <c r="AO126" s="433">
        <v>1</v>
      </c>
      <c r="AP126" s="433"/>
      <c r="AQ126" s="433"/>
      <c r="AR126" s="433"/>
      <c r="AS126" s="433"/>
      <c r="AT126" s="433">
        <v>1</v>
      </c>
      <c r="AU126" s="433">
        <v>4</v>
      </c>
      <c r="AV126" s="433"/>
      <c r="AW126" s="433"/>
      <c r="AX126" s="156">
        <f t="shared" si="69"/>
        <v>3720</v>
      </c>
    </row>
    <row r="127" spans="1:50">
      <c r="A127" s="52" t="str">
        <f t="shared" si="42"/>
        <v>847-1</v>
      </c>
      <c r="B127" s="52" t="str">
        <f t="shared" si="43"/>
        <v>847-2</v>
      </c>
      <c r="C127" s="52" t="str">
        <f t="shared" si="44"/>
        <v>847-3</v>
      </c>
      <c r="D127" s="52" t="str">
        <f t="shared" si="45"/>
        <v>847-4</v>
      </c>
      <c r="E127" s="52" t="str">
        <f t="shared" si="46"/>
        <v>847-5</v>
      </c>
      <c r="F127" s="52" t="str">
        <f t="shared" si="47"/>
        <v>847-6</v>
      </c>
      <c r="G127" s="52" t="str">
        <f t="shared" si="48"/>
        <v>847-7</v>
      </c>
      <c r="H127" s="52" t="str">
        <f t="shared" si="49"/>
        <v>847-8</v>
      </c>
      <c r="I127" s="52" t="str">
        <f t="shared" si="50"/>
        <v>847-9</v>
      </c>
      <c r="J127" s="52" t="str">
        <f t="shared" si="51"/>
        <v>847-10</v>
      </c>
      <c r="K127" s="52" t="str">
        <f t="shared" si="52"/>
        <v>847-11</v>
      </c>
      <c r="L127" s="52" t="str">
        <f t="shared" si="53"/>
        <v>847-12</v>
      </c>
      <c r="M127" s="52" t="str">
        <f t="shared" si="54"/>
        <v>847-13</v>
      </c>
      <c r="N127" s="52" t="str">
        <f t="shared" si="55"/>
        <v>847-14</v>
      </c>
      <c r="O127" s="52" t="str">
        <f t="shared" si="56"/>
        <v>847-15</v>
      </c>
      <c r="P127" s="52" t="str">
        <f t="shared" si="57"/>
        <v>847-16</v>
      </c>
      <c r="Q127" s="52" t="str">
        <f t="shared" si="58"/>
        <v>847-17</v>
      </c>
      <c r="R127" s="52" t="str">
        <f t="shared" si="59"/>
        <v>847-18</v>
      </c>
      <c r="S127" s="52" t="str">
        <f t="shared" si="60"/>
        <v>847-19</v>
      </c>
      <c r="T127" s="52" t="str">
        <f t="shared" si="61"/>
        <v>847-20</v>
      </c>
      <c r="U127" s="52" t="str">
        <f t="shared" si="62"/>
        <v>847-21</v>
      </c>
      <c r="V127" s="52" t="str">
        <f t="shared" si="63"/>
        <v>847-24</v>
      </c>
      <c r="W127" s="4" t="s">
        <v>102</v>
      </c>
      <c r="X127" s="53" t="s">
        <v>237</v>
      </c>
      <c r="Y127" s="456">
        <v>847</v>
      </c>
      <c r="Z127" s="433">
        <v>289</v>
      </c>
      <c r="AA127" s="433">
        <v>56</v>
      </c>
      <c r="AB127" s="433">
        <v>22</v>
      </c>
      <c r="AC127" s="433">
        <v>5</v>
      </c>
      <c r="AD127" s="433">
        <v>14160</v>
      </c>
      <c r="AE127" s="433">
        <v>4</v>
      </c>
      <c r="AF127" s="433">
        <v>151</v>
      </c>
      <c r="AG127" s="433">
        <v>8</v>
      </c>
      <c r="AH127" s="433">
        <v>7893</v>
      </c>
      <c r="AI127" s="433">
        <v>3</v>
      </c>
      <c r="AJ127" s="433"/>
      <c r="AK127" s="433"/>
      <c r="AL127" s="433">
        <v>1</v>
      </c>
      <c r="AM127" s="433">
        <v>1</v>
      </c>
      <c r="AN127" s="433">
        <v>101</v>
      </c>
      <c r="AO127" s="433">
        <v>3</v>
      </c>
      <c r="AP127" s="433">
        <v>1918</v>
      </c>
      <c r="AQ127" s="433">
        <v>268</v>
      </c>
      <c r="AR127" s="433">
        <v>36</v>
      </c>
      <c r="AS127" s="433"/>
      <c r="AT127" s="433"/>
      <c r="AU127" s="433">
        <v>4</v>
      </c>
      <c r="AV127" s="433"/>
      <c r="AW127" s="433">
        <v>3</v>
      </c>
      <c r="AX127" s="156">
        <f t="shared" si="69"/>
        <v>24923</v>
      </c>
    </row>
    <row r="128" spans="1:50">
      <c r="A128" s="52" t="str">
        <f t="shared" si="42"/>
        <v>856-1</v>
      </c>
      <c r="B128" s="52" t="str">
        <f t="shared" si="43"/>
        <v>856-2</v>
      </c>
      <c r="C128" s="52" t="str">
        <f t="shared" si="44"/>
        <v>856-3</v>
      </c>
      <c r="D128" s="52" t="str">
        <f t="shared" si="45"/>
        <v>856-4</v>
      </c>
      <c r="E128" s="52" t="str">
        <f t="shared" si="46"/>
        <v>856-5</v>
      </c>
      <c r="F128" s="52" t="str">
        <f t="shared" si="47"/>
        <v>856-6</v>
      </c>
      <c r="G128" s="52" t="str">
        <f t="shared" si="48"/>
        <v>856-7</v>
      </c>
      <c r="H128" s="52" t="str">
        <f t="shared" si="49"/>
        <v>856-8</v>
      </c>
      <c r="I128" s="52" t="str">
        <f t="shared" si="50"/>
        <v>856-9</v>
      </c>
      <c r="J128" s="52" t="str">
        <f t="shared" si="51"/>
        <v>856-10</v>
      </c>
      <c r="K128" s="52" t="str">
        <f t="shared" si="52"/>
        <v>856-11</v>
      </c>
      <c r="L128" s="52" t="str">
        <f t="shared" si="53"/>
        <v>856-12</v>
      </c>
      <c r="M128" s="52" t="str">
        <f t="shared" si="54"/>
        <v>856-13</v>
      </c>
      <c r="N128" s="52" t="str">
        <f t="shared" si="55"/>
        <v>856-14</v>
      </c>
      <c r="O128" s="52" t="str">
        <f t="shared" si="56"/>
        <v>856-15</v>
      </c>
      <c r="P128" s="52" t="str">
        <f t="shared" si="57"/>
        <v>856-16</v>
      </c>
      <c r="Q128" s="52" t="str">
        <f t="shared" si="58"/>
        <v>856-17</v>
      </c>
      <c r="R128" s="52" t="str">
        <f t="shared" si="59"/>
        <v>856-18</v>
      </c>
      <c r="S128" s="52" t="str">
        <f t="shared" si="60"/>
        <v>856-19</v>
      </c>
      <c r="T128" s="52" t="str">
        <f t="shared" si="61"/>
        <v>856-20</v>
      </c>
      <c r="U128" s="52" t="str">
        <f t="shared" si="62"/>
        <v>856-21</v>
      </c>
      <c r="V128" s="52" t="str">
        <f t="shared" si="63"/>
        <v>856-24</v>
      </c>
      <c r="W128" s="4" t="s">
        <v>104</v>
      </c>
      <c r="X128" s="53" t="s">
        <v>237</v>
      </c>
      <c r="Y128" s="456">
        <v>856</v>
      </c>
      <c r="Z128" s="433">
        <v>1</v>
      </c>
      <c r="AA128" s="433"/>
      <c r="AB128" s="433"/>
      <c r="AC128" s="433">
        <v>1</v>
      </c>
      <c r="AD128" s="433">
        <v>2608</v>
      </c>
      <c r="AE128" s="433"/>
      <c r="AF128" s="433">
        <v>161</v>
      </c>
      <c r="AG128" s="433">
        <v>2</v>
      </c>
      <c r="AH128" s="433">
        <v>89</v>
      </c>
      <c r="AI128" s="433"/>
      <c r="AJ128" s="433"/>
      <c r="AK128" s="433"/>
      <c r="AL128" s="433">
        <v>37</v>
      </c>
      <c r="AM128" s="433"/>
      <c r="AN128" s="433">
        <v>146</v>
      </c>
      <c r="AO128" s="433">
        <v>4</v>
      </c>
      <c r="AP128" s="433">
        <v>216</v>
      </c>
      <c r="AQ128" s="433">
        <v>3</v>
      </c>
      <c r="AR128" s="433"/>
      <c r="AS128" s="433"/>
      <c r="AT128" s="433"/>
      <c r="AU128" s="433">
        <v>1</v>
      </c>
      <c r="AV128" s="433"/>
      <c r="AW128" s="433"/>
      <c r="AX128" s="156">
        <f t="shared" si="69"/>
        <v>3269</v>
      </c>
    </row>
    <row r="129" spans="1:50">
      <c r="A129" s="52" t="str">
        <f t="shared" si="42"/>
        <v>861-1</v>
      </c>
      <c r="B129" s="52" t="str">
        <f t="shared" si="43"/>
        <v>861-2</v>
      </c>
      <c r="C129" s="52" t="str">
        <f t="shared" si="44"/>
        <v>861-3</v>
      </c>
      <c r="D129" s="52" t="str">
        <f t="shared" si="45"/>
        <v>861-4</v>
      </c>
      <c r="E129" s="52" t="str">
        <f t="shared" si="46"/>
        <v>861-5</v>
      </c>
      <c r="F129" s="52" t="str">
        <f t="shared" si="47"/>
        <v>861-6</v>
      </c>
      <c r="G129" s="52" t="str">
        <f t="shared" si="48"/>
        <v>861-7</v>
      </c>
      <c r="H129" s="52" t="str">
        <f t="shared" si="49"/>
        <v>861-8</v>
      </c>
      <c r="I129" s="52" t="str">
        <f t="shared" si="50"/>
        <v>861-9</v>
      </c>
      <c r="J129" s="52" t="str">
        <f t="shared" si="51"/>
        <v>861-10</v>
      </c>
      <c r="K129" s="52" t="str">
        <f t="shared" si="52"/>
        <v>861-11</v>
      </c>
      <c r="L129" s="52" t="str">
        <f t="shared" si="53"/>
        <v>861-12</v>
      </c>
      <c r="M129" s="52" t="str">
        <f t="shared" si="54"/>
        <v>861-13</v>
      </c>
      <c r="N129" s="52" t="str">
        <f t="shared" si="55"/>
        <v>861-14</v>
      </c>
      <c r="O129" s="52" t="str">
        <f t="shared" si="56"/>
        <v>861-15</v>
      </c>
      <c r="P129" s="52" t="str">
        <f t="shared" si="57"/>
        <v>861-16</v>
      </c>
      <c r="Q129" s="52" t="str">
        <f t="shared" si="58"/>
        <v>861-17</v>
      </c>
      <c r="R129" s="52" t="str">
        <f t="shared" si="59"/>
        <v>861-18</v>
      </c>
      <c r="S129" s="52" t="str">
        <f t="shared" si="60"/>
        <v>861-19</v>
      </c>
      <c r="T129" s="52" t="str">
        <f t="shared" si="61"/>
        <v>861-20</v>
      </c>
      <c r="U129" s="52" t="str">
        <f t="shared" si="62"/>
        <v>861-21</v>
      </c>
      <c r="V129" s="52" t="str">
        <f t="shared" si="63"/>
        <v>861-24</v>
      </c>
      <c r="W129" s="4" t="s">
        <v>29</v>
      </c>
      <c r="X129" s="53" t="s">
        <v>237</v>
      </c>
      <c r="Y129" s="456">
        <v>861</v>
      </c>
      <c r="Z129" s="433">
        <v>8</v>
      </c>
      <c r="AA129" s="433">
        <v>6</v>
      </c>
      <c r="AB129" s="433"/>
      <c r="AC129" s="433">
        <v>6</v>
      </c>
      <c r="AD129" s="433">
        <v>5333</v>
      </c>
      <c r="AE129" s="433">
        <v>1</v>
      </c>
      <c r="AF129" s="433">
        <v>58</v>
      </c>
      <c r="AG129" s="433">
        <v>4</v>
      </c>
      <c r="AH129" s="433">
        <v>180</v>
      </c>
      <c r="AI129" s="433">
        <v>1</v>
      </c>
      <c r="AJ129" s="433"/>
      <c r="AK129" s="433"/>
      <c r="AL129" s="433"/>
      <c r="AM129" s="433"/>
      <c r="AN129" s="433">
        <v>262</v>
      </c>
      <c r="AO129" s="433">
        <v>13</v>
      </c>
      <c r="AP129" s="433">
        <v>3</v>
      </c>
      <c r="AQ129" s="433">
        <v>5</v>
      </c>
      <c r="AR129" s="433"/>
      <c r="AS129" s="433"/>
      <c r="AT129" s="433">
        <v>1</v>
      </c>
      <c r="AU129" s="433">
        <v>4</v>
      </c>
      <c r="AV129" s="433"/>
      <c r="AW129" s="433"/>
      <c r="AX129" s="156">
        <f t="shared" si="69"/>
        <v>5885</v>
      </c>
    </row>
    <row r="130" spans="1:50">
      <c r="A130" s="52" t="str">
        <f t="shared" si="42"/>
        <v>-1</v>
      </c>
      <c r="B130" s="52" t="str">
        <f t="shared" si="43"/>
        <v>-2</v>
      </c>
      <c r="C130" s="52" t="str">
        <f t="shared" si="44"/>
        <v>-3</v>
      </c>
      <c r="D130" s="52" t="str">
        <f t="shared" si="45"/>
        <v>-4</v>
      </c>
      <c r="E130" s="52" t="str">
        <f t="shared" si="46"/>
        <v>-5</v>
      </c>
      <c r="F130" s="52" t="str">
        <f t="shared" si="47"/>
        <v>-6</v>
      </c>
      <c r="G130" s="52" t="str">
        <f t="shared" si="48"/>
        <v>-7</v>
      </c>
      <c r="H130" s="52" t="str">
        <f t="shared" si="49"/>
        <v>-8</v>
      </c>
      <c r="I130" s="52" t="str">
        <f t="shared" si="50"/>
        <v>-9</v>
      </c>
      <c r="J130" s="52" t="str">
        <f t="shared" si="51"/>
        <v>-10</v>
      </c>
      <c r="K130" s="52" t="str">
        <f t="shared" si="52"/>
        <v>-11</v>
      </c>
      <c r="L130" s="52" t="str">
        <f t="shared" si="53"/>
        <v>-12</v>
      </c>
      <c r="M130" s="52" t="str">
        <f t="shared" si="54"/>
        <v>-13</v>
      </c>
      <c r="N130" s="52" t="str">
        <f t="shared" si="55"/>
        <v>-14</v>
      </c>
      <c r="O130" s="52" t="str">
        <f t="shared" si="56"/>
        <v>-15</v>
      </c>
      <c r="P130" s="52" t="str">
        <f t="shared" si="57"/>
        <v>-16</v>
      </c>
      <c r="Q130" s="52" t="str">
        <f t="shared" si="58"/>
        <v>-17</v>
      </c>
      <c r="R130" s="52" t="str">
        <f t="shared" si="59"/>
        <v>-18</v>
      </c>
      <c r="S130" s="52" t="str">
        <f t="shared" si="60"/>
        <v>-19</v>
      </c>
      <c r="T130" s="52" t="str">
        <f t="shared" si="61"/>
        <v>-20</v>
      </c>
      <c r="U130" s="52" t="str">
        <f t="shared" si="62"/>
        <v>-21</v>
      </c>
      <c r="V130" s="52" t="str">
        <f t="shared" si="63"/>
        <v>-24</v>
      </c>
      <c r="W130" s="694" t="s">
        <v>295</v>
      </c>
      <c r="X130" s="694"/>
      <c r="Y130" s="154"/>
      <c r="Z130" s="60">
        <f>SUM(Z131:Z140)</f>
        <v>3126</v>
      </c>
      <c r="AA130" s="29">
        <f t="shared" ref="AA130:AW130" si="70">SUM(AA131:AA140)</f>
        <v>5505</v>
      </c>
      <c r="AB130" s="60">
        <f t="shared" si="70"/>
        <v>59</v>
      </c>
      <c r="AC130" s="60">
        <f t="shared" si="70"/>
        <v>183</v>
      </c>
      <c r="AD130" s="60">
        <f t="shared" si="70"/>
        <v>660702</v>
      </c>
      <c r="AE130" s="60">
        <f t="shared" si="70"/>
        <v>25</v>
      </c>
      <c r="AF130" s="60">
        <f t="shared" si="70"/>
        <v>1414</v>
      </c>
      <c r="AG130" s="60">
        <f t="shared" si="70"/>
        <v>1377</v>
      </c>
      <c r="AH130" s="60">
        <f t="shared" si="70"/>
        <v>137801</v>
      </c>
      <c r="AI130" s="60">
        <f t="shared" si="70"/>
        <v>387</v>
      </c>
      <c r="AJ130" s="60">
        <f t="shared" si="70"/>
        <v>243</v>
      </c>
      <c r="AK130" s="60">
        <f t="shared" si="70"/>
        <v>34</v>
      </c>
      <c r="AL130" s="60">
        <f t="shared" si="70"/>
        <v>48</v>
      </c>
      <c r="AM130" s="60">
        <f>SUM(AM131:AM140)</f>
        <v>1358</v>
      </c>
      <c r="AN130" s="60">
        <f t="shared" si="70"/>
        <v>11621</v>
      </c>
      <c r="AO130" s="60">
        <f t="shared" si="70"/>
        <v>1484</v>
      </c>
      <c r="AP130" s="60">
        <f t="shared" si="70"/>
        <v>776</v>
      </c>
      <c r="AQ130" s="60">
        <f t="shared" si="70"/>
        <v>53</v>
      </c>
      <c r="AR130" s="60">
        <f t="shared" si="70"/>
        <v>586</v>
      </c>
      <c r="AS130" s="60">
        <f t="shared" si="70"/>
        <v>0</v>
      </c>
      <c r="AT130" s="60">
        <f t="shared" si="70"/>
        <v>3</v>
      </c>
      <c r="AU130" s="60">
        <f t="shared" ref="AU130" si="71">SUM(AU131:AU140)</f>
        <v>1015</v>
      </c>
      <c r="AV130" s="60">
        <f t="shared" si="70"/>
        <v>0</v>
      </c>
      <c r="AW130" s="60">
        <f t="shared" si="70"/>
        <v>36</v>
      </c>
      <c r="AX130" s="155">
        <f>SUM(Z130:AW130)</f>
        <v>827836</v>
      </c>
    </row>
    <row r="131" spans="1:50">
      <c r="A131" s="52" t="str">
        <f t="shared" si="42"/>
        <v>1-1</v>
      </c>
      <c r="B131" s="52" t="str">
        <f t="shared" si="43"/>
        <v>1-2</v>
      </c>
      <c r="C131" s="52" t="str">
        <f t="shared" si="44"/>
        <v>1-3</v>
      </c>
      <c r="D131" s="52" t="str">
        <f t="shared" si="45"/>
        <v>1-4</v>
      </c>
      <c r="E131" s="52" t="str">
        <f t="shared" si="46"/>
        <v>1-5</v>
      </c>
      <c r="F131" s="52" t="str">
        <f t="shared" si="47"/>
        <v>1-6</v>
      </c>
      <c r="G131" s="52" t="str">
        <f t="shared" si="48"/>
        <v>1-7</v>
      </c>
      <c r="H131" s="52" t="str">
        <f t="shared" si="49"/>
        <v>1-8</v>
      </c>
      <c r="I131" s="52" t="str">
        <f t="shared" si="50"/>
        <v>1-9</v>
      </c>
      <c r="J131" s="52" t="str">
        <f t="shared" si="51"/>
        <v>1-10</v>
      </c>
      <c r="K131" s="52" t="str">
        <f t="shared" si="52"/>
        <v>1-11</v>
      </c>
      <c r="L131" s="52" t="str">
        <f t="shared" si="53"/>
        <v>1-12</v>
      </c>
      <c r="M131" s="52" t="str">
        <f t="shared" si="54"/>
        <v>1-13</v>
      </c>
      <c r="N131" s="52" t="str">
        <f t="shared" si="55"/>
        <v>1-14</v>
      </c>
      <c r="O131" s="52" t="str">
        <f t="shared" si="56"/>
        <v>1-15</v>
      </c>
      <c r="P131" s="52" t="str">
        <f t="shared" si="57"/>
        <v>1-16</v>
      </c>
      <c r="Q131" s="52" t="str">
        <f t="shared" si="58"/>
        <v>1-17</v>
      </c>
      <c r="R131" s="52" t="str">
        <f t="shared" si="59"/>
        <v>1-18</v>
      </c>
      <c r="S131" s="52" t="str">
        <f t="shared" si="60"/>
        <v>1-19</v>
      </c>
      <c r="T131" s="52" t="str">
        <f t="shared" si="61"/>
        <v>1-20</v>
      </c>
      <c r="U131" s="52" t="str">
        <f t="shared" si="62"/>
        <v>1-21</v>
      </c>
      <c r="V131" s="52" t="str">
        <f t="shared" si="63"/>
        <v>1-24</v>
      </c>
      <c r="W131" s="1" t="s">
        <v>32</v>
      </c>
      <c r="X131" s="53" t="s">
        <v>234</v>
      </c>
      <c r="Y131" s="157">
        <v>1</v>
      </c>
      <c r="Z131" s="433">
        <v>2260</v>
      </c>
      <c r="AA131" s="433">
        <v>4201</v>
      </c>
      <c r="AB131" s="433">
        <v>27</v>
      </c>
      <c r="AC131" s="433">
        <v>5</v>
      </c>
      <c r="AD131" s="433">
        <v>472353</v>
      </c>
      <c r="AE131" s="433">
        <v>4</v>
      </c>
      <c r="AF131" s="433">
        <v>53</v>
      </c>
      <c r="AG131" s="433">
        <v>1193</v>
      </c>
      <c r="AH131" s="433">
        <v>118286</v>
      </c>
      <c r="AI131" s="433">
        <v>277</v>
      </c>
      <c r="AJ131" s="433">
        <v>127</v>
      </c>
      <c r="AK131" s="433">
        <v>24</v>
      </c>
      <c r="AL131" s="433">
        <v>8</v>
      </c>
      <c r="AM131" s="433">
        <v>962</v>
      </c>
      <c r="AN131" s="433">
        <v>370</v>
      </c>
      <c r="AO131" s="433">
        <v>1041</v>
      </c>
      <c r="AP131" s="433">
        <v>700</v>
      </c>
      <c r="AQ131" s="433">
        <v>3</v>
      </c>
      <c r="AR131" s="433">
        <v>150</v>
      </c>
      <c r="AS131" s="433"/>
      <c r="AT131" s="433">
        <v>1</v>
      </c>
      <c r="AU131" s="433">
        <v>746</v>
      </c>
      <c r="AV131" s="433"/>
      <c r="AW131" s="433">
        <v>31</v>
      </c>
      <c r="AX131" s="156">
        <f t="shared" ref="AX131:AX140" si="72">SUM(Z131:AV131)</f>
        <v>602791</v>
      </c>
    </row>
    <row r="132" spans="1:50">
      <c r="A132" s="52" t="str">
        <f t="shared" si="42"/>
        <v>79-1</v>
      </c>
      <c r="B132" s="52" t="str">
        <f t="shared" si="43"/>
        <v>79-2</v>
      </c>
      <c r="C132" s="52" t="str">
        <f t="shared" si="44"/>
        <v>79-3</v>
      </c>
      <c r="D132" s="52" t="str">
        <f t="shared" si="45"/>
        <v>79-4</v>
      </c>
      <c r="E132" s="52" t="str">
        <f t="shared" si="46"/>
        <v>79-5</v>
      </c>
      <c r="F132" s="52" t="str">
        <f t="shared" si="47"/>
        <v>79-6</v>
      </c>
      <c r="G132" s="52" t="str">
        <f t="shared" si="48"/>
        <v>79-7</v>
      </c>
      <c r="H132" s="52" t="str">
        <f t="shared" si="49"/>
        <v>79-8</v>
      </c>
      <c r="I132" s="52" t="str">
        <f t="shared" si="50"/>
        <v>79-9</v>
      </c>
      <c r="J132" s="52" t="str">
        <f t="shared" si="51"/>
        <v>79-10</v>
      </c>
      <c r="K132" s="52" t="str">
        <f t="shared" si="52"/>
        <v>79-11</v>
      </c>
      <c r="L132" s="52" t="str">
        <f t="shared" si="53"/>
        <v>79-12</v>
      </c>
      <c r="M132" s="52" t="str">
        <f t="shared" si="54"/>
        <v>79-13</v>
      </c>
      <c r="N132" s="52" t="str">
        <f t="shared" si="55"/>
        <v>79-14</v>
      </c>
      <c r="O132" s="52" t="str">
        <f t="shared" si="56"/>
        <v>79-15</v>
      </c>
      <c r="P132" s="52" t="str">
        <f t="shared" si="57"/>
        <v>79-16</v>
      </c>
      <c r="Q132" s="52" t="str">
        <f t="shared" si="58"/>
        <v>79-17</v>
      </c>
      <c r="R132" s="52" t="str">
        <f t="shared" si="59"/>
        <v>79-18</v>
      </c>
      <c r="S132" s="52" t="str">
        <f t="shared" si="60"/>
        <v>79-19</v>
      </c>
      <c r="T132" s="52" t="str">
        <f t="shared" si="61"/>
        <v>79-20</v>
      </c>
      <c r="U132" s="52" t="str">
        <f t="shared" si="62"/>
        <v>79-21</v>
      </c>
      <c r="V132" s="52" t="str">
        <f t="shared" si="63"/>
        <v>79-24</v>
      </c>
      <c r="W132" s="4" t="s">
        <v>70</v>
      </c>
      <c r="X132" s="53" t="s">
        <v>234</v>
      </c>
      <c r="Y132" s="157">
        <v>79</v>
      </c>
      <c r="Z132" s="433">
        <v>22</v>
      </c>
      <c r="AA132" s="433">
        <v>69</v>
      </c>
      <c r="AB132" s="433">
        <v>2</v>
      </c>
      <c r="AC132" s="433">
        <v>55</v>
      </c>
      <c r="AD132" s="433">
        <v>13058</v>
      </c>
      <c r="AE132" s="433">
        <v>2</v>
      </c>
      <c r="AF132" s="433">
        <v>345</v>
      </c>
      <c r="AG132" s="433">
        <v>8</v>
      </c>
      <c r="AH132" s="433">
        <v>1267</v>
      </c>
      <c r="AI132" s="433">
        <v>1</v>
      </c>
      <c r="AJ132" s="433"/>
      <c r="AK132" s="433"/>
      <c r="AL132" s="433"/>
      <c r="AM132" s="433">
        <v>18</v>
      </c>
      <c r="AN132" s="433">
        <v>2557</v>
      </c>
      <c r="AO132" s="433">
        <v>16</v>
      </c>
      <c r="AP132" s="433"/>
      <c r="AQ132" s="433">
        <v>3</v>
      </c>
      <c r="AR132" s="433">
        <v>32</v>
      </c>
      <c r="AS132" s="433"/>
      <c r="AT132" s="433"/>
      <c r="AU132" s="433">
        <v>5</v>
      </c>
      <c r="AV132" s="433"/>
      <c r="AW132" s="433"/>
      <c r="AX132" s="156">
        <f t="shared" si="72"/>
        <v>17460</v>
      </c>
    </row>
    <row r="133" spans="1:50">
      <c r="A133" s="52" t="str">
        <f t="shared" si="42"/>
        <v>88-1</v>
      </c>
      <c r="B133" s="52" t="str">
        <f t="shared" si="43"/>
        <v>88-2</v>
      </c>
      <c r="C133" s="52" t="str">
        <f t="shared" si="44"/>
        <v>88-3</v>
      </c>
      <c r="D133" s="52" t="str">
        <f t="shared" si="45"/>
        <v>88-4</v>
      </c>
      <c r="E133" s="52" t="str">
        <f t="shared" si="46"/>
        <v>88-5</v>
      </c>
      <c r="F133" s="52" t="str">
        <f t="shared" si="47"/>
        <v>88-6</v>
      </c>
      <c r="G133" s="52" t="str">
        <f t="shared" si="48"/>
        <v>88-7</v>
      </c>
      <c r="H133" s="52" t="str">
        <f t="shared" si="49"/>
        <v>88-8</v>
      </c>
      <c r="I133" s="52" t="str">
        <f t="shared" si="50"/>
        <v>88-9</v>
      </c>
      <c r="J133" s="52" t="str">
        <f t="shared" si="51"/>
        <v>88-10</v>
      </c>
      <c r="K133" s="52" t="str">
        <f t="shared" si="52"/>
        <v>88-11</v>
      </c>
      <c r="L133" s="52" t="str">
        <f t="shared" si="53"/>
        <v>88-12</v>
      </c>
      <c r="M133" s="52" t="str">
        <f t="shared" si="54"/>
        <v>88-13</v>
      </c>
      <c r="N133" s="52" t="str">
        <f t="shared" si="55"/>
        <v>88-14</v>
      </c>
      <c r="O133" s="52" t="str">
        <f t="shared" si="56"/>
        <v>88-15</v>
      </c>
      <c r="P133" s="52" t="str">
        <f t="shared" si="57"/>
        <v>88-16</v>
      </c>
      <c r="Q133" s="52" t="str">
        <f t="shared" si="58"/>
        <v>88-17</v>
      </c>
      <c r="R133" s="52" t="str">
        <f t="shared" si="59"/>
        <v>88-18</v>
      </c>
      <c r="S133" s="52" t="str">
        <f t="shared" si="60"/>
        <v>88-19</v>
      </c>
      <c r="T133" s="52" t="str">
        <f t="shared" si="61"/>
        <v>88-20</v>
      </c>
      <c r="U133" s="52" t="str">
        <f t="shared" si="62"/>
        <v>88-21</v>
      </c>
      <c r="V133" s="52" t="str">
        <f t="shared" si="63"/>
        <v>88-24</v>
      </c>
      <c r="W133" s="5" t="s">
        <v>36</v>
      </c>
      <c r="X133" s="53" t="s">
        <v>234</v>
      </c>
      <c r="Y133" s="157">
        <v>88</v>
      </c>
      <c r="Z133" s="433">
        <v>142</v>
      </c>
      <c r="AA133" s="433">
        <v>348</v>
      </c>
      <c r="AB133" s="433">
        <v>6</v>
      </c>
      <c r="AC133" s="433">
        <v>12</v>
      </c>
      <c r="AD133" s="433">
        <v>76936</v>
      </c>
      <c r="AE133" s="433">
        <v>7</v>
      </c>
      <c r="AF133" s="433">
        <v>146</v>
      </c>
      <c r="AG133" s="433">
        <v>112</v>
      </c>
      <c r="AH133" s="433">
        <v>9868</v>
      </c>
      <c r="AI133" s="433">
        <v>23</v>
      </c>
      <c r="AJ133" s="433">
        <v>39</v>
      </c>
      <c r="AK133" s="433"/>
      <c r="AL133" s="433">
        <v>5</v>
      </c>
      <c r="AM133" s="433">
        <v>33</v>
      </c>
      <c r="AN133" s="433">
        <v>3555</v>
      </c>
      <c r="AO133" s="433">
        <v>45</v>
      </c>
      <c r="AP133" s="433">
        <v>9</v>
      </c>
      <c r="AQ133" s="433">
        <v>4</v>
      </c>
      <c r="AR133" s="433">
        <v>163</v>
      </c>
      <c r="AS133" s="433"/>
      <c r="AT133" s="433"/>
      <c r="AU133" s="433">
        <v>136</v>
      </c>
      <c r="AV133" s="433"/>
      <c r="AW133" s="433">
        <v>2</v>
      </c>
      <c r="AX133" s="156">
        <f t="shared" si="72"/>
        <v>91589</v>
      </c>
    </row>
    <row r="134" spans="1:50">
      <c r="A134" s="52" t="str">
        <f t="shared" si="42"/>
        <v>129-1</v>
      </c>
      <c r="B134" s="52" t="str">
        <f t="shared" si="43"/>
        <v>129-2</v>
      </c>
      <c r="C134" s="52" t="str">
        <f t="shared" si="44"/>
        <v>129-3</v>
      </c>
      <c r="D134" s="52" t="str">
        <f t="shared" si="45"/>
        <v>129-4</v>
      </c>
      <c r="E134" s="52" t="str">
        <f t="shared" si="46"/>
        <v>129-5</v>
      </c>
      <c r="F134" s="52" t="str">
        <f t="shared" si="47"/>
        <v>129-6</v>
      </c>
      <c r="G134" s="52" t="str">
        <f t="shared" si="48"/>
        <v>129-7</v>
      </c>
      <c r="H134" s="52" t="str">
        <f t="shared" si="49"/>
        <v>129-8</v>
      </c>
      <c r="I134" s="52" t="str">
        <f t="shared" si="50"/>
        <v>129-9</v>
      </c>
      <c r="J134" s="52" t="str">
        <f t="shared" si="51"/>
        <v>129-10</v>
      </c>
      <c r="K134" s="52" t="str">
        <f t="shared" si="52"/>
        <v>129-11</v>
      </c>
      <c r="L134" s="52" t="str">
        <f t="shared" si="53"/>
        <v>129-12</v>
      </c>
      <c r="M134" s="52" t="str">
        <f t="shared" si="54"/>
        <v>129-13</v>
      </c>
      <c r="N134" s="52" t="str">
        <f t="shared" si="55"/>
        <v>129-14</v>
      </c>
      <c r="O134" s="52" t="str">
        <f t="shared" si="56"/>
        <v>129-15</v>
      </c>
      <c r="P134" s="52" t="str">
        <f t="shared" si="57"/>
        <v>129-16</v>
      </c>
      <c r="Q134" s="52" t="str">
        <f t="shared" si="58"/>
        <v>129-17</v>
      </c>
      <c r="R134" s="52" t="str">
        <f t="shared" si="59"/>
        <v>129-18</v>
      </c>
      <c r="S134" s="52" t="str">
        <f t="shared" si="60"/>
        <v>129-19</v>
      </c>
      <c r="T134" s="52" t="str">
        <f t="shared" si="61"/>
        <v>129-20</v>
      </c>
      <c r="U134" s="52" t="str">
        <f t="shared" si="62"/>
        <v>129-21</v>
      </c>
      <c r="V134" s="52" t="str">
        <f t="shared" si="63"/>
        <v>129-24</v>
      </c>
      <c r="W134" s="5" t="s">
        <v>11</v>
      </c>
      <c r="X134" s="53" t="s">
        <v>234</v>
      </c>
      <c r="Y134" s="157">
        <v>129</v>
      </c>
      <c r="Z134" s="433">
        <v>26</v>
      </c>
      <c r="AA134" s="433">
        <v>106</v>
      </c>
      <c r="AB134" s="433">
        <v>1</v>
      </c>
      <c r="AC134" s="433">
        <v>5</v>
      </c>
      <c r="AD134" s="433">
        <v>14680</v>
      </c>
      <c r="AE134" s="433">
        <v>1</v>
      </c>
      <c r="AF134" s="433">
        <v>26</v>
      </c>
      <c r="AG134" s="433">
        <v>10</v>
      </c>
      <c r="AH134" s="433">
        <v>649</v>
      </c>
      <c r="AI134" s="433">
        <v>9</v>
      </c>
      <c r="AJ134" s="433">
        <v>4</v>
      </c>
      <c r="AK134" s="433"/>
      <c r="AL134" s="433">
        <v>1</v>
      </c>
      <c r="AM134" s="433">
        <v>6</v>
      </c>
      <c r="AN134" s="433">
        <v>185</v>
      </c>
      <c r="AO134" s="433">
        <v>12</v>
      </c>
      <c r="AP134" s="433">
        <v>1</v>
      </c>
      <c r="AQ134" s="433"/>
      <c r="AR134" s="433">
        <v>6</v>
      </c>
      <c r="AS134" s="433"/>
      <c r="AT134" s="433"/>
      <c r="AU134" s="433">
        <v>13</v>
      </c>
      <c r="AV134" s="433"/>
      <c r="AW134" s="433"/>
      <c r="AX134" s="156">
        <f t="shared" si="72"/>
        <v>15741</v>
      </c>
    </row>
    <row r="135" spans="1:50">
      <c r="A135" s="52" t="str">
        <f t="shared" si="42"/>
        <v>212-1</v>
      </c>
      <c r="B135" s="52" t="str">
        <f t="shared" si="43"/>
        <v>212-2</v>
      </c>
      <c r="C135" s="52" t="str">
        <f t="shared" si="44"/>
        <v>212-3</v>
      </c>
      <c r="D135" s="52" t="str">
        <f t="shared" si="45"/>
        <v>212-4</v>
      </c>
      <c r="E135" s="52" t="str">
        <f t="shared" si="46"/>
        <v>212-5</v>
      </c>
      <c r="F135" s="52" t="str">
        <f t="shared" si="47"/>
        <v>212-6</v>
      </c>
      <c r="G135" s="52" t="str">
        <f t="shared" si="48"/>
        <v>212-7</v>
      </c>
      <c r="H135" s="52" t="str">
        <f t="shared" si="49"/>
        <v>212-8</v>
      </c>
      <c r="I135" s="52" t="str">
        <f t="shared" si="50"/>
        <v>212-9</v>
      </c>
      <c r="J135" s="52" t="str">
        <f t="shared" si="51"/>
        <v>212-10</v>
      </c>
      <c r="K135" s="52" t="str">
        <f t="shared" si="52"/>
        <v>212-11</v>
      </c>
      <c r="L135" s="52" t="str">
        <f t="shared" si="53"/>
        <v>212-12</v>
      </c>
      <c r="M135" s="52" t="str">
        <f t="shared" si="54"/>
        <v>212-13</v>
      </c>
      <c r="N135" s="52" t="str">
        <f t="shared" si="55"/>
        <v>212-14</v>
      </c>
      <c r="O135" s="52" t="str">
        <f t="shared" si="56"/>
        <v>212-15</v>
      </c>
      <c r="P135" s="52" t="str">
        <f t="shared" si="57"/>
        <v>212-16</v>
      </c>
      <c r="Q135" s="52" t="str">
        <f t="shared" si="58"/>
        <v>212-17</v>
      </c>
      <c r="R135" s="52" t="str">
        <f t="shared" si="59"/>
        <v>212-18</v>
      </c>
      <c r="S135" s="52" t="str">
        <f t="shared" si="60"/>
        <v>212-19</v>
      </c>
      <c r="T135" s="52" t="str">
        <f t="shared" si="61"/>
        <v>212-20</v>
      </c>
      <c r="U135" s="52" t="str">
        <f t="shared" si="62"/>
        <v>212-21</v>
      </c>
      <c r="V135" s="52" t="str">
        <f t="shared" si="63"/>
        <v>212-24</v>
      </c>
      <c r="W135" s="5" t="s">
        <v>39</v>
      </c>
      <c r="X135" s="53" t="s">
        <v>234</v>
      </c>
      <c r="Y135" s="157">
        <v>212</v>
      </c>
      <c r="Z135" s="433">
        <v>156</v>
      </c>
      <c r="AA135" s="433">
        <v>143</v>
      </c>
      <c r="AB135" s="433"/>
      <c r="AC135" s="433">
        <v>26</v>
      </c>
      <c r="AD135" s="433">
        <v>12755</v>
      </c>
      <c r="AE135" s="433">
        <v>3</v>
      </c>
      <c r="AF135" s="433">
        <v>163</v>
      </c>
      <c r="AG135" s="433">
        <v>15</v>
      </c>
      <c r="AH135" s="433">
        <v>1006</v>
      </c>
      <c r="AI135" s="433">
        <v>9</v>
      </c>
      <c r="AJ135" s="433"/>
      <c r="AK135" s="433">
        <v>3</v>
      </c>
      <c r="AL135" s="433">
        <v>2</v>
      </c>
      <c r="AM135" s="433">
        <v>7</v>
      </c>
      <c r="AN135" s="433">
        <v>1558</v>
      </c>
      <c r="AO135" s="433">
        <v>35</v>
      </c>
      <c r="AP135" s="433">
        <v>1</v>
      </c>
      <c r="AQ135" s="433">
        <v>7</v>
      </c>
      <c r="AR135" s="433">
        <v>104</v>
      </c>
      <c r="AS135" s="433"/>
      <c r="AT135" s="433">
        <v>1</v>
      </c>
      <c r="AU135" s="433">
        <v>9</v>
      </c>
      <c r="AV135" s="433"/>
      <c r="AW135" s="433">
        <v>1</v>
      </c>
      <c r="AX135" s="156">
        <f t="shared" si="72"/>
        <v>16003</v>
      </c>
    </row>
    <row r="136" spans="1:50">
      <c r="A136" s="52" t="str">
        <f t="shared" si="42"/>
        <v>266-1</v>
      </c>
      <c r="B136" s="52" t="str">
        <f t="shared" si="43"/>
        <v>266-2</v>
      </c>
      <c r="C136" s="52" t="str">
        <f t="shared" si="44"/>
        <v>266-3</v>
      </c>
      <c r="D136" s="52" t="str">
        <f t="shared" si="45"/>
        <v>266-4</v>
      </c>
      <c r="E136" s="52" t="str">
        <f t="shared" si="46"/>
        <v>266-5</v>
      </c>
      <c r="F136" s="52" t="str">
        <f t="shared" si="47"/>
        <v>266-6</v>
      </c>
      <c r="G136" s="52" t="str">
        <f t="shared" si="48"/>
        <v>266-7</v>
      </c>
      <c r="H136" s="52" t="str">
        <f t="shared" si="49"/>
        <v>266-8</v>
      </c>
      <c r="I136" s="52" t="str">
        <f t="shared" si="50"/>
        <v>266-9</v>
      </c>
      <c r="J136" s="52" t="str">
        <f t="shared" si="51"/>
        <v>266-10</v>
      </c>
      <c r="K136" s="52" t="str">
        <f t="shared" si="52"/>
        <v>266-11</v>
      </c>
      <c r="L136" s="52" t="str">
        <f t="shared" si="53"/>
        <v>266-12</v>
      </c>
      <c r="M136" s="52" t="str">
        <f t="shared" si="54"/>
        <v>266-13</v>
      </c>
      <c r="N136" s="52" t="str">
        <f t="shared" si="55"/>
        <v>266-14</v>
      </c>
      <c r="O136" s="52" t="str">
        <f t="shared" si="56"/>
        <v>266-15</v>
      </c>
      <c r="P136" s="52" t="str">
        <f t="shared" si="57"/>
        <v>266-16</v>
      </c>
      <c r="Q136" s="52" t="str">
        <f t="shared" si="58"/>
        <v>266-17</v>
      </c>
      <c r="R136" s="52" t="str">
        <f t="shared" si="59"/>
        <v>266-18</v>
      </c>
      <c r="S136" s="52" t="str">
        <f t="shared" si="60"/>
        <v>266-19</v>
      </c>
      <c r="T136" s="52" t="str">
        <f t="shared" si="61"/>
        <v>266-20</v>
      </c>
      <c r="U136" s="52" t="str">
        <f t="shared" si="62"/>
        <v>266-21</v>
      </c>
      <c r="V136" s="52" t="str">
        <f t="shared" si="63"/>
        <v>266-24</v>
      </c>
      <c r="W136" s="5" t="s">
        <v>41</v>
      </c>
      <c r="X136" s="53" t="s">
        <v>234</v>
      </c>
      <c r="Y136" s="157">
        <v>266</v>
      </c>
      <c r="Z136" s="433">
        <v>250</v>
      </c>
      <c r="AA136" s="433">
        <v>74</v>
      </c>
      <c r="AB136" s="433"/>
      <c r="AC136" s="433"/>
      <c r="AD136" s="433">
        <v>13912</v>
      </c>
      <c r="AE136" s="433"/>
      <c r="AF136" s="433"/>
      <c r="AG136" s="433">
        <v>6</v>
      </c>
      <c r="AH136" s="433">
        <v>1359</v>
      </c>
      <c r="AI136" s="433">
        <v>21</v>
      </c>
      <c r="AJ136" s="433">
        <v>20</v>
      </c>
      <c r="AK136" s="433"/>
      <c r="AL136" s="433">
        <v>1</v>
      </c>
      <c r="AM136" s="433">
        <v>17</v>
      </c>
      <c r="AN136" s="433">
        <v>3</v>
      </c>
      <c r="AO136" s="433">
        <v>161</v>
      </c>
      <c r="AP136" s="433">
        <v>13</v>
      </c>
      <c r="AQ136" s="433">
        <v>13</v>
      </c>
      <c r="AR136" s="433">
        <v>9</v>
      </c>
      <c r="AS136" s="433"/>
      <c r="AT136" s="433">
        <v>1</v>
      </c>
      <c r="AU136" s="433">
        <v>19</v>
      </c>
      <c r="AV136" s="433"/>
      <c r="AW136" s="433"/>
      <c r="AX136" s="156">
        <f t="shared" si="72"/>
        <v>15879</v>
      </c>
    </row>
    <row r="137" spans="1:50">
      <c r="A137" s="52" t="str">
        <f t="shared" ref="A137:A140" si="73">CONCATENATE(Y137,"-",$Z$5)</f>
        <v>308-1</v>
      </c>
      <c r="B137" s="52" t="str">
        <f t="shared" ref="B137:B140" si="74">CONCATENATE(Y137,"-",$AA$5)</f>
        <v>308-2</v>
      </c>
      <c r="C137" s="52" t="str">
        <f t="shared" ref="C137:C140" si="75">CONCATENATE(Y137,"-",$AB$5)</f>
        <v>308-3</v>
      </c>
      <c r="D137" s="52" t="str">
        <f t="shared" ref="D137:D140" si="76">CONCATENATE(Y137,"-",$AC$5)</f>
        <v>308-4</v>
      </c>
      <c r="E137" s="52" t="str">
        <f t="shared" ref="E137:E140" si="77">CONCATENATE(Y137,"-",$AD$5)</f>
        <v>308-5</v>
      </c>
      <c r="F137" s="52" t="str">
        <f t="shared" ref="F137:F140" si="78">CONCATENATE(Y137,"-",$AE$5)</f>
        <v>308-6</v>
      </c>
      <c r="G137" s="52" t="str">
        <f t="shared" ref="G137:G140" si="79">CONCATENATE(Y137,"-",$AF$5)</f>
        <v>308-7</v>
      </c>
      <c r="H137" s="52" t="str">
        <f t="shared" ref="H137:H140" si="80">CONCATENATE(Y137,"-",$AG$5)</f>
        <v>308-8</v>
      </c>
      <c r="I137" s="52" t="str">
        <f t="shared" ref="I137:I140" si="81">CONCATENATE(Y137,"-",$AH$5)</f>
        <v>308-9</v>
      </c>
      <c r="J137" s="52" t="str">
        <f t="shared" ref="J137:J140" si="82">CONCATENATE(Y137,"-",$AI$5)</f>
        <v>308-10</v>
      </c>
      <c r="K137" s="52" t="str">
        <f t="shared" ref="K137:K140" si="83">CONCATENATE(Y137,"-",$AJ$5)</f>
        <v>308-11</v>
      </c>
      <c r="L137" s="52" t="str">
        <f t="shared" ref="L137:L140" si="84">CONCATENATE(Y137,"-",$AK$5)</f>
        <v>308-12</v>
      </c>
      <c r="M137" s="52" t="str">
        <f t="shared" ref="M137:M140" si="85">CONCATENATE(Y137,"-",$AL$5)</f>
        <v>308-13</v>
      </c>
      <c r="N137" s="52" t="str">
        <f t="shared" ref="N137:N140" si="86">CONCATENATE(Y137,"-",$AM$5)</f>
        <v>308-14</v>
      </c>
      <c r="O137" s="52" t="str">
        <f t="shared" ref="O137:O140" si="87">CONCATENATE(Y137,"-",$AN$5)</f>
        <v>308-15</v>
      </c>
      <c r="P137" s="52" t="str">
        <f t="shared" ref="P137:P140" si="88">CONCATENATE(Y137,"-",$AO$5)</f>
        <v>308-16</v>
      </c>
      <c r="Q137" s="52" t="str">
        <f t="shared" ref="Q137:Q140" si="89">CONCATENATE(Y137,"-",$AP$5)</f>
        <v>308-17</v>
      </c>
      <c r="R137" s="52" t="str">
        <f t="shared" ref="R137:R140" si="90">CONCATENATE(Y137,"-",$AQ$5)</f>
        <v>308-18</v>
      </c>
      <c r="S137" s="52" t="str">
        <f t="shared" ref="S137:S140" si="91">CONCATENATE(Y137,"-",$AR$5)</f>
        <v>308-19</v>
      </c>
      <c r="T137" s="52" t="str">
        <f t="shared" ref="T137:T140" si="92">CONCATENATE(Y137,"-",$AS$5)</f>
        <v>308-20</v>
      </c>
      <c r="U137" s="52" t="str">
        <f t="shared" ref="U137:U140" si="93">CONCATENATE(Y137,"-",$AT$5)</f>
        <v>308-21</v>
      </c>
      <c r="V137" s="52" t="str">
        <f t="shared" ref="V137:V140" si="94">CONCATENATE(Y137,"-",$AV$5)</f>
        <v>308-24</v>
      </c>
      <c r="W137" s="4" t="s">
        <v>43</v>
      </c>
      <c r="X137" s="53" t="s">
        <v>234</v>
      </c>
      <c r="Y137" s="157">
        <v>308</v>
      </c>
      <c r="Z137" s="433">
        <v>44</v>
      </c>
      <c r="AA137" s="433">
        <v>277</v>
      </c>
      <c r="AB137" s="433">
        <v>1</v>
      </c>
      <c r="AC137" s="433">
        <v>22</v>
      </c>
      <c r="AD137" s="433">
        <v>10409</v>
      </c>
      <c r="AE137" s="433">
        <v>2</v>
      </c>
      <c r="AF137" s="433">
        <v>141</v>
      </c>
      <c r="AG137" s="433">
        <v>5</v>
      </c>
      <c r="AH137" s="433">
        <v>504</v>
      </c>
      <c r="AI137" s="433">
        <v>15</v>
      </c>
      <c r="AJ137" s="433"/>
      <c r="AK137" s="433"/>
      <c r="AL137" s="433"/>
      <c r="AM137" s="433"/>
      <c r="AN137" s="433">
        <v>1425</v>
      </c>
      <c r="AO137" s="433">
        <v>47</v>
      </c>
      <c r="AP137" s="433">
        <v>9</v>
      </c>
      <c r="AQ137" s="433"/>
      <c r="AR137" s="433">
        <v>23</v>
      </c>
      <c r="AS137" s="433"/>
      <c r="AT137" s="433"/>
      <c r="AU137" s="433">
        <v>4</v>
      </c>
      <c r="AV137" s="433"/>
      <c r="AW137" s="433"/>
      <c r="AX137" s="156">
        <f t="shared" si="72"/>
        <v>12928</v>
      </c>
    </row>
    <row r="138" spans="1:50">
      <c r="A138" s="52" t="str">
        <f t="shared" si="73"/>
        <v>360-1</v>
      </c>
      <c r="B138" s="52" t="str">
        <f t="shared" si="74"/>
        <v>360-2</v>
      </c>
      <c r="C138" s="52" t="str">
        <f t="shared" si="75"/>
        <v>360-3</v>
      </c>
      <c r="D138" s="52" t="str">
        <f t="shared" si="76"/>
        <v>360-4</v>
      </c>
      <c r="E138" s="52" t="str">
        <f t="shared" si="77"/>
        <v>360-5</v>
      </c>
      <c r="F138" s="52" t="str">
        <f t="shared" si="78"/>
        <v>360-6</v>
      </c>
      <c r="G138" s="52" t="str">
        <f t="shared" si="79"/>
        <v>360-7</v>
      </c>
      <c r="H138" s="52" t="str">
        <f t="shared" si="80"/>
        <v>360-8</v>
      </c>
      <c r="I138" s="52" t="str">
        <f t="shared" si="81"/>
        <v>360-9</v>
      </c>
      <c r="J138" s="52" t="str">
        <f t="shared" si="82"/>
        <v>360-10</v>
      </c>
      <c r="K138" s="52" t="str">
        <f t="shared" si="83"/>
        <v>360-11</v>
      </c>
      <c r="L138" s="52" t="str">
        <f t="shared" si="84"/>
        <v>360-12</v>
      </c>
      <c r="M138" s="52" t="str">
        <f t="shared" si="85"/>
        <v>360-13</v>
      </c>
      <c r="N138" s="52" t="str">
        <f t="shared" si="86"/>
        <v>360-14</v>
      </c>
      <c r="O138" s="52" t="str">
        <f t="shared" si="87"/>
        <v>360-15</v>
      </c>
      <c r="P138" s="52" t="str">
        <f t="shared" si="88"/>
        <v>360-16</v>
      </c>
      <c r="Q138" s="52" t="str">
        <f t="shared" si="89"/>
        <v>360-17</v>
      </c>
      <c r="R138" s="52" t="str">
        <f t="shared" si="90"/>
        <v>360-18</v>
      </c>
      <c r="S138" s="52" t="str">
        <f t="shared" si="91"/>
        <v>360-19</v>
      </c>
      <c r="T138" s="52" t="str">
        <f t="shared" si="92"/>
        <v>360-20</v>
      </c>
      <c r="U138" s="52" t="str">
        <f t="shared" si="93"/>
        <v>360-21</v>
      </c>
      <c r="V138" s="52" t="str">
        <f t="shared" si="94"/>
        <v>360-24</v>
      </c>
      <c r="W138" s="16" t="s">
        <v>221</v>
      </c>
      <c r="X138" s="53" t="s">
        <v>234</v>
      </c>
      <c r="Y138" s="157">
        <v>360</v>
      </c>
      <c r="Z138" s="433">
        <v>109</v>
      </c>
      <c r="AA138" s="433">
        <v>216</v>
      </c>
      <c r="AB138" s="433">
        <v>22</v>
      </c>
      <c r="AC138" s="433">
        <v>37</v>
      </c>
      <c r="AD138" s="433">
        <v>34496</v>
      </c>
      <c r="AE138" s="433">
        <v>6</v>
      </c>
      <c r="AF138" s="433">
        <v>350</v>
      </c>
      <c r="AG138" s="433">
        <v>25</v>
      </c>
      <c r="AH138" s="433">
        <v>3675</v>
      </c>
      <c r="AI138" s="433">
        <v>24</v>
      </c>
      <c r="AJ138" s="433">
        <v>17</v>
      </c>
      <c r="AK138" s="433">
        <v>7</v>
      </c>
      <c r="AL138" s="433">
        <v>19</v>
      </c>
      <c r="AM138" s="433">
        <v>312</v>
      </c>
      <c r="AN138" s="433">
        <v>1314</v>
      </c>
      <c r="AO138" s="433">
        <v>24</v>
      </c>
      <c r="AP138" s="433">
        <v>32</v>
      </c>
      <c r="AQ138" s="433">
        <v>15</v>
      </c>
      <c r="AR138" s="433">
        <v>29</v>
      </c>
      <c r="AS138" s="433"/>
      <c r="AT138" s="433"/>
      <c r="AU138" s="433">
        <v>72</v>
      </c>
      <c r="AV138" s="433"/>
      <c r="AW138" s="433">
        <v>2</v>
      </c>
      <c r="AX138" s="156">
        <f t="shared" si="72"/>
        <v>40801</v>
      </c>
    </row>
    <row r="139" spans="1:50">
      <c r="A139" s="52" t="str">
        <f t="shared" si="73"/>
        <v>380-1</v>
      </c>
      <c r="B139" s="52" t="str">
        <f t="shared" si="74"/>
        <v>380-2</v>
      </c>
      <c r="C139" s="52" t="str">
        <f t="shared" si="75"/>
        <v>380-3</v>
      </c>
      <c r="D139" s="52" t="str">
        <f t="shared" si="76"/>
        <v>380-4</v>
      </c>
      <c r="E139" s="52" t="str">
        <f t="shared" si="77"/>
        <v>380-5</v>
      </c>
      <c r="F139" s="52" t="str">
        <f t="shared" si="78"/>
        <v>380-6</v>
      </c>
      <c r="G139" s="52" t="str">
        <f t="shared" si="79"/>
        <v>380-7</v>
      </c>
      <c r="H139" s="52" t="str">
        <f t="shared" si="80"/>
        <v>380-8</v>
      </c>
      <c r="I139" s="52" t="str">
        <f t="shared" si="81"/>
        <v>380-9</v>
      </c>
      <c r="J139" s="52" t="str">
        <f t="shared" si="82"/>
        <v>380-10</v>
      </c>
      <c r="K139" s="52" t="str">
        <f t="shared" si="83"/>
        <v>380-11</v>
      </c>
      <c r="L139" s="52" t="str">
        <f t="shared" si="84"/>
        <v>380-12</v>
      </c>
      <c r="M139" s="52" t="str">
        <f t="shared" si="85"/>
        <v>380-13</v>
      </c>
      <c r="N139" s="52" t="str">
        <f t="shared" si="86"/>
        <v>380-14</v>
      </c>
      <c r="O139" s="52" t="str">
        <f t="shared" si="87"/>
        <v>380-15</v>
      </c>
      <c r="P139" s="52" t="str">
        <f t="shared" si="88"/>
        <v>380-16</v>
      </c>
      <c r="Q139" s="52" t="str">
        <f t="shared" si="89"/>
        <v>380-17</v>
      </c>
      <c r="R139" s="52" t="str">
        <f t="shared" si="90"/>
        <v>380-18</v>
      </c>
      <c r="S139" s="52" t="str">
        <f t="shared" si="91"/>
        <v>380-19</v>
      </c>
      <c r="T139" s="52" t="str">
        <f t="shared" si="92"/>
        <v>380-20</v>
      </c>
      <c r="U139" s="52" t="str">
        <f t="shared" si="93"/>
        <v>380-21</v>
      </c>
      <c r="V139" s="52" t="str">
        <f t="shared" si="94"/>
        <v>380-24</v>
      </c>
      <c r="W139" s="4" t="s">
        <v>47</v>
      </c>
      <c r="X139" s="53" t="s">
        <v>234</v>
      </c>
      <c r="Y139" s="157">
        <v>380</v>
      </c>
      <c r="Z139" s="433">
        <v>70</v>
      </c>
      <c r="AA139" s="433">
        <v>47</v>
      </c>
      <c r="AB139" s="433"/>
      <c r="AC139" s="433">
        <v>14</v>
      </c>
      <c r="AD139" s="433">
        <v>7261</v>
      </c>
      <c r="AE139" s="433"/>
      <c r="AF139" s="433">
        <v>142</v>
      </c>
      <c r="AG139" s="433">
        <v>2</v>
      </c>
      <c r="AH139" s="433">
        <v>754</v>
      </c>
      <c r="AI139" s="433">
        <v>2</v>
      </c>
      <c r="AJ139" s="433">
        <v>5</v>
      </c>
      <c r="AK139" s="433"/>
      <c r="AL139" s="433"/>
      <c r="AM139" s="433">
        <v>1</v>
      </c>
      <c r="AN139" s="433">
        <v>611</v>
      </c>
      <c r="AO139" s="433">
        <v>97</v>
      </c>
      <c r="AP139" s="433">
        <v>2</v>
      </c>
      <c r="AQ139" s="433">
        <v>2</v>
      </c>
      <c r="AR139" s="433">
        <v>69</v>
      </c>
      <c r="AS139" s="433"/>
      <c r="AT139" s="433"/>
      <c r="AU139" s="433">
        <v>10</v>
      </c>
      <c r="AV139" s="433"/>
      <c r="AW139" s="433"/>
      <c r="AX139" s="156">
        <f t="shared" si="72"/>
        <v>9089</v>
      </c>
    </row>
    <row r="140" spans="1:50">
      <c r="A140" s="52" t="str">
        <f t="shared" si="73"/>
        <v>631-1</v>
      </c>
      <c r="B140" s="52" t="str">
        <f t="shared" si="74"/>
        <v>631-2</v>
      </c>
      <c r="C140" s="52" t="str">
        <f t="shared" si="75"/>
        <v>631-3</v>
      </c>
      <c r="D140" s="52" t="str">
        <f t="shared" si="76"/>
        <v>631-4</v>
      </c>
      <c r="E140" s="52" t="str">
        <f t="shared" si="77"/>
        <v>631-5</v>
      </c>
      <c r="F140" s="52" t="str">
        <f t="shared" si="78"/>
        <v>631-6</v>
      </c>
      <c r="G140" s="52" t="str">
        <f t="shared" si="79"/>
        <v>631-7</v>
      </c>
      <c r="H140" s="52" t="str">
        <f t="shared" si="80"/>
        <v>631-8</v>
      </c>
      <c r="I140" s="52" t="str">
        <f t="shared" si="81"/>
        <v>631-9</v>
      </c>
      <c r="J140" s="52" t="str">
        <f t="shared" si="82"/>
        <v>631-10</v>
      </c>
      <c r="K140" s="52" t="str">
        <f t="shared" si="83"/>
        <v>631-11</v>
      </c>
      <c r="L140" s="52" t="str">
        <f t="shared" si="84"/>
        <v>631-12</v>
      </c>
      <c r="M140" s="52" t="str">
        <f t="shared" si="85"/>
        <v>631-13</v>
      </c>
      <c r="N140" s="52" t="str">
        <f t="shared" si="86"/>
        <v>631-14</v>
      </c>
      <c r="O140" s="52" t="str">
        <f t="shared" si="87"/>
        <v>631-15</v>
      </c>
      <c r="P140" s="52" t="str">
        <f t="shared" si="88"/>
        <v>631-16</v>
      </c>
      <c r="Q140" s="52" t="str">
        <f t="shared" si="89"/>
        <v>631-17</v>
      </c>
      <c r="R140" s="52" t="str">
        <f t="shared" si="90"/>
        <v>631-18</v>
      </c>
      <c r="S140" s="52" t="str">
        <f t="shared" si="91"/>
        <v>631-19</v>
      </c>
      <c r="T140" s="52" t="str">
        <f t="shared" si="92"/>
        <v>631-20</v>
      </c>
      <c r="U140" s="52" t="str">
        <f t="shared" si="93"/>
        <v>631-21</v>
      </c>
      <c r="V140" s="52" t="str">
        <f t="shared" si="94"/>
        <v>631-24</v>
      </c>
      <c r="W140" s="4" t="s">
        <v>91</v>
      </c>
      <c r="X140" s="53" t="s">
        <v>234</v>
      </c>
      <c r="Y140" s="157">
        <v>631</v>
      </c>
      <c r="Z140" s="433">
        <v>47</v>
      </c>
      <c r="AA140" s="433">
        <v>24</v>
      </c>
      <c r="AB140" s="433"/>
      <c r="AC140" s="433">
        <v>7</v>
      </c>
      <c r="AD140" s="433">
        <v>4842</v>
      </c>
      <c r="AE140" s="433"/>
      <c r="AF140" s="433">
        <v>48</v>
      </c>
      <c r="AG140" s="433">
        <v>1</v>
      </c>
      <c r="AH140" s="433">
        <v>433</v>
      </c>
      <c r="AI140" s="433">
        <v>6</v>
      </c>
      <c r="AJ140" s="433">
        <v>31</v>
      </c>
      <c r="AK140" s="433"/>
      <c r="AL140" s="433">
        <v>12</v>
      </c>
      <c r="AM140" s="433">
        <v>2</v>
      </c>
      <c r="AN140" s="433">
        <v>43</v>
      </c>
      <c r="AO140" s="433">
        <v>6</v>
      </c>
      <c r="AP140" s="433">
        <v>9</v>
      </c>
      <c r="AQ140" s="433">
        <v>6</v>
      </c>
      <c r="AR140" s="433">
        <v>1</v>
      </c>
      <c r="AS140" s="433"/>
      <c r="AT140" s="433"/>
      <c r="AU140" s="433">
        <v>1</v>
      </c>
      <c r="AV140" s="433"/>
      <c r="AW140" s="433"/>
      <c r="AX140" s="156">
        <f t="shared" si="72"/>
        <v>5519</v>
      </c>
    </row>
    <row r="142" spans="1:50">
      <c r="W142" s="457" t="s">
        <v>910</v>
      </c>
      <c r="X142" s="600" t="str">
        <f>'1.COBERTURA  DANE'!B140</f>
        <v>SISPRO-BODEGA DE DATOS NOVIEMBRE 2017</v>
      </c>
      <c r="Y142" s="600"/>
    </row>
    <row r="143" spans="1:50">
      <c r="W143" s="459"/>
      <c r="X143" s="600" t="s">
        <v>1063</v>
      </c>
      <c r="Y143" s="600"/>
    </row>
    <row r="144" spans="1:50">
      <c r="W144" s="460" t="s">
        <v>1079</v>
      </c>
      <c r="X144" s="601" t="s">
        <v>1078</v>
      </c>
      <c r="Y144" s="601"/>
    </row>
  </sheetData>
  <mergeCells count="17">
    <mergeCell ref="Z1:AV1"/>
    <mergeCell ref="W44:X44"/>
    <mergeCell ref="AX4:AX5"/>
    <mergeCell ref="Z2:AX3"/>
    <mergeCell ref="W5:Y5"/>
    <mergeCell ref="W64:X64"/>
    <mergeCell ref="W6:Y6"/>
    <mergeCell ref="W7:Y7"/>
    <mergeCell ref="W14:X14"/>
    <mergeCell ref="W21:X21"/>
    <mergeCell ref="W33:X33"/>
    <mergeCell ref="X142:Y142"/>
    <mergeCell ref="X143:Y143"/>
    <mergeCell ref="X144:Y144"/>
    <mergeCell ref="W82:X82"/>
    <mergeCell ref="W106:X106"/>
    <mergeCell ref="W130:X130"/>
  </mergeCell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G141"/>
  <sheetViews>
    <sheetView topLeftCell="AC115" workbookViewId="0">
      <selection activeCell="AD129" sqref="AD129:BA138"/>
    </sheetView>
  </sheetViews>
  <sheetFormatPr baseColWidth="10" defaultRowHeight="12.75"/>
  <cols>
    <col min="1" max="1" width="26.42578125" customWidth="1"/>
    <col min="2" max="2" width="23" customWidth="1"/>
    <col min="3" max="3" width="7" customWidth="1"/>
    <col min="4" max="4" width="13.140625" style="244" customWidth="1"/>
    <col min="5" max="5" width="6" style="244" customWidth="1"/>
    <col min="6" max="6" width="13.140625" customWidth="1"/>
    <col min="7" max="8" width="13.140625" bestFit="1" customWidth="1"/>
    <col min="9" max="9" width="26.42578125" customWidth="1"/>
    <col min="10" max="10" width="23" customWidth="1"/>
    <col min="11" max="18" width="7" customWidth="1"/>
    <col min="19" max="22" width="6" customWidth="1"/>
    <col min="23" max="23" width="13.140625" bestFit="1" customWidth="1"/>
    <col min="24" max="27" width="13.140625" style="244" customWidth="1"/>
    <col min="29" max="29" width="26.42578125" customWidth="1"/>
    <col min="30" max="30" width="23" customWidth="1"/>
    <col min="31" max="31" width="5" customWidth="1"/>
    <col min="32" max="32" width="4" customWidth="1"/>
    <col min="33" max="33" width="5" customWidth="1"/>
    <col min="34" max="34" width="8" customWidth="1"/>
    <col min="35" max="35" width="4" customWidth="1"/>
    <col min="36" max="36" width="6" customWidth="1"/>
    <col min="37" max="37" width="5" customWidth="1"/>
    <col min="38" max="38" width="7" customWidth="1"/>
    <col min="39" max="40" width="4" customWidth="1"/>
    <col min="41" max="41" width="3" customWidth="1"/>
    <col min="42" max="42" width="4" customWidth="1"/>
    <col min="43" max="43" width="5" bestFit="1" customWidth="1"/>
    <col min="44" max="44" width="7" customWidth="1"/>
    <col min="45" max="45" width="5" customWidth="1"/>
    <col min="46" max="46" width="6" customWidth="1"/>
    <col min="47" max="47" width="4" customWidth="1"/>
    <col min="48" max="48" width="5" customWidth="1"/>
    <col min="49" max="50" width="3" customWidth="1"/>
    <col min="51" max="51" width="5" customWidth="1"/>
    <col min="52" max="52" width="3" customWidth="1"/>
    <col min="53" max="53" width="4" customWidth="1"/>
    <col min="54" max="55" width="13.140625" style="244" customWidth="1"/>
    <col min="56" max="56" width="26.42578125" customWidth="1"/>
    <col min="57" max="57" width="23" customWidth="1"/>
    <col min="58" max="58" width="8" customWidth="1"/>
    <col min="59" max="59" width="13.140625" bestFit="1" customWidth="1"/>
    <col min="61" max="61" width="26.42578125" customWidth="1"/>
    <col min="62" max="62" width="23" customWidth="1"/>
    <col min="63" max="63" width="8" customWidth="1"/>
    <col min="64" max="64" width="6" customWidth="1"/>
    <col min="65" max="65" width="13.140625" customWidth="1"/>
    <col min="66" max="66" width="13.140625" bestFit="1" customWidth="1"/>
    <col min="67" max="67" width="13.140625" style="244" customWidth="1"/>
    <col min="68" max="68" width="26.42578125" customWidth="1"/>
    <col min="69" max="69" width="23" customWidth="1"/>
    <col min="70" max="72" width="7" bestFit="1" customWidth="1"/>
    <col min="73" max="73" width="8" bestFit="1" customWidth="1"/>
    <col min="74" max="78" width="7" bestFit="1" customWidth="1"/>
    <col min="79" max="81" width="6" bestFit="1" customWidth="1"/>
    <col min="82" max="82" width="13.140625" customWidth="1"/>
  </cols>
  <sheetData>
    <row r="3" spans="1:85">
      <c r="A3" s="35" t="s">
        <v>251</v>
      </c>
      <c r="B3" s="35" t="s">
        <v>253</v>
      </c>
      <c r="D3"/>
      <c r="E3"/>
      <c r="I3" s="35" t="s">
        <v>251</v>
      </c>
      <c r="J3" s="35" t="s">
        <v>253</v>
      </c>
      <c r="AC3" s="35" t="s">
        <v>251</v>
      </c>
      <c r="AD3" s="35" t="s">
        <v>253</v>
      </c>
      <c r="BB3"/>
      <c r="BD3" s="35" t="s">
        <v>903</v>
      </c>
      <c r="BE3" s="35" t="s">
        <v>253</v>
      </c>
      <c r="BI3" s="35" t="s">
        <v>903</v>
      </c>
      <c r="BJ3" s="35" t="s">
        <v>253</v>
      </c>
      <c r="BP3" s="35" t="s">
        <v>903</v>
      </c>
      <c r="BQ3" s="35" t="s">
        <v>253</v>
      </c>
    </row>
    <row r="4" spans="1:85">
      <c r="A4" s="35" t="s">
        <v>252</v>
      </c>
      <c r="B4" s="244" t="s">
        <v>273</v>
      </c>
      <c r="C4" s="244" t="s">
        <v>272</v>
      </c>
      <c r="D4" s="244" t="s">
        <v>118</v>
      </c>
      <c r="E4"/>
      <c r="I4" s="35" t="s">
        <v>252</v>
      </c>
      <c r="J4" s="244">
        <v>0</v>
      </c>
      <c r="K4" s="244">
        <v>1</v>
      </c>
      <c r="L4" s="244">
        <v>2</v>
      </c>
      <c r="M4" s="244">
        <v>3</v>
      </c>
      <c r="N4" s="244">
        <v>4</v>
      </c>
      <c r="O4" s="244">
        <v>5</v>
      </c>
      <c r="P4" s="244">
        <v>6</v>
      </c>
      <c r="Q4" s="244">
        <v>7</v>
      </c>
      <c r="R4" s="244">
        <v>8</v>
      </c>
      <c r="S4" s="244">
        <v>9</v>
      </c>
      <c r="T4" s="244">
        <v>10</v>
      </c>
      <c r="U4" s="244">
        <v>11</v>
      </c>
      <c r="V4" s="244">
        <v>12</v>
      </c>
      <c r="W4" s="244" t="s">
        <v>118</v>
      </c>
      <c r="AC4" s="35" t="s">
        <v>252</v>
      </c>
      <c r="AD4" s="261" t="s">
        <v>254</v>
      </c>
      <c r="AE4" s="261" t="s">
        <v>255</v>
      </c>
      <c r="AF4" s="261" t="s">
        <v>274</v>
      </c>
      <c r="AG4" s="261" t="s">
        <v>286</v>
      </c>
      <c r="AH4" s="261" t="s">
        <v>283</v>
      </c>
      <c r="AI4" s="261" t="s">
        <v>284</v>
      </c>
      <c r="AJ4" s="261" t="s">
        <v>285</v>
      </c>
      <c r="AK4" s="261" t="s">
        <v>256</v>
      </c>
      <c r="AL4" s="261" t="s">
        <v>257</v>
      </c>
      <c r="AM4" s="261" t="s">
        <v>564</v>
      </c>
      <c r="AN4" s="261" t="s">
        <v>570</v>
      </c>
      <c r="AO4" s="261" t="s">
        <v>565</v>
      </c>
      <c r="AP4" s="261" t="s">
        <v>561</v>
      </c>
      <c r="AQ4" s="261" t="s">
        <v>562</v>
      </c>
      <c r="AR4" s="261" t="s">
        <v>558</v>
      </c>
      <c r="AS4" s="261" t="s">
        <v>563</v>
      </c>
      <c r="AT4" s="261" t="s">
        <v>559</v>
      </c>
      <c r="AU4" s="261" t="s">
        <v>566</v>
      </c>
      <c r="AV4" s="261" t="s">
        <v>560</v>
      </c>
      <c r="AW4" s="261" t="s">
        <v>568</v>
      </c>
      <c r="AX4" s="261" t="s">
        <v>567</v>
      </c>
      <c r="AY4" s="261" t="s">
        <v>569</v>
      </c>
      <c r="AZ4" s="261" t="s">
        <v>1082</v>
      </c>
      <c r="BA4" s="261" t="s">
        <v>1105</v>
      </c>
      <c r="BB4" s="244" t="s">
        <v>118</v>
      </c>
      <c r="BD4" s="35" t="s">
        <v>252</v>
      </c>
      <c r="BE4" s="244" t="s">
        <v>250</v>
      </c>
      <c r="BF4" s="244" t="s">
        <v>249</v>
      </c>
      <c r="BG4" s="244" t="s">
        <v>118</v>
      </c>
      <c r="BI4" s="35" t="s">
        <v>252</v>
      </c>
      <c r="BJ4" s="244" t="s">
        <v>906</v>
      </c>
      <c r="BK4" s="244" t="s">
        <v>905</v>
      </c>
      <c r="BL4" s="244" t="s">
        <v>904</v>
      </c>
      <c r="BM4" s="244" t="s">
        <v>118</v>
      </c>
      <c r="BP4" s="35" t="s">
        <v>252</v>
      </c>
      <c r="BQ4" s="244">
        <v>0</v>
      </c>
      <c r="BR4" s="244">
        <v>1</v>
      </c>
      <c r="BS4" s="244">
        <v>2</v>
      </c>
      <c r="BT4" s="244">
        <v>3</v>
      </c>
      <c r="BU4" s="244">
        <v>4</v>
      </c>
      <c r="BV4" s="244">
        <v>5</v>
      </c>
      <c r="BW4" s="244">
        <v>6</v>
      </c>
      <c r="BX4" s="244">
        <v>7</v>
      </c>
      <c r="BY4" s="244">
        <v>8</v>
      </c>
      <c r="BZ4" s="244">
        <v>9</v>
      </c>
      <c r="CA4" s="244">
        <v>10</v>
      </c>
      <c r="CB4" s="244">
        <v>11</v>
      </c>
      <c r="CC4" s="244">
        <v>12</v>
      </c>
      <c r="CD4" s="244" t="s">
        <v>118</v>
      </c>
    </row>
    <row r="5" spans="1:85">
      <c r="A5" s="10" t="s">
        <v>928</v>
      </c>
      <c r="B5" s="9">
        <v>586463</v>
      </c>
      <c r="C5" s="9">
        <v>16359</v>
      </c>
      <c r="D5" s="9">
        <v>602822</v>
      </c>
      <c r="E5"/>
      <c r="I5" s="10" t="s">
        <v>928</v>
      </c>
      <c r="J5" s="9">
        <v>5624</v>
      </c>
      <c r="K5" s="9">
        <v>28282</v>
      </c>
      <c r="L5" s="9">
        <v>89472</v>
      </c>
      <c r="M5" s="9">
        <v>45555</v>
      </c>
      <c r="N5" s="9">
        <v>220398</v>
      </c>
      <c r="O5" s="9">
        <v>36721</v>
      </c>
      <c r="P5" s="9">
        <v>41052</v>
      </c>
      <c r="Q5" s="9">
        <v>38625</v>
      </c>
      <c r="R5" s="9">
        <v>30793</v>
      </c>
      <c r="S5" s="9">
        <v>22344</v>
      </c>
      <c r="T5" s="9">
        <v>16235</v>
      </c>
      <c r="U5" s="9">
        <v>12012</v>
      </c>
      <c r="V5" s="9">
        <v>15709</v>
      </c>
      <c r="W5" s="9">
        <v>602822</v>
      </c>
      <c r="X5" s="9">
        <f t="shared" ref="X5:X36" si="0">M5+N5</f>
        <v>265953</v>
      </c>
      <c r="Y5" s="9">
        <f t="shared" ref="Y5:Y36" si="1">O5+P5+Q5</f>
        <v>116398</v>
      </c>
      <c r="Z5" s="9">
        <f>R5+S5+T5+U5+V5</f>
        <v>97093</v>
      </c>
      <c r="AC5" s="10" t="s">
        <v>254</v>
      </c>
      <c r="AD5" s="433">
        <v>111</v>
      </c>
      <c r="AE5" s="433">
        <v>69</v>
      </c>
      <c r="AF5" s="433">
        <v>3</v>
      </c>
      <c r="AG5" s="433">
        <v>72</v>
      </c>
      <c r="AH5" s="433">
        <v>50937</v>
      </c>
      <c r="AI5" s="433">
        <v>1</v>
      </c>
      <c r="AJ5" s="433">
        <v>216</v>
      </c>
      <c r="AK5" s="433">
        <v>100</v>
      </c>
      <c r="AL5" s="433">
        <v>5744</v>
      </c>
      <c r="AM5" s="433">
        <v>2</v>
      </c>
      <c r="AN5" s="433"/>
      <c r="AO5" s="433"/>
      <c r="AP5" s="433">
        <v>4</v>
      </c>
      <c r="AQ5" s="433">
        <v>51</v>
      </c>
      <c r="AR5" s="433">
        <v>4064</v>
      </c>
      <c r="AS5" s="433">
        <v>11</v>
      </c>
      <c r="AT5" s="433">
        <v>29</v>
      </c>
      <c r="AU5" s="433">
        <v>1</v>
      </c>
      <c r="AV5" s="433">
        <v>10</v>
      </c>
      <c r="AW5" s="433"/>
      <c r="AX5" s="433">
        <v>6</v>
      </c>
      <c r="AY5" s="433">
        <v>15</v>
      </c>
      <c r="AZ5" s="433"/>
      <c r="BA5" s="433"/>
      <c r="BB5" s="9">
        <v>61446</v>
      </c>
      <c r="BC5" s="9"/>
      <c r="BD5" s="10" t="s">
        <v>928</v>
      </c>
      <c r="BE5" s="9">
        <v>911420</v>
      </c>
      <c r="BF5" s="9">
        <v>1005238</v>
      </c>
      <c r="BG5" s="9">
        <v>1916658</v>
      </c>
      <c r="BI5" s="10" t="s">
        <v>928</v>
      </c>
      <c r="BJ5" s="9">
        <v>1125941</v>
      </c>
      <c r="BK5" s="9">
        <v>783235</v>
      </c>
      <c r="BL5" s="9">
        <v>7482</v>
      </c>
      <c r="BM5" s="9">
        <v>1916658</v>
      </c>
      <c r="BO5" s="9"/>
      <c r="BP5" s="10" t="s">
        <v>928</v>
      </c>
      <c r="BQ5" s="9">
        <v>16938</v>
      </c>
      <c r="BR5" s="9">
        <v>77370</v>
      </c>
      <c r="BS5" s="9">
        <v>216735</v>
      </c>
      <c r="BT5" s="9">
        <v>100768</v>
      </c>
      <c r="BU5" s="9">
        <v>838076</v>
      </c>
      <c r="BV5" s="9">
        <v>124255</v>
      </c>
      <c r="BW5" s="9">
        <v>130872</v>
      </c>
      <c r="BX5" s="9">
        <v>115227</v>
      </c>
      <c r="BY5" s="9">
        <v>92282</v>
      </c>
      <c r="BZ5" s="9">
        <v>70960</v>
      </c>
      <c r="CA5" s="9">
        <v>50100</v>
      </c>
      <c r="CB5" s="9">
        <v>35762</v>
      </c>
      <c r="CC5" s="9">
        <v>47313</v>
      </c>
      <c r="CD5" s="9">
        <v>1916658</v>
      </c>
      <c r="CE5" s="9">
        <f>BT5+BU5</f>
        <v>938844</v>
      </c>
      <c r="CF5" s="9">
        <f>BV5+BW5+BX5</f>
        <v>370354</v>
      </c>
      <c r="CG5">
        <f>SUM(BY5:CC5)</f>
        <v>296417</v>
      </c>
    </row>
    <row r="6" spans="1:85">
      <c r="A6" s="10" t="s">
        <v>929</v>
      </c>
      <c r="B6" s="9">
        <v>3953</v>
      </c>
      <c r="C6" s="9">
        <v>9072</v>
      </c>
      <c r="D6" s="9">
        <v>13025</v>
      </c>
      <c r="E6"/>
      <c r="I6" s="10" t="s">
        <v>929</v>
      </c>
      <c r="J6" s="9">
        <v>134</v>
      </c>
      <c r="K6" s="9">
        <v>581</v>
      </c>
      <c r="L6" s="9">
        <v>2110</v>
      </c>
      <c r="M6" s="9">
        <v>1070</v>
      </c>
      <c r="N6" s="9">
        <v>4281</v>
      </c>
      <c r="O6" s="9">
        <v>814</v>
      </c>
      <c r="P6" s="9">
        <v>829</v>
      </c>
      <c r="Q6" s="9">
        <v>798</v>
      </c>
      <c r="R6" s="9">
        <v>768</v>
      </c>
      <c r="S6" s="9">
        <v>540</v>
      </c>
      <c r="T6" s="9">
        <v>419</v>
      </c>
      <c r="U6" s="9">
        <v>336</v>
      </c>
      <c r="V6" s="9">
        <v>345</v>
      </c>
      <c r="W6" s="9">
        <v>13025</v>
      </c>
      <c r="X6" s="9">
        <f t="shared" si="0"/>
        <v>5351</v>
      </c>
      <c r="Y6" s="9">
        <f t="shared" si="1"/>
        <v>2441</v>
      </c>
      <c r="Z6" s="9">
        <f t="shared" ref="Z6:Z69" si="2">R6+S6+T6+U6+V6</f>
        <v>2408</v>
      </c>
      <c r="AC6" s="152" t="s">
        <v>957</v>
      </c>
      <c r="AD6" s="433">
        <v>4</v>
      </c>
      <c r="AE6" s="433">
        <v>2</v>
      </c>
      <c r="AF6" s="433"/>
      <c r="AG6" s="433">
        <v>10</v>
      </c>
      <c r="AH6" s="433">
        <v>2059</v>
      </c>
      <c r="AI6" s="433"/>
      <c r="AJ6" s="433">
        <v>33</v>
      </c>
      <c r="AK6" s="433">
        <v>7</v>
      </c>
      <c r="AL6" s="433">
        <v>221</v>
      </c>
      <c r="AM6" s="433"/>
      <c r="AN6" s="433"/>
      <c r="AO6" s="433"/>
      <c r="AP6" s="433"/>
      <c r="AQ6" s="433">
        <v>1</v>
      </c>
      <c r="AR6" s="433">
        <v>717</v>
      </c>
      <c r="AS6" s="433"/>
      <c r="AT6" s="433">
        <v>1</v>
      </c>
      <c r="AU6" s="433"/>
      <c r="AV6" s="433"/>
      <c r="AW6" s="433"/>
      <c r="AX6" s="433"/>
      <c r="AY6" s="433"/>
      <c r="AZ6" s="433"/>
      <c r="BA6" s="433"/>
      <c r="BB6" s="9">
        <v>3055</v>
      </c>
      <c r="BC6" s="9"/>
      <c r="BD6" s="10" t="s">
        <v>929</v>
      </c>
      <c r="BE6" s="9">
        <v>1685</v>
      </c>
      <c r="BF6" s="9">
        <v>1666</v>
      </c>
      <c r="BG6" s="9">
        <v>3351</v>
      </c>
      <c r="BI6" s="10" t="s">
        <v>929</v>
      </c>
      <c r="BJ6" s="9">
        <v>1873</v>
      </c>
      <c r="BK6" s="9">
        <v>1475</v>
      </c>
      <c r="BL6" s="9">
        <v>3</v>
      </c>
      <c r="BM6" s="9">
        <v>3351</v>
      </c>
      <c r="BO6" s="9"/>
      <c r="BP6" s="10" t="s">
        <v>929</v>
      </c>
      <c r="BQ6" s="9">
        <v>18</v>
      </c>
      <c r="BR6" s="9">
        <v>138</v>
      </c>
      <c r="BS6" s="9">
        <v>405</v>
      </c>
      <c r="BT6" s="9">
        <v>192</v>
      </c>
      <c r="BU6" s="9">
        <v>1347</v>
      </c>
      <c r="BV6" s="9">
        <v>237</v>
      </c>
      <c r="BW6" s="9">
        <v>230</v>
      </c>
      <c r="BX6" s="9">
        <v>193</v>
      </c>
      <c r="BY6" s="9">
        <v>163</v>
      </c>
      <c r="BZ6" s="9">
        <v>154</v>
      </c>
      <c r="CA6" s="9">
        <v>109</v>
      </c>
      <c r="CB6" s="9">
        <v>70</v>
      </c>
      <c r="CC6" s="9">
        <v>95</v>
      </c>
      <c r="CD6" s="9">
        <v>3351</v>
      </c>
      <c r="CE6" s="9">
        <f t="shared" ref="CE6:CE69" si="3">BT6+BU6</f>
        <v>1539</v>
      </c>
      <c r="CF6" s="9">
        <f t="shared" ref="CF6:CF69" si="4">BV6+BW6+BX6</f>
        <v>660</v>
      </c>
      <c r="CG6" s="244">
        <f t="shared" ref="CG6:CG69" si="5">SUM(BY6:CC6)</f>
        <v>591</v>
      </c>
    </row>
    <row r="7" spans="1:85">
      <c r="A7" s="10" t="s">
        <v>930</v>
      </c>
      <c r="B7" s="9">
        <v>393</v>
      </c>
      <c r="C7" s="9">
        <v>1002</v>
      </c>
      <c r="D7" s="9">
        <v>1395</v>
      </c>
      <c r="E7"/>
      <c r="I7" s="10" t="s">
        <v>930</v>
      </c>
      <c r="J7" s="9">
        <v>15</v>
      </c>
      <c r="K7" s="9">
        <v>63</v>
      </c>
      <c r="L7" s="9">
        <v>211</v>
      </c>
      <c r="M7" s="9">
        <v>120</v>
      </c>
      <c r="N7" s="9">
        <v>458</v>
      </c>
      <c r="O7" s="9">
        <v>94</v>
      </c>
      <c r="P7" s="9">
        <v>116</v>
      </c>
      <c r="Q7" s="9">
        <v>79</v>
      </c>
      <c r="R7" s="9">
        <v>56</v>
      </c>
      <c r="S7" s="9">
        <v>56</v>
      </c>
      <c r="T7" s="9">
        <v>40</v>
      </c>
      <c r="U7" s="9">
        <v>39</v>
      </c>
      <c r="V7" s="9">
        <v>48</v>
      </c>
      <c r="W7" s="9">
        <v>1395</v>
      </c>
      <c r="X7" s="9">
        <f t="shared" si="0"/>
        <v>578</v>
      </c>
      <c r="Y7" s="9">
        <f t="shared" si="1"/>
        <v>289</v>
      </c>
      <c r="Z7" s="9">
        <f t="shared" si="2"/>
        <v>239</v>
      </c>
      <c r="AC7" s="152" t="s">
        <v>995</v>
      </c>
      <c r="AD7" s="433">
        <v>6</v>
      </c>
      <c r="AE7" s="433"/>
      <c r="AF7" s="433">
        <v>1</v>
      </c>
      <c r="AG7" s="433"/>
      <c r="AH7" s="433">
        <v>5554</v>
      </c>
      <c r="AI7" s="433"/>
      <c r="AJ7" s="433">
        <v>10</v>
      </c>
      <c r="AK7" s="433">
        <v>2</v>
      </c>
      <c r="AL7" s="433">
        <v>256</v>
      </c>
      <c r="AM7" s="433"/>
      <c r="AN7" s="433"/>
      <c r="AO7" s="433"/>
      <c r="AP7" s="433">
        <v>1</v>
      </c>
      <c r="AQ7" s="433">
        <v>9</v>
      </c>
      <c r="AR7" s="433">
        <v>319</v>
      </c>
      <c r="AS7" s="433">
        <v>7</v>
      </c>
      <c r="AT7" s="433">
        <v>1</v>
      </c>
      <c r="AU7" s="433"/>
      <c r="AV7" s="433">
        <v>1</v>
      </c>
      <c r="AW7" s="433"/>
      <c r="AX7" s="433"/>
      <c r="AY7" s="433"/>
      <c r="AZ7" s="433"/>
      <c r="BA7" s="433"/>
      <c r="BB7" s="9">
        <v>6167</v>
      </c>
      <c r="BC7" s="9"/>
      <c r="BD7" s="10" t="s">
        <v>930</v>
      </c>
      <c r="BE7" s="9">
        <v>149</v>
      </c>
      <c r="BF7" s="9">
        <v>209</v>
      </c>
      <c r="BG7" s="9">
        <v>358</v>
      </c>
      <c r="BI7" s="10" t="s">
        <v>930</v>
      </c>
      <c r="BJ7" s="9">
        <v>174</v>
      </c>
      <c r="BK7" s="9">
        <v>184</v>
      </c>
      <c r="BL7" s="9"/>
      <c r="BM7" s="9">
        <v>358</v>
      </c>
      <c r="BO7" s="9"/>
      <c r="BP7" s="10" t="s">
        <v>930</v>
      </c>
      <c r="BQ7" s="9">
        <v>3</v>
      </c>
      <c r="BR7" s="9">
        <v>19</v>
      </c>
      <c r="BS7" s="9">
        <v>43</v>
      </c>
      <c r="BT7" s="9">
        <v>25</v>
      </c>
      <c r="BU7" s="9">
        <v>118</v>
      </c>
      <c r="BV7" s="9">
        <v>23</v>
      </c>
      <c r="BW7" s="9">
        <v>34</v>
      </c>
      <c r="BX7" s="9">
        <v>23</v>
      </c>
      <c r="BY7" s="9">
        <v>24</v>
      </c>
      <c r="BZ7" s="9">
        <v>14</v>
      </c>
      <c r="CA7" s="9">
        <v>13</v>
      </c>
      <c r="CB7" s="9">
        <v>9</v>
      </c>
      <c r="CC7" s="9">
        <v>10</v>
      </c>
      <c r="CD7" s="9">
        <v>358</v>
      </c>
      <c r="CE7" s="9">
        <f t="shared" si="3"/>
        <v>143</v>
      </c>
      <c r="CF7" s="9">
        <f t="shared" si="4"/>
        <v>80</v>
      </c>
      <c r="CG7" s="244">
        <f t="shared" si="5"/>
        <v>70</v>
      </c>
    </row>
    <row r="8" spans="1:85">
      <c r="A8" s="10" t="s">
        <v>931</v>
      </c>
      <c r="B8" s="9">
        <v>1293</v>
      </c>
      <c r="C8" s="9">
        <v>1755</v>
      </c>
      <c r="D8" s="9">
        <v>3048</v>
      </c>
      <c r="E8"/>
      <c r="I8" s="10" t="s">
        <v>931</v>
      </c>
      <c r="J8" s="9">
        <v>42</v>
      </c>
      <c r="K8" s="9">
        <v>180</v>
      </c>
      <c r="L8" s="9">
        <v>488</v>
      </c>
      <c r="M8" s="9">
        <v>235</v>
      </c>
      <c r="N8" s="9">
        <v>1065</v>
      </c>
      <c r="O8" s="9">
        <v>178</v>
      </c>
      <c r="P8" s="9">
        <v>177</v>
      </c>
      <c r="Q8" s="9">
        <v>176</v>
      </c>
      <c r="R8" s="9">
        <v>133</v>
      </c>
      <c r="S8" s="9">
        <v>102</v>
      </c>
      <c r="T8" s="9">
        <v>80</v>
      </c>
      <c r="U8" s="9">
        <v>90</v>
      </c>
      <c r="V8" s="9">
        <v>102</v>
      </c>
      <c r="W8" s="9">
        <v>3048</v>
      </c>
      <c r="X8" s="9">
        <f t="shared" si="0"/>
        <v>1300</v>
      </c>
      <c r="Y8" s="9">
        <f t="shared" si="1"/>
        <v>531</v>
      </c>
      <c r="Z8" s="9">
        <f t="shared" si="2"/>
        <v>507</v>
      </c>
      <c r="AC8" s="152" t="s">
        <v>1007</v>
      </c>
      <c r="AD8" s="433">
        <v>94</v>
      </c>
      <c r="AE8" s="433">
        <v>54</v>
      </c>
      <c r="AF8" s="433">
        <v>1</v>
      </c>
      <c r="AG8" s="433">
        <v>41</v>
      </c>
      <c r="AH8" s="433">
        <v>22609</v>
      </c>
      <c r="AI8" s="433"/>
      <c r="AJ8" s="433">
        <v>56</v>
      </c>
      <c r="AK8" s="433">
        <v>50</v>
      </c>
      <c r="AL8" s="433">
        <v>739</v>
      </c>
      <c r="AM8" s="433">
        <v>2</v>
      </c>
      <c r="AN8" s="433"/>
      <c r="AO8" s="433"/>
      <c r="AP8" s="433">
        <v>3</v>
      </c>
      <c r="AQ8" s="433">
        <v>31</v>
      </c>
      <c r="AR8" s="433">
        <v>2042</v>
      </c>
      <c r="AS8" s="433"/>
      <c r="AT8" s="433">
        <v>24</v>
      </c>
      <c r="AU8" s="433">
        <v>1</v>
      </c>
      <c r="AV8" s="433">
        <v>5</v>
      </c>
      <c r="AW8" s="433"/>
      <c r="AX8" s="433">
        <v>4</v>
      </c>
      <c r="AY8" s="433">
        <v>10</v>
      </c>
      <c r="AZ8" s="433"/>
      <c r="BA8" s="433"/>
      <c r="BB8" s="9">
        <v>25766</v>
      </c>
      <c r="BC8" s="9"/>
      <c r="BD8" s="10" t="s">
        <v>931</v>
      </c>
      <c r="BE8" s="9">
        <v>293</v>
      </c>
      <c r="BF8" s="9">
        <v>268</v>
      </c>
      <c r="BG8" s="9">
        <v>561</v>
      </c>
      <c r="BI8" s="10" t="s">
        <v>931</v>
      </c>
      <c r="BJ8" s="9">
        <v>315</v>
      </c>
      <c r="BK8" s="9">
        <v>245</v>
      </c>
      <c r="BL8" s="9">
        <v>1</v>
      </c>
      <c r="BM8" s="9">
        <v>561</v>
      </c>
      <c r="BO8" s="9"/>
      <c r="BP8" s="10" t="s">
        <v>931</v>
      </c>
      <c r="BQ8" s="9">
        <v>5</v>
      </c>
      <c r="BR8" s="9">
        <v>23</v>
      </c>
      <c r="BS8" s="9">
        <v>86</v>
      </c>
      <c r="BT8" s="9">
        <v>27</v>
      </c>
      <c r="BU8" s="9">
        <v>234</v>
      </c>
      <c r="BV8" s="9">
        <v>27</v>
      </c>
      <c r="BW8" s="9">
        <v>45</v>
      </c>
      <c r="BX8" s="9">
        <v>39</v>
      </c>
      <c r="BY8" s="9">
        <v>23</v>
      </c>
      <c r="BZ8" s="9">
        <v>20</v>
      </c>
      <c r="CA8" s="9">
        <v>14</v>
      </c>
      <c r="CB8" s="9">
        <v>9</v>
      </c>
      <c r="CC8" s="9">
        <v>9</v>
      </c>
      <c r="CD8" s="9">
        <v>561</v>
      </c>
      <c r="CE8" s="9">
        <f t="shared" si="3"/>
        <v>261</v>
      </c>
      <c r="CF8" s="9">
        <f t="shared" si="4"/>
        <v>111</v>
      </c>
      <c r="CG8" s="244">
        <f t="shared" si="5"/>
        <v>75</v>
      </c>
    </row>
    <row r="9" spans="1:85">
      <c r="A9" s="10" t="s">
        <v>932</v>
      </c>
      <c r="B9" s="9">
        <v>5841</v>
      </c>
      <c r="C9" s="9">
        <v>3968</v>
      </c>
      <c r="D9" s="9">
        <v>9809</v>
      </c>
      <c r="E9"/>
      <c r="I9" s="10" t="s">
        <v>932</v>
      </c>
      <c r="J9" s="9">
        <v>114</v>
      </c>
      <c r="K9" s="9">
        <v>362</v>
      </c>
      <c r="L9" s="9">
        <v>1339</v>
      </c>
      <c r="M9" s="9">
        <v>797</v>
      </c>
      <c r="N9" s="9">
        <v>3099</v>
      </c>
      <c r="O9" s="9">
        <v>642</v>
      </c>
      <c r="P9" s="9">
        <v>775</v>
      </c>
      <c r="Q9" s="9">
        <v>703</v>
      </c>
      <c r="R9" s="9">
        <v>576</v>
      </c>
      <c r="S9" s="9">
        <v>446</v>
      </c>
      <c r="T9" s="9">
        <v>374</v>
      </c>
      <c r="U9" s="9">
        <v>262</v>
      </c>
      <c r="V9" s="9">
        <v>320</v>
      </c>
      <c r="W9" s="9">
        <v>9809</v>
      </c>
      <c r="X9" s="9">
        <f t="shared" si="0"/>
        <v>3896</v>
      </c>
      <c r="Y9" s="9">
        <f t="shared" si="1"/>
        <v>2120</v>
      </c>
      <c r="Z9" s="9">
        <f t="shared" si="2"/>
        <v>1978</v>
      </c>
      <c r="AC9" s="152" t="s">
        <v>1008</v>
      </c>
      <c r="AD9" s="433">
        <v>5</v>
      </c>
      <c r="AE9" s="433">
        <v>4</v>
      </c>
      <c r="AF9" s="433"/>
      <c r="AG9" s="433">
        <v>4</v>
      </c>
      <c r="AH9" s="433">
        <v>6821</v>
      </c>
      <c r="AI9" s="433">
        <v>1</v>
      </c>
      <c r="AJ9" s="433">
        <v>1</v>
      </c>
      <c r="AK9" s="433">
        <v>10</v>
      </c>
      <c r="AL9" s="433">
        <v>235</v>
      </c>
      <c r="AM9" s="433"/>
      <c r="AN9" s="433"/>
      <c r="AO9" s="433"/>
      <c r="AP9" s="433"/>
      <c r="AQ9" s="433">
        <v>1</v>
      </c>
      <c r="AR9" s="433">
        <v>270</v>
      </c>
      <c r="AS9" s="433">
        <v>1</v>
      </c>
      <c r="AT9" s="433">
        <v>3</v>
      </c>
      <c r="AU9" s="433"/>
      <c r="AV9" s="433"/>
      <c r="AW9" s="433"/>
      <c r="AX9" s="433">
        <v>1</v>
      </c>
      <c r="AY9" s="433">
        <v>2</v>
      </c>
      <c r="AZ9" s="433"/>
      <c r="BA9" s="433"/>
      <c r="BB9" s="9">
        <v>7359</v>
      </c>
      <c r="BC9" s="9"/>
      <c r="BD9" s="10" t="s">
        <v>932</v>
      </c>
      <c r="BE9" s="9">
        <v>7245</v>
      </c>
      <c r="BF9" s="9">
        <v>6456</v>
      </c>
      <c r="BG9" s="9">
        <v>13701</v>
      </c>
      <c r="BI9" s="10" t="s">
        <v>932</v>
      </c>
      <c r="BJ9" s="9">
        <v>7267</v>
      </c>
      <c r="BK9" s="9">
        <v>6425</v>
      </c>
      <c r="BL9" s="9">
        <v>9</v>
      </c>
      <c r="BM9" s="9">
        <v>13701</v>
      </c>
      <c r="BO9" s="9"/>
      <c r="BP9" s="10" t="s">
        <v>932</v>
      </c>
      <c r="BQ9" s="9">
        <v>111</v>
      </c>
      <c r="BR9" s="9">
        <v>569</v>
      </c>
      <c r="BS9" s="9">
        <v>1953</v>
      </c>
      <c r="BT9" s="9">
        <v>966</v>
      </c>
      <c r="BU9" s="9">
        <v>5965</v>
      </c>
      <c r="BV9" s="9">
        <v>960</v>
      </c>
      <c r="BW9" s="9">
        <v>965</v>
      </c>
      <c r="BX9" s="9">
        <v>717</v>
      </c>
      <c r="BY9" s="9">
        <v>572</v>
      </c>
      <c r="BZ9" s="9">
        <v>367</v>
      </c>
      <c r="CA9" s="9">
        <v>237</v>
      </c>
      <c r="CB9" s="9">
        <v>141</v>
      </c>
      <c r="CC9" s="9">
        <v>178</v>
      </c>
      <c r="CD9" s="9">
        <v>13701</v>
      </c>
      <c r="CE9" s="9">
        <f t="shared" si="3"/>
        <v>6931</v>
      </c>
      <c r="CF9" s="9">
        <f t="shared" si="4"/>
        <v>2642</v>
      </c>
      <c r="CG9" s="244">
        <f t="shared" si="5"/>
        <v>1495</v>
      </c>
    </row>
    <row r="10" spans="1:85">
      <c r="A10" s="10" t="s">
        <v>933</v>
      </c>
      <c r="B10" s="9">
        <v>8115</v>
      </c>
      <c r="C10" s="9">
        <v>8646</v>
      </c>
      <c r="D10" s="9">
        <v>16761</v>
      </c>
      <c r="E10"/>
      <c r="I10" s="10" t="s">
        <v>933</v>
      </c>
      <c r="J10" s="9">
        <v>254</v>
      </c>
      <c r="K10" s="9">
        <v>1006</v>
      </c>
      <c r="L10" s="9">
        <v>3198</v>
      </c>
      <c r="M10" s="9">
        <v>1644</v>
      </c>
      <c r="N10" s="9">
        <v>5998</v>
      </c>
      <c r="O10" s="9">
        <v>900</v>
      </c>
      <c r="P10" s="9">
        <v>930</v>
      </c>
      <c r="Q10" s="9">
        <v>757</v>
      </c>
      <c r="R10" s="9">
        <v>601</v>
      </c>
      <c r="S10" s="9">
        <v>498</v>
      </c>
      <c r="T10" s="9">
        <v>361</v>
      </c>
      <c r="U10" s="9">
        <v>276</v>
      </c>
      <c r="V10" s="9">
        <v>338</v>
      </c>
      <c r="W10" s="9">
        <v>16761</v>
      </c>
      <c r="X10" s="9">
        <f t="shared" si="0"/>
        <v>7642</v>
      </c>
      <c r="Y10" s="9">
        <f t="shared" si="1"/>
        <v>2587</v>
      </c>
      <c r="Z10" s="9">
        <f t="shared" si="2"/>
        <v>2074</v>
      </c>
      <c r="AC10" s="152" t="s">
        <v>1009</v>
      </c>
      <c r="AD10" s="433">
        <v>2</v>
      </c>
      <c r="AE10" s="433">
        <v>9</v>
      </c>
      <c r="AF10" s="433"/>
      <c r="AG10" s="433">
        <v>12</v>
      </c>
      <c r="AH10" s="433">
        <v>7797</v>
      </c>
      <c r="AI10" s="433"/>
      <c r="AJ10" s="433">
        <v>7</v>
      </c>
      <c r="AK10" s="433">
        <v>27</v>
      </c>
      <c r="AL10" s="433">
        <v>744</v>
      </c>
      <c r="AM10" s="433"/>
      <c r="AN10" s="433"/>
      <c r="AO10" s="433"/>
      <c r="AP10" s="433"/>
      <c r="AQ10" s="433">
        <v>9</v>
      </c>
      <c r="AR10" s="433">
        <v>258</v>
      </c>
      <c r="AS10" s="433">
        <v>1</v>
      </c>
      <c r="AT10" s="433"/>
      <c r="AU10" s="433"/>
      <c r="AV10" s="433">
        <v>2</v>
      </c>
      <c r="AW10" s="433"/>
      <c r="AX10" s="433">
        <v>1</v>
      </c>
      <c r="AY10" s="433">
        <v>1</v>
      </c>
      <c r="AZ10" s="433"/>
      <c r="BA10" s="433"/>
      <c r="BB10" s="9">
        <v>8870</v>
      </c>
      <c r="BC10" s="9"/>
      <c r="BD10" s="10" t="s">
        <v>933</v>
      </c>
      <c r="BE10" s="9">
        <v>2583</v>
      </c>
      <c r="BF10" s="9">
        <v>1934</v>
      </c>
      <c r="BG10" s="9">
        <v>4517</v>
      </c>
      <c r="BI10" s="10" t="s">
        <v>933</v>
      </c>
      <c r="BJ10" s="9">
        <v>2495</v>
      </c>
      <c r="BK10" s="9">
        <v>2018</v>
      </c>
      <c r="BL10" s="9">
        <v>4</v>
      </c>
      <c r="BM10" s="9">
        <v>4517</v>
      </c>
      <c r="BO10" s="9"/>
      <c r="BP10" s="10" t="s">
        <v>933</v>
      </c>
      <c r="BQ10" s="9">
        <v>28</v>
      </c>
      <c r="BR10" s="9">
        <v>166</v>
      </c>
      <c r="BS10" s="9">
        <v>668</v>
      </c>
      <c r="BT10" s="9">
        <v>296</v>
      </c>
      <c r="BU10" s="9">
        <v>2152</v>
      </c>
      <c r="BV10" s="9">
        <v>309</v>
      </c>
      <c r="BW10" s="9">
        <v>285</v>
      </c>
      <c r="BX10" s="9">
        <v>195</v>
      </c>
      <c r="BY10" s="9">
        <v>164</v>
      </c>
      <c r="BZ10" s="9">
        <v>114</v>
      </c>
      <c r="CA10" s="9">
        <v>49</v>
      </c>
      <c r="CB10" s="9">
        <v>40</v>
      </c>
      <c r="CC10" s="9">
        <v>51</v>
      </c>
      <c r="CD10" s="9">
        <v>4517</v>
      </c>
      <c r="CE10" s="9">
        <f t="shared" si="3"/>
        <v>2448</v>
      </c>
      <c r="CF10" s="9">
        <f t="shared" si="4"/>
        <v>789</v>
      </c>
      <c r="CG10" s="244">
        <f t="shared" si="5"/>
        <v>418</v>
      </c>
    </row>
    <row r="11" spans="1:85">
      <c r="A11" s="10" t="s">
        <v>934</v>
      </c>
      <c r="B11" s="9">
        <v>13804</v>
      </c>
      <c r="C11" s="9">
        <v>15404</v>
      </c>
      <c r="D11" s="9">
        <v>29208</v>
      </c>
      <c r="E11"/>
      <c r="I11" s="10" t="s">
        <v>934</v>
      </c>
      <c r="J11" s="9">
        <v>372</v>
      </c>
      <c r="K11" s="9">
        <v>1564</v>
      </c>
      <c r="L11" s="9">
        <v>4853</v>
      </c>
      <c r="M11" s="9">
        <v>2426</v>
      </c>
      <c r="N11" s="9">
        <v>10297</v>
      </c>
      <c r="O11" s="9">
        <v>1738</v>
      </c>
      <c r="P11" s="9">
        <v>1745</v>
      </c>
      <c r="Q11" s="9">
        <v>1668</v>
      </c>
      <c r="R11" s="9">
        <v>1493</v>
      </c>
      <c r="S11" s="9">
        <v>1157</v>
      </c>
      <c r="T11" s="9">
        <v>776</v>
      </c>
      <c r="U11" s="9">
        <v>486</v>
      </c>
      <c r="V11" s="9">
        <v>633</v>
      </c>
      <c r="W11" s="9">
        <v>29208</v>
      </c>
      <c r="X11" s="9">
        <f t="shared" si="0"/>
        <v>12723</v>
      </c>
      <c r="Y11" s="9">
        <f t="shared" si="1"/>
        <v>5151</v>
      </c>
      <c r="Z11" s="9">
        <f t="shared" si="2"/>
        <v>4545</v>
      </c>
      <c r="AC11" s="152" t="s">
        <v>1051</v>
      </c>
      <c r="AD11" s="433"/>
      <c r="AE11" s="433"/>
      <c r="AF11" s="433">
        <v>1</v>
      </c>
      <c r="AG11" s="433">
        <v>5</v>
      </c>
      <c r="AH11" s="433">
        <v>6097</v>
      </c>
      <c r="AI11" s="433"/>
      <c r="AJ11" s="433">
        <v>109</v>
      </c>
      <c r="AK11" s="433">
        <v>4</v>
      </c>
      <c r="AL11" s="433">
        <v>3549</v>
      </c>
      <c r="AM11" s="433"/>
      <c r="AN11" s="433"/>
      <c r="AO11" s="433"/>
      <c r="AP11" s="433"/>
      <c r="AQ11" s="433"/>
      <c r="AR11" s="433">
        <v>458</v>
      </c>
      <c r="AS11" s="433">
        <v>2</v>
      </c>
      <c r="AT11" s="433"/>
      <c r="AU11" s="433"/>
      <c r="AV11" s="433">
        <v>2</v>
      </c>
      <c r="AW11" s="433"/>
      <c r="AX11" s="433"/>
      <c r="AY11" s="433">
        <v>2</v>
      </c>
      <c r="AZ11" s="433"/>
      <c r="BA11" s="433"/>
      <c r="BB11" s="9">
        <v>10229</v>
      </c>
      <c r="BC11" s="9"/>
      <c r="BD11" s="10" t="s">
        <v>934</v>
      </c>
      <c r="BE11" s="9">
        <v>4172</v>
      </c>
      <c r="BF11" s="9">
        <v>4108</v>
      </c>
      <c r="BG11" s="9">
        <v>8280</v>
      </c>
      <c r="BI11" s="10" t="s">
        <v>934</v>
      </c>
      <c r="BJ11" s="9">
        <v>4187</v>
      </c>
      <c r="BK11" s="9">
        <v>4090</v>
      </c>
      <c r="BL11" s="9">
        <v>3</v>
      </c>
      <c r="BM11" s="9">
        <v>8280</v>
      </c>
      <c r="BO11" s="9"/>
      <c r="BP11" s="10" t="s">
        <v>934</v>
      </c>
      <c r="BQ11" s="9">
        <v>69</v>
      </c>
      <c r="BR11" s="9">
        <v>311</v>
      </c>
      <c r="BS11" s="9">
        <v>1091</v>
      </c>
      <c r="BT11" s="9">
        <v>522</v>
      </c>
      <c r="BU11" s="9">
        <v>3243</v>
      </c>
      <c r="BV11" s="9">
        <v>669</v>
      </c>
      <c r="BW11" s="9">
        <v>584</v>
      </c>
      <c r="BX11" s="9">
        <v>502</v>
      </c>
      <c r="BY11" s="9">
        <v>446</v>
      </c>
      <c r="BZ11" s="9">
        <v>307</v>
      </c>
      <c r="CA11" s="9">
        <v>238</v>
      </c>
      <c r="CB11" s="9">
        <v>134</v>
      </c>
      <c r="CC11" s="9">
        <v>164</v>
      </c>
      <c r="CD11" s="9">
        <v>8280</v>
      </c>
      <c r="CE11" s="9">
        <f t="shared" si="3"/>
        <v>3765</v>
      </c>
      <c r="CF11" s="9">
        <f t="shared" si="4"/>
        <v>1755</v>
      </c>
      <c r="CG11" s="244">
        <f t="shared" si="5"/>
        <v>1289</v>
      </c>
    </row>
    <row r="12" spans="1:85">
      <c r="A12" s="10" t="s">
        <v>935</v>
      </c>
      <c r="B12" s="9">
        <v>1548</v>
      </c>
      <c r="C12" s="9">
        <v>1192</v>
      </c>
      <c r="D12" s="9">
        <v>2740</v>
      </c>
      <c r="E12"/>
      <c r="I12" s="10" t="s">
        <v>935</v>
      </c>
      <c r="J12" s="9">
        <v>23</v>
      </c>
      <c r="K12" s="9">
        <v>124</v>
      </c>
      <c r="L12" s="9">
        <v>417</v>
      </c>
      <c r="M12" s="9">
        <v>241</v>
      </c>
      <c r="N12" s="9">
        <v>841</v>
      </c>
      <c r="O12" s="9">
        <v>162</v>
      </c>
      <c r="P12" s="9">
        <v>156</v>
      </c>
      <c r="Q12" s="9">
        <v>196</v>
      </c>
      <c r="R12" s="9">
        <v>170</v>
      </c>
      <c r="S12" s="9">
        <v>138</v>
      </c>
      <c r="T12" s="9">
        <v>114</v>
      </c>
      <c r="U12" s="9">
        <v>71</v>
      </c>
      <c r="V12" s="9">
        <v>87</v>
      </c>
      <c r="W12" s="9">
        <v>2740</v>
      </c>
      <c r="X12" s="9">
        <f t="shared" si="0"/>
        <v>1082</v>
      </c>
      <c r="Y12" s="9">
        <f t="shared" si="1"/>
        <v>514</v>
      </c>
      <c r="Z12" s="9">
        <f t="shared" si="2"/>
        <v>580</v>
      </c>
      <c r="AC12" s="10" t="s">
        <v>255</v>
      </c>
      <c r="AD12" s="433">
        <v>470</v>
      </c>
      <c r="AE12" s="433">
        <v>77</v>
      </c>
      <c r="AF12" s="433">
        <v>95</v>
      </c>
      <c r="AG12" s="433">
        <v>72</v>
      </c>
      <c r="AH12" s="433">
        <v>182099</v>
      </c>
      <c r="AI12" s="433">
        <v>14</v>
      </c>
      <c r="AJ12" s="433">
        <v>1267</v>
      </c>
      <c r="AK12" s="433">
        <v>557</v>
      </c>
      <c r="AL12" s="433">
        <v>6833</v>
      </c>
      <c r="AM12" s="433">
        <v>6</v>
      </c>
      <c r="AN12" s="433"/>
      <c r="AO12" s="433"/>
      <c r="AP12" s="433">
        <v>1</v>
      </c>
      <c r="AQ12" s="433">
        <v>3</v>
      </c>
      <c r="AR12" s="433">
        <v>21797</v>
      </c>
      <c r="AS12" s="433">
        <v>6</v>
      </c>
      <c r="AT12" s="433">
        <v>6108</v>
      </c>
      <c r="AU12" s="433">
        <v>27</v>
      </c>
      <c r="AV12" s="433">
        <v>388</v>
      </c>
      <c r="AW12" s="433"/>
      <c r="AX12" s="433"/>
      <c r="AY12" s="433">
        <v>87</v>
      </c>
      <c r="AZ12" s="433"/>
      <c r="BA12" s="433">
        <v>7</v>
      </c>
      <c r="BB12" s="9">
        <v>219914</v>
      </c>
      <c r="BC12" s="9"/>
      <c r="BD12" s="10" t="s">
        <v>935</v>
      </c>
      <c r="BE12" s="9">
        <v>874</v>
      </c>
      <c r="BF12" s="9">
        <v>638</v>
      </c>
      <c r="BG12" s="9">
        <v>1512</v>
      </c>
      <c r="BI12" s="10" t="s">
        <v>935</v>
      </c>
      <c r="BJ12" s="9">
        <v>780</v>
      </c>
      <c r="BK12" s="9">
        <v>732</v>
      </c>
      <c r="BL12" s="9"/>
      <c r="BM12" s="9">
        <v>1512</v>
      </c>
      <c r="BO12" s="9"/>
      <c r="BP12" s="10" t="s">
        <v>935</v>
      </c>
      <c r="BQ12" s="9">
        <v>13</v>
      </c>
      <c r="BR12" s="9">
        <v>75</v>
      </c>
      <c r="BS12" s="9">
        <v>241</v>
      </c>
      <c r="BT12" s="9">
        <v>111</v>
      </c>
      <c r="BU12" s="9">
        <v>642</v>
      </c>
      <c r="BV12" s="9">
        <v>105</v>
      </c>
      <c r="BW12" s="9">
        <v>101</v>
      </c>
      <c r="BX12" s="9">
        <v>80</v>
      </c>
      <c r="BY12" s="9">
        <v>49</v>
      </c>
      <c r="BZ12" s="9">
        <v>34</v>
      </c>
      <c r="CA12" s="9">
        <v>27</v>
      </c>
      <c r="CB12" s="9">
        <v>14</v>
      </c>
      <c r="CC12" s="9">
        <v>20</v>
      </c>
      <c r="CD12" s="9">
        <v>1512</v>
      </c>
      <c r="CE12" s="9">
        <f t="shared" si="3"/>
        <v>753</v>
      </c>
      <c r="CF12" s="9">
        <f t="shared" si="4"/>
        <v>286</v>
      </c>
      <c r="CG12" s="244">
        <f t="shared" si="5"/>
        <v>144</v>
      </c>
    </row>
    <row r="13" spans="1:85">
      <c r="A13" s="10" t="s">
        <v>936</v>
      </c>
      <c r="B13" s="9">
        <v>1492</v>
      </c>
      <c r="C13" s="9">
        <v>7472</v>
      </c>
      <c r="D13" s="9">
        <v>8964</v>
      </c>
      <c r="E13"/>
      <c r="I13" s="10" t="s">
        <v>936</v>
      </c>
      <c r="J13" s="9">
        <v>118</v>
      </c>
      <c r="K13" s="9">
        <v>485</v>
      </c>
      <c r="L13" s="9">
        <v>1641</v>
      </c>
      <c r="M13" s="9">
        <v>885</v>
      </c>
      <c r="N13" s="9">
        <v>3188</v>
      </c>
      <c r="O13" s="9">
        <v>482</v>
      </c>
      <c r="P13" s="9">
        <v>484</v>
      </c>
      <c r="Q13" s="9">
        <v>475</v>
      </c>
      <c r="R13" s="9">
        <v>395</v>
      </c>
      <c r="S13" s="9">
        <v>290</v>
      </c>
      <c r="T13" s="9">
        <v>201</v>
      </c>
      <c r="U13" s="9">
        <v>132</v>
      </c>
      <c r="V13" s="9">
        <v>188</v>
      </c>
      <c r="W13" s="9">
        <v>8964</v>
      </c>
      <c r="X13" s="9">
        <f t="shared" si="0"/>
        <v>4073</v>
      </c>
      <c r="Y13" s="9">
        <f t="shared" si="1"/>
        <v>1441</v>
      </c>
      <c r="Z13" s="9">
        <f t="shared" si="2"/>
        <v>1206</v>
      </c>
      <c r="AC13" s="152" t="s">
        <v>952</v>
      </c>
      <c r="AD13" s="433">
        <v>53</v>
      </c>
      <c r="AE13" s="433">
        <v>1</v>
      </c>
      <c r="AF13" s="433"/>
      <c r="AG13" s="433">
        <v>3</v>
      </c>
      <c r="AH13" s="433">
        <v>21720</v>
      </c>
      <c r="AI13" s="433">
        <v>1</v>
      </c>
      <c r="AJ13" s="433">
        <v>14</v>
      </c>
      <c r="AK13" s="433">
        <v>65</v>
      </c>
      <c r="AL13" s="433">
        <v>538</v>
      </c>
      <c r="AM13" s="433"/>
      <c r="AN13" s="433"/>
      <c r="AO13" s="433"/>
      <c r="AP13" s="433"/>
      <c r="AQ13" s="433"/>
      <c r="AR13" s="433">
        <v>400</v>
      </c>
      <c r="AS13" s="433"/>
      <c r="AT13" s="433">
        <v>1517</v>
      </c>
      <c r="AU13" s="433"/>
      <c r="AV13" s="433">
        <v>45</v>
      </c>
      <c r="AW13" s="433"/>
      <c r="AX13" s="433"/>
      <c r="AY13" s="433">
        <v>1</v>
      </c>
      <c r="AZ13" s="433"/>
      <c r="BA13" s="433"/>
      <c r="BB13" s="9">
        <v>24358</v>
      </c>
      <c r="BC13" s="9"/>
      <c r="BD13" s="10" t="s">
        <v>936</v>
      </c>
      <c r="BE13" s="9">
        <v>564</v>
      </c>
      <c r="BF13" s="9">
        <v>404</v>
      </c>
      <c r="BG13" s="9">
        <v>968</v>
      </c>
      <c r="BI13" s="10" t="s">
        <v>936</v>
      </c>
      <c r="BJ13" s="9">
        <v>586</v>
      </c>
      <c r="BK13" s="9">
        <v>382</v>
      </c>
      <c r="BL13" s="9"/>
      <c r="BM13" s="9">
        <v>968</v>
      </c>
      <c r="BO13" s="9"/>
      <c r="BP13" s="10" t="s">
        <v>936</v>
      </c>
      <c r="BQ13" s="9">
        <v>3</v>
      </c>
      <c r="BR13" s="9">
        <v>29</v>
      </c>
      <c r="BS13" s="9">
        <v>129</v>
      </c>
      <c r="BT13" s="9">
        <v>58</v>
      </c>
      <c r="BU13" s="9">
        <v>510</v>
      </c>
      <c r="BV13" s="9">
        <v>55</v>
      </c>
      <c r="BW13" s="9">
        <v>52</v>
      </c>
      <c r="BX13" s="9">
        <v>38</v>
      </c>
      <c r="BY13" s="9">
        <v>35</v>
      </c>
      <c r="BZ13" s="9">
        <v>19</v>
      </c>
      <c r="CA13" s="9">
        <v>11</v>
      </c>
      <c r="CB13" s="9">
        <v>14</v>
      </c>
      <c r="CC13" s="9">
        <v>15</v>
      </c>
      <c r="CD13" s="9">
        <v>968</v>
      </c>
      <c r="CE13" s="9">
        <f t="shared" si="3"/>
        <v>568</v>
      </c>
      <c r="CF13" s="9">
        <f t="shared" si="4"/>
        <v>145</v>
      </c>
      <c r="CG13" s="244">
        <f t="shared" si="5"/>
        <v>94</v>
      </c>
    </row>
    <row r="14" spans="1:85">
      <c r="A14" s="10" t="s">
        <v>937</v>
      </c>
      <c r="B14" s="9">
        <v>5189</v>
      </c>
      <c r="C14" s="9">
        <v>8737</v>
      </c>
      <c r="D14" s="9">
        <v>13926</v>
      </c>
      <c r="E14"/>
      <c r="I14" s="10" t="s">
        <v>937</v>
      </c>
      <c r="J14" s="9">
        <v>206</v>
      </c>
      <c r="K14" s="9">
        <v>916</v>
      </c>
      <c r="L14" s="9">
        <v>3046</v>
      </c>
      <c r="M14" s="9">
        <v>1345</v>
      </c>
      <c r="N14" s="9">
        <v>5312</v>
      </c>
      <c r="O14" s="9">
        <v>697</v>
      </c>
      <c r="P14" s="9">
        <v>637</v>
      </c>
      <c r="Q14" s="9">
        <v>516</v>
      </c>
      <c r="R14" s="9">
        <v>391</v>
      </c>
      <c r="S14" s="9">
        <v>280</v>
      </c>
      <c r="T14" s="9">
        <v>237</v>
      </c>
      <c r="U14" s="9">
        <v>149</v>
      </c>
      <c r="V14" s="9">
        <v>194</v>
      </c>
      <c r="W14" s="9">
        <v>13926</v>
      </c>
      <c r="X14" s="9">
        <f t="shared" si="0"/>
        <v>6657</v>
      </c>
      <c r="Y14" s="9">
        <f t="shared" si="1"/>
        <v>1850</v>
      </c>
      <c r="Z14" s="9">
        <f t="shared" si="2"/>
        <v>1251</v>
      </c>
      <c r="AC14" s="152" t="s">
        <v>962</v>
      </c>
      <c r="AD14" s="433">
        <v>230</v>
      </c>
      <c r="AE14" s="433">
        <v>56</v>
      </c>
      <c r="AF14" s="433">
        <v>49</v>
      </c>
      <c r="AG14" s="433">
        <v>10</v>
      </c>
      <c r="AH14" s="433">
        <v>62264</v>
      </c>
      <c r="AI14" s="433">
        <v>3</v>
      </c>
      <c r="AJ14" s="433">
        <v>334</v>
      </c>
      <c r="AK14" s="433">
        <v>253</v>
      </c>
      <c r="AL14" s="433">
        <v>2218</v>
      </c>
      <c r="AM14" s="433">
        <v>5</v>
      </c>
      <c r="AN14" s="433"/>
      <c r="AO14" s="433"/>
      <c r="AP14" s="433">
        <v>1</v>
      </c>
      <c r="AQ14" s="433">
        <v>1</v>
      </c>
      <c r="AR14" s="433">
        <v>5174</v>
      </c>
      <c r="AS14" s="433">
        <v>1</v>
      </c>
      <c r="AT14" s="433">
        <v>1358</v>
      </c>
      <c r="AU14" s="433">
        <v>5</v>
      </c>
      <c r="AV14" s="433">
        <v>194</v>
      </c>
      <c r="AW14" s="433"/>
      <c r="AX14" s="433"/>
      <c r="AY14" s="433">
        <v>83</v>
      </c>
      <c r="AZ14" s="433"/>
      <c r="BA14" s="433">
        <v>2</v>
      </c>
      <c r="BB14" s="9">
        <v>72241</v>
      </c>
      <c r="BC14" s="9"/>
      <c r="BD14" s="10" t="s">
        <v>937</v>
      </c>
      <c r="BE14" s="9">
        <v>911</v>
      </c>
      <c r="BF14" s="9">
        <v>711</v>
      </c>
      <c r="BG14" s="9">
        <v>1622</v>
      </c>
      <c r="BI14" s="10" t="s">
        <v>937</v>
      </c>
      <c r="BJ14" s="9">
        <v>1040</v>
      </c>
      <c r="BK14" s="9">
        <v>580</v>
      </c>
      <c r="BL14" s="9">
        <v>2</v>
      </c>
      <c r="BM14" s="9">
        <v>1622</v>
      </c>
      <c r="BO14" s="9"/>
      <c r="BP14" s="10" t="s">
        <v>937</v>
      </c>
      <c r="BQ14" s="9">
        <v>8</v>
      </c>
      <c r="BR14" s="9">
        <v>56</v>
      </c>
      <c r="BS14" s="9">
        <v>208</v>
      </c>
      <c r="BT14" s="9">
        <v>89</v>
      </c>
      <c r="BU14" s="9">
        <v>895</v>
      </c>
      <c r="BV14" s="9">
        <v>110</v>
      </c>
      <c r="BW14" s="9">
        <v>100</v>
      </c>
      <c r="BX14" s="9">
        <v>63</v>
      </c>
      <c r="BY14" s="9">
        <v>40</v>
      </c>
      <c r="BZ14" s="9">
        <v>20</v>
      </c>
      <c r="CA14" s="9">
        <v>16</v>
      </c>
      <c r="CB14" s="9">
        <v>7</v>
      </c>
      <c r="CC14" s="9">
        <v>10</v>
      </c>
      <c r="CD14" s="9">
        <v>1622</v>
      </c>
      <c r="CE14" s="9">
        <f t="shared" si="3"/>
        <v>984</v>
      </c>
      <c r="CF14" s="9">
        <f t="shared" si="4"/>
        <v>273</v>
      </c>
      <c r="CG14" s="244">
        <f t="shared" si="5"/>
        <v>93</v>
      </c>
    </row>
    <row r="15" spans="1:85">
      <c r="A15" s="10" t="s">
        <v>938</v>
      </c>
      <c r="B15" s="9">
        <v>9213</v>
      </c>
      <c r="C15" s="9">
        <v>7747</v>
      </c>
      <c r="D15" s="9">
        <v>16960</v>
      </c>
      <c r="E15"/>
      <c r="I15" s="10" t="s">
        <v>938</v>
      </c>
      <c r="J15" s="9">
        <v>214</v>
      </c>
      <c r="K15" s="9">
        <v>933</v>
      </c>
      <c r="L15" s="9">
        <v>2988</v>
      </c>
      <c r="M15" s="9">
        <v>1371</v>
      </c>
      <c r="N15" s="9">
        <v>6321</v>
      </c>
      <c r="O15" s="9">
        <v>959</v>
      </c>
      <c r="P15" s="9">
        <v>928</v>
      </c>
      <c r="Q15" s="9">
        <v>828</v>
      </c>
      <c r="R15" s="9">
        <v>703</v>
      </c>
      <c r="S15" s="9">
        <v>511</v>
      </c>
      <c r="T15" s="9">
        <v>420</v>
      </c>
      <c r="U15" s="9">
        <v>303</v>
      </c>
      <c r="V15" s="9">
        <v>481</v>
      </c>
      <c r="W15" s="9">
        <v>16960</v>
      </c>
      <c r="X15" s="9">
        <f t="shared" si="0"/>
        <v>7692</v>
      </c>
      <c r="Y15" s="9">
        <f t="shared" si="1"/>
        <v>2715</v>
      </c>
      <c r="Z15" s="9">
        <f t="shared" si="2"/>
        <v>2418</v>
      </c>
      <c r="AC15" s="152" t="s">
        <v>972</v>
      </c>
      <c r="AD15" s="433">
        <v>47</v>
      </c>
      <c r="AE15" s="433">
        <v>2</v>
      </c>
      <c r="AF15" s="433">
        <v>29</v>
      </c>
      <c r="AG15" s="433">
        <v>24</v>
      </c>
      <c r="AH15" s="433">
        <v>37864</v>
      </c>
      <c r="AI15" s="433">
        <v>3</v>
      </c>
      <c r="AJ15" s="433">
        <v>435</v>
      </c>
      <c r="AK15" s="433">
        <v>70</v>
      </c>
      <c r="AL15" s="433">
        <v>778</v>
      </c>
      <c r="AM15" s="433"/>
      <c r="AN15" s="433"/>
      <c r="AO15" s="433"/>
      <c r="AP15" s="433"/>
      <c r="AQ15" s="433"/>
      <c r="AR15" s="433">
        <v>5559</v>
      </c>
      <c r="AS15" s="433">
        <v>1</v>
      </c>
      <c r="AT15" s="433">
        <v>1271</v>
      </c>
      <c r="AU15" s="433">
        <v>13</v>
      </c>
      <c r="AV15" s="433">
        <v>65</v>
      </c>
      <c r="AW15" s="433"/>
      <c r="AX15" s="433"/>
      <c r="AY15" s="433"/>
      <c r="AZ15" s="433"/>
      <c r="BA15" s="433">
        <v>2</v>
      </c>
      <c r="BB15" s="9">
        <v>46163</v>
      </c>
      <c r="BC15" s="9"/>
      <c r="BD15" s="10" t="s">
        <v>938</v>
      </c>
      <c r="BE15" s="9">
        <v>4733</v>
      </c>
      <c r="BF15" s="9">
        <v>4377</v>
      </c>
      <c r="BG15" s="9">
        <v>9110</v>
      </c>
      <c r="BI15" s="10" t="s">
        <v>938</v>
      </c>
      <c r="BJ15" s="9">
        <v>4991</v>
      </c>
      <c r="BK15" s="9">
        <v>4102</v>
      </c>
      <c r="BL15" s="9">
        <v>17</v>
      </c>
      <c r="BM15" s="9">
        <v>9110</v>
      </c>
      <c r="BO15" s="9"/>
      <c r="BP15" s="10" t="s">
        <v>938</v>
      </c>
      <c r="BQ15" s="9">
        <v>95</v>
      </c>
      <c r="BR15" s="9">
        <v>385</v>
      </c>
      <c r="BS15" s="9">
        <v>1240</v>
      </c>
      <c r="BT15" s="9">
        <v>588</v>
      </c>
      <c r="BU15" s="9">
        <v>4157</v>
      </c>
      <c r="BV15" s="9">
        <v>637</v>
      </c>
      <c r="BW15" s="9">
        <v>572</v>
      </c>
      <c r="BX15" s="9">
        <v>439</v>
      </c>
      <c r="BY15" s="9">
        <v>338</v>
      </c>
      <c r="BZ15" s="9">
        <v>234</v>
      </c>
      <c r="CA15" s="9">
        <v>172</v>
      </c>
      <c r="CB15" s="9">
        <v>114</v>
      </c>
      <c r="CC15" s="9">
        <v>139</v>
      </c>
      <c r="CD15" s="9">
        <v>9110</v>
      </c>
      <c r="CE15" s="9">
        <f t="shared" si="3"/>
        <v>4745</v>
      </c>
      <c r="CF15" s="9">
        <f t="shared" si="4"/>
        <v>1648</v>
      </c>
      <c r="CG15" s="244">
        <f t="shared" si="5"/>
        <v>997</v>
      </c>
    </row>
    <row r="16" spans="1:85">
      <c r="A16" s="10" t="s">
        <v>939</v>
      </c>
      <c r="B16" s="9">
        <v>1072</v>
      </c>
      <c r="C16" s="9">
        <v>4436</v>
      </c>
      <c r="D16" s="9">
        <v>5508</v>
      </c>
      <c r="E16"/>
      <c r="I16" s="10" t="s">
        <v>939</v>
      </c>
      <c r="J16" s="9">
        <v>69</v>
      </c>
      <c r="K16" s="9">
        <v>282</v>
      </c>
      <c r="L16" s="9">
        <v>945</v>
      </c>
      <c r="M16" s="9">
        <v>528</v>
      </c>
      <c r="N16" s="9">
        <v>1987</v>
      </c>
      <c r="O16" s="9">
        <v>343</v>
      </c>
      <c r="P16" s="9">
        <v>268</v>
      </c>
      <c r="Q16" s="9">
        <v>276</v>
      </c>
      <c r="R16" s="9">
        <v>241</v>
      </c>
      <c r="S16" s="9">
        <v>189</v>
      </c>
      <c r="T16" s="9">
        <v>121</v>
      </c>
      <c r="U16" s="9">
        <v>101</v>
      </c>
      <c r="V16" s="9">
        <v>158</v>
      </c>
      <c r="W16" s="9">
        <v>5508</v>
      </c>
      <c r="X16" s="9">
        <f t="shared" si="0"/>
        <v>2515</v>
      </c>
      <c r="Y16" s="9">
        <f t="shared" si="1"/>
        <v>887</v>
      </c>
      <c r="Z16" s="9">
        <f t="shared" si="2"/>
        <v>810</v>
      </c>
      <c r="AC16" s="152" t="s">
        <v>1002</v>
      </c>
      <c r="AD16" s="433">
        <v>24</v>
      </c>
      <c r="AE16" s="433">
        <v>1</v>
      </c>
      <c r="AF16" s="433"/>
      <c r="AG16" s="433">
        <v>4</v>
      </c>
      <c r="AH16" s="433">
        <v>19499</v>
      </c>
      <c r="AI16" s="433">
        <v>2</v>
      </c>
      <c r="AJ16" s="433">
        <v>84</v>
      </c>
      <c r="AK16" s="433">
        <v>15</v>
      </c>
      <c r="AL16" s="433">
        <v>383</v>
      </c>
      <c r="AM16" s="433">
        <v>1</v>
      </c>
      <c r="AN16" s="433"/>
      <c r="AO16" s="433"/>
      <c r="AP16" s="433"/>
      <c r="AQ16" s="433">
        <v>2</v>
      </c>
      <c r="AR16" s="433">
        <v>3308</v>
      </c>
      <c r="AS16" s="433">
        <v>1</v>
      </c>
      <c r="AT16" s="433">
        <v>7</v>
      </c>
      <c r="AU16" s="433"/>
      <c r="AV16" s="433">
        <v>35</v>
      </c>
      <c r="AW16" s="433"/>
      <c r="AX16" s="433"/>
      <c r="AY16" s="433"/>
      <c r="AZ16" s="433"/>
      <c r="BA16" s="433"/>
      <c r="BB16" s="9">
        <v>23366</v>
      </c>
      <c r="BC16" s="9"/>
      <c r="BD16" s="10" t="s">
        <v>939</v>
      </c>
      <c r="BE16" s="9">
        <v>630</v>
      </c>
      <c r="BF16" s="9">
        <v>564</v>
      </c>
      <c r="BG16" s="9">
        <v>1194</v>
      </c>
      <c r="BI16" s="10" t="s">
        <v>939</v>
      </c>
      <c r="BJ16" s="9">
        <v>566</v>
      </c>
      <c r="BK16" s="9">
        <v>628</v>
      </c>
      <c r="BL16" s="9"/>
      <c r="BM16" s="9">
        <v>1194</v>
      </c>
      <c r="BO16" s="9"/>
      <c r="BP16" s="10" t="s">
        <v>939</v>
      </c>
      <c r="BQ16" s="9">
        <v>17</v>
      </c>
      <c r="BR16" s="9">
        <v>80</v>
      </c>
      <c r="BS16" s="9">
        <v>219</v>
      </c>
      <c r="BT16" s="9">
        <v>92</v>
      </c>
      <c r="BU16" s="9">
        <v>550</v>
      </c>
      <c r="BV16" s="9">
        <v>69</v>
      </c>
      <c r="BW16" s="9">
        <v>67</v>
      </c>
      <c r="BX16" s="9">
        <v>37</v>
      </c>
      <c r="BY16" s="9">
        <v>21</v>
      </c>
      <c r="BZ16" s="9">
        <v>17</v>
      </c>
      <c r="CA16" s="9">
        <v>9</v>
      </c>
      <c r="CB16" s="9">
        <v>5</v>
      </c>
      <c r="CC16" s="9">
        <v>11</v>
      </c>
      <c r="CD16" s="9">
        <v>1194</v>
      </c>
      <c r="CE16" s="9">
        <f t="shared" si="3"/>
        <v>642</v>
      </c>
      <c r="CF16" s="9">
        <f t="shared" si="4"/>
        <v>173</v>
      </c>
      <c r="CG16" s="244">
        <f t="shared" si="5"/>
        <v>63</v>
      </c>
    </row>
    <row r="17" spans="1:85">
      <c r="A17" s="10" t="s">
        <v>940</v>
      </c>
      <c r="B17" s="9">
        <v>41612</v>
      </c>
      <c r="C17" s="9">
        <v>8232</v>
      </c>
      <c r="D17" s="9">
        <v>49844</v>
      </c>
      <c r="E17"/>
      <c r="I17" s="10" t="s">
        <v>940</v>
      </c>
      <c r="J17" s="9">
        <v>655</v>
      </c>
      <c r="K17" s="9">
        <v>3308</v>
      </c>
      <c r="L17" s="9">
        <v>9724</v>
      </c>
      <c r="M17" s="9">
        <v>4364</v>
      </c>
      <c r="N17" s="9">
        <v>19068</v>
      </c>
      <c r="O17" s="9">
        <v>2495</v>
      </c>
      <c r="P17" s="9">
        <v>2356</v>
      </c>
      <c r="Q17" s="9">
        <v>2123</v>
      </c>
      <c r="R17" s="9">
        <v>1736</v>
      </c>
      <c r="S17" s="9">
        <v>1334</v>
      </c>
      <c r="T17" s="9">
        <v>877</v>
      </c>
      <c r="U17" s="9">
        <v>810</v>
      </c>
      <c r="V17" s="9">
        <v>994</v>
      </c>
      <c r="W17" s="9">
        <v>49844</v>
      </c>
      <c r="X17" s="9">
        <f t="shared" si="0"/>
        <v>23432</v>
      </c>
      <c r="Y17" s="9">
        <f t="shared" si="1"/>
        <v>6974</v>
      </c>
      <c r="Z17" s="9">
        <f t="shared" si="2"/>
        <v>5751</v>
      </c>
      <c r="AC17" s="152" t="s">
        <v>1036</v>
      </c>
      <c r="AD17" s="433">
        <v>106</v>
      </c>
      <c r="AE17" s="433">
        <v>7</v>
      </c>
      <c r="AF17" s="433">
        <v>13</v>
      </c>
      <c r="AG17" s="433">
        <v>22</v>
      </c>
      <c r="AH17" s="433">
        <v>24303</v>
      </c>
      <c r="AI17" s="433">
        <v>2</v>
      </c>
      <c r="AJ17" s="433">
        <v>110</v>
      </c>
      <c r="AK17" s="433">
        <v>131</v>
      </c>
      <c r="AL17" s="433">
        <v>2412</v>
      </c>
      <c r="AM17" s="433"/>
      <c r="AN17" s="433"/>
      <c r="AO17" s="433"/>
      <c r="AP17" s="433"/>
      <c r="AQ17" s="433"/>
      <c r="AR17" s="433">
        <v>3964</v>
      </c>
      <c r="AS17" s="433">
        <v>3</v>
      </c>
      <c r="AT17" s="433">
        <v>28</v>
      </c>
      <c r="AU17" s="433">
        <v>4</v>
      </c>
      <c r="AV17" s="433">
        <v>8</v>
      </c>
      <c r="AW17" s="433"/>
      <c r="AX17" s="433"/>
      <c r="AY17" s="433">
        <v>3</v>
      </c>
      <c r="AZ17" s="433"/>
      <c r="BA17" s="433">
        <v>2</v>
      </c>
      <c r="BB17" s="9">
        <v>31118</v>
      </c>
      <c r="BC17" s="9"/>
      <c r="BD17" s="10" t="s">
        <v>940</v>
      </c>
      <c r="BE17" s="9">
        <v>44303</v>
      </c>
      <c r="BF17" s="9">
        <v>41843</v>
      </c>
      <c r="BG17" s="9">
        <v>86146</v>
      </c>
      <c r="BI17" s="10" t="s">
        <v>940</v>
      </c>
      <c r="BJ17" s="9">
        <v>38329</v>
      </c>
      <c r="BK17" s="9">
        <v>47725</v>
      </c>
      <c r="BL17" s="9">
        <v>92</v>
      </c>
      <c r="BM17" s="9">
        <v>86146</v>
      </c>
      <c r="BO17" s="9"/>
      <c r="BP17" s="10" t="s">
        <v>940</v>
      </c>
      <c r="BQ17" s="9">
        <v>1186</v>
      </c>
      <c r="BR17" s="9">
        <v>5094</v>
      </c>
      <c r="BS17" s="9">
        <v>16389</v>
      </c>
      <c r="BT17" s="9">
        <v>7376</v>
      </c>
      <c r="BU17" s="9">
        <v>37850</v>
      </c>
      <c r="BV17" s="9">
        <v>5317</v>
      </c>
      <c r="BW17" s="9">
        <v>4606</v>
      </c>
      <c r="BX17" s="9">
        <v>3526</v>
      </c>
      <c r="BY17" s="9">
        <v>2152</v>
      </c>
      <c r="BZ17" s="9">
        <v>1164</v>
      </c>
      <c r="CA17" s="9">
        <v>665</v>
      </c>
      <c r="CB17" s="9">
        <v>454</v>
      </c>
      <c r="CC17" s="9">
        <v>367</v>
      </c>
      <c r="CD17" s="9">
        <v>86146</v>
      </c>
      <c r="CE17" s="9">
        <f t="shared" si="3"/>
        <v>45226</v>
      </c>
      <c r="CF17" s="9">
        <f t="shared" si="4"/>
        <v>13449</v>
      </c>
      <c r="CG17" s="244">
        <f t="shared" si="5"/>
        <v>4802</v>
      </c>
    </row>
    <row r="18" spans="1:85">
      <c r="A18" s="10" t="s">
        <v>941</v>
      </c>
      <c r="B18" s="9">
        <v>11948</v>
      </c>
      <c r="C18" s="9">
        <v>14459</v>
      </c>
      <c r="D18" s="9">
        <v>26407</v>
      </c>
      <c r="E18"/>
      <c r="I18" s="10" t="s">
        <v>941</v>
      </c>
      <c r="J18" s="9">
        <v>262</v>
      </c>
      <c r="K18" s="9">
        <v>1800</v>
      </c>
      <c r="L18" s="9">
        <v>5855</v>
      </c>
      <c r="M18" s="9">
        <v>2708</v>
      </c>
      <c r="N18" s="9">
        <v>9056</v>
      </c>
      <c r="O18" s="9">
        <v>1368</v>
      </c>
      <c r="P18" s="9">
        <v>1238</v>
      </c>
      <c r="Q18" s="9">
        <v>1051</v>
      </c>
      <c r="R18" s="9">
        <v>835</v>
      </c>
      <c r="S18" s="9">
        <v>661</v>
      </c>
      <c r="T18" s="9">
        <v>541</v>
      </c>
      <c r="U18" s="9">
        <v>408</v>
      </c>
      <c r="V18" s="9">
        <v>624</v>
      </c>
      <c r="W18" s="9">
        <v>26407</v>
      </c>
      <c r="X18" s="9">
        <f t="shared" si="0"/>
        <v>11764</v>
      </c>
      <c r="Y18" s="9">
        <f t="shared" si="1"/>
        <v>3657</v>
      </c>
      <c r="Z18" s="9">
        <f t="shared" si="2"/>
        <v>3069</v>
      </c>
      <c r="AC18" s="152" t="s">
        <v>1052</v>
      </c>
      <c r="AD18" s="433">
        <v>10</v>
      </c>
      <c r="AE18" s="433">
        <v>10</v>
      </c>
      <c r="AF18" s="433">
        <v>4</v>
      </c>
      <c r="AG18" s="433">
        <v>9</v>
      </c>
      <c r="AH18" s="433">
        <v>16449</v>
      </c>
      <c r="AI18" s="433">
        <v>3</v>
      </c>
      <c r="AJ18" s="433">
        <v>290</v>
      </c>
      <c r="AK18" s="433">
        <v>23</v>
      </c>
      <c r="AL18" s="433">
        <v>504</v>
      </c>
      <c r="AM18" s="433"/>
      <c r="AN18" s="433"/>
      <c r="AO18" s="433"/>
      <c r="AP18" s="433"/>
      <c r="AQ18" s="433"/>
      <c r="AR18" s="433">
        <v>3392</v>
      </c>
      <c r="AS18" s="433"/>
      <c r="AT18" s="433">
        <v>1927</v>
      </c>
      <c r="AU18" s="433">
        <v>5</v>
      </c>
      <c r="AV18" s="433">
        <v>41</v>
      </c>
      <c r="AW18" s="433"/>
      <c r="AX18" s="433"/>
      <c r="AY18" s="433"/>
      <c r="AZ18" s="433"/>
      <c r="BA18" s="433">
        <v>1</v>
      </c>
      <c r="BB18" s="9">
        <v>22668</v>
      </c>
      <c r="BC18" s="9"/>
      <c r="BD18" s="10" t="s">
        <v>941</v>
      </c>
      <c r="BE18" s="9">
        <v>1938</v>
      </c>
      <c r="BF18" s="9">
        <v>1715</v>
      </c>
      <c r="BG18" s="9">
        <v>3653</v>
      </c>
      <c r="BI18" s="10" t="s">
        <v>941</v>
      </c>
      <c r="BJ18" s="9">
        <v>1767</v>
      </c>
      <c r="BK18" s="9">
        <v>1886</v>
      </c>
      <c r="BL18" s="9"/>
      <c r="BM18" s="9">
        <v>3653</v>
      </c>
      <c r="BO18" s="9"/>
      <c r="BP18" s="10" t="s">
        <v>941</v>
      </c>
      <c r="BQ18" s="9">
        <v>42</v>
      </c>
      <c r="BR18" s="9">
        <v>196</v>
      </c>
      <c r="BS18" s="9">
        <v>658</v>
      </c>
      <c r="BT18" s="9">
        <v>265</v>
      </c>
      <c r="BU18" s="9">
        <v>1604</v>
      </c>
      <c r="BV18" s="9">
        <v>262</v>
      </c>
      <c r="BW18" s="9">
        <v>209</v>
      </c>
      <c r="BX18" s="9">
        <v>137</v>
      </c>
      <c r="BY18" s="9">
        <v>100</v>
      </c>
      <c r="BZ18" s="9">
        <v>78</v>
      </c>
      <c r="CA18" s="9">
        <v>42</v>
      </c>
      <c r="CB18" s="9">
        <v>27</v>
      </c>
      <c r="CC18" s="9">
        <v>33</v>
      </c>
      <c r="CD18" s="9">
        <v>3653</v>
      </c>
      <c r="CE18" s="9">
        <f t="shared" si="3"/>
        <v>1869</v>
      </c>
      <c r="CF18" s="9">
        <f t="shared" si="4"/>
        <v>608</v>
      </c>
      <c r="CG18" s="244">
        <f t="shared" si="5"/>
        <v>280</v>
      </c>
    </row>
    <row r="19" spans="1:85">
      <c r="A19" s="10" t="s">
        <v>942</v>
      </c>
      <c r="B19" s="9">
        <v>2300</v>
      </c>
      <c r="C19" s="9">
        <v>4422</v>
      </c>
      <c r="D19" s="9">
        <v>6722</v>
      </c>
      <c r="E19"/>
      <c r="I19" s="10" t="s">
        <v>942</v>
      </c>
      <c r="J19" s="9">
        <v>80</v>
      </c>
      <c r="K19" s="9">
        <v>407</v>
      </c>
      <c r="L19" s="9">
        <v>1286</v>
      </c>
      <c r="M19" s="9">
        <v>709</v>
      </c>
      <c r="N19" s="9">
        <v>2273</v>
      </c>
      <c r="O19" s="9">
        <v>357</v>
      </c>
      <c r="P19" s="9">
        <v>340</v>
      </c>
      <c r="Q19" s="9">
        <v>322</v>
      </c>
      <c r="R19" s="9">
        <v>294</v>
      </c>
      <c r="S19" s="9">
        <v>213</v>
      </c>
      <c r="T19" s="9">
        <v>176</v>
      </c>
      <c r="U19" s="9">
        <v>130</v>
      </c>
      <c r="V19" s="9">
        <v>135</v>
      </c>
      <c r="W19" s="9">
        <v>6722</v>
      </c>
      <c r="X19" s="9">
        <f t="shared" si="0"/>
        <v>2982</v>
      </c>
      <c r="Y19" s="9">
        <f t="shared" si="1"/>
        <v>1019</v>
      </c>
      <c r="Z19" s="9">
        <f t="shared" si="2"/>
        <v>948</v>
      </c>
      <c r="AC19" s="10" t="s">
        <v>274</v>
      </c>
      <c r="AD19" s="433">
        <v>272</v>
      </c>
      <c r="AE19" s="433">
        <v>174</v>
      </c>
      <c r="AF19" s="433">
        <v>141</v>
      </c>
      <c r="AG19" s="433">
        <v>126</v>
      </c>
      <c r="AH19" s="433">
        <v>226718</v>
      </c>
      <c r="AI19" s="433">
        <v>48</v>
      </c>
      <c r="AJ19" s="433">
        <v>1183</v>
      </c>
      <c r="AK19" s="433">
        <v>884</v>
      </c>
      <c r="AL19" s="433">
        <v>88381</v>
      </c>
      <c r="AM19" s="433">
        <v>7</v>
      </c>
      <c r="AN19" s="433">
        <v>3</v>
      </c>
      <c r="AO19" s="433">
        <v>1</v>
      </c>
      <c r="AP19" s="433">
        <v>30</v>
      </c>
      <c r="AQ19" s="433">
        <v>231</v>
      </c>
      <c r="AR19" s="433">
        <v>19580</v>
      </c>
      <c r="AS19" s="433">
        <v>20</v>
      </c>
      <c r="AT19" s="433">
        <v>13609</v>
      </c>
      <c r="AU19" s="433">
        <v>91</v>
      </c>
      <c r="AV19" s="433">
        <v>3241</v>
      </c>
      <c r="AW19" s="433"/>
      <c r="AX19" s="433">
        <v>1</v>
      </c>
      <c r="AY19" s="433">
        <v>66</v>
      </c>
      <c r="AZ19" s="433"/>
      <c r="BA19" s="433">
        <v>103</v>
      </c>
      <c r="BB19" s="9">
        <v>354910</v>
      </c>
      <c r="BC19" s="9"/>
      <c r="BD19" s="10" t="s">
        <v>942</v>
      </c>
      <c r="BE19" s="9">
        <v>281</v>
      </c>
      <c r="BF19" s="9">
        <v>259</v>
      </c>
      <c r="BG19" s="9">
        <v>540</v>
      </c>
      <c r="BI19" s="10" t="s">
        <v>942</v>
      </c>
      <c r="BJ19" s="9">
        <v>297</v>
      </c>
      <c r="BK19" s="9">
        <v>243</v>
      </c>
      <c r="BL19" s="9"/>
      <c r="BM19" s="9">
        <v>540</v>
      </c>
      <c r="BO19" s="9"/>
      <c r="BP19" s="10" t="s">
        <v>942</v>
      </c>
      <c r="BQ19" s="9">
        <v>2</v>
      </c>
      <c r="BR19" s="9">
        <v>35</v>
      </c>
      <c r="BS19" s="9">
        <v>94</v>
      </c>
      <c r="BT19" s="9">
        <v>37</v>
      </c>
      <c r="BU19" s="9">
        <v>240</v>
      </c>
      <c r="BV19" s="9">
        <v>32</v>
      </c>
      <c r="BW19" s="9">
        <v>25</v>
      </c>
      <c r="BX19" s="9">
        <v>31</v>
      </c>
      <c r="BY19" s="9">
        <v>11</v>
      </c>
      <c r="BZ19" s="9">
        <v>11</v>
      </c>
      <c r="CA19" s="9">
        <v>10</v>
      </c>
      <c r="CB19" s="9">
        <v>6</v>
      </c>
      <c r="CC19" s="9">
        <v>6</v>
      </c>
      <c r="CD19" s="9">
        <v>540</v>
      </c>
      <c r="CE19" s="9">
        <f t="shared" si="3"/>
        <v>277</v>
      </c>
      <c r="CF19" s="9">
        <f t="shared" si="4"/>
        <v>88</v>
      </c>
      <c r="CG19" s="244">
        <f t="shared" si="5"/>
        <v>44</v>
      </c>
    </row>
    <row r="20" spans="1:85">
      <c r="A20" s="10" t="s">
        <v>943</v>
      </c>
      <c r="B20" s="9">
        <v>775</v>
      </c>
      <c r="C20" s="9">
        <v>2072</v>
      </c>
      <c r="D20" s="9">
        <v>2847</v>
      </c>
      <c r="E20"/>
      <c r="I20" s="10" t="s">
        <v>943</v>
      </c>
      <c r="J20" s="9">
        <v>22</v>
      </c>
      <c r="K20" s="9">
        <v>109</v>
      </c>
      <c r="L20" s="9">
        <v>348</v>
      </c>
      <c r="M20" s="9">
        <v>219</v>
      </c>
      <c r="N20" s="9">
        <v>809</v>
      </c>
      <c r="O20" s="9">
        <v>194</v>
      </c>
      <c r="P20" s="9">
        <v>221</v>
      </c>
      <c r="Q20" s="9">
        <v>222</v>
      </c>
      <c r="R20" s="9">
        <v>202</v>
      </c>
      <c r="S20" s="9">
        <v>162</v>
      </c>
      <c r="T20" s="9">
        <v>120</v>
      </c>
      <c r="U20" s="9">
        <v>95</v>
      </c>
      <c r="V20" s="9">
        <v>124</v>
      </c>
      <c r="W20" s="9">
        <v>2847</v>
      </c>
      <c r="X20" s="9">
        <f t="shared" si="0"/>
        <v>1028</v>
      </c>
      <c r="Y20" s="9">
        <f t="shared" si="1"/>
        <v>637</v>
      </c>
      <c r="Z20" s="9">
        <f t="shared" si="2"/>
        <v>703</v>
      </c>
      <c r="AC20" s="152" t="s">
        <v>940</v>
      </c>
      <c r="AD20" s="433">
        <v>26</v>
      </c>
      <c r="AE20" s="433">
        <v>119</v>
      </c>
      <c r="AF20" s="433">
        <v>54</v>
      </c>
      <c r="AG20" s="433">
        <v>32</v>
      </c>
      <c r="AH20" s="433">
        <v>37706</v>
      </c>
      <c r="AI20" s="433">
        <v>2</v>
      </c>
      <c r="AJ20" s="433">
        <v>96</v>
      </c>
      <c r="AK20" s="433">
        <v>249</v>
      </c>
      <c r="AL20" s="433">
        <v>5822</v>
      </c>
      <c r="AM20" s="433">
        <v>4</v>
      </c>
      <c r="AN20" s="433">
        <v>1</v>
      </c>
      <c r="AO20" s="433"/>
      <c r="AP20" s="433">
        <v>8</v>
      </c>
      <c r="AQ20" s="433">
        <v>216</v>
      </c>
      <c r="AR20" s="433">
        <v>4288</v>
      </c>
      <c r="AS20" s="433">
        <v>7</v>
      </c>
      <c r="AT20" s="433">
        <v>910</v>
      </c>
      <c r="AU20" s="433">
        <v>6</v>
      </c>
      <c r="AV20" s="433">
        <v>276</v>
      </c>
      <c r="AW20" s="433"/>
      <c r="AX20" s="433"/>
      <c r="AY20" s="433">
        <v>18</v>
      </c>
      <c r="AZ20" s="433"/>
      <c r="BA20" s="433">
        <v>4</v>
      </c>
      <c r="BB20" s="9">
        <v>49844</v>
      </c>
      <c r="BC20" s="9"/>
      <c r="BD20" s="10" t="s">
        <v>943</v>
      </c>
      <c r="BE20" s="9">
        <v>576</v>
      </c>
      <c r="BF20" s="9">
        <v>588</v>
      </c>
      <c r="BG20" s="9">
        <v>1164</v>
      </c>
      <c r="BI20" s="10" t="s">
        <v>943</v>
      </c>
      <c r="BJ20" s="9">
        <v>604</v>
      </c>
      <c r="BK20" s="9">
        <v>558</v>
      </c>
      <c r="BL20" s="9">
        <v>2</v>
      </c>
      <c r="BM20" s="9">
        <v>1164</v>
      </c>
      <c r="BO20" s="9"/>
      <c r="BP20" s="10" t="s">
        <v>943</v>
      </c>
      <c r="BQ20" s="9">
        <v>4</v>
      </c>
      <c r="BR20" s="9">
        <v>45</v>
      </c>
      <c r="BS20" s="9">
        <v>141</v>
      </c>
      <c r="BT20" s="9">
        <v>65</v>
      </c>
      <c r="BU20" s="9">
        <v>415</v>
      </c>
      <c r="BV20" s="9">
        <v>83</v>
      </c>
      <c r="BW20" s="9">
        <v>94</v>
      </c>
      <c r="BX20" s="9">
        <v>79</v>
      </c>
      <c r="BY20" s="9">
        <v>61</v>
      </c>
      <c r="BZ20" s="9">
        <v>60</v>
      </c>
      <c r="CA20" s="9">
        <v>47</v>
      </c>
      <c r="CB20" s="9">
        <v>33</v>
      </c>
      <c r="CC20" s="9">
        <v>37</v>
      </c>
      <c r="CD20" s="9">
        <v>1164</v>
      </c>
      <c r="CE20" s="9">
        <f t="shared" si="3"/>
        <v>480</v>
      </c>
      <c r="CF20" s="9">
        <f t="shared" si="4"/>
        <v>256</v>
      </c>
      <c r="CG20" s="244">
        <f t="shared" si="5"/>
        <v>238</v>
      </c>
    </row>
    <row r="21" spans="1:85">
      <c r="A21" s="10" t="s">
        <v>944</v>
      </c>
      <c r="B21" s="9">
        <v>7923</v>
      </c>
      <c r="C21" s="9">
        <v>9537</v>
      </c>
      <c r="D21" s="9">
        <v>17460</v>
      </c>
      <c r="E21"/>
      <c r="I21" s="10" t="s">
        <v>944</v>
      </c>
      <c r="J21" s="9">
        <v>166</v>
      </c>
      <c r="K21" s="9">
        <v>716</v>
      </c>
      <c r="L21" s="9">
        <v>2544</v>
      </c>
      <c r="M21" s="9">
        <v>1511</v>
      </c>
      <c r="N21" s="9">
        <v>5914</v>
      </c>
      <c r="O21" s="9">
        <v>1172</v>
      </c>
      <c r="P21" s="9">
        <v>1244</v>
      </c>
      <c r="Q21" s="9">
        <v>1090</v>
      </c>
      <c r="R21" s="9">
        <v>899</v>
      </c>
      <c r="S21" s="9">
        <v>698</v>
      </c>
      <c r="T21" s="9">
        <v>555</v>
      </c>
      <c r="U21" s="9">
        <v>418</v>
      </c>
      <c r="V21" s="9">
        <v>533</v>
      </c>
      <c r="W21" s="9">
        <v>17460</v>
      </c>
      <c r="X21" s="9">
        <f t="shared" si="0"/>
        <v>7425</v>
      </c>
      <c r="Y21" s="9">
        <f t="shared" si="1"/>
        <v>3506</v>
      </c>
      <c r="Z21" s="9">
        <f t="shared" si="2"/>
        <v>3103</v>
      </c>
      <c r="AC21" s="152" t="s">
        <v>941</v>
      </c>
      <c r="AD21" s="433"/>
      <c r="AE21" s="433">
        <v>1</v>
      </c>
      <c r="AF21" s="433"/>
      <c r="AG21" s="433">
        <v>19</v>
      </c>
      <c r="AH21" s="433">
        <v>21750</v>
      </c>
      <c r="AI21" s="433">
        <v>2</v>
      </c>
      <c r="AJ21" s="433">
        <v>77</v>
      </c>
      <c r="AK21" s="433">
        <v>17</v>
      </c>
      <c r="AL21" s="433">
        <v>324</v>
      </c>
      <c r="AM21" s="433"/>
      <c r="AN21" s="433"/>
      <c r="AO21" s="433"/>
      <c r="AP21" s="433">
        <v>1</v>
      </c>
      <c r="AQ21" s="433"/>
      <c r="AR21" s="433">
        <v>3241</v>
      </c>
      <c r="AS21" s="433"/>
      <c r="AT21" s="433">
        <v>942</v>
      </c>
      <c r="AU21" s="433">
        <v>6</v>
      </c>
      <c r="AV21" s="433">
        <v>22</v>
      </c>
      <c r="AW21" s="433"/>
      <c r="AX21" s="433"/>
      <c r="AY21" s="433">
        <v>5</v>
      </c>
      <c r="AZ21" s="433"/>
      <c r="BA21" s="433"/>
      <c r="BB21" s="9">
        <v>26407</v>
      </c>
      <c r="BC21" s="9"/>
      <c r="BD21" s="10" t="s">
        <v>944</v>
      </c>
      <c r="BE21" s="9">
        <v>10990</v>
      </c>
      <c r="BF21" s="9">
        <v>10551</v>
      </c>
      <c r="BG21" s="9">
        <v>21541</v>
      </c>
      <c r="BI21" s="10" t="s">
        <v>944</v>
      </c>
      <c r="BJ21" s="9">
        <v>11220</v>
      </c>
      <c r="BK21" s="9">
        <v>10294</v>
      </c>
      <c r="BL21" s="9">
        <v>27</v>
      </c>
      <c r="BM21" s="9">
        <v>21541</v>
      </c>
      <c r="BO21" s="9"/>
      <c r="BP21" s="10" t="s">
        <v>944</v>
      </c>
      <c r="BQ21" s="9">
        <v>205</v>
      </c>
      <c r="BR21" s="9">
        <v>893</v>
      </c>
      <c r="BS21" s="9">
        <v>3007</v>
      </c>
      <c r="BT21" s="9">
        <v>1387</v>
      </c>
      <c r="BU21" s="9">
        <v>9183</v>
      </c>
      <c r="BV21" s="9">
        <v>1534</v>
      </c>
      <c r="BW21" s="9">
        <v>1415</v>
      </c>
      <c r="BX21" s="9">
        <v>1118</v>
      </c>
      <c r="BY21" s="9">
        <v>835</v>
      </c>
      <c r="BZ21" s="9">
        <v>698</v>
      </c>
      <c r="CA21" s="9">
        <v>504</v>
      </c>
      <c r="CB21" s="9">
        <v>360</v>
      </c>
      <c r="CC21" s="9">
        <v>402</v>
      </c>
      <c r="CD21" s="9">
        <v>21541</v>
      </c>
      <c r="CE21" s="9">
        <f t="shared" si="3"/>
        <v>10570</v>
      </c>
      <c r="CF21" s="9">
        <f t="shared" si="4"/>
        <v>4067</v>
      </c>
      <c r="CG21" s="244">
        <f t="shared" si="5"/>
        <v>2799</v>
      </c>
    </row>
    <row r="22" spans="1:85">
      <c r="A22" s="10" t="s">
        <v>945</v>
      </c>
      <c r="B22" s="9">
        <v>844</v>
      </c>
      <c r="C22" s="9">
        <v>2183</v>
      </c>
      <c r="D22" s="9">
        <v>3027</v>
      </c>
      <c r="E22"/>
      <c r="I22" s="10" t="s">
        <v>945</v>
      </c>
      <c r="J22" s="9">
        <v>26</v>
      </c>
      <c r="K22" s="9">
        <v>161</v>
      </c>
      <c r="L22" s="9">
        <v>553</v>
      </c>
      <c r="M22" s="9">
        <v>294</v>
      </c>
      <c r="N22" s="9">
        <v>1034</v>
      </c>
      <c r="O22" s="9">
        <v>213</v>
      </c>
      <c r="P22" s="9">
        <v>195</v>
      </c>
      <c r="Q22" s="9">
        <v>159</v>
      </c>
      <c r="R22" s="9">
        <v>122</v>
      </c>
      <c r="S22" s="9">
        <v>85</v>
      </c>
      <c r="T22" s="9">
        <v>69</v>
      </c>
      <c r="U22" s="9">
        <v>43</v>
      </c>
      <c r="V22" s="9">
        <v>73</v>
      </c>
      <c r="W22" s="9">
        <v>3027</v>
      </c>
      <c r="X22" s="9">
        <f t="shared" si="0"/>
        <v>1328</v>
      </c>
      <c r="Y22" s="9">
        <f t="shared" si="1"/>
        <v>567</v>
      </c>
      <c r="Z22" s="9">
        <f t="shared" si="2"/>
        <v>392</v>
      </c>
      <c r="AC22" s="152" t="s">
        <v>959</v>
      </c>
      <c r="AD22" s="433">
        <v>115</v>
      </c>
      <c r="AE22" s="433">
        <v>27</v>
      </c>
      <c r="AF22" s="433">
        <v>20</v>
      </c>
      <c r="AG22" s="433">
        <v>8</v>
      </c>
      <c r="AH22" s="433">
        <v>18843</v>
      </c>
      <c r="AI22" s="433">
        <v>2</v>
      </c>
      <c r="AJ22" s="433">
        <v>156</v>
      </c>
      <c r="AK22" s="433">
        <v>209</v>
      </c>
      <c r="AL22" s="433">
        <v>2644</v>
      </c>
      <c r="AM22" s="433"/>
      <c r="AN22" s="433"/>
      <c r="AO22" s="433"/>
      <c r="AP22" s="433">
        <v>7</v>
      </c>
      <c r="AQ22" s="433">
        <v>4</v>
      </c>
      <c r="AR22" s="433">
        <v>2089</v>
      </c>
      <c r="AS22" s="433">
        <v>9</v>
      </c>
      <c r="AT22" s="433">
        <v>40</v>
      </c>
      <c r="AU22" s="433">
        <v>36</v>
      </c>
      <c r="AV22" s="433">
        <v>97</v>
      </c>
      <c r="AW22" s="433"/>
      <c r="AX22" s="433"/>
      <c r="AY22" s="433">
        <v>6</v>
      </c>
      <c r="AZ22" s="433"/>
      <c r="BA22" s="433">
        <v>2</v>
      </c>
      <c r="BB22" s="9">
        <v>24314</v>
      </c>
      <c r="BC22" s="9"/>
      <c r="BD22" s="10" t="s">
        <v>945</v>
      </c>
      <c r="BE22" s="9">
        <v>530</v>
      </c>
      <c r="BF22" s="9">
        <v>513</v>
      </c>
      <c r="BG22" s="9">
        <v>1043</v>
      </c>
      <c r="BI22" s="10" t="s">
        <v>945</v>
      </c>
      <c r="BJ22" s="9">
        <v>469</v>
      </c>
      <c r="BK22" s="9">
        <v>572</v>
      </c>
      <c r="BL22" s="9">
        <v>2</v>
      </c>
      <c r="BM22" s="9">
        <v>1043</v>
      </c>
      <c r="BO22" s="9"/>
      <c r="BP22" s="10" t="s">
        <v>945</v>
      </c>
      <c r="BQ22" s="9">
        <v>10</v>
      </c>
      <c r="BR22" s="9">
        <v>44</v>
      </c>
      <c r="BS22" s="9">
        <v>203</v>
      </c>
      <c r="BT22" s="9">
        <v>95</v>
      </c>
      <c r="BU22" s="9">
        <v>416</v>
      </c>
      <c r="BV22" s="9">
        <v>88</v>
      </c>
      <c r="BW22" s="9">
        <v>61</v>
      </c>
      <c r="BX22" s="9">
        <v>49</v>
      </c>
      <c r="BY22" s="9">
        <v>25</v>
      </c>
      <c r="BZ22" s="9">
        <v>16</v>
      </c>
      <c r="CA22" s="9">
        <v>12</v>
      </c>
      <c r="CB22" s="9">
        <v>8</v>
      </c>
      <c r="CC22" s="9">
        <v>16</v>
      </c>
      <c r="CD22" s="9">
        <v>1043</v>
      </c>
      <c r="CE22" s="9">
        <f t="shared" si="3"/>
        <v>511</v>
      </c>
      <c r="CF22" s="9">
        <f t="shared" si="4"/>
        <v>198</v>
      </c>
      <c r="CG22" s="244">
        <f t="shared" si="5"/>
        <v>77</v>
      </c>
    </row>
    <row r="23" spans="1:85">
      <c r="A23" s="10" t="s">
        <v>946</v>
      </c>
      <c r="B23" s="9">
        <v>88332</v>
      </c>
      <c r="C23" s="9">
        <v>3259</v>
      </c>
      <c r="D23" s="9">
        <v>91591</v>
      </c>
      <c r="E23"/>
      <c r="I23" s="10" t="s">
        <v>946</v>
      </c>
      <c r="J23" s="9">
        <v>863</v>
      </c>
      <c r="K23" s="9">
        <v>4259</v>
      </c>
      <c r="L23" s="9">
        <v>13641</v>
      </c>
      <c r="M23" s="9">
        <v>7371</v>
      </c>
      <c r="N23" s="9">
        <v>33033</v>
      </c>
      <c r="O23" s="9">
        <v>5404</v>
      </c>
      <c r="P23" s="9">
        <v>6378</v>
      </c>
      <c r="Q23" s="9">
        <v>6010</v>
      </c>
      <c r="R23" s="9">
        <v>4708</v>
      </c>
      <c r="S23" s="9">
        <v>3241</v>
      </c>
      <c r="T23" s="9">
        <v>2397</v>
      </c>
      <c r="U23" s="9">
        <v>1867</v>
      </c>
      <c r="V23" s="9">
        <v>2419</v>
      </c>
      <c r="W23" s="9">
        <v>91591</v>
      </c>
      <c r="X23" s="9">
        <f t="shared" si="0"/>
        <v>40404</v>
      </c>
      <c r="Y23" s="9">
        <f t="shared" si="1"/>
        <v>17792</v>
      </c>
      <c r="Z23" s="9">
        <f t="shared" si="2"/>
        <v>14632</v>
      </c>
      <c r="AC23" s="152" t="s">
        <v>963</v>
      </c>
      <c r="AD23" s="433">
        <v>11</v>
      </c>
      <c r="AE23" s="433">
        <v>5</v>
      </c>
      <c r="AF23" s="433">
        <v>36</v>
      </c>
      <c r="AG23" s="433">
        <v>35</v>
      </c>
      <c r="AH23" s="433">
        <v>26659</v>
      </c>
      <c r="AI23" s="433">
        <v>21</v>
      </c>
      <c r="AJ23" s="433">
        <v>507</v>
      </c>
      <c r="AK23" s="433">
        <v>92</v>
      </c>
      <c r="AL23" s="433">
        <v>3737</v>
      </c>
      <c r="AM23" s="433">
        <v>1</v>
      </c>
      <c r="AN23" s="433">
        <v>1</v>
      </c>
      <c r="AO23" s="433"/>
      <c r="AP23" s="433">
        <v>3</v>
      </c>
      <c r="AQ23" s="433">
        <v>2</v>
      </c>
      <c r="AR23" s="433">
        <v>1655</v>
      </c>
      <c r="AS23" s="433">
        <v>2</v>
      </c>
      <c r="AT23" s="433">
        <v>2344</v>
      </c>
      <c r="AU23" s="433">
        <v>4</v>
      </c>
      <c r="AV23" s="433">
        <v>217</v>
      </c>
      <c r="AW23" s="433"/>
      <c r="AX23" s="433">
        <v>1</v>
      </c>
      <c r="AY23" s="433">
        <v>8</v>
      </c>
      <c r="AZ23" s="433"/>
      <c r="BA23" s="433">
        <v>1</v>
      </c>
      <c r="BB23" s="9">
        <v>35342</v>
      </c>
      <c r="BC23" s="9"/>
      <c r="BD23" s="10" t="s">
        <v>946</v>
      </c>
      <c r="BE23" s="9">
        <v>144163</v>
      </c>
      <c r="BF23" s="9">
        <v>160070</v>
      </c>
      <c r="BG23" s="9">
        <v>304233</v>
      </c>
      <c r="BI23" s="10" t="s">
        <v>946</v>
      </c>
      <c r="BJ23" s="9">
        <v>163583</v>
      </c>
      <c r="BK23" s="9">
        <v>139832</v>
      </c>
      <c r="BL23" s="9">
        <v>818</v>
      </c>
      <c r="BM23" s="9">
        <v>304233</v>
      </c>
      <c r="BO23" s="9"/>
      <c r="BP23" s="10" t="s">
        <v>946</v>
      </c>
      <c r="BQ23" s="9">
        <v>2885</v>
      </c>
      <c r="BR23" s="9">
        <v>13676</v>
      </c>
      <c r="BS23" s="9">
        <v>39379</v>
      </c>
      <c r="BT23" s="9">
        <v>18136</v>
      </c>
      <c r="BU23" s="9">
        <v>133924</v>
      </c>
      <c r="BV23" s="9">
        <v>19656</v>
      </c>
      <c r="BW23" s="9">
        <v>20117</v>
      </c>
      <c r="BX23" s="9">
        <v>16945</v>
      </c>
      <c r="BY23" s="9">
        <v>13488</v>
      </c>
      <c r="BZ23" s="9">
        <v>10023</v>
      </c>
      <c r="CA23" s="9">
        <v>6474</v>
      </c>
      <c r="CB23" s="9">
        <v>4280</v>
      </c>
      <c r="CC23" s="9">
        <v>5250</v>
      </c>
      <c r="CD23" s="9">
        <v>304233</v>
      </c>
      <c r="CE23" s="9">
        <f t="shared" si="3"/>
        <v>152060</v>
      </c>
      <c r="CF23" s="9">
        <f t="shared" si="4"/>
        <v>56718</v>
      </c>
      <c r="CG23" s="244">
        <f t="shared" si="5"/>
        <v>39515</v>
      </c>
    </row>
    <row r="24" spans="1:85">
      <c r="A24" s="10" t="s">
        <v>947</v>
      </c>
      <c r="B24" s="9">
        <v>2644</v>
      </c>
      <c r="C24" s="9">
        <v>4009</v>
      </c>
      <c r="D24" s="9">
        <v>6653</v>
      </c>
      <c r="E24"/>
      <c r="I24" s="10" t="s">
        <v>947</v>
      </c>
      <c r="J24" s="9">
        <v>61</v>
      </c>
      <c r="K24" s="9">
        <v>324</v>
      </c>
      <c r="L24" s="9">
        <v>1151</v>
      </c>
      <c r="M24" s="9">
        <v>611</v>
      </c>
      <c r="N24" s="9">
        <v>2296</v>
      </c>
      <c r="O24" s="9">
        <v>400</v>
      </c>
      <c r="P24" s="9">
        <v>387</v>
      </c>
      <c r="Q24" s="9">
        <v>382</v>
      </c>
      <c r="R24" s="9">
        <v>329</v>
      </c>
      <c r="S24" s="9">
        <v>259</v>
      </c>
      <c r="T24" s="9">
        <v>191</v>
      </c>
      <c r="U24" s="9">
        <v>119</v>
      </c>
      <c r="V24" s="9">
        <v>143</v>
      </c>
      <c r="W24" s="9">
        <v>6653</v>
      </c>
      <c r="X24" s="9">
        <f t="shared" si="0"/>
        <v>2907</v>
      </c>
      <c r="Y24" s="9">
        <f t="shared" si="1"/>
        <v>1169</v>
      </c>
      <c r="Z24" s="9">
        <f t="shared" si="2"/>
        <v>1041</v>
      </c>
      <c r="AC24" s="152" t="s">
        <v>998</v>
      </c>
      <c r="AD24" s="433">
        <v>3</v>
      </c>
      <c r="AE24" s="433">
        <v>1</v>
      </c>
      <c r="AF24" s="433"/>
      <c r="AG24" s="433">
        <v>1</v>
      </c>
      <c r="AH24" s="433">
        <v>1416</v>
      </c>
      <c r="AI24" s="433"/>
      <c r="AJ24" s="433"/>
      <c r="AK24" s="433">
        <v>7</v>
      </c>
      <c r="AL24" s="433">
        <v>124</v>
      </c>
      <c r="AM24" s="433"/>
      <c r="AN24" s="433"/>
      <c r="AO24" s="433"/>
      <c r="AP24" s="433"/>
      <c r="AQ24" s="433"/>
      <c r="AR24" s="433">
        <v>734</v>
      </c>
      <c r="AS24" s="433"/>
      <c r="AT24" s="433">
        <v>1993</v>
      </c>
      <c r="AU24" s="433"/>
      <c r="AV24" s="433"/>
      <c r="AW24" s="433"/>
      <c r="AX24" s="433"/>
      <c r="AY24" s="433"/>
      <c r="AZ24" s="433"/>
      <c r="BA24" s="433">
        <v>2</v>
      </c>
      <c r="BB24" s="9">
        <v>4281</v>
      </c>
      <c r="BC24" s="9"/>
      <c r="BD24" s="10" t="s">
        <v>947</v>
      </c>
      <c r="BE24" s="9">
        <v>370</v>
      </c>
      <c r="BF24" s="9">
        <v>391</v>
      </c>
      <c r="BG24" s="9">
        <v>761</v>
      </c>
      <c r="BI24" s="10" t="s">
        <v>947</v>
      </c>
      <c r="BJ24" s="9">
        <v>392</v>
      </c>
      <c r="BK24" s="9">
        <v>368</v>
      </c>
      <c r="BL24" s="9">
        <v>1</v>
      </c>
      <c r="BM24" s="9">
        <v>761</v>
      </c>
      <c r="BO24" s="9"/>
      <c r="BP24" s="10" t="s">
        <v>947</v>
      </c>
      <c r="BQ24" s="9">
        <v>3</v>
      </c>
      <c r="BR24" s="9">
        <v>30</v>
      </c>
      <c r="BS24" s="9">
        <v>111</v>
      </c>
      <c r="BT24" s="9">
        <v>38</v>
      </c>
      <c r="BU24" s="9">
        <v>306</v>
      </c>
      <c r="BV24" s="9">
        <v>68</v>
      </c>
      <c r="BW24" s="9">
        <v>55</v>
      </c>
      <c r="BX24" s="9">
        <v>45</v>
      </c>
      <c r="BY24" s="9">
        <v>40</v>
      </c>
      <c r="BZ24" s="9">
        <v>24</v>
      </c>
      <c r="CA24" s="9">
        <v>19</v>
      </c>
      <c r="CB24" s="9">
        <v>7</v>
      </c>
      <c r="CC24" s="9">
        <v>15</v>
      </c>
      <c r="CD24" s="9">
        <v>761</v>
      </c>
      <c r="CE24" s="9">
        <f t="shared" si="3"/>
        <v>344</v>
      </c>
      <c r="CF24" s="9">
        <f t="shared" si="4"/>
        <v>168</v>
      </c>
      <c r="CG24" s="244">
        <f t="shared" si="5"/>
        <v>105</v>
      </c>
    </row>
    <row r="25" spans="1:85">
      <c r="A25" s="10" t="s">
        <v>948</v>
      </c>
      <c r="B25" s="9">
        <v>4038</v>
      </c>
      <c r="C25" s="9">
        <v>10094</v>
      </c>
      <c r="D25" s="9">
        <v>14132</v>
      </c>
      <c r="E25"/>
      <c r="I25" s="10" t="s">
        <v>948</v>
      </c>
      <c r="J25" s="9">
        <v>181</v>
      </c>
      <c r="K25" s="9">
        <v>850</v>
      </c>
      <c r="L25" s="9">
        <v>2656</v>
      </c>
      <c r="M25" s="9">
        <v>1302</v>
      </c>
      <c r="N25" s="9">
        <v>5119</v>
      </c>
      <c r="O25" s="9">
        <v>863</v>
      </c>
      <c r="P25" s="9">
        <v>783</v>
      </c>
      <c r="Q25" s="9">
        <v>674</v>
      </c>
      <c r="R25" s="9">
        <v>560</v>
      </c>
      <c r="S25" s="9">
        <v>417</v>
      </c>
      <c r="T25" s="9">
        <v>281</v>
      </c>
      <c r="U25" s="9">
        <v>214</v>
      </c>
      <c r="V25" s="9">
        <v>232</v>
      </c>
      <c r="W25" s="9">
        <v>14132</v>
      </c>
      <c r="X25" s="9">
        <f t="shared" si="0"/>
        <v>6421</v>
      </c>
      <c r="Y25" s="9">
        <f t="shared" si="1"/>
        <v>2320</v>
      </c>
      <c r="Z25" s="9">
        <f t="shared" si="2"/>
        <v>1704</v>
      </c>
      <c r="AC25" s="152" t="s">
        <v>999</v>
      </c>
      <c r="AD25" s="433">
        <v>17</v>
      </c>
      <c r="AE25" s="433"/>
      <c r="AF25" s="433">
        <v>21</v>
      </c>
      <c r="AG25" s="433">
        <v>9</v>
      </c>
      <c r="AH25" s="433">
        <v>12824</v>
      </c>
      <c r="AI25" s="433"/>
      <c r="AJ25" s="433">
        <v>48</v>
      </c>
      <c r="AK25" s="433">
        <v>67</v>
      </c>
      <c r="AL25" s="433">
        <v>1134</v>
      </c>
      <c r="AM25" s="433"/>
      <c r="AN25" s="433"/>
      <c r="AO25" s="433"/>
      <c r="AP25" s="433">
        <v>2</v>
      </c>
      <c r="AQ25" s="433">
        <v>1</v>
      </c>
      <c r="AR25" s="433">
        <v>1998</v>
      </c>
      <c r="AS25" s="433"/>
      <c r="AT25" s="433">
        <v>2161</v>
      </c>
      <c r="AU25" s="433">
        <v>3</v>
      </c>
      <c r="AV25" s="433">
        <v>198</v>
      </c>
      <c r="AW25" s="433"/>
      <c r="AX25" s="433"/>
      <c r="AY25" s="433">
        <v>3</v>
      </c>
      <c r="AZ25" s="433"/>
      <c r="BA25" s="433">
        <v>1</v>
      </c>
      <c r="BB25" s="9">
        <v>18487</v>
      </c>
      <c r="BC25" s="9"/>
      <c r="BD25" s="10" t="s">
        <v>948</v>
      </c>
      <c r="BE25" s="9">
        <v>579</v>
      </c>
      <c r="BF25" s="9">
        <v>578</v>
      </c>
      <c r="BG25" s="9">
        <v>1157</v>
      </c>
      <c r="BI25" s="10" t="s">
        <v>948</v>
      </c>
      <c r="BJ25" s="9">
        <v>585</v>
      </c>
      <c r="BK25" s="9">
        <v>571</v>
      </c>
      <c r="BL25" s="9">
        <v>1</v>
      </c>
      <c r="BM25" s="9">
        <v>1157</v>
      </c>
      <c r="BO25" s="9"/>
      <c r="BP25" s="10" t="s">
        <v>948</v>
      </c>
      <c r="BQ25" s="9">
        <v>11</v>
      </c>
      <c r="BR25" s="9">
        <v>42</v>
      </c>
      <c r="BS25" s="9">
        <v>185</v>
      </c>
      <c r="BT25" s="9">
        <v>83</v>
      </c>
      <c r="BU25" s="9">
        <v>475</v>
      </c>
      <c r="BV25" s="9">
        <v>97</v>
      </c>
      <c r="BW25" s="9">
        <v>73</v>
      </c>
      <c r="BX25" s="9">
        <v>69</v>
      </c>
      <c r="BY25" s="9">
        <v>40</v>
      </c>
      <c r="BZ25" s="9">
        <v>32</v>
      </c>
      <c r="CA25" s="9">
        <v>19</v>
      </c>
      <c r="CB25" s="9">
        <v>12</v>
      </c>
      <c r="CC25" s="9">
        <v>19</v>
      </c>
      <c r="CD25" s="9">
        <v>1157</v>
      </c>
      <c r="CE25" s="9">
        <f t="shared" si="3"/>
        <v>558</v>
      </c>
      <c r="CF25" s="9">
        <f t="shared" si="4"/>
        <v>239</v>
      </c>
      <c r="CG25" s="244">
        <f t="shared" si="5"/>
        <v>122</v>
      </c>
    </row>
    <row r="26" spans="1:85">
      <c r="A26" s="10" t="s">
        <v>949</v>
      </c>
      <c r="B26" s="9">
        <v>10666</v>
      </c>
      <c r="C26" s="9">
        <v>8283</v>
      </c>
      <c r="D26" s="9">
        <v>18949</v>
      </c>
      <c r="E26"/>
      <c r="I26" s="10" t="s">
        <v>949</v>
      </c>
      <c r="J26" s="9">
        <v>200</v>
      </c>
      <c r="K26" s="9">
        <v>989</v>
      </c>
      <c r="L26" s="9">
        <v>3209</v>
      </c>
      <c r="M26" s="9">
        <v>1690</v>
      </c>
      <c r="N26" s="9">
        <v>6336</v>
      </c>
      <c r="O26" s="9">
        <v>1169</v>
      </c>
      <c r="P26" s="9">
        <v>1215</v>
      </c>
      <c r="Q26" s="9">
        <v>1131</v>
      </c>
      <c r="R26" s="9">
        <v>1010</v>
      </c>
      <c r="S26" s="9">
        <v>688</v>
      </c>
      <c r="T26" s="9">
        <v>517</v>
      </c>
      <c r="U26" s="9">
        <v>368</v>
      </c>
      <c r="V26" s="9">
        <v>427</v>
      </c>
      <c r="W26" s="9">
        <v>18949</v>
      </c>
      <c r="X26" s="9">
        <f t="shared" si="0"/>
        <v>8026</v>
      </c>
      <c r="Y26" s="9">
        <f t="shared" si="1"/>
        <v>3515</v>
      </c>
      <c r="Z26" s="9">
        <f t="shared" si="2"/>
        <v>3010</v>
      </c>
      <c r="AC26" s="152" t="s">
        <v>1001</v>
      </c>
      <c r="AD26" s="433">
        <v>60</v>
      </c>
      <c r="AE26" s="433">
        <v>6</v>
      </c>
      <c r="AF26" s="433"/>
      <c r="AG26" s="433">
        <v>1</v>
      </c>
      <c r="AH26" s="433">
        <v>39654</v>
      </c>
      <c r="AI26" s="433">
        <v>1</v>
      </c>
      <c r="AJ26" s="433">
        <v>20</v>
      </c>
      <c r="AK26" s="433">
        <v>35</v>
      </c>
      <c r="AL26" s="433">
        <v>1441</v>
      </c>
      <c r="AM26" s="433"/>
      <c r="AN26" s="433"/>
      <c r="AO26" s="433"/>
      <c r="AP26" s="433"/>
      <c r="AQ26" s="433">
        <v>1</v>
      </c>
      <c r="AR26" s="433">
        <v>535</v>
      </c>
      <c r="AS26" s="433">
        <v>1</v>
      </c>
      <c r="AT26" s="433">
        <v>2386</v>
      </c>
      <c r="AU26" s="433">
        <v>5</v>
      </c>
      <c r="AV26" s="433">
        <v>2144</v>
      </c>
      <c r="AW26" s="433"/>
      <c r="AX26" s="433"/>
      <c r="AY26" s="433">
        <v>1</v>
      </c>
      <c r="AZ26" s="433"/>
      <c r="BA26" s="433"/>
      <c r="BB26" s="9">
        <v>46291</v>
      </c>
      <c r="BC26" s="9"/>
      <c r="BD26" s="10" t="s">
        <v>949</v>
      </c>
      <c r="BE26" s="9">
        <v>3785</v>
      </c>
      <c r="BF26" s="9">
        <v>3704</v>
      </c>
      <c r="BG26" s="9">
        <v>7489</v>
      </c>
      <c r="BI26" s="10" t="s">
        <v>949</v>
      </c>
      <c r="BJ26" s="9">
        <v>3838</v>
      </c>
      <c r="BK26" s="9">
        <v>3643</v>
      </c>
      <c r="BL26" s="9">
        <v>8</v>
      </c>
      <c r="BM26" s="9">
        <v>7489</v>
      </c>
      <c r="BO26" s="9"/>
      <c r="BP26" s="10" t="s">
        <v>949</v>
      </c>
      <c r="BQ26" s="9">
        <v>67</v>
      </c>
      <c r="BR26" s="9">
        <v>295</v>
      </c>
      <c r="BS26" s="9">
        <v>1009</v>
      </c>
      <c r="BT26" s="9">
        <v>513</v>
      </c>
      <c r="BU26" s="9">
        <v>2993</v>
      </c>
      <c r="BV26" s="9">
        <v>522</v>
      </c>
      <c r="BW26" s="9">
        <v>577</v>
      </c>
      <c r="BX26" s="9">
        <v>474</v>
      </c>
      <c r="BY26" s="9">
        <v>356</v>
      </c>
      <c r="BZ26" s="9">
        <v>241</v>
      </c>
      <c r="CA26" s="9">
        <v>189</v>
      </c>
      <c r="CB26" s="9">
        <v>120</v>
      </c>
      <c r="CC26" s="9">
        <v>133</v>
      </c>
      <c r="CD26" s="9">
        <v>7489</v>
      </c>
      <c r="CE26" s="9">
        <f t="shared" si="3"/>
        <v>3506</v>
      </c>
      <c r="CF26" s="9">
        <f t="shared" si="4"/>
        <v>1573</v>
      </c>
      <c r="CG26" s="244">
        <f t="shared" si="5"/>
        <v>1039</v>
      </c>
    </row>
    <row r="27" spans="1:85">
      <c r="A27" s="10" t="s">
        <v>950</v>
      </c>
      <c r="B27" s="9">
        <v>1925</v>
      </c>
      <c r="C27" s="9">
        <v>4091</v>
      </c>
      <c r="D27" s="9">
        <v>6016</v>
      </c>
      <c r="E27"/>
      <c r="I27" s="10" t="s">
        <v>950</v>
      </c>
      <c r="J27" s="9">
        <v>90</v>
      </c>
      <c r="K27" s="9">
        <v>400</v>
      </c>
      <c r="L27" s="9">
        <v>1336</v>
      </c>
      <c r="M27" s="9">
        <v>607</v>
      </c>
      <c r="N27" s="9">
        <v>2146</v>
      </c>
      <c r="O27" s="9">
        <v>269</v>
      </c>
      <c r="P27" s="9">
        <v>266</v>
      </c>
      <c r="Q27" s="9">
        <v>283</v>
      </c>
      <c r="R27" s="9">
        <v>193</v>
      </c>
      <c r="S27" s="9">
        <v>154</v>
      </c>
      <c r="T27" s="9">
        <v>96</v>
      </c>
      <c r="U27" s="9">
        <v>69</v>
      </c>
      <c r="V27" s="9">
        <v>107</v>
      </c>
      <c r="W27" s="9">
        <v>6016</v>
      </c>
      <c r="X27" s="9">
        <f t="shared" si="0"/>
        <v>2753</v>
      </c>
      <c r="Y27" s="9">
        <f t="shared" si="1"/>
        <v>818</v>
      </c>
      <c r="Z27" s="9">
        <f t="shared" si="2"/>
        <v>619</v>
      </c>
      <c r="AC27" s="152" t="s">
        <v>1021</v>
      </c>
      <c r="AD27" s="433">
        <v>9</v>
      </c>
      <c r="AE27" s="433">
        <v>4</v>
      </c>
      <c r="AF27" s="433">
        <v>4</v>
      </c>
      <c r="AG27" s="433">
        <v>2</v>
      </c>
      <c r="AH27" s="433">
        <v>17148</v>
      </c>
      <c r="AI27" s="433">
        <v>1</v>
      </c>
      <c r="AJ27" s="433">
        <v>106</v>
      </c>
      <c r="AK27" s="433">
        <v>4</v>
      </c>
      <c r="AL27" s="433">
        <v>126</v>
      </c>
      <c r="AM27" s="433"/>
      <c r="AN27" s="433"/>
      <c r="AO27" s="433"/>
      <c r="AP27" s="433">
        <v>3</v>
      </c>
      <c r="AQ27" s="433"/>
      <c r="AR27" s="433">
        <v>2568</v>
      </c>
      <c r="AS27" s="433"/>
      <c r="AT27" s="433">
        <v>349</v>
      </c>
      <c r="AU27" s="433">
        <v>3</v>
      </c>
      <c r="AV27" s="433">
        <v>33</v>
      </c>
      <c r="AW27" s="433"/>
      <c r="AX27" s="433"/>
      <c r="AY27" s="433"/>
      <c r="AZ27" s="433"/>
      <c r="BA27" s="433"/>
      <c r="BB27" s="9">
        <v>20360</v>
      </c>
      <c r="BC27" s="9"/>
      <c r="BD27" s="10" t="s">
        <v>950</v>
      </c>
      <c r="BE27" s="9">
        <v>462</v>
      </c>
      <c r="BF27" s="9">
        <v>352</v>
      </c>
      <c r="BG27" s="9">
        <v>814</v>
      </c>
      <c r="BI27" s="10" t="s">
        <v>950</v>
      </c>
      <c r="BJ27" s="9">
        <v>516</v>
      </c>
      <c r="BK27" s="9">
        <v>297</v>
      </c>
      <c r="BL27" s="9">
        <v>1</v>
      </c>
      <c r="BM27" s="9">
        <v>814</v>
      </c>
      <c r="BO27" s="9"/>
      <c r="BP27" s="10" t="s">
        <v>950</v>
      </c>
      <c r="BQ27" s="9">
        <v>1</v>
      </c>
      <c r="BR27" s="9">
        <v>43</v>
      </c>
      <c r="BS27" s="9">
        <v>127</v>
      </c>
      <c r="BT27" s="9">
        <v>52</v>
      </c>
      <c r="BU27" s="9">
        <v>463</v>
      </c>
      <c r="BV27" s="9">
        <v>37</v>
      </c>
      <c r="BW27" s="9">
        <v>36</v>
      </c>
      <c r="BX27" s="9">
        <v>23</v>
      </c>
      <c r="BY27" s="9">
        <v>14</v>
      </c>
      <c r="BZ27" s="9">
        <v>8</v>
      </c>
      <c r="CA27" s="9">
        <v>5</v>
      </c>
      <c r="CB27" s="9">
        <v>2</v>
      </c>
      <c r="CC27" s="9">
        <v>3</v>
      </c>
      <c r="CD27" s="9">
        <v>814</v>
      </c>
      <c r="CE27" s="9">
        <f t="shared" si="3"/>
        <v>515</v>
      </c>
      <c r="CF27" s="9">
        <f t="shared" si="4"/>
        <v>96</v>
      </c>
      <c r="CG27" s="244">
        <f t="shared" si="5"/>
        <v>32</v>
      </c>
    </row>
    <row r="28" spans="1:85">
      <c r="A28" s="10" t="s">
        <v>951</v>
      </c>
      <c r="B28" s="9">
        <v>1776</v>
      </c>
      <c r="C28" s="9">
        <v>3877</v>
      </c>
      <c r="D28" s="9">
        <v>5653</v>
      </c>
      <c r="E28"/>
      <c r="I28" s="10" t="s">
        <v>951</v>
      </c>
      <c r="J28" s="9">
        <v>71</v>
      </c>
      <c r="K28" s="9">
        <v>336</v>
      </c>
      <c r="L28" s="9">
        <v>1098</v>
      </c>
      <c r="M28" s="9">
        <v>495</v>
      </c>
      <c r="N28" s="9">
        <v>1936</v>
      </c>
      <c r="O28" s="9">
        <v>309</v>
      </c>
      <c r="P28" s="9">
        <v>299</v>
      </c>
      <c r="Q28" s="9">
        <v>242</v>
      </c>
      <c r="R28" s="9">
        <v>229</v>
      </c>
      <c r="S28" s="9">
        <v>162</v>
      </c>
      <c r="T28" s="9">
        <v>135</v>
      </c>
      <c r="U28" s="9">
        <v>142</v>
      </c>
      <c r="V28" s="9">
        <v>199</v>
      </c>
      <c r="W28" s="9">
        <v>5653</v>
      </c>
      <c r="X28" s="9">
        <f t="shared" si="0"/>
        <v>2431</v>
      </c>
      <c r="Y28" s="9">
        <f t="shared" si="1"/>
        <v>850</v>
      </c>
      <c r="Z28" s="9">
        <f t="shared" si="2"/>
        <v>867</v>
      </c>
      <c r="AC28" s="152" t="s">
        <v>1024</v>
      </c>
      <c r="AD28" s="433">
        <v>7</v>
      </c>
      <c r="AE28" s="433">
        <v>3</v>
      </c>
      <c r="AF28" s="433">
        <v>1</v>
      </c>
      <c r="AG28" s="433">
        <v>14</v>
      </c>
      <c r="AH28" s="433">
        <v>12918</v>
      </c>
      <c r="AI28" s="433">
        <v>10</v>
      </c>
      <c r="AJ28" s="433">
        <v>39</v>
      </c>
      <c r="AK28" s="433">
        <v>94</v>
      </c>
      <c r="AL28" s="433">
        <v>14949</v>
      </c>
      <c r="AM28" s="433">
        <v>1</v>
      </c>
      <c r="AN28" s="433">
        <v>1</v>
      </c>
      <c r="AO28" s="433">
        <v>1</v>
      </c>
      <c r="AP28" s="433">
        <v>1</v>
      </c>
      <c r="AQ28" s="433"/>
      <c r="AR28" s="433">
        <v>2251</v>
      </c>
      <c r="AS28" s="433">
        <v>1</v>
      </c>
      <c r="AT28" s="433">
        <v>5</v>
      </c>
      <c r="AU28" s="433">
        <v>14</v>
      </c>
      <c r="AV28" s="433">
        <v>105</v>
      </c>
      <c r="AW28" s="433"/>
      <c r="AX28" s="433"/>
      <c r="AY28" s="433">
        <v>1</v>
      </c>
      <c r="AZ28" s="433"/>
      <c r="BA28" s="433"/>
      <c r="BB28" s="9">
        <v>30416</v>
      </c>
      <c r="BC28" s="9"/>
      <c r="BD28" s="10" t="s">
        <v>951</v>
      </c>
      <c r="BE28" s="9">
        <v>1073</v>
      </c>
      <c r="BF28" s="9">
        <v>783</v>
      </c>
      <c r="BG28" s="9">
        <v>1856</v>
      </c>
      <c r="BI28" s="10" t="s">
        <v>951</v>
      </c>
      <c r="BJ28" s="9">
        <v>1071</v>
      </c>
      <c r="BK28" s="9">
        <v>785</v>
      </c>
      <c r="BL28" s="9"/>
      <c r="BM28" s="9">
        <v>1856</v>
      </c>
      <c r="BO28" s="9"/>
      <c r="BP28" s="10" t="s">
        <v>951</v>
      </c>
      <c r="BQ28" s="9">
        <v>19</v>
      </c>
      <c r="BR28" s="9">
        <v>92</v>
      </c>
      <c r="BS28" s="9">
        <v>270</v>
      </c>
      <c r="BT28" s="9">
        <v>133</v>
      </c>
      <c r="BU28" s="9">
        <v>998</v>
      </c>
      <c r="BV28" s="9">
        <v>109</v>
      </c>
      <c r="BW28" s="9">
        <v>87</v>
      </c>
      <c r="BX28" s="9">
        <v>52</v>
      </c>
      <c r="BY28" s="9">
        <v>40</v>
      </c>
      <c r="BZ28" s="9">
        <v>21</v>
      </c>
      <c r="CA28" s="9">
        <v>9</v>
      </c>
      <c r="CB28" s="9">
        <v>13</v>
      </c>
      <c r="CC28" s="9">
        <v>13</v>
      </c>
      <c r="CD28" s="9">
        <v>1856</v>
      </c>
      <c r="CE28" s="9">
        <f t="shared" si="3"/>
        <v>1131</v>
      </c>
      <c r="CF28" s="9">
        <f t="shared" si="4"/>
        <v>248</v>
      </c>
      <c r="CG28" s="244">
        <f t="shared" si="5"/>
        <v>96</v>
      </c>
    </row>
    <row r="29" spans="1:85">
      <c r="A29" s="10" t="s">
        <v>952</v>
      </c>
      <c r="B29" s="9">
        <v>15838</v>
      </c>
      <c r="C29" s="9">
        <v>8520</v>
      </c>
      <c r="D29" s="9">
        <v>24358</v>
      </c>
      <c r="E29"/>
      <c r="I29" s="10" t="s">
        <v>952</v>
      </c>
      <c r="J29" s="9">
        <v>382</v>
      </c>
      <c r="K29" s="9">
        <v>1820</v>
      </c>
      <c r="L29" s="9">
        <v>6193</v>
      </c>
      <c r="M29" s="9">
        <v>2416</v>
      </c>
      <c r="N29" s="9">
        <v>7983</v>
      </c>
      <c r="O29" s="9">
        <v>1178</v>
      </c>
      <c r="P29" s="9">
        <v>1053</v>
      </c>
      <c r="Q29" s="9">
        <v>913</v>
      </c>
      <c r="R29" s="9">
        <v>668</v>
      </c>
      <c r="S29" s="9">
        <v>564</v>
      </c>
      <c r="T29" s="9">
        <v>395</v>
      </c>
      <c r="U29" s="9">
        <v>358</v>
      </c>
      <c r="V29" s="9">
        <v>435</v>
      </c>
      <c r="W29" s="9">
        <v>24358</v>
      </c>
      <c r="X29" s="9">
        <f t="shared" si="0"/>
        <v>10399</v>
      </c>
      <c r="Y29" s="9">
        <f t="shared" si="1"/>
        <v>3144</v>
      </c>
      <c r="Z29" s="9">
        <f t="shared" si="2"/>
        <v>2420</v>
      </c>
      <c r="AC29" s="152" t="s">
        <v>1040</v>
      </c>
      <c r="AD29" s="433">
        <v>5</v>
      </c>
      <c r="AE29" s="433">
        <v>6</v>
      </c>
      <c r="AF29" s="433">
        <v>5</v>
      </c>
      <c r="AG29" s="433">
        <v>5</v>
      </c>
      <c r="AH29" s="433">
        <v>31870</v>
      </c>
      <c r="AI29" s="433">
        <v>8</v>
      </c>
      <c r="AJ29" s="433">
        <v>134</v>
      </c>
      <c r="AK29" s="433">
        <v>110</v>
      </c>
      <c r="AL29" s="433">
        <v>58029</v>
      </c>
      <c r="AM29" s="433">
        <v>1</v>
      </c>
      <c r="AN29" s="433"/>
      <c r="AO29" s="433"/>
      <c r="AP29" s="433">
        <v>3</v>
      </c>
      <c r="AQ29" s="433">
        <v>7</v>
      </c>
      <c r="AR29" s="433">
        <v>207</v>
      </c>
      <c r="AS29" s="433"/>
      <c r="AT29" s="433">
        <v>1609</v>
      </c>
      <c r="AU29" s="433">
        <v>12</v>
      </c>
      <c r="AV29" s="433">
        <v>148</v>
      </c>
      <c r="AW29" s="433"/>
      <c r="AX29" s="433"/>
      <c r="AY29" s="433">
        <v>24</v>
      </c>
      <c r="AZ29" s="433"/>
      <c r="BA29" s="433">
        <v>3</v>
      </c>
      <c r="BB29" s="9">
        <v>92186</v>
      </c>
      <c r="BC29" s="9"/>
      <c r="BD29" s="10" t="s">
        <v>952</v>
      </c>
      <c r="BE29" s="9">
        <v>555</v>
      </c>
      <c r="BF29" s="9">
        <v>453</v>
      </c>
      <c r="BG29" s="9">
        <v>1008</v>
      </c>
      <c r="BI29" s="10" t="s">
        <v>952</v>
      </c>
      <c r="BJ29" s="9">
        <v>722</v>
      </c>
      <c r="BK29" s="9">
        <v>286</v>
      </c>
      <c r="BL29" s="9"/>
      <c r="BM29" s="9">
        <v>1008</v>
      </c>
      <c r="BO29" s="9"/>
      <c r="BP29" s="10" t="s">
        <v>952</v>
      </c>
      <c r="BQ29" s="9">
        <v>6</v>
      </c>
      <c r="BR29" s="9">
        <v>37</v>
      </c>
      <c r="BS29" s="9">
        <v>119</v>
      </c>
      <c r="BT29" s="9">
        <v>44</v>
      </c>
      <c r="BU29" s="9">
        <v>587</v>
      </c>
      <c r="BV29" s="9">
        <v>70</v>
      </c>
      <c r="BW29" s="9">
        <v>51</v>
      </c>
      <c r="BX29" s="9">
        <v>39</v>
      </c>
      <c r="BY29" s="9">
        <v>14</v>
      </c>
      <c r="BZ29" s="9">
        <v>20</v>
      </c>
      <c r="CA29" s="9">
        <v>7</v>
      </c>
      <c r="CB29" s="9">
        <v>6</v>
      </c>
      <c r="CC29" s="9">
        <v>8</v>
      </c>
      <c r="CD29" s="9">
        <v>1008</v>
      </c>
      <c r="CE29" s="9">
        <f t="shared" si="3"/>
        <v>631</v>
      </c>
      <c r="CF29" s="9">
        <f t="shared" si="4"/>
        <v>160</v>
      </c>
      <c r="CG29" s="244">
        <f t="shared" si="5"/>
        <v>55</v>
      </c>
    </row>
    <row r="30" spans="1:85">
      <c r="A30" s="10" t="s">
        <v>953</v>
      </c>
      <c r="B30" s="9">
        <v>1008</v>
      </c>
      <c r="C30" s="9">
        <v>5661</v>
      </c>
      <c r="D30" s="9">
        <v>6669</v>
      </c>
      <c r="E30"/>
      <c r="I30" s="10" t="s">
        <v>953</v>
      </c>
      <c r="J30" s="9">
        <v>99</v>
      </c>
      <c r="K30" s="9">
        <v>391</v>
      </c>
      <c r="L30" s="9">
        <v>1246</v>
      </c>
      <c r="M30" s="9">
        <v>596</v>
      </c>
      <c r="N30" s="9">
        <v>2541</v>
      </c>
      <c r="O30" s="9">
        <v>376</v>
      </c>
      <c r="P30" s="9">
        <v>363</v>
      </c>
      <c r="Q30" s="9">
        <v>282</v>
      </c>
      <c r="R30" s="9">
        <v>249</v>
      </c>
      <c r="S30" s="9">
        <v>172</v>
      </c>
      <c r="T30" s="9">
        <v>145</v>
      </c>
      <c r="U30" s="9">
        <v>106</v>
      </c>
      <c r="V30" s="9">
        <v>103</v>
      </c>
      <c r="W30" s="9">
        <v>6669</v>
      </c>
      <c r="X30" s="9">
        <f t="shared" si="0"/>
        <v>3137</v>
      </c>
      <c r="Y30" s="9">
        <f t="shared" si="1"/>
        <v>1021</v>
      </c>
      <c r="Z30" s="9">
        <f t="shared" si="2"/>
        <v>775</v>
      </c>
      <c r="AC30" s="152" t="s">
        <v>1047</v>
      </c>
      <c r="AD30" s="433">
        <v>19</v>
      </c>
      <c r="AE30" s="433">
        <v>2</v>
      </c>
      <c r="AF30" s="433"/>
      <c r="AG30" s="433"/>
      <c r="AH30" s="433">
        <v>5930</v>
      </c>
      <c r="AI30" s="433">
        <v>1</v>
      </c>
      <c r="AJ30" s="433"/>
      <c r="AK30" s="433"/>
      <c r="AL30" s="433">
        <v>51</v>
      </c>
      <c r="AM30" s="433"/>
      <c r="AN30" s="433"/>
      <c r="AO30" s="433"/>
      <c r="AP30" s="433">
        <v>2</v>
      </c>
      <c r="AQ30" s="433"/>
      <c r="AR30" s="433">
        <v>14</v>
      </c>
      <c r="AS30" s="433"/>
      <c r="AT30" s="433">
        <v>870</v>
      </c>
      <c r="AU30" s="433">
        <v>2</v>
      </c>
      <c r="AV30" s="433">
        <v>1</v>
      </c>
      <c r="AW30" s="433"/>
      <c r="AX30" s="433"/>
      <c r="AY30" s="433"/>
      <c r="AZ30" s="433"/>
      <c r="BA30" s="433">
        <v>90</v>
      </c>
      <c r="BB30" s="9">
        <v>6982</v>
      </c>
      <c r="BC30" s="9"/>
      <c r="BD30" s="10" t="s">
        <v>953</v>
      </c>
      <c r="BE30" s="9">
        <v>274</v>
      </c>
      <c r="BF30" s="9">
        <v>281</v>
      </c>
      <c r="BG30" s="9">
        <v>555</v>
      </c>
      <c r="BI30" s="10" t="s">
        <v>953</v>
      </c>
      <c r="BJ30" s="9">
        <v>280</v>
      </c>
      <c r="BK30" s="9">
        <v>275</v>
      </c>
      <c r="BL30" s="9"/>
      <c r="BM30" s="9">
        <v>555</v>
      </c>
      <c r="BO30" s="9"/>
      <c r="BP30" s="10" t="s">
        <v>953</v>
      </c>
      <c r="BQ30" s="9">
        <v>7</v>
      </c>
      <c r="BR30" s="9">
        <v>22</v>
      </c>
      <c r="BS30" s="9">
        <v>100</v>
      </c>
      <c r="BT30" s="9">
        <v>33</v>
      </c>
      <c r="BU30" s="9">
        <v>267</v>
      </c>
      <c r="BV30" s="9">
        <v>32</v>
      </c>
      <c r="BW30" s="9">
        <v>24</v>
      </c>
      <c r="BX30" s="9">
        <v>15</v>
      </c>
      <c r="BY30" s="9">
        <v>14</v>
      </c>
      <c r="BZ30" s="9">
        <v>22</v>
      </c>
      <c r="CA30" s="9">
        <v>13</v>
      </c>
      <c r="CB30" s="9">
        <v>3</v>
      </c>
      <c r="CC30" s="9">
        <v>3</v>
      </c>
      <c r="CD30" s="9">
        <v>555</v>
      </c>
      <c r="CE30" s="9">
        <f t="shared" si="3"/>
        <v>300</v>
      </c>
      <c r="CF30" s="9">
        <f t="shared" si="4"/>
        <v>71</v>
      </c>
      <c r="CG30" s="244">
        <f t="shared" si="5"/>
        <v>55</v>
      </c>
    </row>
    <row r="31" spans="1:85">
      <c r="A31" s="10" t="s">
        <v>954</v>
      </c>
      <c r="B31" s="9">
        <v>14092</v>
      </c>
      <c r="C31" s="9">
        <v>1649</v>
      </c>
      <c r="D31" s="9">
        <v>15741</v>
      </c>
      <c r="E31"/>
      <c r="I31" s="10" t="s">
        <v>954</v>
      </c>
      <c r="J31" s="9">
        <v>149</v>
      </c>
      <c r="K31" s="9">
        <v>573</v>
      </c>
      <c r="L31" s="9">
        <v>1914</v>
      </c>
      <c r="M31" s="9">
        <v>1096</v>
      </c>
      <c r="N31" s="9">
        <v>5042</v>
      </c>
      <c r="O31" s="9">
        <v>1065</v>
      </c>
      <c r="P31" s="9">
        <v>1299</v>
      </c>
      <c r="Q31" s="9">
        <v>1327</v>
      </c>
      <c r="R31" s="9">
        <v>1108</v>
      </c>
      <c r="S31" s="9">
        <v>763</v>
      </c>
      <c r="T31" s="9">
        <v>546</v>
      </c>
      <c r="U31" s="9">
        <v>359</v>
      </c>
      <c r="V31" s="9">
        <v>500</v>
      </c>
      <c r="W31" s="9">
        <v>15741</v>
      </c>
      <c r="X31" s="9">
        <f t="shared" si="0"/>
        <v>6138</v>
      </c>
      <c r="Y31" s="9">
        <f t="shared" si="1"/>
        <v>3691</v>
      </c>
      <c r="Z31" s="9">
        <f t="shared" si="2"/>
        <v>3276</v>
      </c>
      <c r="AC31" s="10" t="s">
        <v>286</v>
      </c>
      <c r="AD31" s="433">
        <v>226</v>
      </c>
      <c r="AE31" s="433">
        <v>71</v>
      </c>
      <c r="AF31" s="433">
        <v>14</v>
      </c>
      <c r="AG31" s="433">
        <v>109</v>
      </c>
      <c r="AH31" s="433">
        <v>106021</v>
      </c>
      <c r="AI31" s="433">
        <v>8</v>
      </c>
      <c r="AJ31" s="433">
        <v>958</v>
      </c>
      <c r="AK31" s="433">
        <v>111</v>
      </c>
      <c r="AL31" s="433">
        <v>10473</v>
      </c>
      <c r="AM31" s="433">
        <v>5</v>
      </c>
      <c r="AN31" s="433">
        <v>1</v>
      </c>
      <c r="AO31" s="433">
        <v>1</v>
      </c>
      <c r="AP31" s="433">
        <v>2</v>
      </c>
      <c r="AQ31" s="433">
        <v>85</v>
      </c>
      <c r="AR31" s="433">
        <v>11484</v>
      </c>
      <c r="AS31" s="433">
        <v>29</v>
      </c>
      <c r="AT31" s="433">
        <v>699</v>
      </c>
      <c r="AU31" s="433">
        <v>5</v>
      </c>
      <c r="AV31" s="433">
        <v>75</v>
      </c>
      <c r="AW31" s="433"/>
      <c r="AX31" s="433">
        <v>1</v>
      </c>
      <c r="AY31" s="433">
        <v>30</v>
      </c>
      <c r="AZ31" s="433"/>
      <c r="BA31" s="433">
        <v>99</v>
      </c>
      <c r="BB31" s="9">
        <v>130507</v>
      </c>
      <c r="BC31" s="9"/>
      <c r="BD31" s="10" t="s">
        <v>954</v>
      </c>
      <c r="BE31" s="9">
        <v>34305</v>
      </c>
      <c r="BF31" s="9">
        <v>35874</v>
      </c>
      <c r="BG31" s="9">
        <v>70179</v>
      </c>
      <c r="BI31" s="10" t="s">
        <v>954</v>
      </c>
      <c r="BJ31" s="9">
        <v>39036</v>
      </c>
      <c r="BK31" s="9">
        <v>31001</v>
      </c>
      <c r="BL31" s="9">
        <v>142</v>
      </c>
      <c r="BM31" s="9">
        <v>70179</v>
      </c>
      <c r="BO31" s="9"/>
      <c r="BP31" s="10" t="s">
        <v>954</v>
      </c>
      <c r="BQ31" s="9">
        <v>622</v>
      </c>
      <c r="BR31" s="9">
        <v>2877</v>
      </c>
      <c r="BS31" s="9">
        <v>8512</v>
      </c>
      <c r="BT31" s="9">
        <v>4021</v>
      </c>
      <c r="BU31" s="9">
        <v>30443</v>
      </c>
      <c r="BV31" s="9">
        <v>4882</v>
      </c>
      <c r="BW31" s="9">
        <v>4972</v>
      </c>
      <c r="BX31" s="9">
        <v>4121</v>
      </c>
      <c r="BY31" s="9">
        <v>3166</v>
      </c>
      <c r="BZ31" s="9">
        <v>2519</v>
      </c>
      <c r="CA31" s="9">
        <v>1725</v>
      </c>
      <c r="CB31" s="9">
        <v>1072</v>
      </c>
      <c r="CC31" s="9">
        <v>1247</v>
      </c>
      <c r="CD31" s="9">
        <v>70179</v>
      </c>
      <c r="CE31" s="9">
        <f t="shared" si="3"/>
        <v>34464</v>
      </c>
      <c r="CF31" s="9">
        <f t="shared" si="4"/>
        <v>13975</v>
      </c>
      <c r="CG31" s="244">
        <f t="shared" si="5"/>
        <v>9729</v>
      </c>
    </row>
    <row r="32" spans="1:85">
      <c r="A32" s="10" t="s">
        <v>955</v>
      </c>
      <c r="B32" s="9">
        <v>1587</v>
      </c>
      <c r="C32" s="9">
        <v>4623</v>
      </c>
      <c r="D32" s="9">
        <v>6210</v>
      </c>
      <c r="E32"/>
      <c r="I32" s="10" t="s">
        <v>955</v>
      </c>
      <c r="J32" s="9">
        <v>50</v>
      </c>
      <c r="K32" s="9">
        <v>361</v>
      </c>
      <c r="L32" s="9">
        <v>1304</v>
      </c>
      <c r="M32" s="9">
        <v>633</v>
      </c>
      <c r="N32" s="9">
        <v>2183</v>
      </c>
      <c r="O32" s="9">
        <v>318</v>
      </c>
      <c r="P32" s="9">
        <v>316</v>
      </c>
      <c r="Q32" s="9">
        <v>293</v>
      </c>
      <c r="R32" s="9">
        <v>210</v>
      </c>
      <c r="S32" s="9">
        <v>171</v>
      </c>
      <c r="T32" s="9">
        <v>144</v>
      </c>
      <c r="U32" s="9">
        <v>115</v>
      </c>
      <c r="V32" s="9">
        <v>112</v>
      </c>
      <c r="W32" s="9">
        <v>6210</v>
      </c>
      <c r="X32" s="9">
        <f t="shared" si="0"/>
        <v>2816</v>
      </c>
      <c r="Y32" s="9">
        <f t="shared" si="1"/>
        <v>927</v>
      </c>
      <c r="Z32" s="9">
        <f t="shared" si="2"/>
        <v>752</v>
      </c>
      <c r="AC32" s="152" t="s">
        <v>933</v>
      </c>
      <c r="AD32" s="433">
        <v>53</v>
      </c>
      <c r="AE32" s="433">
        <v>6</v>
      </c>
      <c r="AF32" s="433"/>
      <c r="AG32" s="433">
        <v>16</v>
      </c>
      <c r="AH32" s="433">
        <v>12625</v>
      </c>
      <c r="AI32" s="433"/>
      <c r="AJ32" s="433">
        <v>113</v>
      </c>
      <c r="AK32" s="433">
        <v>19</v>
      </c>
      <c r="AL32" s="433">
        <v>1321</v>
      </c>
      <c r="AM32" s="433"/>
      <c r="AN32" s="433"/>
      <c r="AO32" s="433"/>
      <c r="AP32" s="433"/>
      <c r="AQ32" s="433">
        <v>3</v>
      </c>
      <c r="AR32" s="433">
        <v>2586</v>
      </c>
      <c r="AS32" s="433">
        <v>5</v>
      </c>
      <c r="AT32" s="433">
        <v>2</v>
      </c>
      <c r="AU32" s="433">
        <v>3</v>
      </c>
      <c r="AV32" s="433">
        <v>7</v>
      </c>
      <c r="AW32" s="433"/>
      <c r="AX32" s="433"/>
      <c r="AY32" s="433">
        <v>2</v>
      </c>
      <c r="AZ32" s="433"/>
      <c r="BA32" s="433"/>
      <c r="BB32" s="9">
        <v>16761</v>
      </c>
      <c r="BC32" s="9"/>
      <c r="BD32" s="10" t="s">
        <v>955</v>
      </c>
      <c r="BE32" s="9">
        <v>305</v>
      </c>
      <c r="BF32" s="9">
        <v>277</v>
      </c>
      <c r="BG32" s="9">
        <v>582</v>
      </c>
      <c r="BI32" s="10" t="s">
        <v>955</v>
      </c>
      <c r="BJ32" s="9">
        <v>313</v>
      </c>
      <c r="BK32" s="9">
        <v>269</v>
      </c>
      <c r="BL32" s="9"/>
      <c r="BM32" s="9">
        <v>582</v>
      </c>
      <c r="BO32" s="9"/>
      <c r="BP32" s="10" t="s">
        <v>955</v>
      </c>
      <c r="BQ32" s="9">
        <v>9</v>
      </c>
      <c r="BR32" s="9">
        <v>16</v>
      </c>
      <c r="BS32" s="9">
        <v>85</v>
      </c>
      <c r="BT32" s="9">
        <v>37</v>
      </c>
      <c r="BU32" s="9">
        <v>244</v>
      </c>
      <c r="BV32" s="9">
        <v>45</v>
      </c>
      <c r="BW32" s="9">
        <v>46</v>
      </c>
      <c r="BX32" s="9">
        <v>23</v>
      </c>
      <c r="BY32" s="9">
        <v>20</v>
      </c>
      <c r="BZ32" s="9">
        <v>25</v>
      </c>
      <c r="CA32" s="9">
        <v>10</v>
      </c>
      <c r="CB32" s="9">
        <v>12</v>
      </c>
      <c r="CC32" s="9">
        <v>10</v>
      </c>
      <c r="CD32" s="9">
        <v>582</v>
      </c>
      <c r="CE32" s="9">
        <f t="shared" si="3"/>
        <v>281</v>
      </c>
      <c r="CF32" s="9">
        <f t="shared" si="4"/>
        <v>114</v>
      </c>
      <c r="CG32" s="244">
        <f t="shared" si="5"/>
        <v>77</v>
      </c>
    </row>
    <row r="33" spans="1:85">
      <c r="A33" s="10" t="s">
        <v>956</v>
      </c>
      <c r="B33" s="9">
        <v>3803</v>
      </c>
      <c r="C33" s="9">
        <v>8058</v>
      </c>
      <c r="D33" s="9">
        <v>11861</v>
      </c>
      <c r="E33"/>
      <c r="I33" s="10" t="s">
        <v>956</v>
      </c>
      <c r="J33" s="9">
        <v>122</v>
      </c>
      <c r="K33" s="9">
        <v>655</v>
      </c>
      <c r="L33" s="9">
        <v>2071</v>
      </c>
      <c r="M33" s="9">
        <v>1113</v>
      </c>
      <c r="N33" s="9">
        <v>3913</v>
      </c>
      <c r="O33" s="9">
        <v>650</v>
      </c>
      <c r="P33" s="9">
        <v>666</v>
      </c>
      <c r="Q33" s="9">
        <v>660</v>
      </c>
      <c r="R33" s="9">
        <v>580</v>
      </c>
      <c r="S33" s="9">
        <v>415</v>
      </c>
      <c r="T33" s="9">
        <v>370</v>
      </c>
      <c r="U33" s="9">
        <v>267</v>
      </c>
      <c r="V33" s="9">
        <v>379</v>
      </c>
      <c r="W33" s="9">
        <v>11861</v>
      </c>
      <c r="X33" s="9">
        <f t="shared" si="0"/>
        <v>5026</v>
      </c>
      <c r="Y33" s="9">
        <f t="shared" si="1"/>
        <v>1976</v>
      </c>
      <c r="Z33" s="9">
        <f t="shared" si="2"/>
        <v>2011</v>
      </c>
      <c r="AC33" s="152" t="s">
        <v>937</v>
      </c>
      <c r="AD33" s="433">
        <v>30</v>
      </c>
      <c r="AE33" s="433">
        <v>7</v>
      </c>
      <c r="AF33" s="433"/>
      <c r="AG33" s="433">
        <v>9</v>
      </c>
      <c r="AH33" s="433">
        <v>9900</v>
      </c>
      <c r="AI33" s="433"/>
      <c r="AJ33" s="433">
        <v>177</v>
      </c>
      <c r="AK33" s="433">
        <v>6</v>
      </c>
      <c r="AL33" s="433">
        <v>1981</v>
      </c>
      <c r="AM33" s="433">
        <v>1</v>
      </c>
      <c r="AN33" s="433"/>
      <c r="AO33" s="433">
        <v>1</v>
      </c>
      <c r="AP33" s="433">
        <v>1</v>
      </c>
      <c r="AQ33" s="433">
        <v>4</v>
      </c>
      <c r="AR33" s="433">
        <v>1747</v>
      </c>
      <c r="AS33" s="433"/>
      <c r="AT33" s="433">
        <v>4</v>
      </c>
      <c r="AU33" s="433"/>
      <c r="AV33" s="433">
        <v>6</v>
      </c>
      <c r="AW33" s="433"/>
      <c r="AX33" s="433">
        <v>1</v>
      </c>
      <c r="AY33" s="433">
        <v>3</v>
      </c>
      <c r="AZ33" s="433"/>
      <c r="BA33" s="433">
        <v>48</v>
      </c>
      <c r="BB33" s="9">
        <v>13926</v>
      </c>
      <c r="BC33" s="9"/>
      <c r="BD33" s="10" t="s">
        <v>956</v>
      </c>
      <c r="BE33" s="9">
        <v>647</v>
      </c>
      <c r="BF33" s="9">
        <v>706</v>
      </c>
      <c r="BG33" s="9">
        <v>1353</v>
      </c>
      <c r="BI33" s="10" t="s">
        <v>956</v>
      </c>
      <c r="BJ33" s="9">
        <v>710</v>
      </c>
      <c r="BK33" s="9">
        <v>643</v>
      </c>
      <c r="BL33" s="9"/>
      <c r="BM33" s="9">
        <v>1353</v>
      </c>
      <c r="BO33" s="9"/>
      <c r="BP33" s="10" t="s">
        <v>956</v>
      </c>
      <c r="BQ33" s="9">
        <v>18</v>
      </c>
      <c r="BR33" s="9">
        <v>56</v>
      </c>
      <c r="BS33" s="9">
        <v>196</v>
      </c>
      <c r="BT33" s="9">
        <v>93</v>
      </c>
      <c r="BU33" s="9">
        <v>526</v>
      </c>
      <c r="BV33" s="9">
        <v>100</v>
      </c>
      <c r="BW33" s="9">
        <v>81</v>
      </c>
      <c r="BX33" s="9">
        <v>86</v>
      </c>
      <c r="BY33" s="9">
        <v>59</v>
      </c>
      <c r="BZ33" s="9">
        <v>39</v>
      </c>
      <c r="CA33" s="9">
        <v>30</v>
      </c>
      <c r="CB33" s="9">
        <v>30</v>
      </c>
      <c r="CC33" s="9">
        <v>39</v>
      </c>
      <c r="CD33" s="9">
        <v>1353</v>
      </c>
      <c r="CE33" s="9">
        <f t="shared" si="3"/>
        <v>619</v>
      </c>
      <c r="CF33" s="9">
        <f t="shared" si="4"/>
        <v>267</v>
      </c>
      <c r="CG33" s="244">
        <f t="shared" si="5"/>
        <v>197</v>
      </c>
    </row>
    <row r="34" spans="1:85">
      <c r="A34" s="10" t="s">
        <v>957</v>
      </c>
      <c r="B34" s="9">
        <v>1648</v>
      </c>
      <c r="C34" s="9">
        <v>1407</v>
      </c>
      <c r="D34" s="9">
        <v>3055</v>
      </c>
      <c r="E34"/>
      <c r="I34" s="10" t="s">
        <v>957</v>
      </c>
      <c r="J34" s="9">
        <v>26</v>
      </c>
      <c r="K34" s="9">
        <v>149</v>
      </c>
      <c r="L34" s="9">
        <v>485</v>
      </c>
      <c r="M34" s="9">
        <v>230</v>
      </c>
      <c r="N34" s="9">
        <v>987</v>
      </c>
      <c r="O34" s="9">
        <v>177</v>
      </c>
      <c r="P34" s="9">
        <v>210</v>
      </c>
      <c r="Q34" s="9">
        <v>212</v>
      </c>
      <c r="R34" s="9">
        <v>147</v>
      </c>
      <c r="S34" s="9">
        <v>121</v>
      </c>
      <c r="T34" s="9">
        <v>129</v>
      </c>
      <c r="U34" s="9">
        <v>79</v>
      </c>
      <c r="V34" s="9">
        <v>103</v>
      </c>
      <c r="W34" s="9">
        <v>3055</v>
      </c>
      <c r="X34" s="9">
        <f t="shared" si="0"/>
        <v>1217</v>
      </c>
      <c r="Y34" s="9">
        <f t="shared" si="1"/>
        <v>599</v>
      </c>
      <c r="Z34" s="9">
        <f t="shared" si="2"/>
        <v>579</v>
      </c>
      <c r="AC34" s="152" t="s">
        <v>964</v>
      </c>
      <c r="AD34" s="433">
        <v>64</v>
      </c>
      <c r="AE34" s="433">
        <v>1</v>
      </c>
      <c r="AF34" s="433">
        <v>5</v>
      </c>
      <c r="AG34" s="433">
        <v>16</v>
      </c>
      <c r="AH34" s="433">
        <v>5699</v>
      </c>
      <c r="AI34" s="433"/>
      <c r="AJ34" s="433">
        <v>24</v>
      </c>
      <c r="AK34" s="433">
        <v>7</v>
      </c>
      <c r="AL34" s="433">
        <v>509</v>
      </c>
      <c r="AM34" s="433"/>
      <c r="AN34" s="433"/>
      <c r="AO34" s="433"/>
      <c r="AP34" s="433"/>
      <c r="AQ34" s="433">
        <v>3</v>
      </c>
      <c r="AR34" s="433">
        <v>412</v>
      </c>
      <c r="AS34" s="433">
        <v>1</v>
      </c>
      <c r="AT34" s="433"/>
      <c r="AU34" s="433">
        <v>1</v>
      </c>
      <c r="AV34" s="433"/>
      <c r="AW34" s="433"/>
      <c r="AX34" s="433"/>
      <c r="AY34" s="433">
        <v>2</v>
      </c>
      <c r="AZ34" s="433"/>
      <c r="BA34" s="433"/>
      <c r="BB34" s="9">
        <v>6744</v>
      </c>
      <c r="BC34" s="9"/>
      <c r="BD34" s="10" t="s">
        <v>957</v>
      </c>
      <c r="BE34" s="9">
        <v>456</v>
      </c>
      <c r="BF34" s="9">
        <v>449</v>
      </c>
      <c r="BG34" s="9">
        <v>905</v>
      </c>
      <c r="BI34" s="10" t="s">
        <v>957</v>
      </c>
      <c r="BJ34" s="9">
        <v>460</v>
      </c>
      <c r="BK34" s="9">
        <v>444</v>
      </c>
      <c r="BL34" s="9">
        <v>1</v>
      </c>
      <c r="BM34" s="9">
        <v>905</v>
      </c>
      <c r="BO34" s="9"/>
      <c r="BP34" s="10" t="s">
        <v>957</v>
      </c>
      <c r="BQ34" s="9">
        <v>3</v>
      </c>
      <c r="BR34" s="9">
        <v>36</v>
      </c>
      <c r="BS34" s="9">
        <v>117</v>
      </c>
      <c r="BT34" s="9">
        <v>60</v>
      </c>
      <c r="BU34" s="9">
        <v>305</v>
      </c>
      <c r="BV34" s="9">
        <v>57</v>
      </c>
      <c r="BW34" s="9">
        <v>81</v>
      </c>
      <c r="BX34" s="9">
        <v>71</v>
      </c>
      <c r="BY34" s="9">
        <v>52</v>
      </c>
      <c r="BZ34" s="9">
        <v>33</v>
      </c>
      <c r="CA34" s="9">
        <v>34</v>
      </c>
      <c r="CB34" s="9">
        <v>24</v>
      </c>
      <c r="CC34" s="9">
        <v>32</v>
      </c>
      <c r="CD34" s="9">
        <v>905</v>
      </c>
      <c r="CE34" s="9">
        <f t="shared" si="3"/>
        <v>365</v>
      </c>
      <c r="CF34" s="9">
        <f t="shared" si="4"/>
        <v>209</v>
      </c>
      <c r="CG34" s="244">
        <f t="shared" si="5"/>
        <v>175</v>
      </c>
    </row>
    <row r="35" spans="1:85">
      <c r="A35" s="10" t="s">
        <v>958</v>
      </c>
      <c r="B35" s="9">
        <v>2183</v>
      </c>
      <c r="C35" s="9">
        <v>1570</v>
      </c>
      <c r="D35" s="9">
        <v>3753</v>
      </c>
      <c r="E35"/>
      <c r="I35" s="10" t="s">
        <v>958</v>
      </c>
      <c r="J35" s="9">
        <v>31</v>
      </c>
      <c r="K35" s="9">
        <v>142</v>
      </c>
      <c r="L35" s="9">
        <v>622</v>
      </c>
      <c r="M35" s="9">
        <v>272</v>
      </c>
      <c r="N35" s="9">
        <v>1198</v>
      </c>
      <c r="O35" s="9">
        <v>247</v>
      </c>
      <c r="P35" s="9">
        <v>256</v>
      </c>
      <c r="Q35" s="9">
        <v>259</v>
      </c>
      <c r="R35" s="9">
        <v>235</v>
      </c>
      <c r="S35" s="9">
        <v>169</v>
      </c>
      <c r="T35" s="9">
        <v>145</v>
      </c>
      <c r="U35" s="9">
        <v>71</v>
      </c>
      <c r="V35" s="9">
        <v>106</v>
      </c>
      <c r="W35" s="9">
        <v>3753</v>
      </c>
      <c r="X35" s="9">
        <f t="shared" si="0"/>
        <v>1470</v>
      </c>
      <c r="Y35" s="9">
        <f t="shared" si="1"/>
        <v>762</v>
      </c>
      <c r="Z35" s="9">
        <f t="shared" si="2"/>
        <v>726</v>
      </c>
      <c r="AC35" s="152" t="s">
        <v>1010</v>
      </c>
      <c r="AD35" s="433">
        <v>15</v>
      </c>
      <c r="AE35" s="433">
        <v>13</v>
      </c>
      <c r="AF35" s="433">
        <v>1</v>
      </c>
      <c r="AG35" s="433">
        <v>38</v>
      </c>
      <c r="AH35" s="433">
        <v>16742</v>
      </c>
      <c r="AI35" s="433">
        <v>3</v>
      </c>
      <c r="AJ35" s="433">
        <v>29</v>
      </c>
      <c r="AK35" s="433">
        <v>15</v>
      </c>
      <c r="AL35" s="433">
        <v>1392</v>
      </c>
      <c r="AM35" s="433">
        <v>1</v>
      </c>
      <c r="AN35" s="433"/>
      <c r="AO35" s="433"/>
      <c r="AP35" s="433"/>
      <c r="AQ35" s="433">
        <v>1</v>
      </c>
      <c r="AR35" s="433">
        <v>561</v>
      </c>
      <c r="AS35" s="433"/>
      <c r="AT35" s="433">
        <v>13</v>
      </c>
      <c r="AU35" s="433">
        <v>1</v>
      </c>
      <c r="AV35" s="433">
        <v>7</v>
      </c>
      <c r="AW35" s="433"/>
      <c r="AX35" s="433"/>
      <c r="AY35" s="433">
        <v>1</v>
      </c>
      <c r="AZ35" s="433"/>
      <c r="BA35" s="433">
        <v>51</v>
      </c>
      <c r="BB35" s="9">
        <v>18884</v>
      </c>
      <c r="BC35" s="9"/>
      <c r="BD35" s="10" t="s">
        <v>958</v>
      </c>
      <c r="BE35" s="9">
        <v>310</v>
      </c>
      <c r="BF35" s="9">
        <v>319</v>
      </c>
      <c r="BG35" s="9">
        <v>629</v>
      </c>
      <c r="BI35" s="10" t="s">
        <v>958</v>
      </c>
      <c r="BJ35" s="9">
        <v>329</v>
      </c>
      <c r="BK35" s="9">
        <v>298</v>
      </c>
      <c r="BL35" s="9">
        <v>2</v>
      </c>
      <c r="BM35" s="9">
        <v>629</v>
      </c>
      <c r="BO35" s="9"/>
      <c r="BP35" s="10" t="s">
        <v>958</v>
      </c>
      <c r="BQ35" s="9">
        <v>1</v>
      </c>
      <c r="BR35" s="9">
        <v>22</v>
      </c>
      <c r="BS35" s="9">
        <v>108</v>
      </c>
      <c r="BT35" s="9">
        <v>29</v>
      </c>
      <c r="BU35" s="9">
        <v>246</v>
      </c>
      <c r="BV35" s="9">
        <v>36</v>
      </c>
      <c r="BW35" s="9">
        <v>40</v>
      </c>
      <c r="BX35" s="9">
        <v>34</v>
      </c>
      <c r="BY35" s="9">
        <v>36</v>
      </c>
      <c r="BZ35" s="9">
        <v>32</v>
      </c>
      <c r="CA35" s="9">
        <v>14</v>
      </c>
      <c r="CB35" s="9">
        <v>14</v>
      </c>
      <c r="CC35" s="9">
        <v>17</v>
      </c>
      <c r="CD35" s="9">
        <v>629</v>
      </c>
      <c r="CE35" s="9">
        <f t="shared" si="3"/>
        <v>275</v>
      </c>
      <c r="CF35" s="9">
        <f t="shared" si="4"/>
        <v>110</v>
      </c>
      <c r="CG35" s="244">
        <f t="shared" si="5"/>
        <v>113</v>
      </c>
    </row>
    <row r="36" spans="1:85">
      <c r="A36" s="10" t="s">
        <v>959</v>
      </c>
      <c r="B36" s="9">
        <v>18316</v>
      </c>
      <c r="C36" s="9">
        <v>5998</v>
      </c>
      <c r="D36" s="9">
        <v>24314</v>
      </c>
      <c r="E36"/>
      <c r="I36" s="10" t="s">
        <v>959</v>
      </c>
      <c r="J36" s="9">
        <v>320</v>
      </c>
      <c r="K36" s="9">
        <v>1515</v>
      </c>
      <c r="L36" s="9">
        <v>5309</v>
      </c>
      <c r="M36" s="9">
        <v>2464</v>
      </c>
      <c r="N36" s="9">
        <v>9089</v>
      </c>
      <c r="O36" s="9">
        <v>1057</v>
      </c>
      <c r="P36" s="9">
        <v>1054</v>
      </c>
      <c r="Q36" s="9">
        <v>922</v>
      </c>
      <c r="R36" s="9">
        <v>743</v>
      </c>
      <c r="S36" s="9">
        <v>581</v>
      </c>
      <c r="T36" s="9">
        <v>428</v>
      </c>
      <c r="U36" s="9">
        <v>395</v>
      </c>
      <c r="V36" s="9">
        <v>437</v>
      </c>
      <c r="W36" s="9">
        <v>24314</v>
      </c>
      <c r="X36" s="9">
        <f t="shared" si="0"/>
        <v>11553</v>
      </c>
      <c r="Y36" s="9">
        <f t="shared" si="1"/>
        <v>3033</v>
      </c>
      <c r="Z36" s="9">
        <f t="shared" si="2"/>
        <v>2584</v>
      </c>
      <c r="AC36" s="152" t="s">
        <v>1026</v>
      </c>
      <c r="AD36" s="433">
        <v>9</v>
      </c>
      <c r="AE36" s="433">
        <v>2</v>
      </c>
      <c r="AF36" s="433">
        <v>2</v>
      </c>
      <c r="AG36" s="433">
        <v>7</v>
      </c>
      <c r="AH36" s="433">
        <v>10733</v>
      </c>
      <c r="AI36" s="433"/>
      <c r="AJ36" s="433">
        <v>63</v>
      </c>
      <c r="AK36" s="433">
        <v>5</v>
      </c>
      <c r="AL36" s="433">
        <v>1633</v>
      </c>
      <c r="AM36" s="433"/>
      <c r="AN36" s="433"/>
      <c r="AO36" s="433"/>
      <c r="AP36" s="433">
        <v>1</v>
      </c>
      <c r="AQ36" s="433"/>
      <c r="AR36" s="433">
        <v>1085</v>
      </c>
      <c r="AS36" s="433">
        <v>1</v>
      </c>
      <c r="AT36" s="433">
        <v>2</v>
      </c>
      <c r="AU36" s="433"/>
      <c r="AV36" s="433">
        <v>4</v>
      </c>
      <c r="AW36" s="433"/>
      <c r="AX36" s="433"/>
      <c r="AY36" s="433">
        <v>4</v>
      </c>
      <c r="AZ36" s="433"/>
      <c r="BA36" s="433"/>
      <c r="BB36" s="9">
        <v>13551</v>
      </c>
      <c r="BC36" s="9"/>
      <c r="BD36" s="10" t="s">
        <v>959</v>
      </c>
      <c r="BE36" s="9">
        <v>12820</v>
      </c>
      <c r="BF36" s="9">
        <v>11599</v>
      </c>
      <c r="BG36" s="9">
        <v>24419</v>
      </c>
      <c r="BI36" s="10" t="s">
        <v>959</v>
      </c>
      <c r="BJ36" s="9">
        <v>10193</v>
      </c>
      <c r="BK36" s="9">
        <v>14214</v>
      </c>
      <c r="BL36" s="9">
        <v>12</v>
      </c>
      <c r="BM36" s="9">
        <v>24419</v>
      </c>
      <c r="BO36" s="9"/>
      <c r="BP36" s="10" t="s">
        <v>959</v>
      </c>
      <c r="BQ36" s="9">
        <v>334</v>
      </c>
      <c r="BR36" s="9">
        <v>1556</v>
      </c>
      <c r="BS36" s="9">
        <v>4961</v>
      </c>
      <c r="BT36" s="9">
        <v>2326</v>
      </c>
      <c r="BU36" s="9">
        <v>10677</v>
      </c>
      <c r="BV36" s="9">
        <v>1409</v>
      </c>
      <c r="BW36" s="9">
        <v>1103</v>
      </c>
      <c r="BX36" s="9">
        <v>944</v>
      </c>
      <c r="BY36" s="9">
        <v>488</v>
      </c>
      <c r="BZ36" s="9">
        <v>283</v>
      </c>
      <c r="CA36" s="9">
        <v>157</v>
      </c>
      <c r="CB36" s="9">
        <v>102</v>
      </c>
      <c r="CC36" s="9">
        <v>79</v>
      </c>
      <c r="CD36" s="9">
        <v>24419</v>
      </c>
      <c r="CE36" s="9">
        <f t="shared" si="3"/>
        <v>13003</v>
      </c>
      <c r="CF36" s="9">
        <f t="shared" si="4"/>
        <v>3456</v>
      </c>
      <c r="CG36" s="244">
        <f t="shared" si="5"/>
        <v>1109</v>
      </c>
    </row>
    <row r="37" spans="1:85">
      <c r="A37" s="10" t="s">
        <v>960</v>
      </c>
      <c r="B37" s="9">
        <v>7205</v>
      </c>
      <c r="C37" s="9">
        <v>7327</v>
      </c>
      <c r="D37" s="9">
        <v>14532</v>
      </c>
      <c r="E37"/>
      <c r="I37" s="10" t="s">
        <v>960</v>
      </c>
      <c r="J37" s="9">
        <v>186</v>
      </c>
      <c r="K37" s="9">
        <v>795</v>
      </c>
      <c r="L37" s="9">
        <v>2322</v>
      </c>
      <c r="M37" s="9">
        <v>1144</v>
      </c>
      <c r="N37" s="9">
        <v>5267</v>
      </c>
      <c r="O37" s="9">
        <v>861</v>
      </c>
      <c r="P37" s="9">
        <v>885</v>
      </c>
      <c r="Q37" s="9">
        <v>765</v>
      </c>
      <c r="R37" s="9">
        <v>683</v>
      </c>
      <c r="S37" s="9">
        <v>501</v>
      </c>
      <c r="T37" s="9">
        <v>362</v>
      </c>
      <c r="U37" s="9">
        <v>338</v>
      </c>
      <c r="V37" s="9">
        <v>423</v>
      </c>
      <c r="W37" s="9">
        <v>14532</v>
      </c>
      <c r="X37" s="9">
        <f t="shared" ref="X37:X68" si="6">M37+N37</f>
        <v>6411</v>
      </c>
      <c r="Y37" s="9">
        <f t="shared" ref="Y37:Y68" si="7">O37+P37+Q37</f>
        <v>2511</v>
      </c>
      <c r="Z37" s="9">
        <f t="shared" si="2"/>
        <v>2307</v>
      </c>
      <c r="AC37" s="152" t="s">
        <v>1030</v>
      </c>
      <c r="AD37" s="433">
        <v>9</v>
      </c>
      <c r="AE37" s="433">
        <v>3</v>
      </c>
      <c r="AF37" s="433"/>
      <c r="AG37" s="433">
        <v>6</v>
      </c>
      <c r="AH37" s="433">
        <v>5649</v>
      </c>
      <c r="AI37" s="433"/>
      <c r="AJ37" s="433">
        <v>33</v>
      </c>
      <c r="AK37" s="433">
        <v>6</v>
      </c>
      <c r="AL37" s="433">
        <v>832</v>
      </c>
      <c r="AM37" s="433"/>
      <c r="AN37" s="433"/>
      <c r="AO37" s="433"/>
      <c r="AP37" s="433"/>
      <c r="AQ37" s="433">
        <v>67</v>
      </c>
      <c r="AR37" s="433">
        <v>18</v>
      </c>
      <c r="AS37" s="433">
        <v>10</v>
      </c>
      <c r="AT37" s="433">
        <v>1</v>
      </c>
      <c r="AU37" s="433"/>
      <c r="AV37" s="433">
        <v>1</v>
      </c>
      <c r="AW37" s="433"/>
      <c r="AX37" s="433"/>
      <c r="AY37" s="433">
        <v>6</v>
      </c>
      <c r="AZ37" s="433"/>
      <c r="BA37" s="433"/>
      <c r="BB37" s="9">
        <v>6641</v>
      </c>
      <c r="BC37" s="9"/>
      <c r="BD37" s="10" t="s">
        <v>960</v>
      </c>
      <c r="BE37" s="9">
        <v>11384</v>
      </c>
      <c r="BF37" s="9">
        <v>11246</v>
      </c>
      <c r="BG37" s="9">
        <v>22630</v>
      </c>
      <c r="BI37" s="10" t="s">
        <v>960</v>
      </c>
      <c r="BJ37" s="9">
        <v>11675</v>
      </c>
      <c r="BK37" s="9">
        <v>10938</v>
      </c>
      <c r="BL37" s="9">
        <v>17</v>
      </c>
      <c r="BM37" s="9">
        <v>22630</v>
      </c>
      <c r="BO37" s="9"/>
      <c r="BP37" s="10" t="s">
        <v>960</v>
      </c>
      <c r="BQ37" s="9">
        <v>240</v>
      </c>
      <c r="BR37" s="9">
        <v>1150</v>
      </c>
      <c r="BS37" s="9">
        <v>3438</v>
      </c>
      <c r="BT37" s="9">
        <v>1533</v>
      </c>
      <c r="BU37" s="9">
        <v>9789</v>
      </c>
      <c r="BV37" s="9">
        <v>1483</v>
      </c>
      <c r="BW37" s="9">
        <v>1363</v>
      </c>
      <c r="BX37" s="9">
        <v>1168</v>
      </c>
      <c r="BY37" s="9">
        <v>855</v>
      </c>
      <c r="BZ37" s="9">
        <v>645</v>
      </c>
      <c r="CA37" s="9">
        <v>445</v>
      </c>
      <c r="CB37" s="9">
        <v>269</v>
      </c>
      <c r="CC37" s="9">
        <v>252</v>
      </c>
      <c r="CD37" s="9">
        <v>22630</v>
      </c>
      <c r="CE37" s="9">
        <f t="shared" si="3"/>
        <v>11322</v>
      </c>
      <c r="CF37" s="9">
        <f t="shared" si="4"/>
        <v>4014</v>
      </c>
      <c r="CG37" s="244">
        <f t="shared" si="5"/>
        <v>2466</v>
      </c>
    </row>
    <row r="38" spans="1:85">
      <c r="A38" s="10" t="s">
        <v>961</v>
      </c>
      <c r="B38" s="9">
        <v>1157</v>
      </c>
      <c r="C38" s="9">
        <v>426</v>
      </c>
      <c r="D38" s="9">
        <v>1583</v>
      </c>
      <c r="E38"/>
      <c r="I38" s="10" t="s">
        <v>961</v>
      </c>
      <c r="J38" s="9">
        <v>8</v>
      </c>
      <c r="K38" s="9">
        <v>59</v>
      </c>
      <c r="L38" s="9">
        <v>207</v>
      </c>
      <c r="M38" s="9">
        <v>140</v>
      </c>
      <c r="N38" s="9">
        <v>491</v>
      </c>
      <c r="O38" s="9">
        <v>99</v>
      </c>
      <c r="P38" s="9">
        <v>116</v>
      </c>
      <c r="Q38" s="9">
        <v>115</v>
      </c>
      <c r="R38" s="9">
        <v>99</v>
      </c>
      <c r="S38" s="9">
        <v>64</v>
      </c>
      <c r="T38" s="9">
        <v>72</v>
      </c>
      <c r="U38" s="9">
        <v>42</v>
      </c>
      <c r="V38" s="9">
        <v>71</v>
      </c>
      <c r="W38" s="9">
        <v>1583</v>
      </c>
      <c r="X38" s="9">
        <f t="shared" si="6"/>
        <v>631</v>
      </c>
      <c r="Y38" s="9">
        <f t="shared" si="7"/>
        <v>330</v>
      </c>
      <c r="Z38" s="9">
        <f t="shared" si="2"/>
        <v>348</v>
      </c>
      <c r="AC38" s="152" t="s">
        <v>1032</v>
      </c>
      <c r="AD38" s="433">
        <v>17</v>
      </c>
      <c r="AE38" s="433">
        <v>10</v>
      </c>
      <c r="AF38" s="433">
        <v>1</v>
      </c>
      <c r="AG38" s="433">
        <v>14</v>
      </c>
      <c r="AH38" s="433">
        <v>18936</v>
      </c>
      <c r="AI38" s="433">
        <v>3</v>
      </c>
      <c r="AJ38" s="433">
        <v>129</v>
      </c>
      <c r="AK38" s="433">
        <v>28</v>
      </c>
      <c r="AL38" s="433">
        <v>1123</v>
      </c>
      <c r="AM38" s="433"/>
      <c r="AN38" s="433"/>
      <c r="AO38" s="433"/>
      <c r="AP38" s="433"/>
      <c r="AQ38" s="433">
        <v>2</v>
      </c>
      <c r="AR38" s="433">
        <v>2634</v>
      </c>
      <c r="AS38" s="433">
        <v>1</v>
      </c>
      <c r="AT38" s="433">
        <v>666</v>
      </c>
      <c r="AU38" s="433"/>
      <c r="AV38" s="433">
        <v>9</v>
      </c>
      <c r="AW38" s="433"/>
      <c r="AX38" s="433"/>
      <c r="AY38" s="433">
        <v>5</v>
      </c>
      <c r="AZ38" s="433"/>
      <c r="BA38" s="433"/>
      <c r="BB38" s="9">
        <v>23578</v>
      </c>
      <c r="BC38" s="9"/>
      <c r="BD38" s="10" t="s">
        <v>961</v>
      </c>
      <c r="BE38" s="9">
        <v>625</v>
      </c>
      <c r="BF38" s="9">
        <v>557</v>
      </c>
      <c r="BG38" s="9">
        <v>1182</v>
      </c>
      <c r="BI38" s="10" t="s">
        <v>961</v>
      </c>
      <c r="BJ38" s="9">
        <v>626</v>
      </c>
      <c r="BK38" s="9">
        <v>556</v>
      </c>
      <c r="BL38" s="9"/>
      <c r="BM38" s="9">
        <v>1182</v>
      </c>
      <c r="BO38" s="9"/>
      <c r="BP38" s="10" t="s">
        <v>961</v>
      </c>
      <c r="BQ38" s="9">
        <v>8</v>
      </c>
      <c r="BR38" s="9">
        <v>34</v>
      </c>
      <c r="BS38" s="9">
        <v>157</v>
      </c>
      <c r="BT38" s="9">
        <v>88</v>
      </c>
      <c r="BU38" s="9">
        <v>425</v>
      </c>
      <c r="BV38" s="9">
        <v>89</v>
      </c>
      <c r="BW38" s="9">
        <v>115</v>
      </c>
      <c r="BX38" s="9">
        <v>79</v>
      </c>
      <c r="BY38" s="9">
        <v>56</v>
      </c>
      <c r="BZ38" s="9">
        <v>40</v>
      </c>
      <c r="CA38" s="9">
        <v>29</v>
      </c>
      <c r="CB38" s="9">
        <v>27</v>
      </c>
      <c r="CC38" s="9">
        <v>35</v>
      </c>
      <c r="CD38" s="9">
        <v>1182</v>
      </c>
      <c r="CE38" s="9">
        <f t="shared" si="3"/>
        <v>513</v>
      </c>
      <c r="CF38" s="9">
        <f t="shared" si="4"/>
        <v>283</v>
      </c>
      <c r="CG38" s="244">
        <f t="shared" si="5"/>
        <v>187</v>
      </c>
    </row>
    <row r="39" spans="1:85">
      <c r="A39" s="10" t="s">
        <v>962</v>
      </c>
      <c r="B39" s="9">
        <v>61724</v>
      </c>
      <c r="C39" s="9">
        <v>10517</v>
      </c>
      <c r="D39" s="9">
        <v>72241</v>
      </c>
      <c r="E39"/>
      <c r="I39" s="10" t="s">
        <v>962</v>
      </c>
      <c r="J39" s="9">
        <v>1193</v>
      </c>
      <c r="K39" s="9">
        <v>5006</v>
      </c>
      <c r="L39" s="9">
        <v>15324</v>
      </c>
      <c r="M39" s="9">
        <v>6395</v>
      </c>
      <c r="N39" s="9">
        <v>25424</v>
      </c>
      <c r="O39" s="9">
        <v>3831</v>
      </c>
      <c r="P39" s="9">
        <v>3672</v>
      </c>
      <c r="Q39" s="9">
        <v>3297</v>
      </c>
      <c r="R39" s="9">
        <v>2506</v>
      </c>
      <c r="S39" s="9">
        <v>1948</v>
      </c>
      <c r="T39" s="9">
        <v>1247</v>
      </c>
      <c r="U39" s="9">
        <v>1082</v>
      </c>
      <c r="V39" s="9">
        <v>1316</v>
      </c>
      <c r="W39" s="9">
        <v>72241</v>
      </c>
      <c r="X39" s="9">
        <f t="shared" si="6"/>
        <v>31819</v>
      </c>
      <c r="Y39" s="9">
        <f t="shared" si="7"/>
        <v>10800</v>
      </c>
      <c r="Z39" s="9">
        <f t="shared" si="2"/>
        <v>8099</v>
      </c>
      <c r="AC39" s="152" t="s">
        <v>1045</v>
      </c>
      <c r="AD39" s="433">
        <v>7</v>
      </c>
      <c r="AE39" s="433">
        <v>4</v>
      </c>
      <c r="AF39" s="433">
        <v>4</v>
      </c>
      <c r="AG39" s="433"/>
      <c r="AH39" s="433">
        <v>9103</v>
      </c>
      <c r="AI39" s="433"/>
      <c r="AJ39" s="433">
        <v>194</v>
      </c>
      <c r="AK39" s="433">
        <v>5</v>
      </c>
      <c r="AL39" s="433">
        <v>585</v>
      </c>
      <c r="AM39" s="433"/>
      <c r="AN39" s="433"/>
      <c r="AO39" s="433"/>
      <c r="AP39" s="433"/>
      <c r="AQ39" s="433">
        <v>2</v>
      </c>
      <c r="AR39" s="433">
        <v>421</v>
      </c>
      <c r="AS39" s="433">
        <v>6</v>
      </c>
      <c r="AT39" s="433">
        <v>10</v>
      </c>
      <c r="AU39" s="433"/>
      <c r="AV39" s="433">
        <v>31</v>
      </c>
      <c r="AW39" s="433"/>
      <c r="AX39" s="433"/>
      <c r="AY39" s="433">
        <v>4</v>
      </c>
      <c r="AZ39" s="433"/>
      <c r="BA39" s="433"/>
      <c r="BB39" s="9">
        <v>10376</v>
      </c>
      <c r="BC39" s="9"/>
      <c r="BD39" s="10" t="s">
        <v>962</v>
      </c>
      <c r="BE39" s="9">
        <v>14098</v>
      </c>
      <c r="BF39" s="9">
        <v>12842</v>
      </c>
      <c r="BG39" s="9">
        <v>26940</v>
      </c>
      <c r="BI39" s="10" t="s">
        <v>962</v>
      </c>
      <c r="BJ39" s="9">
        <v>13398</v>
      </c>
      <c r="BK39" s="9">
        <v>13523</v>
      </c>
      <c r="BL39" s="9">
        <v>19</v>
      </c>
      <c r="BM39" s="9">
        <v>26940</v>
      </c>
      <c r="BO39" s="9"/>
      <c r="BP39" s="10" t="s">
        <v>962</v>
      </c>
      <c r="BQ39" s="9">
        <v>335</v>
      </c>
      <c r="BR39" s="9">
        <v>1639</v>
      </c>
      <c r="BS39" s="9">
        <v>4697</v>
      </c>
      <c r="BT39" s="9">
        <v>1762</v>
      </c>
      <c r="BU39" s="9">
        <v>12550</v>
      </c>
      <c r="BV39" s="9">
        <v>1652</v>
      </c>
      <c r="BW39" s="9">
        <v>1411</v>
      </c>
      <c r="BX39" s="9">
        <v>1075</v>
      </c>
      <c r="BY39" s="9">
        <v>718</v>
      </c>
      <c r="BZ39" s="9">
        <v>485</v>
      </c>
      <c r="CA39" s="9">
        <v>255</v>
      </c>
      <c r="CB39" s="9">
        <v>193</v>
      </c>
      <c r="CC39" s="9">
        <v>168</v>
      </c>
      <c r="CD39" s="9">
        <v>26940</v>
      </c>
      <c r="CE39" s="9">
        <f t="shared" si="3"/>
        <v>14312</v>
      </c>
      <c r="CF39" s="9">
        <f t="shared" si="4"/>
        <v>4138</v>
      </c>
      <c r="CG39" s="244">
        <f t="shared" si="5"/>
        <v>1819</v>
      </c>
    </row>
    <row r="40" spans="1:85">
      <c r="A40" s="10" t="s">
        <v>963</v>
      </c>
      <c r="B40" s="9">
        <v>26579</v>
      </c>
      <c r="C40" s="9">
        <v>8763</v>
      </c>
      <c r="D40" s="9">
        <v>35342</v>
      </c>
      <c r="E40"/>
      <c r="I40" s="10" t="s">
        <v>963</v>
      </c>
      <c r="J40" s="9">
        <v>466</v>
      </c>
      <c r="K40" s="9">
        <v>2500</v>
      </c>
      <c r="L40" s="9">
        <v>7898</v>
      </c>
      <c r="M40" s="9">
        <v>3445</v>
      </c>
      <c r="N40" s="9">
        <v>12648</v>
      </c>
      <c r="O40" s="9">
        <v>1588</v>
      </c>
      <c r="P40" s="9">
        <v>1521</v>
      </c>
      <c r="Q40" s="9">
        <v>1350</v>
      </c>
      <c r="R40" s="9">
        <v>1099</v>
      </c>
      <c r="S40" s="9">
        <v>888</v>
      </c>
      <c r="T40" s="9">
        <v>669</v>
      </c>
      <c r="U40" s="9">
        <v>579</v>
      </c>
      <c r="V40" s="9">
        <v>691</v>
      </c>
      <c r="W40" s="9">
        <v>35342</v>
      </c>
      <c r="X40" s="9">
        <f t="shared" si="6"/>
        <v>16093</v>
      </c>
      <c r="Y40" s="9">
        <f t="shared" si="7"/>
        <v>4459</v>
      </c>
      <c r="Z40" s="9">
        <f t="shared" si="2"/>
        <v>3926</v>
      </c>
      <c r="AC40" s="152" t="s">
        <v>1048</v>
      </c>
      <c r="AD40" s="433">
        <v>8</v>
      </c>
      <c r="AE40" s="433"/>
      <c r="AF40" s="433"/>
      <c r="AG40" s="433"/>
      <c r="AH40" s="433">
        <v>4817</v>
      </c>
      <c r="AI40" s="433"/>
      <c r="AJ40" s="433">
        <v>48</v>
      </c>
      <c r="AK40" s="433">
        <v>5</v>
      </c>
      <c r="AL40" s="433">
        <v>230</v>
      </c>
      <c r="AM40" s="433">
        <v>1</v>
      </c>
      <c r="AN40" s="433"/>
      <c r="AO40" s="433"/>
      <c r="AP40" s="433"/>
      <c r="AQ40" s="433">
        <v>1</v>
      </c>
      <c r="AR40" s="433">
        <v>294</v>
      </c>
      <c r="AS40" s="433">
        <v>1</v>
      </c>
      <c r="AT40" s="433"/>
      <c r="AU40" s="433"/>
      <c r="AV40" s="433">
        <v>8</v>
      </c>
      <c r="AW40" s="433"/>
      <c r="AX40" s="433"/>
      <c r="AY40" s="433"/>
      <c r="AZ40" s="433"/>
      <c r="BA40" s="433"/>
      <c r="BB40" s="9">
        <v>5413</v>
      </c>
      <c r="BC40" s="9"/>
      <c r="BD40" s="10" t="s">
        <v>963</v>
      </c>
      <c r="BE40" s="9">
        <v>15246</v>
      </c>
      <c r="BF40" s="9">
        <v>13686</v>
      </c>
      <c r="BG40" s="9">
        <v>28932</v>
      </c>
      <c r="BI40" s="10" t="s">
        <v>963</v>
      </c>
      <c r="BJ40" s="9">
        <v>11865</v>
      </c>
      <c r="BK40" s="9">
        <v>17046</v>
      </c>
      <c r="BL40" s="9">
        <v>21</v>
      </c>
      <c r="BM40" s="9">
        <v>28932</v>
      </c>
      <c r="BO40" s="9"/>
      <c r="BP40" s="10" t="s">
        <v>963</v>
      </c>
      <c r="BQ40" s="9">
        <v>425</v>
      </c>
      <c r="BR40" s="9">
        <v>1692</v>
      </c>
      <c r="BS40" s="9">
        <v>6039</v>
      </c>
      <c r="BT40" s="9">
        <v>2574</v>
      </c>
      <c r="BU40" s="9">
        <v>12464</v>
      </c>
      <c r="BV40" s="9">
        <v>1727</v>
      </c>
      <c r="BW40" s="9">
        <v>1444</v>
      </c>
      <c r="BX40" s="9">
        <v>1036</v>
      </c>
      <c r="BY40" s="9">
        <v>649</v>
      </c>
      <c r="BZ40" s="9">
        <v>416</v>
      </c>
      <c r="CA40" s="9">
        <v>221</v>
      </c>
      <c r="CB40" s="9">
        <v>138</v>
      </c>
      <c r="CC40" s="9">
        <v>107</v>
      </c>
      <c r="CD40" s="9">
        <v>28932</v>
      </c>
      <c r="CE40" s="9">
        <f t="shared" si="3"/>
        <v>15038</v>
      </c>
      <c r="CF40" s="9">
        <f t="shared" si="4"/>
        <v>4207</v>
      </c>
      <c r="CG40" s="244">
        <f t="shared" si="5"/>
        <v>1531</v>
      </c>
    </row>
    <row r="41" spans="1:85">
      <c r="A41" s="10" t="s">
        <v>964</v>
      </c>
      <c r="B41" s="9">
        <v>5150</v>
      </c>
      <c r="C41" s="9">
        <v>1594</v>
      </c>
      <c r="D41" s="9">
        <v>6744</v>
      </c>
      <c r="E41"/>
      <c r="I41" s="10" t="s">
        <v>964</v>
      </c>
      <c r="J41" s="9">
        <v>71</v>
      </c>
      <c r="K41" s="9">
        <v>293</v>
      </c>
      <c r="L41" s="9">
        <v>1031</v>
      </c>
      <c r="M41" s="9">
        <v>526</v>
      </c>
      <c r="N41" s="9">
        <v>2248</v>
      </c>
      <c r="O41" s="9">
        <v>399</v>
      </c>
      <c r="P41" s="9">
        <v>463</v>
      </c>
      <c r="Q41" s="9">
        <v>461</v>
      </c>
      <c r="R41" s="9">
        <v>362</v>
      </c>
      <c r="S41" s="9">
        <v>272</v>
      </c>
      <c r="T41" s="9">
        <v>222</v>
      </c>
      <c r="U41" s="9">
        <v>194</v>
      </c>
      <c r="V41" s="9">
        <v>202</v>
      </c>
      <c r="W41" s="9">
        <v>6744</v>
      </c>
      <c r="X41" s="9">
        <f t="shared" si="6"/>
        <v>2774</v>
      </c>
      <c r="Y41" s="9">
        <f t="shared" si="7"/>
        <v>1323</v>
      </c>
      <c r="Z41" s="9">
        <f t="shared" si="2"/>
        <v>1252</v>
      </c>
      <c r="AC41" s="152" t="s">
        <v>1050</v>
      </c>
      <c r="AD41" s="433">
        <v>14</v>
      </c>
      <c r="AE41" s="433">
        <v>25</v>
      </c>
      <c r="AF41" s="433">
        <v>1</v>
      </c>
      <c r="AG41" s="433">
        <v>3</v>
      </c>
      <c r="AH41" s="433">
        <v>11817</v>
      </c>
      <c r="AI41" s="433">
        <v>2</v>
      </c>
      <c r="AJ41" s="433">
        <v>148</v>
      </c>
      <c r="AK41" s="433">
        <v>15</v>
      </c>
      <c r="AL41" s="433">
        <v>867</v>
      </c>
      <c r="AM41" s="433">
        <v>2</v>
      </c>
      <c r="AN41" s="433">
        <v>1</v>
      </c>
      <c r="AO41" s="433"/>
      <c r="AP41" s="433"/>
      <c r="AQ41" s="433">
        <v>2</v>
      </c>
      <c r="AR41" s="433">
        <v>1726</v>
      </c>
      <c r="AS41" s="433">
        <v>4</v>
      </c>
      <c r="AT41" s="433">
        <v>1</v>
      </c>
      <c r="AU41" s="433"/>
      <c r="AV41" s="433">
        <v>2</v>
      </c>
      <c r="AW41" s="433"/>
      <c r="AX41" s="433"/>
      <c r="AY41" s="433">
        <v>3</v>
      </c>
      <c r="AZ41" s="433"/>
      <c r="BA41" s="433"/>
      <c r="BB41" s="9">
        <v>14633</v>
      </c>
      <c r="BC41" s="9"/>
      <c r="BD41" s="10" t="s">
        <v>964</v>
      </c>
      <c r="BE41" s="9">
        <v>1398</v>
      </c>
      <c r="BF41" s="9">
        <v>1279</v>
      </c>
      <c r="BG41" s="9">
        <v>2677</v>
      </c>
      <c r="BI41" s="10" t="s">
        <v>964</v>
      </c>
      <c r="BJ41" s="9">
        <v>1440</v>
      </c>
      <c r="BK41" s="9">
        <v>1235</v>
      </c>
      <c r="BL41" s="9">
        <v>2</v>
      </c>
      <c r="BM41" s="9">
        <v>2677</v>
      </c>
      <c r="BO41" s="9"/>
      <c r="BP41" s="10" t="s">
        <v>964</v>
      </c>
      <c r="BQ41" s="9">
        <v>15</v>
      </c>
      <c r="BR41" s="9">
        <v>110</v>
      </c>
      <c r="BS41" s="9">
        <v>378</v>
      </c>
      <c r="BT41" s="9">
        <v>172</v>
      </c>
      <c r="BU41" s="9">
        <v>1013</v>
      </c>
      <c r="BV41" s="9">
        <v>194</v>
      </c>
      <c r="BW41" s="9">
        <v>178</v>
      </c>
      <c r="BX41" s="9">
        <v>157</v>
      </c>
      <c r="BY41" s="9">
        <v>112</v>
      </c>
      <c r="BZ41" s="9">
        <v>99</v>
      </c>
      <c r="CA41" s="9">
        <v>80</v>
      </c>
      <c r="CB41" s="9">
        <v>68</v>
      </c>
      <c r="CC41" s="9">
        <v>101</v>
      </c>
      <c r="CD41" s="9">
        <v>2677</v>
      </c>
      <c r="CE41" s="9">
        <f t="shared" si="3"/>
        <v>1185</v>
      </c>
      <c r="CF41" s="9">
        <f t="shared" si="4"/>
        <v>529</v>
      </c>
      <c r="CG41" s="244">
        <f t="shared" si="5"/>
        <v>460</v>
      </c>
    </row>
    <row r="42" spans="1:85">
      <c r="A42" s="10" t="s">
        <v>965</v>
      </c>
      <c r="B42" s="9">
        <v>3542</v>
      </c>
      <c r="C42" s="9">
        <v>7437</v>
      </c>
      <c r="D42" s="9">
        <v>10979</v>
      </c>
      <c r="E42"/>
      <c r="I42" s="10" t="s">
        <v>965</v>
      </c>
      <c r="J42" s="9">
        <v>117</v>
      </c>
      <c r="K42" s="9">
        <v>559</v>
      </c>
      <c r="L42" s="9">
        <v>1817</v>
      </c>
      <c r="M42" s="9">
        <v>968</v>
      </c>
      <c r="N42" s="9">
        <v>3568</v>
      </c>
      <c r="O42" s="9">
        <v>638</v>
      </c>
      <c r="P42" s="9">
        <v>672</v>
      </c>
      <c r="Q42" s="9">
        <v>672</v>
      </c>
      <c r="R42" s="9">
        <v>535</v>
      </c>
      <c r="S42" s="9">
        <v>433</v>
      </c>
      <c r="T42" s="9">
        <v>357</v>
      </c>
      <c r="U42" s="9">
        <v>300</v>
      </c>
      <c r="V42" s="9">
        <v>343</v>
      </c>
      <c r="W42" s="9">
        <v>10979</v>
      </c>
      <c r="X42" s="9">
        <f t="shared" si="6"/>
        <v>4536</v>
      </c>
      <c r="Y42" s="9">
        <f t="shared" si="7"/>
        <v>1982</v>
      </c>
      <c r="Z42" s="9">
        <f t="shared" si="2"/>
        <v>1968</v>
      </c>
      <c r="AC42" s="10" t="s">
        <v>283</v>
      </c>
      <c r="AD42" s="433">
        <v>158</v>
      </c>
      <c r="AE42" s="433">
        <v>140</v>
      </c>
      <c r="AF42" s="433">
        <v>14</v>
      </c>
      <c r="AG42" s="433">
        <v>100</v>
      </c>
      <c r="AH42" s="433">
        <v>105378</v>
      </c>
      <c r="AI42" s="433">
        <v>4</v>
      </c>
      <c r="AJ42" s="433">
        <v>946</v>
      </c>
      <c r="AK42" s="433">
        <v>141</v>
      </c>
      <c r="AL42" s="433">
        <v>15764</v>
      </c>
      <c r="AM42" s="433">
        <v>7</v>
      </c>
      <c r="AN42" s="433">
        <v>5</v>
      </c>
      <c r="AO42" s="433">
        <v>1</v>
      </c>
      <c r="AP42" s="433">
        <v>16</v>
      </c>
      <c r="AQ42" s="433">
        <v>14</v>
      </c>
      <c r="AR42" s="433">
        <v>15168</v>
      </c>
      <c r="AS42" s="433">
        <v>62</v>
      </c>
      <c r="AT42" s="433">
        <v>8473</v>
      </c>
      <c r="AU42" s="433">
        <v>8</v>
      </c>
      <c r="AV42" s="433">
        <v>118</v>
      </c>
      <c r="AW42" s="433"/>
      <c r="AX42" s="433">
        <v>4</v>
      </c>
      <c r="AY42" s="433">
        <v>50</v>
      </c>
      <c r="AZ42" s="433"/>
      <c r="BA42" s="433">
        <v>103</v>
      </c>
      <c r="BB42" s="9">
        <v>146674</v>
      </c>
      <c r="BC42" s="9"/>
      <c r="BD42" s="10" t="s">
        <v>965</v>
      </c>
      <c r="BE42" s="9">
        <v>1291</v>
      </c>
      <c r="BF42" s="9">
        <v>1192</v>
      </c>
      <c r="BG42" s="9">
        <v>2483</v>
      </c>
      <c r="BI42" s="10" t="s">
        <v>965</v>
      </c>
      <c r="BJ42" s="9">
        <v>1278</v>
      </c>
      <c r="BK42" s="9">
        <v>1198</v>
      </c>
      <c r="BL42" s="9">
        <v>7</v>
      </c>
      <c r="BM42" s="9">
        <v>2483</v>
      </c>
      <c r="BO42" s="9"/>
      <c r="BP42" s="10" t="s">
        <v>965</v>
      </c>
      <c r="BQ42" s="9">
        <v>29</v>
      </c>
      <c r="BR42" s="9">
        <v>147</v>
      </c>
      <c r="BS42" s="9">
        <v>396</v>
      </c>
      <c r="BT42" s="9">
        <v>165</v>
      </c>
      <c r="BU42" s="9">
        <v>1056</v>
      </c>
      <c r="BV42" s="9">
        <v>164</v>
      </c>
      <c r="BW42" s="9">
        <v>151</v>
      </c>
      <c r="BX42" s="9">
        <v>95</v>
      </c>
      <c r="BY42" s="9">
        <v>76</v>
      </c>
      <c r="BZ42" s="9">
        <v>65</v>
      </c>
      <c r="CA42" s="9">
        <v>54</v>
      </c>
      <c r="CB42" s="9">
        <v>31</v>
      </c>
      <c r="CC42" s="9">
        <v>54</v>
      </c>
      <c r="CD42" s="9">
        <v>2483</v>
      </c>
      <c r="CE42" s="9">
        <f t="shared" si="3"/>
        <v>1221</v>
      </c>
      <c r="CF42" s="9">
        <f t="shared" si="4"/>
        <v>410</v>
      </c>
      <c r="CG42" s="244">
        <f t="shared" si="5"/>
        <v>280</v>
      </c>
    </row>
    <row r="43" spans="1:85">
      <c r="A43" s="10" t="s">
        <v>966</v>
      </c>
      <c r="B43" s="9">
        <v>770</v>
      </c>
      <c r="C43" s="9">
        <v>2165</v>
      </c>
      <c r="D43" s="9">
        <v>2935</v>
      </c>
      <c r="E43"/>
      <c r="I43" s="10" t="s">
        <v>966</v>
      </c>
      <c r="J43" s="9">
        <v>21</v>
      </c>
      <c r="K43" s="9">
        <v>143</v>
      </c>
      <c r="L43" s="9">
        <v>442</v>
      </c>
      <c r="M43" s="9">
        <v>236</v>
      </c>
      <c r="N43" s="9">
        <v>955</v>
      </c>
      <c r="O43" s="9">
        <v>205</v>
      </c>
      <c r="P43" s="9">
        <v>200</v>
      </c>
      <c r="Q43" s="9">
        <v>196</v>
      </c>
      <c r="R43" s="9">
        <v>150</v>
      </c>
      <c r="S43" s="9">
        <v>119</v>
      </c>
      <c r="T43" s="9">
        <v>87</v>
      </c>
      <c r="U43" s="9">
        <v>75</v>
      </c>
      <c r="V43" s="9">
        <v>106</v>
      </c>
      <c r="W43" s="9">
        <v>2935</v>
      </c>
      <c r="X43" s="9">
        <f t="shared" si="6"/>
        <v>1191</v>
      </c>
      <c r="Y43" s="9">
        <f t="shared" si="7"/>
        <v>601</v>
      </c>
      <c r="Z43" s="9">
        <f t="shared" si="2"/>
        <v>537</v>
      </c>
      <c r="AC43" s="152" t="s">
        <v>930</v>
      </c>
      <c r="AD43" s="433">
        <v>1</v>
      </c>
      <c r="AE43" s="433"/>
      <c r="AF43" s="433"/>
      <c r="AG43" s="433"/>
      <c r="AH43" s="433">
        <v>1078</v>
      </c>
      <c r="AI43" s="433"/>
      <c r="AJ43" s="433"/>
      <c r="AK43" s="433"/>
      <c r="AL43" s="433">
        <v>314</v>
      </c>
      <c r="AM43" s="433"/>
      <c r="AN43" s="433"/>
      <c r="AO43" s="433"/>
      <c r="AP43" s="433"/>
      <c r="AQ43" s="433"/>
      <c r="AR43" s="433">
        <v>2</v>
      </c>
      <c r="AS43" s="433"/>
      <c r="AT43" s="433"/>
      <c r="AU43" s="433"/>
      <c r="AV43" s="433"/>
      <c r="AW43" s="433"/>
      <c r="AX43" s="433"/>
      <c r="AY43" s="433"/>
      <c r="AZ43" s="433"/>
      <c r="BA43" s="433"/>
      <c r="BB43" s="9">
        <v>1395</v>
      </c>
      <c r="BC43" s="9"/>
      <c r="BD43" s="10" t="s">
        <v>966</v>
      </c>
      <c r="BE43" s="9">
        <v>359</v>
      </c>
      <c r="BF43" s="9">
        <v>305</v>
      </c>
      <c r="BG43" s="9">
        <v>664</v>
      </c>
      <c r="BI43" s="10" t="s">
        <v>966</v>
      </c>
      <c r="BJ43" s="9">
        <v>348</v>
      </c>
      <c r="BK43" s="9">
        <v>316</v>
      </c>
      <c r="BL43" s="9"/>
      <c r="BM43" s="9">
        <v>664</v>
      </c>
      <c r="BO43" s="9"/>
      <c r="BP43" s="10" t="s">
        <v>966</v>
      </c>
      <c r="BQ43" s="9">
        <v>4</v>
      </c>
      <c r="BR43" s="9">
        <v>28</v>
      </c>
      <c r="BS43" s="9">
        <v>105</v>
      </c>
      <c r="BT43" s="9">
        <v>33</v>
      </c>
      <c r="BU43" s="9">
        <v>258</v>
      </c>
      <c r="BV43" s="9">
        <v>34</v>
      </c>
      <c r="BW43" s="9">
        <v>54</v>
      </c>
      <c r="BX43" s="9">
        <v>42</v>
      </c>
      <c r="BY43" s="9">
        <v>34</v>
      </c>
      <c r="BZ43" s="9">
        <v>26</v>
      </c>
      <c r="CA43" s="9">
        <v>15</v>
      </c>
      <c r="CB43" s="9">
        <v>9</v>
      </c>
      <c r="CC43" s="9">
        <v>22</v>
      </c>
      <c r="CD43" s="9">
        <v>664</v>
      </c>
      <c r="CE43" s="9">
        <f t="shared" si="3"/>
        <v>291</v>
      </c>
      <c r="CF43" s="9">
        <f t="shared" si="4"/>
        <v>130</v>
      </c>
      <c r="CG43" s="244">
        <f t="shared" si="5"/>
        <v>106</v>
      </c>
    </row>
    <row r="44" spans="1:85">
      <c r="A44" s="10" t="s">
        <v>967</v>
      </c>
      <c r="B44" s="9">
        <v>5438</v>
      </c>
      <c r="C44" s="9">
        <v>8428</v>
      </c>
      <c r="D44" s="9">
        <v>13866</v>
      </c>
      <c r="E44"/>
      <c r="I44" s="10" t="s">
        <v>967</v>
      </c>
      <c r="J44" s="9">
        <v>140</v>
      </c>
      <c r="K44" s="9">
        <v>656</v>
      </c>
      <c r="L44" s="9">
        <v>2280</v>
      </c>
      <c r="M44" s="9">
        <v>1267</v>
      </c>
      <c r="N44" s="9">
        <v>4974</v>
      </c>
      <c r="O44" s="9">
        <v>876</v>
      </c>
      <c r="P44" s="9">
        <v>863</v>
      </c>
      <c r="Q44" s="9">
        <v>755</v>
      </c>
      <c r="R44" s="9">
        <v>635</v>
      </c>
      <c r="S44" s="9">
        <v>490</v>
      </c>
      <c r="T44" s="9">
        <v>369</v>
      </c>
      <c r="U44" s="9">
        <v>275</v>
      </c>
      <c r="V44" s="9">
        <v>286</v>
      </c>
      <c r="W44" s="9">
        <v>13866</v>
      </c>
      <c r="X44" s="9">
        <f t="shared" si="6"/>
        <v>6241</v>
      </c>
      <c r="Y44" s="9">
        <f t="shared" si="7"/>
        <v>2494</v>
      </c>
      <c r="Z44" s="9">
        <f t="shared" si="2"/>
        <v>2055</v>
      </c>
      <c r="AC44" s="152" t="s">
        <v>938</v>
      </c>
      <c r="AD44" s="433">
        <v>9</v>
      </c>
      <c r="AE44" s="433">
        <v>41</v>
      </c>
      <c r="AF44" s="433"/>
      <c r="AG44" s="433">
        <v>25</v>
      </c>
      <c r="AH44" s="433">
        <v>13942</v>
      </c>
      <c r="AI44" s="433"/>
      <c r="AJ44" s="433">
        <v>140</v>
      </c>
      <c r="AK44" s="433">
        <v>8</v>
      </c>
      <c r="AL44" s="433">
        <v>459</v>
      </c>
      <c r="AM44" s="433"/>
      <c r="AN44" s="433"/>
      <c r="AO44" s="433"/>
      <c r="AP44" s="433"/>
      <c r="AQ44" s="433">
        <v>1</v>
      </c>
      <c r="AR44" s="433">
        <v>2282</v>
      </c>
      <c r="AS44" s="433">
        <v>13</v>
      </c>
      <c r="AT44" s="433">
        <v>1</v>
      </c>
      <c r="AU44" s="433">
        <v>1</v>
      </c>
      <c r="AV44" s="433">
        <v>8</v>
      </c>
      <c r="AW44" s="433"/>
      <c r="AX44" s="433"/>
      <c r="AY44" s="433">
        <v>30</v>
      </c>
      <c r="AZ44" s="433"/>
      <c r="BA44" s="433"/>
      <c r="BB44" s="9">
        <v>16960</v>
      </c>
      <c r="BC44" s="9"/>
      <c r="BD44" s="10" t="s">
        <v>967</v>
      </c>
      <c r="BE44" s="9">
        <v>1654</v>
      </c>
      <c r="BF44" s="9">
        <v>1631</v>
      </c>
      <c r="BG44" s="9">
        <v>3285</v>
      </c>
      <c r="BI44" s="10" t="s">
        <v>967</v>
      </c>
      <c r="BJ44" s="9">
        <v>1572</v>
      </c>
      <c r="BK44" s="9">
        <v>1705</v>
      </c>
      <c r="BL44" s="9">
        <v>8</v>
      </c>
      <c r="BM44" s="9">
        <v>3285</v>
      </c>
      <c r="BO44" s="9"/>
      <c r="BP44" s="10" t="s">
        <v>967</v>
      </c>
      <c r="BQ44" s="9">
        <v>29</v>
      </c>
      <c r="BR44" s="9">
        <v>119</v>
      </c>
      <c r="BS44" s="9">
        <v>461</v>
      </c>
      <c r="BT44" s="9">
        <v>232</v>
      </c>
      <c r="BU44" s="9">
        <v>1236</v>
      </c>
      <c r="BV44" s="9">
        <v>245</v>
      </c>
      <c r="BW44" s="9">
        <v>243</v>
      </c>
      <c r="BX44" s="9">
        <v>206</v>
      </c>
      <c r="BY44" s="9">
        <v>177</v>
      </c>
      <c r="BZ44" s="9">
        <v>121</v>
      </c>
      <c r="CA44" s="9">
        <v>88</v>
      </c>
      <c r="CB44" s="9">
        <v>67</v>
      </c>
      <c r="CC44" s="9">
        <v>61</v>
      </c>
      <c r="CD44" s="9">
        <v>3285</v>
      </c>
      <c r="CE44" s="9">
        <f t="shared" si="3"/>
        <v>1468</v>
      </c>
      <c r="CF44" s="9">
        <f t="shared" si="4"/>
        <v>694</v>
      </c>
      <c r="CG44" s="244">
        <f t="shared" si="5"/>
        <v>514</v>
      </c>
    </row>
    <row r="45" spans="1:85">
      <c r="A45" s="10" t="s">
        <v>968</v>
      </c>
      <c r="B45" s="9">
        <v>12199</v>
      </c>
      <c r="C45" s="9">
        <v>3805</v>
      </c>
      <c r="D45" s="9">
        <v>16004</v>
      </c>
      <c r="E45"/>
      <c r="I45" s="10" t="s">
        <v>968</v>
      </c>
      <c r="J45" s="9">
        <v>150</v>
      </c>
      <c r="K45" s="9">
        <v>614</v>
      </c>
      <c r="L45" s="9">
        <v>2111</v>
      </c>
      <c r="M45" s="9">
        <v>1177</v>
      </c>
      <c r="N45" s="9">
        <v>5586</v>
      </c>
      <c r="O45" s="9">
        <v>1065</v>
      </c>
      <c r="P45" s="9">
        <v>1207</v>
      </c>
      <c r="Q45" s="9">
        <v>1277</v>
      </c>
      <c r="R45" s="9">
        <v>948</v>
      </c>
      <c r="S45" s="9">
        <v>619</v>
      </c>
      <c r="T45" s="9">
        <v>422</v>
      </c>
      <c r="U45" s="9">
        <v>353</v>
      </c>
      <c r="V45" s="9">
        <v>475</v>
      </c>
      <c r="W45" s="9">
        <v>16004</v>
      </c>
      <c r="X45" s="9">
        <f t="shared" si="6"/>
        <v>6763</v>
      </c>
      <c r="Y45" s="9">
        <f t="shared" si="7"/>
        <v>3549</v>
      </c>
      <c r="Z45" s="9">
        <f t="shared" si="2"/>
        <v>2817</v>
      </c>
      <c r="AC45" s="152" t="s">
        <v>939</v>
      </c>
      <c r="AD45" s="433">
        <v>1</v>
      </c>
      <c r="AE45" s="433">
        <v>3</v>
      </c>
      <c r="AF45" s="433"/>
      <c r="AG45" s="433"/>
      <c r="AH45" s="433">
        <v>4878</v>
      </c>
      <c r="AI45" s="433"/>
      <c r="AJ45" s="433">
        <v>3</v>
      </c>
      <c r="AK45" s="433">
        <v>1</v>
      </c>
      <c r="AL45" s="433">
        <v>457</v>
      </c>
      <c r="AM45" s="433"/>
      <c r="AN45" s="433"/>
      <c r="AO45" s="433"/>
      <c r="AP45" s="433">
        <v>6</v>
      </c>
      <c r="AQ45" s="433"/>
      <c r="AR45" s="433">
        <v>153</v>
      </c>
      <c r="AS45" s="433"/>
      <c r="AT45" s="433">
        <v>2</v>
      </c>
      <c r="AU45" s="433"/>
      <c r="AV45" s="433">
        <v>2</v>
      </c>
      <c r="AW45" s="433"/>
      <c r="AX45" s="433"/>
      <c r="AY45" s="433">
        <v>2</v>
      </c>
      <c r="AZ45" s="433"/>
      <c r="BA45" s="433"/>
      <c r="BB45" s="9">
        <v>5508</v>
      </c>
      <c r="BC45" s="9"/>
      <c r="BD45" s="10" t="s">
        <v>968</v>
      </c>
      <c r="BE45" s="9">
        <v>20827</v>
      </c>
      <c r="BF45" s="9">
        <v>21944</v>
      </c>
      <c r="BG45" s="9">
        <v>42771</v>
      </c>
      <c r="BI45" s="10" t="s">
        <v>968</v>
      </c>
      <c r="BJ45" s="9">
        <v>23761</v>
      </c>
      <c r="BK45" s="9">
        <v>18902</v>
      </c>
      <c r="BL45" s="9">
        <v>108</v>
      </c>
      <c r="BM45" s="9">
        <v>42771</v>
      </c>
      <c r="BO45" s="9"/>
      <c r="BP45" s="10" t="s">
        <v>968</v>
      </c>
      <c r="BQ45" s="9">
        <v>326</v>
      </c>
      <c r="BR45" s="9">
        <v>1640</v>
      </c>
      <c r="BS45" s="9">
        <v>5053</v>
      </c>
      <c r="BT45" s="9">
        <v>2488</v>
      </c>
      <c r="BU45" s="9">
        <v>18011</v>
      </c>
      <c r="BV45" s="9">
        <v>3080</v>
      </c>
      <c r="BW45" s="9">
        <v>3260</v>
      </c>
      <c r="BX45" s="9">
        <v>2620</v>
      </c>
      <c r="BY45" s="9">
        <v>2004</v>
      </c>
      <c r="BZ45" s="9">
        <v>1468</v>
      </c>
      <c r="CA45" s="9">
        <v>1111</v>
      </c>
      <c r="CB45" s="9">
        <v>758</v>
      </c>
      <c r="CC45" s="9">
        <v>952</v>
      </c>
      <c r="CD45" s="9">
        <v>42771</v>
      </c>
      <c r="CE45" s="9">
        <f t="shared" si="3"/>
        <v>20499</v>
      </c>
      <c r="CF45" s="9">
        <f t="shared" si="4"/>
        <v>8960</v>
      </c>
      <c r="CG45" s="244">
        <f t="shared" si="5"/>
        <v>6293</v>
      </c>
    </row>
    <row r="46" spans="1:85">
      <c r="A46" s="10" t="s">
        <v>969</v>
      </c>
      <c r="B46" s="9">
        <v>6508</v>
      </c>
      <c r="C46" s="9">
        <v>13311</v>
      </c>
      <c r="D46" s="9">
        <v>19819</v>
      </c>
      <c r="E46"/>
      <c r="I46" s="10" t="s">
        <v>969</v>
      </c>
      <c r="J46" s="9">
        <v>352</v>
      </c>
      <c r="K46" s="9">
        <v>1567</v>
      </c>
      <c r="L46" s="9">
        <v>4633</v>
      </c>
      <c r="M46" s="9">
        <v>1894</v>
      </c>
      <c r="N46" s="9">
        <v>6609</v>
      </c>
      <c r="O46" s="9">
        <v>897</v>
      </c>
      <c r="P46" s="9">
        <v>848</v>
      </c>
      <c r="Q46" s="9">
        <v>724</v>
      </c>
      <c r="R46" s="9">
        <v>617</v>
      </c>
      <c r="S46" s="9">
        <v>473</v>
      </c>
      <c r="T46" s="9">
        <v>427</v>
      </c>
      <c r="U46" s="9">
        <v>331</v>
      </c>
      <c r="V46" s="9">
        <v>447</v>
      </c>
      <c r="W46" s="9">
        <v>19819</v>
      </c>
      <c r="X46" s="9">
        <f t="shared" si="6"/>
        <v>8503</v>
      </c>
      <c r="Y46" s="9">
        <f t="shared" si="7"/>
        <v>2469</v>
      </c>
      <c r="Z46" s="9">
        <f t="shared" si="2"/>
        <v>2295</v>
      </c>
      <c r="AC46" s="152" t="s">
        <v>943</v>
      </c>
      <c r="AD46" s="433">
        <v>16</v>
      </c>
      <c r="AE46" s="433">
        <v>1</v>
      </c>
      <c r="AF46" s="433"/>
      <c r="AG46" s="433">
        <v>2</v>
      </c>
      <c r="AH46" s="433">
        <v>1914</v>
      </c>
      <c r="AI46" s="433"/>
      <c r="AJ46" s="433">
        <v>30</v>
      </c>
      <c r="AK46" s="433">
        <v>1</v>
      </c>
      <c r="AL46" s="433">
        <v>142</v>
      </c>
      <c r="AM46" s="433"/>
      <c r="AN46" s="433"/>
      <c r="AO46" s="433"/>
      <c r="AP46" s="433"/>
      <c r="AQ46" s="433"/>
      <c r="AR46" s="433">
        <v>738</v>
      </c>
      <c r="AS46" s="433"/>
      <c r="AT46" s="433"/>
      <c r="AU46" s="433"/>
      <c r="AV46" s="433">
        <v>3</v>
      </c>
      <c r="AW46" s="433"/>
      <c r="AX46" s="433"/>
      <c r="AY46" s="433"/>
      <c r="AZ46" s="433"/>
      <c r="BA46" s="433"/>
      <c r="BB46" s="9">
        <v>2847</v>
      </c>
      <c r="BC46" s="9"/>
      <c r="BD46" s="10" t="s">
        <v>969</v>
      </c>
      <c r="BE46" s="9">
        <v>875</v>
      </c>
      <c r="BF46" s="9">
        <v>869</v>
      </c>
      <c r="BG46" s="9">
        <v>1744</v>
      </c>
      <c r="BI46" s="10" t="s">
        <v>969</v>
      </c>
      <c r="BJ46" s="9">
        <v>1066</v>
      </c>
      <c r="BK46" s="9">
        <v>678</v>
      </c>
      <c r="BL46" s="9"/>
      <c r="BM46" s="9">
        <v>1744</v>
      </c>
      <c r="BO46" s="9"/>
      <c r="BP46" s="10" t="s">
        <v>969</v>
      </c>
      <c r="BQ46" s="9">
        <v>5</v>
      </c>
      <c r="BR46" s="9">
        <v>83</v>
      </c>
      <c r="BS46" s="9">
        <v>248</v>
      </c>
      <c r="BT46" s="9">
        <v>113</v>
      </c>
      <c r="BU46" s="9">
        <v>885</v>
      </c>
      <c r="BV46" s="9">
        <v>107</v>
      </c>
      <c r="BW46" s="9">
        <v>90</v>
      </c>
      <c r="BX46" s="9">
        <v>73</v>
      </c>
      <c r="BY46" s="9">
        <v>48</v>
      </c>
      <c r="BZ46" s="9">
        <v>29</v>
      </c>
      <c r="CA46" s="9">
        <v>22</v>
      </c>
      <c r="CB46" s="9">
        <v>20</v>
      </c>
      <c r="CC46" s="9">
        <v>21</v>
      </c>
      <c r="CD46" s="9">
        <v>1744</v>
      </c>
      <c r="CE46" s="9">
        <f t="shared" si="3"/>
        <v>998</v>
      </c>
      <c r="CF46" s="9">
        <f t="shared" si="4"/>
        <v>270</v>
      </c>
      <c r="CG46" s="244">
        <f t="shared" si="5"/>
        <v>140</v>
      </c>
    </row>
    <row r="47" spans="1:85">
      <c r="A47" s="10" t="s">
        <v>970</v>
      </c>
      <c r="B47" s="9">
        <v>3403</v>
      </c>
      <c r="C47" s="9">
        <v>2596</v>
      </c>
      <c r="D47" s="9">
        <v>5999</v>
      </c>
      <c r="E47"/>
      <c r="I47" s="10" t="s">
        <v>970</v>
      </c>
      <c r="J47" s="9">
        <v>59</v>
      </c>
      <c r="K47" s="9">
        <v>289</v>
      </c>
      <c r="L47" s="9">
        <v>1005</v>
      </c>
      <c r="M47" s="9">
        <v>530</v>
      </c>
      <c r="N47" s="9">
        <v>2186</v>
      </c>
      <c r="O47" s="9">
        <v>354</v>
      </c>
      <c r="P47" s="9">
        <v>360</v>
      </c>
      <c r="Q47" s="9">
        <v>322</v>
      </c>
      <c r="R47" s="9">
        <v>287</v>
      </c>
      <c r="S47" s="9">
        <v>225</v>
      </c>
      <c r="T47" s="9">
        <v>147</v>
      </c>
      <c r="U47" s="9">
        <v>107</v>
      </c>
      <c r="V47" s="9">
        <v>128</v>
      </c>
      <c r="W47" s="9">
        <v>5999</v>
      </c>
      <c r="X47" s="9">
        <f t="shared" si="6"/>
        <v>2716</v>
      </c>
      <c r="Y47" s="9">
        <f t="shared" si="7"/>
        <v>1036</v>
      </c>
      <c r="Z47" s="9">
        <f t="shared" si="2"/>
        <v>894</v>
      </c>
      <c r="AC47" s="152" t="s">
        <v>951</v>
      </c>
      <c r="AD47" s="433">
        <v>3</v>
      </c>
      <c r="AE47" s="433">
        <v>2</v>
      </c>
      <c r="AF47" s="433">
        <v>1</v>
      </c>
      <c r="AG47" s="433">
        <v>4</v>
      </c>
      <c r="AH47" s="433">
        <v>5040</v>
      </c>
      <c r="AI47" s="433"/>
      <c r="AJ47" s="433">
        <v>11</v>
      </c>
      <c r="AK47" s="433">
        <v>2</v>
      </c>
      <c r="AL47" s="433">
        <v>221</v>
      </c>
      <c r="AM47" s="433"/>
      <c r="AN47" s="433"/>
      <c r="AO47" s="433"/>
      <c r="AP47" s="433"/>
      <c r="AQ47" s="433"/>
      <c r="AR47" s="433">
        <v>369</v>
      </c>
      <c r="AS47" s="433"/>
      <c r="AT47" s="433"/>
      <c r="AU47" s="433"/>
      <c r="AV47" s="433"/>
      <c r="AW47" s="433"/>
      <c r="AX47" s="433"/>
      <c r="AY47" s="433"/>
      <c r="AZ47" s="433"/>
      <c r="BA47" s="433"/>
      <c r="BB47" s="9">
        <v>5653</v>
      </c>
      <c r="BC47" s="9"/>
      <c r="BD47" s="10" t="s">
        <v>970</v>
      </c>
      <c r="BE47" s="9">
        <v>6107</v>
      </c>
      <c r="BF47" s="9">
        <v>6476</v>
      </c>
      <c r="BG47" s="9">
        <v>12583</v>
      </c>
      <c r="BI47" s="10" t="s">
        <v>970</v>
      </c>
      <c r="BJ47" s="9">
        <v>5940</v>
      </c>
      <c r="BK47" s="9">
        <v>6626</v>
      </c>
      <c r="BL47" s="9">
        <v>17</v>
      </c>
      <c r="BM47" s="9">
        <v>12583</v>
      </c>
      <c r="BO47" s="9"/>
      <c r="BP47" s="10" t="s">
        <v>970</v>
      </c>
      <c r="BQ47" s="9">
        <v>128</v>
      </c>
      <c r="BR47" s="9">
        <v>640</v>
      </c>
      <c r="BS47" s="9">
        <v>2039</v>
      </c>
      <c r="BT47" s="9">
        <v>894</v>
      </c>
      <c r="BU47" s="9">
        <v>5338</v>
      </c>
      <c r="BV47" s="9">
        <v>834</v>
      </c>
      <c r="BW47" s="9">
        <v>779</v>
      </c>
      <c r="BX47" s="9">
        <v>674</v>
      </c>
      <c r="BY47" s="9">
        <v>421</v>
      </c>
      <c r="BZ47" s="9">
        <v>319</v>
      </c>
      <c r="CA47" s="9">
        <v>215</v>
      </c>
      <c r="CB47" s="9">
        <v>135</v>
      </c>
      <c r="CC47" s="9">
        <v>167</v>
      </c>
      <c r="CD47" s="9">
        <v>12583</v>
      </c>
      <c r="CE47" s="9">
        <f t="shared" si="3"/>
        <v>6232</v>
      </c>
      <c r="CF47" s="9">
        <f t="shared" si="4"/>
        <v>2287</v>
      </c>
      <c r="CG47" s="244">
        <f t="shared" si="5"/>
        <v>1257</v>
      </c>
    </row>
    <row r="48" spans="1:85">
      <c r="A48" s="10" t="s">
        <v>971</v>
      </c>
      <c r="B48" s="9">
        <v>1381</v>
      </c>
      <c r="C48" s="9">
        <v>5842</v>
      </c>
      <c r="D48" s="9">
        <v>7223</v>
      </c>
      <c r="E48"/>
      <c r="I48" s="10" t="s">
        <v>971</v>
      </c>
      <c r="J48" s="9">
        <v>56</v>
      </c>
      <c r="K48" s="9">
        <v>253</v>
      </c>
      <c r="L48" s="9">
        <v>1009</v>
      </c>
      <c r="M48" s="9">
        <v>610</v>
      </c>
      <c r="N48" s="9">
        <v>2072</v>
      </c>
      <c r="O48" s="9">
        <v>507</v>
      </c>
      <c r="P48" s="9">
        <v>547</v>
      </c>
      <c r="Q48" s="9">
        <v>539</v>
      </c>
      <c r="R48" s="9">
        <v>455</v>
      </c>
      <c r="S48" s="9">
        <v>386</v>
      </c>
      <c r="T48" s="9">
        <v>295</v>
      </c>
      <c r="U48" s="9">
        <v>202</v>
      </c>
      <c r="V48" s="9">
        <v>292</v>
      </c>
      <c r="W48" s="9">
        <v>7223</v>
      </c>
      <c r="X48" s="9">
        <f t="shared" si="6"/>
        <v>2682</v>
      </c>
      <c r="Y48" s="9">
        <f t="shared" si="7"/>
        <v>1593</v>
      </c>
      <c r="Z48" s="9">
        <f t="shared" si="2"/>
        <v>1630</v>
      </c>
      <c r="AC48" s="152" t="s">
        <v>953</v>
      </c>
      <c r="AD48" s="433">
        <v>2</v>
      </c>
      <c r="AE48" s="433"/>
      <c r="AF48" s="433"/>
      <c r="AG48" s="433"/>
      <c r="AH48" s="433">
        <v>6290</v>
      </c>
      <c r="AI48" s="433"/>
      <c r="AJ48" s="433">
        <v>2</v>
      </c>
      <c r="AK48" s="433">
        <v>1</v>
      </c>
      <c r="AL48" s="433">
        <v>367</v>
      </c>
      <c r="AM48" s="433"/>
      <c r="AN48" s="433"/>
      <c r="AO48" s="433"/>
      <c r="AP48" s="433"/>
      <c r="AQ48" s="433"/>
      <c r="AR48" s="433">
        <v>6</v>
      </c>
      <c r="AS48" s="433"/>
      <c r="AT48" s="433"/>
      <c r="AU48" s="433"/>
      <c r="AV48" s="433"/>
      <c r="AW48" s="433"/>
      <c r="AX48" s="433"/>
      <c r="AY48" s="433"/>
      <c r="AZ48" s="433"/>
      <c r="BA48" s="433">
        <v>1</v>
      </c>
      <c r="BB48" s="9">
        <v>6669</v>
      </c>
      <c r="BC48" s="9"/>
      <c r="BD48" s="10" t="s">
        <v>971</v>
      </c>
      <c r="BE48" s="9">
        <v>993</v>
      </c>
      <c r="BF48" s="9">
        <v>845</v>
      </c>
      <c r="BG48" s="9">
        <v>1838</v>
      </c>
      <c r="BI48" s="10" t="s">
        <v>971</v>
      </c>
      <c r="BJ48" s="9">
        <v>894</v>
      </c>
      <c r="BK48" s="9">
        <v>942</v>
      </c>
      <c r="BL48" s="9">
        <v>2</v>
      </c>
      <c r="BM48" s="9">
        <v>1838</v>
      </c>
      <c r="BO48" s="9"/>
      <c r="BP48" s="10" t="s">
        <v>971</v>
      </c>
      <c r="BQ48" s="9">
        <v>10</v>
      </c>
      <c r="BR48" s="9">
        <v>69</v>
      </c>
      <c r="BS48" s="9">
        <v>269</v>
      </c>
      <c r="BT48" s="9">
        <v>141</v>
      </c>
      <c r="BU48" s="9">
        <v>671</v>
      </c>
      <c r="BV48" s="9">
        <v>151</v>
      </c>
      <c r="BW48" s="9">
        <v>135</v>
      </c>
      <c r="BX48" s="9">
        <v>97</v>
      </c>
      <c r="BY48" s="9">
        <v>92</v>
      </c>
      <c r="BZ48" s="9">
        <v>60</v>
      </c>
      <c r="CA48" s="9">
        <v>53</v>
      </c>
      <c r="CB48" s="9">
        <v>39</v>
      </c>
      <c r="CC48" s="9">
        <v>51</v>
      </c>
      <c r="CD48" s="9">
        <v>1838</v>
      </c>
      <c r="CE48" s="9">
        <f t="shared" si="3"/>
        <v>812</v>
      </c>
      <c r="CF48" s="9">
        <f t="shared" si="4"/>
        <v>383</v>
      </c>
      <c r="CG48" s="244">
        <f t="shared" si="5"/>
        <v>295</v>
      </c>
    </row>
    <row r="49" spans="1:85">
      <c r="A49" s="10" t="s">
        <v>972</v>
      </c>
      <c r="B49" s="9">
        <v>31473</v>
      </c>
      <c r="C49" s="9">
        <v>14690</v>
      </c>
      <c r="D49" s="9">
        <v>46163</v>
      </c>
      <c r="E49"/>
      <c r="I49" s="10" t="s">
        <v>972</v>
      </c>
      <c r="J49" s="9">
        <v>767</v>
      </c>
      <c r="K49" s="9">
        <v>3689</v>
      </c>
      <c r="L49" s="9">
        <v>11023</v>
      </c>
      <c r="M49" s="9">
        <v>4563</v>
      </c>
      <c r="N49" s="9">
        <v>15885</v>
      </c>
      <c r="O49" s="9">
        <v>2163</v>
      </c>
      <c r="P49" s="9">
        <v>2138</v>
      </c>
      <c r="Q49" s="9">
        <v>1813</v>
      </c>
      <c r="R49" s="9">
        <v>1369</v>
      </c>
      <c r="S49" s="9">
        <v>1008</v>
      </c>
      <c r="T49" s="9">
        <v>673</v>
      </c>
      <c r="U49" s="9">
        <v>455</v>
      </c>
      <c r="V49" s="9">
        <v>617</v>
      </c>
      <c r="W49" s="9">
        <v>46163</v>
      </c>
      <c r="X49" s="9">
        <f t="shared" si="6"/>
        <v>20448</v>
      </c>
      <c r="Y49" s="9">
        <f t="shared" si="7"/>
        <v>6114</v>
      </c>
      <c r="Z49" s="9">
        <f t="shared" si="2"/>
        <v>4122</v>
      </c>
      <c r="AC49" s="152" t="s">
        <v>956</v>
      </c>
      <c r="AD49" s="433">
        <v>11</v>
      </c>
      <c r="AE49" s="433">
        <v>8</v>
      </c>
      <c r="AF49" s="433"/>
      <c r="AG49" s="433">
        <v>15</v>
      </c>
      <c r="AH49" s="433">
        <v>11327</v>
      </c>
      <c r="AI49" s="433">
        <v>1</v>
      </c>
      <c r="AJ49" s="433">
        <v>221</v>
      </c>
      <c r="AK49" s="433">
        <v>1</v>
      </c>
      <c r="AL49" s="433">
        <v>208</v>
      </c>
      <c r="AM49" s="433"/>
      <c r="AN49" s="433">
        <v>4</v>
      </c>
      <c r="AO49" s="433">
        <v>1</v>
      </c>
      <c r="AP49" s="433">
        <v>2</v>
      </c>
      <c r="AQ49" s="433">
        <v>5</v>
      </c>
      <c r="AR49" s="433">
        <v>44</v>
      </c>
      <c r="AS49" s="433">
        <v>2</v>
      </c>
      <c r="AT49" s="433">
        <v>8</v>
      </c>
      <c r="AU49" s="433">
        <v>1</v>
      </c>
      <c r="AV49" s="433">
        <v>1</v>
      </c>
      <c r="AW49" s="433"/>
      <c r="AX49" s="433"/>
      <c r="AY49" s="433">
        <v>1</v>
      </c>
      <c r="AZ49" s="433"/>
      <c r="BA49" s="433"/>
      <c r="BB49" s="9">
        <v>11861</v>
      </c>
      <c r="BC49" s="9"/>
      <c r="BD49" s="10" t="s">
        <v>972</v>
      </c>
      <c r="BE49" s="9">
        <v>4771</v>
      </c>
      <c r="BF49" s="9">
        <v>4333</v>
      </c>
      <c r="BG49" s="9">
        <v>9104</v>
      </c>
      <c r="BI49" s="10" t="s">
        <v>972</v>
      </c>
      <c r="BJ49" s="9">
        <v>4280</v>
      </c>
      <c r="BK49" s="9">
        <v>4823</v>
      </c>
      <c r="BL49" s="9">
        <v>1</v>
      </c>
      <c r="BM49" s="9">
        <v>9104</v>
      </c>
      <c r="BO49" s="9"/>
      <c r="BP49" s="10" t="s">
        <v>972</v>
      </c>
      <c r="BQ49" s="9">
        <v>123</v>
      </c>
      <c r="BR49" s="9">
        <v>647</v>
      </c>
      <c r="BS49" s="9">
        <v>1806</v>
      </c>
      <c r="BT49" s="9">
        <v>583</v>
      </c>
      <c r="BU49" s="9">
        <v>4285</v>
      </c>
      <c r="BV49" s="9">
        <v>452</v>
      </c>
      <c r="BW49" s="9">
        <v>403</v>
      </c>
      <c r="BX49" s="9">
        <v>320</v>
      </c>
      <c r="BY49" s="9">
        <v>199</v>
      </c>
      <c r="BZ49" s="9">
        <v>96</v>
      </c>
      <c r="CA49" s="9">
        <v>73</v>
      </c>
      <c r="CB49" s="9">
        <v>54</v>
      </c>
      <c r="CC49" s="9">
        <v>63</v>
      </c>
      <c r="CD49" s="9">
        <v>9104</v>
      </c>
      <c r="CE49" s="9">
        <f t="shared" si="3"/>
        <v>4868</v>
      </c>
      <c r="CF49" s="9">
        <f t="shared" si="4"/>
        <v>1175</v>
      </c>
      <c r="CG49" s="244">
        <f t="shared" si="5"/>
        <v>485</v>
      </c>
    </row>
    <row r="50" spans="1:85">
      <c r="A50" s="10" t="s">
        <v>973</v>
      </c>
      <c r="B50" s="9">
        <v>903</v>
      </c>
      <c r="C50" s="9">
        <v>1620</v>
      </c>
      <c r="D50" s="9">
        <v>2523</v>
      </c>
      <c r="E50"/>
      <c r="I50" s="10" t="s">
        <v>973</v>
      </c>
      <c r="J50" s="9">
        <v>25</v>
      </c>
      <c r="K50" s="9">
        <v>143</v>
      </c>
      <c r="L50" s="9">
        <v>449</v>
      </c>
      <c r="M50" s="9">
        <v>206</v>
      </c>
      <c r="N50" s="9">
        <v>870</v>
      </c>
      <c r="O50" s="9">
        <v>172</v>
      </c>
      <c r="P50" s="9">
        <v>169</v>
      </c>
      <c r="Q50" s="9">
        <v>132</v>
      </c>
      <c r="R50" s="9">
        <v>101</v>
      </c>
      <c r="S50" s="9">
        <v>95</v>
      </c>
      <c r="T50" s="9">
        <v>57</v>
      </c>
      <c r="U50" s="9">
        <v>53</v>
      </c>
      <c r="V50" s="9">
        <v>51</v>
      </c>
      <c r="W50" s="9">
        <v>2523</v>
      </c>
      <c r="X50" s="9">
        <f t="shared" si="6"/>
        <v>1076</v>
      </c>
      <c r="Y50" s="9">
        <f t="shared" si="7"/>
        <v>473</v>
      </c>
      <c r="Z50" s="9">
        <f t="shared" si="2"/>
        <v>357</v>
      </c>
      <c r="AC50" s="152" t="s">
        <v>969</v>
      </c>
      <c r="AD50" s="433">
        <v>13</v>
      </c>
      <c r="AE50" s="433">
        <v>28</v>
      </c>
      <c r="AF50" s="433">
        <v>10</v>
      </c>
      <c r="AG50" s="433">
        <v>2</v>
      </c>
      <c r="AH50" s="433">
        <v>7555</v>
      </c>
      <c r="AI50" s="433"/>
      <c r="AJ50" s="433">
        <v>64</v>
      </c>
      <c r="AK50" s="433">
        <v>32</v>
      </c>
      <c r="AL50" s="433">
        <v>4747</v>
      </c>
      <c r="AM50" s="433"/>
      <c r="AN50" s="433"/>
      <c r="AO50" s="433"/>
      <c r="AP50" s="433"/>
      <c r="AQ50" s="433"/>
      <c r="AR50" s="433">
        <v>3423</v>
      </c>
      <c r="AS50" s="433">
        <v>4</v>
      </c>
      <c r="AT50" s="433">
        <v>3792</v>
      </c>
      <c r="AU50" s="433"/>
      <c r="AV50" s="433">
        <v>47</v>
      </c>
      <c r="AW50" s="433"/>
      <c r="AX50" s="433">
        <v>4</v>
      </c>
      <c r="AY50" s="433">
        <v>1</v>
      </c>
      <c r="AZ50" s="433"/>
      <c r="BA50" s="433">
        <v>97</v>
      </c>
      <c r="BB50" s="9">
        <v>19819</v>
      </c>
      <c r="BC50" s="9"/>
      <c r="BD50" s="10" t="s">
        <v>973</v>
      </c>
      <c r="BE50" s="9">
        <v>3207</v>
      </c>
      <c r="BF50" s="9">
        <v>2919</v>
      </c>
      <c r="BG50" s="9">
        <v>6126</v>
      </c>
      <c r="BI50" s="10" t="s">
        <v>973</v>
      </c>
      <c r="BJ50" s="9">
        <v>2760</v>
      </c>
      <c r="BK50" s="9">
        <v>3363</v>
      </c>
      <c r="BL50" s="9">
        <v>3</v>
      </c>
      <c r="BM50" s="9">
        <v>6126</v>
      </c>
      <c r="BO50" s="9"/>
      <c r="BP50" s="10" t="s">
        <v>973</v>
      </c>
      <c r="BQ50" s="9">
        <v>71</v>
      </c>
      <c r="BR50" s="9">
        <v>338</v>
      </c>
      <c r="BS50" s="9">
        <v>984</v>
      </c>
      <c r="BT50" s="9">
        <v>466</v>
      </c>
      <c r="BU50" s="9">
        <v>2621</v>
      </c>
      <c r="BV50" s="9">
        <v>439</v>
      </c>
      <c r="BW50" s="9">
        <v>345</v>
      </c>
      <c r="BX50" s="9">
        <v>296</v>
      </c>
      <c r="BY50" s="9">
        <v>219</v>
      </c>
      <c r="BZ50" s="9">
        <v>130</v>
      </c>
      <c r="CA50" s="9">
        <v>81</v>
      </c>
      <c r="CB50" s="9">
        <v>70</v>
      </c>
      <c r="CC50" s="9">
        <v>66</v>
      </c>
      <c r="CD50" s="9">
        <v>6126</v>
      </c>
      <c r="CE50" s="9">
        <f t="shared" si="3"/>
        <v>3087</v>
      </c>
      <c r="CF50" s="9">
        <f t="shared" si="4"/>
        <v>1080</v>
      </c>
      <c r="CG50" s="244">
        <f t="shared" si="5"/>
        <v>566</v>
      </c>
    </row>
    <row r="51" spans="1:85">
      <c r="A51" s="10" t="s">
        <v>974</v>
      </c>
      <c r="B51" s="9">
        <v>15462</v>
      </c>
      <c r="C51" s="9">
        <v>417</v>
      </c>
      <c r="D51" s="9">
        <v>15879</v>
      </c>
      <c r="E51"/>
      <c r="I51" s="10" t="s">
        <v>974</v>
      </c>
      <c r="J51" s="9">
        <v>116</v>
      </c>
      <c r="K51" s="9">
        <v>606</v>
      </c>
      <c r="L51" s="9">
        <v>1955</v>
      </c>
      <c r="M51" s="9">
        <v>1042</v>
      </c>
      <c r="N51" s="9">
        <v>4671</v>
      </c>
      <c r="O51" s="9">
        <v>989</v>
      </c>
      <c r="P51" s="9">
        <v>1311</v>
      </c>
      <c r="Q51" s="9">
        <v>1389</v>
      </c>
      <c r="R51" s="9">
        <v>1150</v>
      </c>
      <c r="S51" s="9">
        <v>814</v>
      </c>
      <c r="T51" s="9">
        <v>628</v>
      </c>
      <c r="U51" s="9">
        <v>488</v>
      </c>
      <c r="V51" s="9">
        <v>720</v>
      </c>
      <c r="W51" s="9">
        <v>15879</v>
      </c>
      <c r="X51" s="9">
        <f t="shared" si="6"/>
        <v>5713</v>
      </c>
      <c r="Y51" s="9">
        <f t="shared" si="7"/>
        <v>3689</v>
      </c>
      <c r="Z51" s="9">
        <f t="shared" si="2"/>
        <v>3800</v>
      </c>
      <c r="AC51" s="152" t="s">
        <v>971</v>
      </c>
      <c r="AD51" s="433">
        <v>2</v>
      </c>
      <c r="AE51" s="433">
        <v>1</v>
      </c>
      <c r="AF51" s="433"/>
      <c r="AG51" s="433">
        <v>1</v>
      </c>
      <c r="AH51" s="433">
        <v>6106</v>
      </c>
      <c r="AI51" s="433">
        <v>1</v>
      </c>
      <c r="AJ51" s="433">
        <v>69</v>
      </c>
      <c r="AK51" s="433">
        <v>2</v>
      </c>
      <c r="AL51" s="433">
        <v>33</v>
      </c>
      <c r="AM51" s="433"/>
      <c r="AN51" s="433"/>
      <c r="AO51" s="433"/>
      <c r="AP51" s="433">
        <v>1</v>
      </c>
      <c r="AQ51" s="433">
        <v>4</v>
      </c>
      <c r="AR51" s="433">
        <v>992</v>
      </c>
      <c r="AS51" s="433"/>
      <c r="AT51" s="433"/>
      <c r="AU51" s="433"/>
      <c r="AV51" s="433">
        <v>9</v>
      </c>
      <c r="AW51" s="433"/>
      <c r="AX51" s="433"/>
      <c r="AY51" s="433">
        <v>2</v>
      </c>
      <c r="AZ51" s="433"/>
      <c r="BA51" s="433"/>
      <c r="BB51" s="9">
        <v>7223</v>
      </c>
      <c r="BC51" s="9"/>
      <c r="BD51" s="10" t="s">
        <v>974</v>
      </c>
      <c r="BE51" s="9">
        <v>70212</v>
      </c>
      <c r="BF51" s="9">
        <v>83313</v>
      </c>
      <c r="BG51" s="9">
        <v>153525</v>
      </c>
      <c r="BI51" s="10" t="s">
        <v>974</v>
      </c>
      <c r="BJ51" s="9">
        <v>93023</v>
      </c>
      <c r="BK51" s="9">
        <v>59676</v>
      </c>
      <c r="BL51" s="9">
        <v>826</v>
      </c>
      <c r="BM51" s="9">
        <v>153525</v>
      </c>
      <c r="BO51" s="9"/>
      <c r="BP51" s="10" t="s">
        <v>974</v>
      </c>
      <c r="BQ51" s="9">
        <v>973</v>
      </c>
      <c r="BR51" s="9">
        <v>4610</v>
      </c>
      <c r="BS51" s="9">
        <v>14087</v>
      </c>
      <c r="BT51" s="9">
        <v>7333</v>
      </c>
      <c r="BU51" s="9">
        <v>59949</v>
      </c>
      <c r="BV51" s="9">
        <v>10386</v>
      </c>
      <c r="BW51" s="9">
        <v>12468</v>
      </c>
      <c r="BX51" s="9">
        <v>11716</v>
      </c>
      <c r="BY51" s="9">
        <v>9991</v>
      </c>
      <c r="BZ51" s="9">
        <v>7875</v>
      </c>
      <c r="CA51" s="9">
        <v>5381</v>
      </c>
      <c r="CB51" s="9">
        <v>3781</v>
      </c>
      <c r="CC51" s="9">
        <v>4975</v>
      </c>
      <c r="CD51" s="9">
        <v>153525</v>
      </c>
      <c r="CE51" s="9">
        <f t="shared" si="3"/>
        <v>67282</v>
      </c>
      <c r="CF51" s="9">
        <f t="shared" si="4"/>
        <v>34570</v>
      </c>
      <c r="CG51" s="244">
        <f t="shared" si="5"/>
        <v>32003</v>
      </c>
    </row>
    <row r="52" spans="1:85">
      <c r="A52" s="10" t="s">
        <v>975</v>
      </c>
      <c r="B52" s="9">
        <v>3429</v>
      </c>
      <c r="C52" s="9">
        <v>4511</v>
      </c>
      <c r="D52" s="9">
        <v>7940</v>
      </c>
      <c r="E52"/>
      <c r="I52" s="10" t="s">
        <v>975</v>
      </c>
      <c r="J52" s="9">
        <v>62</v>
      </c>
      <c r="K52" s="9">
        <v>290</v>
      </c>
      <c r="L52" s="9">
        <v>1054</v>
      </c>
      <c r="M52" s="9">
        <v>666</v>
      </c>
      <c r="N52" s="9">
        <v>2266</v>
      </c>
      <c r="O52" s="9">
        <v>471</v>
      </c>
      <c r="P52" s="9">
        <v>584</v>
      </c>
      <c r="Q52" s="9">
        <v>612</v>
      </c>
      <c r="R52" s="9">
        <v>568</v>
      </c>
      <c r="S52" s="9">
        <v>418</v>
      </c>
      <c r="T52" s="9">
        <v>318</v>
      </c>
      <c r="U52" s="9">
        <v>303</v>
      </c>
      <c r="V52" s="9">
        <v>328</v>
      </c>
      <c r="W52" s="9">
        <v>7940</v>
      </c>
      <c r="X52" s="9">
        <f t="shared" si="6"/>
        <v>2932</v>
      </c>
      <c r="Y52" s="9">
        <f t="shared" si="7"/>
        <v>1667</v>
      </c>
      <c r="Z52" s="9">
        <f t="shared" si="2"/>
        <v>1935</v>
      </c>
      <c r="AC52" s="152" t="s">
        <v>976</v>
      </c>
      <c r="AD52" s="433">
        <v>65</v>
      </c>
      <c r="AE52" s="433">
        <v>10</v>
      </c>
      <c r="AF52" s="433"/>
      <c r="AG52" s="433">
        <v>8</v>
      </c>
      <c r="AH52" s="433">
        <v>8022</v>
      </c>
      <c r="AI52" s="433"/>
      <c r="AJ52" s="433">
        <v>65</v>
      </c>
      <c r="AK52" s="433">
        <v>65</v>
      </c>
      <c r="AL52" s="433">
        <v>2153</v>
      </c>
      <c r="AM52" s="433">
        <v>3</v>
      </c>
      <c r="AN52" s="433"/>
      <c r="AO52" s="433"/>
      <c r="AP52" s="433"/>
      <c r="AQ52" s="433">
        <v>1</v>
      </c>
      <c r="AR52" s="433">
        <v>3784</v>
      </c>
      <c r="AS52" s="433">
        <v>39</v>
      </c>
      <c r="AT52" s="433">
        <v>4529</v>
      </c>
      <c r="AU52" s="433">
        <v>3</v>
      </c>
      <c r="AV52" s="433">
        <v>7</v>
      </c>
      <c r="AW52" s="433"/>
      <c r="AX52" s="433"/>
      <c r="AY52" s="433">
        <v>2</v>
      </c>
      <c r="AZ52" s="433"/>
      <c r="BA52" s="433">
        <v>2</v>
      </c>
      <c r="BB52" s="9">
        <v>18758</v>
      </c>
      <c r="BC52" s="9"/>
      <c r="BD52" s="10" t="s">
        <v>975</v>
      </c>
      <c r="BE52" s="9">
        <v>3957</v>
      </c>
      <c r="BF52" s="9">
        <v>3531</v>
      </c>
      <c r="BG52" s="9">
        <v>7488</v>
      </c>
      <c r="BI52" s="10" t="s">
        <v>975</v>
      </c>
      <c r="BJ52" s="9">
        <v>3792</v>
      </c>
      <c r="BK52" s="9">
        <v>3687</v>
      </c>
      <c r="BL52" s="9">
        <v>9</v>
      </c>
      <c r="BM52" s="9">
        <v>7488</v>
      </c>
      <c r="BO52" s="9"/>
      <c r="BP52" s="10" t="s">
        <v>975</v>
      </c>
      <c r="BQ52" s="9">
        <v>59</v>
      </c>
      <c r="BR52" s="9">
        <v>277</v>
      </c>
      <c r="BS52" s="9">
        <v>1035</v>
      </c>
      <c r="BT52" s="9">
        <v>525</v>
      </c>
      <c r="BU52" s="9">
        <v>2876</v>
      </c>
      <c r="BV52" s="9">
        <v>630</v>
      </c>
      <c r="BW52" s="9">
        <v>580</v>
      </c>
      <c r="BX52" s="9">
        <v>472</v>
      </c>
      <c r="BY52" s="9">
        <v>335</v>
      </c>
      <c r="BZ52" s="9">
        <v>279</v>
      </c>
      <c r="CA52" s="9">
        <v>168</v>
      </c>
      <c r="CB52" s="9">
        <v>103</v>
      </c>
      <c r="CC52" s="9">
        <v>149</v>
      </c>
      <c r="CD52" s="9">
        <v>7488</v>
      </c>
      <c r="CE52" s="9">
        <f t="shared" si="3"/>
        <v>3401</v>
      </c>
      <c r="CF52" s="9">
        <f t="shared" si="4"/>
        <v>1682</v>
      </c>
      <c r="CG52" s="244">
        <f t="shared" si="5"/>
        <v>1034</v>
      </c>
    </row>
    <row r="53" spans="1:85">
      <c r="A53" s="10" t="s">
        <v>976</v>
      </c>
      <c r="B53" s="9">
        <v>5928</v>
      </c>
      <c r="C53" s="9">
        <v>12830</v>
      </c>
      <c r="D53" s="9">
        <v>18758</v>
      </c>
      <c r="E53"/>
      <c r="I53" s="10" t="s">
        <v>976</v>
      </c>
      <c r="J53" s="9">
        <v>257</v>
      </c>
      <c r="K53" s="9">
        <v>1427</v>
      </c>
      <c r="L53" s="9">
        <v>3858</v>
      </c>
      <c r="M53" s="9">
        <v>1850</v>
      </c>
      <c r="N53" s="9">
        <v>6480</v>
      </c>
      <c r="O53" s="9">
        <v>883</v>
      </c>
      <c r="P53" s="9">
        <v>911</v>
      </c>
      <c r="Q53" s="9">
        <v>838</v>
      </c>
      <c r="R53" s="9">
        <v>588</v>
      </c>
      <c r="S53" s="9">
        <v>508</v>
      </c>
      <c r="T53" s="9">
        <v>433</v>
      </c>
      <c r="U53" s="9">
        <v>307</v>
      </c>
      <c r="V53" s="9">
        <v>418</v>
      </c>
      <c r="W53" s="9">
        <v>18758</v>
      </c>
      <c r="X53" s="9">
        <f t="shared" si="6"/>
        <v>8330</v>
      </c>
      <c r="Y53" s="9">
        <f t="shared" si="7"/>
        <v>2632</v>
      </c>
      <c r="Z53" s="9">
        <f t="shared" si="2"/>
        <v>2254</v>
      </c>
      <c r="AC53" s="152" t="s">
        <v>977</v>
      </c>
      <c r="AD53" s="433"/>
      <c r="AE53" s="433"/>
      <c r="AF53" s="433"/>
      <c r="AG53" s="433">
        <v>2</v>
      </c>
      <c r="AH53" s="433">
        <v>3383</v>
      </c>
      <c r="AI53" s="433"/>
      <c r="AJ53" s="433"/>
      <c r="AK53" s="433">
        <v>2</v>
      </c>
      <c r="AL53" s="433">
        <v>54</v>
      </c>
      <c r="AM53" s="433"/>
      <c r="AN53" s="433"/>
      <c r="AO53" s="433"/>
      <c r="AP53" s="433"/>
      <c r="AQ53" s="433"/>
      <c r="AR53" s="433">
        <v>42</v>
      </c>
      <c r="AS53" s="433"/>
      <c r="AT53" s="433">
        <v>7</v>
      </c>
      <c r="AU53" s="433"/>
      <c r="AV53" s="433">
        <v>1</v>
      </c>
      <c r="AW53" s="433"/>
      <c r="AX53" s="433"/>
      <c r="AY53" s="433"/>
      <c r="AZ53" s="433"/>
      <c r="BA53" s="433"/>
      <c r="BB53" s="9">
        <v>3491</v>
      </c>
      <c r="BC53" s="9"/>
      <c r="BD53" s="10" t="s">
        <v>976</v>
      </c>
      <c r="BE53" s="9">
        <v>1374</v>
      </c>
      <c r="BF53" s="9">
        <v>1347</v>
      </c>
      <c r="BG53" s="9">
        <v>2721</v>
      </c>
      <c r="BI53" s="10" t="s">
        <v>976</v>
      </c>
      <c r="BJ53" s="9">
        <v>1497</v>
      </c>
      <c r="BK53" s="9">
        <v>1222</v>
      </c>
      <c r="BL53" s="9">
        <v>2</v>
      </c>
      <c r="BM53" s="9">
        <v>2721</v>
      </c>
      <c r="BO53" s="9"/>
      <c r="BP53" s="10" t="s">
        <v>976</v>
      </c>
      <c r="BQ53" s="9">
        <v>17</v>
      </c>
      <c r="BR53" s="9">
        <v>144</v>
      </c>
      <c r="BS53" s="9">
        <v>412</v>
      </c>
      <c r="BT53" s="9">
        <v>169</v>
      </c>
      <c r="BU53" s="9">
        <v>1200</v>
      </c>
      <c r="BV53" s="9">
        <v>168</v>
      </c>
      <c r="BW53" s="9">
        <v>158</v>
      </c>
      <c r="BX53" s="9">
        <v>122</v>
      </c>
      <c r="BY53" s="9">
        <v>96</v>
      </c>
      <c r="BZ53" s="9">
        <v>84</v>
      </c>
      <c r="CA53" s="9">
        <v>56</v>
      </c>
      <c r="CB53" s="9">
        <v>35</v>
      </c>
      <c r="CC53" s="9">
        <v>60</v>
      </c>
      <c r="CD53" s="9">
        <v>2721</v>
      </c>
      <c r="CE53" s="9">
        <f t="shared" si="3"/>
        <v>1369</v>
      </c>
      <c r="CF53" s="9">
        <f t="shared" si="4"/>
        <v>448</v>
      </c>
      <c r="CG53" s="244">
        <f t="shared" si="5"/>
        <v>331</v>
      </c>
    </row>
    <row r="54" spans="1:85">
      <c r="A54" s="10" t="s">
        <v>977</v>
      </c>
      <c r="B54" s="9">
        <v>1450</v>
      </c>
      <c r="C54" s="9">
        <v>2041</v>
      </c>
      <c r="D54" s="9">
        <v>3491</v>
      </c>
      <c r="E54"/>
      <c r="I54" s="10" t="s">
        <v>977</v>
      </c>
      <c r="J54" s="9">
        <v>39</v>
      </c>
      <c r="K54" s="9">
        <v>229</v>
      </c>
      <c r="L54" s="9">
        <v>690</v>
      </c>
      <c r="M54" s="9">
        <v>284</v>
      </c>
      <c r="N54" s="9">
        <v>1118</v>
      </c>
      <c r="O54" s="9">
        <v>194</v>
      </c>
      <c r="P54" s="9">
        <v>181</v>
      </c>
      <c r="Q54" s="9">
        <v>156</v>
      </c>
      <c r="R54" s="9">
        <v>155</v>
      </c>
      <c r="S54" s="9">
        <v>143</v>
      </c>
      <c r="T54" s="9">
        <v>104</v>
      </c>
      <c r="U54" s="9">
        <v>90</v>
      </c>
      <c r="V54" s="9">
        <v>108</v>
      </c>
      <c r="W54" s="9">
        <v>3491</v>
      </c>
      <c r="X54" s="9">
        <f t="shared" si="6"/>
        <v>1402</v>
      </c>
      <c r="Y54" s="9">
        <f t="shared" si="7"/>
        <v>531</v>
      </c>
      <c r="Z54" s="9">
        <f t="shared" si="2"/>
        <v>600</v>
      </c>
      <c r="AC54" s="152" t="s">
        <v>984</v>
      </c>
      <c r="AD54" s="433">
        <v>3</v>
      </c>
      <c r="AE54" s="433">
        <v>4</v>
      </c>
      <c r="AF54" s="433"/>
      <c r="AG54" s="433">
        <v>3</v>
      </c>
      <c r="AH54" s="433">
        <v>3200</v>
      </c>
      <c r="AI54" s="433">
        <v>1</v>
      </c>
      <c r="AJ54" s="433">
        <v>20</v>
      </c>
      <c r="AK54" s="433"/>
      <c r="AL54" s="433">
        <v>233</v>
      </c>
      <c r="AM54" s="433">
        <v>1</v>
      </c>
      <c r="AN54" s="433"/>
      <c r="AO54" s="433"/>
      <c r="AP54" s="433">
        <v>1</v>
      </c>
      <c r="AQ54" s="433">
        <v>1</v>
      </c>
      <c r="AR54" s="433">
        <v>215</v>
      </c>
      <c r="AS54" s="433"/>
      <c r="AT54" s="433"/>
      <c r="AU54" s="433"/>
      <c r="AV54" s="433"/>
      <c r="AW54" s="433"/>
      <c r="AX54" s="433"/>
      <c r="AY54" s="433">
        <v>4</v>
      </c>
      <c r="AZ54" s="433"/>
      <c r="BA54" s="433"/>
      <c r="BB54" s="9">
        <v>3686</v>
      </c>
      <c r="BC54" s="9"/>
      <c r="BD54" s="10" t="s">
        <v>977</v>
      </c>
      <c r="BE54" s="9">
        <v>387</v>
      </c>
      <c r="BF54" s="9">
        <v>303</v>
      </c>
      <c r="BG54" s="9">
        <v>690</v>
      </c>
      <c r="BI54" s="10" t="s">
        <v>977</v>
      </c>
      <c r="BJ54" s="9">
        <v>352</v>
      </c>
      <c r="BK54" s="9">
        <v>338</v>
      </c>
      <c r="BL54" s="9"/>
      <c r="BM54" s="9">
        <v>690</v>
      </c>
      <c r="BO54" s="9"/>
      <c r="BP54" s="10" t="s">
        <v>977</v>
      </c>
      <c r="BQ54" s="9">
        <v>9</v>
      </c>
      <c r="BR54" s="9">
        <v>39</v>
      </c>
      <c r="BS54" s="9">
        <v>115</v>
      </c>
      <c r="BT54" s="9">
        <v>50</v>
      </c>
      <c r="BU54" s="9">
        <v>315</v>
      </c>
      <c r="BV54" s="9">
        <v>37</v>
      </c>
      <c r="BW54" s="9">
        <v>41</v>
      </c>
      <c r="BX54" s="9">
        <v>22</v>
      </c>
      <c r="BY54" s="9">
        <v>13</v>
      </c>
      <c r="BZ54" s="9">
        <v>21</v>
      </c>
      <c r="CA54" s="9">
        <v>5</v>
      </c>
      <c r="CB54" s="9">
        <v>8</v>
      </c>
      <c r="CC54" s="9">
        <v>15</v>
      </c>
      <c r="CD54" s="9">
        <v>690</v>
      </c>
      <c r="CE54" s="9">
        <f t="shared" si="3"/>
        <v>365</v>
      </c>
      <c r="CF54" s="9">
        <f t="shared" si="4"/>
        <v>100</v>
      </c>
      <c r="CG54" s="244">
        <f t="shared" si="5"/>
        <v>62</v>
      </c>
    </row>
    <row r="55" spans="1:85">
      <c r="A55" s="10" t="s">
        <v>978</v>
      </c>
      <c r="B55" s="9">
        <v>7688</v>
      </c>
      <c r="C55" s="9">
        <v>5240</v>
      </c>
      <c r="D55" s="9">
        <v>12928</v>
      </c>
      <c r="E55"/>
      <c r="I55" s="10" t="s">
        <v>978</v>
      </c>
      <c r="J55" s="9">
        <v>111</v>
      </c>
      <c r="K55" s="9">
        <v>515</v>
      </c>
      <c r="L55" s="9">
        <v>1806</v>
      </c>
      <c r="M55" s="9">
        <v>1035</v>
      </c>
      <c r="N55" s="9">
        <v>4508</v>
      </c>
      <c r="O55" s="9">
        <v>828</v>
      </c>
      <c r="P55" s="9">
        <v>958</v>
      </c>
      <c r="Q55" s="9">
        <v>967</v>
      </c>
      <c r="R55" s="9">
        <v>695</v>
      </c>
      <c r="S55" s="9">
        <v>463</v>
      </c>
      <c r="T55" s="9">
        <v>389</v>
      </c>
      <c r="U55" s="9">
        <v>264</v>
      </c>
      <c r="V55" s="9">
        <v>389</v>
      </c>
      <c r="W55" s="9">
        <v>12928</v>
      </c>
      <c r="X55" s="9">
        <f t="shared" si="6"/>
        <v>5543</v>
      </c>
      <c r="Y55" s="9">
        <f t="shared" si="7"/>
        <v>2753</v>
      </c>
      <c r="Z55" s="9">
        <f t="shared" si="2"/>
        <v>2200</v>
      </c>
      <c r="AC55" s="152" t="s">
        <v>994</v>
      </c>
      <c r="AD55" s="433">
        <v>6</v>
      </c>
      <c r="AE55" s="433">
        <v>3</v>
      </c>
      <c r="AF55" s="433"/>
      <c r="AG55" s="433"/>
      <c r="AH55" s="433">
        <v>5955</v>
      </c>
      <c r="AI55" s="433"/>
      <c r="AJ55" s="433">
        <v>7</v>
      </c>
      <c r="AK55" s="433">
        <v>1</v>
      </c>
      <c r="AL55" s="433">
        <v>1368</v>
      </c>
      <c r="AM55" s="433">
        <v>1</v>
      </c>
      <c r="AN55" s="433"/>
      <c r="AO55" s="433"/>
      <c r="AP55" s="433"/>
      <c r="AQ55" s="433"/>
      <c r="AR55" s="433">
        <v>66</v>
      </c>
      <c r="AS55" s="433">
        <v>1</v>
      </c>
      <c r="AT55" s="433"/>
      <c r="AU55" s="433">
        <v>2</v>
      </c>
      <c r="AV55" s="433">
        <v>5</v>
      </c>
      <c r="AW55" s="433"/>
      <c r="AX55" s="433"/>
      <c r="AY55" s="433">
        <v>3</v>
      </c>
      <c r="AZ55" s="433"/>
      <c r="BA55" s="433"/>
      <c r="BB55" s="9">
        <v>7418</v>
      </c>
      <c r="BC55" s="9"/>
      <c r="BD55" s="10" t="s">
        <v>978</v>
      </c>
      <c r="BE55" s="9">
        <v>16808</v>
      </c>
      <c r="BF55" s="9">
        <v>16814</v>
      </c>
      <c r="BG55" s="9">
        <v>33622</v>
      </c>
      <c r="BI55" s="10" t="s">
        <v>978</v>
      </c>
      <c r="BJ55" s="9">
        <v>18074</v>
      </c>
      <c r="BK55" s="9">
        <v>15487</v>
      </c>
      <c r="BL55" s="9">
        <v>61</v>
      </c>
      <c r="BM55" s="9">
        <v>33622</v>
      </c>
      <c r="BO55" s="9"/>
      <c r="BP55" s="10" t="s">
        <v>978</v>
      </c>
      <c r="BQ55" s="9">
        <v>298</v>
      </c>
      <c r="BR55" s="9">
        <v>1443</v>
      </c>
      <c r="BS55" s="9">
        <v>4243</v>
      </c>
      <c r="BT55" s="9">
        <v>2061</v>
      </c>
      <c r="BU55" s="9">
        <v>14375</v>
      </c>
      <c r="BV55" s="9">
        <v>2430</v>
      </c>
      <c r="BW55" s="9">
        <v>2440</v>
      </c>
      <c r="BX55" s="9">
        <v>1885</v>
      </c>
      <c r="BY55" s="9">
        <v>1500</v>
      </c>
      <c r="BZ55" s="9">
        <v>1117</v>
      </c>
      <c r="CA55" s="9">
        <v>767</v>
      </c>
      <c r="CB55" s="9">
        <v>499</v>
      </c>
      <c r="CC55" s="9">
        <v>564</v>
      </c>
      <c r="CD55" s="9">
        <v>33622</v>
      </c>
      <c r="CE55" s="9">
        <f t="shared" si="3"/>
        <v>16436</v>
      </c>
      <c r="CF55" s="9">
        <f t="shared" si="4"/>
        <v>6755</v>
      </c>
      <c r="CG55" s="244">
        <f t="shared" si="5"/>
        <v>4447</v>
      </c>
    </row>
    <row r="56" spans="1:85">
      <c r="A56" s="10" t="s">
        <v>979</v>
      </c>
      <c r="B56" s="9">
        <v>2443</v>
      </c>
      <c r="C56" s="9">
        <v>2576</v>
      </c>
      <c r="D56" s="9">
        <v>5019</v>
      </c>
      <c r="E56"/>
      <c r="I56" s="10" t="s">
        <v>979</v>
      </c>
      <c r="J56" s="9">
        <v>46</v>
      </c>
      <c r="K56" s="9">
        <v>208</v>
      </c>
      <c r="L56" s="9">
        <v>784</v>
      </c>
      <c r="M56" s="9">
        <v>387</v>
      </c>
      <c r="N56" s="9">
        <v>1591</v>
      </c>
      <c r="O56" s="9">
        <v>318</v>
      </c>
      <c r="P56" s="9">
        <v>337</v>
      </c>
      <c r="Q56" s="9">
        <v>342</v>
      </c>
      <c r="R56" s="9">
        <v>281</v>
      </c>
      <c r="S56" s="9">
        <v>226</v>
      </c>
      <c r="T56" s="9">
        <v>182</v>
      </c>
      <c r="U56" s="9">
        <v>131</v>
      </c>
      <c r="V56" s="9">
        <v>186</v>
      </c>
      <c r="W56" s="9">
        <v>5019</v>
      </c>
      <c r="X56" s="9">
        <f t="shared" si="6"/>
        <v>1978</v>
      </c>
      <c r="Y56" s="9">
        <f t="shared" si="7"/>
        <v>997</v>
      </c>
      <c r="Z56" s="9">
        <f t="shared" si="2"/>
        <v>1006</v>
      </c>
      <c r="AC56" s="152" t="s">
        <v>1003</v>
      </c>
      <c r="AD56" s="433"/>
      <c r="AE56" s="433">
        <v>1</v>
      </c>
      <c r="AF56" s="433"/>
      <c r="AG56" s="433"/>
      <c r="AH56" s="433">
        <v>1696</v>
      </c>
      <c r="AI56" s="433"/>
      <c r="AJ56" s="433">
        <v>3</v>
      </c>
      <c r="AK56" s="433">
        <v>3</v>
      </c>
      <c r="AL56" s="433">
        <v>44</v>
      </c>
      <c r="AM56" s="433">
        <v>1</v>
      </c>
      <c r="AN56" s="433"/>
      <c r="AO56" s="433"/>
      <c r="AP56" s="433"/>
      <c r="AQ56" s="433"/>
      <c r="AR56" s="433">
        <v>38</v>
      </c>
      <c r="AS56" s="433"/>
      <c r="AT56" s="433">
        <v>2</v>
      </c>
      <c r="AU56" s="433"/>
      <c r="AV56" s="433">
        <v>1</v>
      </c>
      <c r="AW56" s="433"/>
      <c r="AX56" s="433"/>
      <c r="AY56" s="433">
        <v>1</v>
      </c>
      <c r="AZ56" s="433"/>
      <c r="BA56" s="433"/>
      <c r="BB56" s="9">
        <v>1790</v>
      </c>
      <c r="BC56" s="9"/>
      <c r="BD56" s="10" t="s">
        <v>979</v>
      </c>
      <c r="BE56" s="9">
        <v>1229</v>
      </c>
      <c r="BF56" s="9">
        <v>1077</v>
      </c>
      <c r="BG56" s="9">
        <v>2306</v>
      </c>
      <c r="BI56" s="10" t="s">
        <v>979</v>
      </c>
      <c r="BJ56" s="9">
        <v>1166</v>
      </c>
      <c r="BK56" s="9">
        <v>1139</v>
      </c>
      <c r="BL56" s="9">
        <v>1</v>
      </c>
      <c r="BM56" s="9">
        <v>2306</v>
      </c>
      <c r="BO56" s="9"/>
      <c r="BP56" s="10" t="s">
        <v>979</v>
      </c>
      <c r="BQ56" s="9">
        <v>15</v>
      </c>
      <c r="BR56" s="9">
        <v>87</v>
      </c>
      <c r="BS56" s="9">
        <v>333</v>
      </c>
      <c r="BT56" s="9">
        <v>179</v>
      </c>
      <c r="BU56" s="9">
        <v>862</v>
      </c>
      <c r="BV56" s="9">
        <v>153</v>
      </c>
      <c r="BW56" s="9">
        <v>215</v>
      </c>
      <c r="BX56" s="9">
        <v>124</v>
      </c>
      <c r="BY56" s="9">
        <v>94</v>
      </c>
      <c r="BZ56" s="9">
        <v>74</v>
      </c>
      <c r="CA56" s="9">
        <v>44</v>
      </c>
      <c r="CB56" s="9">
        <v>56</v>
      </c>
      <c r="CC56" s="9">
        <v>70</v>
      </c>
      <c r="CD56" s="9">
        <v>2306</v>
      </c>
      <c r="CE56" s="9">
        <f t="shared" si="3"/>
        <v>1041</v>
      </c>
      <c r="CF56" s="9">
        <f t="shared" si="4"/>
        <v>492</v>
      </c>
      <c r="CG56" s="244">
        <f t="shared" si="5"/>
        <v>338</v>
      </c>
    </row>
    <row r="57" spans="1:85">
      <c r="A57" s="10" t="s">
        <v>980</v>
      </c>
      <c r="B57" s="9">
        <v>2745</v>
      </c>
      <c r="C57" s="9">
        <v>3899</v>
      </c>
      <c r="D57" s="9">
        <v>6644</v>
      </c>
      <c r="E57"/>
      <c r="I57" s="10" t="s">
        <v>980</v>
      </c>
      <c r="J57" s="9">
        <v>87</v>
      </c>
      <c r="K57" s="9">
        <v>383</v>
      </c>
      <c r="L57" s="9">
        <v>1161</v>
      </c>
      <c r="M57" s="9">
        <v>551</v>
      </c>
      <c r="N57" s="9">
        <v>2125</v>
      </c>
      <c r="O57" s="9">
        <v>390</v>
      </c>
      <c r="P57" s="9">
        <v>402</v>
      </c>
      <c r="Q57" s="9">
        <v>383</v>
      </c>
      <c r="R57" s="9">
        <v>340</v>
      </c>
      <c r="S57" s="9">
        <v>267</v>
      </c>
      <c r="T57" s="9">
        <v>204</v>
      </c>
      <c r="U57" s="9">
        <v>150</v>
      </c>
      <c r="V57" s="9">
        <v>201</v>
      </c>
      <c r="W57" s="9">
        <v>6644</v>
      </c>
      <c r="X57" s="9">
        <f t="shared" si="6"/>
        <v>2676</v>
      </c>
      <c r="Y57" s="9">
        <f t="shared" si="7"/>
        <v>1175</v>
      </c>
      <c r="Z57" s="9">
        <f t="shared" si="2"/>
        <v>1162</v>
      </c>
      <c r="AC57" s="152" t="s">
        <v>1005</v>
      </c>
      <c r="AD57" s="433">
        <v>6</v>
      </c>
      <c r="AE57" s="433">
        <v>6</v>
      </c>
      <c r="AF57" s="433"/>
      <c r="AG57" s="433">
        <v>2</v>
      </c>
      <c r="AH57" s="433">
        <v>3052</v>
      </c>
      <c r="AI57" s="433"/>
      <c r="AJ57" s="433">
        <v>212</v>
      </c>
      <c r="AK57" s="433">
        <v>4</v>
      </c>
      <c r="AL57" s="433">
        <v>2211</v>
      </c>
      <c r="AM57" s="433"/>
      <c r="AN57" s="433"/>
      <c r="AO57" s="433"/>
      <c r="AP57" s="433">
        <v>2</v>
      </c>
      <c r="AQ57" s="433">
        <v>2</v>
      </c>
      <c r="AR57" s="433">
        <v>1039</v>
      </c>
      <c r="AS57" s="433">
        <v>2</v>
      </c>
      <c r="AT57" s="433">
        <v>1</v>
      </c>
      <c r="AU57" s="433"/>
      <c r="AV57" s="433">
        <v>3</v>
      </c>
      <c r="AW57" s="433"/>
      <c r="AX57" s="433"/>
      <c r="AY57" s="433"/>
      <c r="AZ57" s="433"/>
      <c r="BA57" s="433">
        <v>2</v>
      </c>
      <c r="BB57" s="9">
        <v>6544</v>
      </c>
      <c r="BC57" s="9"/>
      <c r="BD57" s="10" t="s">
        <v>980</v>
      </c>
      <c r="BE57" s="9">
        <v>789</v>
      </c>
      <c r="BF57" s="9">
        <v>816</v>
      </c>
      <c r="BG57" s="9">
        <v>1605</v>
      </c>
      <c r="BI57" s="10" t="s">
        <v>980</v>
      </c>
      <c r="BJ57" s="9">
        <v>807</v>
      </c>
      <c r="BK57" s="9">
        <v>797</v>
      </c>
      <c r="BL57" s="9">
        <v>1</v>
      </c>
      <c r="BM57" s="9">
        <v>1605</v>
      </c>
      <c r="BO57" s="9"/>
      <c r="BP57" s="10" t="s">
        <v>980</v>
      </c>
      <c r="BQ57" s="9">
        <v>20</v>
      </c>
      <c r="BR57" s="9">
        <v>97</v>
      </c>
      <c r="BS57" s="9">
        <v>251</v>
      </c>
      <c r="BT57" s="9">
        <v>166</v>
      </c>
      <c r="BU57" s="9">
        <v>614</v>
      </c>
      <c r="BV57" s="9">
        <v>86</v>
      </c>
      <c r="BW57" s="9">
        <v>110</v>
      </c>
      <c r="BX57" s="9">
        <v>56</v>
      </c>
      <c r="BY57" s="9">
        <v>58</v>
      </c>
      <c r="BZ57" s="9">
        <v>59</v>
      </c>
      <c r="CA57" s="9">
        <v>30</v>
      </c>
      <c r="CB57" s="9">
        <v>22</v>
      </c>
      <c r="CC57" s="9">
        <v>36</v>
      </c>
      <c r="CD57" s="9">
        <v>1605</v>
      </c>
      <c r="CE57" s="9">
        <f t="shared" si="3"/>
        <v>780</v>
      </c>
      <c r="CF57" s="9">
        <f t="shared" si="4"/>
        <v>252</v>
      </c>
      <c r="CG57" s="244">
        <f t="shared" si="5"/>
        <v>205</v>
      </c>
    </row>
    <row r="58" spans="1:85">
      <c r="A58" s="10" t="s">
        <v>981</v>
      </c>
      <c r="B58" s="9">
        <v>1188</v>
      </c>
      <c r="C58" s="9">
        <v>2858</v>
      </c>
      <c r="D58" s="9">
        <v>4046</v>
      </c>
      <c r="E58"/>
      <c r="I58" s="10" t="s">
        <v>981</v>
      </c>
      <c r="J58" s="9">
        <v>40</v>
      </c>
      <c r="K58" s="9">
        <v>203</v>
      </c>
      <c r="L58" s="9">
        <v>707</v>
      </c>
      <c r="M58" s="9">
        <v>362</v>
      </c>
      <c r="N58" s="9">
        <v>1370</v>
      </c>
      <c r="O58" s="9">
        <v>232</v>
      </c>
      <c r="P58" s="9">
        <v>225</v>
      </c>
      <c r="Q58" s="9">
        <v>240</v>
      </c>
      <c r="R58" s="9">
        <v>205</v>
      </c>
      <c r="S58" s="9">
        <v>146</v>
      </c>
      <c r="T58" s="9">
        <v>132</v>
      </c>
      <c r="U58" s="9">
        <v>92</v>
      </c>
      <c r="V58" s="9">
        <v>92</v>
      </c>
      <c r="W58" s="9">
        <v>4046</v>
      </c>
      <c r="X58" s="9">
        <f t="shared" si="6"/>
        <v>1732</v>
      </c>
      <c r="Y58" s="9">
        <f t="shared" si="7"/>
        <v>697</v>
      </c>
      <c r="Z58" s="9">
        <f t="shared" si="2"/>
        <v>667</v>
      </c>
      <c r="AC58" s="152" t="s">
        <v>1013</v>
      </c>
      <c r="AD58" s="433">
        <v>1</v>
      </c>
      <c r="AE58" s="433">
        <v>4</v>
      </c>
      <c r="AF58" s="433"/>
      <c r="AG58" s="433">
        <v>13</v>
      </c>
      <c r="AH58" s="433">
        <v>5955</v>
      </c>
      <c r="AI58" s="433"/>
      <c r="AJ58" s="433">
        <v>2</v>
      </c>
      <c r="AK58" s="433">
        <v>1</v>
      </c>
      <c r="AL58" s="433">
        <v>1116</v>
      </c>
      <c r="AM58" s="433"/>
      <c r="AN58" s="433">
        <v>1</v>
      </c>
      <c r="AO58" s="433"/>
      <c r="AP58" s="433"/>
      <c r="AQ58" s="433"/>
      <c r="AR58" s="433">
        <v>236</v>
      </c>
      <c r="AS58" s="433"/>
      <c r="AT58" s="433">
        <v>1</v>
      </c>
      <c r="AU58" s="433"/>
      <c r="AV58" s="433">
        <v>3</v>
      </c>
      <c r="AW58" s="433"/>
      <c r="AX58" s="433"/>
      <c r="AY58" s="433"/>
      <c r="AZ58" s="433"/>
      <c r="BA58" s="433">
        <v>1</v>
      </c>
      <c r="BB58" s="9">
        <v>7334</v>
      </c>
      <c r="BC58" s="9"/>
      <c r="BD58" s="10" t="s">
        <v>981</v>
      </c>
      <c r="BE58" s="9">
        <v>714</v>
      </c>
      <c r="BF58" s="9">
        <v>575</v>
      </c>
      <c r="BG58" s="9">
        <v>1289</v>
      </c>
      <c r="BI58" s="10" t="s">
        <v>981</v>
      </c>
      <c r="BJ58" s="9">
        <v>682</v>
      </c>
      <c r="BK58" s="9">
        <v>606</v>
      </c>
      <c r="BL58" s="9">
        <v>1</v>
      </c>
      <c r="BM58" s="9">
        <v>1289</v>
      </c>
      <c r="BO58" s="9"/>
      <c r="BP58" s="10" t="s">
        <v>981</v>
      </c>
      <c r="BQ58" s="9">
        <v>3</v>
      </c>
      <c r="BR58" s="9">
        <v>49</v>
      </c>
      <c r="BS58" s="9">
        <v>208</v>
      </c>
      <c r="BT58" s="9">
        <v>112</v>
      </c>
      <c r="BU58" s="9">
        <v>587</v>
      </c>
      <c r="BV58" s="9">
        <v>88</v>
      </c>
      <c r="BW58" s="9">
        <v>84</v>
      </c>
      <c r="BX58" s="9">
        <v>62</v>
      </c>
      <c r="BY58" s="9">
        <v>32</v>
      </c>
      <c r="BZ58" s="9">
        <v>23</v>
      </c>
      <c r="CA58" s="9">
        <v>15</v>
      </c>
      <c r="CB58" s="9">
        <v>9</v>
      </c>
      <c r="CC58" s="9">
        <v>17</v>
      </c>
      <c r="CD58" s="9">
        <v>1289</v>
      </c>
      <c r="CE58" s="9">
        <f t="shared" si="3"/>
        <v>699</v>
      </c>
      <c r="CF58" s="9">
        <f t="shared" si="4"/>
        <v>234</v>
      </c>
      <c r="CG58" s="244">
        <f t="shared" si="5"/>
        <v>96</v>
      </c>
    </row>
    <row r="59" spans="1:85">
      <c r="A59" s="10" t="s">
        <v>982</v>
      </c>
      <c r="B59" s="9">
        <v>3703</v>
      </c>
      <c r="C59" s="9">
        <v>7360</v>
      </c>
      <c r="D59" s="9">
        <v>11063</v>
      </c>
      <c r="E59"/>
      <c r="I59" s="10" t="s">
        <v>982</v>
      </c>
      <c r="J59" s="9">
        <v>82</v>
      </c>
      <c r="K59" s="9">
        <v>453</v>
      </c>
      <c r="L59" s="9">
        <v>1498</v>
      </c>
      <c r="M59" s="9">
        <v>893</v>
      </c>
      <c r="N59" s="9">
        <v>3687</v>
      </c>
      <c r="O59" s="9">
        <v>747</v>
      </c>
      <c r="P59" s="9">
        <v>782</v>
      </c>
      <c r="Q59" s="9">
        <v>706</v>
      </c>
      <c r="R59" s="9">
        <v>556</v>
      </c>
      <c r="S59" s="9">
        <v>490</v>
      </c>
      <c r="T59" s="9">
        <v>429</v>
      </c>
      <c r="U59" s="9">
        <v>323</v>
      </c>
      <c r="V59" s="9">
        <v>417</v>
      </c>
      <c r="W59" s="9">
        <v>11063</v>
      </c>
      <c r="X59" s="9">
        <f t="shared" si="6"/>
        <v>4580</v>
      </c>
      <c r="Y59" s="9">
        <f t="shared" si="7"/>
        <v>2235</v>
      </c>
      <c r="Z59" s="9">
        <f t="shared" si="2"/>
        <v>2215</v>
      </c>
      <c r="AC59" s="152" t="s">
        <v>1019</v>
      </c>
      <c r="AD59" s="433">
        <v>3</v>
      </c>
      <c r="AE59" s="433">
        <v>5</v>
      </c>
      <c r="AF59" s="433">
        <v>1</v>
      </c>
      <c r="AG59" s="433">
        <v>11</v>
      </c>
      <c r="AH59" s="433">
        <v>5473</v>
      </c>
      <c r="AI59" s="433">
        <v>1</v>
      </c>
      <c r="AJ59" s="433">
        <v>20</v>
      </c>
      <c r="AK59" s="433">
        <v>1</v>
      </c>
      <c r="AL59" s="433">
        <v>221</v>
      </c>
      <c r="AM59" s="433"/>
      <c r="AN59" s="433"/>
      <c r="AO59" s="433"/>
      <c r="AP59" s="433">
        <v>1</v>
      </c>
      <c r="AQ59" s="433"/>
      <c r="AR59" s="433">
        <v>737</v>
      </c>
      <c r="AS59" s="433"/>
      <c r="AT59" s="433">
        <v>1</v>
      </c>
      <c r="AU59" s="433"/>
      <c r="AV59" s="433">
        <v>7</v>
      </c>
      <c r="AW59" s="433"/>
      <c r="AX59" s="433"/>
      <c r="AY59" s="433">
        <v>1</v>
      </c>
      <c r="AZ59" s="433"/>
      <c r="BA59" s="433"/>
      <c r="BB59" s="9">
        <v>6483</v>
      </c>
      <c r="BC59" s="9"/>
      <c r="BD59" s="10" t="s">
        <v>982</v>
      </c>
      <c r="BE59" s="9">
        <v>11885</v>
      </c>
      <c r="BF59" s="9">
        <v>11693</v>
      </c>
      <c r="BG59" s="9">
        <v>23578</v>
      </c>
      <c r="BI59" s="10" t="s">
        <v>982</v>
      </c>
      <c r="BJ59" s="9">
        <v>12504</v>
      </c>
      <c r="BK59" s="9">
        <v>11036</v>
      </c>
      <c r="BL59" s="9">
        <v>38</v>
      </c>
      <c r="BM59" s="9">
        <v>23578</v>
      </c>
      <c r="BO59" s="9"/>
      <c r="BP59" s="10" t="s">
        <v>982</v>
      </c>
      <c r="BQ59" s="9">
        <v>220</v>
      </c>
      <c r="BR59" s="9">
        <v>997</v>
      </c>
      <c r="BS59" s="9">
        <v>3037</v>
      </c>
      <c r="BT59" s="9">
        <v>1450</v>
      </c>
      <c r="BU59" s="9">
        <v>10426</v>
      </c>
      <c r="BV59" s="9">
        <v>1581</v>
      </c>
      <c r="BW59" s="9">
        <v>1523</v>
      </c>
      <c r="BX59" s="9">
        <v>1256</v>
      </c>
      <c r="BY59" s="9">
        <v>1006</v>
      </c>
      <c r="BZ59" s="9">
        <v>776</v>
      </c>
      <c r="CA59" s="9">
        <v>567</v>
      </c>
      <c r="CB59" s="9">
        <v>356</v>
      </c>
      <c r="CC59" s="9">
        <v>383</v>
      </c>
      <c r="CD59" s="9">
        <v>23578</v>
      </c>
      <c r="CE59" s="9">
        <f t="shared" si="3"/>
        <v>11876</v>
      </c>
      <c r="CF59" s="9">
        <f t="shared" si="4"/>
        <v>4360</v>
      </c>
      <c r="CG59" s="244">
        <f t="shared" si="5"/>
        <v>3088</v>
      </c>
    </row>
    <row r="60" spans="1:85">
      <c r="A60" s="10" t="s">
        <v>983</v>
      </c>
      <c r="B60" s="9">
        <v>2138</v>
      </c>
      <c r="C60" s="9">
        <v>731</v>
      </c>
      <c r="D60" s="9">
        <v>2869</v>
      </c>
      <c r="E60"/>
      <c r="I60" s="10" t="s">
        <v>983</v>
      </c>
      <c r="J60" s="9">
        <v>30</v>
      </c>
      <c r="K60" s="9">
        <v>149</v>
      </c>
      <c r="L60" s="9">
        <v>383</v>
      </c>
      <c r="M60" s="9">
        <v>210</v>
      </c>
      <c r="N60" s="9">
        <v>1035</v>
      </c>
      <c r="O60" s="9">
        <v>178</v>
      </c>
      <c r="P60" s="9">
        <v>208</v>
      </c>
      <c r="Q60" s="9">
        <v>175</v>
      </c>
      <c r="R60" s="9">
        <v>126</v>
      </c>
      <c r="S60" s="9">
        <v>97</v>
      </c>
      <c r="T60" s="9">
        <v>98</v>
      </c>
      <c r="U60" s="9">
        <v>76</v>
      </c>
      <c r="V60" s="9">
        <v>104</v>
      </c>
      <c r="W60" s="9">
        <v>2869</v>
      </c>
      <c r="X60" s="9">
        <f t="shared" si="6"/>
        <v>1245</v>
      </c>
      <c r="Y60" s="9">
        <f t="shared" si="7"/>
        <v>561</v>
      </c>
      <c r="Z60" s="9">
        <f t="shared" si="2"/>
        <v>501</v>
      </c>
      <c r="AC60" s="152" t="s">
        <v>1034</v>
      </c>
      <c r="AD60" s="433">
        <v>11</v>
      </c>
      <c r="AE60" s="433">
        <v>23</v>
      </c>
      <c r="AF60" s="433">
        <v>1</v>
      </c>
      <c r="AG60" s="433">
        <v>2</v>
      </c>
      <c r="AH60" s="433">
        <v>7125</v>
      </c>
      <c r="AI60" s="433"/>
      <c r="AJ60" s="433">
        <v>32</v>
      </c>
      <c r="AK60" s="433">
        <v>8</v>
      </c>
      <c r="AL60" s="433">
        <v>267</v>
      </c>
      <c r="AM60" s="433">
        <v>1</v>
      </c>
      <c r="AN60" s="433"/>
      <c r="AO60" s="433"/>
      <c r="AP60" s="433">
        <v>3</v>
      </c>
      <c r="AQ60" s="433"/>
      <c r="AR60" s="433">
        <v>87</v>
      </c>
      <c r="AS60" s="433">
        <v>1</v>
      </c>
      <c r="AT60" s="433">
        <v>16</v>
      </c>
      <c r="AU60" s="433">
        <v>1</v>
      </c>
      <c r="AV60" s="433">
        <v>19</v>
      </c>
      <c r="AW60" s="433"/>
      <c r="AX60" s="433"/>
      <c r="AY60" s="433">
        <v>3</v>
      </c>
      <c r="AZ60" s="433"/>
      <c r="BA60" s="433"/>
      <c r="BB60" s="9">
        <v>7600</v>
      </c>
      <c r="BC60" s="9"/>
      <c r="BD60" s="10" t="s">
        <v>983</v>
      </c>
      <c r="BE60" s="9">
        <v>1261</v>
      </c>
      <c r="BF60" s="9">
        <v>1269</v>
      </c>
      <c r="BG60" s="9">
        <v>2530</v>
      </c>
      <c r="BI60" s="10" t="s">
        <v>983</v>
      </c>
      <c r="BJ60" s="9">
        <v>1270</v>
      </c>
      <c r="BK60" s="9">
        <v>1251</v>
      </c>
      <c r="BL60" s="9">
        <v>9</v>
      </c>
      <c r="BM60" s="9">
        <v>2530</v>
      </c>
      <c r="BO60" s="9"/>
      <c r="BP60" s="10" t="s">
        <v>983</v>
      </c>
      <c r="BQ60" s="9">
        <v>15</v>
      </c>
      <c r="BR60" s="9">
        <v>103</v>
      </c>
      <c r="BS60" s="9">
        <v>348</v>
      </c>
      <c r="BT60" s="9">
        <v>163</v>
      </c>
      <c r="BU60" s="9">
        <v>1004</v>
      </c>
      <c r="BV60" s="9">
        <v>187</v>
      </c>
      <c r="BW60" s="9">
        <v>179</v>
      </c>
      <c r="BX60" s="9">
        <v>146</v>
      </c>
      <c r="BY60" s="9">
        <v>116</v>
      </c>
      <c r="BZ60" s="9">
        <v>93</v>
      </c>
      <c r="CA60" s="9">
        <v>77</v>
      </c>
      <c r="CB60" s="9">
        <v>45</v>
      </c>
      <c r="CC60" s="9">
        <v>54</v>
      </c>
      <c r="CD60" s="9">
        <v>2530</v>
      </c>
      <c r="CE60" s="9">
        <f t="shared" si="3"/>
        <v>1167</v>
      </c>
      <c r="CF60" s="9">
        <f t="shared" si="4"/>
        <v>512</v>
      </c>
      <c r="CG60" s="244">
        <f t="shared" si="5"/>
        <v>385</v>
      </c>
    </row>
    <row r="61" spans="1:85">
      <c r="A61" s="10" t="s">
        <v>984</v>
      </c>
      <c r="B61" s="9">
        <v>1782</v>
      </c>
      <c r="C61" s="9">
        <v>1904</v>
      </c>
      <c r="D61" s="9">
        <v>3686</v>
      </c>
      <c r="E61"/>
      <c r="I61" s="10" t="s">
        <v>984</v>
      </c>
      <c r="J61" s="9">
        <v>30</v>
      </c>
      <c r="K61" s="9">
        <v>143</v>
      </c>
      <c r="L61" s="9">
        <v>506</v>
      </c>
      <c r="M61" s="9">
        <v>273</v>
      </c>
      <c r="N61" s="9">
        <v>1155</v>
      </c>
      <c r="O61" s="9">
        <v>273</v>
      </c>
      <c r="P61" s="9">
        <v>274</v>
      </c>
      <c r="Q61" s="9">
        <v>299</v>
      </c>
      <c r="R61" s="9">
        <v>200</v>
      </c>
      <c r="S61" s="9">
        <v>173</v>
      </c>
      <c r="T61" s="9">
        <v>128</v>
      </c>
      <c r="U61" s="9">
        <v>110</v>
      </c>
      <c r="V61" s="9">
        <v>122</v>
      </c>
      <c r="W61" s="9">
        <v>3686</v>
      </c>
      <c r="X61" s="9">
        <f t="shared" si="6"/>
        <v>1428</v>
      </c>
      <c r="Y61" s="9">
        <f t="shared" si="7"/>
        <v>846</v>
      </c>
      <c r="Z61" s="9">
        <f t="shared" si="2"/>
        <v>733</v>
      </c>
      <c r="AC61" s="152" t="s">
        <v>1041</v>
      </c>
      <c r="AD61" s="433">
        <v>5</v>
      </c>
      <c r="AE61" s="433"/>
      <c r="AF61" s="433">
        <v>1</v>
      </c>
      <c r="AG61" s="433">
        <v>10</v>
      </c>
      <c r="AH61" s="433">
        <v>3387</v>
      </c>
      <c r="AI61" s="433"/>
      <c r="AJ61" s="433">
        <v>45</v>
      </c>
      <c r="AK61" s="433">
        <v>8</v>
      </c>
      <c r="AL61" s="433">
        <v>1149</v>
      </c>
      <c r="AM61" s="433"/>
      <c r="AN61" s="433"/>
      <c r="AO61" s="433"/>
      <c r="AP61" s="433"/>
      <c r="AQ61" s="433"/>
      <c r="AR61" s="433">
        <v>915</v>
      </c>
      <c r="AS61" s="433"/>
      <c r="AT61" s="433">
        <v>113</v>
      </c>
      <c r="AU61" s="433"/>
      <c r="AV61" s="433">
        <v>2</v>
      </c>
      <c r="AW61" s="433"/>
      <c r="AX61" s="433"/>
      <c r="AY61" s="433"/>
      <c r="AZ61" s="433"/>
      <c r="BA61" s="433"/>
      <c r="BB61" s="9">
        <v>5635</v>
      </c>
      <c r="BC61" s="9"/>
      <c r="BD61" s="10" t="s">
        <v>984</v>
      </c>
      <c r="BE61" s="9">
        <v>436</v>
      </c>
      <c r="BF61" s="9">
        <v>363</v>
      </c>
      <c r="BG61" s="9">
        <v>799</v>
      </c>
      <c r="BI61" s="10" t="s">
        <v>984</v>
      </c>
      <c r="BJ61" s="9">
        <v>412</v>
      </c>
      <c r="BK61" s="9">
        <v>386</v>
      </c>
      <c r="BL61" s="9">
        <v>1</v>
      </c>
      <c r="BM61" s="9">
        <v>799</v>
      </c>
      <c r="BO61" s="9"/>
      <c r="BP61" s="10" t="s">
        <v>984</v>
      </c>
      <c r="BQ61" s="9">
        <v>7</v>
      </c>
      <c r="BR61" s="9">
        <v>32</v>
      </c>
      <c r="BS61" s="9">
        <v>133</v>
      </c>
      <c r="BT61" s="9">
        <v>59</v>
      </c>
      <c r="BU61" s="9">
        <v>349</v>
      </c>
      <c r="BV61" s="9">
        <v>50</v>
      </c>
      <c r="BW61" s="9">
        <v>45</v>
      </c>
      <c r="BX61" s="9">
        <v>41</v>
      </c>
      <c r="BY61" s="9">
        <v>28</v>
      </c>
      <c r="BZ61" s="9">
        <v>23</v>
      </c>
      <c r="CA61" s="9">
        <v>8</v>
      </c>
      <c r="CB61" s="9">
        <v>10</v>
      </c>
      <c r="CC61" s="9">
        <v>14</v>
      </c>
      <c r="CD61" s="9">
        <v>799</v>
      </c>
      <c r="CE61" s="9">
        <f t="shared" si="3"/>
        <v>408</v>
      </c>
      <c r="CF61" s="9">
        <f t="shared" si="4"/>
        <v>136</v>
      </c>
      <c r="CG61" s="244">
        <f t="shared" si="5"/>
        <v>83</v>
      </c>
    </row>
    <row r="62" spans="1:85">
      <c r="A62" s="10" t="s">
        <v>985</v>
      </c>
      <c r="B62" s="9">
        <v>1582</v>
      </c>
      <c r="C62" s="9">
        <v>1249</v>
      </c>
      <c r="D62" s="9">
        <v>2831</v>
      </c>
      <c r="E62"/>
      <c r="I62" s="10" t="s">
        <v>985</v>
      </c>
      <c r="J62" s="9">
        <v>35</v>
      </c>
      <c r="K62" s="9">
        <v>125</v>
      </c>
      <c r="L62" s="9">
        <v>419</v>
      </c>
      <c r="M62" s="9">
        <v>224</v>
      </c>
      <c r="N62" s="9">
        <v>888</v>
      </c>
      <c r="O62" s="9">
        <v>173</v>
      </c>
      <c r="P62" s="9">
        <v>185</v>
      </c>
      <c r="Q62" s="9">
        <v>187</v>
      </c>
      <c r="R62" s="9">
        <v>167</v>
      </c>
      <c r="S62" s="9">
        <v>144</v>
      </c>
      <c r="T62" s="9">
        <v>111</v>
      </c>
      <c r="U62" s="9">
        <v>76</v>
      </c>
      <c r="V62" s="9">
        <v>97</v>
      </c>
      <c r="W62" s="9">
        <v>2831</v>
      </c>
      <c r="X62" s="9">
        <f t="shared" si="6"/>
        <v>1112</v>
      </c>
      <c r="Y62" s="9">
        <f t="shared" si="7"/>
        <v>545</v>
      </c>
      <c r="Z62" s="9">
        <f t="shared" si="2"/>
        <v>595</v>
      </c>
      <c r="AC62" s="10" t="s">
        <v>284</v>
      </c>
      <c r="AD62" s="433">
        <v>125</v>
      </c>
      <c r="AE62" s="433">
        <v>139</v>
      </c>
      <c r="AF62" s="433">
        <v>56</v>
      </c>
      <c r="AG62" s="433">
        <v>246</v>
      </c>
      <c r="AH62" s="433">
        <v>119245</v>
      </c>
      <c r="AI62" s="433">
        <v>10</v>
      </c>
      <c r="AJ62" s="433">
        <v>1000</v>
      </c>
      <c r="AK62" s="433">
        <v>85</v>
      </c>
      <c r="AL62" s="433">
        <v>8508</v>
      </c>
      <c r="AM62" s="433">
        <v>14</v>
      </c>
      <c r="AN62" s="433"/>
      <c r="AO62" s="433">
        <v>2</v>
      </c>
      <c r="AP62" s="433">
        <v>9</v>
      </c>
      <c r="AQ62" s="433">
        <v>66</v>
      </c>
      <c r="AR62" s="433">
        <v>10107</v>
      </c>
      <c r="AS62" s="433">
        <v>51</v>
      </c>
      <c r="AT62" s="433">
        <v>319</v>
      </c>
      <c r="AU62" s="433">
        <v>17</v>
      </c>
      <c r="AV62" s="433">
        <v>87</v>
      </c>
      <c r="AW62" s="433"/>
      <c r="AX62" s="433">
        <v>3</v>
      </c>
      <c r="AY62" s="433">
        <v>25</v>
      </c>
      <c r="AZ62" s="433"/>
      <c r="BA62" s="433">
        <v>117</v>
      </c>
      <c r="BB62" s="9">
        <v>140231</v>
      </c>
      <c r="BC62" s="9"/>
      <c r="BD62" s="10" t="s">
        <v>985</v>
      </c>
      <c r="BE62" s="9">
        <v>529</v>
      </c>
      <c r="BF62" s="9">
        <v>441</v>
      </c>
      <c r="BG62" s="9">
        <v>970</v>
      </c>
      <c r="BI62" s="10" t="s">
        <v>985</v>
      </c>
      <c r="BJ62" s="9">
        <v>546</v>
      </c>
      <c r="BK62" s="9">
        <v>423</v>
      </c>
      <c r="BL62" s="9">
        <v>1</v>
      </c>
      <c r="BM62" s="9">
        <v>970</v>
      </c>
      <c r="BO62" s="9"/>
      <c r="BP62" s="10" t="s">
        <v>985</v>
      </c>
      <c r="BQ62" s="9">
        <v>5</v>
      </c>
      <c r="BR62" s="9">
        <v>41</v>
      </c>
      <c r="BS62" s="9">
        <v>136</v>
      </c>
      <c r="BT62" s="9">
        <v>58</v>
      </c>
      <c r="BU62" s="9">
        <v>454</v>
      </c>
      <c r="BV62" s="9">
        <v>61</v>
      </c>
      <c r="BW62" s="9">
        <v>61</v>
      </c>
      <c r="BX62" s="9">
        <v>45</v>
      </c>
      <c r="BY62" s="9">
        <v>26</v>
      </c>
      <c r="BZ62" s="9">
        <v>25</v>
      </c>
      <c r="CA62" s="9">
        <v>19</v>
      </c>
      <c r="CB62" s="9">
        <v>23</v>
      </c>
      <c r="CC62" s="9">
        <v>16</v>
      </c>
      <c r="CD62" s="9">
        <v>970</v>
      </c>
      <c r="CE62" s="9">
        <f t="shared" si="3"/>
        <v>512</v>
      </c>
      <c r="CF62" s="9">
        <f t="shared" si="4"/>
        <v>167</v>
      </c>
      <c r="CG62" s="244">
        <f t="shared" si="5"/>
        <v>109</v>
      </c>
    </row>
    <row r="63" spans="1:85">
      <c r="A63" s="10" t="s">
        <v>986</v>
      </c>
      <c r="B63" s="9">
        <v>39053</v>
      </c>
      <c r="C63" s="9">
        <v>1750</v>
      </c>
      <c r="D63" s="9">
        <v>40803</v>
      </c>
      <c r="E63"/>
      <c r="I63" s="10" t="s">
        <v>986</v>
      </c>
      <c r="J63" s="9">
        <v>391</v>
      </c>
      <c r="K63" s="9">
        <v>1604</v>
      </c>
      <c r="L63" s="9">
        <v>5092</v>
      </c>
      <c r="M63" s="9">
        <v>3009</v>
      </c>
      <c r="N63" s="9">
        <v>13657</v>
      </c>
      <c r="O63" s="9">
        <v>2639</v>
      </c>
      <c r="P63" s="9">
        <v>3217</v>
      </c>
      <c r="Q63" s="9">
        <v>3095</v>
      </c>
      <c r="R63" s="9">
        <v>2500</v>
      </c>
      <c r="S63" s="9">
        <v>1848</v>
      </c>
      <c r="T63" s="9">
        <v>1399</v>
      </c>
      <c r="U63" s="9">
        <v>1004</v>
      </c>
      <c r="V63" s="9">
        <v>1348</v>
      </c>
      <c r="W63" s="9">
        <v>40803</v>
      </c>
      <c r="X63" s="9">
        <f t="shared" si="6"/>
        <v>16666</v>
      </c>
      <c r="Y63" s="9">
        <f t="shared" si="7"/>
        <v>8951</v>
      </c>
      <c r="Z63" s="9">
        <f t="shared" si="2"/>
        <v>8099</v>
      </c>
      <c r="AC63" s="152" t="s">
        <v>936</v>
      </c>
      <c r="AD63" s="433">
        <v>13</v>
      </c>
      <c r="AE63" s="433">
        <v>1</v>
      </c>
      <c r="AF63" s="433"/>
      <c r="AG63" s="433">
        <v>49</v>
      </c>
      <c r="AH63" s="433">
        <v>5952</v>
      </c>
      <c r="AI63" s="433"/>
      <c r="AJ63" s="433">
        <v>68</v>
      </c>
      <c r="AK63" s="433">
        <v>1</v>
      </c>
      <c r="AL63" s="433">
        <v>964</v>
      </c>
      <c r="AM63" s="433"/>
      <c r="AN63" s="433"/>
      <c r="AO63" s="433"/>
      <c r="AP63" s="433">
        <v>3</v>
      </c>
      <c r="AQ63" s="433"/>
      <c r="AR63" s="433">
        <v>1904</v>
      </c>
      <c r="AS63" s="433"/>
      <c r="AT63" s="433">
        <v>2</v>
      </c>
      <c r="AU63" s="433"/>
      <c r="AV63" s="433">
        <v>5</v>
      </c>
      <c r="AW63" s="433"/>
      <c r="AX63" s="433"/>
      <c r="AY63" s="433"/>
      <c r="AZ63" s="433"/>
      <c r="BA63" s="433">
        <v>2</v>
      </c>
      <c r="BB63" s="9">
        <v>8964</v>
      </c>
      <c r="BC63" s="9"/>
      <c r="BD63" s="10" t="s">
        <v>986</v>
      </c>
      <c r="BE63" s="9">
        <v>126562</v>
      </c>
      <c r="BF63" s="9">
        <v>137763</v>
      </c>
      <c r="BG63" s="9">
        <v>264325</v>
      </c>
      <c r="BI63" s="10" t="s">
        <v>986</v>
      </c>
      <c r="BJ63" s="9">
        <v>147314</v>
      </c>
      <c r="BK63" s="9">
        <v>116385</v>
      </c>
      <c r="BL63" s="9">
        <v>626</v>
      </c>
      <c r="BM63" s="9">
        <v>264325</v>
      </c>
      <c r="BO63" s="9"/>
      <c r="BP63" s="10" t="s">
        <v>986</v>
      </c>
      <c r="BQ63" s="9">
        <v>2336</v>
      </c>
      <c r="BR63" s="9">
        <v>10664</v>
      </c>
      <c r="BS63" s="9">
        <v>32008</v>
      </c>
      <c r="BT63" s="9">
        <v>15175</v>
      </c>
      <c r="BU63" s="9">
        <v>115144</v>
      </c>
      <c r="BV63" s="9">
        <v>18254</v>
      </c>
      <c r="BW63" s="9">
        <v>18885</v>
      </c>
      <c r="BX63" s="9">
        <v>15729</v>
      </c>
      <c r="BY63" s="9">
        <v>12247</v>
      </c>
      <c r="BZ63" s="9">
        <v>9006</v>
      </c>
      <c r="CA63" s="9">
        <v>6036</v>
      </c>
      <c r="CB63" s="9">
        <v>4077</v>
      </c>
      <c r="CC63" s="9">
        <v>4764</v>
      </c>
      <c r="CD63" s="9">
        <v>264325</v>
      </c>
      <c r="CE63" s="9">
        <f t="shared" si="3"/>
        <v>130319</v>
      </c>
      <c r="CF63" s="9">
        <f t="shared" si="4"/>
        <v>52868</v>
      </c>
      <c r="CG63" s="244">
        <f t="shared" si="5"/>
        <v>36130</v>
      </c>
    </row>
    <row r="64" spans="1:85">
      <c r="A64" s="10" t="s">
        <v>987</v>
      </c>
      <c r="B64" s="9">
        <v>4767</v>
      </c>
      <c r="C64" s="9">
        <v>14651</v>
      </c>
      <c r="D64" s="9">
        <v>19418</v>
      </c>
      <c r="E64"/>
      <c r="I64" s="10" t="s">
        <v>987</v>
      </c>
      <c r="J64" s="9">
        <v>243</v>
      </c>
      <c r="K64" s="9">
        <v>1273</v>
      </c>
      <c r="L64" s="9">
        <v>4120</v>
      </c>
      <c r="M64" s="9">
        <v>2099</v>
      </c>
      <c r="N64" s="9">
        <v>6808</v>
      </c>
      <c r="O64" s="9">
        <v>828</v>
      </c>
      <c r="P64" s="9">
        <v>883</v>
      </c>
      <c r="Q64" s="9">
        <v>795</v>
      </c>
      <c r="R64" s="9">
        <v>622</v>
      </c>
      <c r="S64" s="9">
        <v>543</v>
      </c>
      <c r="T64" s="9">
        <v>416</v>
      </c>
      <c r="U64" s="9">
        <v>340</v>
      </c>
      <c r="V64" s="9">
        <v>448</v>
      </c>
      <c r="W64" s="9">
        <v>19418</v>
      </c>
      <c r="X64" s="9">
        <f t="shared" si="6"/>
        <v>8907</v>
      </c>
      <c r="Y64" s="9">
        <f t="shared" si="7"/>
        <v>2506</v>
      </c>
      <c r="Z64" s="9">
        <f t="shared" si="2"/>
        <v>2369</v>
      </c>
      <c r="AC64" s="152" t="s">
        <v>945</v>
      </c>
      <c r="AD64" s="433">
        <v>1</v>
      </c>
      <c r="AE64" s="433"/>
      <c r="AF64" s="433"/>
      <c r="AG64" s="433">
        <v>1</v>
      </c>
      <c r="AH64" s="433">
        <v>2931</v>
      </c>
      <c r="AI64" s="433"/>
      <c r="AJ64" s="433"/>
      <c r="AK64" s="433"/>
      <c r="AL64" s="433">
        <v>88</v>
      </c>
      <c r="AM64" s="433"/>
      <c r="AN64" s="433"/>
      <c r="AO64" s="433"/>
      <c r="AP64" s="433"/>
      <c r="AQ64" s="433"/>
      <c r="AR64" s="433">
        <v>5</v>
      </c>
      <c r="AS64" s="433"/>
      <c r="AT64" s="433"/>
      <c r="AU64" s="433"/>
      <c r="AV64" s="433"/>
      <c r="AW64" s="433"/>
      <c r="AX64" s="433"/>
      <c r="AY64" s="433">
        <v>1</v>
      </c>
      <c r="AZ64" s="433"/>
      <c r="BA64" s="433"/>
      <c r="BB64" s="9">
        <v>3027</v>
      </c>
      <c r="BC64" s="9"/>
      <c r="BD64" s="10" t="s">
        <v>987</v>
      </c>
      <c r="BE64" s="9">
        <v>1377</v>
      </c>
      <c r="BF64" s="9">
        <v>1081</v>
      </c>
      <c r="BG64" s="9">
        <v>2458</v>
      </c>
      <c r="BI64" s="10" t="s">
        <v>987</v>
      </c>
      <c r="BJ64" s="9">
        <v>1532</v>
      </c>
      <c r="BK64" s="9">
        <v>926</v>
      </c>
      <c r="BL64" s="9"/>
      <c r="BM64" s="9">
        <v>2458</v>
      </c>
      <c r="BO64" s="9"/>
      <c r="BP64" s="10" t="s">
        <v>987</v>
      </c>
      <c r="BQ64" s="9">
        <v>19</v>
      </c>
      <c r="BR64" s="9">
        <v>120</v>
      </c>
      <c r="BS64" s="9">
        <v>342</v>
      </c>
      <c r="BT64" s="9">
        <v>141</v>
      </c>
      <c r="BU64" s="9">
        <v>1287</v>
      </c>
      <c r="BV64" s="9">
        <v>151</v>
      </c>
      <c r="BW64" s="9">
        <v>127</v>
      </c>
      <c r="BX64" s="9">
        <v>95</v>
      </c>
      <c r="BY64" s="9">
        <v>56</v>
      </c>
      <c r="BZ64" s="9">
        <v>30</v>
      </c>
      <c r="CA64" s="9">
        <v>31</v>
      </c>
      <c r="CB64" s="9">
        <v>24</v>
      </c>
      <c r="CC64" s="9">
        <v>35</v>
      </c>
      <c r="CD64" s="9">
        <v>2458</v>
      </c>
      <c r="CE64" s="9">
        <f t="shared" si="3"/>
        <v>1428</v>
      </c>
      <c r="CF64" s="9">
        <f t="shared" si="4"/>
        <v>373</v>
      </c>
      <c r="CG64" s="244">
        <f t="shared" si="5"/>
        <v>176</v>
      </c>
    </row>
    <row r="65" spans="1:85">
      <c r="A65" s="10" t="s">
        <v>988</v>
      </c>
      <c r="B65" s="9">
        <v>3810</v>
      </c>
      <c r="C65" s="9">
        <v>5914</v>
      </c>
      <c r="D65" s="9">
        <v>9724</v>
      </c>
      <c r="E65"/>
      <c r="I65" s="10" t="s">
        <v>988</v>
      </c>
      <c r="J65" s="9">
        <v>101</v>
      </c>
      <c r="K65" s="9">
        <v>500</v>
      </c>
      <c r="L65" s="9">
        <v>1545</v>
      </c>
      <c r="M65" s="9">
        <v>802</v>
      </c>
      <c r="N65" s="9">
        <v>3377</v>
      </c>
      <c r="O65" s="9">
        <v>619</v>
      </c>
      <c r="P65" s="9">
        <v>605</v>
      </c>
      <c r="Q65" s="9">
        <v>531</v>
      </c>
      <c r="R65" s="9">
        <v>481</v>
      </c>
      <c r="S65" s="9">
        <v>418</v>
      </c>
      <c r="T65" s="9">
        <v>295</v>
      </c>
      <c r="U65" s="9">
        <v>189</v>
      </c>
      <c r="V65" s="9">
        <v>261</v>
      </c>
      <c r="W65" s="9">
        <v>9724</v>
      </c>
      <c r="X65" s="9">
        <f t="shared" si="6"/>
        <v>4179</v>
      </c>
      <c r="Y65" s="9">
        <f t="shared" si="7"/>
        <v>1755</v>
      </c>
      <c r="Z65" s="9">
        <f t="shared" si="2"/>
        <v>1644</v>
      </c>
      <c r="AC65" s="152" t="s">
        <v>950</v>
      </c>
      <c r="AD65" s="433">
        <v>14</v>
      </c>
      <c r="AE65" s="433">
        <v>4</v>
      </c>
      <c r="AF65" s="433"/>
      <c r="AG65" s="433">
        <v>43</v>
      </c>
      <c r="AH65" s="433">
        <v>4649</v>
      </c>
      <c r="AI65" s="433"/>
      <c r="AJ65" s="433">
        <v>23</v>
      </c>
      <c r="AK65" s="433">
        <v>2</v>
      </c>
      <c r="AL65" s="433">
        <v>1226</v>
      </c>
      <c r="AM65" s="433">
        <v>2</v>
      </c>
      <c r="AN65" s="433"/>
      <c r="AO65" s="433"/>
      <c r="AP65" s="433"/>
      <c r="AQ65" s="433"/>
      <c r="AR65" s="433">
        <v>46</v>
      </c>
      <c r="AS65" s="433"/>
      <c r="AT65" s="433">
        <v>1</v>
      </c>
      <c r="AU65" s="433"/>
      <c r="AV65" s="433">
        <v>1</v>
      </c>
      <c r="AW65" s="433"/>
      <c r="AX65" s="433"/>
      <c r="AY65" s="433"/>
      <c r="AZ65" s="433"/>
      <c r="BA65" s="433">
        <v>5</v>
      </c>
      <c r="BB65" s="9">
        <v>6016</v>
      </c>
      <c r="BC65" s="9"/>
      <c r="BD65" s="10" t="s">
        <v>988</v>
      </c>
      <c r="BE65" s="9">
        <v>1622</v>
      </c>
      <c r="BF65" s="9">
        <v>1655</v>
      </c>
      <c r="BG65" s="9">
        <v>3277</v>
      </c>
      <c r="BI65" s="10" t="s">
        <v>988</v>
      </c>
      <c r="BJ65" s="9">
        <v>1700</v>
      </c>
      <c r="BK65" s="9">
        <v>1575</v>
      </c>
      <c r="BL65" s="9">
        <v>2</v>
      </c>
      <c r="BM65" s="9">
        <v>3277</v>
      </c>
      <c r="BO65" s="9"/>
      <c r="BP65" s="10" t="s">
        <v>988</v>
      </c>
      <c r="BQ65" s="9">
        <v>23</v>
      </c>
      <c r="BR65" s="9">
        <v>103</v>
      </c>
      <c r="BS65" s="9">
        <v>452</v>
      </c>
      <c r="BT65" s="9">
        <v>173</v>
      </c>
      <c r="BU65" s="9">
        <v>1234</v>
      </c>
      <c r="BV65" s="9">
        <v>244</v>
      </c>
      <c r="BW65" s="9">
        <v>241</v>
      </c>
      <c r="BX65" s="9">
        <v>214</v>
      </c>
      <c r="BY65" s="9">
        <v>181</v>
      </c>
      <c r="BZ65" s="9">
        <v>143</v>
      </c>
      <c r="CA65" s="9">
        <v>104</v>
      </c>
      <c r="CB65" s="9">
        <v>72</v>
      </c>
      <c r="CC65" s="9">
        <v>93</v>
      </c>
      <c r="CD65" s="9">
        <v>3277</v>
      </c>
      <c r="CE65" s="9">
        <f t="shared" si="3"/>
        <v>1407</v>
      </c>
      <c r="CF65" s="9">
        <f t="shared" si="4"/>
        <v>699</v>
      </c>
      <c r="CG65" s="244">
        <f t="shared" si="5"/>
        <v>593</v>
      </c>
    </row>
    <row r="66" spans="1:85">
      <c r="A66" s="10" t="s">
        <v>989</v>
      </c>
      <c r="B66" s="9">
        <v>2937</v>
      </c>
      <c r="C66" s="9">
        <v>3602</v>
      </c>
      <c r="D66" s="9">
        <v>6539</v>
      </c>
      <c r="E66"/>
      <c r="I66" s="10" t="s">
        <v>989</v>
      </c>
      <c r="J66" s="9">
        <v>74</v>
      </c>
      <c r="K66" s="9">
        <v>301</v>
      </c>
      <c r="L66" s="9">
        <v>892</v>
      </c>
      <c r="M66" s="9">
        <v>540</v>
      </c>
      <c r="N66" s="9">
        <v>1977</v>
      </c>
      <c r="O66" s="9">
        <v>372</v>
      </c>
      <c r="P66" s="9">
        <v>482</v>
      </c>
      <c r="Q66" s="9">
        <v>405</v>
      </c>
      <c r="R66" s="9">
        <v>445</v>
      </c>
      <c r="S66" s="9">
        <v>353</v>
      </c>
      <c r="T66" s="9">
        <v>276</v>
      </c>
      <c r="U66" s="9">
        <v>185</v>
      </c>
      <c r="V66" s="9">
        <v>237</v>
      </c>
      <c r="W66" s="9">
        <v>6539</v>
      </c>
      <c r="X66" s="9">
        <f t="shared" si="6"/>
        <v>2517</v>
      </c>
      <c r="Y66" s="9">
        <f t="shared" si="7"/>
        <v>1259</v>
      </c>
      <c r="Z66" s="9">
        <f t="shared" si="2"/>
        <v>1496</v>
      </c>
      <c r="AC66" s="152" t="s">
        <v>955</v>
      </c>
      <c r="AD66" s="433">
        <v>4</v>
      </c>
      <c r="AE66" s="433">
        <v>2</v>
      </c>
      <c r="AF66" s="433">
        <v>1</v>
      </c>
      <c r="AG66" s="433">
        <v>1</v>
      </c>
      <c r="AH66" s="433">
        <v>4779</v>
      </c>
      <c r="AI66" s="433"/>
      <c r="AJ66" s="433">
        <v>63</v>
      </c>
      <c r="AK66" s="433">
        <v>7</v>
      </c>
      <c r="AL66" s="433">
        <v>300</v>
      </c>
      <c r="AM66" s="433"/>
      <c r="AN66" s="433"/>
      <c r="AO66" s="433"/>
      <c r="AP66" s="433"/>
      <c r="AQ66" s="433"/>
      <c r="AR66" s="433">
        <v>1041</v>
      </c>
      <c r="AS66" s="433">
        <v>10</v>
      </c>
      <c r="AT66" s="433"/>
      <c r="AU66" s="433"/>
      <c r="AV66" s="433">
        <v>2</v>
      </c>
      <c r="AW66" s="433"/>
      <c r="AX66" s="433"/>
      <c r="AY66" s="433"/>
      <c r="AZ66" s="433"/>
      <c r="BA66" s="433"/>
      <c r="BB66" s="9">
        <v>6210</v>
      </c>
      <c r="BC66" s="9"/>
      <c r="BD66" s="10" t="s">
        <v>989</v>
      </c>
      <c r="BE66" s="9">
        <v>1971</v>
      </c>
      <c r="BF66" s="9">
        <v>1706</v>
      </c>
      <c r="BG66" s="9">
        <v>3677</v>
      </c>
      <c r="BI66" s="10" t="s">
        <v>989</v>
      </c>
      <c r="BJ66" s="9">
        <v>1952</v>
      </c>
      <c r="BK66" s="9">
        <v>1722</v>
      </c>
      <c r="BL66" s="9">
        <v>3</v>
      </c>
      <c r="BM66" s="9">
        <v>3677</v>
      </c>
      <c r="BO66" s="9"/>
      <c r="BP66" s="10" t="s">
        <v>989</v>
      </c>
      <c r="BQ66" s="9">
        <v>28</v>
      </c>
      <c r="BR66" s="9">
        <v>115</v>
      </c>
      <c r="BS66" s="9">
        <v>463</v>
      </c>
      <c r="BT66" s="9">
        <v>240</v>
      </c>
      <c r="BU66" s="9">
        <v>1462</v>
      </c>
      <c r="BV66" s="9">
        <v>273</v>
      </c>
      <c r="BW66" s="9">
        <v>242</v>
      </c>
      <c r="BX66" s="9">
        <v>269</v>
      </c>
      <c r="BY66" s="9">
        <v>190</v>
      </c>
      <c r="BZ66" s="9">
        <v>142</v>
      </c>
      <c r="CA66" s="9">
        <v>95</v>
      </c>
      <c r="CB66" s="9">
        <v>49</v>
      </c>
      <c r="CC66" s="9">
        <v>109</v>
      </c>
      <c r="CD66" s="9">
        <v>3677</v>
      </c>
      <c r="CE66" s="9">
        <f t="shared" si="3"/>
        <v>1702</v>
      </c>
      <c r="CF66" s="9">
        <f t="shared" si="4"/>
        <v>784</v>
      </c>
      <c r="CG66" s="244">
        <f t="shared" si="5"/>
        <v>585</v>
      </c>
    </row>
    <row r="67" spans="1:85">
      <c r="A67" s="10" t="s">
        <v>990</v>
      </c>
      <c r="B67" s="9">
        <v>7917</v>
      </c>
      <c r="C67" s="9">
        <v>2623</v>
      </c>
      <c r="D67" s="9">
        <v>10540</v>
      </c>
      <c r="E67"/>
      <c r="I67" s="10" t="s">
        <v>990</v>
      </c>
      <c r="J67" s="9">
        <v>109</v>
      </c>
      <c r="K67" s="9">
        <v>519</v>
      </c>
      <c r="L67" s="9">
        <v>1551</v>
      </c>
      <c r="M67" s="9">
        <v>837</v>
      </c>
      <c r="N67" s="9">
        <v>3571</v>
      </c>
      <c r="O67" s="9">
        <v>573</v>
      </c>
      <c r="P67" s="9">
        <v>665</v>
      </c>
      <c r="Q67" s="9">
        <v>657</v>
      </c>
      <c r="R67" s="9">
        <v>569</v>
      </c>
      <c r="S67" s="9">
        <v>418</v>
      </c>
      <c r="T67" s="9">
        <v>389</v>
      </c>
      <c r="U67" s="9">
        <v>275</v>
      </c>
      <c r="V67" s="9">
        <v>407</v>
      </c>
      <c r="W67" s="9">
        <v>10540</v>
      </c>
      <c r="X67" s="9">
        <f t="shared" si="6"/>
        <v>4408</v>
      </c>
      <c r="Y67" s="9">
        <f t="shared" si="7"/>
        <v>1895</v>
      </c>
      <c r="Z67" s="9">
        <f t="shared" si="2"/>
        <v>2058</v>
      </c>
      <c r="AC67" s="152" t="s">
        <v>961</v>
      </c>
      <c r="AD67" s="433"/>
      <c r="AE67" s="433">
        <v>1</v>
      </c>
      <c r="AF67" s="433"/>
      <c r="AG67" s="433">
        <v>1</v>
      </c>
      <c r="AH67" s="433">
        <v>1254</v>
      </c>
      <c r="AI67" s="433"/>
      <c r="AJ67" s="433">
        <v>19</v>
      </c>
      <c r="AK67" s="433"/>
      <c r="AL67" s="433">
        <v>87</v>
      </c>
      <c r="AM67" s="433"/>
      <c r="AN67" s="433"/>
      <c r="AO67" s="433"/>
      <c r="AP67" s="433"/>
      <c r="AQ67" s="433">
        <v>1</v>
      </c>
      <c r="AR67" s="433">
        <v>209</v>
      </c>
      <c r="AS67" s="433">
        <v>3</v>
      </c>
      <c r="AT67" s="433">
        <v>1</v>
      </c>
      <c r="AU67" s="433"/>
      <c r="AV67" s="433">
        <v>6</v>
      </c>
      <c r="AW67" s="433"/>
      <c r="AX67" s="433"/>
      <c r="AY67" s="433">
        <v>1</v>
      </c>
      <c r="AZ67" s="433"/>
      <c r="BA67" s="433"/>
      <c r="BB67" s="9">
        <v>1583</v>
      </c>
      <c r="BC67" s="9"/>
      <c r="BD67" s="10" t="s">
        <v>990</v>
      </c>
      <c r="BE67" s="9">
        <v>27062</v>
      </c>
      <c r="BF67" s="9">
        <v>27543</v>
      </c>
      <c r="BG67" s="9">
        <v>54605</v>
      </c>
      <c r="BI67" s="10" t="s">
        <v>990</v>
      </c>
      <c r="BJ67" s="9">
        <v>29477</v>
      </c>
      <c r="BK67" s="9">
        <v>25007</v>
      </c>
      <c r="BL67" s="9">
        <v>121</v>
      </c>
      <c r="BM67" s="9">
        <v>54605</v>
      </c>
      <c r="BO67" s="9"/>
      <c r="BP67" s="10" t="s">
        <v>990</v>
      </c>
      <c r="BQ67" s="9">
        <v>499</v>
      </c>
      <c r="BR67" s="9">
        <v>2534</v>
      </c>
      <c r="BS67" s="9">
        <v>7348</v>
      </c>
      <c r="BT67" s="9">
        <v>3514</v>
      </c>
      <c r="BU67" s="9">
        <v>23333</v>
      </c>
      <c r="BV67" s="9">
        <v>3667</v>
      </c>
      <c r="BW67" s="9">
        <v>3535</v>
      </c>
      <c r="BX67" s="9">
        <v>3064</v>
      </c>
      <c r="BY67" s="9">
        <v>2368</v>
      </c>
      <c r="BZ67" s="9">
        <v>1899</v>
      </c>
      <c r="CA67" s="9">
        <v>1206</v>
      </c>
      <c r="CB67" s="9">
        <v>756</v>
      </c>
      <c r="CC67" s="9">
        <v>882</v>
      </c>
      <c r="CD67" s="9">
        <v>54605</v>
      </c>
      <c r="CE67" s="9">
        <f t="shared" si="3"/>
        <v>26847</v>
      </c>
      <c r="CF67" s="9">
        <f t="shared" si="4"/>
        <v>10266</v>
      </c>
      <c r="CG67" s="244">
        <f t="shared" si="5"/>
        <v>7111</v>
      </c>
    </row>
    <row r="68" spans="1:85">
      <c r="A68" s="10" t="s">
        <v>991</v>
      </c>
      <c r="B68" s="9">
        <v>8555</v>
      </c>
      <c r="C68" s="9">
        <v>534</v>
      </c>
      <c r="D68" s="9">
        <v>9089</v>
      </c>
      <c r="E68"/>
      <c r="I68" s="10" t="s">
        <v>991</v>
      </c>
      <c r="J68" s="9">
        <v>78</v>
      </c>
      <c r="K68" s="9">
        <v>360</v>
      </c>
      <c r="L68" s="9">
        <v>1110</v>
      </c>
      <c r="M68" s="9">
        <v>688</v>
      </c>
      <c r="N68" s="9">
        <v>2846</v>
      </c>
      <c r="O68" s="9">
        <v>576</v>
      </c>
      <c r="P68" s="9">
        <v>682</v>
      </c>
      <c r="Q68" s="9">
        <v>655</v>
      </c>
      <c r="R68" s="9">
        <v>610</v>
      </c>
      <c r="S68" s="9">
        <v>448</v>
      </c>
      <c r="T68" s="9">
        <v>363</v>
      </c>
      <c r="U68" s="9">
        <v>295</v>
      </c>
      <c r="V68" s="9">
        <v>378</v>
      </c>
      <c r="W68" s="9">
        <v>9089</v>
      </c>
      <c r="X68" s="9">
        <f t="shared" si="6"/>
        <v>3534</v>
      </c>
      <c r="Y68" s="9">
        <f t="shared" si="7"/>
        <v>1913</v>
      </c>
      <c r="Z68" s="9">
        <f t="shared" si="2"/>
        <v>2094</v>
      </c>
      <c r="AC68" s="152" t="s">
        <v>970</v>
      </c>
      <c r="AD68" s="433">
        <v>43</v>
      </c>
      <c r="AE68" s="433">
        <v>3</v>
      </c>
      <c r="AF68" s="433"/>
      <c r="AG68" s="433">
        <v>36</v>
      </c>
      <c r="AH68" s="433">
        <v>4553</v>
      </c>
      <c r="AI68" s="433">
        <v>1</v>
      </c>
      <c r="AJ68" s="433">
        <v>53</v>
      </c>
      <c r="AK68" s="433">
        <v>2</v>
      </c>
      <c r="AL68" s="433">
        <v>334</v>
      </c>
      <c r="AM68" s="433"/>
      <c r="AN68" s="433"/>
      <c r="AO68" s="433"/>
      <c r="AP68" s="433"/>
      <c r="AQ68" s="433">
        <v>3</v>
      </c>
      <c r="AR68" s="433">
        <v>939</v>
      </c>
      <c r="AS68" s="433">
        <v>5</v>
      </c>
      <c r="AT68" s="433"/>
      <c r="AU68" s="433">
        <v>5</v>
      </c>
      <c r="AV68" s="433">
        <v>22</v>
      </c>
      <c r="AW68" s="433"/>
      <c r="AX68" s="433"/>
      <c r="AY68" s="433"/>
      <c r="AZ68" s="433"/>
      <c r="BA68" s="433"/>
      <c r="BB68" s="9">
        <v>5999</v>
      </c>
      <c r="BC68" s="9"/>
      <c r="BD68" s="10" t="s">
        <v>991</v>
      </c>
      <c r="BE68" s="9">
        <v>4124</v>
      </c>
      <c r="BF68" s="9">
        <v>4564</v>
      </c>
      <c r="BG68" s="9">
        <v>8688</v>
      </c>
      <c r="BI68" s="10" t="s">
        <v>991</v>
      </c>
      <c r="BJ68" s="9">
        <v>5569</v>
      </c>
      <c r="BK68" s="9">
        <v>3107</v>
      </c>
      <c r="BL68" s="9">
        <v>12</v>
      </c>
      <c r="BM68" s="9">
        <v>8688</v>
      </c>
      <c r="BO68" s="9"/>
      <c r="BP68" s="10" t="s">
        <v>991</v>
      </c>
      <c r="BQ68" s="9">
        <v>52</v>
      </c>
      <c r="BR68" s="9">
        <v>203</v>
      </c>
      <c r="BS68" s="9">
        <v>656</v>
      </c>
      <c r="BT68" s="9">
        <v>446</v>
      </c>
      <c r="BU68" s="9">
        <v>3013</v>
      </c>
      <c r="BV68" s="9">
        <v>573</v>
      </c>
      <c r="BW68" s="9">
        <v>707</v>
      </c>
      <c r="BX68" s="9">
        <v>650</v>
      </c>
      <c r="BY68" s="9">
        <v>590</v>
      </c>
      <c r="BZ68" s="9">
        <v>538</v>
      </c>
      <c r="CA68" s="9">
        <v>452</v>
      </c>
      <c r="CB68" s="9">
        <v>321</v>
      </c>
      <c r="CC68" s="9">
        <v>487</v>
      </c>
      <c r="CD68" s="9">
        <v>8688</v>
      </c>
      <c r="CE68" s="9">
        <f t="shared" si="3"/>
        <v>3459</v>
      </c>
      <c r="CF68" s="9">
        <f t="shared" si="4"/>
        <v>1930</v>
      </c>
      <c r="CG68" s="244">
        <f t="shared" si="5"/>
        <v>2388</v>
      </c>
    </row>
    <row r="69" spans="1:85">
      <c r="A69" s="10" t="s">
        <v>992</v>
      </c>
      <c r="B69" s="9">
        <v>3934</v>
      </c>
      <c r="C69" s="9">
        <v>347</v>
      </c>
      <c r="D69" s="9">
        <v>4281</v>
      </c>
      <c r="E69"/>
      <c r="I69" s="10" t="s">
        <v>992</v>
      </c>
      <c r="J69" s="9">
        <v>56</v>
      </c>
      <c r="K69" s="9">
        <v>228</v>
      </c>
      <c r="L69" s="9">
        <v>664</v>
      </c>
      <c r="M69" s="9">
        <v>381</v>
      </c>
      <c r="N69" s="9">
        <v>1576</v>
      </c>
      <c r="O69" s="9">
        <v>250</v>
      </c>
      <c r="P69" s="9">
        <v>251</v>
      </c>
      <c r="Q69" s="9">
        <v>207</v>
      </c>
      <c r="R69" s="9">
        <v>217</v>
      </c>
      <c r="S69" s="9">
        <v>154</v>
      </c>
      <c r="T69" s="9">
        <v>109</v>
      </c>
      <c r="U69" s="9">
        <v>88</v>
      </c>
      <c r="V69" s="9">
        <v>100</v>
      </c>
      <c r="W69" s="9">
        <v>4281</v>
      </c>
      <c r="X69" s="9">
        <f t="shared" ref="X69:X100" si="8">M69+N69</f>
        <v>1957</v>
      </c>
      <c r="Y69" s="9">
        <f t="shared" ref="Y69:Y100" si="9">O69+P69+Q69</f>
        <v>708</v>
      </c>
      <c r="Z69" s="9">
        <f t="shared" si="2"/>
        <v>668</v>
      </c>
      <c r="AC69" s="152" t="s">
        <v>973</v>
      </c>
      <c r="AD69" s="433">
        <v>5</v>
      </c>
      <c r="AE69" s="433">
        <v>1</v>
      </c>
      <c r="AF69" s="433"/>
      <c r="AG69" s="433">
        <v>1</v>
      </c>
      <c r="AH69" s="433">
        <v>2089</v>
      </c>
      <c r="AI69" s="433"/>
      <c r="AJ69" s="433">
        <v>77</v>
      </c>
      <c r="AK69" s="433"/>
      <c r="AL69" s="433">
        <v>99</v>
      </c>
      <c r="AM69" s="433">
        <v>1</v>
      </c>
      <c r="AN69" s="433"/>
      <c r="AO69" s="433"/>
      <c r="AP69" s="433"/>
      <c r="AQ69" s="433"/>
      <c r="AR69" s="433">
        <v>248</v>
      </c>
      <c r="AS69" s="433"/>
      <c r="AT69" s="433"/>
      <c r="AU69" s="433"/>
      <c r="AV69" s="433"/>
      <c r="AW69" s="433"/>
      <c r="AX69" s="433"/>
      <c r="AY69" s="433">
        <v>2</v>
      </c>
      <c r="AZ69" s="433"/>
      <c r="BA69" s="433"/>
      <c r="BB69" s="9">
        <v>2523</v>
      </c>
      <c r="BC69" s="9"/>
      <c r="BD69" s="10" t="s">
        <v>992</v>
      </c>
      <c r="BE69" s="9">
        <v>1890</v>
      </c>
      <c r="BF69" s="9">
        <v>1418</v>
      </c>
      <c r="BG69" s="9">
        <v>3308</v>
      </c>
      <c r="BI69" s="10" t="s">
        <v>992</v>
      </c>
      <c r="BJ69" s="9">
        <v>1861</v>
      </c>
      <c r="BK69" s="9">
        <v>1444</v>
      </c>
      <c r="BL69" s="9">
        <v>3</v>
      </c>
      <c r="BM69" s="9">
        <v>3308</v>
      </c>
      <c r="BO69" s="9"/>
      <c r="BP69" s="10" t="s">
        <v>992</v>
      </c>
      <c r="BQ69" s="9">
        <v>28</v>
      </c>
      <c r="BR69" s="9">
        <v>133</v>
      </c>
      <c r="BS69" s="9">
        <v>461</v>
      </c>
      <c r="BT69" s="9">
        <v>239</v>
      </c>
      <c r="BU69" s="9">
        <v>1655</v>
      </c>
      <c r="BV69" s="9">
        <v>235</v>
      </c>
      <c r="BW69" s="9">
        <v>196</v>
      </c>
      <c r="BX69" s="9">
        <v>153</v>
      </c>
      <c r="BY69" s="9">
        <v>90</v>
      </c>
      <c r="BZ69" s="9">
        <v>51</v>
      </c>
      <c r="CA69" s="9">
        <v>33</v>
      </c>
      <c r="CB69" s="9">
        <v>19</v>
      </c>
      <c r="CC69" s="9">
        <v>15</v>
      </c>
      <c r="CD69" s="9">
        <v>3308</v>
      </c>
      <c r="CE69" s="9">
        <f t="shared" si="3"/>
        <v>1894</v>
      </c>
      <c r="CF69" s="9">
        <f t="shared" si="4"/>
        <v>584</v>
      </c>
      <c r="CG69" s="244">
        <f t="shared" si="5"/>
        <v>208</v>
      </c>
    </row>
    <row r="70" spans="1:85">
      <c r="A70" s="10" t="s">
        <v>993</v>
      </c>
      <c r="B70" s="9">
        <v>4635</v>
      </c>
      <c r="C70" s="9">
        <v>4416</v>
      </c>
      <c r="D70" s="9">
        <v>9051</v>
      </c>
      <c r="E70"/>
      <c r="I70" s="10" t="s">
        <v>993</v>
      </c>
      <c r="J70" s="9">
        <v>105</v>
      </c>
      <c r="K70" s="9">
        <v>403</v>
      </c>
      <c r="L70" s="9">
        <v>1533</v>
      </c>
      <c r="M70" s="9">
        <v>737</v>
      </c>
      <c r="N70" s="9">
        <v>3151</v>
      </c>
      <c r="O70" s="9">
        <v>566</v>
      </c>
      <c r="P70" s="9">
        <v>597</v>
      </c>
      <c r="Q70" s="9">
        <v>528</v>
      </c>
      <c r="R70" s="9">
        <v>442</v>
      </c>
      <c r="S70" s="9">
        <v>345</v>
      </c>
      <c r="T70" s="9">
        <v>247</v>
      </c>
      <c r="U70" s="9">
        <v>159</v>
      </c>
      <c r="V70" s="9">
        <v>238</v>
      </c>
      <c r="W70" s="9">
        <v>9051</v>
      </c>
      <c r="X70" s="9">
        <f t="shared" si="8"/>
        <v>3888</v>
      </c>
      <c r="Y70" s="9">
        <f t="shared" si="9"/>
        <v>1691</v>
      </c>
      <c r="Z70" s="9">
        <f t="shared" ref="Z70:Z129" si="10">R70+S70+T70+U70+V70</f>
        <v>1431</v>
      </c>
      <c r="AC70" s="152" t="s">
        <v>979</v>
      </c>
      <c r="AD70" s="433">
        <v>2</v>
      </c>
      <c r="AE70" s="433">
        <v>4</v>
      </c>
      <c r="AF70" s="433"/>
      <c r="AG70" s="433">
        <v>8</v>
      </c>
      <c r="AH70" s="433">
        <v>4822</v>
      </c>
      <c r="AI70" s="433"/>
      <c r="AJ70" s="433">
        <v>39</v>
      </c>
      <c r="AK70" s="433">
        <v>3</v>
      </c>
      <c r="AL70" s="433">
        <v>110</v>
      </c>
      <c r="AM70" s="433"/>
      <c r="AN70" s="433"/>
      <c r="AO70" s="433"/>
      <c r="AP70" s="433"/>
      <c r="AQ70" s="433">
        <v>1</v>
      </c>
      <c r="AR70" s="433">
        <v>28</v>
      </c>
      <c r="AS70" s="433"/>
      <c r="AT70" s="433">
        <v>1</v>
      </c>
      <c r="AU70" s="433"/>
      <c r="AV70" s="433"/>
      <c r="AW70" s="433"/>
      <c r="AX70" s="433"/>
      <c r="AY70" s="433">
        <v>1</v>
      </c>
      <c r="AZ70" s="433"/>
      <c r="BA70" s="433"/>
      <c r="BB70" s="9">
        <v>5019</v>
      </c>
      <c r="BC70" s="9"/>
      <c r="BD70" s="10" t="s">
        <v>993</v>
      </c>
      <c r="BE70" s="9">
        <v>4936</v>
      </c>
      <c r="BF70" s="9">
        <v>4802</v>
      </c>
      <c r="BG70" s="9">
        <v>9738</v>
      </c>
      <c r="BI70" s="10" t="s">
        <v>993</v>
      </c>
      <c r="BJ70" s="9">
        <v>4539</v>
      </c>
      <c r="BK70" s="9">
        <v>5186</v>
      </c>
      <c r="BL70" s="9">
        <v>13</v>
      </c>
      <c r="BM70" s="9">
        <v>9738</v>
      </c>
      <c r="BO70" s="9"/>
      <c r="BP70" s="10" t="s">
        <v>993</v>
      </c>
      <c r="BQ70" s="9">
        <v>116</v>
      </c>
      <c r="BR70" s="9">
        <v>485</v>
      </c>
      <c r="BS70" s="9">
        <v>1493</v>
      </c>
      <c r="BT70" s="9">
        <v>724</v>
      </c>
      <c r="BU70" s="9">
        <v>4124</v>
      </c>
      <c r="BV70" s="9">
        <v>634</v>
      </c>
      <c r="BW70" s="9">
        <v>618</v>
      </c>
      <c r="BX70" s="9">
        <v>509</v>
      </c>
      <c r="BY70" s="9">
        <v>397</v>
      </c>
      <c r="BZ70" s="9">
        <v>258</v>
      </c>
      <c r="CA70" s="9">
        <v>137</v>
      </c>
      <c r="CB70" s="9">
        <v>113</v>
      </c>
      <c r="CC70" s="9">
        <v>130</v>
      </c>
      <c r="CD70" s="9">
        <v>9738</v>
      </c>
      <c r="CE70" s="9">
        <f t="shared" ref="CE70:CE130" si="11">BT70+BU70</f>
        <v>4848</v>
      </c>
      <c r="CF70" s="9">
        <f t="shared" ref="CF70:CF130" si="12">BV70+BW70+BX70</f>
        <v>1761</v>
      </c>
      <c r="CG70" s="244">
        <f t="shared" ref="CG70:CG130" si="13">SUM(BY70:CC70)</f>
        <v>1035</v>
      </c>
    </row>
    <row r="71" spans="1:85">
      <c r="A71" s="10" t="s">
        <v>994</v>
      </c>
      <c r="B71" s="9">
        <v>2080</v>
      </c>
      <c r="C71" s="9">
        <v>5338</v>
      </c>
      <c r="D71" s="9">
        <v>7418</v>
      </c>
      <c r="E71"/>
      <c r="I71" s="10" t="s">
        <v>994</v>
      </c>
      <c r="J71" s="9">
        <v>78</v>
      </c>
      <c r="K71" s="9">
        <v>378</v>
      </c>
      <c r="L71" s="9">
        <v>1256</v>
      </c>
      <c r="M71" s="9">
        <v>623</v>
      </c>
      <c r="N71" s="9">
        <v>2488</v>
      </c>
      <c r="O71" s="9">
        <v>461</v>
      </c>
      <c r="P71" s="9">
        <v>445</v>
      </c>
      <c r="Q71" s="9">
        <v>439</v>
      </c>
      <c r="R71" s="9">
        <v>361</v>
      </c>
      <c r="S71" s="9">
        <v>300</v>
      </c>
      <c r="T71" s="9">
        <v>186</v>
      </c>
      <c r="U71" s="9">
        <v>153</v>
      </c>
      <c r="V71" s="9">
        <v>250</v>
      </c>
      <c r="W71" s="9">
        <v>7418</v>
      </c>
      <c r="X71" s="9">
        <f t="shared" si="8"/>
        <v>3111</v>
      </c>
      <c r="Y71" s="9">
        <f t="shared" si="9"/>
        <v>1345</v>
      </c>
      <c r="Z71" s="9">
        <f t="shared" si="10"/>
        <v>1250</v>
      </c>
      <c r="AC71" s="152" t="s">
        <v>981</v>
      </c>
      <c r="AD71" s="433">
        <v>2</v>
      </c>
      <c r="AE71" s="433">
        <v>1</v>
      </c>
      <c r="AF71" s="433"/>
      <c r="AG71" s="433"/>
      <c r="AH71" s="433">
        <v>3507</v>
      </c>
      <c r="AI71" s="433"/>
      <c r="AJ71" s="433">
        <v>16</v>
      </c>
      <c r="AK71" s="433">
        <v>1</v>
      </c>
      <c r="AL71" s="433">
        <v>56</v>
      </c>
      <c r="AM71" s="433"/>
      <c r="AN71" s="433"/>
      <c r="AO71" s="433"/>
      <c r="AP71" s="433">
        <v>1</v>
      </c>
      <c r="AQ71" s="433">
        <v>2</v>
      </c>
      <c r="AR71" s="433">
        <v>456</v>
      </c>
      <c r="AS71" s="433">
        <v>1</v>
      </c>
      <c r="AT71" s="433"/>
      <c r="AU71" s="433">
        <v>1</v>
      </c>
      <c r="AV71" s="433">
        <v>1</v>
      </c>
      <c r="AW71" s="433"/>
      <c r="AX71" s="433"/>
      <c r="AY71" s="433"/>
      <c r="AZ71" s="433"/>
      <c r="BA71" s="433">
        <v>1</v>
      </c>
      <c r="BB71" s="9">
        <v>4046</v>
      </c>
      <c r="BC71" s="9"/>
      <c r="BD71" s="10" t="s">
        <v>994</v>
      </c>
      <c r="BE71" s="9">
        <v>626</v>
      </c>
      <c r="BF71" s="9">
        <v>555</v>
      </c>
      <c r="BG71" s="9">
        <v>1181</v>
      </c>
      <c r="BI71" s="10" t="s">
        <v>994</v>
      </c>
      <c r="BJ71" s="9">
        <v>626</v>
      </c>
      <c r="BK71" s="9">
        <v>552</v>
      </c>
      <c r="BL71" s="9">
        <v>3</v>
      </c>
      <c r="BM71" s="9">
        <v>1181</v>
      </c>
      <c r="BO71" s="9"/>
      <c r="BP71" s="10" t="s">
        <v>994</v>
      </c>
      <c r="BQ71" s="9">
        <v>9</v>
      </c>
      <c r="BR71" s="9">
        <v>33</v>
      </c>
      <c r="BS71" s="9">
        <v>171</v>
      </c>
      <c r="BT71" s="9">
        <v>88</v>
      </c>
      <c r="BU71" s="9">
        <v>477</v>
      </c>
      <c r="BV71" s="9">
        <v>69</v>
      </c>
      <c r="BW71" s="9">
        <v>91</v>
      </c>
      <c r="BX71" s="9">
        <v>64</v>
      </c>
      <c r="BY71" s="9">
        <v>57</v>
      </c>
      <c r="BZ71" s="9">
        <v>32</v>
      </c>
      <c r="CA71" s="9">
        <v>31</v>
      </c>
      <c r="CB71" s="9">
        <v>22</v>
      </c>
      <c r="CC71" s="9">
        <v>37</v>
      </c>
      <c r="CD71" s="9">
        <v>1181</v>
      </c>
      <c r="CE71" s="9">
        <f t="shared" si="11"/>
        <v>565</v>
      </c>
      <c r="CF71" s="9">
        <f t="shared" si="12"/>
        <v>224</v>
      </c>
      <c r="CG71" s="244">
        <f t="shared" si="13"/>
        <v>179</v>
      </c>
    </row>
    <row r="72" spans="1:85">
      <c r="A72" s="10" t="s">
        <v>995</v>
      </c>
      <c r="B72" s="9">
        <v>3253</v>
      </c>
      <c r="C72" s="9">
        <v>2914</v>
      </c>
      <c r="D72" s="9">
        <v>6167</v>
      </c>
      <c r="E72"/>
      <c r="I72" s="10" t="s">
        <v>995</v>
      </c>
      <c r="J72" s="9">
        <v>104</v>
      </c>
      <c r="K72" s="9">
        <v>345</v>
      </c>
      <c r="L72" s="9">
        <v>1088</v>
      </c>
      <c r="M72" s="9">
        <v>503</v>
      </c>
      <c r="N72" s="9">
        <v>1978</v>
      </c>
      <c r="O72" s="9">
        <v>358</v>
      </c>
      <c r="P72" s="9">
        <v>426</v>
      </c>
      <c r="Q72" s="9">
        <v>351</v>
      </c>
      <c r="R72" s="9">
        <v>283</v>
      </c>
      <c r="S72" s="9">
        <v>224</v>
      </c>
      <c r="T72" s="9">
        <v>182</v>
      </c>
      <c r="U72" s="9">
        <v>138</v>
      </c>
      <c r="V72" s="9">
        <v>187</v>
      </c>
      <c r="W72" s="9">
        <v>6167</v>
      </c>
      <c r="X72" s="9">
        <f t="shared" si="8"/>
        <v>2481</v>
      </c>
      <c r="Y72" s="9">
        <f t="shared" si="9"/>
        <v>1135</v>
      </c>
      <c r="Z72" s="9">
        <f t="shared" si="10"/>
        <v>1014</v>
      </c>
      <c r="AC72" s="152" t="s">
        <v>987</v>
      </c>
      <c r="AD72" s="433">
        <v>9</v>
      </c>
      <c r="AE72" s="433">
        <v>6</v>
      </c>
      <c r="AF72" s="433">
        <v>49</v>
      </c>
      <c r="AG72" s="433">
        <v>2</v>
      </c>
      <c r="AH72" s="433">
        <v>16627</v>
      </c>
      <c r="AI72" s="433">
        <v>3</v>
      </c>
      <c r="AJ72" s="433">
        <v>229</v>
      </c>
      <c r="AK72" s="433">
        <v>2</v>
      </c>
      <c r="AL72" s="433">
        <v>1586</v>
      </c>
      <c r="AM72" s="433">
        <v>1</v>
      </c>
      <c r="AN72" s="433"/>
      <c r="AO72" s="433">
        <v>1</v>
      </c>
      <c r="AP72" s="433"/>
      <c r="AQ72" s="433">
        <v>2</v>
      </c>
      <c r="AR72" s="433">
        <v>486</v>
      </c>
      <c r="AS72" s="433">
        <v>12</v>
      </c>
      <c r="AT72" s="433">
        <v>296</v>
      </c>
      <c r="AU72" s="433"/>
      <c r="AV72" s="433">
        <v>2</v>
      </c>
      <c r="AW72" s="433"/>
      <c r="AX72" s="433"/>
      <c r="AY72" s="433"/>
      <c r="AZ72" s="433"/>
      <c r="BA72" s="433">
        <v>105</v>
      </c>
      <c r="BB72" s="9">
        <v>19418</v>
      </c>
      <c r="BC72" s="9"/>
      <c r="BD72" s="10" t="s">
        <v>995</v>
      </c>
      <c r="BE72" s="9">
        <v>1016</v>
      </c>
      <c r="BF72" s="9">
        <v>845</v>
      </c>
      <c r="BG72" s="9">
        <v>1861</v>
      </c>
      <c r="BI72" s="10" t="s">
        <v>995</v>
      </c>
      <c r="BJ72" s="9">
        <v>1027</v>
      </c>
      <c r="BK72" s="9">
        <v>833</v>
      </c>
      <c r="BL72" s="9">
        <v>1</v>
      </c>
      <c r="BM72" s="9">
        <v>1861</v>
      </c>
      <c r="BO72" s="9"/>
      <c r="BP72" s="10" t="s">
        <v>995</v>
      </c>
      <c r="BQ72" s="9">
        <v>19</v>
      </c>
      <c r="BR72" s="9">
        <v>80</v>
      </c>
      <c r="BS72" s="9">
        <v>272</v>
      </c>
      <c r="BT72" s="9">
        <v>107</v>
      </c>
      <c r="BU72" s="9">
        <v>865</v>
      </c>
      <c r="BV72" s="9">
        <v>134</v>
      </c>
      <c r="BW72" s="9">
        <v>123</v>
      </c>
      <c r="BX72" s="9">
        <v>80</v>
      </c>
      <c r="BY72" s="9">
        <v>54</v>
      </c>
      <c r="BZ72" s="9">
        <v>43</v>
      </c>
      <c r="CA72" s="9">
        <v>25</v>
      </c>
      <c r="CB72" s="9">
        <v>29</v>
      </c>
      <c r="CC72" s="9">
        <v>30</v>
      </c>
      <c r="CD72" s="9">
        <v>1861</v>
      </c>
      <c r="CE72" s="9">
        <f t="shared" si="11"/>
        <v>972</v>
      </c>
      <c r="CF72" s="9">
        <f t="shared" si="12"/>
        <v>337</v>
      </c>
      <c r="CG72" s="244">
        <f t="shared" si="13"/>
        <v>181</v>
      </c>
    </row>
    <row r="73" spans="1:85">
      <c r="A73" s="10" t="s">
        <v>996</v>
      </c>
      <c r="B73" s="9">
        <v>8558</v>
      </c>
      <c r="C73" s="9">
        <v>7559</v>
      </c>
      <c r="D73" s="9">
        <v>16117</v>
      </c>
      <c r="E73"/>
      <c r="I73" s="10" t="s">
        <v>996</v>
      </c>
      <c r="J73" s="9">
        <v>191</v>
      </c>
      <c r="K73" s="9">
        <v>860</v>
      </c>
      <c r="L73" s="9">
        <v>2621</v>
      </c>
      <c r="M73" s="9">
        <v>1451</v>
      </c>
      <c r="N73" s="9">
        <v>5504</v>
      </c>
      <c r="O73" s="9">
        <v>1035</v>
      </c>
      <c r="P73" s="9">
        <v>1027</v>
      </c>
      <c r="Q73" s="9">
        <v>878</v>
      </c>
      <c r="R73" s="9">
        <v>720</v>
      </c>
      <c r="S73" s="9">
        <v>546</v>
      </c>
      <c r="T73" s="9">
        <v>459</v>
      </c>
      <c r="U73" s="9">
        <v>357</v>
      </c>
      <c r="V73" s="9">
        <v>468</v>
      </c>
      <c r="W73" s="9">
        <v>16117</v>
      </c>
      <c r="X73" s="9">
        <f t="shared" si="8"/>
        <v>6955</v>
      </c>
      <c r="Y73" s="9">
        <f t="shared" si="9"/>
        <v>2940</v>
      </c>
      <c r="Z73" s="9">
        <f t="shared" si="10"/>
        <v>2550</v>
      </c>
      <c r="AC73" s="152" t="s">
        <v>1016</v>
      </c>
      <c r="AD73" s="433">
        <v>1</v>
      </c>
      <c r="AE73" s="433">
        <v>2</v>
      </c>
      <c r="AF73" s="433"/>
      <c r="AG73" s="433">
        <v>2</v>
      </c>
      <c r="AH73" s="433">
        <v>3936</v>
      </c>
      <c r="AI73" s="433"/>
      <c r="AJ73" s="433">
        <v>15</v>
      </c>
      <c r="AK73" s="433">
        <v>4</v>
      </c>
      <c r="AL73" s="433">
        <v>138</v>
      </c>
      <c r="AM73" s="433"/>
      <c r="AN73" s="433"/>
      <c r="AO73" s="433"/>
      <c r="AP73" s="433">
        <v>4</v>
      </c>
      <c r="AQ73" s="433">
        <v>2</v>
      </c>
      <c r="AR73" s="433">
        <v>338</v>
      </c>
      <c r="AS73" s="433"/>
      <c r="AT73" s="433"/>
      <c r="AU73" s="433"/>
      <c r="AV73" s="433">
        <v>3</v>
      </c>
      <c r="AW73" s="433"/>
      <c r="AX73" s="433"/>
      <c r="AY73" s="433">
        <v>2</v>
      </c>
      <c r="AZ73" s="433"/>
      <c r="BA73" s="433">
        <v>3</v>
      </c>
      <c r="BB73" s="9">
        <v>4450</v>
      </c>
      <c r="BC73" s="9"/>
      <c r="BD73" s="10" t="s">
        <v>996</v>
      </c>
      <c r="BE73" s="9">
        <v>16679</v>
      </c>
      <c r="BF73" s="9">
        <v>16620</v>
      </c>
      <c r="BG73" s="9">
        <v>33299</v>
      </c>
      <c r="BI73" s="10" t="s">
        <v>996</v>
      </c>
      <c r="BJ73" s="9">
        <v>16311</v>
      </c>
      <c r="BK73" s="9">
        <v>16931</v>
      </c>
      <c r="BL73" s="9">
        <v>57</v>
      </c>
      <c r="BM73" s="9">
        <v>33299</v>
      </c>
      <c r="BO73" s="9"/>
      <c r="BP73" s="10" t="s">
        <v>996</v>
      </c>
      <c r="BQ73" s="9">
        <v>379</v>
      </c>
      <c r="BR73" s="9">
        <v>1656</v>
      </c>
      <c r="BS73" s="9">
        <v>4769</v>
      </c>
      <c r="BT73" s="9">
        <v>2242</v>
      </c>
      <c r="BU73" s="9">
        <v>14551</v>
      </c>
      <c r="BV73" s="9">
        <v>2138</v>
      </c>
      <c r="BW73" s="9">
        <v>2091</v>
      </c>
      <c r="BX73" s="9">
        <v>1702</v>
      </c>
      <c r="BY73" s="9">
        <v>1286</v>
      </c>
      <c r="BZ73" s="9">
        <v>930</v>
      </c>
      <c r="CA73" s="9">
        <v>653</v>
      </c>
      <c r="CB73" s="9">
        <v>433</v>
      </c>
      <c r="CC73" s="9">
        <v>469</v>
      </c>
      <c r="CD73" s="9">
        <v>33299</v>
      </c>
      <c r="CE73" s="9">
        <f t="shared" si="11"/>
        <v>16793</v>
      </c>
      <c r="CF73" s="9">
        <f t="shared" si="12"/>
        <v>5931</v>
      </c>
      <c r="CG73" s="244">
        <f t="shared" si="13"/>
        <v>3771</v>
      </c>
    </row>
    <row r="74" spans="1:85">
      <c r="A74" s="10" t="s">
        <v>997</v>
      </c>
      <c r="B74" s="9">
        <v>1004</v>
      </c>
      <c r="C74" s="9">
        <v>3398</v>
      </c>
      <c r="D74" s="9">
        <v>4402</v>
      </c>
      <c r="E74"/>
      <c r="I74" s="10" t="s">
        <v>997</v>
      </c>
      <c r="J74" s="9">
        <v>27</v>
      </c>
      <c r="K74" s="9">
        <v>149</v>
      </c>
      <c r="L74" s="9">
        <v>655</v>
      </c>
      <c r="M74" s="9">
        <v>365</v>
      </c>
      <c r="N74" s="9">
        <v>1327</v>
      </c>
      <c r="O74" s="9">
        <v>279</v>
      </c>
      <c r="P74" s="9">
        <v>330</v>
      </c>
      <c r="Q74" s="9">
        <v>304</v>
      </c>
      <c r="R74" s="9">
        <v>283</v>
      </c>
      <c r="S74" s="9">
        <v>263</v>
      </c>
      <c r="T74" s="9">
        <v>172</v>
      </c>
      <c r="U74" s="9">
        <v>112</v>
      </c>
      <c r="V74" s="9">
        <v>136</v>
      </c>
      <c r="W74" s="9">
        <v>4402</v>
      </c>
      <c r="X74" s="9">
        <f t="shared" si="8"/>
        <v>1692</v>
      </c>
      <c r="Y74" s="9">
        <f t="shared" si="9"/>
        <v>913</v>
      </c>
      <c r="Z74" s="9">
        <f t="shared" si="10"/>
        <v>966</v>
      </c>
      <c r="AC74" s="152" t="s">
        <v>1020</v>
      </c>
      <c r="AD74" s="433"/>
      <c r="AE74" s="433"/>
      <c r="AF74" s="433"/>
      <c r="AG74" s="433"/>
      <c r="AH74" s="433">
        <v>1772</v>
      </c>
      <c r="AI74" s="433"/>
      <c r="AJ74" s="433">
        <v>4</v>
      </c>
      <c r="AK74" s="433"/>
      <c r="AL74" s="433">
        <v>173</v>
      </c>
      <c r="AM74" s="433"/>
      <c r="AN74" s="433"/>
      <c r="AO74" s="433"/>
      <c r="AP74" s="433"/>
      <c r="AQ74" s="433"/>
      <c r="AR74" s="433">
        <v>14</v>
      </c>
      <c r="AS74" s="433">
        <v>1</v>
      </c>
      <c r="AT74" s="433"/>
      <c r="AU74" s="433"/>
      <c r="AV74" s="433"/>
      <c r="AW74" s="433"/>
      <c r="AX74" s="433"/>
      <c r="AY74" s="433"/>
      <c r="AZ74" s="433"/>
      <c r="BA74" s="433"/>
      <c r="BB74" s="9">
        <v>1964</v>
      </c>
      <c r="BC74" s="9"/>
      <c r="BD74" s="10" t="s">
        <v>997</v>
      </c>
      <c r="BE74" s="9">
        <v>414</v>
      </c>
      <c r="BF74" s="9">
        <v>412</v>
      </c>
      <c r="BG74" s="9">
        <v>826</v>
      </c>
      <c r="BI74" s="10" t="s">
        <v>997</v>
      </c>
      <c r="BJ74" s="9">
        <v>415</v>
      </c>
      <c r="BK74" s="9">
        <v>410</v>
      </c>
      <c r="BL74" s="9">
        <v>1</v>
      </c>
      <c r="BM74" s="9">
        <v>826</v>
      </c>
      <c r="BO74" s="9"/>
      <c r="BP74" s="10" t="s">
        <v>997</v>
      </c>
      <c r="BQ74" s="9">
        <v>3</v>
      </c>
      <c r="BR74" s="9">
        <v>30</v>
      </c>
      <c r="BS74" s="9">
        <v>119</v>
      </c>
      <c r="BT74" s="9">
        <v>61</v>
      </c>
      <c r="BU74" s="9">
        <v>291</v>
      </c>
      <c r="BV74" s="9">
        <v>62</v>
      </c>
      <c r="BW74" s="9">
        <v>49</v>
      </c>
      <c r="BX74" s="9">
        <v>52</v>
      </c>
      <c r="BY74" s="9">
        <v>52</v>
      </c>
      <c r="BZ74" s="9">
        <v>33</v>
      </c>
      <c r="CA74" s="9">
        <v>32</v>
      </c>
      <c r="CB74" s="9">
        <v>17</v>
      </c>
      <c r="CC74" s="9">
        <v>25</v>
      </c>
      <c r="CD74" s="9">
        <v>826</v>
      </c>
      <c r="CE74" s="9">
        <f t="shared" si="11"/>
        <v>352</v>
      </c>
      <c r="CF74" s="9">
        <f t="shared" si="12"/>
        <v>163</v>
      </c>
      <c r="CG74" s="244">
        <f t="shared" si="13"/>
        <v>159</v>
      </c>
    </row>
    <row r="75" spans="1:85">
      <c r="A75" s="10" t="s">
        <v>998</v>
      </c>
      <c r="B75" s="9">
        <v>1035</v>
      </c>
      <c r="C75" s="9">
        <v>3246</v>
      </c>
      <c r="D75" s="9">
        <v>4281</v>
      </c>
      <c r="E75"/>
      <c r="I75" s="10" t="s">
        <v>998</v>
      </c>
      <c r="J75" s="9">
        <v>82</v>
      </c>
      <c r="K75" s="9">
        <v>474</v>
      </c>
      <c r="L75" s="9">
        <v>1235</v>
      </c>
      <c r="M75" s="9">
        <v>474</v>
      </c>
      <c r="N75" s="9">
        <v>1385</v>
      </c>
      <c r="O75" s="9">
        <v>126</v>
      </c>
      <c r="P75" s="9">
        <v>121</v>
      </c>
      <c r="Q75" s="9">
        <v>113</v>
      </c>
      <c r="R75" s="9">
        <v>70</v>
      </c>
      <c r="S75" s="9">
        <v>64</v>
      </c>
      <c r="T75" s="9">
        <v>48</v>
      </c>
      <c r="U75" s="9">
        <v>43</v>
      </c>
      <c r="V75" s="9">
        <v>46</v>
      </c>
      <c r="W75" s="9">
        <v>4281</v>
      </c>
      <c r="X75" s="9">
        <f t="shared" si="8"/>
        <v>1859</v>
      </c>
      <c r="Y75" s="9">
        <f t="shared" si="9"/>
        <v>360</v>
      </c>
      <c r="Z75" s="9">
        <f t="shared" si="10"/>
        <v>271</v>
      </c>
      <c r="AC75" s="152" t="s">
        <v>1023</v>
      </c>
      <c r="AD75" s="433">
        <v>5</v>
      </c>
      <c r="AE75" s="433">
        <v>31</v>
      </c>
      <c r="AF75" s="433">
        <v>3</v>
      </c>
      <c r="AG75" s="433">
        <v>11</v>
      </c>
      <c r="AH75" s="433">
        <v>8719</v>
      </c>
      <c r="AI75" s="433">
        <v>2</v>
      </c>
      <c r="AJ75" s="433">
        <v>96</v>
      </c>
      <c r="AK75" s="433">
        <v>5</v>
      </c>
      <c r="AL75" s="433">
        <v>287</v>
      </c>
      <c r="AM75" s="433">
        <v>8</v>
      </c>
      <c r="AN75" s="433"/>
      <c r="AO75" s="433">
        <v>1</v>
      </c>
      <c r="AP75" s="433"/>
      <c r="AQ75" s="433"/>
      <c r="AR75" s="433">
        <v>216</v>
      </c>
      <c r="AS75" s="433">
        <v>11</v>
      </c>
      <c r="AT75" s="433">
        <v>1</v>
      </c>
      <c r="AU75" s="433">
        <v>5</v>
      </c>
      <c r="AV75" s="433">
        <v>23</v>
      </c>
      <c r="AW75" s="433"/>
      <c r="AX75" s="433"/>
      <c r="AY75" s="433">
        <v>1</v>
      </c>
      <c r="AZ75" s="433"/>
      <c r="BA75" s="433"/>
      <c r="BB75" s="9">
        <v>9425</v>
      </c>
      <c r="BC75" s="9"/>
      <c r="BD75" s="10" t="s">
        <v>998</v>
      </c>
      <c r="BE75" s="9">
        <v>147</v>
      </c>
      <c r="BF75" s="9">
        <v>111</v>
      </c>
      <c r="BG75" s="9">
        <v>258</v>
      </c>
      <c r="BI75" s="10" t="s">
        <v>998</v>
      </c>
      <c r="BJ75" s="9">
        <v>181</v>
      </c>
      <c r="BK75" s="9">
        <v>77</v>
      </c>
      <c r="BL75" s="9"/>
      <c r="BM75" s="9">
        <v>258</v>
      </c>
      <c r="BO75" s="9"/>
      <c r="BP75" s="10" t="s">
        <v>998</v>
      </c>
      <c r="BQ75" s="9">
        <v>3</v>
      </c>
      <c r="BR75" s="9">
        <v>8</v>
      </c>
      <c r="BS75" s="9">
        <v>38</v>
      </c>
      <c r="BT75" s="9">
        <v>9</v>
      </c>
      <c r="BU75" s="9">
        <v>136</v>
      </c>
      <c r="BV75" s="9">
        <v>21</v>
      </c>
      <c r="BW75" s="9">
        <v>19</v>
      </c>
      <c r="BX75" s="9">
        <v>11</v>
      </c>
      <c r="BY75" s="9">
        <v>6</v>
      </c>
      <c r="BZ75" s="9">
        <v>3</v>
      </c>
      <c r="CA75" s="9">
        <v>1</v>
      </c>
      <c r="CB75" s="9">
        <v>1</v>
      </c>
      <c r="CC75" s="9">
        <v>2</v>
      </c>
      <c r="CD75" s="9">
        <v>258</v>
      </c>
      <c r="CE75" s="9">
        <f t="shared" si="11"/>
        <v>145</v>
      </c>
      <c r="CF75" s="9">
        <f t="shared" si="12"/>
        <v>51</v>
      </c>
      <c r="CG75" s="244">
        <f t="shared" si="13"/>
        <v>13</v>
      </c>
    </row>
    <row r="76" spans="1:85">
      <c r="A76" s="10" t="s">
        <v>999</v>
      </c>
      <c r="B76" s="9">
        <v>10113</v>
      </c>
      <c r="C76" s="9">
        <v>8374</v>
      </c>
      <c r="D76" s="9">
        <v>18487</v>
      </c>
      <c r="E76"/>
      <c r="I76" s="10" t="s">
        <v>999</v>
      </c>
      <c r="J76" s="9">
        <v>314</v>
      </c>
      <c r="K76" s="9">
        <v>1653</v>
      </c>
      <c r="L76" s="9">
        <v>4699</v>
      </c>
      <c r="M76" s="9">
        <v>1786</v>
      </c>
      <c r="N76" s="9">
        <v>6460</v>
      </c>
      <c r="O76" s="9">
        <v>824</v>
      </c>
      <c r="P76" s="9">
        <v>736</v>
      </c>
      <c r="Q76" s="9">
        <v>619</v>
      </c>
      <c r="R76" s="9">
        <v>414</v>
      </c>
      <c r="S76" s="9">
        <v>340</v>
      </c>
      <c r="T76" s="9">
        <v>225</v>
      </c>
      <c r="U76" s="9">
        <v>178</v>
      </c>
      <c r="V76" s="9">
        <v>239</v>
      </c>
      <c r="W76" s="9">
        <v>18487</v>
      </c>
      <c r="X76" s="9">
        <f t="shared" si="8"/>
        <v>8246</v>
      </c>
      <c r="Y76" s="9">
        <f t="shared" si="9"/>
        <v>2179</v>
      </c>
      <c r="Z76" s="9">
        <f t="shared" si="10"/>
        <v>1396</v>
      </c>
      <c r="AC76" s="152" t="s">
        <v>1029</v>
      </c>
      <c r="AD76" s="433">
        <v>7</v>
      </c>
      <c r="AE76" s="433">
        <v>5</v>
      </c>
      <c r="AF76" s="433"/>
      <c r="AG76" s="433">
        <v>19</v>
      </c>
      <c r="AH76" s="433">
        <v>13363</v>
      </c>
      <c r="AI76" s="433">
        <v>3</v>
      </c>
      <c r="AJ76" s="433">
        <v>165</v>
      </c>
      <c r="AK76" s="433">
        <v>42</v>
      </c>
      <c r="AL76" s="433">
        <v>828</v>
      </c>
      <c r="AM76" s="433">
        <v>2</v>
      </c>
      <c r="AN76" s="433"/>
      <c r="AO76" s="433"/>
      <c r="AP76" s="433"/>
      <c r="AQ76" s="433">
        <v>23</v>
      </c>
      <c r="AR76" s="433">
        <v>1388</v>
      </c>
      <c r="AS76" s="433">
        <v>6</v>
      </c>
      <c r="AT76" s="433">
        <v>9</v>
      </c>
      <c r="AU76" s="433">
        <v>4</v>
      </c>
      <c r="AV76" s="433">
        <v>12</v>
      </c>
      <c r="AW76" s="433"/>
      <c r="AX76" s="433">
        <v>2</v>
      </c>
      <c r="AY76" s="433">
        <v>5</v>
      </c>
      <c r="AZ76" s="433"/>
      <c r="BA76" s="433"/>
      <c r="BB76" s="9">
        <v>15883</v>
      </c>
      <c r="BC76" s="9"/>
      <c r="BD76" s="10" t="s">
        <v>999</v>
      </c>
      <c r="BE76" s="9">
        <v>1199</v>
      </c>
      <c r="BF76" s="9">
        <v>938</v>
      </c>
      <c r="BG76" s="9">
        <v>2137</v>
      </c>
      <c r="BI76" s="10" t="s">
        <v>999</v>
      </c>
      <c r="BJ76" s="9">
        <v>1106</v>
      </c>
      <c r="BK76" s="9">
        <v>1031</v>
      </c>
      <c r="BL76" s="9"/>
      <c r="BM76" s="9">
        <v>2137</v>
      </c>
      <c r="BO76" s="9"/>
      <c r="BP76" s="10" t="s">
        <v>999</v>
      </c>
      <c r="BQ76" s="9">
        <v>22</v>
      </c>
      <c r="BR76" s="9">
        <v>117</v>
      </c>
      <c r="BS76" s="9">
        <v>393</v>
      </c>
      <c r="BT76" s="9">
        <v>169</v>
      </c>
      <c r="BU76" s="9">
        <v>1074</v>
      </c>
      <c r="BV76" s="9">
        <v>108</v>
      </c>
      <c r="BW76" s="9">
        <v>99</v>
      </c>
      <c r="BX76" s="9">
        <v>69</v>
      </c>
      <c r="BY76" s="9">
        <v>34</v>
      </c>
      <c r="BZ76" s="9">
        <v>20</v>
      </c>
      <c r="CA76" s="9">
        <v>9</v>
      </c>
      <c r="CB76" s="9">
        <v>11</v>
      </c>
      <c r="CC76" s="9">
        <v>12</v>
      </c>
      <c r="CD76" s="9">
        <v>2137</v>
      </c>
      <c r="CE76" s="9">
        <f t="shared" si="11"/>
        <v>1243</v>
      </c>
      <c r="CF76" s="9">
        <f t="shared" si="12"/>
        <v>276</v>
      </c>
      <c r="CG76" s="244">
        <f t="shared" si="13"/>
        <v>86</v>
      </c>
    </row>
    <row r="77" spans="1:85">
      <c r="A77" s="10" t="s">
        <v>1000</v>
      </c>
      <c r="B77" s="9">
        <v>2424</v>
      </c>
      <c r="C77" s="9">
        <v>6413</v>
      </c>
      <c r="D77" s="9">
        <v>8837</v>
      </c>
      <c r="E77"/>
      <c r="I77" s="10" t="s">
        <v>1000</v>
      </c>
      <c r="J77" s="9">
        <v>104</v>
      </c>
      <c r="K77" s="9">
        <v>463</v>
      </c>
      <c r="L77" s="9">
        <v>1662</v>
      </c>
      <c r="M77" s="9">
        <v>888</v>
      </c>
      <c r="N77" s="9">
        <v>2767</v>
      </c>
      <c r="O77" s="9">
        <v>506</v>
      </c>
      <c r="P77" s="9">
        <v>480</v>
      </c>
      <c r="Q77" s="9">
        <v>487</v>
      </c>
      <c r="R77" s="9">
        <v>468</v>
      </c>
      <c r="S77" s="9">
        <v>350</v>
      </c>
      <c r="T77" s="9">
        <v>251</v>
      </c>
      <c r="U77" s="9">
        <v>183</v>
      </c>
      <c r="V77" s="9">
        <v>228</v>
      </c>
      <c r="W77" s="9">
        <v>8837</v>
      </c>
      <c r="X77" s="9">
        <f t="shared" si="8"/>
        <v>3655</v>
      </c>
      <c r="Y77" s="9">
        <f t="shared" si="9"/>
        <v>1473</v>
      </c>
      <c r="Z77" s="9">
        <f t="shared" si="10"/>
        <v>1480</v>
      </c>
      <c r="AC77" s="152" t="s">
        <v>1039</v>
      </c>
      <c r="AD77" s="433">
        <v>3</v>
      </c>
      <c r="AE77" s="433">
        <v>2</v>
      </c>
      <c r="AF77" s="433">
        <v>1</v>
      </c>
      <c r="AG77" s="433">
        <v>2</v>
      </c>
      <c r="AH77" s="433">
        <v>3426</v>
      </c>
      <c r="AI77" s="433"/>
      <c r="AJ77" s="433">
        <v>9</v>
      </c>
      <c r="AK77" s="433">
        <v>1</v>
      </c>
      <c r="AL77" s="433">
        <v>566</v>
      </c>
      <c r="AM77" s="433"/>
      <c r="AN77" s="433"/>
      <c r="AO77" s="433"/>
      <c r="AP77" s="433"/>
      <c r="AQ77" s="433"/>
      <c r="AR77" s="433">
        <v>39</v>
      </c>
      <c r="AS77" s="433"/>
      <c r="AT77" s="433"/>
      <c r="AU77" s="433"/>
      <c r="AV77" s="433">
        <v>1</v>
      </c>
      <c r="AW77" s="433"/>
      <c r="AX77" s="433"/>
      <c r="AY77" s="433"/>
      <c r="AZ77" s="433"/>
      <c r="BA77" s="433"/>
      <c r="BB77" s="9">
        <v>4050</v>
      </c>
      <c r="BC77" s="9"/>
      <c r="BD77" s="10" t="s">
        <v>1000</v>
      </c>
      <c r="BE77" s="9">
        <v>379</v>
      </c>
      <c r="BF77" s="9">
        <v>366</v>
      </c>
      <c r="BG77" s="9">
        <v>745</v>
      </c>
      <c r="BI77" s="10" t="s">
        <v>1000</v>
      </c>
      <c r="BJ77" s="9">
        <v>380</v>
      </c>
      <c r="BK77" s="9">
        <v>365</v>
      </c>
      <c r="BL77" s="9"/>
      <c r="BM77" s="9">
        <v>745</v>
      </c>
      <c r="BO77" s="9"/>
      <c r="BP77" s="10" t="s">
        <v>1000</v>
      </c>
      <c r="BQ77" s="9">
        <v>6</v>
      </c>
      <c r="BR77" s="9">
        <v>37</v>
      </c>
      <c r="BS77" s="9">
        <v>129</v>
      </c>
      <c r="BT77" s="9">
        <v>47</v>
      </c>
      <c r="BU77" s="9">
        <v>296</v>
      </c>
      <c r="BV77" s="9">
        <v>39</v>
      </c>
      <c r="BW77" s="9">
        <v>46</v>
      </c>
      <c r="BX77" s="9">
        <v>47</v>
      </c>
      <c r="BY77" s="9">
        <v>25</v>
      </c>
      <c r="BZ77" s="9">
        <v>26</v>
      </c>
      <c r="CA77" s="9">
        <v>18</v>
      </c>
      <c r="CB77" s="9">
        <v>14</v>
      </c>
      <c r="CC77" s="9">
        <v>15</v>
      </c>
      <c r="CD77" s="9">
        <v>745</v>
      </c>
      <c r="CE77" s="9">
        <f t="shared" si="11"/>
        <v>343</v>
      </c>
      <c r="CF77" s="9">
        <f t="shared" si="12"/>
        <v>132</v>
      </c>
      <c r="CG77" s="244">
        <f t="shared" si="13"/>
        <v>98</v>
      </c>
    </row>
    <row r="78" spans="1:85">
      <c r="A78" s="10" t="s">
        <v>1001</v>
      </c>
      <c r="B78" s="9">
        <v>13818</v>
      </c>
      <c r="C78" s="9">
        <v>32473</v>
      </c>
      <c r="D78" s="9">
        <v>46291</v>
      </c>
      <c r="E78"/>
      <c r="I78" s="10" t="s">
        <v>1001</v>
      </c>
      <c r="J78" s="9">
        <v>491</v>
      </c>
      <c r="K78" s="9">
        <v>3202</v>
      </c>
      <c r="L78" s="9">
        <v>11976</v>
      </c>
      <c r="M78" s="9">
        <v>4904</v>
      </c>
      <c r="N78" s="9">
        <v>16102</v>
      </c>
      <c r="O78" s="9">
        <v>2003</v>
      </c>
      <c r="P78" s="9">
        <v>1738</v>
      </c>
      <c r="Q78" s="9">
        <v>1578</v>
      </c>
      <c r="R78" s="9">
        <v>1212</v>
      </c>
      <c r="S78" s="9">
        <v>951</v>
      </c>
      <c r="T78" s="9">
        <v>710</v>
      </c>
      <c r="U78" s="9">
        <v>578</v>
      </c>
      <c r="V78" s="9">
        <v>846</v>
      </c>
      <c r="W78" s="9">
        <v>46291</v>
      </c>
      <c r="X78" s="9">
        <f t="shared" si="8"/>
        <v>21006</v>
      </c>
      <c r="Y78" s="9">
        <f t="shared" si="9"/>
        <v>5319</v>
      </c>
      <c r="Z78" s="9">
        <f t="shared" si="10"/>
        <v>4297</v>
      </c>
      <c r="AC78" s="152" t="s">
        <v>1043</v>
      </c>
      <c r="AD78" s="433">
        <v>5</v>
      </c>
      <c r="AE78" s="433">
        <v>1</v>
      </c>
      <c r="AF78" s="433"/>
      <c r="AG78" s="433">
        <v>34</v>
      </c>
      <c r="AH78" s="433">
        <v>10045</v>
      </c>
      <c r="AI78" s="433">
        <v>1</v>
      </c>
      <c r="AJ78" s="433">
        <v>41</v>
      </c>
      <c r="AK78" s="433">
        <v>4</v>
      </c>
      <c r="AL78" s="433">
        <v>827</v>
      </c>
      <c r="AM78" s="433"/>
      <c r="AN78" s="433"/>
      <c r="AO78" s="433"/>
      <c r="AP78" s="433"/>
      <c r="AQ78" s="433"/>
      <c r="AR78" s="433">
        <v>2160</v>
      </c>
      <c r="AS78" s="433">
        <v>1</v>
      </c>
      <c r="AT78" s="433">
        <v>2</v>
      </c>
      <c r="AU78" s="433"/>
      <c r="AV78" s="433">
        <v>1</v>
      </c>
      <c r="AW78" s="433"/>
      <c r="AX78" s="433"/>
      <c r="AY78" s="433"/>
      <c r="AZ78" s="433"/>
      <c r="BA78" s="433">
        <v>1</v>
      </c>
      <c r="BB78" s="9">
        <v>13123</v>
      </c>
      <c r="BC78" s="9"/>
      <c r="BD78" s="10" t="s">
        <v>1001</v>
      </c>
      <c r="BE78" s="9">
        <v>2247</v>
      </c>
      <c r="BF78" s="9">
        <v>2083</v>
      </c>
      <c r="BG78" s="9">
        <v>4330</v>
      </c>
      <c r="BI78" s="10" t="s">
        <v>1001</v>
      </c>
      <c r="BJ78" s="9">
        <v>2294</v>
      </c>
      <c r="BK78" s="9">
        <v>2035</v>
      </c>
      <c r="BL78" s="9">
        <v>1</v>
      </c>
      <c r="BM78" s="9">
        <v>4330</v>
      </c>
      <c r="BO78" s="9"/>
      <c r="BP78" s="10" t="s">
        <v>1001</v>
      </c>
      <c r="BQ78" s="9">
        <v>55</v>
      </c>
      <c r="BR78" s="9">
        <v>234</v>
      </c>
      <c r="BS78" s="9">
        <v>763</v>
      </c>
      <c r="BT78" s="9">
        <v>287</v>
      </c>
      <c r="BU78" s="9">
        <v>2136</v>
      </c>
      <c r="BV78" s="9">
        <v>271</v>
      </c>
      <c r="BW78" s="9">
        <v>202</v>
      </c>
      <c r="BX78" s="9">
        <v>129</v>
      </c>
      <c r="BY78" s="9">
        <v>99</v>
      </c>
      <c r="BZ78" s="9">
        <v>60</v>
      </c>
      <c r="CA78" s="9">
        <v>34</v>
      </c>
      <c r="CB78" s="9">
        <v>29</v>
      </c>
      <c r="CC78" s="9">
        <v>31</v>
      </c>
      <c r="CD78" s="9">
        <v>4330</v>
      </c>
      <c r="CE78" s="9">
        <f t="shared" si="11"/>
        <v>2423</v>
      </c>
      <c r="CF78" s="9">
        <f t="shared" si="12"/>
        <v>602</v>
      </c>
      <c r="CG78" s="244">
        <f t="shared" si="13"/>
        <v>253</v>
      </c>
    </row>
    <row r="79" spans="1:85">
      <c r="A79" s="10" t="s">
        <v>1002</v>
      </c>
      <c r="B79" s="9">
        <v>14605</v>
      </c>
      <c r="C79" s="9">
        <v>8761</v>
      </c>
      <c r="D79" s="9">
        <v>23366</v>
      </c>
      <c r="E79"/>
      <c r="I79" s="10" t="s">
        <v>1002</v>
      </c>
      <c r="J79" s="9">
        <v>381</v>
      </c>
      <c r="K79" s="9">
        <v>1815</v>
      </c>
      <c r="L79" s="9">
        <v>5856</v>
      </c>
      <c r="M79" s="9">
        <v>2204</v>
      </c>
      <c r="N79" s="9">
        <v>7704</v>
      </c>
      <c r="O79" s="9">
        <v>1093</v>
      </c>
      <c r="P79" s="9">
        <v>1066</v>
      </c>
      <c r="Q79" s="9">
        <v>912</v>
      </c>
      <c r="R79" s="9">
        <v>649</v>
      </c>
      <c r="S79" s="9">
        <v>590</v>
      </c>
      <c r="T79" s="9">
        <v>383</v>
      </c>
      <c r="U79" s="9">
        <v>320</v>
      </c>
      <c r="V79" s="9">
        <v>393</v>
      </c>
      <c r="W79" s="9">
        <v>23366</v>
      </c>
      <c r="X79" s="9">
        <f t="shared" si="8"/>
        <v>9908</v>
      </c>
      <c r="Y79" s="9">
        <f t="shared" si="9"/>
        <v>3071</v>
      </c>
      <c r="Z79" s="9">
        <f t="shared" si="10"/>
        <v>2335</v>
      </c>
      <c r="AC79" s="152" t="s">
        <v>1049</v>
      </c>
      <c r="AD79" s="433">
        <v>11</v>
      </c>
      <c r="AE79" s="433">
        <v>75</v>
      </c>
      <c r="AF79" s="433">
        <v>2</v>
      </c>
      <c r="AG79" s="433">
        <v>36</v>
      </c>
      <c r="AH79" s="433">
        <v>26821</v>
      </c>
      <c r="AI79" s="433"/>
      <c r="AJ79" s="433">
        <v>83</v>
      </c>
      <c r="AK79" s="433">
        <v>11</v>
      </c>
      <c r="AL79" s="433">
        <v>839</v>
      </c>
      <c r="AM79" s="433"/>
      <c r="AN79" s="433"/>
      <c r="AO79" s="433"/>
      <c r="AP79" s="433">
        <v>1</v>
      </c>
      <c r="AQ79" s="433">
        <v>32</v>
      </c>
      <c r="AR79" s="433">
        <v>590</v>
      </c>
      <c r="AS79" s="433">
        <v>1</v>
      </c>
      <c r="AT79" s="433">
        <v>6</v>
      </c>
      <c r="AU79" s="433">
        <v>2</v>
      </c>
      <c r="AV79" s="433">
        <v>8</v>
      </c>
      <c r="AW79" s="433"/>
      <c r="AX79" s="433">
        <v>1</v>
      </c>
      <c r="AY79" s="433">
        <v>12</v>
      </c>
      <c r="AZ79" s="433"/>
      <c r="BA79" s="433"/>
      <c r="BB79" s="9">
        <v>28531</v>
      </c>
      <c r="BC79" s="9"/>
      <c r="BD79" s="10" t="s">
        <v>1002</v>
      </c>
      <c r="BE79" s="9">
        <v>624</v>
      </c>
      <c r="BF79" s="9">
        <v>586</v>
      </c>
      <c r="BG79" s="9">
        <v>1210</v>
      </c>
      <c r="BI79" s="10" t="s">
        <v>1002</v>
      </c>
      <c r="BJ79" s="9">
        <v>800</v>
      </c>
      <c r="BK79" s="9">
        <v>410</v>
      </c>
      <c r="BL79" s="9"/>
      <c r="BM79" s="9">
        <v>1210</v>
      </c>
      <c r="BO79" s="9"/>
      <c r="BP79" s="10" t="s">
        <v>1002</v>
      </c>
      <c r="BQ79" s="9">
        <v>10</v>
      </c>
      <c r="BR79" s="9">
        <v>51</v>
      </c>
      <c r="BS79" s="9">
        <v>168</v>
      </c>
      <c r="BT79" s="9">
        <v>53</v>
      </c>
      <c r="BU79" s="9">
        <v>669</v>
      </c>
      <c r="BV79" s="9">
        <v>77</v>
      </c>
      <c r="BW79" s="9">
        <v>65</v>
      </c>
      <c r="BX79" s="9">
        <v>49</v>
      </c>
      <c r="BY79" s="9">
        <v>33</v>
      </c>
      <c r="BZ79" s="9">
        <v>15</v>
      </c>
      <c r="CA79" s="9">
        <v>6</v>
      </c>
      <c r="CB79" s="9">
        <v>5</v>
      </c>
      <c r="CC79" s="9">
        <v>9</v>
      </c>
      <c r="CD79" s="9">
        <v>1210</v>
      </c>
      <c r="CE79" s="9">
        <f t="shared" si="11"/>
        <v>722</v>
      </c>
      <c r="CF79" s="9">
        <f t="shared" si="12"/>
        <v>191</v>
      </c>
      <c r="CG79" s="244">
        <f t="shared" si="13"/>
        <v>68</v>
      </c>
    </row>
    <row r="80" spans="1:85">
      <c r="A80" s="10" t="s">
        <v>1003</v>
      </c>
      <c r="B80" s="9">
        <v>589</v>
      </c>
      <c r="C80" s="9">
        <v>1201</v>
      </c>
      <c r="D80" s="9">
        <v>1790</v>
      </c>
      <c r="E80"/>
      <c r="I80" s="10" t="s">
        <v>1003</v>
      </c>
      <c r="J80" s="9">
        <v>20</v>
      </c>
      <c r="K80" s="9">
        <v>74</v>
      </c>
      <c r="L80" s="9">
        <v>286</v>
      </c>
      <c r="M80" s="9">
        <v>144</v>
      </c>
      <c r="N80" s="9">
        <v>547</v>
      </c>
      <c r="O80" s="9">
        <v>114</v>
      </c>
      <c r="P80" s="9">
        <v>125</v>
      </c>
      <c r="Q80" s="9">
        <v>110</v>
      </c>
      <c r="R80" s="9">
        <v>94</v>
      </c>
      <c r="S80" s="9">
        <v>70</v>
      </c>
      <c r="T80" s="9">
        <v>68</v>
      </c>
      <c r="U80" s="9">
        <v>57</v>
      </c>
      <c r="V80" s="9">
        <v>81</v>
      </c>
      <c r="W80" s="9">
        <v>1790</v>
      </c>
      <c r="X80" s="9">
        <f t="shared" si="8"/>
        <v>691</v>
      </c>
      <c r="Y80" s="9">
        <f t="shared" si="9"/>
        <v>349</v>
      </c>
      <c r="Z80" s="9">
        <f t="shared" si="10"/>
        <v>370</v>
      </c>
      <c r="AC80" s="10" t="s">
        <v>285</v>
      </c>
      <c r="AD80" s="433">
        <v>433</v>
      </c>
      <c r="AE80" s="433">
        <v>607</v>
      </c>
      <c r="AF80" s="433">
        <v>50</v>
      </c>
      <c r="AG80" s="433">
        <v>186</v>
      </c>
      <c r="AH80" s="433">
        <v>159065</v>
      </c>
      <c r="AI80" s="433">
        <v>120</v>
      </c>
      <c r="AJ80" s="433">
        <v>1816</v>
      </c>
      <c r="AK80" s="433">
        <v>192</v>
      </c>
      <c r="AL80" s="433">
        <v>53708</v>
      </c>
      <c r="AM80" s="433">
        <v>47</v>
      </c>
      <c r="AN80" s="433">
        <v>11</v>
      </c>
      <c r="AO80" s="433">
        <v>15</v>
      </c>
      <c r="AP80" s="433">
        <v>13</v>
      </c>
      <c r="AQ80" s="433">
        <v>228</v>
      </c>
      <c r="AR80" s="433">
        <v>20308</v>
      </c>
      <c r="AS80" s="433">
        <v>146</v>
      </c>
      <c r="AT80" s="433">
        <v>45</v>
      </c>
      <c r="AU80" s="433">
        <v>43</v>
      </c>
      <c r="AV80" s="433">
        <v>236</v>
      </c>
      <c r="AW80" s="433"/>
      <c r="AX80" s="433">
        <v>14</v>
      </c>
      <c r="AY80" s="433">
        <v>97</v>
      </c>
      <c r="AZ80" s="433">
        <v>4</v>
      </c>
      <c r="BA80" s="433">
        <v>9</v>
      </c>
      <c r="BB80" s="9">
        <v>237393</v>
      </c>
      <c r="BC80" s="9"/>
      <c r="BD80" s="10" t="s">
        <v>1003</v>
      </c>
      <c r="BE80" s="9">
        <v>94</v>
      </c>
      <c r="BF80" s="9">
        <v>88</v>
      </c>
      <c r="BG80" s="9">
        <v>182</v>
      </c>
      <c r="BI80" s="10" t="s">
        <v>1003</v>
      </c>
      <c r="BJ80" s="9">
        <v>93</v>
      </c>
      <c r="BK80" s="9">
        <v>89</v>
      </c>
      <c r="BL80" s="9"/>
      <c r="BM80" s="9">
        <v>182</v>
      </c>
      <c r="BO80" s="9"/>
      <c r="BP80" s="10" t="s">
        <v>1003</v>
      </c>
      <c r="BQ80" s="9">
        <v>1</v>
      </c>
      <c r="BR80" s="9">
        <v>3</v>
      </c>
      <c r="BS80" s="9">
        <v>31</v>
      </c>
      <c r="BT80" s="9">
        <v>10</v>
      </c>
      <c r="BU80" s="9">
        <v>87</v>
      </c>
      <c r="BV80" s="9">
        <v>10</v>
      </c>
      <c r="BW80" s="9">
        <v>15</v>
      </c>
      <c r="BX80" s="9">
        <v>9</v>
      </c>
      <c r="BY80" s="9">
        <v>9</v>
      </c>
      <c r="BZ80" s="9">
        <v>2</v>
      </c>
      <c r="CA80" s="9">
        <v>2</v>
      </c>
      <c r="CB80" s="9">
        <v>2</v>
      </c>
      <c r="CC80" s="9">
        <v>1</v>
      </c>
      <c r="CD80" s="9">
        <v>182</v>
      </c>
      <c r="CE80" s="9">
        <f t="shared" si="11"/>
        <v>97</v>
      </c>
      <c r="CF80" s="9">
        <f t="shared" si="12"/>
        <v>34</v>
      </c>
      <c r="CG80" s="244">
        <f t="shared" si="13"/>
        <v>16</v>
      </c>
    </row>
    <row r="81" spans="1:85">
      <c r="A81" s="10" t="s">
        <v>1004</v>
      </c>
      <c r="B81" s="9">
        <v>5196</v>
      </c>
      <c r="C81" s="9">
        <v>5932</v>
      </c>
      <c r="D81" s="9">
        <v>11128</v>
      </c>
      <c r="E81"/>
      <c r="I81" s="10" t="s">
        <v>1004</v>
      </c>
      <c r="J81" s="9">
        <v>148</v>
      </c>
      <c r="K81" s="9">
        <v>592</v>
      </c>
      <c r="L81" s="9">
        <v>1668</v>
      </c>
      <c r="M81" s="9">
        <v>856</v>
      </c>
      <c r="N81" s="9">
        <v>3900</v>
      </c>
      <c r="O81" s="9">
        <v>695</v>
      </c>
      <c r="P81" s="9">
        <v>755</v>
      </c>
      <c r="Q81" s="9">
        <v>623</v>
      </c>
      <c r="R81" s="9">
        <v>531</v>
      </c>
      <c r="S81" s="9">
        <v>422</v>
      </c>
      <c r="T81" s="9">
        <v>333</v>
      </c>
      <c r="U81" s="9">
        <v>235</v>
      </c>
      <c r="V81" s="9">
        <v>370</v>
      </c>
      <c r="W81" s="9">
        <v>11128</v>
      </c>
      <c r="X81" s="9">
        <f t="shared" si="8"/>
        <v>4756</v>
      </c>
      <c r="Y81" s="9">
        <f t="shared" si="9"/>
        <v>2073</v>
      </c>
      <c r="Z81" s="9">
        <f t="shared" si="10"/>
        <v>1891</v>
      </c>
      <c r="AC81" s="152" t="s">
        <v>929</v>
      </c>
      <c r="AD81" s="433">
        <v>11</v>
      </c>
      <c r="AE81" s="433">
        <v>8</v>
      </c>
      <c r="AF81" s="433"/>
      <c r="AG81" s="433">
        <v>9</v>
      </c>
      <c r="AH81" s="433">
        <v>10199</v>
      </c>
      <c r="AI81" s="433"/>
      <c r="AJ81" s="433">
        <v>35</v>
      </c>
      <c r="AK81" s="433">
        <v>5</v>
      </c>
      <c r="AL81" s="433">
        <v>1431</v>
      </c>
      <c r="AM81" s="433">
        <v>2</v>
      </c>
      <c r="AN81" s="433">
        <v>1</v>
      </c>
      <c r="AO81" s="433"/>
      <c r="AP81" s="433"/>
      <c r="AQ81" s="433">
        <v>3</v>
      </c>
      <c r="AR81" s="433">
        <v>1302</v>
      </c>
      <c r="AS81" s="433">
        <v>7</v>
      </c>
      <c r="AT81" s="433">
        <v>1</v>
      </c>
      <c r="AU81" s="433"/>
      <c r="AV81" s="433">
        <v>10</v>
      </c>
      <c r="AW81" s="433"/>
      <c r="AX81" s="433"/>
      <c r="AY81" s="433">
        <v>1</v>
      </c>
      <c r="AZ81" s="433"/>
      <c r="BA81" s="433"/>
      <c r="BB81" s="9">
        <v>13025</v>
      </c>
      <c r="BC81" s="9"/>
      <c r="BD81" s="10" t="s">
        <v>1004</v>
      </c>
      <c r="BE81" s="9">
        <v>2414</v>
      </c>
      <c r="BF81" s="9">
        <v>2417</v>
      </c>
      <c r="BG81" s="9">
        <v>4831</v>
      </c>
      <c r="BI81" s="10" t="s">
        <v>1004</v>
      </c>
      <c r="BJ81" s="9">
        <v>2343</v>
      </c>
      <c r="BK81" s="9">
        <v>2480</v>
      </c>
      <c r="BL81" s="9">
        <v>8</v>
      </c>
      <c r="BM81" s="9">
        <v>4831</v>
      </c>
      <c r="BO81" s="9"/>
      <c r="BP81" s="10" t="s">
        <v>1004</v>
      </c>
      <c r="BQ81" s="9">
        <v>45</v>
      </c>
      <c r="BR81" s="9">
        <v>251</v>
      </c>
      <c r="BS81" s="9">
        <v>680</v>
      </c>
      <c r="BT81" s="9">
        <v>321</v>
      </c>
      <c r="BU81" s="9">
        <v>1920</v>
      </c>
      <c r="BV81" s="9">
        <v>335</v>
      </c>
      <c r="BW81" s="9">
        <v>341</v>
      </c>
      <c r="BX81" s="9">
        <v>292</v>
      </c>
      <c r="BY81" s="9">
        <v>224</v>
      </c>
      <c r="BZ81" s="9">
        <v>136</v>
      </c>
      <c r="CA81" s="9">
        <v>116</v>
      </c>
      <c r="CB81" s="9">
        <v>68</v>
      </c>
      <c r="CC81" s="9">
        <v>102</v>
      </c>
      <c r="CD81" s="9">
        <v>4831</v>
      </c>
      <c r="CE81" s="9">
        <f t="shared" si="11"/>
        <v>2241</v>
      </c>
      <c r="CF81" s="9">
        <f t="shared" si="12"/>
        <v>968</v>
      </c>
      <c r="CG81" s="244">
        <f t="shared" si="13"/>
        <v>646</v>
      </c>
    </row>
    <row r="82" spans="1:85">
      <c r="A82" s="10" t="s">
        <v>1005</v>
      </c>
      <c r="B82" s="9">
        <v>1435</v>
      </c>
      <c r="C82" s="9">
        <v>5109</v>
      </c>
      <c r="D82" s="9">
        <v>6544</v>
      </c>
      <c r="E82"/>
      <c r="I82" s="10" t="s">
        <v>1005</v>
      </c>
      <c r="J82" s="9">
        <v>116</v>
      </c>
      <c r="K82" s="9">
        <v>435</v>
      </c>
      <c r="L82" s="9">
        <v>1315</v>
      </c>
      <c r="M82" s="9">
        <v>635</v>
      </c>
      <c r="N82" s="9">
        <v>2203</v>
      </c>
      <c r="O82" s="9">
        <v>346</v>
      </c>
      <c r="P82" s="9">
        <v>315</v>
      </c>
      <c r="Q82" s="9">
        <v>244</v>
      </c>
      <c r="R82" s="9">
        <v>202</v>
      </c>
      <c r="S82" s="9">
        <v>187</v>
      </c>
      <c r="T82" s="9">
        <v>155</v>
      </c>
      <c r="U82" s="9">
        <v>176</v>
      </c>
      <c r="V82" s="9">
        <v>215</v>
      </c>
      <c r="W82" s="9">
        <v>6544</v>
      </c>
      <c r="X82" s="9">
        <f t="shared" si="8"/>
        <v>2838</v>
      </c>
      <c r="Y82" s="9">
        <f t="shared" si="9"/>
        <v>905</v>
      </c>
      <c r="Z82" s="9">
        <f t="shared" si="10"/>
        <v>935</v>
      </c>
      <c r="AC82" s="152" t="s">
        <v>931</v>
      </c>
      <c r="AD82" s="433"/>
      <c r="AE82" s="433"/>
      <c r="AF82" s="433">
        <v>1</v>
      </c>
      <c r="AG82" s="433"/>
      <c r="AH82" s="433">
        <v>1008</v>
      </c>
      <c r="AI82" s="433"/>
      <c r="AJ82" s="433"/>
      <c r="AK82" s="433">
        <v>5</v>
      </c>
      <c r="AL82" s="433">
        <v>1773</v>
      </c>
      <c r="AM82" s="433"/>
      <c r="AN82" s="433"/>
      <c r="AO82" s="433"/>
      <c r="AP82" s="433"/>
      <c r="AQ82" s="433">
        <v>1</v>
      </c>
      <c r="AR82" s="433">
        <v>257</v>
      </c>
      <c r="AS82" s="433">
        <v>2</v>
      </c>
      <c r="AT82" s="433"/>
      <c r="AU82" s="433"/>
      <c r="AV82" s="433">
        <v>1</v>
      </c>
      <c r="AW82" s="433"/>
      <c r="AX82" s="433"/>
      <c r="AY82" s="433"/>
      <c r="AZ82" s="433"/>
      <c r="BA82" s="433"/>
      <c r="BB82" s="9">
        <v>3048</v>
      </c>
      <c r="BC82" s="9"/>
      <c r="BD82" s="10" t="s">
        <v>1005</v>
      </c>
      <c r="BE82" s="9">
        <v>310</v>
      </c>
      <c r="BF82" s="9">
        <v>283</v>
      </c>
      <c r="BG82" s="9">
        <v>593</v>
      </c>
      <c r="BI82" s="10" t="s">
        <v>1005</v>
      </c>
      <c r="BJ82" s="9">
        <v>377</v>
      </c>
      <c r="BK82" s="9">
        <v>215</v>
      </c>
      <c r="BL82" s="9">
        <v>1</v>
      </c>
      <c r="BM82" s="9">
        <v>593</v>
      </c>
      <c r="BO82" s="9"/>
      <c r="BP82" s="10" t="s">
        <v>1005</v>
      </c>
      <c r="BQ82" s="9">
        <v>4</v>
      </c>
      <c r="BR82" s="9">
        <v>25</v>
      </c>
      <c r="BS82" s="9">
        <v>85</v>
      </c>
      <c r="BT82" s="9">
        <v>44</v>
      </c>
      <c r="BU82" s="9">
        <v>335</v>
      </c>
      <c r="BV82" s="9">
        <v>26</v>
      </c>
      <c r="BW82" s="9">
        <v>23</v>
      </c>
      <c r="BX82" s="9">
        <v>17</v>
      </c>
      <c r="BY82" s="9">
        <v>10</v>
      </c>
      <c r="BZ82" s="9">
        <v>6</v>
      </c>
      <c r="CA82" s="9">
        <v>7</v>
      </c>
      <c r="CB82" s="9">
        <v>6</v>
      </c>
      <c r="CC82" s="9">
        <v>5</v>
      </c>
      <c r="CD82" s="9">
        <v>593</v>
      </c>
      <c r="CE82" s="9">
        <f t="shared" si="11"/>
        <v>379</v>
      </c>
      <c r="CF82" s="9">
        <f t="shared" si="12"/>
        <v>66</v>
      </c>
      <c r="CG82" s="244">
        <f t="shared" si="13"/>
        <v>34</v>
      </c>
    </row>
    <row r="83" spans="1:85">
      <c r="A83" s="10" t="s">
        <v>1006</v>
      </c>
      <c r="B83" s="9">
        <v>2168</v>
      </c>
      <c r="C83" s="9">
        <v>3751</v>
      </c>
      <c r="D83" s="9">
        <v>5919</v>
      </c>
      <c r="E83"/>
      <c r="I83" s="10" t="s">
        <v>1006</v>
      </c>
      <c r="J83" s="9">
        <v>70</v>
      </c>
      <c r="K83" s="9">
        <v>313</v>
      </c>
      <c r="L83" s="9">
        <v>992</v>
      </c>
      <c r="M83" s="9">
        <v>519</v>
      </c>
      <c r="N83" s="9">
        <v>1959</v>
      </c>
      <c r="O83" s="9">
        <v>335</v>
      </c>
      <c r="P83" s="9">
        <v>377</v>
      </c>
      <c r="Q83" s="9">
        <v>346</v>
      </c>
      <c r="R83" s="9">
        <v>352</v>
      </c>
      <c r="S83" s="9">
        <v>214</v>
      </c>
      <c r="T83" s="9">
        <v>164</v>
      </c>
      <c r="U83" s="9">
        <v>122</v>
      </c>
      <c r="V83" s="9">
        <v>156</v>
      </c>
      <c r="W83" s="9">
        <v>5919</v>
      </c>
      <c r="X83" s="9">
        <f t="shared" si="8"/>
        <v>2478</v>
      </c>
      <c r="Y83" s="9">
        <f t="shared" si="9"/>
        <v>1058</v>
      </c>
      <c r="Z83" s="9">
        <f t="shared" si="10"/>
        <v>1008</v>
      </c>
      <c r="AC83" s="152" t="s">
        <v>942</v>
      </c>
      <c r="AD83" s="433">
        <v>4</v>
      </c>
      <c r="AE83" s="433">
        <v>2</v>
      </c>
      <c r="AF83" s="433"/>
      <c r="AG83" s="433"/>
      <c r="AH83" s="433">
        <v>2068</v>
      </c>
      <c r="AI83" s="433">
        <v>1</v>
      </c>
      <c r="AJ83" s="433">
        <v>11</v>
      </c>
      <c r="AK83" s="433">
        <v>5</v>
      </c>
      <c r="AL83" s="433">
        <v>4458</v>
      </c>
      <c r="AM83" s="433">
        <v>1</v>
      </c>
      <c r="AN83" s="433"/>
      <c r="AO83" s="433"/>
      <c r="AP83" s="433"/>
      <c r="AQ83" s="433"/>
      <c r="AR83" s="433">
        <v>170</v>
      </c>
      <c r="AS83" s="433"/>
      <c r="AT83" s="433"/>
      <c r="AU83" s="433">
        <v>1</v>
      </c>
      <c r="AV83" s="433"/>
      <c r="AW83" s="433"/>
      <c r="AX83" s="433"/>
      <c r="AY83" s="433"/>
      <c r="AZ83" s="433"/>
      <c r="BA83" s="433">
        <v>1</v>
      </c>
      <c r="BB83" s="9">
        <v>6722</v>
      </c>
      <c r="BC83" s="9"/>
      <c r="BD83" s="10" t="s">
        <v>1006</v>
      </c>
      <c r="BE83" s="9">
        <v>602</v>
      </c>
      <c r="BF83" s="9">
        <v>576</v>
      </c>
      <c r="BG83" s="9">
        <v>1178</v>
      </c>
      <c r="BI83" s="10" t="s">
        <v>1006</v>
      </c>
      <c r="BJ83" s="9">
        <v>584</v>
      </c>
      <c r="BK83" s="9">
        <v>594</v>
      </c>
      <c r="BL83" s="9"/>
      <c r="BM83" s="9">
        <v>1178</v>
      </c>
      <c r="BO83" s="9"/>
      <c r="BP83" s="10" t="s">
        <v>1006</v>
      </c>
      <c r="BQ83" s="9">
        <v>8</v>
      </c>
      <c r="BR83" s="9">
        <v>34</v>
      </c>
      <c r="BS83" s="9">
        <v>145</v>
      </c>
      <c r="BT83" s="9">
        <v>86</v>
      </c>
      <c r="BU83" s="9">
        <v>411</v>
      </c>
      <c r="BV83" s="9">
        <v>95</v>
      </c>
      <c r="BW83" s="9">
        <v>85</v>
      </c>
      <c r="BX83" s="9">
        <v>66</v>
      </c>
      <c r="BY83" s="9">
        <v>80</v>
      </c>
      <c r="BZ83" s="9">
        <v>60</v>
      </c>
      <c r="CA83" s="9">
        <v>50</v>
      </c>
      <c r="CB83" s="9">
        <v>21</v>
      </c>
      <c r="CC83" s="9">
        <v>37</v>
      </c>
      <c r="CD83" s="9">
        <v>1178</v>
      </c>
      <c r="CE83" s="9">
        <f t="shared" si="11"/>
        <v>497</v>
      </c>
      <c r="CF83" s="9">
        <f t="shared" si="12"/>
        <v>246</v>
      </c>
      <c r="CG83" s="244">
        <f t="shared" si="13"/>
        <v>248</v>
      </c>
    </row>
    <row r="84" spans="1:85">
      <c r="A84" s="10" t="s">
        <v>1007</v>
      </c>
      <c r="B84" s="9">
        <v>22712</v>
      </c>
      <c r="C84" s="9">
        <v>3054</v>
      </c>
      <c r="D84" s="9">
        <v>25766</v>
      </c>
      <c r="E84"/>
      <c r="I84" s="10" t="s">
        <v>1007</v>
      </c>
      <c r="J84" s="9">
        <v>331</v>
      </c>
      <c r="K84" s="9">
        <v>1364</v>
      </c>
      <c r="L84" s="9">
        <v>4761</v>
      </c>
      <c r="M84" s="9">
        <v>2125</v>
      </c>
      <c r="N84" s="9">
        <v>8895</v>
      </c>
      <c r="O84" s="9">
        <v>1381</v>
      </c>
      <c r="P84" s="9">
        <v>1581</v>
      </c>
      <c r="Q84" s="9">
        <v>1396</v>
      </c>
      <c r="R84" s="9">
        <v>1225</v>
      </c>
      <c r="S84" s="9">
        <v>896</v>
      </c>
      <c r="T84" s="9">
        <v>655</v>
      </c>
      <c r="U84" s="9">
        <v>554</v>
      </c>
      <c r="V84" s="9">
        <v>602</v>
      </c>
      <c r="W84" s="9">
        <v>25766</v>
      </c>
      <c r="X84" s="9">
        <f t="shared" si="8"/>
        <v>11020</v>
      </c>
      <c r="Y84" s="9">
        <f t="shared" si="9"/>
        <v>4358</v>
      </c>
      <c r="Z84" s="9">
        <f t="shared" si="10"/>
        <v>3932</v>
      </c>
      <c r="AC84" s="152" t="s">
        <v>960</v>
      </c>
      <c r="AD84" s="433">
        <v>12</v>
      </c>
      <c r="AE84" s="433">
        <v>11</v>
      </c>
      <c r="AF84" s="433">
        <v>3</v>
      </c>
      <c r="AG84" s="433">
        <v>1</v>
      </c>
      <c r="AH84" s="433">
        <v>12759</v>
      </c>
      <c r="AI84" s="433"/>
      <c r="AJ84" s="433">
        <v>15</v>
      </c>
      <c r="AK84" s="433">
        <v>5</v>
      </c>
      <c r="AL84" s="433">
        <v>968</v>
      </c>
      <c r="AM84" s="433"/>
      <c r="AN84" s="433"/>
      <c r="AO84" s="433"/>
      <c r="AP84" s="433"/>
      <c r="AQ84" s="433">
        <v>3</v>
      </c>
      <c r="AR84" s="433">
        <v>720</v>
      </c>
      <c r="AS84" s="433">
        <v>7</v>
      </c>
      <c r="AT84" s="433">
        <v>1</v>
      </c>
      <c r="AU84" s="433"/>
      <c r="AV84" s="433">
        <v>19</v>
      </c>
      <c r="AW84" s="433"/>
      <c r="AX84" s="433"/>
      <c r="AY84" s="433">
        <v>7</v>
      </c>
      <c r="AZ84" s="433"/>
      <c r="BA84" s="433">
        <v>1</v>
      </c>
      <c r="BB84" s="9">
        <v>14532</v>
      </c>
      <c r="BC84" s="9"/>
      <c r="BD84" s="10" t="s">
        <v>1007</v>
      </c>
      <c r="BE84" s="9">
        <v>9595</v>
      </c>
      <c r="BF84" s="9">
        <v>7856</v>
      </c>
      <c r="BG84" s="9">
        <v>17451</v>
      </c>
      <c r="BI84" s="10" t="s">
        <v>1007</v>
      </c>
      <c r="BJ84" s="9">
        <v>9125</v>
      </c>
      <c r="BK84" s="9">
        <v>8302</v>
      </c>
      <c r="BL84" s="9">
        <v>24</v>
      </c>
      <c r="BM84" s="9">
        <v>17451</v>
      </c>
      <c r="BO84" s="9"/>
      <c r="BP84" s="10" t="s">
        <v>1007</v>
      </c>
      <c r="BQ84" s="9">
        <v>192</v>
      </c>
      <c r="BR84" s="9">
        <v>865</v>
      </c>
      <c r="BS84" s="9">
        <v>2710</v>
      </c>
      <c r="BT84" s="9">
        <v>1180</v>
      </c>
      <c r="BU84" s="9">
        <v>7727</v>
      </c>
      <c r="BV84" s="9">
        <v>1273</v>
      </c>
      <c r="BW84" s="9">
        <v>1094</v>
      </c>
      <c r="BX84" s="9">
        <v>893</v>
      </c>
      <c r="BY84" s="9">
        <v>596</v>
      </c>
      <c r="BZ84" s="9">
        <v>350</v>
      </c>
      <c r="CA84" s="9">
        <v>233</v>
      </c>
      <c r="CB84" s="9">
        <v>170</v>
      </c>
      <c r="CC84" s="9">
        <v>168</v>
      </c>
      <c r="CD84" s="9">
        <v>17451</v>
      </c>
      <c r="CE84" s="9">
        <f t="shared" si="11"/>
        <v>8907</v>
      </c>
      <c r="CF84" s="9">
        <f t="shared" si="12"/>
        <v>3260</v>
      </c>
      <c r="CG84" s="244">
        <f t="shared" si="13"/>
        <v>1517</v>
      </c>
    </row>
    <row r="85" spans="1:85">
      <c r="A85" s="10" t="s">
        <v>1008</v>
      </c>
      <c r="B85" s="9">
        <v>4711</v>
      </c>
      <c r="C85" s="9">
        <v>2648</v>
      </c>
      <c r="D85" s="9">
        <v>7359</v>
      </c>
      <c r="E85"/>
      <c r="I85" s="10" t="s">
        <v>1008</v>
      </c>
      <c r="J85" s="9">
        <v>58</v>
      </c>
      <c r="K85" s="9">
        <v>344</v>
      </c>
      <c r="L85" s="9">
        <v>1369</v>
      </c>
      <c r="M85" s="9">
        <v>638</v>
      </c>
      <c r="N85" s="9">
        <v>2270</v>
      </c>
      <c r="O85" s="9">
        <v>425</v>
      </c>
      <c r="P85" s="9">
        <v>493</v>
      </c>
      <c r="Q85" s="9">
        <v>425</v>
      </c>
      <c r="R85" s="9">
        <v>379</v>
      </c>
      <c r="S85" s="9">
        <v>323</v>
      </c>
      <c r="T85" s="9">
        <v>238</v>
      </c>
      <c r="U85" s="9">
        <v>177</v>
      </c>
      <c r="V85" s="9">
        <v>220</v>
      </c>
      <c r="W85" s="9">
        <v>7359</v>
      </c>
      <c r="X85" s="9">
        <f t="shared" si="8"/>
        <v>2908</v>
      </c>
      <c r="Y85" s="9">
        <f t="shared" si="9"/>
        <v>1343</v>
      </c>
      <c r="Z85" s="9">
        <f t="shared" si="10"/>
        <v>1337</v>
      </c>
      <c r="AC85" s="152" t="s">
        <v>965</v>
      </c>
      <c r="AD85" s="433">
        <v>68</v>
      </c>
      <c r="AE85" s="433">
        <v>8</v>
      </c>
      <c r="AF85" s="433">
        <v>1</v>
      </c>
      <c r="AG85" s="433">
        <v>10</v>
      </c>
      <c r="AH85" s="433">
        <v>6520</v>
      </c>
      <c r="AI85" s="433">
        <v>13</v>
      </c>
      <c r="AJ85" s="433">
        <v>13</v>
      </c>
      <c r="AK85" s="433">
        <v>6</v>
      </c>
      <c r="AL85" s="433">
        <v>3979</v>
      </c>
      <c r="AM85" s="433"/>
      <c r="AN85" s="433"/>
      <c r="AO85" s="433"/>
      <c r="AP85" s="433">
        <v>1</v>
      </c>
      <c r="AQ85" s="433"/>
      <c r="AR85" s="433">
        <v>353</v>
      </c>
      <c r="AS85" s="433">
        <v>2</v>
      </c>
      <c r="AT85" s="433"/>
      <c r="AU85" s="433">
        <v>3</v>
      </c>
      <c r="AV85" s="433">
        <v>1</v>
      </c>
      <c r="AW85" s="433"/>
      <c r="AX85" s="433"/>
      <c r="AY85" s="433">
        <v>1</v>
      </c>
      <c r="AZ85" s="433"/>
      <c r="BA85" s="433"/>
      <c r="BB85" s="9">
        <v>10979</v>
      </c>
      <c r="BC85" s="9"/>
      <c r="BD85" s="10" t="s">
        <v>1008</v>
      </c>
      <c r="BE85" s="9">
        <v>1950</v>
      </c>
      <c r="BF85" s="9">
        <v>1551</v>
      </c>
      <c r="BG85" s="9">
        <v>3501</v>
      </c>
      <c r="BI85" s="10" t="s">
        <v>1008</v>
      </c>
      <c r="BJ85" s="9">
        <v>1848</v>
      </c>
      <c r="BK85" s="9">
        <v>1653</v>
      </c>
      <c r="BL85" s="9"/>
      <c r="BM85" s="9">
        <v>3501</v>
      </c>
      <c r="BO85" s="9"/>
      <c r="BP85" s="10" t="s">
        <v>1008</v>
      </c>
      <c r="BQ85" s="9">
        <v>14</v>
      </c>
      <c r="BR85" s="9">
        <v>128</v>
      </c>
      <c r="BS85" s="9">
        <v>602</v>
      </c>
      <c r="BT85" s="9">
        <v>263</v>
      </c>
      <c r="BU85" s="9">
        <v>1409</v>
      </c>
      <c r="BV85" s="9">
        <v>275</v>
      </c>
      <c r="BW85" s="9">
        <v>263</v>
      </c>
      <c r="BX85" s="9">
        <v>201</v>
      </c>
      <c r="BY85" s="9">
        <v>133</v>
      </c>
      <c r="BZ85" s="9">
        <v>83</v>
      </c>
      <c r="CA85" s="9">
        <v>54</v>
      </c>
      <c r="CB85" s="9">
        <v>34</v>
      </c>
      <c r="CC85" s="9">
        <v>42</v>
      </c>
      <c r="CD85" s="9">
        <v>3501</v>
      </c>
      <c r="CE85" s="9">
        <f t="shared" si="11"/>
        <v>1672</v>
      </c>
      <c r="CF85" s="9">
        <f t="shared" si="12"/>
        <v>739</v>
      </c>
      <c r="CG85" s="244">
        <f t="shared" si="13"/>
        <v>346</v>
      </c>
    </row>
    <row r="86" spans="1:85">
      <c r="A86" s="10" t="s">
        <v>1009</v>
      </c>
      <c r="B86" s="9">
        <v>4608</v>
      </c>
      <c r="C86" s="9">
        <v>4262</v>
      </c>
      <c r="D86" s="9">
        <v>8870</v>
      </c>
      <c r="E86"/>
      <c r="I86" s="10" t="s">
        <v>1009</v>
      </c>
      <c r="J86" s="9">
        <v>101</v>
      </c>
      <c r="K86" s="9">
        <v>546</v>
      </c>
      <c r="L86" s="9">
        <v>1751</v>
      </c>
      <c r="M86" s="9">
        <v>848</v>
      </c>
      <c r="N86" s="9">
        <v>3117</v>
      </c>
      <c r="O86" s="9">
        <v>478</v>
      </c>
      <c r="P86" s="9">
        <v>425</v>
      </c>
      <c r="Q86" s="9">
        <v>380</v>
      </c>
      <c r="R86" s="9">
        <v>353</v>
      </c>
      <c r="S86" s="9">
        <v>286</v>
      </c>
      <c r="T86" s="9">
        <v>233</v>
      </c>
      <c r="U86" s="9">
        <v>164</v>
      </c>
      <c r="V86" s="9">
        <v>188</v>
      </c>
      <c r="W86" s="9">
        <v>8870</v>
      </c>
      <c r="X86" s="9">
        <f t="shared" si="8"/>
        <v>3965</v>
      </c>
      <c r="Y86" s="9">
        <f t="shared" si="9"/>
        <v>1283</v>
      </c>
      <c r="Z86" s="9">
        <f t="shared" si="10"/>
        <v>1224</v>
      </c>
      <c r="AC86" s="152" t="s">
        <v>966</v>
      </c>
      <c r="AD86" s="433">
        <v>2</v>
      </c>
      <c r="AE86" s="433">
        <v>1</v>
      </c>
      <c r="AF86" s="433"/>
      <c r="AG86" s="433"/>
      <c r="AH86" s="433">
        <v>2171</v>
      </c>
      <c r="AI86" s="433">
        <v>2</v>
      </c>
      <c r="AJ86" s="433">
        <v>6</v>
      </c>
      <c r="AK86" s="433"/>
      <c r="AL86" s="433">
        <v>393</v>
      </c>
      <c r="AM86" s="433"/>
      <c r="AN86" s="433"/>
      <c r="AO86" s="433"/>
      <c r="AP86" s="433"/>
      <c r="AQ86" s="433">
        <v>2</v>
      </c>
      <c r="AR86" s="433">
        <v>349</v>
      </c>
      <c r="AS86" s="433">
        <v>1</v>
      </c>
      <c r="AT86" s="433">
        <v>1</v>
      </c>
      <c r="AU86" s="433"/>
      <c r="AV86" s="433"/>
      <c r="AW86" s="433"/>
      <c r="AX86" s="433"/>
      <c r="AY86" s="433">
        <v>3</v>
      </c>
      <c r="AZ86" s="433">
        <v>4</v>
      </c>
      <c r="BA86" s="433"/>
      <c r="BB86" s="9">
        <v>2935</v>
      </c>
      <c r="BC86" s="9"/>
      <c r="BD86" s="10" t="s">
        <v>1009</v>
      </c>
      <c r="BE86" s="9">
        <v>1631</v>
      </c>
      <c r="BF86" s="9">
        <v>1067</v>
      </c>
      <c r="BG86" s="9">
        <v>2698</v>
      </c>
      <c r="BI86" s="10" t="s">
        <v>1009</v>
      </c>
      <c r="BJ86" s="9">
        <v>1522</v>
      </c>
      <c r="BK86" s="9">
        <v>1174</v>
      </c>
      <c r="BL86" s="9">
        <v>2</v>
      </c>
      <c r="BM86" s="9">
        <v>2698</v>
      </c>
      <c r="BO86" s="9"/>
      <c r="BP86" s="10" t="s">
        <v>1009</v>
      </c>
      <c r="BQ86" s="9">
        <v>33</v>
      </c>
      <c r="BR86" s="9">
        <v>145</v>
      </c>
      <c r="BS86" s="9">
        <v>417</v>
      </c>
      <c r="BT86" s="9">
        <v>172</v>
      </c>
      <c r="BU86" s="9">
        <v>1409</v>
      </c>
      <c r="BV86" s="9">
        <v>205</v>
      </c>
      <c r="BW86" s="9">
        <v>116</v>
      </c>
      <c r="BX86" s="9">
        <v>85</v>
      </c>
      <c r="BY86" s="9">
        <v>50</v>
      </c>
      <c r="BZ86" s="9">
        <v>34</v>
      </c>
      <c r="CA86" s="9">
        <v>15</v>
      </c>
      <c r="CB86" s="9">
        <v>12</v>
      </c>
      <c r="CC86" s="9">
        <v>5</v>
      </c>
      <c r="CD86" s="9">
        <v>2698</v>
      </c>
      <c r="CE86" s="9">
        <f t="shared" si="11"/>
        <v>1581</v>
      </c>
      <c r="CF86" s="9">
        <f t="shared" si="12"/>
        <v>406</v>
      </c>
      <c r="CG86" s="244">
        <f t="shared" si="13"/>
        <v>116</v>
      </c>
    </row>
    <row r="87" spans="1:85">
      <c r="A87" s="10" t="s">
        <v>1010</v>
      </c>
      <c r="B87" s="9">
        <v>11859</v>
      </c>
      <c r="C87" s="9">
        <v>7025</v>
      </c>
      <c r="D87" s="9">
        <v>18884</v>
      </c>
      <c r="E87"/>
      <c r="I87" s="10" t="s">
        <v>1010</v>
      </c>
      <c r="J87" s="9">
        <v>329</v>
      </c>
      <c r="K87" s="9">
        <v>1312</v>
      </c>
      <c r="L87" s="9">
        <v>4158</v>
      </c>
      <c r="M87" s="9">
        <v>1767</v>
      </c>
      <c r="N87" s="9">
        <v>6419</v>
      </c>
      <c r="O87" s="9">
        <v>1050</v>
      </c>
      <c r="P87" s="9">
        <v>1036</v>
      </c>
      <c r="Q87" s="9">
        <v>851</v>
      </c>
      <c r="R87" s="9">
        <v>624</v>
      </c>
      <c r="S87" s="9">
        <v>459</v>
      </c>
      <c r="T87" s="9">
        <v>311</v>
      </c>
      <c r="U87" s="9">
        <v>274</v>
      </c>
      <c r="V87" s="9">
        <v>294</v>
      </c>
      <c r="W87" s="9">
        <v>18884</v>
      </c>
      <c r="X87" s="9">
        <f t="shared" si="8"/>
        <v>8186</v>
      </c>
      <c r="Y87" s="9">
        <f t="shared" si="9"/>
        <v>2937</v>
      </c>
      <c r="Z87" s="9">
        <f t="shared" si="10"/>
        <v>1962</v>
      </c>
      <c r="AC87" s="152" t="s">
        <v>980</v>
      </c>
      <c r="AD87" s="433">
        <v>3</v>
      </c>
      <c r="AE87" s="433">
        <v>1</v>
      </c>
      <c r="AF87" s="433"/>
      <c r="AG87" s="433">
        <v>3</v>
      </c>
      <c r="AH87" s="433">
        <v>1252</v>
      </c>
      <c r="AI87" s="433"/>
      <c r="AJ87" s="433">
        <v>4</v>
      </c>
      <c r="AK87" s="433">
        <v>7</v>
      </c>
      <c r="AL87" s="433">
        <v>5184</v>
      </c>
      <c r="AM87" s="433"/>
      <c r="AN87" s="433"/>
      <c r="AO87" s="433"/>
      <c r="AP87" s="433"/>
      <c r="AQ87" s="433">
        <v>1</v>
      </c>
      <c r="AR87" s="433">
        <v>166</v>
      </c>
      <c r="AS87" s="433">
        <v>17</v>
      </c>
      <c r="AT87" s="433">
        <v>2</v>
      </c>
      <c r="AU87" s="433"/>
      <c r="AV87" s="433">
        <v>4</v>
      </c>
      <c r="AW87" s="433"/>
      <c r="AX87" s="433"/>
      <c r="AY87" s="433"/>
      <c r="AZ87" s="433"/>
      <c r="BA87" s="433"/>
      <c r="BB87" s="9">
        <v>6644</v>
      </c>
      <c r="BC87" s="9"/>
      <c r="BD87" s="10" t="s">
        <v>1010</v>
      </c>
      <c r="BE87" s="9">
        <v>2552</v>
      </c>
      <c r="BF87" s="9">
        <v>1689</v>
      </c>
      <c r="BG87" s="9">
        <v>4241</v>
      </c>
      <c r="BI87" s="10" t="s">
        <v>1010</v>
      </c>
      <c r="BJ87" s="9">
        <v>2640</v>
      </c>
      <c r="BK87" s="9">
        <v>1601</v>
      </c>
      <c r="BL87" s="9"/>
      <c r="BM87" s="9">
        <v>4241</v>
      </c>
      <c r="BO87" s="9"/>
      <c r="BP87" s="10" t="s">
        <v>1010</v>
      </c>
      <c r="BQ87" s="9">
        <v>32</v>
      </c>
      <c r="BR87" s="9">
        <v>207</v>
      </c>
      <c r="BS87" s="9">
        <v>579</v>
      </c>
      <c r="BT87" s="9">
        <v>233</v>
      </c>
      <c r="BU87" s="9">
        <v>2344</v>
      </c>
      <c r="BV87" s="9">
        <v>252</v>
      </c>
      <c r="BW87" s="9">
        <v>218</v>
      </c>
      <c r="BX87" s="9">
        <v>147</v>
      </c>
      <c r="BY87" s="9">
        <v>86</v>
      </c>
      <c r="BZ87" s="9">
        <v>55</v>
      </c>
      <c r="CA87" s="9">
        <v>43</v>
      </c>
      <c r="CB87" s="9">
        <v>19</v>
      </c>
      <c r="CC87" s="9">
        <v>26</v>
      </c>
      <c r="CD87" s="9">
        <v>4241</v>
      </c>
      <c r="CE87" s="9">
        <f t="shared" si="11"/>
        <v>2577</v>
      </c>
      <c r="CF87" s="9">
        <f t="shared" si="12"/>
        <v>617</v>
      </c>
      <c r="CG87" s="244">
        <f t="shared" si="13"/>
        <v>229</v>
      </c>
    </row>
    <row r="88" spans="1:85">
      <c r="A88" s="10" t="s">
        <v>1011</v>
      </c>
      <c r="B88" s="9">
        <v>1881</v>
      </c>
      <c r="C88" s="9">
        <v>1947</v>
      </c>
      <c r="D88" s="9">
        <v>3828</v>
      </c>
      <c r="E88"/>
      <c r="I88" s="10" t="s">
        <v>1011</v>
      </c>
      <c r="J88" s="9">
        <v>32</v>
      </c>
      <c r="K88" s="9">
        <v>159</v>
      </c>
      <c r="L88" s="9">
        <v>569</v>
      </c>
      <c r="M88" s="9">
        <v>332</v>
      </c>
      <c r="N88" s="9">
        <v>1263</v>
      </c>
      <c r="O88" s="9">
        <v>238</v>
      </c>
      <c r="P88" s="9">
        <v>249</v>
      </c>
      <c r="Q88" s="9">
        <v>295</v>
      </c>
      <c r="R88" s="9">
        <v>206</v>
      </c>
      <c r="S88" s="9">
        <v>157</v>
      </c>
      <c r="T88" s="9">
        <v>133</v>
      </c>
      <c r="U88" s="9">
        <v>93</v>
      </c>
      <c r="V88" s="9">
        <v>102</v>
      </c>
      <c r="W88" s="9">
        <v>3828</v>
      </c>
      <c r="X88" s="9">
        <f t="shared" si="8"/>
        <v>1595</v>
      </c>
      <c r="Y88" s="9">
        <f t="shared" si="9"/>
        <v>782</v>
      </c>
      <c r="Z88" s="9">
        <f t="shared" si="10"/>
        <v>691</v>
      </c>
      <c r="AC88" s="152" t="s">
        <v>982</v>
      </c>
      <c r="AD88" s="433">
        <v>9</v>
      </c>
      <c r="AE88" s="433">
        <v>19</v>
      </c>
      <c r="AF88" s="433">
        <v>2</v>
      </c>
      <c r="AG88" s="433">
        <v>2</v>
      </c>
      <c r="AH88" s="433">
        <v>8959</v>
      </c>
      <c r="AI88" s="433">
        <v>1</v>
      </c>
      <c r="AJ88" s="433">
        <v>58</v>
      </c>
      <c r="AK88" s="433">
        <v>9</v>
      </c>
      <c r="AL88" s="433">
        <v>708</v>
      </c>
      <c r="AM88" s="433"/>
      <c r="AN88" s="433"/>
      <c r="AO88" s="433"/>
      <c r="AP88" s="433">
        <v>1</v>
      </c>
      <c r="AQ88" s="433">
        <v>2</v>
      </c>
      <c r="AR88" s="433">
        <v>1255</v>
      </c>
      <c r="AS88" s="433">
        <v>13</v>
      </c>
      <c r="AT88" s="433">
        <v>10</v>
      </c>
      <c r="AU88" s="433">
        <v>2</v>
      </c>
      <c r="AV88" s="433">
        <v>2</v>
      </c>
      <c r="AW88" s="433"/>
      <c r="AX88" s="433"/>
      <c r="AY88" s="433">
        <v>11</v>
      </c>
      <c r="AZ88" s="433"/>
      <c r="BA88" s="433"/>
      <c r="BB88" s="9">
        <v>11063</v>
      </c>
      <c r="BC88" s="9"/>
      <c r="BD88" s="10" t="s">
        <v>1011</v>
      </c>
      <c r="BE88" s="9">
        <v>3500</v>
      </c>
      <c r="BF88" s="9">
        <v>3268</v>
      </c>
      <c r="BG88" s="9">
        <v>6768</v>
      </c>
      <c r="BI88" s="10" t="s">
        <v>1011</v>
      </c>
      <c r="BJ88" s="9">
        <v>3980</v>
      </c>
      <c r="BK88" s="9">
        <v>2785</v>
      </c>
      <c r="BL88" s="9">
        <v>3</v>
      </c>
      <c r="BM88" s="9">
        <v>6768</v>
      </c>
      <c r="BO88" s="9"/>
      <c r="BP88" s="10" t="s">
        <v>1011</v>
      </c>
      <c r="BQ88" s="9">
        <v>57</v>
      </c>
      <c r="BR88" s="9">
        <v>232</v>
      </c>
      <c r="BS88" s="9">
        <v>780</v>
      </c>
      <c r="BT88" s="9">
        <v>398</v>
      </c>
      <c r="BU88" s="9">
        <v>2752</v>
      </c>
      <c r="BV88" s="9">
        <v>503</v>
      </c>
      <c r="BW88" s="9">
        <v>489</v>
      </c>
      <c r="BX88" s="9">
        <v>462</v>
      </c>
      <c r="BY88" s="9">
        <v>362</v>
      </c>
      <c r="BZ88" s="9">
        <v>267</v>
      </c>
      <c r="CA88" s="9">
        <v>174</v>
      </c>
      <c r="CB88" s="9">
        <v>129</v>
      </c>
      <c r="CC88" s="9">
        <v>163</v>
      </c>
      <c r="CD88" s="9">
        <v>6768</v>
      </c>
      <c r="CE88" s="9">
        <f t="shared" si="11"/>
        <v>3150</v>
      </c>
      <c r="CF88" s="9">
        <f t="shared" si="12"/>
        <v>1454</v>
      </c>
      <c r="CG88" s="244">
        <f t="shared" si="13"/>
        <v>1095</v>
      </c>
    </row>
    <row r="89" spans="1:85">
      <c r="A89" s="10" t="s">
        <v>1012</v>
      </c>
      <c r="B89" s="9">
        <v>15424</v>
      </c>
      <c r="C89" s="9">
        <v>6166</v>
      </c>
      <c r="D89" s="9">
        <v>21590</v>
      </c>
      <c r="E89"/>
      <c r="I89" s="10" t="s">
        <v>1012</v>
      </c>
      <c r="J89" s="9">
        <v>229</v>
      </c>
      <c r="K89" s="9">
        <v>1002</v>
      </c>
      <c r="L89" s="9">
        <v>2826</v>
      </c>
      <c r="M89" s="9">
        <v>1621</v>
      </c>
      <c r="N89" s="9">
        <v>7384</v>
      </c>
      <c r="O89" s="9">
        <v>1357</v>
      </c>
      <c r="P89" s="9">
        <v>1516</v>
      </c>
      <c r="Q89" s="9">
        <v>1491</v>
      </c>
      <c r="R89" s="9">
        <v>1155</v>
      </c>
      <c r="S89" s="9">
        <v>948</v>
      </c>
      <c r="T89" s="9">
        <v>709</v>
      </c>
      <c r="U89" s="9">
        <v>564</v>
      </c>
      <c r="V89" s="9">
        <v>788</v>
      </c>
      <c r="W89" s="9">
        <v>21590</v>
      </c>
      <c r="X89" s="9">
        <f t="shared" si="8"/>
        <v>9005</v>
      </c>
      <c r="Y89" s="9">
        <f t="shared" si="9"/>
        <v>4364</v>
      </c>
      <c r="Z89" s="9">
        <f t="shared" si="10"/>
        <v>4164</v>
      </c>
      <c r="AC89" s="152" t="s">
        <v>983</v>
      </c>
      <c r="AD89" s="433">
        <v>1</v>
      </c>
      <c r="AE89" s="433">
        <v>1</v>
      </c>
      <c r="AF89" s="433"/>
      <c r="AG89" s="433">
        <v>2</v>
      </c>
      <c r="AH89" s="433">
        <v>2264</v>
      </c>
      <c r="AI89" s="433"/>
      <c r="AJ89" s="433">
        <v>40</v>
      </c>
      <c r="AK89" s="433">
        <v>4</v>
      </c>
      <c r="AL89" s="433">
        <v>546</v>
      </c>
      <c r="AM89" s="433"/>
      <c r="AN89" s="433"/>
      <c r="AO89" s="433"/>
      <c r="AP89" s="433"/>
      <c r="AQ89" s="433"/>
      <c r="AR89" s="433">
        <v>6</v>
      </c>
      <c r="AS89" s="433">
        <v>3</v>
      </c>
      <c r="AT89" s="433"/>
      <c r="AU89" s="433"/>
      <c r="AV89" s="433"/>
      <c r="AW89" s="433"/>
      <c r="AX89" s="433"/>
      <c r="AY89" s="433">
        <v>2</v>
      </c>
      <c r="AZ89" s="433"/>
      <c r="BA89" s="433"/>
      <c r="BB89" s="9">
        <v>2869</v>
      </c>
      <c r="BC89" s="9"/>
      <c r="BD89" s="10" t="s">
        <v>1012</v>
      </c>
      <c r="BE89" s="9">
        <v>67533</v>
      </c>
      <c r="BF89" s="9">
        <v>68773</v>
      </c>
      <c r="BG89" s="9">
        <v>136306</v>
      </c>
      <c r="BI89" s="10" t="s">
        <v>1012</v>
      </c>
      <c r="BJ89" s="9">
        <v>75754</v>
      </c>
      <c r="BK89" s="9">
        <v>60219</v>
      </c>
      <c r="BL89" s="9">
        <v>333</v>
      </c>
      <c r="BM89" s="9">
        <v>136306</v>
      </c>
      <c r="BO89" s="9"/>
      <c r="BP89" s="10" t="s">
        <v>1012</v>
      </c>
      <c r="BQ89" s="9">
        <v>1444</v>
      </c>
      <c r="BR89" s="9">
        <v>6187</v>
      </c>
      <c r="BS89" s="9">
        <v>17158</v>
      </c>
      <c r="BT89" s="9">
        <v>7846</v>
      </c>
      <c r="BU89" s="9">
        <v>60364</v>
      </c>
      <c r="BV89" s="9">
        <v>9037</v>
      </c>
      <c r="BW89" s="9">
        <v>8818</v>
      </c>
      <c r="BX89" s="9">
        <v>7338</v>
      </c>
      <c r="BY89" s="9">
        <v>5993</v>
      </c>
      <c r="BZ89" s="9">
        <v>4674</v>
      </c>
      <c r="CA89" s="9">
        <v>3153</v>
      </c>
      <c r="CB89" s="9">
        <v>2140</v>
      </c>
      <c r="CC89" s="9">
        <v>2154</v>
      </c>
      <c r="CD89" s="9">
        <v>136306</v>
      </c>
      <c r="CE89" s="9">
        <f t="shared" si="11"/>
        <v>68210</v>
      </c>
      <c r="CF89" s="9">
        <f t="shared" si="12"/>
        <v>25193</v>
      </c>
      <c r="CG89" s="244">
        <f t="shared" si="13"/>
        <v>18114</v>
      </c>
    </row>
    <row r="90" spans="1:85">
      <c r="A90" s="10" t="s">
        <v>1013</v>
      </c>
      <c r="B90" s="9">
        <v>2616</v>
      </c>
      <c r="C90" s="9">
        <v>4718</v>
      </c>
      <c r="D90" s="9">
        <v>7334</v>
      </c>
      <c r="E90"/>
      <c r="I90" s="10" t="s">
        <v>1013</v>
      </c>
      <c r="J90" s="9">
        <v>116</v>
      </c>
      <c r="K90" s="9">
        <v>497</v>
      </c>
      <c r="L90" s="9">
        <v>1449</v>
      </c>
      <c r="M90" s="9">
        <v>681</v>
      </c>
      <c r="N90" s="9">
        <v>2629</v>
      </c>
      <c r="O90" s="9">
        <v>387</v>
      </c>
      <c r="P90" s="9">
        <v>353</v>
      </c>
      <c r="Q90" s="9">
        <v>322</v>
      </c>
      <c r="R90" s="9">
        <v>231</v>
      </c>
      <c r="S90" s="9">
        <v>202</v>
      </c>
      <c r="T90" s="9">
        <v>197</v>
      </c>
      <c r="U90" s="9">
        <v>112</v>
      </c>
      <c r="V90" s="9">
        <v>158</v>
      </c>
      <c r="W90" s="9">
        <v>7334</v>
      </c>
      <c r="X90" s="9">
        <f t="shared" si="8"/>
        <v>3310</v>
      </c>
      <c r="Y90" s="9">
        <f t="shared" si="9"/>
        <v>1062</v>
      </c>
      <c r="Z90" s="9">
        <f t="shared" si="10"/>
        <v>900</v>
      </c>
      <c r="AC90" s="152" t="s">
        <v>990</v>
      </c>
      <c r="AD90" s="433">
        <v>12</v>
      </c>
      <c r="AE90" s="433">
        <v>202</v>
      </c>
      <c r="AF90" s="433"/>
      <c r="AG90" s="433">
        <v>30</v>
      </c>
      <c r="AH90" s="433">
        <v>8702</v>
      </c>
      <c r="AI90" s="433"/>
      <c r="AJ90" s="433">
        <v>16</v>
      </c>
      <c r="AK90" s="433">
        <v>9</v>
      </c>
      <c r="AL90" s="433">
        <v>886</v>
      </c>
      <c r="AM90" s="433">
        <v>11</v>
      </c>
      <c r="AN90" s="433">
        <v>5</v>
      </c>
      <c r="AO90" s="433">
        <v>2</v>
      </c>
      <c r="AP90" s="433"/>
      <c r="AQ90" s="433">
        <v>132</v>
      </c>
      <c r="AR90" s="433">
        <v>494</v>
      </c>
      <c r="AS90" s="433">
        <v>4</v>
      </c>
      <c r="AT90" s="433">
        <v>8</v>
      </c>
      <c r="AU90" s="433"/>
      <c r="AV90" s="433">
        <v>4</v>
      </c>
      <c r="AW90" s="433"/>
      <c r="AX90" s="433">
        <v>1</v>
      </c>
      <c r="AY90" s="433">
        <v>22</v>
      </c>
      <c r="AZ90" s="433"/>
      <c r="BA90" s="433"/>
      <c r="BB90" s="9">
        <v>10540</v>
      </c>
      <c r="BC90" s="9"/>
      <c r="BD90" s="10" t="s">
        <v>1013</v>
      </c>
      <c r="BE90" s="9">
        <v>413</v>
      </c>
      <c r="BF90" s="9">
        <v>393</v>
      </c>
      <c r="BG90" s="9">
        <v>806</v>
      </c>
      <c r="BI90" s="10" t="s">
        <v>1013</v>
      </c>
      <c r="BJ90" s="9">
        <v>421</v>
      </c>
      <c r="BK90" s="9">
        <v>385</v>
      </c>
      <c r="BL90" s="9"/>
      <c r="BM90" s="9">
        <v>806</v>
      </c>
      <c r="BO90" s="9"/>
      <c r="BP90" s="10" t="s">
        <v>1013</v>
      </c>
      <c r="BQ90" s="9">
        <v>6</v>
      </c>
      <c r="BR90" s="9">
        <v>25</v>
      </c>
      <c r="BS90" s="9">
        <v>134</v>
      </c>
      <c r="BT90" s="9">
        <v>62</v>
      </c>
      <c r="BU90" s="9">
        <v>330</v>
      </c>
      <c r="BV90" s="9">
        <v>67</v>
      </c>
      <c r="BW90" s="9">
        <v>53</v>
      </c>
      <c r="BX90" s="9">
        <v>38</v>
      </c>
      <c r="BY90" s="9">
        <v>28</v>
      </c>
      <c r="BZ90" s="9">
        <v>20</v>
      </c>
      <c r="CA90" s="9">
        <v>13</v>
      </c>
      <c r="CB90" s="9">
        <v>14</v>
      </c>
      <c r="CC90" s="9">
        <v>16</v>
      </c>
      <c r="CD90" s="9">
        <v>806</v>
      </c>
      <c r="CE90" s="9">
        <f t="shared" si="11"/>
        <v>392</v>
      </c>
      <c r="CF90" s="9">
        <f t="shared" si="12"/>
        <v>158</v>
      </c>
      <c r="CG90" s="244">
        <f t="shared" si="13"/>
        <v>91</v>
      </c>
    </row>
    <row r="91" spans="1:85">
      <c r="A91" s="10" t="s">
        <v>1014</v>
      </c>
      <c r="B91" s="9">
        <v>5357</v>
      </c>
      <c r="C91" s="9">
        <v>162</v>
      </c>
      <c r="D91" s="9">
        <v>5519</v>
      </c>
      <c r="E91"/>
      <c r="I91" s="10" t="s">
        <v>1014</v>
      </c>
      <c r="J91" s="9">
        <v>58</v>
      </c>
      <c r="K91" s="9">
        <v>262</v>
      </c>
      <c r="L91" s="9">
        <v>668</v>
      </c>
      <c r="M91" s="9">
        <v>375</v>
      </c>
      <c r="N91" s="9">
        <v>1837</v>
      </c>
      <c r="O91" s="9">
        <v>350</v>
      </c>
      <c r="P91" s="9">
        <v>420</v>
      </c>
      <c r="Q91" s="9">
        <v>445</v>
      </c>
      <c r="R91" s="9">
        <v>336</v>
      </c>
      <c r="S91" s="9">
        <v>249</v>
      </c>
      <c r="T91" s="9">
        <v>195</v>
      </c>
      <c r="U91" s="9">
        <v>134</v>
      </c>
      <c r="V91" s="9">
        <v>190</v>
      </c>
      <c r="W91" s="9">
        <v>5519</v>
      </c>
      <c r="X91" s="9">
        <f t="shared" si="8"/>
        <v>2212</v>
      </c>
      <c r="Y91" s="9">
        <f t="shared" si="9"/>
        <v>1215</v>
      </c>
      <c r="Z91" s="9">
        <f t="shared" si="10"/>
        <v>1104</v>
      </c>
      <c r="AC91" s="152" t="s">
        <v>993</v>
      </c>
      <c r="AD91" s="433">
        <v>7</v>
      </c>
      <c r="AE91" s="433">
        <v>4</v>
      </c>
      <c r="AF91" s="433"/>
      <c r="AG91" s="433">
        <v>9</v>
      </c>
      <c r="AH91" s="433">
        <v>5297</v>
      </c>
      <c r="AI91" s="433">
        <v>1</v>
      </c>
      <c r="AJ91" s="433">
        <v>56</v>
      </c>
      <c r="AK91" s="433">
        <v>1</v>
      </c>
      <c r="AL91" s="433">
        <v>2288</v>
      </c>
      <c r="AM91" s="433">
        <v>1</v>
      </c>
      <c r="AN91" s="433">
        <v>2</v>
      </c>
      <c r="AO91" s="433"/>
      <c r="AP91" s="433"/>
      <c r="AQ91" s="433">
        <v>1</v>
      </c>
      <c r="AR91" s="433">
        <v>1348</v>
      </c>
      <c r="AS91" s="433">
        <v>11</v>
      </c>
      <c r="AT91" s="433">
        <v>1</v>
      </c>
      <c r="AU91" s="433"/>
      <c r="AV91" s="433">
        <v>18</v>
      </c>
      <c r="AW91" s="433"/>
      <c r="AX91" s="433"/>
      <c r="AY91" s="433">
        <v>5</v>
      </c>
      <c r="AZ91" s="433"/>
      <c r="BA91" s="433">
        <v>1</v>
      </c>
      <c r="BB91" s="9">
        <v>9051</v>
      </c>
      <c r="BC91" s="9"/>
      <c r="BD91" s="10" t="s">
        <v>1014</v>
      </c>
      <c r="BE91" s="9">
        <v>24442</v>
      </c>
      <c r="BF91" s="9">
        <v>27832</v>
      </c>
      <c r="BG91" s="9">
        <v>52274</v>
      </c>
      <c r="BI91" s="10" t="s">
        <v>1014</v>
      </c>
      <c r="BJ91" s="9">
        <v>31043</v>
      </c>
      <c r="BK91" s="9">
        <v>20968</v>
      </c>
      <c r="BL91" s="9">
        <v>263</v>
      </c>
      <c r="BM91" s="9">
        <v>52274</v>
      </c>
      <c r="BO91" s="9"/>
      <c r="BP91" s="10" t="s">
        <v>1014</v>
      </c>
      <c r="BQ91" s="9">
        <v>485</v>
      </c>
      <c r="BR91" s="9">
        <v>1973</v>
      </c>
      <c r="BS91" s="9">
        <v>5158</v>
      </c>
      <c r="BT91" s="9">
        <v>2370</v>
      </c>
      <c r="BU91" s="9">
        <v>24031</v>
      </c>
      <c r="BV91" s="9">
        <v>3586</v>
      </c>
      <c r="BW91" s="9">
        <v>3886</v>
      </c>
      <c r="BX91" s="9">
        <v>3450</v>
      </c>
      <c r="BY91" s="9">
        <v>2601</v>
      </c>
      <c r="BZ91" s="9">
        <v>1796</v>
      </c>
      <c r="CA91" s="9">
        <v>1204</v>
      </c>
      <c r="CB91" s="9">
        <v>802</v>
      </c>
      <c r="CC91" s="9">
        <v>932</v>
      </c>
      <c r="CD91" s="9">
        <v>52274</v>
      </c>
      <c r="CE91" s="9">
        <f t="shared" si="11"/>
        <v>26401</v>
      </c>
      <c r="CF91" s="9">
        <f t="shared" si="12"/>
        <v>10922</v>
      </c>
      <c r="CG91" s="244">
        <f t="shared" si="13"/>
        <v>7335</v>
      </c>
    </row>
    <row r="92" spans="1:85">
      <c r="A92" s="10" t="s">
        <v>1015</v>
      </c>
      <c r="B92" s="9">
        <v>5221</v>
      </c>
      <c r="C92" s="9">
        <v>7888</v>
      </c>
      <c r="D92" s="9">
        <v>13109</v>
      </c>
      <c r="E92"/>
      <c r="I92" s="10" t="s">
        <v>1015</v>
      </c>
      <c r="J92" s="9">
        <v>116</v>
      </c>
      <c r="K92" s="9">
        <v>702</v>
      </c>
      <c r="L92" s="9">
        <v>2398</v>
      </c>
      <c r="M92" s="9">
        <v>1099</v>
      </c>
      <c r="N92" s="9">
        <v>4457</v>
      </c>
      <c r="O92" s="9">
        <v>810</v>
      </c>
      <c r="P92" s="9">
        <v>850</v>
      </c>
      <c r="Q92" s="9">
        <v>733</v>
      </c>
      <c r="R92" s="9">
        <v>604</v>
      </c>
      <c r="S92" s="9">
        <v>503</v>
      </c>
      <c r="T92" s="9">
        <v>331</v>
      </c>
      <c r="U92" s="9">
        <v>249</v>
      </c>
      <c r="V92" s="9">
        <v>257</v>
      </c>
      <c r="W92" s="9">
        <v>13109</v>
      </c>
      <c r="X92" s="9">
        <f t="shared" si="8"/>
        <v>5556</v>
      </c>
      <c r="Y92" s="9">
        <f t="shared" si="9"/>
        <v>2393</v>
      </c>
      <c r="Z92" s="9">
        <f t="shared" si="10"/>
        <v>1944</v>
      </c>
      <c r="AC92" s="152" t="s">
        <v>996</v>
      </c>
      <c r="AD92" s="433">
        <v>30</v>
      </c>
      <c r="AE92" s="433">
        <v>11</v>
      </c>
      <c r="AF92" s="433">
        <v>7</v>
      </c>
      <c r="AG92" s="433">
        <v>7</v>
      </c>
      <c r="AH92" s="433">
        <v>12897</v>
      </c>
      <c r="AI92" s="433"/>
      <c r="AJ92" s="433">
        <v>77</v>
      </c>
      <c r="AK92" s="433">
        <v>12</v>
      </c>
      <c r="AL92" s="433">
        <v>2987</v>
      </c>
      <c r="AM92" s="433">
        <v>5</v>
      </c>
      <c r="AN92" s="433"/>
      <c r="AO92" s="433"/>
      <c r="AP92" s="433">
        <v>3</v>
      </c>
      <c r="AQ92" s="433">
        <v>1</v>
      </c>
      <c r="AR92" s="433">
        <v>60</v>
      </c>
      <c r="AS92" s="433">
        <v>7</v>
      </c>
      <c r="AT92" s="433">
        <v>5</v>
      </c>
      <c r="AU92" s="433"/>
      <c r="AV92" s="433">
        <v>2</v>
      </c>
      <c r="AW92" s="433"/>
      <c r="AX92" s="433"/>
      <c r="AY92" s="433">
        <v>6</v>
      </c>
      <c r="AZ92" s="433"/>
      <c r="BA92" s="433"/>
      <c r="BB92" s="9">
        <v>16117</v>
      </c>
      <c r="BC92" s="9"/>
      <c r="BD92" s="10" t="s">
        <v>1015</v>
      </c>
      <c r="BE92" s="9">
        <v>1034</v>
      </c>
      <c r="BF92" s="9">
        <v>984</v>
      </c>
      <c r="BG92" s="9">
        <v>2018</v>
      </c>
      <c r="BI92" s="10" t="s">
        <v>1015</v>
      </c>
      <c r="BJ92" s="9">
        <v>1077</v>
      </c>
      <c r="BK92" s="9">
        <v>939</v>
      </c>
      <c r="BL92" s="9">
        <v>2</v>
      </c>
      <c r="BM92" s="9">
        <v>2018</v>
      </c>
      <c r="BO92" s="9"/>
      <c r="BP92" s="10" t="s">
        <v>1015</v>
      </c>
      <c r="BQ92" s="9">
        <v>10</v>
      </c>
      <c r="BR92" s="9">
        <v>61</v>
      </c>
      <c r="BS92" s="9">
        <v>277</v>
      </c>
      <c r="BT92" s="9">
        <v>107</v>
      </c>
      <c r="BU92" s="9">
        <v>870</v>
      </c>
      <c r="BV92" s="9">
        <v>156</v>
      </c>
      <c r="BW92" s="9">
        <v>130</v>
      </c>
      <c r="BX92" s="9">
        <v>106</v>
      </c>
      <c r="BY92" s="9">
        <v>103</v>
      </c>
      <c r="BZ92" s="9">
        <v>57</v>
      </c>
      <c r="CA92" s="9">
        <v>50</v>
      </c>
      <c r="CB92" s="9">
        <v>45</v>
      </c>
      <c r="CC92" s="9">
        <v>46</v>
      </c>
      <c r="CD92" s="9">
        <v>2018</v>
      </c>
      <c r="CE92" s="9">
        <f t="shared" si="11"/>
        <v>977</v>
      </c>
      <c r="CF92" s="9">
        <f t="shared" si="12"/>
        <v>392</v>
      </c>
      <c r="CG92" s="244">
        <f t="shared" si="13"/>
        <v>301</v>
      </c>
    </row>
    <row r="93" spans="1:85">
      <c r="A93" s="10" t="s">
        <v>1016</v>
      </c>
      <c r="B93" s="9">
        <v>1398</v>
      </c>
      <c r="C93" s="9">
        <v>3052</v>
      </c>
      <c r="D93" s="9">
        <v>4450</v>
      </c>
      <c r="E93"/>
      <c r="I93" s="10" t="s">
        <v>1016</v>
      </c>
      <c r="J93" s="9">
        <v>65</v>
      </c>
      <c r="K93" s="9">
        <v>290</v>
      </c>
      <c r="L93" s="9">
        <v>849</v>
      </c>
      <c r="M93" s="9">
        <v>423</v>
      </c>
      <c r="N93" s="9">
        <v>1431</v>
      </c>
      <c r="O93" s="9">
        <v>230</v>
      </c>
      <c r="P93" s="9">
        <v>268</v>
      </c>
      <c r="Q93" s="9">
        <v>270</v>
      </c>
      <c r="R93" s="9">
        <v>185</v>
      </c>
      <c r="S93" s="9">
        <v>136</v>
      </c>
      <c r="T93" s="9">
        <v>109</v>
      </c>
      <c r="U93" s="9">
        <v>78</v>
      </c>
      <c r="V93" s="9">
        <v>116</v>
      </c>
      <c r="W93" s="9">
        <v>4450</v>
      </c>
      <c r="X93" s="9">
        <f t="shared" si="8"/>
        <v>1854</v>
      </c>
      <c r="Y93" s="9">
        <f t="shared" si="9"/>
        <v>768</v>
      </c>
      <c r="Z93" s="9">
        <f t="shared" si="10"/>
        <v>624</v>
      </c>
      <c r="AC93" s="152" t="s">
        <v>1000</v>
      </c>
      <c r="AD93" s="433"/>
      <c r="AE93" s="433">
        <v>2</v>
      </c>
      <c r="AF93" s="433"/>
      <c r="AG93" s="433"/>
      <c r="AH93" s="433">
        <v>4220</v>
      </c>
      <c r="AI93" s="433"/>
      <c r="AJ93" s="433">
        <v>2</v>
      </c>
      <c r="AK93" s="433">
        <v>5</v>
      </c>
      <c r="AL93" s="433">
        <v>4575</v>
      </c>
      <c r="AM93" s="433">
        <v>1</v>
      </c>
      <c r="AN93" s="433"/>
      <c r="AO93" s="433"/>
      <c r="AP93" s="433"/>
      <c r="AQ93" s="433"/>
      <c r="AR93" s="433">
        <v>31</v>
      </c>
      <c r="AS93" s="433"/>
      <c r="AT93" s="433"/>
      <c r="AU93" s="433"/>
      <c r="AV93" s="433"/>
      <c r="AW93" s="433"/>
      <c r="AX93" s="433"/>
      <c r="AY93" s="433">
        <v>1</v>
      </c>
      <c r="AZ93" s="433"/>
      <c r="BA93" s="433"/>
      <c r="BB93" s="9">
        <v>8837</v>
      </c>
      <c r="BC93" s="9"/>
      <c r="BD93" s="10" t="s">
        <v>1016</v>
      </c>
      <c r="BE93" s="9">
        <v>751</v>
      </c>
      <c r="BF93" s="9">
        <v>630</v>
      </c>
      <c r="BG93" s="9">
        <v>1381</v>
      </c>
      <c r="BI93" s="10" t="s">
        <v>1016</v>
      </c>
      <c r="BJ93" s="9">
        <v>752</v>
      </c>
      <c r="BK93" s="9">
        <v>627</v>
      </c>
      <c r="BL93" s="9">
        <v>2</v>
      </c>
      <c r="BM93" s="9">
        <v>1381</v>
      </c>
      <c r="BO93" s="9"/>
      <c r="BP93" s="10" t="s">
        <v>1016</v>
      </c>
      <c r="BQ93" s="9">
        <v>19</v>
      </c>
      <c r="BR93" s="9">
        <v>77</v>
      </c>
      <c r="BS93" s="9">
        <v>230</v>
      </c>
      <c r="BT93" s="9">
        <v>115</v>
      </c>
      <c r="BU93" s="9">
        <v>687</v>
      </c>
      <c r="BV93" s="9">
        <v>65</v>
      </c>
      <c r="BW93" s="9">
        <v>62</v>
      </c>
      <c r="BX93" s="9">
        <v>47</v>
      </c>
      <c r="BY93" s="9">
        <v>29</v>
      </c>
      <c r="BZ93" s="9">
        <v>26</v>
      </c>
      <c r="CA93" s="9">
        <v>9</v>
      </c>
      <c r="CB93" s="9">
        <v>7</v>
      </c>
      <c r="CC93" s="9">
        <v>8</v>
      </c>
      <c r="CD93" s="9">
        <v>1381</v>
      </c>
      <c r="CE93" s="9">
        <f t="shared" si="11"/>
        <v>802</v>
      </c>
      <c r="CF93" s="9">
        <f t="shared" si="12"/>
        <v>174</v>
      </c>
      <c r="CG93" s="244">
        <f t="shared" si="13"/>
        <v>79</v>
      </c>
    </row>
    <row r="94" spans="1:85">
      <c r="A94" s="10" t="s">
        <v>1017</v>
      </c>
      <c r="B94" s="9">
        <v>5504</v>
      </c>
      <c r="C94" s="9">
        <v>4288</v>
      </c>
      <c r="D94" s="9">
        <v>9792</v>
      </c>
      <c r="E94"/>
      <c r="I94" s="10" t="s">
        <v>1017</v>
      </c>
      <c r="J94" s="9">
        <v>100</v>
      </c>
      <c r="K94" s="9">
        <v>521</v>
      </c>
      <c r="L94" s="9">
        <v>1668</v>
      </c>
      <c r="M94" s="9">
        <v>883</v>
      </c>
      <c r="N94" s="9">
        <v>3153</v>
      </c>
      <c r="O94" s="9">
        <v>538</v>
      </c>
      <c r="P94" s="9">
        <v>613</v>
      </c>
      <c r="Q94" s="9">
        <v>602</v>
      </c>
      <c r="R94" s="9">
        <v>483</v>
      </c>
      <c r="S94" s="9">
        <v>408</v>
      </c>
      <c r="T94" s="9">
        <v>294</v>
      </c>
      <c r="U94" s="9">
        <v>221</v>
      </c>
      <c r="V94" s="9">
        <v>308</v>
      </c>
      <c r="W94" s="9">
        <v>9792</v>
      </c>
      <c r="X94" s="9">
        <f t="shared" si="8"/>
        <v>4036</v>
      </c>
      <c r="Y94" s="9">
        <f t="shared" si="9"/>
        <v>1753</v>
      </c>
      <c r="Z94" s="9">
        <f t="shared" si="10"/>
        <v>1714</v>
      </c>
      <c r="AC94" s="152" t="s">
        <v>1004</v>
      </c>
      <c r="AD94" s="433">
        <v>35</v>
      </c>
      <c r="AE94" s="433">
        <v>6</v>
      </c>
      <c r="AF94" s="433"/>
      <c r="AG94" s="433">
        <v>18</v>
      </c>
      <c r="AH94" s="433">
        <v>8296</v>
      </c>
      <c r="AI94" s="433">
        <v>27</v>
      </c>
      <c r="AJ94" s="433">
        <v>21</v>
      </c>
      <c r="AK94" s="433">
        <v>1</v>
      </c>
      <c r="AL94" s="433">
        <v>1397</v>
      </c>
      <c r="AM94" s="433"/>
      <c r="AN94" s="433"/>
      <c r="AO94" s="433"/>
      <c r="AP94" s="433">
        <v>3</v>
      </c>
      <c r="AQ94" s="433"/>
      <c r="AR94" s="433">
        <v>1298</v>
      </c>
      <c r="AS94" s="433">
        <v>3</v>
      </c>
      <c r="AT94" s="433"/>
      <c r="AU94" s="433">
        <v>17</v>
      </c>
      <c r="AV94" s="433">
        <v>1</v>
      </c>
      <c r="AW94" s="433"/>
      <c r="AX94" s="433"/>
      <c r="AY94" s="433">
        <v>4</v>
      </c>
      <c r="AZ94" s="433"/>
      <c r="BA94" s="433">
        <v>1</v>
      </c>
      <c r="BB94" s="9">
        <v>11128</v>
      </c>
      <c r="BC94" s="9"/>
      <c r="BD94" s="10" t="s">
        <v>1017</v>
      </c>
      <c r="BE94" s="9">
        <v>1394</v>
      </c>
      <c r="BF94" s="9">
        <v>1257</v>
      </c>
      <c r="BG94" s="9">
        <v>2651</v>
      </c>
      <c r="BI94" s="10" t="s">
        <v>1017</v>
      </c>
      <c r="BJ94" s="9">
        <v>1268</v>
      </c>
      <c r="BK94" s="9">
        <v>1381</v>
      </c>
      <c r="BL94" s="9">
        <v>2</v>
      </c>
      <c r="BM94" s="9">
        <v>2651</v>
      </c>
      <c r="BO94" s="9"/>
      <c r="BP94" s="10" t="s">
        <v>1017</v>
      </c>
      <c r="BQ94" s="9">
        <v>31</v>
      </c>
      <c r="BR94" s="9">
        <v>156</v>
      </c>
      <c r="BS94" s="9">
        <v>469</v>
      </c>
      <c r="BT94" s="9">
        <v>203</v>
      </c>
      <c r="BU94" s="9">
        <v>1105</v>
      </c>
      <c r="BV94" s="9">
        <v>163</v>
      </c>
      <c r="BW94" s="9">
        <v>156</v>
      </c>
      <c r="BX94" s="9">
        <v>128</v>
      </c>
      <c r="BY94" s="9">
        <v>87</v>
      </c>
      <c r="BZ94" s="9">
        <v>50</v>
      </c>
      <c r="CA94" s="9">
        <v>29</v>
      </c>
      <c r="CB94" s="9">
        <v>30</v>
      </c>
      <c r="CC94" s="9">
        <v>44</v>
      </c>
      <c r="CD94" s="9">
        <v>2651</v>
      </c>
      <c r="CE94" s="9">
        <f t="shared" si="11"/>
        <v>1308</v>
      </c>
      <c r="CF94" s="9">
        <f t="shared" si="12"/>
        <v>447</v>
      </c>
      <c r="CG94" s="244">
        <f t="shared" si="13"/>
        <v>240</v>
      </c>
    </row>
    <row r="95" spans="1:85">
      <c r="A95" s="10" t="s">
        <v>1018</v>
      </c>
      <c r="B95" s="9">
        <v>2456</v>
      </c>
      <c r="C95" s="9">
        <v>2540</v>
      </c>
      <c r="D95" s="9">
        <v>4996</v>
      </c>
      <c r="E95"/>
      <c r="I95" s="10" t="s">
        <v>1018</v>
      </c>
      <c r="J95" s="9">
        <v>58</v>
      </c>
      <c r="K95" s="9">
        <v>343</v>
      </c>
      <c r="L95" s="9">
        <v>923</v>
      </c>
      <c r="M95" s="9">
        <v>400</v>
      </c>
      <c r="N95" s="9">
        <v>1640</v>
      </c>
      <c r="O95" s="9">
        <v>256</v>
      </c>
      <c r="P95" s="9">
        <v>256</v>
      </c>
      <c r="Q95" s="9">
        <v>260</v>
      </c>
      <c r="R95" s="9">
        <v>243</v>
      </c>
      <c r="S95" s="9">
        <v>172</v>
      </c>
      <c r="T95" s="9">
        <v>158</v>
      </c>
      <c r="U95" s="9">
        <v>123</v>
      </c>
      <c r="V95" s="9">
        <v>164</v>
      </c>
      <c r="W95" s="9">
        <v>4996</v>
      </c>
      <c r="X95" s="9">
        <f t="shared" si="8"/>
        <v>2040</v>
      </c>
      <c r="Y95" s="9">
        <f t="shared" si="9"/>
        <v>772</v>
      </c>
      <c r="Z95" s="9">
        <f t="shared" si="10"/>
        <v>860</v>
      </c>
      <c r="AC95" s="152" t="s">
        <v>1011</v>
      </c>
      <c r="AD95" s="433">
        <v>7</v>
      </c>
      <c r="AE95" s="433">
        <v>55</v>
      </c>
      <c r="AF95" s="433">
        <v>9</v>
      </c>
      <c r="AG95" s="433">
        <v>6</v>
      </c>
      <c r="AH95" s="433">
        <v>3227</v>
      </c>
      <c r="AI95" s="433">
        <v>3</v>
      </c>
      <c r="AJ95" s="433">
        <v>6</v>
      </c>
      <c r="AK95" s="433">
        <v>2</v>
      </c>
      <c r="AL95" s="433">
        <v>392</v>
      </c>
      <c r="AM95" s="433">
        <v>4</v>
      </c>
      <c r="AN95" s="433">
        <v>1</v>
      </c>
      <c r="AO95" s="433"/>
      <c r="AP95" s="433"/>
      <c r="AQ95" s="433">
        <v>1</v>
      </c>
      <c r="AR95" s="433">
        <v>103</v>
      </c>
      <c r="AS95" s="433">
        <v>6</v>
      </c>
      <c r="AT95" s="433"/>
      <c r="AU95" s="433"/>
      <c r="AV95" s="433">
        <v>3</v>
      </c>
      <c r="AW95" s="433"/>
      <c r="AX95" s="433"/>
      <c r="AY95" s="433">
        <v>3</v>
      </c>
      <c r="AZ95" s="433"/>
      <c r="BA95" s="433"/>
      <c r="BB95" s="9">
        <v>3828</v>
      </c>
      <c r="BC95" s="9"/>
      <c r="BD95" s="10" t="s">
        <v>1018</v>
      </c>
      <c r="BE95" s="9">
        <v>230</v>
      </c>
      <c r="BF95" s="9">
        <v>235</v>
      </c>
      <c r="BG95" s="9">
        <v>465</v>
      </c>
      <c r="BI95" s="10" t="s">
        <v>1018</v>
      </c>
      <c r="BJ95" s="9">
        <v>279</v>
      </c>
      <c r="BK95" s="9">
        <v>186</v>
      </c>
      <c r="BL95" s="9"/>
      <c r="BM95" s="9">
        <v>465</v>
      </c>
      <c r="BO95" s="9"/>
      <c r="BP95" s="10" t="s">
        <v>1018</v>
      </c>
      <c r="BQ95" s="9">
        <v>3</v>
      </c>
      <c r="BR95" s="9">
        <v>26</v>
      </c>
      <c r="BS95" s="9">
        <v>86</v>
      </c>
      <c r="BT95" s="9">
        <v>33</v>
      </c>
      <c r="BU95" s="9">
        <v>237</v>
      </c>
      <c r="BV95" s="9">
        <v>19</v>
      </c>
      <c r="BW95" s="9">
        <v>25</v>
      </c>
      <c r="BX95" s="9">
        <v>14</v>
      </c>
      <c r="BY95" s="9">
        <v>6</v>
      </c>
      <c r="BZ95" s="9">
        <v>6</v>
      </c>
      <c r="CA95" s="9">
        <v>4</v>
      </c>
      <c r="CB95" s="9">
        <v>5</v>
      </c>
      <c r="CC95" s="9">
        <v>1</v>
      </c>
      <c r="CD95" s="9">
        <v>465</v>
      </c>
      <c r="CE95" s="9">
        <f t="shared" si="11"/>
        <v>270</v>
      </c>
      <c r="CF95" s="9">
        <f t="shared" si="12"/>
        <v>58</v>
      </c>
      <c r="CG95" s="244">
        <f t="shared" si="13"/>
        <v>22</v>
      </c>
    </row>
    <row r="96" spans="1:85">
      <c r="A96" s="10" t="s">
        <v>1019</v>
      </c>
      <c r="B96" s="9">
        <v>2728</v>
      </c>
      <c r="C96" s="9">
        <v>3755</v>
      </c>
      <c r="D96" s="9">
        <v>6483</v>
      </c>
      <c r="E96"/>
      <c r="I96" s="10" t="s">
        <v>1019</v>
      </c>
      <c r="J96" s="9">
        <v>66</v>
      </c>
      <c r="K96" s="9">
        <v>318</v>
      </c>
      <c r="L96" s="9">
        <v>1053</v>
      </c>
      <c r="M96" s="9">
        <v>541</v>
      </c>
      <c r="N96" s="9">
        <v>2274</v>
      </c>
      <c r="O96" s="9">
        <v>424</v>
      </c>
      <c r="P96" s="9">
        <v>375</v>
      </c>
      <c r="Q96" s="9">
        <v>378</v>
      </c>
      <c r="R96" s="9">
        <v>320</v>
      </c>
      <c r="S96" s="9">
        <v>245</v>
      </c>
      <c r="T96" s="9">
        <v>175</v>
      </c>
      <c r="U96" s="9">
        <v>130</v>
      </c>
      <c r="V96" s="9">
        <v>184</v>
      </c>
      <c r="W96" s="9">
        <v>6483</v>
      </c>
      <c r="X96" s="9">
        <f t="shared" si="8"/>
        <v>2815</v>
      </c>
      <c r="Y96" s="9">
        <f t="shared" si="9"/>
        <v>1177</v>
      </c>
      <c r="Z96" s="9">
        <f t="shared" si="10"/>
        <v>1054</v>
      </c>
      <c r="AC96" s="152" t="s">
        <v>1012</v>
      </c>
      <c r="AD96" s="433">
        <v>141</v>
      </c>
      <c r="AE96" s="433">
        <v>205</v>
      </c>
      <c r="AF96" s="433">
        <v>15</v>
      </c>
      <c r="AG96" s="433">
        <v>6</v>
      </c>
      <c r="AH96" s="433">
        <v>17036</v>
      </c>
      <c r="AI96" s="433">
        <v>1</v>
      </c>
      <c r="AJ96" s="433">
        <v>235</v>
      </c>
      <c r="AK96" s="433">
        <v>27</v>
      </c>
      <c r="AL96" s="433">
        <v>2671</v>
      </c>
      <c r="AM96" s="433">
        <v>16</v>
      </c>
      <c r="AN96" s="433">
        <v>1</v>
      </c>
      <c r="AO96" s="433">
        <v>13</v>
      </c>
      <c r="AP96" s="433"/>
      <c r="AQ96" s="433">
        <v>69</v>
      </c>
      <c r="AR96" s="433">
        <v>1045</v>
      </c>
      <c r="AS96" s="433">
        <v>40</v>
      </c>
      <c r="AT96" s="433">
        <v>3</v>
      </c>
      <c r="AU96" s="433">
        <v>1</v>
      </c>
      <c r="AV96" s="433">
        <v>47</v>
      </c>
      <c r="AW96" s="433"/>
      <c r="AX96" s="433"/>
      <c r="AY96" s="433">
        <v>15</v>
      </c>
      <c r="AZ96" s="433"/>
      <c r="BA96" s="433">
        <v>3</v>
      </c>
      <c r="BB96" s="9">
        <v>21590</v>
      </c>
      <c r="BC96" s="9"/>
      <c r="BD96" s="10" t="s">
        <v>1019</v>
      </c>
      <c r="BE96" s="9">
        <v>2400</v>
      </c>
      <c r="BF96" s="9">
        <v>2178</v>
      </c>
      <c r="BG96" s="9">
        <v>4578</v>
      </c>
      <c r="BI96" s="10" t="s">
        <v>1019</v>
      </c>
      <c r="BJ96" s="9">
        <v>2416</v>
      </c>
      <c r="BK96" s="9">
        <v>2156</v>
      </c>
      <c r="BL96" s="9">
        <v>6</v>
      </c>
      <c r="BM96" s="9">
        <v>4578</v>
      </c>
      <c r="BO96" s="9"/>
      <c r="BP96" s="10" t="s">
        <v>1019</v>
      </c>
      <c r="BQ96" s="9">
        <v>41</v>
      </c>
      <c r="BR96" s="9">
        <v>189</v>
      </c>
      <c r="BS96" s="9">
        <v>632</v>
      </c>
      <c r="BT96" s="9">
        <v>284</v>
      </c>
      <c r="BU96" s="9">
        <v>2001</v>
      </c>
      <c r="BV96" s="9">
        <v>373</v>
      </c>
      <c r="BW96" s="9">
        <v>333</v>
      </c>
      <c r="BX96" s="9">
        <v>259</v>
      </c>
      <c r="BY96" s="9">
        <v>177</v>
      </c>
      <c r="BZ96" s="9">
        <v>110</v>
      </c>
      <c r="CA96" s="9">
        <v>75</v>
      </c>
      <c r="CB96" s="9">
        <v>33</v>
      </c>
      <c r="CC96" s="9">
        <v>71</v>
      </c>
      <c r="CD96" s="9">
        <v>4578</v>
      </c>
      <c r="CE96" s="9">
        <f t="shared" si="11"/>
        <v>2285</v>
      </c>
      <c r="CF96" s="9">
        <f t="shared" si="12"/>
        <v>965</v>
      </c>
      <c r="CG96" s="244">
        <f t="shared" si="13"/>
        <v>466</v>
      </c>
    </row>
    <row r="97" spans="1:85">
      <c r="A97" s="10" t="s">
        <v>1020</v>
      </c>
      <c r="B97" s="9">
        <v>1188</v>
      </c>
      <c r="C97" s="9">
        <v>776</v>
      </c>
      <c r="D97" s="9">
        <v>1964</v>
      </c>
      <c r="E97"/>
      <c r="I97" s="10" t="s">
        <v>1020</v>
      </c>
      <c r="J97" s="9">
        <v>20</v>
      </c>
      <c r="K97" s="9">
        <v>113</v>
      </c>
      <c r="L97" s="9">
        <v>419</v>
      </c>
      <c r="M97" s="9">
        <v>192</v>
      </c>
      <c r="N97" s="9">
        <v>720</v>
      </c>
      <c r="O97" s="9">
        <v>90</v>
      </c>
      <c r="P97" s="9">
        <v>109</v>
      </c>
      <c r="Q97" s="9">
        <v>91</v>
      </c>
      <c r="R97" s="9">
        <v>67</v>
      </c>
      <c r="S97" s="9">
        <v>63</v>
      </c>
      <c r="T97" s="9">
        <v>23</v>
      </c>
      <c r="U97" s="9">
        <v>34</v>
      </c>
      <c r="V97" s="9">
        <v>23</v>
      </c>
      <c r="W97" s="9">
        <v>1964</v>
      </c>
      <c r="X97" s="9">
        <f t="shared" si="8"/>
        <v>912</v>
      </c>
      <c r="Y97" s="9">
        <f t="shared" si="9"/>
        <v>290</v>
      </c>
      <c r="Z97" s="9">
        <f t="shared" si="10"/>
        <v>210</v>
      </c>
      <c r="AC97" s="152" t="s">
        <v>1017</v>
      </c>
      <c r="AD97" s="433">
        <v>18</v>
      </c>
      <c r="AE97" s="433">
        <v>11</v>
      </c>
      <c r="AF97" s="433">
        <v>2</v>
      </c>
      <c r="AG97" s="433">
        <v>12</v>
      </c>
      <c r="AH97" s="433">
        <v>3825</v>
      </c>
      <c r="AI97" s="433">
        <v>57</v>
      </c>
      <c r="AJ97" s="433">
        <v>52</v>
      </c>
      <c r="AK97" s="433">
        <v>20</v>
      </c>
      <c r="AL97" s="433">
        <v>4964</v>
      </c>
      <c r="AM97" s="433">
        <v>1</v>
      </c>
      <c r="AN97" s="433"/>
      <c r="AO97" s="433"/>
      <c r="AP97" s="433">
        <v>2</v>
      </c>
      <c r="AQ97" s="433"/>
      <c r="AR97" s="433">
        <v>826</v>
      </c>
      <c r="AS97" s="433">
        <v>1</v>
      </c>
      <c r="AT97" s="433"/>
      <c r="AU97" s="433"/>
      <c r="AV97" s="433"/>
      <c r="AW97" s="433"/>
      <c r="AX97" s="433"/>
      <c r="AY97" s="433">
        <v>1</v>
      </c>
      <c r="AZ97" s="433"/>
      <c r="BA97" s="433"/>
      <c r="BB97" s="9">
        <v>9792</v>
      </c>
      <c r="BC97" s="9"/>
      <c r="BD97" s="10" t="s">
        <v>1020</v>
      </c>
      <c r="BE97" s="9">
        <v>570</v>
      </c>
      <c r="BF97" s="9">
        <v>501</v>
      </c>
      <c r="BG97" s="9">
        <v>1071</v>
      </c>
      <c r="BI97" s="10" t="s">
        <v>1020</v>
      </c>
      <c r="BJ97" s="9">
        <v>467</v>
      </c>
      <c r="BK97" s="9">
        <v>603</v>
      </c>
      <c r="BL97" s="9">
        <v>1</v>
      </c>
      <c r="BM97" s="9">
        <v>1071</v>
      </c>
      <c r="BO97" s="9"/>
      <c r="BP97" s="10" t="s">
        <v>1020</v>
      </c>
      <c r="BQ97" s="9">
        <v>5</v>
      </c>
      <c r="BR97" s="9">
        <v>53</v>
      </c>
      <c r="BS97" s="9">
        <v>204</v>
      </c>
      <c r="BT97" s="9">
        <v>87</v>
      </c>
      <c r="BU97" s="9">
        <v>416</v>
      </c>
      <c r="BV97" s="9">
        <v>73</v>
      </c>
      <c r="BW97" s="9">
        <v>83</v>
      </c>
      <c r="BX97" s="9">
        <v>52</v>
      </c>
      <c r="BY97" s="9">
        <v>24</v>
      </c>
      <c r="BZ97" s="9">
        <v>26</v>
      </c>
      <c r="CA97" s="9">
        <v>27</v>
      </c>
      <c r="CB97" s="9">
        <v>13</v>
      </c>
      <c r="CC97" s="9">
        <v>8</v>
      </c>
      <c r="CD97" s="9">
        <v>1071</v>
      </c>
      <c r="CE97" s="9">
        <f t="shared" si="11"/>
        <v>503</v>
      </c>
      <c r="CF97" s="9">
        <f t="shared" si="12"/>
        <v>208</v>
      </c>
      <c r="CG97" s="244">
        <f t="shared" si="13"/>
        <v>98</v>
      </c>
    </row>
    <row r="98" spans="1:85">
      <c r="A98" s="10" t="s">
        <v>1021</v>
      </c>
      <c r="B98" s="9">
        <v>10262</v>
      </c>
      <c r="C98" s="9">
        <v>10098</v>
      </c>
      <c r="D98" s="9">
        <v>20360</v>
      </c>
      <c r="E98"/>
      <c r="I98" s="10" t="s">
        <v>1021</v>
      </c>
      <c r="J98" s="9">
        <v>224</v>
      </c>
      <c r="K98" s="9">
        <v>1508</v>
      </c>
      <c r="L98" s="9">
        <v>5216</v>
      </c>
      <c r="M98" s="9">
        <v>2175</v>
      </c>
      <c r="N98" s="9">
        <v>6908</v>
      </c>
      <c r="O98" s="9">
        <v>952</v>
      </c>
      <c r="P98" s="9">
        <v>741</v>
      </c>
      <c r="Q98" s="9">
        <v>676</v>
      </c>
      <c r="R98" s="9">
        <v>560</v>
      </c>
      <c r="S98" s="9">
        <v>441</v>
      </c>
      <c r="T98" s="9">
        <v>339</v>
      </c>
      <c r="U98" s="9">
        <v>217</v>
      </c>
      <c r="V98" s="9">
        <v>403</v>
      </c>
      <c r="W98" s="9">
        <v>20360</v>
      </c>
      <c r="X98" s="9">
        <f t="shared" si="8"/>
        <v>9083</v>
      </c>
      <c r="Y98" s="9">
        <f t="shared" si="9"/>
        <v>2369</v>
      </c>
      <c r="Z98" s="9">
        <f t="shared" si="10"/>
        <v>1960</v>
      </c>
      <c r="AC98" s="152" t="s">
        <v>1018</v>
      </c>
      <c r="AD98" s="433">
        <v>5</v>
      </c>
      <c r="AE98" s="433">
        <v>3</v>
      </c>
      <c r="AF98" s="433"/>
      <c r="AG98" s="433">
        <v>1</v>
      </c>
      <c r="AH98" s="433">
        <v>2453</v>
      </c>
      <c r="AI98" s="433"/>
      <c r="AJ98" s="433">
        <v>98</v>
      </c>
      <c r="AK98" s="433">
        <v>15</v>
      </c>
      <c r="AL98" s="433">
        <v>1283</v>
      </c>
      <c r="AM98" s="433"/>
      <c r="AN98" s="433"/>
      <c r="AO98" s="433"/>
      <c r="AP98" s="433"/>
      <c r="AQ98" s="433"/>
      <c r="AR98" s="433">
        <v>1086</v>
      </c>
      <c r="AS98" s="433"/>
      <c r="AT98" s="433"/>
      <c r="AU98" s="433">
        <v>14</v>
      </c>
      <c r="AV98" s="433">
        <v>35</v>
      </c>
      <c r="AW98" s="433"/>
      <c r="AX98" s="433">
        <v>1</v>
      </c>
      <c r="AY98" s="433">
        <v>1</v>
      </c>
      <c r="AZ98" s="433"/>
      <c r="BA98" s="433">
        <v>1</v>
      </c>
      <c r="BB98" s="9">
        <v>4996</v>
      </c>
      <c r="BC98" s="9"/>
      <c r="BD98" s="10" t="s">
        <v>1021</v>
      </c>
      <c r="BE98" s="9">
        <v>535</v>
      </c>
      <c r="BF98" s="9">
        <v>516</v>
      </c>
      <c r="BG98" s="9">
        <v>1051</v>
      </c>
      <c r="BI98" s="10" t="s">
        <v>1021</v>
      </c>
      <c r="BJ98" s="9">
        <v>553</v>
      </c>
      <c r="BK98" s="9">
        <v>497</v>
      </c>
      <c r="BL98" s="9">
        <v>1</v>
      </c>
      <c r="BM98" s="9">
        <v>1051</v>
      </c>
      <c r="BO98" s="9"/>
      <c r="BP98" s="10" t="s">
        <v>1021</v>
      </c>
      <c r="BQ98" s="9">
        <v>8</v>
      </c>
      <c r="BR98" s="9">
        <v>63</v>
      </c>
      <c r="BS98" s="9">
        <v>171</v>
      </c>
      <c r="BT98" s="9">
        <v>90</v>
      </c>
      <c r="BU98" s="9">
        <v>485</v>
      </c>
      <c r="BV98" s="9">
        <v>75</v>
      </c>
      <c r="BW98" s="9">
        <v>68</v>
      </c>
      <c r="BX98" s="9">
        <v>44</v>
      </c>
      <c r="BY98" s="9">
        <v>19</v>
      </c>
      <c r="BZ98" s="9">
        <v>18</v>
      </c>
      <c r="CA98" s="9">
        <v>4</v>
      </c>
      <c r="CB98" s="9">
        <v>3</v>
      </c>
      <c r="CC98" s="9">
        <v>3</v>
      </c>
      <c r="CD98" s="9">
        <v>1051</v>
      </c>
      <c r="CE98" s="9">
        <f t="shared" si="11"/>
        <v>575</v>
      </c>
      <c r="CF98" s="9">
        <f t="shared" si="12"/>
        <v>187</v>
      </c>
      <c r="CG98" s="244">
        <f t="shared" si="13"/>
        <v>47</v>
      </c>
    </row>
    <row r="99" spans="1:85">
      <c r="A99" s="10" t="s">
        <v>1022</v>
      </c>
      <c r="B99" s="9">
        <v>4896</v>
      </c>
      <c r="C99" s="9">
        <v>5251</v>
      </c>
      <c r="D99" s="9">
        <v>10147</v>
      </c>
      <c r="E99"/>
      <c r="I99" s="10" t="s">
        <v>1022</v>
      </c>
      <c r="J99" s="9">
        <v>151</v>
      </c>
      <c r="K99" s="9">
        <v>664</v>
      </c>
      <c r="L99" s="9">
        <v>1887</v>
      </c>
      <c r="M99" s="9">
        <v>827</v>
      </c>
      <c r="N99" s="9">
        <v>3663</v>
      </c>
      <c r="O99" s="9">
        <v>555</v>
      </c>
      <c r="P99" s="9">
        <v>528</v>
      </c>
      <c r="Q99" s="9">
        <v>485</v>
      </c>
      <c r="R99" s="9">
        <v>424</v>
      </c>
      <c r="S99" s="9">
        <v>293</v>
      </c>
      <c r="T99" s="9">
        <v>248</v>
      </c>
      <c r="U99" s="9">
        <v>196</v>
      </c>
      <c r="V99" s="9">
        <v>226</v>
      </c>
      <c r="W99" s="9">
        <v>10147</v>
      </c>
      <c r="X99" s="9">
        <f t="shared" si="8"/>
        <v>4490</v>
      </c>
      <c r="Y99" s="9">
        <f t="shared" si="9"/>
        <v>1568</v>
      </c>
      <c r="Z99" s="9">
        <f t="shared" si="10"/>
        <v>1387</v>
      </c>
      <c r="AC99" s="152" t="s">
        <v>1022</v>
      </c>
      <c r="AD99" s="433">
        <v>15</v>
      </c>
      <c r="AE99" s="433">
        <v>2</v>
      </c>
      <c r="AF99" s="433">
        <v>7</v>
      </c>
      <c r="AG99" s="433">
        <v>5</v>
      </c>
      <c r="AH99" s="433">
        <v>6140</v>
      </c>
      <c r="AI99" s="433"/>
      <c r="AJ99" s="433">
        <v>352</v>
      </c>
      <c r="AK99" s="433">
        <v>16</v>
      </c>
      <c r="AL99" s="433">
        <v>2407</v>
      </c>
      <c r="AM99" s="433"/>
      <c r="AN99" s="433"/>
      <c r="AO99" s="433"/>
      <c r="AP99" s="433"/>
      <c r="AQ99" s="433">
        <v>1</v>
      </c>
      <c r="AR99" s="433">
        <v>1173</v>
      </c>
      <c r="AS99" s="433">
        <v>1</v>
      </c>
      <c r="AT99" s="433">
        <v>4</v>
      </c>
      <c r="AU99" s="433">
        <v>1</v>
      </c>
      <c r="AV99" s="433">
        <v>13</v>
      </c>
      <c r="AW99" s="433"/>
      <c r="AX99" s="433">
        <v>8</v>
      </c>
      <c r="AY99" s="433">
        <v>1</v>
      </c>
      <c r="AZ99" s="433"/>
      <c r="BA99" s="433">
        <v>1</v>
      </c>
      <c r="BB99" s="9">
        <v>10147</v>
      </c>
      <c r="BC99" s="9"/>
      <c r="BD99" s="10" t="s">
        <v>1022</v>
      </c>
      <c r="BE99" s="9">
        <v>1696</v>
      </c>
      <c r="BF99" s="9">
        <v>1421</v>
      </c>
      <c r="BG99" s="9">
        <v>3117</v>
      </c>
      <c r="BI99" s="10" t="s">
        <v>1022</v>
      </c>
      <c r="BJ99" s="9">
        <v>1434</v>
      </c>
      <c r="BK99" s="9">
        <v>1680</v>
      </c>
      <c r="BL99" s="9">
        <v>3</v>
      </c>
      <c r="BM99" s="9">
        <v>3117</v>
      </c>
      <c r="BO99" s="9"/>
      <c r="BP99" s="10" t="s">
        <v>1022</v>
      </c>
      <c r="BQ99" s="9">
        <v>39</v>
      </c>
      <c r="BR99" s="9">
        <v>248</v>
      </c>
      <c r="BS99" s="9">
        <v>613</v>
      </c>
      <c r="BT99" s="9">
        <v>229</v>
      </c>
      <c r="BU99" s="9">
        <v>1424</v>
      </c>
      <c r="BV99" s="9">
        <v>186</v>
      </c>
      <c r="BW99" s="9">
        <v>128</v>
      </c>
      <c r="BX99" s="9">
        <v>86</v>
      </c>
      <c r="BY99" s="9">
        <v>54</v>
      </c>
      <c r="BZ99" s="9">
        <v>44</v>
      </c>
      <c r="CA99" s="9">
        <v>24</v>
      </c>
      <c r="CB99" s="9">
        <v>19</v>
      </c>
      <c r="CC99" s="9">
        <v>23</v>
      </c>
      <c r="CD99" s="9">
        <v>3117</v>
      </c>
      <c r="CE99" s="9">
        <f t="shared" si="11"/>
        <v>1653</v>
      </c>
      <c r="CF99" s="9">
        <f t="shared" si="12"/>
        <v>400</v>
      </c>
      <c r="CG99" s="244">
        <f t="shared" si="13"/>
        <v>164</v>
      </c>
    </row>
    <row r="100" spans="1:85">
      <c r="A100" s="10" t="s">
        <v>1023</v>
      </c>
      <c r="B100" s="9">
        <v>3925</v>
      </c>
      <c r="C100" s="9">
        <v>5500</v>
      </c>
      <c r="D100" s="9">
        <v>9425</v>
      </c>
      <c r="E100"/>
      <c r="I100" s="10" t="s">
        <v>1023</v>
      </c>
      <c r="J100" s="9">
        <v>107</v>
      </c>
      <c r="K100" s="9">
        <v>503</v>
      </c>
      <c r="L100" s="9">
        <v>1652</v>
      </c>
      <c r="M100" s="9">
        <v>846</v>
      </c>
      <c r="N100" s="9">
        <v>3396</v>
      </c>
      <c r="O100" s="9">
        <v>631</v>
      </c>
      <c r="P100" s="9">
        <v>565</v>
      </c>
      <c r="Q100" s="9">
        <v>464</v>
      </c>
      <c r="R100" s="9">
        <v>378</v>
      </c>
      <c r="S100" s="9">
        <v>302</v>
      </c>
      <c r="T100" s="9">
        <v>233</v>
      </c>
      <c r="U100" s="9">
        <v>163</v>
      </c>
      <c r="V100" s="9">
        <v>185</v>
      </c>
      <c r="W100" s="9">
        <v>9425</v>
      </c>
      <c r="X100" s="9">
        <f t="shared" si="8"/>
        <v>4242</v>
      </c>
      <c r="Y100" s="9">
        <f t="shared" si="9"/>
        <v>1660</v>
      </c>
      <c r="Z100" s="9">
        <f t="shared" si="10"/>
        <v>1261</v>
      </c>
      <c r="AC100" s="152" t="s">
        <v>1025</v>
      </c>
      <c r="AD100" s="433">
        <v>13</v>
      </c>
      <c r="AE100" s="433">
        <v>6</v>
      </c>
      <c r="AF100" s="433"/>
      <c r="AG100" s="433">
        <v>4</v>
      </c>
      <c r="AH100" s="433">
        <v>4292</v>
      </c>
      <c r="AI100" s="433">
        <v>8</v>
      </c>
      <c r="AJ100" s="433">
        <v>28</v>
      </c>
      <c r="AK100" s="433">
        <v>8</v>
      </c>
      <c r="AL100" s="433">
        <v>4030</v>
      </c>
      <c r="AM100" s="433"/>
      <c r="AN100" s="433"/>
      <c r="AO100" s="433"/>
      <c r="AP100" s="433"/>
      <c r="AQ100" s="433">
        <v>1</v>
      </c>
      <c r="AR100" s="433">
        <v>745</v>
      </c>
      <c r="AS100" s="433"/>
      <c r="AT100" s="433">
        <v>1</v>
      </c>
      <c r="AU100" s="433">
        <v>1</v>
      </c>
      <c r="AV100" s="433">
        <v>6</v>
      </c>
      <c r="AW100" s="433"/>
      <c r="AX100" s="433"/>
      <c r="AY100" s="433">
        <v>3</v>
      </c>
      <c r="AZ100" s="433"/>
      <c r="BA100" s="433"/>
      <c r="BB100" s="9">
        <v>9146</v>
      </c>
      <c r="BC100" s="9"/>
      <c r="BD100" s="10" t="s">
        <v>1023</v>
      </c>
      <c r="BE100" s="9">
        <v>7194</v>
      </c>
      <c r="BF100" s="9">
        <v>6736</v>
      </c>
      <c r="BG100" s="9">
        <v>13930</v>
      </c>
      <c r="BI100" s="10" t="s">
        <v>1023</v>
      </c>
      <c r="BJ100" s="9">
        <v>6416</v>
      </c>
      <c r="BK100" s="9">
        <v>7509</v>
      </c>
      <c r="BL100" s="9">
        <v>5</v>
      </c>
      <c r="BM100" s="9">
        <v>13930</v>
      </c>
      <c r="BO100" s="9"/>
      <c r="BP100" s="10" t="s">
        <v>1023</v>
      </c>
      <c r="BQ100" s="9">
        <v>137</v>
      </c>
      <c r="BR100" s="9">
        <v>756</v>
      </c>
      <c r="BS100" s="9">
        <v>2321</v>
      </c>
      <c r="BT100" s="9">
        <v>1005</v>
      </c>
      <c r="BU100" s="9">
        <v>6225</v>
      </c>
      <c r="BV100" s="9">
        <v>917</v>
      </c>
      <c r="BW100" s="9">
        <v>827</v>
      </c>
      <c r="BX100" s="9">
        <v>614</v>
      </c>
      <c r="BY100" s="9">
        <v>409</v>
      </c>
      <c r="BZ100" s="9">
        <v>265</v>
      </c>
      <c r="CA100" s="9">
        <v>184</v>
      </c>
      <c r="CB100" s="9">
        <v>130</v>
      </c>
      <c r="CC100" s="9">
        <v>140</v>
      </c>
      <c r="CD100" s="9">
        <v>13930</v>
      </c>
      <c r="CE100" s="9">
        <f t="shared" si="11"/>
        <v>7230</v>
      </c>
      <c r="CF100" s="9">
        <f t="shared" si="12"/>
        <v>2358</v>
      </c>
      <c r="CG100" s="244">
        <f t="shared" si="13"/>
        <v>1128</v>
      </c>
    </row>
    <row r="101" spans="1:85">
      <c r="A101" s="10" t="s">
        <v>1024</v>
      </c>
      <c r="B101" s="9">
        <v>12259</v>
      </c>
      <c r="C101" s="9">
        <v>18157</v>
      </c>
      <c r="D101" s="9">
        <v>30416</v>
      </c>
      <c r="E101"/>
      <c r="I101" s="10" t="s">
        <v>1024</v>
      </c>
      <c r="J101" s="9">
        <v>326</v>
      </c>
      <c r="K101" s="9">
        <v>1841</v>
      </c>
      <c r="L101" s="9">
        <v>7667</v>
      </c>
      <c r="M101" s="9">
        <v>2963</v>
      </c>
      <c r="N101" s="9">
        <v>10467</v>
      </c>
      <c r="O101" s="9">
        <v>1478</v>
      </c>
      <c r="P101" s="9">
        <v>1349</v>
      </c>
      <c r="Q101" s="9">
        <v>1118</v>
      </c>
      <c r="R101" s="9">
        <v>867</v>
      </c>
      <c r="S101" s="9">
        <v>805</v>
      </c>
      <c r="T101" s="9">
        <v>510</v>
      </c>
      <c r="U101" s="9">
        <v>443</v>
      </c>
      <c r="V101" s="9">
        <v>582</v>
      </c>
      <c r="W101" s="9">
        <v>30416</v>
      </c>
      <c r="X101" s="9">
        <f t="shared" ref="X101:X130" si="14">M101+N101</f>
        <v>13430</v>
      </c>
      <c r="Y101" s="9">
        <f t="shared" ref="Y101:Y130" si="15">O101+P101+Q101</f>
        <v>3945</v>
      </c>
      <c r="Z101" s="9">
        <f t="shared" si="10"/>
        <v>3207</v>
      </c>
      <c r="AC101" s="152" t="s">
        <v>1027</v>
      </c>
      <c r="AD101" s="433">
        <v>2</v>
      </c>
      <c r="AE101" s="433">
        <v>2</v>
      </c>
      <c r="AF101" s="433">
        <v>2</v>
      </c>
      <c r="AG101" s="433">
        <v>12</v>
      </c>
      <c r="AH101" s="433">
        <v>7804</v>
      </c>
      <c r="AI101" s="433">
        <v>1</v>
      </c>
      <c r="AJ101" s="433">
        <v>148</v>
      </c>
      <c r="AK101" s="433"/>
      <c r="AL101" s="433">
        <v>1020</v>
      </c>
      <c r="AM101" s="433"/>
      <c r="AN101" s="433"/>
      <c r="AO101" s="433"/>
      <c r="AP101" s="433"/>
      <c r="AQ101" s="433">
        <v>1</v>
      </c>
      <c r="AR101" s="433">
        <v>3266</v>
      </c>
      <c r="AS101" s="433">
        <v>2</v>
      </c>
      <c r="AT101" s="433"/>
      <c r="AU101" s="433"/>
      <c r="AV101" s="433">
        <v>8</v>
      </c>
      <c r="AW101" s="433"/>
      <c r="AX101" s="433"/>
      <c r="AY101" s="433">
        <v>1</v>
      </c>
      <c r="AZ101" s="433"/>
      <c r="BA101" s="433"/>
      <c r="BB101" s="9">
        <v>12269</v>
      </c>
      <c r="BC101" s="9"/>
      <c r="BD101" s="10" t="s">
        <v>1024</v>
      </c>
      <c r="BE101" s="9">
        <v>1368</v>
      </c>
      <c r="BF101" s="9">
        <v>1183</v>
      </c>
      <c r="BG101" s="9">
        <v>2551</v>
      </c>
      <c r="BI101" s="10" t="s">
        <v>1024</v>
      </c>
      <c r="BJ101" s="9">
        <v>1403</v>
      </c>
      <c r="BK101" s="9">
        <v>1147</v>
      </c>
      <c r="BL101" s="9">
        <v>1</v>
      </c>
      <c r="BM101" s="9">
        <v>2551</v>
      </c>
      <c r="BO101" s="9"/>
      <c r="BP101" s="10" t="s">
        <v>1024</v>
      </c>
      <c r="BQ101" s="9">
        <v>19</v>
      </c>
      <c r="BR101" s="9">
        <v>112</v>
      </c>
      <c r="BS101" s="9">
        <v>445</v>
      </c>
      <c r="BT101" s="9">
        <v>156</v>
      </c>
      <c r="BU101" s="9">
        <v>1253</v>
      </c>
      <c r="BV101" s="9">
        <v>179</v>
      </c>
      <c r="BW101" s="9">
        <v>131</v>
      </c>
      <c r="BX101" s="9">
        <v>92</v>
      </c>
      <c r="BY101" s="9">
        <v>63</v>
      </c>
      <c r="BZ101" s="9">
        <v>32</v>
      </c>
      <c r="CA101" s="9">
        <v>27</v>
      </c>
      <c r="CB101" s="9">
        <v>18</v>
      </c>
      <c r="CC101" s="9">
        <v>24</v>
      </c>
      <c r="CD101" s="9">
        <v>2551</v>
      </c>
      <c r="CE101" s="9">
        <f t="shared" si="11"/>
        <v>1409</v>
      </c>
      <c r="CF101" s="9">
        <f t="shared" si="12"/>
        <v>402</v>
      </c>
      <c r="CG101" s="244">
        <f t="shared" si="13"/>
        <v>164</v>
      </c>
    </row>
    <row r="102" spans="1:85">
      <c r="A102" s="10" t="s">
        <v>1025</v>
      </c>
      <c r="B102" s="9">
        <v>4119</v>
      </c>
      <c r="C102" s="9">
        <v>5027</v>
      </c>
      <c r="D102" s="9">
        <v>9146</v>
      </c>
      <c r="E102"/>
      <c r="I102" s="10" t="s">
        <v>1025</v>
      </c>
      <c r="J102" s="9">
        <v>92</v>
      </c>
      <c r="K102" s="9">
        <v>472</v>
      </c>
      <c r="L102" s="9">
        <v>1408</v>
      </c>
      <c r="M102" s="9">
        <v>785</v>
      </c>
      <c r="N102" s="9">
        <v>3112</v>
      </c>
      <c r="O102" s="9">
        <v>540</v>
      </c>
      <c r="P102" s="9">
        <v>531</v>
      </c>
      <c r="Q102" s="9">
        <v>559</v>
      </c>
      <c r="R102" s="9">
        <v>423</v>
      </c>
      <c r="S102" s="9">
        <v>364</v>
      </c>
      <c r="T102" s="9">
        <v>273</v>
      </c>
      <c r="U102" s="9">
        <v>237</v>
      </c>
      <c r="V102" s="9">
        <v>350</v>
      </c>
      <c r="W102" s="9">
        <v>9146</v>
      </c>
      <c r="X102" s="9">
        <f t="shared" si="14"/>
        <v>3897</v>
      </c>
      <c r="Y102" s="9">
        <f t="shared" si="15"/>
        <v>1630</v>
      </c>
      <c r="Z102" s="9">
        <f t="shared" si="10"/>
        <v>1647</v>
      </c>
      <c r="AC102" s="152" t="s">
        <v>1031</v>
      </c>
      <c r="AD102" s="433">
        <v>15</v>
      </c>
      <c r="AE102" s="433">
        <v>38</v>
      </c>
      <c r="AF102" s="433">
        <v>1</v>
      </c>
      <c r="AG102" s="433">
        <v>34</v>
      </c>
      <c r="AH102" s="433">
        <v>9339</v>
      </c>
      <c r="AI102" s="433">
        <v>4</v>
      </c>
      <c r="AJ102" s="433">
        <v>205</v>
      </c>
      <c r="AK102" s="433">
        <v>9</v>
      </c>
      <c r="AL102" s="433">
        <v>1839</v>
      </c>
      <c r="AM102" s="433">
        <v>3</v>
      </c>
      <c r="AN102" s="433"/>
      <c r="AO102" s="433"/>
      <c r="AP102" s="433">
        <v>2</v>
      </c>
      <c r="AQ102" s="433"/>
      <c r="AR102" s="433">
        <v>2940</v>
      </c>
      <c r="AS102" s="433">
        <v>2</v>
      </c>
      <c r="AT102" s="433">
        <v>3</v>
      </c>
      <c r="AU102" s="433"/>
      <c r="AV102" s="433">
        <v>37</v>
      </c>
      <c r="AW102" s="433"/>
      <c r="AX102" s="433">
        <v>4</v>
      </c>
      <c r="AY102" s="433">
        <v>1</v>
      </c>
      <c r="AZ102" s="433"/>
      <c r="BA102" s="433"/>
      <c r="BB102" s="9">
        <v>14476</v>
      </c>
      <c r="BC102" s="9"/>
      <c r="BD102" s="10" t="s">
        <v>1025</v>
      </c>
      <c r="BE102" s="9">
        <v>1655</v>
      </c>
      <c r="BF102" s="9">
        <v>1513</v>
      </c>
      <c r="BG102" s="9">
        <v>3168</v>
      </c>
      <c r="BI102" s="10" t="s">
        <v>1025</v>
      </c>
      <c r="BJ102" s="9">
        <v>1552</v>
      </c>
      <c r="BK102" s="9">
        <v>1616</v>
      </c>
      <c r="BL102" s="9"/>
      <c r="BM102" s="9">
        <v>3168</v>
      </c>
      <c r="BO102" s="9"/>
      <c r="BP102" s="10" t="s">
        <v>1025</v>
      </c>
      <c r="BQ102" s="9">
        <v>36</v>
      </c>
      <c r="BR102" s="9">
        <v>153</v>
      </c>
      <c r="BS102" s="9">
        <v>481</v>
      </c>
      <c r="BT102" s="9">
        <v>230</v>
      </c>
      <c r="BU102" s="9">
        <v>1333</v>
      </c>
      <c r="BV102" s="9">
        <v>227</v>
      </c>
      <c r="BW102" s="9">
        <v>201</v>
      </c>
      <c r="BX102" s="9">
        <v>165</v>
      </c>
      <c r="BY102" s="9">
        <v>126</v>
      </c>
      <c r="BZ102" s="9">
        <v>84</v>
      </c>
      <c r="CA102" s="9">
        <v>51</v>
      </c>
      <c r="CB102" s="9">
        <v>41</v>
      </c>
      <c r="CC102" s="9">
        <v>40</v>
      </c>
      <c r="CD102" s="9">
        <v>3168</v>
      </c>
      <c r="CE102" s="9">
        <f t="shared" si="11"/>
        <v>1563</v>
      </c>
      <c r="CF102" s="9">
        <f t="shared" si="12"/>
        <v>593</v>
      </c>
      <c r="CG102" s="244">
        <f t="shared" si="13"/>
        <v>342</v>
      </c>
    </row>
    <row r="103" spans="1:85">
      <c r="A103" s="10" t="s">
        <v>1026</v>
      </c>
      <c r="B103" s="9">
        <v>5322</v>
      </c>
      <c r="C103" s="9">
        <v>8229</v>
      </c>
      <c r="D103" s="9">
        <v>13551</v>
      </c>
      <c r="E103"/>
      <c r="I103" s="10" t="s">
        <v>1026</v>
      </c>
      <c r="J103" s="9">
        <v>129</v>
      </c>
      <c r="K103" s="9">
        <v>695</v>
      </c>
      <c r="L103" s="9">
        <v>2411</v>
      </c>
      <c r="M103" s="9">
        <v>1178</v>
      </c>
      <c r="N103" s="9">
        <v>4648</v>
      </c>
      <c r="O103" s="9">
        <v>789</v>
      </c>
      <c r="P103" s="9">
        <v>806</v>
      </c>
      <c r="Q103" s="9">
        <v>718</v>
      </c>
      <c r="R103" s="9">
        <v>630</v>
      </c>
      <c r="S103" s="9">
        <v>524</v>
      </c>
      <c r="T103" s="9">
        <v>406</v>
      </c>
      <c r="U103" s="9">
        <v>287</v>
      </c>
      <c r="V103" s="9">
        <v>330</v>
      </c>
      <c r="W103" s="9">
        <v>13551</v>
      </c>
      <c r="X103" s="9">
        <f t="shared" si="14"/>
        <v>5826</v>
      </c>
      <c r="Y103" s="9">
        <f t="shared" si="15"/>
        <v>2313</v>
      </c>
      <c r="Z103" s="9">
        <f t="shared" si="10"/>
        <v>2177</v>
      </c>
      <c r="AC103" s="152" t="s">
        <v>1033</v>
      </c>
      <c r="AD103" s="433">
        <v>23</v>
      </c>
      <c r="AE103" s="433">
        <v>9</v>
      </c>
      <c r="AF103" s="433"/>
      <c r="AG103" s="433">
        <v>15</v>
      </c>
      <c r="AH103" s="433">
        <v>18337</v>
      </c>
      <c r="AI103" s="433">
        <v>1</v>
      </c>
      <c r="AJ103" s="433">
        <v>338</v>
      </c>
      <c r="AK103" s="433">
        <v>21</v>
      </c>
      <c r="AL103" s="433">
        <v>3529</v>
      </c>
      <c r="AM103" s="433">
        <v>2</v>
      </c>
      <c r="AN103" s="433">
        <v>1</v>
      </c>
      <c r="AO103" s="433"/>
      <c r="AP103" s="433">
        <v>1</v>
      </c>
      <c r="AQ103" s="433">
        <v>9</v>
      </c>
      <c r="AR103" s="433">
        <v>1315</v>
      </c>
      <c r="AS103" s="433">
        <v>17</v>
      </c>
      <c r="AT103" s="433">
        <v>5</v>
      </c>
      <c r="AU103" s="433">
        <v>3</v>
      </c>
      <c r="AV103" s="433">
        <v>25</v>
      </c>
      <c r="AW103" s="433"/>
      <c r="AX103" s="433"/>
      <c r="AY103" s="433">
        <v>8</v>
      </c>
      <c r="AZ103" s="433"/>
      <c r="BA103" s="433"/>
      <c r="BB103" s="9">
        <v>23659</v>
      </c>
      <c r="BC103" s="9"/>
      <c r="BD103" s="10" t="s">
        <v>1026</v>
      </c>
      <c r="BE103" s="9">
        <v>1854</v>
      </c>
      <c r="BF103" s="9">
        <v>1514</v>
      </c>
      <c r="BG103" s="9">
        <v>3368</v>
      </c>
      <c r="BI103" s="10" t="s">
        <v>1026</v>
      </c>
      <c r="BJ103" s="9">
        <v>1744</v>
      </c>
      <c r="BK103" s="9">
        <v>1620</v>
      </c>
      <c r="BL103" s="9">
        <v>4</v>
      </c>
      <c r="BM103" s="9">
        <v>3368</v>
      </c>
      <c r="BO103" s="9"/>
      <c r="BP103" s="10" t="s">
        <v>1026</v>
      </c>
      <c r="BQ103" s="9">
        <v>22</v>
      </c>
      <c r="BR103" s="9">
        <v>176</v>
      </c>
      <c r="BS103" s="9">
        <v>569</v>
      </c>
      <c r="BT103" s="9">
        <v>230</v>
      </c>
      <c r="BU103" s="9">
        <v>1423</v>
      </c>
      <c r="BV103" s="9">
        <v>244</v>
      </c>
      <c r="BW103" s="9">
        <v>183</v>
      </c>
      <c r="BX103" s="9">
        <v>173</v>
      </c>
      <c r="BY103" s="9">
        <v>99</v>
      </c>
      <c r="BZ103" s="9">
        <v>103</v>
      </c>
      <c r="CA103" s="9">
        <v>59</v>
      </c>
      <c r="CB103" s="9">
        <v>36</v>
      </c>
      <c r="CC103" s="9">
        <v>51</v>
      </c>
      <c r="CD103" s="9">
        <v>3368</v>
      </c>
      <c r="CE103" s="9">
        <f t="shared" si="11"/>
        <v>1653</v>
      </c>
      <c r="CF103" s="9">
        <f t="shared" si="12"/>
        <v>600</v>
      </c>
      <c r="CG103" s="244">
        <f t="shared" si="13"/>
        <v>348</v>
      </c>
    </row>
    <row r="104" spans="1:85">
      <c r="A104" s="10" t="s">
        <v>1027</v>
      </c>
      <c r="B104" s="9">
        <v>2373</v>
      </c>
      <c r="C104" s="9">
        <v>9896</v>
      </c>
      <c r="D104" s="9">
        <v>12269</v>
      </c>
      <c r="E104"/>
      <c r="I104" s="10" t="s">
        <v>1027</v>
      </c>
      <c r="J104" s="9">
        <v>124</v>
      </c>
      <c r="K104" s="9">
        <v>558</v>
      </c>
      <c r="L104" s="9">
        <v>1887</v>
      </c>
      <c r="M104" s="9">
        <v>1003</v>
      </c>
      <c r="N104" s="9">
        <v>4460</v>
      </c>
      <c r="O104" s="9">
        <v>829</v>
      </c>
      <c r="P104" s="9">
        <v>741</v>
      </c>
      <c r="Q104" s="9">
        <v>647</v>
      </c>
      <c r="R104" s="9">
        <v>580</v>
      </c>
      <c r="S104" s="9">
        <v>452</v>
      </c>
      <c r="T104" s="9">
        <v>371</v>
      </c>
      <c r="U104" s="9">
        <v>301</v>
      </c>
      <c r="V104" s="9">
        <v>316</v>
      </c>
      <c r="W104" s="9">
        <v>12269</v>
      </c>
      <c r="X104" s="9">
        <f t="shared" si="14"/>
        <v>5463</v>
      </c>
      <c r="Y104" s="9">
        <f t="shared" si="15"/>
        <v>2217</v>
      </c>
      <c r="Z104" s="9">
        <f t="shared" si="10"/>
        <v>2020</v>
      </c>
      <c r="AC104" s="10" t="s">
        <v>256</v>
      </c>
      <c r="AD104" s="433">
        <v>733</v>
      </c>
      <c r="AE104" s="433">
        <v>209</v>
      </c>
      <c r="AF104" s="433">
        <v>42</v>
      </c>
      <c r="AG104" s="433">
        <v>247</v>
      </c>
      <c r="AH104" s="433">
        <v>172009</v>
      </c>
      <c r="AI104" s="433">
        <v>41</v>
      </c>
      <c r="AJ104" s="433">
        <v>2528</v>
      </c>
      <c r="AK104" s="433">
        <v>118</v>
      </c>
      <c r="AL104" s="433">
        <v>24963</v>
      </c>
      <c r="AM104" s="433">
        <v>33</v>
      </c>
      <c r="AN104" s="433">
        <v>3</v>
      </c>
      <c r="AO104" s="433">
        <v>25</v>
      </c>
      <c r="AP104" s="433">
        <v>658</v>
      </c>
      <c r="AQ104" s="433">
        <v>103</v>
      </c>
      <c r="AR104" s="433">
        <v>10448</v>
      </c>
      <c r="AS104" s="433">
        <v>157</v>
      </c>
      <c r="AT104" s="433">
        <v>4175</v>
      </c>
      <c r="AU104" s="433">
        <v>345</v>
      </c>
      <c r="AV104" s="433">
        <v>202</v>
      </c>
      <c r="AW104" s="433">
        <v>1</v>
      </c>
      <c r="AX104" s="433">
        <v>8</v>
      </c>
      <c r="AY104" s="433">
        <v>112</v>
      </c>
      <c r="AZ104" s="433">
        <v>5</v>
      </c>
      <c r="BA104" s="433">
        <v>3</v>
      </c>
      <c r="BB104" s="9">
        <v>217168</v>
      </c>
      <c r="BC104" s="9"/>
      <c r="BD104" s="10" t="s">
        <v>1027</v>
      </c>
      <c r="BE104" s="9">
        <v>1126</v>
      </c>
      <c r="BF104" s="9">
        <v>992</v>
      </c>
      <c r="BG104" s="9">
        <v>2118</v>
      </c>
      <c r="BI104" s="10" t="s">
        <v>1027</v>
      </c>
      <c r="BJ104" s="9">
        <v>1197</v>
      </c>
      <c r="BK104" s="9">
        <v>917</v>
      </c>
      <c r="BL104" s="9">
        <v>4</v>
      </c>
      <c r="BM104" s="9">
        <v>2118</v>
      </c>
      <c r="BO104" s="9"/>
      <c r="BP104" s="10" t="s">
        <v>1027</v>
      </c>
      <c r="BQ104" s="9">
        <v>10</v>
      </c>
      <c r="BR104" s="9">
        <v>96</v>
      </c>
      <c r="BS104" s="9">
        <v>264</v>
      </c>
      <c r="BT104" s="9">
        <v>148</v>
      </c>
      <c r="BU104" s="9">
        <v>983</v>
      </c>
      <c r="BV104" s="9">
        <v>151</v>
      </c>
      <c r="BW104" s="9">
        <v>130</v>
      </c>
      <c r="BX104" s="9">
        <v>99</v>
      </c>
      <c r="BY104" s="9">
        <v>85</v>
      </c>
      <c r="BZ104" s="9">
        <v>50</v>
      </c>
      <c r="CA104" s="9">
        <v>34</v>
      </c>
      <c r="CB104" s="9">
        <v>22</v>
      </c>
      <c r="CC104" s="9">
        <v>46</v>
      </c>
      <c r="CD104" s="9">
        <v>2118</v>
      </c>
      <c r="CE104" s="9">
        <f t="shared" si="11"/>
        <v>1131</v>
      </c>
      <c r="CF104" s="9">
        <f t="shared" si="12"/>
        <v>380</v>
      </c>
      <c r="CG104" s="244">
        <f t="shared" si="13"/>
        <v>237</v>
      </c>
    </row>
    <row r="105" spans="1:85">
      <c r="A105" s="10" t="s">
        <v>1028</v>
      </c>
      <c r="B105" s="9">
        <v>5654</v>
      </c>
      <c r="C105" s="9">
        <v>7753</v>
      </c>
      <c r="D105" s="9">
        <v>13407</v>
      </c>
      <c r="E105"/>
      <c r="I105" s="10" t="s">
        <v>1028</v>
      </c>
      <c r="J105" s="9">
        <v>114</v>
      </c>
      <c r="K105" s="9">
        <v>482</v>
      </c>
      <c r="L105" s="9">
        <v>1956</v>
      </c>
      <c r="M105" s="9">
        <v>1039</v>
      </c>
      <c r="N105" s="9">
        <v>4055</v>
      </c>
      <c r="O105" s="9">
        <v>835</v>
      </c>
      <c r="P105" s="9">
        <v>900</v>
      </c>
      <c r="Q105" s="9">
        <v>974</v>
      </c>
      <c r="R105" s="9">
        <v>923</v>
      </c>
      <c r="S105" s="9">
        <v>735</v>
      </c>
      <c r="T105" s="9">
        <v>531</v>
      </c>
      <c r="U105" s="9">
        <v>364</v>
      </c>
      <c r="V105" s="9">
        <v>499</v>
      </c>
      <c r="W105" s="9">
        <v>13407</v>
      </c>
      <c r="X105" s="9">
        <f t="shared" si="14"/>
        <v>5094</v>
      </c>
      <c r="Y105" s="9">
        <f t="shared" si="15"/>
        <v>2709</v>
      </c>
      <c r="Z105" s="9">
        <f t="shared" si="10"/>
        <v>3052</v>
      </c>
      <c r="AC105" s="152" t="s">
        <v>932</v>
      </c>
      <c r="AD105" s="433">
        <v>6</v>
      </c>
      <c r="AE105" s="433">
        <v>21</v>
      </c>
      <c r="AF105" s="433"/>
      <c r="AG105" s="433">
        <v>16</v>
      </c>
      <c r="AH105" s="433">
        <v>8982</v>
      </c>
      <c r="AI105" s="433">
        <v>1</v>
      </c>
      <c r="AJ105" s="433">
        <v>99</v>
      </c>
      <c r="AK105" s="433">
        <v>1</v>
      </c>
      <c r="AL105" s="433">
        <v>333</v>
      </c>
      <c r="AM105" s="433">
        <v>1</v>
      </c>
      <c r="AN105" s="433"/>
      <c r="AO105" s="433"/>
      <c r="AP105" s="433">
        <v>1</v>
      </c>
      <c r="AQ105" s="433">
        <v>6</v>
      </c>
      <c r="AR105" s="433">
        <v>311</v>
      </c>
      <c r="AS105" s="433">
        <v>7</v>
      </c>
      <c r="AT105" s="433"/>
      <c r="AU105" s="433">
        <v>1</v>
      </c>
      <c r="AV105" s="433">
        <v>19</v>
      </c>
      <c r="AW105" s="433"/>
      <c r="AX105" s="433"/>
      <c r="AY105" s="433">
        <v>4</v>
      </c>
      <c r="AZ105" s="433"/>
      <c r="BA105" s="433"/>
      <c r="BB105" s="9">
        <v>9809</v>
      </c>
      <c r="BC105" s="9"/>
      <c r="BD105" s="10" t="s">
        <v>1028</v>
      </c>
      <c r="BE105" s="9">
        <v>3170</v>
      </c>
      <c r="BF105" s="9">
        <v>3070</v>
      </c>
      <c r="BG105" s="9">
        <v>6240</v>
      </c>
      <c r="BI105" s="10" t="s">
        <v>1028</v>
      </c>
      <c r="BJ105" s="9">
        <v>3099</v>
      </c>
      <c r="BK105" s="9">
        <v>3137</v>
      </c>
      <c r="BL105" s="9">
        <v>4</v>
      </c>
      <c r="BM105" s="9">
        <v>6240</v>
      </c>
      <c r="BO105" s="9"/>
      <c r="BP105" s="10" t="s">
        <v>1028</v>
      </c>
      <c r="BQ105" s="9">
        <v>43</v>
      </c>
      <c r="BR105" s="9">
        <v>244</v>
      </c>
      <c r="BS105" s="9">
        <v>896</v>
      </c>
      <c r="BT105" s="9">
        <v>481</v>
      </c>
      <c r="BU105" s="9">
        <v>2366</v>
      </c>
      <c r="BV105" s="9">
        <v>443</v>
      </c>
      <c r="BW105" s="9">
        <v>410</v>
      </c>
      <c r="BX105" s="9">
        <v>376</v>
      </c>
      <c r="BY105" s="9">
        <v>321</v>
      </c>
      <c r="BZ105" s="9">
        <v>225</v>
      </c>
      <c r="CA105" s="9">
        <v>182</v>
      </c>
      <c r="CB105" s="9">
        <v>102</v>
      </c>
      <c r="CC105" s="9">
        <v>151</v>
      </c>
      <c r="CD105" s="9">
        <v>6240</v>
      </c>
      <c r="CE105" s="9">
        <f t="shared" si="11"/>
        <v>2847</v>
      </c>
      <c r="CF105" s="9">
        <f t="shared" si="12"/>
        <v>1229</v>
      </c>
      <c r="CG105" s="244">
        <f t="shared" si="13"/>
        <v>981</v>
      </c>
    </row>
    <row r="106" spans="1:85">
      <c r="A106" s="10" t="s">
        <v>1029</v>
      </c>
      <c r="B106" s="9">
        <v>6902</v>
      </c>
      <c r="C106" s="9">
        <v>8981</v>
      </c>
      <c r="D106" s="9">
        <v>15883</v>
      </c>
      <c r="E106"/>
      <c r="I106" s="10" t="s">
        <v>1029</v>
      </c>
      <c r="J106" s="9">
        <v>191</v>
      </c>
      <c r="K106" s="9">
        <v>904</v>
      </c>
      <c r="L106" s="9">
        <v>2708</v>
      </c>
      <c r="M106" s="9">
        <v>1389</v>
      </c>
      <c r="N106" s="9">
        <v>5745</v>
      </c>
      <c r="O106" s="9">
        <v>932</v>
      </c>
      <c r="P106" s="9">
        <v>947</v>
      </c>
      <c r="Q106" s="9">
        <v>841</v>
      </c>
      <c r="R106" s="9">
        <v>649</v>
      </c>
      <c r="S106" s="9">
        <v>525</v>
      </c>
      <c r="T106" s="9">
        <v>389</v>
      </c>
      <c r="U106" s="9">
        <v>339</v>
      </c>
      <c r="V106" s="9">
        <v>324</v>
      </c>
      <c r="W106" s="9">
        <v>15883</v>
      </c>
      <c r="X106" s="9">
        <f t="shared" si="14"/>
        <v>7134</v>
      </c>
      <c r="Y106" s="9">
        <f t="shared" si="15"/>
        <v>2720</v>
      </c>
      <c r="Z106" s="9">
        <f t="shared" si="10"/>
        <v>2226</v>
      </c>
      <c r="AC106" s="152" t="s">
        <v>934</v>
      </c>
      <c r="AD106" s="433">
        <v>96</v>
      </c>
      <c r="AE106" s="433">
        <v>33</v>
      </c>
      <c r="AF106" s="433">
        <v>8</v>
      </c>
      <c r="AG106" s="433">
        <v>42</v>
      </c>
      <c r="AH106" s="433">
        <v>24319</v>
      </c>
      <c r="AI106" s="433">
        <v>1</v>
      </c>
      <c r="AJ106" s="433">
        <v>182</v>
      </c>
      <c r="AK106" s="433">
        <v>13</v>
      </c>
      <c r="AL106" s="433">
        <v>2192</v>
      </c>
      <c r="AM106" s="433">
        <v>4</v>
      </c>
      <c r="AN106" s="433"/>
      <c r="AO106" s="433">
        <v>25</v>
      </c>
      <c r="AP106" s="433">
        <v>10</v>
      </c>
      <c r="AQ106" s="433">
        <v>31</v>
      </c>
      <c r="AR106" s="433">
        <v>1969</v>
      </c>
      <c r="AS106" s="433">
        <v>17</v>
      </c>
      <c r="AT106" s="433">
        <v>230</v>
      </c>
      <c r="AU106" s="433">
        <v>7</v>
      </c>
      <c r="AV106" s="433">
        <v>18</v>
      </c>
      <c r="AW106" s="433"/>
      <c r="AX106" s="433">
        <v>2</v>
      </c>
      <c r="AY106" s="433">
        <v>9</v>
      </c>
      <c r="AZ106" s="433"/>
      <c r="BA106" s="433"/>
      <c r="BB106" s="9">
        <v>29208</v>
      </c>
      <c r="BC106" s="9"/>
      <c r="BD106" s="10" t="s">
        <v>1029</v>
      </c>
      <c r="BE106" s="9">
        <v>9311</v>
      </c>
      <c r="BF106" s="9">
        <v>8604</v>
      </c>
      <c r="BG106" s="9">
        <v>17915</v>
      </c>
      <c r="BI106" s="10" t="s">
        <v>1029</v>
      </c>
      <c r="BJ106" s="9">
        <v>8430</v>
      </c>
      <c r="BK106" s="9">
        <v>9470</v>
      </c>
      <c r="BL106" s="9">
        <v>15</v>
      </c>
      <c r="BM106" s="9">
        <v>17915</v>
      </c>
      <c r="BO106" s="9"/>
      <c r="BP106" s="10" t="s">
        <v>1029</v>
      </c>
      <c r="BQ106" s="9">
        <v>182</v>
      </c>
      <c r="BR106" s="9">
        <v>977</v>
      </c>
      <c r="BS106" s="9">
        <v>3039</v>
      </c>
      <c r="BT106" s="9">
        <v>1343</v>
      </c>
      <c r="BU106" s="9">
        <v>8094</v>
      </c>
      <c r="BV106" s="9">
        <v>1195</v>
      </c>
      <c r="BW106" s="9">
        <v>1025</v>
      </c>
      <c r="BX106" s="9">
        <v>723</v>
      </c>
      <c r="BY106" s="9">
        <v>489</v>
      </c>
      <c r="BZ106" s="9">
        <v>344</v>
      </c>
      <c r="CA106" s="9">
        <v>221</v>
      </c>
      <c r="CB106" s="9">
        <v>160</v>
      </c>
      <c r="CC106" s="9">
        <v>123</v>
      </c>
      <c r="CD106" s="9">
        <v>17915</v>
      </c>
      <c r="CE106" s="9">
        <f t="shared" si="11"/>
        <v>9437</v>
      </c>
      <c r="CF106" s="9">
        <f t="shared" si="12"/>
        <v>2943</v>
      </c>
      <c r="CG106" s="244">
        <f t="shared" si="13"/>
        <v>1337</v>
      </c>
    </row>
    <row r="107" spans="1:85">
      <c r="A107" s="10" t="s">
        <v>1030</v>
      </c>
      <c r="B107" s="9">
        <v>2931</v>
      </c>
      <c r="C107" s="9">
        <v>3710</v>
      </c>
      <c r="D107" s="9">
        <v>6641</v>
      </c>
      <c r="E107"/>
      <c r="I107" s="10" t="s">
        <v>1030</v>
      </c>
      <c r="J107" s="9">
        <v>68</v>
      </c>
      <c r="K107" s="9">
        <v>250</v>
      </c>
      <c r="L107" s="9">
        <v>997</v>
      </c>
      <c r="M107" s="9">
        <v>570</v>
      </c>
      <c r="N107" s="9">
        <v>2165</v>
      </c>
      <c r="O107" s="9">
        <v>435</v>
      </c>
      <c r="P107" s="9">
        <v>477</v>
      </c>
      <c r="Q107" s="9">
        <v>437</v>
      </c>
      <c r="R107" s="9">
        <v>345</v>
      </c>
      <c r="S107" s="9">
        <v>302</v>
      </c>
      <c r="T107" s="9">
        <v>237</v>
      </c>
      <c r="U107" s="9">
        <v>144</v>
      </c>
      <c r="V107" s="9">
        <v>214</v>
      </c>
      <c r="W107" s="9">
        <v>6641</v>
      </c>
      <c r="X107" s="9">
        <f t="shared" si="14"/>
        <v>2735</v>
      </c>
      <c r="Y107" s="9">
        <f t="shared" si="15"/>
        <v>1349</v>
      </c>
      <c r="Z107" s="9">
        <f t="shared" si="10"/>
        <v>1242</v>
      </c>
      <c r="AC107" s="152" t="s">
        <v>935</v>
      </c>
      <c r="AD107" s="433"/>
      <c r="AE107" s="433"/>
      <c r="AF107" s="433"/>
      <c r="AG107" s="433">
        <v>22</v>
      </c>
      <c r="AH107" s="433">
        <v>1886</v>
      </c>
      <c r="AI107" s="433"/>
      <c r="AJ107" s="433">
        <v>5</v>
      </c>
      <c r="AK107" s="433">
        <v>1</v>
      </c>
      <c r="AL107" s="433">
        <v>195</v>
      </c>
      <c r="AM107" s="433"/>
      <c r="AN107" s="433"/>
      <c r="AO107" s="433"/>
      <c r="AP107" s="433"/>
      <c r="AQ107" s="433"/>
      <c r="AR107" s="433">
        <v>626</v>
      </c>
      <c r="AS107" s="433"/>
      <c r="AT107" s="433"/>
      <c r="AU107" s="433"/>
      <c r="AV107" s="433"/>
      <c r="AW107" s="433"/>
      <c r="AX107" s="433"/>
      <c r="AY107" s="433"/>
      <c r="AZ107" s="433">
        <v>5</v>
      </c>
      <c r="BA107" s="433"/>
      <c r="BB107" s="9">
        <v>2740</v>
      </c>
      <c r="BC107" s="9"/>
      <c r="BD107" s="10" t="s">
        <v>1030</v>
      </c>
      <c r="BE107" s="9">
        <v>667</v>
      </c>
      <c r="BF107" s="9">
        <v>573</v>
      </c>
      <c r="BG107" s="9">
        <v>1240</v>
      </c>
      <c r="BI107" s="10" t="s">
        <v>1030</v>
      </c>
      <c r="BJ107" s="9">
        <v>634</v>
      </c>
      <c r="BK107" s="9">
        <v>605</v>
      </c>
      <c r="BL107" s="9">
        <v>1</v>
      </c>
      <c r="BM107" s="9">
        <v>1240</v>
      </c>
      <c r="BO107" s="9"/>
      <c r="BP107" s="10" t="s">
        <v>1030</v>
      </c>
      <c r="BQ107" s="9">
        <v>10</v>
      </c>
      <c r="BR107" s="9">
        <v>65</v>
      </c>
      <c r="BS107" s="9">
        <v>196</v>
      </c>
      <c r="BT107" s="9">
        <v>77</v>
      </c>
      <c r="BU107" s="9">
        <v>523</v>
      </c>
      <c r="BV107" s="9">
        <v>75</v>
      </c>
      <c r="BW107" s="9">
        <v>69</v>
      </c>
      <c r="BX107" s="9">
        <v>68</v>
      </c>
      <c r="BY107" s="9">
        <v>54</v>
      </c>
      <c r="BZ107" s="9">
        <v>33</v>
      </c>
      <c r="CA107" s="9">
        <v>26</v>
      </c>
      <c r="CB107" s="9">
        <v>21</v>
      </c>
      <c r="CC107" s="9">
        <v>23</v>
      </c>
      <c r="CD107" s="9">
        <v>1240</v>
      </c>
      <c r="CE107" s="9">
        <f t="shared" si="11"/>
        <v>600</v>
      </c>
      <c r="CF107" s="9">
        <f t="shared" si="12"/>
        <v>212</v>
      </c>
      <c r="CG107" s="244">
        <f t="shared" si="13"/>
        <v>157</v>
      </c>
    </row>
    <row r="108" spans="1:85">
      <c r="A108" s="10" t="s">
        <v>1031</v>
      </c>
      <c r="B108" s="9">
        <v>8586</v>
      </c>
      <c r="C108" s="9">
        <v>5890</v>
      </c>
      <c r="D108" s="9">
        <v>14476</v>
      </c>
      <c r="E108"/>
      <c r="I108" s="10" t="s">
        <v>1031</v>
      </c>
      <c r="J108" s="9">
        <v>204</v>
      </c>
      <c r="K108" s="9">
        <v>908</v>
      </c>
      <c r="L108" s="9">
        <v>2717</v>
      </c>
      <c r="M108" s="9">
        <v>1262</v>
      </c>
      <c r="N108" s="9">
        <v>4913</v>
      </c>
      <c r="O108" s="9">
        <v>857</v>
      </c>
      <c r="P108" s="9">
        <v>870</v>
      </c>
      <c r="Q108" s="9">
        <v>722</v>
      </c>
      <c r="R108" s="9">
        <v>587</v>
      </c>
      <c r="S108" s="9">
        <v>488</v>
      </c>
      <c r="T108" s="9">
        <v>327</v>
      </c>
      <c r="U108" s="9">
        <v>279</v>
      </c>
      <c r="V108" s="9">
        <v>342</v>
      </c>
      <c r="W108" s="9">
        <v>14476</v>
      </c>
      <c r="X108" s="9">
        <f t="shared" si="14"/>
        <v>6175</v>
      </c>
      <c r="Y108" s="9">
        <f t="shared" si="15"/>
        <v>2449</v>
      </c>
      <c r="Z108" s="9">
        <f t="shared" si="10"/>
        <v>2023</v>
      </c>
      <c r="AC108" s="152" t="s">
        <v>947</v>
      </c>
      <c r="AD108" s="433">
        <v>4</v>
      </c>
      <c r="AE108" s="433">
        <v>10</v>
      </c>
      <c r="AF108" s="433"/>
      <c r="AG108" s="433">
        <v>11</v>
      </c>
      <c r="AH108" s="433">
        <v>5351</v>
      </c>
      <c r="AI108" s="433">
        <v>9</v>
      </c>
      <c r="AJ108" s="433">
        <v>158</v>
      </c>
      <c r="AK108" s="433">
        <v>2</v>
      </c>
      <c r="AL108" s="433">
        <v>469</v>
      </c>
      <c r="AM108" s="433"/>
      <c r="AN108" s="433"/>
      <c r="AO108" s="433"/>
      <c r="AP108" s="433">
        <v>2</v>
      </c>
      <c r="AQ108" s="433">
        <v>1</v>
      </c>
      <c r="AR108" s="433">
        <v>624</v>
      </c>
      <c r="AS108" s="433">
        <v>2</v>
      </c>
      <c r="AT108" s="433">
        <v>1</v>
      </c>
      <c r="AU108" s="433">
        <v>2</v>
      </c>
      <c r="AV108" s="433">
        <v>4</v>
      </c>
      <c r="AW108" s="433"/>
      <c r="AX108" s="433"/>
      <c r="AY108" s="433">
        <v>3</v>
      </c>
      <c r="AZ108" s="433"/>
      <c r="BA108" s="433"/>
      <c r="BB108" s="9">
        <v>6653</v>
      </c>
      <c r="BC108" s="9"/>
      <c r="BD108" s="10" t="s">
        <v>1031</v>
      </c>
      <c r="BE108" s="9">
        <v>5434</v>
      </c>
      <c r="BF108" s="9">
        <v>6233</v>
      </c>
      <c r="BG108" s="9">
        <v>11667</v>
      </c>
      <c r="BI108" s="10" t="s">
        <v>1031</v>
      </c>
      <c r="BJ108" s="9">
        <v>5473</v>
      </c>
      <c r="BK108" s="9">
        <v>6177</v>
      </c>
      <c r="BL108" s="9">
        <v>17</v>
      </c>
      <c r="BM108" s="9">
        <v>11667</v>
      </c>
      <c r="BO108" s="9"/>
      <c r="BP108" s="10" t="s">
        <v>1031</v>
      </c>
      <c r="BQ108" s="9">
        <v>185</v>
      </c>
      <c r="BR108" s="9">
        <v>746</v>
      </c>
      <c r="BS108" s="9">
        <v>1923</v>
      </c>
      <c r="BT108" s="9">
        <v>774</v>
      </c>
      <c r="BU108" s="9">
        <v>4946</v>
      </c>
      <c r="BV108" s="9">
        <v>659</v>
      </c>
      <c r="BW108" s="9">
        <v>671</v>
      </c>
      <c r="BX108" s="9">
        <v>487</v>
      </c>
      <c r="BY108" s="9">
        <v>415</v>
      </c>
      <c r="BZ108" s="9">
        <v>313</v>
      </c>
      <c r="CA108" s="9">
        <v>208</v>
      </c>
      <c r="CB108" s="9">
        <v>153</v>
      </c>
      <c r="CC108" s="9">
        <v>187</v>
      </c>
      <c r="CD108" s="9">
        <v>11667</v>
      </c>
      <c r="CE108" s="9">
        <f t="shared" si="11"/>
        <v>5720</v>
      </c>
      <c r="CF108" s="9">
        <f t="shared" si="12"/>
        <v>1817</v>
      </c>
      <c r="CG108" s="244">
        <f t="shared" si="13"/>
        <v>1276</v>
      </c>
    </row>
    <row r="109" spans="1:85">
      <c r="A109" s="10" t="s">
        <v>1032</v>
      </c>
      <c r="B109" s="9">
        <v>19543</v>
      </c>
      <c r="C109" s="9">
        <v>4035</v>
      </c>
      <c r="D109" s="9">
        <v>23578</v>
      </c>
      <c r="E109"/>
      <c r="I109" s="10" t="s">
        <v>1032</v>
      </c>
      <c r="J109" s="9">
        <v>309</v>
      </c>
      <c r="K109" s="9">
        <v>1613</v>
      </c>
      <c r="L109" s="9">
        <v>5082</v>
      </c>
      <c r="M109" s="9">
        <v>2285</v>
      </c>
      <c r="N109" s="9">
        <v>8254</v>
      </c>
      <c r="O109" s="9">
        <v>1269</v>
      </c>
      <c r="P109" s="9">
        <v>1306</v>
      </c>
      <c r="Q109" s="9">
        <v>1106</v>
      </c>
      <c r="R109" s="9">
        <v>793</v>
      </c>
      <c r="S109" s="9">
        <v>544</v>
      </c>
      <c r="T109" s="9">
        <v>419</v>
      </c>
      <c r="U109" s="9">
        <v>274</v>
      </c>
      <c r="V109" s="9">
        <v>324</v>
      </c>
      <c r="W109" s="9">
        <v>23578</v>
      </c>
      <c r="X109" s="9">
        <f t="shared" si="14"/>
        <v>10539</v>
      </c>
      <c r="Y109" s="9">
        <f t="shared" si="15"/>
        <v>3681</v>
      </c>
      <c r="Z109" s="9">
        <f t="shared" si="10"/>
        <v>2354</v>
      </c>
      <c r="AC109" s="152" t="s">
        <v>948</v>
      </c>
      <c r="AD109" s="433">
        <v>66</v>
      </c>
      <c r="AE109" s="433">
        <v>3</v>
      </c>
      <c r="AF109" s="433"/>
      <c r="AG109" s="433">
        <v>5</v>
      </c>
      <c r="AH109" s="433">
        <v>7038</v>
      </c>
      <c r="AI109" s="433">
        <v>3</v>
      </c>
      <c r="AJ109" s="433">
        <v>385</v>
      </c>
      <c r="AK109" s="433">
        <v>10</v>
      </c>
      <c r="AL109" s="433">
        <v>6492</v>
      </c>
      <c r="AM109" s="433"/>
      <c r="AN109" s="433"/>
      <c r="AO109" s="433"/>
      <c r="AP109" s="433">
        <v>27</v>
      </c>
      <c r="AQ109" s="433">
        <v>5</v>
      </c>
      <c r="AR109" s="433">
        <v>83</v>
      </c>
      <c r="AS109" s="433">
        <v>2</v>
      </c>
      <c r="AT109" s="433">
        <v>10</v>
      </c>
      <c r="AU109" s="433"/>
      <c r="AV109" s="433">
        <v>1</v>
      </c>
      <c r="AW109" s="433"/>
      <c r="AX109" s="433"/>
      <c r="AY109" s="433">
        <v>2</v>
      </c>
      <c r="AZ109" s="433"/>
      <c r="BA109" s="433"/>
      <c r="BB109" s="9">
        <v>14132</v>
      </c>
      <c r="BC109" s="9"/>
      <c r="BD109" s="10" t="s">
        <v>1032</v>
      </c>
      <c r="BE109" s="9">
        <v>8047</v>
      </c>
      <c r="BF109" s="9">
        <v>6241</v>
      </c>
      <c r="BG109" s="9">
        <v>14288</v>
      </c>
      <c r="BI109" s="10" t="s">
        <v>1032</v>
      </c>
      <c r="BJ109" s="9">
        <v>7412</v>
      </c>
      <c r="BK109" s="9">
        <v>6872</v>
      </c>
      <c r="BL109" s="9">
        <v>4</v>
      </c>
      <c r="BM109" s="9">
        <v>14288</v>
      </c>
      <c r="BO109" s="9"/>
      <c r="BP109" s="10" t="s">
        <v>1032</v>
      </c>
      <c r="BQ109" s="9">
        <v>166</v>
      </c>
      <c r="BR109" s="9">
        <v>804</v>
      </c>
      <c r="BS109" s="9">
        <v>2343</v>
      </c>
      <c r="BT109" s="9">
        <v>889</v>
      </c>
      <c r="BU109" s="9">
        <v>7038</v>
      </c>
      <c r="BV109" s="9">
        <v>828</v>
      </c>
      <c r="BW109" s="9">
        <v>748</v>
      </c>
      <c r="BX109" s="9">
        <v>575</v>
      </c>
      <c r="BY109" s="9">
        <v>372</v>
      </c>
      <c r="BZ109" s="9">
        <v>208</v>
      </c>
      <c r="CA109" s="9">
        <v>124</v>
      </c>
      <c r="CB109" s="9">
        <v>93</v>
      </c>
      <c r="CC109" s="9">
        <v>100</v>
      </c>
      <c r="CD109" s="9">
        <v>14288</v>
      </c>
      <c r="CE109" s="9">
        <f t="shared" si="11"/>
        <v>7927</v>
      </c>
      <c r="CF109" s="9">
        <f t="shared" si="12"/>
        <v>2151</v>
      </c>
      <c r="CG109" s="244">
        <f t="shared" si="13"/>
        <v>897</v>
      </c>
    </row>
    <row r="110" spans="1:85">
      <c r="A110" s="10" t="s">
        <v>1033</v>
      </c>
      <c r="B110" s="9">
        <v>10140</v>
      </c>
      <c r="C110" s="9">
        <v>13519</v>
      </c>
      <c r="D110" s="9">
        <v>23659</v>
      </c>
      <c r="E110"/>
      <c r="I110" s="10" t="s">
        <v>1033</v>
      </c>
      <c r="J110" s="9">
        <v>283</v>
      </c>
      <c r="K110" s="9">
        <v>1169</v>
      </c>
      <c r="L110" s="9">
        <v>4169</v>
      </c>
      <c r="M110" s="9">
        <v>2023</v>
      </c>
      <c r="N110" s="9">
        <v>8194</v>
      </c>
      <c r="O110" s="9">
        <v>1346</v>
      </c>
      <c r="P110" s="9">
        <v>1350</v>
      </c>
      <c r="Q110" s="9">
        <v>1318</v>
      </c>
      <c r="R110" s="9">
        <v>1079</v>
      </c>
      <c r="S110" s="9">
        <v>912</v>
      </c>
      <c r="T110" s="9">
        <v>668</v>
      </c>
      <c r="U110" s="9">
        <v>516</v>
      </c>
      <c r="V110" s="9">
        <v>632</v>
      </c>
      <c r="W110" s="9">
        <v>23659</v>
      </c>
      <c r="X110" s="9">
        <f t="shared" si="14"/>
        <v>10217</v>
      </c>
      <c r="Y110" s="9">
        <f t="shared" si="15"/>
        <v>4014</v>
      </c>
      <c r="Z110" s="9">
        <f t="shared" si="10"/>
        <v>3807</v>
      </c>
      <c r="AC110" s="152" t="s">
        <v>949</v>
      </c>
      <c r="AD110" s="433">
        <v>74</v>
      </c>
      <c r="AE110" s="433">
        <v>14</v>
      </c>
      <c r="AF110" s="433">
        <v>3</v>
      </c>
      <c r="AG110" s="433">
        <v>3</v>
      </c>
      <c r="AH110" s="433">
        <v>15666</v>
      </c>
      <c r="AI110" s="433">
        <v>4</v>
      </c>
      <c r="AJ110" s="433">
        <v>314</v>
      </c>
      <c r="AK110" s="433">
        <v>21</v>
      </c>
      <c r="AL110" s="433">
        <v>1367</v>
      </c>
      <c r="AM110" s="433">
        <v>3</v>
      </c>
      <c r="AN110" s="433"/>
      <c r="AO110" s="433"/>
      <c r="AP110" s="433"/>
      <c r="AQ110" s="433">
        <v>1</v>
      </c>
      <c r="AR110" s="433">
        <v>1236</v>
      </c>
      <c r="AS110" s="433">
        <v>14</v>
      </c>
      <c r="AT110" s="433">
        <v>139</v>
      </c>
      <c r="AU110" s="433">
        <v>21</v>
      </c>
      <c r="AV110" s="433">
        <v>37</v>
      </c>
      <c r="AW110" s="433"/>
      <c r="AX110" s="433"/>
      <c r="AY110" s="433">
        <v>32</v>
      </c>
      <c r="AZ110" s="433"/>
      <c r="BA110" s="433"/>
      <c r="BB110" s="9">
        <v>18949</v>
      </c>
      <c r="BC110" s="9"/>
      <c r="BD110" s="10" t="s">
        <v>1033</v>
      </c>
      <c r="BE110" s="9">
        <v>3013</v>
      </c>
      <c r="BF110" s="9">
        <v>2721</v>
      </c>
      <c r="BG110" s="9">
        <v>5734</v>
      </c>
      <c r="BI110" s="10" t="s">
        <v>1033</v>
      </c>
      <c r="BJ110" s="9">
        <v>3114</v>
      </c>
      <c r="BK110" s="9">
        <v>2620</v>
      </c>
      <c r="BL110" s="9"/>
      <c r="BM110" s="9">
        <v>5734</v>
      </c>
      <c r="BO110" s="9"/>
      <c r="BP110" s="10" t="s">
        <v>1033</v>
      </c>
      <c r="BQ110" s="9">
        <v>54</v>
      </c>
      <c r="BR110" s="9">
        <v>243</v>
      </c>
      <c r="BS110" s="9">
        <v>794</v>
      </c>
      <c r="BT110" s="9">
        <v>410</v>
      </c>
      <c r="BU110" s="9">
        <v>2435</v>
      </c>
      <c r="BV110" s="9">
        <v>370</v>
      </c>
      <c r="BW110" s="9">
        <v>380</v>
      </c>
      <c r="BX110" s="9">
        <v>341</v>
      </c>
      <c r="BY110" s="9">
        <v>230</v>
      </c>
      <c r="BZ110" s="9">
        <v>147</v>
      </c>
      <c r="CA110" s="9">
        <v>120</v>
      </c>
      <c r="CB110" s="9">
        <v>88</v>
      </c>
      <c r="CC110" s="9">
        <v>122</v>
      </c>
      <c r="CD110" s="9">
        <v>5734</v>
      </c>
      <c r="CE110" s="9">
        <f t="shared" si="11"/>
        <v>2845</v>
      </c>
      <c r="CF110" s="9">
        <f t="shared" si="12"/>
        <v>1091</v>
      </c>
      <c r="CG110" s="244">
        <f t="shared" si="13"/>
        <v>707</v>
      </c>
    </row>
    <row r="111" spans="1:85">
      <c r="A111" s="10" t="s">
        <v>1034</v>
      </c>
      <c r="B111" s="9">
        <v>3463</v>
      </c>
      <c r="C111" s="9">
        <v>4137</v>
      </c>
      <c r="D111" s="9">
        <v>7600</v>
      </c>
      <c r="E111"/>
      <c r="I111" s="10" t="s">
        <v>1034</v>
      </c>
      <c r="J111" s="9">
        <v>100</v>
      </c>
      <c r="K111" s="9">
        <v>341</v>
      </c>
      <c r="L111" s="9">
        <v>1144</v>
      </c>
      <c r="M111" s="9">
        <v>657</v>
      </c>
      <c r="N111" s="9">
        <v>2594</v>
      </c>
      <c r="O111" s="9">
        <v>470</v>
      </c>
      <c r="P111" s="9">
        <v>520</v>
      </c>
      <c r="Q111" s="9">
        <v>428</v>
      </c>
      <c r="R111" s="9">
        <v>409</v>
      </c>
      <c r="S111" s="9">
        <v>284</v>
      </c>
      <c r="T111" s="9">
        <v>239</v>
      </c>
      <c r="U111" s="9">
        <v>162</v>
      </c>
      <c r="V111" s="9">
        <v>252</v>
      </c>
      <c r="W111" s="9">
        <v>7600</v>
      </c>
      <c r="X111" s="9">
        <f t="shared" si="14"/>
        <v>3251</v>
      </c>
      <c r="Y111" s="9">
        <f t="shared" si="15"/>
        <v>1418</v>
      </c>
      <c r="Z111" s="9">
        <f t="shared" si="10"/>
        <v>1346</v>
      </c>
      <c r="AC111" s="152" t="s">
        <v>958</v>
      </c>
      <c r="AD111" s="433">
        <v>1</v>
      </c>
      <c r="AE111" s="433">
        <v>1</v>
      </c>
      <c r="AF111" s="433"/>
      <c r="AG111" s="433">
        <v>3</v>
      </c>
      <c r="AH111" s="433">
        <v>3595</v>
      </c>
      <c r="AI111" s="433"/>
      <c r="AJ111" s="433">
        <v>32</v>
      </c>
      <c r="AK111" s="433">
        <v>1</v>
      </c>
      <c r="AL111" s="433">
        <v>92</v>
      </c>
      <c r="AM111" s="433"/>
      <c r="AN111" s="433">
        <v>2</v>
      </c>
      <c r="AO111" s="433"/>
      <c r="AP111" s="433">
        <v>6</v>
      </c>
      <c r="AQ111" s="433"/>
      <c r="AR111" s="433">
        <v>4</v>
      </c>
      <c r="AS111" s="433">
        <v>15</v>
      </c>
      <c r="AT111" s="433"/>
      <c r="AU111" s="433"/>
      <c r="AV111" s="433"/>
      <c r="AW111" s="433"/>
      <c r="AX111" s="433"/>
      <c r="AY111" s="433">
        <v>1</v>
      </c>
      <c r="AZ111" s="433"/>
      <c r="BA111" s="433"/>
      <c r="BB111" s="9">
        <v>3753</v>
      </c>
      <c r="BC111" s="9"/>
      <c r="BD111" s="10" t="s">
        <v>1034</v>
      </c>
      <c r="BE111" s="9">
        <v>1503</v>
      </c>
      <c r="BF111" s="9">
        <v>1328</v>
      </c>
      <c r="BG111" s="9">
        <v>2831</v>
      </c>
      <c r="BI111" s="10" t="s">
        <v>1034</v>
      </c>
      <c r="BJ111" s="9">
        <v>1511</v>
      </c>
      <c r="BK111" s="9">
        <v>1317</v>
      </c>
      <c r="BL111" s="9">
        <v>3</v>
      </c>
      <c r="BM111" s="9">
        <v>2831</v>
      </c>
      <c r="BO111" s="9"/>
      <c r="BP111" s="10" t="s">
        <v>1034</v>
      </c>
      <c r="BQ111" s="9">
        <v>20</v>
      </c>
      <c r="BR111" s="9">
        <v>111</v>
      </c>
      <c r="BS111" s="9">
        <v>389</v>
      </c>
      <c r="BT111" s="9">
        <v>174</v>
      </c>
      <c r="BU111" s="9">
        <v>1145</v>
      </c>
      <c r="BV111" s="9">
        <v>237</v>
      </c>
      <c r="BW111" s="9">
        <v>219</v>
      </c>
      <c r="BX111" s="9">
        <v>179</v>
      </c>
      <c r="BY111" s="9">
        <v>128</v>
      </c>
      <c r="BZ111" s="9">
        <v>77</v>
      </c>
      <c r="CA111" s="9">
        <v>63</v>
      </c>
      <c r="CB111" s="9">
        <v>39</v>
      </c>
      <c r="CC111" s="9">
        <v>50</v>
      </c>
      <c r="CD111" s="9">
        <v>2831</v>
      </c>
      <c r="CE111" s="9">
        <f t="shared" si="11"/>
        <v>1319</v>
      </c>
      <c r="CF111" s="9">
        <f t="shared" si="12"/>
        <v>635</v>
      </c>
      <c r="CG111" s="244">
        <f t="shared" si="13"/>
        <v>357</v>
      </c>
    </row>
    <row r="112" spans="1:85">
      <c r="A112" s="10" t="s">
        <v>1035</v>
      </c>
      <c r="B112" s="9">
        <v>3999</v>
      </c>
      <c r="C112" s="9">
        <v>4967</v>
      </c>
      <c r="D112" s="9">
        <v>8966</v>
      </c>
      <c r="E112"/>
      <c r="I112" s="10" t="s">
        <v>1035</v>
      </c>
      <c r="J112" s="9">
        <v>72</v>
      </c>
      <c r="K112" s="9">
        <v>419</v>
      </c>
      <c r="L112" s="9">
        <v>1233</v>
      </c>
      <c r="M112" s="9">
        <v>772</v>
      </c>
      <c r="N112" s="9">
        <v>2586</v>
      </c>
      <c r="O112" s="9">
        <v>639</v>
      </c>
      <c r="P112" s="9">
        <v>631</v>
      </c>
      <c r="Q112" s="9">
        <v>596</v>
      </c>
      <c r="R112" s="9">
        <v>543</v>
      </c>
      <c r="S112" s="9">
        <v>458</v>
      </c>
      <c r="T112" s="9">
        <v>384</v>
      </c>
      <c r="U112" s="9">
        <v>268</v>
      </c>
      <c r="V112" s="9">
        <v>365</v>
      </c>
      <c r="W112" s="9">
        <v>8966</v>
      </c>
      <c r="X112" s="9">
        <f t="shared" si="14"/>
        <v>3358</v>
      </c>
      <c r="Y112" s="9">
        <f t="shared" si="15"/>
        <v>1866</v>
      </c>
      <c r="Z112" s="9">
        <f t="shared" si="10"/>
        <v>2018</v>
      </c>
      <c r="AC112" s="152" t="s">
        <v>967</v>
      </c>
      <c r="AD112" s="433">
        <v>15</v>
      </c>
      <c r="AE112" s="433">
        <v>8</v>
      </c>
      <c r="AF112" s="433"/>
      <c r="AG112" s="433">
        <v>19</v>
      </c>
      <c r="AH112" s="433">
        <v>12714</v>
      </c>
      <c r="AI112" s="433"/>
      <c r="AJ112" s="433">
        <v>125</v>
      </c>
      <c r="AK112" s="433">
        <v>8</v>
      </c>
      <c r="AL112" s="433">
        <v>703</v>
      </c>
      <c r="AM112" s="433">
        <v>1</v>
      </c>
      <c r="AN112" s="433"/>
      <c r="AO112" s="433"/>
      <c r="AP112" s="433">
        <v>155</v>
      </c>
      <c r="AQ112" s="433">
        <v>4</v>
      </c>
      <c r="AR112" s="433">
        <v>79</v>
      </c>
      <c r="AS112" s="433">
        <v>11</v>
      </c>
      <c r="AT112" s="433">
        <v>16</v>
      </c>
      <c r="AU112" s="433">
        <v>1</v>
      </c>
      <c r="AV112" s="433">
        <v>1</v>
      </c>
      <c r="AW112" s="433"/>
      <c r="AX112" s="433"/>
      <c r="AY112" s="433">
        <v>6</v>
      </c>
      <c r="AZ112" s="433"/>
      <c r="BA112" s="433"/>
      <c r="BB112" s="9">
        <v>13866</v>
      </c>
      <c r="BC112" s="9"/>
      <c r="BD112" s="10" t="s">
        <v>1035</v>
      </c>
      <c r="BE112" s="9">
        <v>2255</v>
      </c>
      <c r="BF112" s="9">
        <v>1975</v>
      </c>
      <c r="BG112" s="9">
        <v>4230</v>
      </c>
      <c r="BI112" s="10" t="s">
        <v>1035</v>
      </c>
      <c r="BJ112" s="9">
        <v>2208</v>
      </c>
      <c r="BK112" s="9">
        <v>2020</v>
      </c>
      <c r="BL112" s="9">
        <v>2</v>
      </c>
      <c r="BM112" s="9">
        <v>4230</v>
      </c>
      <c r="BO112" s="9"/>
      <c r="BP112" s="10" t="s">
        <v>1035</v>
      </c>
      <c r="BQ112" s="9">
        <v>25</v>
      </c>
      <c r="BR112" s="9">
        <v>152</v>
      </c>
      <c r="BS112" s="9">
        <v>584</v>
      </c>
      <c r="BT112" s="9">
        <v>309</v>
      </c>
      <c r="BU112" s="9">
        <v>1704</v>
      </c>
      <c r="BV112" s="9">
        <v>328</v>
      </c>
      <c r="BW112" s="9">
        <v>315</v>
      </c>
      <c r="BX112" s="9">
        <v>231</v>
      </c>
      <c r="BY112" s="9">
        <v>187</v>
      </c>
      <c r="BZ112" s="9">
        <v>145</v>
      </c>
      <c r="CA112" s="9">
        <v>105</v>
      </c>
      <c r="CB112" s="9">
        <v>73</v>
      </c>
      <c r="CC112" s="9">
        <v>72</v>
      </c>
      <c r="CD112" s="9">
        <v>4230</v>
      </c>
      <c r="CE112" s="9">
        <f t="shared" si="11"/>
        <v>2013</v>
      </c>
      <c r="CF112" s="9">
        <f t="shared" si="12"/>
        <v>874</v>
      </c>
      <c r="CG112" s="244">
        <f t="shared" si="13"/>
        <v>582</v>
      </c>
    </row>
    <row r="113" spans="1:85">
      <c r="A113" s="10" t="s">
        <v>1036</v>
      </c>
      <c r="B113" s="9">
        <v>19072</v>
      </c>
      <c r="C113" s="9">
        <v>12046</v>
      </c>
      <c r="D113" s="9">
        <v>31118</v>
      </c>
      <c r="E113"/>
      <c r="I113" s="10" t="s">
        <v>1036</v>
      </c>
      <c r="J113" s="9">
        <v>503</v>
      </c>
      <c r="K113" s="9">
        <v>2235</v>
      </c>
      <c r="L113" s="9">
        <v>7762</v>
      </c>
      <c r="M113" s="9">
        <v>3049</v>
      </c>
      <c r="N113" s="9">
        <v>11170</v>
      </c>
      <c r="O113" s="9">
        <v>1437</v>
      </c>
      <c r="P113" s="9">
        <v>1291</v>
      </c>
      <c r="Q113" s="9">
        <v>1106</v>
      </c>
      <c r="R113" s="9">
        <v>798</v>
      </c>
      <c r="S113" s="9">
        <v>578</v>
      </c>
      <c r="T113" s="9">
        <v>432</v>
      </c>
      <c r="U113" s="9">
        <v>339</v>
      </c>
      <c r="V113" s="9">
        <v>418</v>
      </c>
      <c r="W113" s="9">
        <v>31118</v>
      </c>
      <c r="X113" s="9">
        <f t="shared" si="14"/>
        <v>14219</v>
      </c>
      <c r="Y113" s="9">
        <f t="shared" si="15"/>
        <v>3834</v>
      </c>
      <c r="Z113" s="9">
        <f t="shared" si="10"/>
        <v>2565</v>
      </c>
      <c r="AC113" s="152" t="s">
        <v>975</v>
      </c>
      <c r="AD113" s="433">
        <v>26</v>
      </c>
      <c r="AE113" s="433">
        <v>1</v>
      </c>
      <c r="AF113" s="433"/>
      <c r="AG113" s="433">
        <v>3</v>
      </c>
      <c r="AH113" s="433">
        <v>7292</v>
      </c>
      <c r="AI113" s="433">
        <v>1</v>
      </c>
      <c r="AJ113" s="433">
        <v>77</v>
      </c>
      <c r="AK113" s="433">
        <v>8</v>
      </c>
      <c r="AL113" s="433">
        <v>186</v>
      </c>
      <c r="AM113" s="433"/>
      <c r="AN113" s="433">
        <v>1</v>
      </c>
      <c r="AO113" s="433"/>
      <c r="AP113" s="433">
        <v>17</v>
      </c>
      <c r="AQ113" s="433">
        <v>4</v>
      </c>
      <c r="AR113" s="433">
        <v>307</v>
      </c>
      <c r="AS113" s="433">
        <v>5</v>
      </c>
      <c r="AT113" s="433"/>
      <c r="AU113" s="433">
        <v>5</v>
      </c>
      <c r="AV113" s="433">
        <v>2</v>
      </c>
      <c r="AW113" s="433"/>
      <c r="AX113" s="433"/>
      <c r="AY113" s="433">
        <v>5</v>
      </c>
      <c r="AZ113" s="433"/>
      <c r="BA113" s="433"/>
      <c r="BB113" s="9">
        <v>7940</v>
      </c>
      <c r="BC113" s="9"/>
      <c r="BD113" s="10" t="s">
        <v>1036</v>
      </c>
      <c r="BE113" s="9">
        <v>1424</v>
      </c>
      <c r="BF113" s="9">
        <v>1086</v>
      </c>
      <c r="BG113" s="9">
        <v>2510</v>
      </c>
      <c r="BI113" s="10" t="s">
        <v>1036</v>
      </c>
      <c r="BJ113" s="9">
        <v>1643</v>
      </c>
      <c r="BK113" s="9">
        <v>865</v>
      </c>
      <c r="BL113" s="9">
        <v>2</v>
      </c>
      <c r="BM113" s="9">
        <v>2510</v>
      </c>
      <c r="BO113" s="9"/>
      <c r="BP113" s="10" t="s">
        <v>1036</v>
      </c>
      <c r="BQ113" s="9">
        <v>20</v>
      </c>
      <c r="BR113" s="9">
        <v>97</v>
      </c>
      <c r="BS113" s="9">
        <v>362</v>
      </c>
      <c r="BT113" s="9">
        <v>120</v>
      </c>
      <c r="BU113" s="9">
        <v>1435</v>
      </c>
      <c r="BV113" s="9">
        <v>163</v>
      </c>
      <c r="BW113" s="9">
        <v>112</v>
      </c>
      <c r="BX113" s="9">
        <v>78</v>
      </c>
      <c r="BY113" s="9">
        <v>60</v>
      </c>
      <c r="BZ113" s="9">
        <v>34</v>
      </c>
      <c r="CA113" s="9">
        <v>12</v>
      </c>
      <c r="CB113" s="9">
        <v>4</v>
      </c>
      <c r="CC113" s="9">
        <v>13</v>
      </c>
      <c r="CD113" s="9">
        <v>2510</v>
      </c>
      <c r="CE113" s="9">
        <f t="shared" si="11"/>
        <v>1555</v>
      </c>
      <c r="CF113" s="9">
        <f t="shared" si="12"/>
        <v>353</v>
      </c>
      <c r="CG113" s="244">
        <f t="shared" si="13"/>
        <v>123</v>
      </c>
    </row>
    <row r="114" spans="1:85">
      <c r="A114" s="10" t="s">
        <v>1037</v>
      </c>
      <c r="B114" s="9">
        <v>1523</v>
      </c>
      <c r="C114" s="9">
        <v>1617</v>
      </c>
      <c r="D114" s="9">
        <v>3140</v>
      </c>
      <c r="E114"/>
      <c r="I114" s="10" t="s">
        <v>1037</v>
      </c>
      <c r="J114" s="9">
        <v>40</v>
      </c>
      <c r="K114" s="9">
        <v>152</v>
      </c>
      <c r="L114" s="9">
        <v>451</v>
      </c>
      <c r="M114" s="9">
        <v>312</v>
      </c>
      <c r="N114" s="9">
        <v>1045</v>
      </c>
      <c r="O114" s="9">
        <v>183</v>
      </c>
      <c r="P114" s="9">
        <v>187</v>
      </c>
      <c r="Q114" s="9">
        <v>173</v>
      </c>
      <c r="R114" s="9">
        <v>140</v>
      </c>
      <c r="S114" s="9">
        <v>164</v>
      </c>
      <c r="T114" s="9">
        <v>107</v>
      </c>
      <c r="U114" s="9">
        <v>76</v>
      </c>
      <c r="V114" s="9">
        <v>110</v>
      </c>
      <c r="W114" s="9">
        <v>3140</v>
      </c>
      <c r="X114" s="9">
        <f t="shared" si="14"/>
        <v>1357</v>
      </c>
      <c r="Y114" s="9">
        <f t="shared" si="15"/>
        <v>543</v>
      </c>
      <c r="Z114" s="9">
        <f t="shared" si="10"/>
        <v>597</v>
      </c>
      <c r="AC114" s="152" t="s">
        <v>985</v>
      </c>
      <c r="AD114" s="433">
        <v>1</v>
      </c>
      <c r="AE114" s="433"/>
      <c r="AF114" s="433"/>
      <c r="AG114" s="433">
        <v>3</v>
      </c>
      <c r="AH114" s="433">
        <v>2079</v>
      </c>
      <c r="AI114" s="433"/>
      <c r="AJ114" s="433">
        <v>28</v>
      </c>
      <c r="AK114" s="433">
        <v>1</v>
      </c>
      <c r="AL114" s="433">
        <v>150</v>
      </c>
      <c r="AM114" s="433"/>
      <c r="AN114" s="433"/>
      <c r="AO114" s="433"/>
      <c r="AP114" s="433">
        <v>6</v>
      </c>
      <c r="AQ114" s="433"/>
      <c r="AR114" s="433">
        <v>560</v>
      </c>
      <c r="AS114" s="433"/>
      <c r="AT114" s="433"/>
      <c r="AU114" s="433">
        <v>1</v>
      </c>
      <c r="AV114" s="433">
        <v>1</v>
      </c>
      <c r="AW114" s="433"/>
      <c r="AX114" s="433">
        <v>1</v>
      </c>
      <c r="AY114" s="433"/>
      <c r="AZ114" s="433"/>
      <c r="BA114" s="433"/>
      <c r="BB114" s="9">
        <v>2831</v>
      </c>
      <c r="BC114" s="9"/>
      <c r="BD114" s="10" t="s">
        <v>1037</v>
      </c>
      <c r="BE114" s="9">
        <v>1032</v>
      </c>
      <c r="BF114" s="9">
        <v>830</v>
      </c>
      <c r="BG114" s="9">
        <v>1862</v>
      </c>
      <c r="BI114" s="10" t="s">
        <v>1037</v>
      </c>
      <c r="BJ114" s="9">
        <v>940</v>
      </c>
      <c r="BK114" s="9">
        <v>919</v>
      </c>
      <c r="BL114" s="9">
        <v>3</v>
      </c>
      <c r="BM114" s="9">
        <v>1862</v>
      </c>
      <c r="BO114" s="9"/>
      <c r="BP114" s="10" t="s">
        <v>1037</v>
      </c>
      <c r="BQ114" s="9">
        <v>17</v>
      </c>
      <c r="BR114" s="9">
        <v>68</v>
      </c>
      <c r="BS114" s="9">
        <v>280</v>
      </c>
      <c r="BT114" s="9">
        <v>166</v>
      </c>
      <c r="BU114" s="9">
        <v>805</v>
      </c>
      <c r="BV114" s="9">
        <v>163</v>
      </c>
      <c r="BW114" s="9">
        <v>116</v>
      </c>
      <c r="BX114" s="9">
        <v>88</v>
      </c>
      <c r="BY114" s="9">
        <v>51</v>
      </c>
      <c r="BZ114" s="9">
        <v>46</v>
      </c>
      <c r="CA114" s="9">
        <v>21</v>
      </c>
      <c r="CB114" s="9">
        <v>21</v>
      </c>
      <c r="CC114" s="9">
        <v>20</v>
      </c>
      <c r="CD114" s="9">
        <v>1862</v>
      </c>
      <c r="CE114" s="9">
        <f t="shared" si="11"/>
        <v>971</v>
      </c>
      <c r="CF114" s="9">
        <f t="shared" si="12"/>
        <v>367</v>
      </c>
      <c r="CG114" s="244">
        <f t="shared" si="13"/>
        <v>159</v>
      </c>
    </row>
    <row r="115" spans="1:85">
      <c r="A115" s="10" t="s">
        <v>1038</v>
      </c>
      <c r="B115" s="9">
        <v>1650</v>
      </c>
      <c r="C115" s="9">
        <v>2070</v>
      </c>
      <c r="D115" s="9">
        <v>3720</v>
      </c>
      <c r="E115"/>
      <c r="I115" s="10" t="s">
        <v>1038</v>
      </c>
      <c r="J115" s="9">
        <v>34</v>
      </c>
      <c r="K115" s="9">
        <v>103</v>
      </c>
      <c r="L115" s="9">
        <v>445</v>
      </c>
      <c r="M115" s="9">
        <v>256</v>
      </c>
      <c r="N115" s="9">
        <v>1014</v>
      </c>
      <c r="O115" s="9">
        <v>252</v>
      </c>
      <c r="P115" s="9">
        <v>324</v>
      </c>
      <c r="Q115" s="9">
        <v>275</v>
      </c>
      <c r="R115" s="9">
        <v>267</v>
      </c>
      <c r="S115" s="9">
        <v>222</v>
      </c>
      <c r="T115" s="9">
        <v>199</v>
      </c>
      <c r="U115" s="9">
        <v>129</v>
      </c>
      <c r="V115" s="9">
        <v>200</v>
      </c>
      <c r="W115" s="9">
        <v>3720</v>
      </c>
      <c r="X115" s="9">
        <f t="shared" si="14"/>
        <v>1270</v>
      </c>
      <c r="Y115" s="9">
        <f t="shared" si="15"/>
        <v>851</v>
      </c>
      <c r="Z115" s="9">
        <f t="shared" si="10"/>
        <v>1017</v>
      </c>
      <c r="AC115" s="152" t="s">
        <v>988</v>
      </c>
      <c r="AD115" s="433">
        <v>31</v>
      </c>
      <c r="AE115" s="433">
        <v>27</v>
      </c>
      <c r="AF115" s="433">
        <v>3</v>
      </c>
      <c r="AG115" s="433">
        <v>41</v>
      </c>
      <c r="AH115" s="433">
        <v>6842</v>
      </c>
      <c r="AI115" s="433">
        <v>2</v>
      </c>
      <c r="AJ115" s="433">
        <v>117</v>
      </c>
      <c r="AK115" s="433">
        <v>3</v>
      </c>
      <c r="AL115" s="433">
        <v>357</v>
      </c>
      <c r="AM115" s="433">
        <v>2</v>
      </c>
      <c r="AN115" s="433"/>
      <c r="AO115" s="433"/>
      <c r="AP115" s="433">
        <v>127</v>
      </c>
      <c r="AQ115" s="433">
        <v>1</v>
      </c>
      <c r="AR115" s="433">
        <v>675</v>
      </c>
      <c r="AS115" s="433">
        <v>11</v>
      </c>
      <c r="AT115" s="433">
        <v>1471</v>
      </c>
      <c r="AU115" s="433">
        <v>2</v>
      </c>
      <c r="AV115" s="433">
        <v>11</v>
      </c>
      <c r="AW115" s="433"/>
      <c r="AX115" s="433"/>
      <c r="AY115" s="433">
        <v>1</v>
      </c>
      <c r="AZ115" s="433"/>
      <c r="BA115" s="433"/>
      <c r="BB115" s="9">
        <v>9724</v>
      </c>
      <c r="BC115" s="9"/>
      <c r="BD115" s="10" t="s">
        <v>1038</v>
      </c>
      <c r="BE115" s="9">
        <v>1911</v>
      </c>
      <c r="BF115" s="9">
        <v>1675</v>
      </c>
      <c r="BG115" s="9">
        <v>3586</v>
      </c>
      <c r="BI115" s="10" t="s">
        <v>1038</v>
      </c>
      <c r="BJ115" s="9">
        <v>1781</v>
      </c>
      <c r="BK115" s="9">
        <v>1800</v>
      </c>
      <c r="BL115" s="9">
        <v>5</v>
      </c>
      <c r="BM115" s="9">
        <v>3586</v>
      </c>
      <c r="BO115" s="9"/>
      <c r="BP115" s="10" t="s">
        <v>1038</v>
      </c>
      <c r="BQ115" s="9">
        <v>29</v>
      </c>
      <c r="BR115" s="9">
        <v>134</v>
      </c>
      <c r="BS115" s="9">
        <v>525</v>
      </c>
      <c r="BT115" s="9">
        <v>271</v>
      </c>
      <c r="BU115" s="9">
        <v>1322</v>
      </c>
      <c r="BV115" s="9">
        <v>295</v>
      </c>
      <c r="BW115" s="9">
        <v>269</v>
      </c>
      <c r="BX115" s="9">
        <v>219</v>
      </c>
      <c r="BY115" s="9">
        <v>167</v>
      </c>
      <c r="BZ115" s="9">
        <v>136</v>
      </c>
      <c r="CA115" s="9">
        <v>71</v>
      </c>
      <c r="CB115" s="9">
        <v>62</v>
      </c>
      <c r="CC115" s="9">
        <v>86</v>
      </c>
      <c r="CD115" s="9">
        <v>3586</v>
      </c>
      <c r="CE115" s="9">
        <f t="shared" si="11"/>
        <v>1593</v>
      </c>
      <c r="CF115" s="9">
        <f t="shared" si="12"/>
        <v>783</v>
      </c>
      <c r="CG115" s="244">
        <f t="shared" si="13"/>
        <v>522</v>
      </c>
    </row>
    <row r="116" spans="1:85">
      <c r="A116" s="10" t="s">
        <v>1039</v>
      </c>
      <c r="B116" s="9">
        <v>920</v>
      </c>
      <c r="C116" s="9">
        <v>3130</v>
      </c>
      <c r="D116" s="9">
        <v>4050</v>
      </c>
      <c r="E116"/>
      <c r="I116" s="10" t="s">
        <v>1039</v>
      </c>
      <c r="J116" s="9">
        <v>46</v>
      </c>
      <c r="K116" s="9">
        <v>242</v>
      </c>
      <c r="L116" s="9">
        <v>840</v>
      </c>
      <c r="M116" s="9">
        <v>387</v>
      </c>
      <c r="N116" s="9">
        <v>1416</v>
      </c>
      <c r="O116" s="9">
        <v>200</v>
      </c>
      <c r="P116" s="9">
        <v>171</v>
      </c>
      <c r="Q116" s="9">
        <v>176</v>
      </c>
      <c r="R116" s="9">
        <v>163</v>
      </c>
      <c r="S116" s="9">
        <v>120</v>
      </c>
      <c r="T116" s="9">
        <v>88</v>
      </c>
      <c r="U116" s="9">
        <v>85</v>
      </c>
      <c r="V116" s="9">
        <v>116</v>
      </c>
      <c r="W116" s="9">
        <v>4050</v>
      </c>
      <c r="X116" s="9">
        <f t="shared" si="14"/>
        <v>1803</v>
      </c>
      <c r="Y116" s="9">
        <f t="shared" si="15"/>
        <v>547</v>
      </c>
      <c r="Z116" s="9">
        <f t="shared" si="10"/>
        <v>572</v>
      </c>
      <c r="AC116" s="152" t="s">
        <v>989</v>
      </c>
      <c r="AD116" s="433">
        <v>11</v>
      </c>
      <c r="AE116" s="433"/>
      <c r="AF116" s="433"/>
      <c r="AG116" s="433">
        <v>3</v>
      </c>
      <c r="AH116" s="433">
        <v>4892</v>
      </c>
      <c r="AI116" s="433">
        <v>1</v>
      </c>
      <c r="AJ116" s="433">
        <v>98</v>
      </c>
      <c r="AK116" s="433">
        <v>4</v>
      </c>
      <c r="AL116" s="433">
        <v>219</v>
      </c>
      <c r="AM116" s="433"/>
      <c r="AN116" s="433"/>
      <c r="AO116" s="433"/>
      <c r="AP116" s="433">
        <v>3</v>
      </c>
      <c r="AQ116" s="433"/>
      <c r="AR116" s="433">
        <v>1267</v>
      </c>
      <c r="AS116" s="433">
        <v>13</v>
      </c>
      <c r="AT116" s="433">
        <v>1</v>
      </c>
      <c r="AU116" s="433"/>
      <c r="AV116" s="433">
        <v>9</v>
      </c>
      <c r="AW116" s="433"/>
      <c r="AX116" s="433"/>
      <c r="AY116" s="433">
        <v>18</v>
      </c>
      <c r="AZ116" s="433"/>
      <c r="BA116" s="433"/>
      <c r="BB116" s="9">
        <v>6539</v>
      </c>
      <c r="BC116" s="9"/>
      <c r="BD116" s="10" t="s">
        <v>1039</v>
      </c>
      <c r="BE116" s="9">
        <v>606</v>
      </c>
      <c r="BF116" s="9">
        <v>405</v>
      </c>
      <c r="BG116" s="9">
        <v>1011</v>
      </c>
      <c r="BI116" s="10" t="s">
        <v>1039</v>
      </c>
      <c r="BJ116" s="9">
        <v>602</v>
      </c>
      <c r="BK116" s="9">
        <v>409</v>
      </c>
      <c r="BL116" s="9"/>
      <c r="BM116" s="9">
        <v>1011</v>
      </c>
      <c r="BO116" s="9"/>
      <c r="BP116" s="10" t="s">
        <v>1039</v>
      </c>
      <c r="BQ116" s="9">
        <v>14</v>
      </c>
      <c r="BR116" s="9">
        <v>50</v>
      </c>
      <c r="BS116" s="9">
        <v>164</v>
      </c>
      <c r="BT116" s="9">
        <v>65</v>
      </c>
      <c r="BU116" s="9">
        <v>549</v>
      </c>
      <c r="BV116" s="9">
        <v>49</v>
      </c>
      <c r="BW116" s="9">
        <v>36</v>
      </c>
      <c r="BX116" s="9">
        <v>29</v>
      </c>
      <c r="BY116" s="9">
        <v>27</v>
      </c>
      <c r="BZ116" s="9">
        <v>11</v>
      </c>
      <c r="CA116" s="9">
        <v>5</v>
      </c>
      <c r="CB116" s="9">
        <v>7</v>
      </c>
      <c r="CC116" s="9">
        <v>5</v>
      </c>
      <c r="CD116" s="9">
        <v>1011</v>
      </c>
      <c r="CE116" s="9">
        <f t="shared" si="11"/>
        <v>614</v>
      </c>
      <c r="CF116" s="9">
        <f t="shared" si="12"/>
        <v>114</v>
      </c>
      <c r="CG116" s="244">
        <f t="shared" si="13"/>
        <v>55</v>
      </c>
    </row>
    <row r="117" spans="1:85">
      <c r="A117" s="10" t="s">
        <v>1040</v>
      </c>
      <c r="B117" s="9">
        <v>61017</v>
      </c>
      <c r="C117" s="9">
        <v>31169</v>
      </c>
      <c r="D117" s="9">
        <v>92186</v>
      </c>
      <c r="E117"/>
      <c r="I117" s="10" t="s">
        <v>1040</v>
      </c>
      <c r="J117" s="9">
        <v>1130</v>
      </c>
      <c r="K117" s="9">
        <v>6416</v>
      </c>
      <c r="L117" s="9">
        <v>22174</v>
      </c>
      <c r="M117" s="9">
        <v>9226</v>
      </c>
      <c r="N117" s="9">
        <v>33969</v>
      </c>
      <c r="O117" s="9">
        <v>4024</v>
      </c>
      <c r="P117" s="9">
        <v>3653</v>
      </c>
      <c r="Q117" s="9">
        <v>3250</v>
      </c>
      <c r="R117" s="9">
        <v>2516</v>
      </c>
      <c r="S117" s="9">
        <v>1931</v>
      </c>
      <c r="T117" s="9">
        <v>1346</v>
      </c>
      <c r="U117" s="9">
        <v>1184</v>
      </c>
      <c r="V117" s="9">
        <v>1367</v>
      </c>
      <c r="W117" s="9">
        <v>92186</v>
      </c>
      <c r="X117" s="9">
        <f t="shared" si="14"/>
        <v>43195</v>
      </c>
      <c r="Y117" s="9">
        <f t="shared" si="15"/>
        <v>10927</v>
      </c>
      <c r="Z117" s="9">
        <f t="shared" si="10"/>
        <v>8344</v>
      </c>
      <c r="AC117" s="152" t="s">
        <v>992</v>
      </c>
      <c r="AD117" s="433">
        <v>4</v>
      </c>
      <c r="AE117" s="433">
        <v>6</v>
      </c>
      <c r="AF117" s="433">
        <v>1</v>
      </c>
      <c r="AG117" s="433">
        <v>2</v>
      </c>
      <c r="AH117" s="433">
        <v>3497</v>
      </c>
      <c r="AI117" s="433">
        <v>1</v>
      </c>
      <c r="AJ117" s="433">
        <v>104</v>
      </c>
      <c r="AK117" s="433">
        <v>3</v>
      </c>
      <c r="AL117" s="433">
        <v>272</v>
      </c>
      <c r="AM117" s="433">
        <v>14</v>
      </c>
      <c r="AN117" s="433"/>
      <c r="AO117" s="433"/>
      <c r="AP117" s="433"/>
      <c r="AQ117" s="433">
        <v>1</v>
      </c>
      <c r="AR117" s="433">
        <v>373</v>
      </c>
      <c r="AS117" s="433">
        <v>1</v>
      </c>
      <c r="AT117" s="433"/>
      <c r="AU117" s="433"/>
      <c r="AV117" s="433"/>
      <c r="AW117" s="433"/>
      <c r="AX117" s="433"/>
      <c r="AY117" s="433">
        <v>2</v>
      </c>
      <c r="AZ117" s="433"/>
      <c r="BA117" s="433"/>
      <c r="BB117" s="9">
        <v>4281</v>
      </c>
      <c r="BC117" s="9"/>
      <c r="BD117" s="10" t="s">
        <v>1040</v>
      </c>
      <c r="BE117" s="9">
        <v>18660</v>
      </c>
      <c r="BF117" s="9">
        <v>17856</v>
      </c>
      <c r="BG117" s="9">
        <v>36516</v>
      </c>
      <c r="BI117" s="10" t="s">
        <v>1040</v>
      </c>
      <c r="BJ117" s="9">
        <v>15513</v>
      </c>
      <c r="BK117" s="9">
        <v>20973</v>
      </c>
      <c r="BL117" s="9">
        <v>30</v>
      </c>
      <c r="BM117" s="9">
        <v>36516</v>
      </c>
      <c r="BO117" s="9"/>
      <c r="BP117" s="10" t="s">
        <v>1040</v>
      </c>
      <c r="BQ117" s="9">
        <v>498</v>
      </c>
      <c r="BR117" s="9">
        <v>2324</v>
      </c>
      <c r="BS117" s="9">
        <v>7517</v>
      </c>
      <c r="BT117" s="9">
        <v>3165</v>
      </c>
      <c r="BU117" s="9">
        <v>15768</v>
      </c>
      <c r="BV117" s="9">
        <v>2128</v>
      </c>
      <c r="BW117" s="9">
        <v>1743</v>
      </c>
      <c r="BX117" s="9">
        <v>1361</v>
      </c>
      <c r="BY117" s="9">
        <v>830</v>
      </c>
      <c r="BZ117" s="9">
        <v>486</v>
      </c>
      <c r="CA117" s="9">
        <v>302</v>
      </c>
      <c r="CB117" s="9">
        <v>210</v>
      </c>
      <c r="CC117" s="9">
        <v>184</v>
      </c>
      <c r="CD117" s="9">
        <v>36516</v>
      </c>
      <c r="CE117" s="9">
        <f t="shared" si="11"/>
        <v>18933</v>
      </c>
      <c r="CF117" s="9">
        <f t="shared" si="12"/>
        <v>5232</v>
      </c>
      <c r="CG117" s="244">
        <f t="shared" si="13"/>
        <v>2012</v>
      </c>
    </row>
    <row r="118" spans="1:85">
      <c r="A118" s="10" t="s">
        <v>1041</v>
      </c>
      <c r="B118" s="9">
        <v>1451</v>
      </c>
      <c r="C118" s="9">
        <v>4184</v>
      </c>
      <c r="D118" s="9">
        <v>5635</v>
      </c>
      <c r="E118"/>
      <c r="I118" s="10" t="s">
        <v>1041</v>
      </c>
      <c r="J118" s="9">
        <v>76</v>
      </c>
      <c r="K118" s="9">
        <v>358</v>
      </c>
      <c r="L118" s="9">
        <v>1111</v>
      </c>
      <c r="M118" s="9">
        <v>532</v>
      </c>
      <c r="N118" s="9">
        <v>1870</v>
      </c>
      <c r="O118" s="9">
        <v>286</v>
      </c>
      <c r="P118" s="9">
        <v>287</v>
      </c>
      <c r="Q118" s="9">
        <v>268</v>
      </c>
      <c r="R118" s="9">
        <v>253</v>
      </c>
      <c r="S118" s="9">
        <v>160</v>
      </c>
      <c r="T118" s="9">
        <v>158</v>
      </c>
      <c r="U118" s="9">
        <v>120</v>
      </c>
      <c r="V118" s="9">
        <v>156</v>
      </c>
      <c r="W118" s="9">
        <v>5635</v>
      </c>
      <c r="X118" s="9">
        <f t="shared" si="14"/>
        <v>2402</v>
      </c>
      <c r="Y118" s="9">
        <f t="shared" si="15"/>
        <v>841</v>
      </c>
      <c r="Z118" s="9">
        <f t="shared" si="10"/>
        <v>847</v>
      </c>
      <c r="AC118" s="152" t="s">
        <v>997</v>
      </c>
      <c r="AD118" s="433">
        <v>1</v>
      </c>
      <c r="AE118" s="433">
        <v>2</v>
      </c>
      <c r="AF118" s="433">
        <v>1</v>
      </c>
      <c r="AG118" s="433"/>
      <c r="AH118" s="433">
        <v>2321</v>
      </c>
      <c r="AI118" s="433"/>
      <c r="AJ118" s="433">
        <v>47</v>
      </c>
      <c r="AK118" s="433">
        <v>2</v>
      </c>
      <c r="AL118" s="433">
        <v>982</v>
      </c>
      <c r="AM118" s="433"/>
      <c r="AN118" s="433"/>
      <c r="AO118" s="433"/>
      <c r="AP118" s="433">
        <v>4</v>
      </c>
      <c r="AQ118" s="433"/>
      <c r="AR118" s="433">
        <v>1034</v>
      </c>
      <c r="AS118" s="433">
        <v>1</v>
      </c>
      <c r="AT118" s="433"/>
      <c r="AU118" s="433"/>
      <c r="AV118" s="433">
        <v>7</v>
      </c>
      <c r="AW118" s="433"/>
      <c r="AX118" s="433"/>
      <c r="AY118" s="433"/>
      <c r="AZ118" s="433"/>
      <c r="BA118" s="433"/>
      <c r="BB118" s="9">
        <v>4402</v>
      </c>
      <c r="BC118" s="9"/>
      <c r="BD118" s="10" t="s">
        <v>1041</v>
      </c>
      <c r="BE118" s="9">
        <v>293</v>
      </c>
      <c r="BF118" s="9">
        <v>273</v>
      </c>
      <c r="BG118" s="9">
        <v>566</v>
      </c>
      <c r="BI118" s="10" t="s">
        <v>1041</v>
      </c>
      <c r="BJ118" s="9">
        <v>337</v>
      </c>
      <c r="BK118" s="9">
        <v>229</v>
      </c>
      <c r="BL118" s="9"/>
      <c r="BM118" s="9">
        <v>566</v>
      </c>
      <c r="BO118" s="9"/>
      <c r="BP118" s="10" t="s">
        <v>1041</v>
      </c>
      <c r="BQ118" s="9">
        <v>5</v>
      </c>
      <c r="BR118" s="9">
        <v>25</v>
      </c>
      <c r="BS118" s="9">
        <v>83</v>
      </c>
      <c r="BT118" s="9">
        <v>37</v>
      </c>
      <c r="BU118" s="9">
        <v>292</v>
      </c>
      <c r="BV118" s="9">
        <v>37</v>
      </c>
      <c r="BW118" s="9">
        <v>24</v>
      </c>
      <c r="BX118" s="9">
        <v>21</v>
      </c>
      <c r="BY118" s="9">
        <v>11</v>
      </c>
      <c r="BZ118" s="9">
        <v>14</v>
      </c>
      <c r="CA118" s="9">
        <v>7</v>
      </c>
      <c r="CB118" s="9">
        <v>4</v>
      </c>
      <c r="CC118" s="9">
        <v>6</v>
      </c>
      <c r="CD118" s="9">
        <v>566</v>
      </c>
      <c r="CE118" s="9">
        <f t="shared" si="11"/>
        <v>329</v>
      </c>
      <c r="CF118" s="9">
        <f t="shared" si="12"/>
        <v>82</v>
      </c>
      <c r="CG118" s="244">
        <f t="shared" si="13"/>
        <v>42</v>
      </c>
    </row>
    <row r="119" spans="1:85">
      <c r="A119" s="10" t="s">
        <v>1042</v>
      </c>
      <c r="B119" s="9">
        <v>9827</v>
      </c>
      <c r="C119" s="9">
        <v>15099</v>
      </c>
      <c r="D119" s="9">
        <v>24926</v>
      </c>
      <c r="E119"/>
      <c r="I119" s="10" t="s">
        <v>1042</v>
      </c>
      <c r="J119" s="9">
        <v>304</v>
      </c>
      <c r="K119" s="9">
        <v>1661</v>
      </c>
      <c r="L119" s="9">
        <v>5003</v>
      </c>
      <c r="M119" s="9">
        <v>2335</v>
      </c>
      <c r="N119" s="9">
        <v>8846</v>
      </c>
      <c r="O119" s="9">
        <v>1348</v>
      </c>
      <c r="P119" s="9">
        <v>1274</v>
      </c>
      <c r="Q119" s="9">
        <v>1115</v>
      </c>
      <c r="R119" s="9">
        <v>853</v>
      </c>
      <c r="S119" s="9">
        <v>633</v>
      </c>
      <c r="T119" s="9">
        <v>574</v>
      </c>
      <c r="U119" s="9">
        <v>463</v>
      </c>
      <c r="V119" s="9">
        <v>517</v>
      </c>
      <c r="W119" s="9">
        <v>24926</v>
      </c>
      <c r="X119" s="9">
        <f t="shared" si="14"/>
        <v>11181</v>
      </c>
      <c r="Y119" s="9">
        <f t="shared" si="15"/>
        <v>3737</v>
      </c>
      <c r="Z119" s="9">
        <f t="shared" si="10"/>
        <v>3040</v>
      </c>
      <c r="AC119" s="152" t="s">
        <v>1006</v>
      </c>
      <c r="AD119" s="433">
        <v>12</v>
      </c>
      <c r="AE119" s="433">
        <v>3</v>
      </c>
      <c r="AF119" s="433">
        <v>1</v>
      </c>
      <c r="AG119" s="433">
        <v>5</v>
      </c>
      <c r="AH119" s="433">
        <v>5287</v>
      </c>
      <c r="AI119" s="433">
        <v>1</v>
      </c>
      <c r="AJ119" s="433">
        <v>125</v>
      </c>
      <c r="AK119" s="433">
        <v>4</v>
      </c>
      <c r="AL119" s="433">
        <v>208</v>
      </c>
      <c r="AM119" s="433"/>
      <c r="AN119" s="433"/>
      <c r="AO119" s="433"/>
      <c r="AP119" s="433">
        <v>78</v>
      </c>
      <c r="AQ119" s="433"/>
      <c r="AR119" s="433">
        <v>88</v>
      </c>
      <c r="AS119" s="433"/>
      <c r="AT119" s="433">
        <v>96</v>
      </c>
      <c r="AU119" s="433">
        <v>2</v>
      </c>
      <c r="AV119" s="433">
        <v>8</v>
      </c>
      <c r="AW119" s="433"/>
      <c r="AX119" s="433"/>
      <c r="AY119" s="433">
        <v>1</v>
      </c>
      <c r="AZ119" s="433"/>
      <c r="BA119" s="433"/>
      <c r="BB119" s="9">
        <v>5919</v>
      </c>
      <c r="BC119" s="9"/>
      <c r="BD119" s="10" t="s">
        <v>1042</v>
      </c>
      <c r="BE119" s="9">
        <v>1966</v>
      </c>
      <c r="BF119" s="9">
        <v>1921</v>
      </c>
      <c r="BG119" s="9">
        <v>3887</v>
      </c>
      <c r="BI119" s="10" t="s">
        <v>1042</v>
      </c>
      <c r="BJ119" s="9">
        <v>2047</v>
      </c>
      <c r="BK119" s="9">
        <v>1840</v>
      </c>
      <c r="BL119" s="9"/>
      <c r="BM119" s="9">
        <v>3887</v>
      </c>
      <c r="BO119" s="9"/>
      <c r="BP119" s="10" t="s">
        <v>1042</v>
      </c>
      <c r="BQ119" s="9">
        <v>29</v>
      </c>
      <c r="BR119" s="9">
        <v>178</v>
      </c>
      <c r="BS119" s="9">
        <v>561</v>
      </c>
      <c r="BT119" s="9">
        <v>264</v>
      </c>
      <c r="BU119" s="9">
        <v>1573</v>
      </c>
      <c r="BV119" s="9">
        <v>262</v>
      </c>
      <c r="BW119" s="9">
        <v>301</v>
      </c>
      <c r="BX119" s="9">
        <v>223</v>
      </c>
      <c r="BY119" s="9">
        <v>138</v>
      </c>
      <c r="BZ119" s="9">
        <v>124</v>
      </c>
      <c r="CA119" s="9">
        <v>67</v>
      </c>
      <c r="CB119" s="9">
        <v>68</v>
      </c>
      <c r="CC119" s="9">
        <v>99</v>
      </c>
      <c r="CD119" s="9">
        <v>3887</v>
      </c>
      <c r="CE119" s="9">
        <f t="shared" si="11"/>
        <v>1837</v>
      </c>
      <c r="CF119" s="9">
        <f t="shared" si="12"/>
        <v>786</v>
      </c>
      <c r="CG119" s="244">
        <f t="shared" si="13"/>
        <v>496</v>
      </c>
    </row>
    <row r="120" spans="1:85">
      <c r="A120" s="10" t="s">
        <v>1043</v>
      </c>
      <c r="B120" s="9">
        <v>4405</v>
      </c>
      <c r="C120" s="9">
        <v>8718</v>
      </c>
      <c r="D120" s="9">
        <v>13123</v>
      </c>
      <c r="E120"/>
      <c r="I120" s="10" t="s">
        <v>1043</v>
      </c>
      <c r="J120" s="9">
        <v>235</v>
      </c>
      <c r="K120" s="9">
        <v>898</v>
      </c>
      <c r="L120" s="9">
        <v>3021</v>
      </c>
      <c r="M120" s="9">
        <v>1308</v>
      </c>
      <c r="N120" s="9">
        <v>4583</v>
      </c>
      <c r="O120" s="9">
        <v>608</v>
      </c>
      <c r="P120" s="9">
        <v>611</v>
      </c>
      <c r="Q120" s="9">
        <v>524</v>
      </c>
      <c r="R120" s="9">
        <v>416</v>
      </c>
      <c r="S120" s="9">
        <v>305</v>
      </c>
      <c r="T120" s="9">
        <v>216</v>
      </c>
      <c r="U120" s="9">
        <v>162</v>
      </c>
      <c r="V120" s="9">
        <v>236</v>
      </c>
      <c r="W120" s="9">
        <v>13123</v>
      </c>
      <c r="X120" s="9">
        <f t="shared" si="14"/>
        <v>5891</v>
      </c>
      <c r="Y120" s="9">
        <f t="shared" si="15"/>
        <v>1743</v>
      </c>
      <c r="Z120" s="9">
        <f t="shared" si="10"/>
        <v>1335</v>
      </c>
      <c r="AC120" s="152" t="s">
        <v>1015</v>
      </c>
      <c r="AD120" s="433">
        <v>8</v>
      </c>
      <c r="AE120" s="433">
        <v>2</v>
      </c>
      <c r="AF120" s="433"/>
      <c r="AG120" s="433">
        <v>14</v>
      </c>
      <c r="AH120" s="433">
        <v>11857</v>
      </c>
      <c r="AI120" s="433">
        <v>10</v>
      </c>
      <c r="AJ120" s="433">
        <v>13</v>
      </c>
      <c r="AK120" s="433">
        <v>5</v>
      </c>
      <c r="AL120" s="433">
        <v>888</v>
      </c>
      <c r="AM120" s="433"/>
      <c r="AN120" s="433"/>
      <c r="AO120" s="433"/>
      <c r="AP120" s="433">
        <v>59</v>
      </c>
      <c r="AQ120" s="433">
        <v>4</v>
      </c>
      <c r="AR120" s="433">
        <v>230</v>
      </c>
      <c r="AS120" s="433">
        <v>1</v>
      </c>
      <c r="AT120" s="433">
        <v>3</v>
      </c>
      <c r="AU120" s="433">
        <v>2</v>
      </c>
      <c r="AV120" s="433">
        <v>10</v>
      </c>
      <c r="AW120" s="433"/>
      <c r="AX120" s="433"/>
      <c r="AY120" s="433">
        <v>3</v>
      </c>
      <c r="AZ120" s="433"/>
      <c r="BA120" s="433"/>
      <c r="BB120" s="9">
        <v>13109</v>
      </c>
      <c r="BC120" s="9"/>
      <c r="BD120" s="10" t="s">
        <v>1043</v>
      </c>
      <c r="BE120" s="9">
        <v>780</v>
      </c>
      <c r="BF120" s="9">
        <v>571</v>
      </c>
      <c r="BG120" s="9">
        <v>1351</v>
      </c>
      <c r="BI120" s="10" t="s">
        <v>1043</v>
      </c>
      <c r="BJ120" s="9">
        <v>876</v>
      </c>
      <c r="BK120" s="9">
        <v>474</v>
      </c>
      <c r="BL120" s="9">
        <v>1</v>
      </c>
      <c r="BM120" s="9">
        <v>1351</v>
      </c>
      <c r="BO120" s="9"/>
      <c r="BP120" s="10" t="s">
        <v>1043</v>
      </c>
      <c r="BQ120" s="9">
        <v>7</v>
      </c>
      <c r="BR120" s="9">
        <v>43</v>
      </c>
      <c r="BS120" s="9">
        <v>170</v>
      </c>
      <c r="BT120" s="9">
        <v>79</v>
      </c>
      <c r="BU120" s="9">
        <v>744</v>
      </c>
      <c r="BV120" s="9">
        <v>68</v>
      </c>
      <c r="BW120" s="9">
        <v>80</v>
      </c>
      <c r="BX120" s="9">
        <v>53</v>
      </c>
      <c r="BY120" s="9">
        <v>43</v>
      </c>
      <c r="BZ120" s="9">
        <v>25</v>
      </c>
      <c r="CA120" s="9">
        <v>18</v>
      </c>
      <c r="CB120" s="9">
        <v>12</v>
      </c>
      <c r="CC120" s="9">
        <v>9</v>
      </c>
      <c r="CD120" s="9">
        <v>1351</v>
      </c>
      <c r="CE120" s="9">
        <f t="shared" si="11"/>
        <v>823</v>
      </c>
      <c r="CF120" s="9">
        <f t="shared" si="12"/>
        <v>201</v>
      </c>
      <c r="CG120" s="244">
        <f t="shared" si="13"/>
        <v>107</v>
      </c>
    </row>
    <row r="121" spans="1:85">
      <c r="A121" s="10" t="s">
        <v>1044</v>
      </c>
      <c r="B121" s="9">
        <v>1768</v>
      </c>
      <c r="C121" s="9">
        <v>1501</v>
      </c>
      <c r="D121" s="9">
        <v>3269</v>
      </c>
      <c r="E121"/>
      <c r="I121" s="10" t="s">
        <v>1044</v>
      </c>
      <c r="J121" s="9">
        <v>29</v>
      </c>
      <c r="K121" s="9">
        <v>107</v>
      </c>
      <c r="L121" s="9">
        <v>431</v>
      </c>
      <c r="M121" s="9">
        <v>250</v>
      </c>
      <c r="N121" s="9">
        <v>994</v>
      </c>
      <c r="O121" s="9">
        <v>222</v>
      </c>
      <c r="P121" s="9">
        <v>254</v>
      </c>
      <c r="Q121" s="9">
        <v>236</v>
      </c>
      <c r="R121" s="9">
        <v>229</v>
      </c>
      <c r="S121" s="9">
        <v>169</v>
      </c>
      <c r="T121" s="9">
        <v>121</v>
      </c>
      <c r="U121" s="9">
        <v>96</v>
      </c>
      <c r="V121" s="9">
        <v>131</v>
      </c>
      <c r="W121" s="9">
        <v>3269</v>
      </c>
      <c r="X121" s="9">
        <f t="shared" si="14"/>
        <v>1244</v>
      </c>
      <c r="Y121" s="9">
        <f t="shared" si="15"/>
        <v>712</v>
      </c>
      <c r="Z121" s="9">
        <f t="shared" si="10"/>
        <v>746</v>
      </c>
      <c r="AC121" s="152" t="s">
        <v>1028</v>
      </c>
      <c r="AD121" s="433">
        <v>9</v>
      </c>
      <c r="AE121" s="433">
        <v>7</v>
      </c>
      <c r="AF121" s="433">
        <v>2</v>
      </c>
      <c r="AG121" s="433">
        <v>10</v>
      </c>
      <c r="AH121" s="433">
        <v>11883</v>
      </c>
      <c r="AI121" s="433"/>
      <c r="AJ121" s="433">
        <v>45</v>
      </c>
      <c r="AK121" s="433">
        <v>7</v>
      </c>
      <c r="AL121" s="433">
        <v>972</v>
      </c>
      <c r="AM121" s="433">
        <v>3</v>
      </c>
      <c r="AN121" s="433"/>
      <c r="AO121" s="433"/>
      <c r="AP121" s="433"/>
      <c r="AQ121" s="433">
        <v>13</v>
      </c>
      <c r="AR121" s="433">
        <v>416</v>
      </c>
      <c r="AS121" s="433">
        <v>14</v>
      </c>
      <c r="AT121" s="433">
        <v>4</v>
      </c>
      <c r="AU121" s="433">
        <v>3</v>
      </c>
      <c r="AV121" s="433">
        <v>17</v>
      </c>
      <c r="AW121" s="433"/>
      <c r="AX121" s="433"/>
      <c r="AY121" s="433">
        <v>2</v>
      </c>
      <c r="AZ121" s="433"/>
      <c r="BA121" s="433"/>
      <c r="BB121" s="9">
        <v>13407</v>
      </c>
      <c r="BC121" s="9"/>
      <c r="BD121" s="10" t="s">
        <v>1044</v>
      </c>
      <c r="BE121" s="9">
        <v>874</v>
      </c>
      <c r="BF121" s="9">
        <v>706</v>
      </c>
      <c r="BG121" s="9">
        <v>1580</v>
      </c>
      <c r="BI121" s="10" t="s">
        <v>1044</v>
      </c>
      <c r="BJ121" s="9">
        <v>824</v>
      </c>
      <c r="BK121" s="9">
        <v>754</v>
      </c>
      <c r="BL121" s="9">
        <v>2</v>
      </c>
      <c r="BM121" s="9">
        <v>1580</v>
      </c>
      <c r="BO121" s="9"/>
      <c r="BP121" s="10" t="s">
        <v>1044</v>
      </c>
      <c r="BQ121" s="9">
        <v>15</v>
      </c>
      <c r="BR121" s="9">
        <v>82</v>
      </c>
      <c r="BS121" s="9">
        <v>205</v>
      </c>
      <c r="BT121" s="9">
        <v>110</v>
      </c>
      <c r="BU121" s="9">
        <v>662</v>
      </c>
      <c r="BV121" s="9">
        <v>127</v>
      </c>
      <c r="BW121" s="9">
        <v>120</v>
      </c>
      <c r="BX121" s="9">
        <v>78</v>
      </c>
      <c r="BY121" s="9">
        <v>59</v>
      </c>
      <c r="BZ121" s="9">
        <v>41</v>
      </c>
      <c r="CA121" s="9">
        <v>29</v>
      </c>
      <c r="CB121" s="9">
        <v>20</v>
      </c>
      <c r="CC121" s="9">
        <v>32</v>
      </c>
      <c r="CD121" s="9">
        <v>1580</v>
      </c>
      <c r="CE121" s="9">
        <f t="shared" si="11"/>
        <v>772</v>
      </c>
      <c r="CF121" s="9">
        <f t="shared" si="12"/>
        <v>325</v>
      </c>
      <c r="CG121" s="244">
        <f t="shared" si="13"/>
        <v>181</v>
      </c>
    </row>
    <row r="122" spans="1:85">
      <c r="A122" s="10" t="s">
        <v>1045</v>
      </c>
      <c r="B122" s="9">
        <v>5949</v>
      </c>
      <c r="C122" s="9">
        <v>4427</v>
      </c>
      <c r="D122" s="9">
        <v>10376</v>
      </c>
      <c r="E122"/>
      <c r="I122" s="10" t="s">
        <v>1045</v>
      </c>
      <c r="J122" s="9">
        <v>132</v>
      </c>
      <c r="K122" s="9">
        <v>600</v>
      </c>
      <c r="L122" s="9">
        <v>2025</v>
      </c>
      <c r="M122" s="9">
        <v>947</v>
      </c>
      <c r="N122" s="9">
        <v>3689</v>
      </c>
      <c r="O122" s="9">
        <v>534</v>
      </c>
      <c r="P122" s="9">
        <v>577</v>
      </c>
      <c r="Q122" s="9">
        <v>510</v>
      </c>
      <c r="R122" s="9">
        <v>427</v>
      </c>
      <c r="S122" s="9">
        <v>308</v>
      </c>
      <c r="T122" s="9">
        <v>229</v>
      </c>
      <c r="U122" s="9">
        <v>165</v>
      </c>
      <c r="V122" s="9">
        <v>233</v>
      </c>
      <c r="W122" s="9">
        <v>10376</v>
      </c>
      <c r="X122" s="9">
        <f t="shared" si="14"/>
        <v>4636</v>
      </c>
      <c r="Y122" s="9">
        <f t="shared" si="15"/>
        <v>1621</v>
      </c>
      <c r="Z122" s="9">
        <f t="shared" si="10"/>
        <v>1362</v>
      </c>
      <c r="AC122" s="152" t="s">
        <v>1035</v>
      </c>
      <c r="AD122" s="433">
        <v>21</v>
      </c>
      <c r="AE122" s="433">
        <v>6</v>
      </c>
      <c r="AF122" s="433">
        <v>1</v>
      </c>
      <c r="AG122" s="433">
        <v>25</v>
      </c>
      <c r="AH122" s="433">
        <v>8089</v>
      </c>
      <c r="AI122" s="433"/>
      <c r="AJ122" s="433">
        <v>96</v>
      </c>
      <c r="AK122" s="433">
        <v>9</v>
      </c>
      <c r="AL122" s="433">
        <v>575</v>
      </c>
      <c r="AM122" s="433">
        <v>1</v>
      </c>
      <c r="AN122" s="433"/>
      <c r="AO122" s="433"/>
      <c r="AP122" s="433"/>
      <c r="AQ122" s="433"/>
      <c r="AR122" s="433">
        <v>4</v>
      </c>
      <c r="AS122" s="433">
        <v>18</v>
      </c>
      <c r="AT122" s="433">
        <v>67</v>
      </c>
      <c r="AU122" s="433">
        <v>22</v>
      </c>
      <c r="AV122" s="433">
        <v>21</v>
      </c>
      <c r="AW122" s="433">
        <v>1</v>
      </c>
      <c r="AX122" s="433">
        <v>3</v>
      </c>
      <c r="AY122" s="433">
        <v>7</v>
      </c>
      <c r="AZ122" s="433"/>
      <c r="BA122" s="433"/>
      <c r="BB122" s="9">
        <v>8966</v>
      </c>
      <c r="BC122" s="9"/>
      <c r="BD122" s="10" t="s">
        <v>1045</v>
      </c>
      <c r="BE122" s="9">
        <v>1153</v>
      </c>
      <c r="BF122" s="9">
        <v>823</v>
      </c>
      <c r="BG122" s="9">
        <v>1976</v>
      </c>
      <c r="BI122" s="10" t="s">
        <v>1045</v>
      </c>
      <c r="BJ122" s="9">
        <v>1100</v>
      </c>
      <c r="BK122" s="9">
        <v>876</v>
      </c>
      <c r="BL122" s="9"/>
      <c r="BM122" s="9">
        <v>1976</v>
      </c>
      <c r="BO122" s="9"/>
      <c r="BP122" s="10" t="s">
        <v>1045</v>
      </c>
      <c r="BQ122" s="9">
        <v>11</v>
      </c>
      <c r="BR122" s="9">
        <v>91</v>
      </c>
      <c r="BS122" s="9">
        <v>300</v>
      </c>
      <c r="BT122" s="9">
        <v>137</v>
      </c>
      <c r="BU122" s="9">
        <v>937</v>
      </c>
      <c r="BV122" s="9">
        <v>136</v>
      </c>
      <c r="BW122" s="9">
        <v>110</v>
      </c>
      <c r="BX122" s="9">
        <v>89</v>
      </c>
      <c r="BY122" s="9">
        <v>58</v>
      </c>
      <c r="BZ122" s="9">
        <v>45</v>
      </c>
      <c r="CA122" s="9">
        <v>29</v>
      </c>
      <c r="CB122" s="9">
        <v>13</v>
      </c>
      <c r="CC122" s="9">
        <v>20</v>
      </c>
      <c r="CD122" s="9">
        <v>1976</v>
      </c>
      <c r="CE122" s="9">
        <f t="shared" si="11"/>
        <v>1074</v>
      </c>
      <c r="CF122" s="9">
        <f t="shared" si="12"/>
        <v>335</v>
      </c>
      <c r="CG122" s="244">
        <f t="shared" si="13"/>
        <v>165</v>
      </c>
    </row>
    <row r="123" spans="1:85">
      <c r="A123" s="10" t="s">
        <v>1046</v>
      </c>
      <c r="B123" s="9">
        <v>3130</v>
      </c>
      <c r="C123" s="9">
        <v>2755</v>
      </c>
      <c r="D123" s="9">
        <v>5885</v>
      </c>
      <c r="E123"/>
      <c r="I123" s="10" t="s">
        <v>1046</v>
      </c>
      <c r="J123" s="9">
        <v>44</v>
      </c>
      <c r="K123" s="9">
        <v>200</v>
      </c>
      <c r="L123" s="9">
        <v>848</v>
      </c>
      <c r="M123" s="9">
        <v>476</v>
      </c>
      <c r="N123" s="9">
        <v>1883</v>
      </c>
      <c r="O123" s="9">
        <v>376</v>
      </c>
      <c r="P123" s="9">
        <v>410</v>
      </c>
      <c r="Q123" s="9">
        <v>420</v>
      </c>
      <c r="R123" s="9">
        <v>362</v>
      </c>
      <c r="S123" s="9">
        <v>317</v>
      </c>
      <c r="T123" s="9">
        <v>218</v>
      </c>
      <c r="U123" s="9">
        <v>139</v>
      </c>
      <c r="V123" s="9">
        <v>192</v>
      </c>
      <c r="W123" s="9">
        <v>5885</v>
      </c>
      <c r="X123" s="9">
        <f t="shared" si="14"/>
        <v>2359</v>
      </c>
      <c r="Y123" s="9">
        <f t="shared" si="15"/>
        <v>1206</v>
      </c>
      <c r="Z123" s="9">
        <f t="shared" si="10"/>
        <v>1228</v>
      </c>
      <c r="AC123" s="152" t="s">
        <v>1037</v>
      </c>
      <c r="AD123" s="433">
        <v>2</v>
      </c>
      <c r="AE123" s="433"/>
      <c r="AF123" s="433"/>
      <c r="AG123" s="433">
        <v>3</v>
      </c>
      <c r="AH123" s="433">
        <v>2817</v>
      </c>
      <c r="AI123" s="433">
        <v>1</v>
      </c>
      <c r="AJ123" s="433">
        <v>69</v>
      </c>
      <c r="AK123" s="433">
        <v>1</v>
      </c>
      <c r="AL123" s="433">
        <v>112</v>
      </c>
      <c r="AM123" s="433"/>
      <c r="AN123" s="433"/>
      <c r="AO123" s="433"/>
      <c r="AP123" s="433">
        <v>124</v>
      </c>
      <c r="AQ123" s="433"/>
      <c r="AR123" s="433">
        <v>4</v>
      </c>
      <c r="AS123" s="433">
        <v>4</v>
      </c>
      <c r="AT123" s="433"/>
      <c r="AU123" s="433"/>
      <c r="AV123" s="433"/>
      <c r="AW123" s="433"/>
      <c r="AX123" s="433"/>
      <c r="AY123" s="433">
        <v>3</v>
      </c>
      <c r="AZ123" s="433"/>
      <c r="BA123" s="433"/>
      <c r="BB123" s="9">
        <v>3140</v>
      </c>
      <c r="BC123" s="9"/>
      <c r="BD123" s="10" t="s">
        <v>1046</v>
      </c>
      <c r="BE123" s="9">
        <v>2341</v>
      </c>
      <c r="BF123" s="9">
        <v>1824</v>
      </c>
      <c r="BG123" s="9">
        <v>4165</v>
      </c>
      <c r="BI123" s="10" t="s">
        <v>1046</v>
      </c>
      <c r="BJ123" s="9">
        <v>2299</v>
      </c>
      <c r="BK123" s="9">
        <v>1862</v>
      </c>
      <c r="BL123" s="9">
        <v>4</v>
      </c>
      <c r="BM123" s="9">
        <v>4165</v>
      </c>
      <c r="BO123" s="9"/>
      <c r="BP123" s="10" t="s">
        <v>1046</v>
      </c>
      <c r="BQ123" s="9">
        <v>16</v>
      </c>
      <c r="BR123" s="9">
        <v>134</v>
      </c>
      <c r="BS123" s="9">
        <v>573</v>
      </c>
      <c r="BT123" s="9">
        <v>296</v>
      </c>
      <c r="BU123" s="9">
        <v>1609</v>
      </c>
      <c r="BV123" s="9">
        <v>384</v>
      </c>
      <c r="BW123" s="9">
        <v>348</v>
      </c>
      <c r="BX123" s="9">
        <v>253</v>
      </c>
      <c r="BY123" s="9">
        <v>175</v>
      </c>
      <c r="BZ123" s="9">
        <v>143</v>
      </c>
      <c r="CA123" s="9">
        <v>90</v>
      </c>
      <c r="CB123" s="9">
        <v>57</v>
      </c>
      <c r="CC123" s="9">
        <v>87</v>
      </c>
      <c r="CD123" s="9">
        <v>4165</v>
      </c>
      <c r="CE123" s="9">
        <f t="shared" si="11"/>
        <v>1905</v>
      </c>
      <c r="CF123" s="9">
        <f t="shared" si="12"/>
        <v>985</v>
      </c>
      <c r="CG123" s="244">
        <f t="shared" si="13"/>
        <v>552</v>
      </c>
    </row>
    <row r="124" spans="1:85">
      <c r="A124" s="10" t="s">
        <v>1047</v>
      </c>
      <c r="B124" s="9">
        <v>5012</v>
      </c>
      <c r="C124" s="9">
        <v>1970</v>
      </c>
      <c r="D124" s="9">
        <v>6982</v>
      </c>
      <c r="E124"/>
      <c r="I124" s="10" t="s">
        <v>1047</v>
      </c>
      <c r="J124" s="9">
        <v>95</v>
      </c>
      <c r="K124" s="9">
        <v>596</v>
      </c>
      <c r="L124" s="9">
        <v>1939</v>
      </c>
      <c r="M124" s="9">
        <v>840</v>
      </c>
      <c r="N124" s="9">
        <v>2146</v>
      </c>
      <c r="O124" s="9">
        <v>279</v>
      </c>
      <c r="P124" s="9">
        <v>214</v>
      </c>
      <c r="Q124" s="9">
        <v>229</v>
      </c>
      <c r="R124" s="9">
        <v>140</v>
      </c>
      <c r="S124" s="9">
        <v>131</v>
      </c>
      <c r="T124" s="9">
        <v>80</v>
      </c>
      <c r="U124" s="9">
        <v>142</v>
      </c>
      <c r="V124" s="9">
        <v>151</v>
      </c>
      <c r="W124" s="9">
        <v>6982</v>
      </c>
      <c r="X124" s="9">
        <f t="shared" si="14"/>
        <v>2986</v>
      </c>
      <c r="Y124" s="9">
        <f t="shared" si="15"/>
        <v>722</v>
      </c>
      <c r="Z124" s="9">
        <f t="shared" si="10"/>
        <v>644</v>
      </c>
      <c r="AC124" s="152" t="s">
        <v>1038</v>
      </c>
      <c r="AD124" s="433">
        <v>47</v>
      </c>
      <c r="AE124" s="433">
        <v>3</v>
      </c>
      <c r="AF124" s="433"/>
      <c r="AG124" s="433">
        <v>5</v>
      </c>
      <c r="AH124" s="433">
        <v>3501</v>
      </c>
      <c r="AI124" s="433">
        <v>1</v>
      </c>
      <c r="AJ124" s="433">
        <v>39</v>
      </c>
      <c r="AK124" s="433"/>
      <c r="AL124" s="433">
        <v>37</v>
      </c>
      <c r="AM124" s="433"/>
      <c r="AN124" s="433"/>
      <c r="AO124" s="433"/>
      <c r="AP124" s="433">
        <v>1</v>
      </c>
      <c r="AQ124" s="433">
        <v>31</v>
      </c>
      <c r="AR124" s="433">
        <v>49</v>
      </c>
      <c r="AS124" s="433">
        <v>1</v>
      </c>
      <c r="AT124" s="433"/>
      <c r="AU124" s="433"/>
      <c r="AV124" s="433"/>
      <c r="AW124" s="433"/>
      <c r="AX124" s="433">
        <v>1</v>
      </c>
      <c r="AY124" s="433">
        <v>4</v>
      </c>
      <c r="AZ124" s="433"/>
      <c r="BA124" s="433"/>
      <c r="BB124" s="9">
        <v>3720</v>
      </c>
      <c r="BC124" s="9"/>
      <c r="BD124" s="10" t="s">
        <v>1047</v>
      </c>
      <c r="BE124" s="9">
        <v>82</v>
      </c>
      <c r="BF124" s="9">
        <v>66</v>
      </c>
      <c r="BG124" s="9">
        <v>148</v>
      </c>
      <c r="BI124" s="10" t="s">
        <v>1047</v>
      </c>
      <c r="BJ124" s="9">
        <v>111</v>
      </c>
      <c r="BK124" s="9">
        <v>37</v>
      </c>
      <c r="BL124" s="9"/>
      <c r="BM124" s="9">
        <v>148</v>
      </c>
      <c r="BO124" s="9"/>
      <c r="BP124" s="10" t="s">
        <v>1047</v>
      </c>
      <c r="BQ124" s="9">
        <v>2</v>
      </c>
      <c r="BR124" s="9">
        <v>3</v>
      </c>
      <c r="BS124" s="9">
        <v>16</v>
      </c>
      <c r="BT124" s="9">
        <v>5</v>
      </c>
      <c r="BU124" s="9">
        <v>97</v>
      </c>
      <c r="BV124" s="9">
        <v>11</v>
      </c>
      <c r="BW124" s="9">
        <v>5</v>
      </c>
      <c r="BX124" s="9">
        <v>4</v>
      </c>
      <c r="BY124" s="9">
        <v>3</v>
      </c>
      <c r="BZ124" s="9"/>
      <c r="CA124" s="9"/>
      <c r="CB124" s="9"/>
      <c r="CC124" s="9">
        <v>2</v>
      </c>
      <c r="CD124" s="9">
        <v>148</v>
      </c>
      <c r="CE124" s="9">
        <f t="shared" si="11"/>
        <v>102</v>
      </c>
      <c r="CF124" s="9">
        <f t="shared" si="12"/>
        <v>20</v>
      </c>
      <c r="CG124" s="244">
        <f t="shared" si="13"/>
        <v>5</v>
      </c>
    </row>
    <row r="125" spans="1:85">
      <c r="A125" s="10" t="s">
        <v>1048</v>
      </c>
      <c r="B125" s="9">
        <v>2492</v>
      </c>
      <c r="C125" s="9">
        <v>2921</v>
      </c>
      <c r="D125" s="9">
        <v>5413</v>
      </c>
      <c r="E125"/>
      <c r="I125" s="10" t="s">
        <v>1048</v>
      </c>
      <c r="J125" s="9">
        <v>60</v>
      </c>
      <c r="K125" s="9">
        <v>313</v>
      </c>
      <c r="L125" s="9">
        <v>882</v>
      </c>
      <c r="M125" s="9">
        <v>492</v>
      </c>
      <c r="N125" s="9">
        <v>2022</v>
      </c>
      <c r="O125" s="9">
        <v>309</v>
      </c>
      <c r="P125" s="9">
        <v>304</v>
      </c>
      <c r="Q125" s="9">
        <v>307</v>
      </c>
      <c r="R125" s="9">
        <v>230</v>
      </c>
      <c r="S125" s="9">
        <v>165</v>
      </c>
      <c r="T125" s="9">
        <v>118</v>
      </c>
      <c r="U125" s="9">
        <v>88</v>
      </c>
      <c r="V125" s="9">
        <v>123</v>
      </c>
      <c r="W125" s="9">
        <v>5413</v>
      </c>
      <c r="X125" s="9">
        <f t="shared" si="14"/>
        <v>2514</v>
      </c>
      <c r="Y125" s="9">
        <f t="shared" si="15"/>
        <v>920</v>
      </c>
      <c r="Z125" s="9">
        <f t="shared" si="10"/>
        <v>724</v>
      </c>
      <c r="AC125" s="152" t="s">
        <v>1042</v>
      </c>
      <c r="AD125" s="433">
        <v>289</v>
      </c>
      <c r="AE125" s="433">
        <v>56</v>
      </c>
      <c r="AF125" s="433">
        <v>22</v>
      </c>
      <c r="AG125" s="433">
        <v>5</v>
      </c>
      <c r="AH125" s="433">
        <v>14160</v>
      </c>
      <c r="AI125" s="433">
        <v>4</v>
      </c>
      <c r="AJ125" s="433">
        <v>151</v>
      </c>
      <c r="AK125" s="433">
        <v>8</v>
      </c>
      <c r="AL125" s="433">
        <v>7893</v>
      </c>
      <c r="AM125" s="433">
        <v>3</v>
      </c>
      <c r="AN125" s="433"/>
      <c r="AO125" s="433"/>
      <c r="AP125" s="433">
        <v>1</v>
      </c>
      <c r="AQ125" s="433">
        <v>1</v>
      </c>
      <c r="AR125" s="433">
        <v>101</v>
      </c>
      <c r="AS125" s="433">
        <v>3</v>
      </c>
      <c r="AT125" s="433">
        <v>1918</v>
      </c>
      <c r="AU125" s="433">
        <v>268</v>
      </c>
      <c r="AV125" s="433">
        <v>36</v>
      </c>
      <c r="AW125" s="433"/>
      <c r="AX125" s="433"/>
      <c r="AY125" s="433">
        <v>4</v>
      </c>
      <c r="AZ125" s="433"/>
      <c r="BA125" s="433">
        <v>3</v>
      </c>
      <c r="BB125" s="9">
        <v>24926</v>
      </c>
      <c r="BC125" s="9"/>
      <c r="BD125" s="10" t="s">
        <v>1048</v>
      </c>
      <c r="BE125" s="9">
        <v>436</v>
      </c>
      <c r="BF125" s="9">
        <v>368</v>
      </c>
      <c r="BG125" s="9">
        <v>804</v>
      </c>
      <c r="BI125" s="10" t="s">
        <v>1048</v>
      </c>
      <c r="BJ125" s="9">
        <v>439</v>
      </c>
      <c r="BK125" s="9">
        <v>364</v>
      </c>
      <c r="BL125" s="9">
        <v>1</v>
      </c>
      <c r="BM125" s="9">
        <v>804</v>
      </c>
      <c r="BO125" s="9"/>
      <c r="BP125" s="10" t="s">
        <v>1048</v>
      </c>
      <c r="BQ125" s="9">
        <v>5</v>
      </c>
      <c r="BR125" s="9">
        <v>43</v>
      </c>
      <c r="BS125" s="9">
        <v>113</v>
      </c>
      <c r="BT125" s="9">
        <v>58</v>
      </c>
      <c r="BU125" s="9">
        <v>322</v>
      </c>
      <c r="BV125" s="9">
        <v>60</v>
      </c>
      <c r="BW125" s="9">
        <v>60</v>
      </c>
      <c r="BX125" s="9">
        <v>45</v>
      </c>
      <c r="BY125" s="9">
        <v>32</v>
      </c>
      <c r="BZ125" s="9">
        <v>28</v>
      </c>
      <c r="CA125" s="9">
        <v>20</v>
      </c>
      <c r="CB125" s="9">
        <v>10</v>
      </c>
      <c r="CC125" s="9">
        <v>8</v>
      </c>
      <c r="CD125" s="9">
        <v>804</v>
      </c>
      <c r="CE125" s="9">
        <f t="shared" si="11"/>
        <v>380</v>
      </c>
      <c r="CF125" s="9">
        <f t="shared" si="12"/>
        <v>165</v>
      </c>
      <c r="CG125" s="244">
        <f t="shared" si="13"/>
        <v>98</v>
      </c>
    </row>
    <row r="126" spans="1:85">
      <c r="A126" s="10" t="s">
        <v>1049</v>
      </c>
      <c r="B126" s="9">
        <v>18086</v>
      </c>
      <c r="C126" s="9">
        <v>10445</v>
      </c>
      <c r="D126" s="9">
        <v>28531</v>
      </c>
      <c r="E126"/>
      <c r="I126" s="10" t="s">
        <v>1049</v>
      </c>
      <c r="J126" s="9">
        <v>385</v>
      </c>
      <c r="K126" s="9">
        <v>1672</v>
      </c>
      <c r="L126" s="9">
        <v>5472</v>
      </c>
      <c r="M126" s="9">
        <v>2619</v>
      </c>
      <c r="N126" s="9">
        <v>10388</v>
      </c>
      <c r="O126" s="9">
        <v>1536</v>
      </c>
      <c r="P126" s="9">
        <v>1544</v>
      </c>
      <c r="Q126" s="9">
        <v>1386</v>
      </c>
      <c r="R126" s="9">
        <v>1113</v>
      </c>
      <c r="S126" s="9">
        <v>839</v>
      </c>
      <c r="T126" s="9">
        <v>616</v>
      </c>
      <c r="U126" s="9">
        <v>437</v>
      </c>
      <c r="V126" s="9">
        <v>524</v>
      </c>
      <c r="W126" s="9">
        <v>28531</v>
      </c>
      <c r="X126" s="9">
        <f t="shared" si="14"/>
        <v>13007</v>
      </c>
      <c r="Y126" s="9">
        <f t="shared" si="15"/>
        <v>4466</v>
      </c>
      <c r="Z126" s="9">
        <f t="shared" si="10"/>
        <v>3529</v>
      </c>
      <c r="AC126" s="152" t="s">
        <v>1044</v>
      </c>
      <c r="AD126" s="433">
        <v>1</v>
      </c>
      <c r="AE126" s="433"/>
      <c r="AF126" s="433"/>
      <c r="AG126" s="433">
        <v>1</v>
      </c>
      <c r="AH126" s="433">
        <v>2608</v>
      </c>
      <c r="AI126" s="433"/>
      <c r="AJ126" s="433">
        <v>161</v>
      </c>
      <c r="AK126" s="433">
        <v>2</v>
      </c>
      <c r="AL126" s="433">
        <v>89</v>
      </c>
      <c r="AM126" s="433"/>
      <c r="AN126" s="433"/>
      <c r="AO126" s="433"/>
      <c r="AP126" s="433">
        <v>37</v>
      </c>
      <c r="AQ126" s="433"/>
      <c r="AR126" s="433">
        <v>146</v>
      </c>
      <c r="AS126" s="433">
        <v>4</v>
      </c>
      <c r="AT126" s="433">
        <v>216</v>
      </c>
      <c r="AU126" s="433">
        <v>3</v>
      </c>
      <c r="AV126" s="433"/>
      <c r="AW126" s="433"/>
      <c r="AX126" s="433"/>
      <c r="AY126" s="433">
        <v>1</v>
      </c>
      <c r="AZ126" s="433"/>
      <c r="BA126" s="433"/>
      <c r="BB126" s="9">
        <v>3269</v>
      </c>
      <c r="BC126" s="9"/>
      <c r="BD126" s="10" t="s">
        <v>1049</v>
      </c>
      <c r="BE126" s="9">
        <v>7819</v>
      </c>
      <c r="BF126" s="9">
        <v>7522</v>
      </c>
      <c r="BG126" s="9">
        <v>15341</v>
      </c>
      <c r="BI126" s="10" t="s">
        <v>1049</v>
      </c>
      <c r="BJ126" s="9">
        <v>7492</v>
      </c>
      <c r="BK126" s="9">
        <v>7831</v>
      </c>
      <c r="BL126" s="9">
        <v>18</v>
      </c>
      <c r="BM126" s="9">
        <v>15341</v>
      </c>
      <c r="BO126" s="9"/>
      <c r="BP126" s="10" t="s">
        <v>1049</v>
      </c>
      <c r="BQ126" s="9">
        <v>136</v>
      </c>
      <c r="BR126" s="9">
        <v>744</v>
      </c>
      <c r="BS126" s="9">
        <v>2449</v>
      </c>
      <c r="BT126" s="9">
        <v>1095</v>
      </c>
      <c r="BU126" s="9">
        <v>6748</v>
      </c>
      <c r="BV126" s="9">
        <v>985</v>
      </c>
      <c r="BW126" s="9">
        <v>877</v>
      </c>
      <c r="BX126" s="9">
        <v>759</v>
      </c>
      <c r="BY126" s="9">
        <v>524</v>
      </c>
      <c r="BZ126" s="9">
        <v>379</v>
      </c>
      <c r="CA126" s="9">
        <v>252</v>
      </c>
      <c r="CB126" s="9">
        <v>186</v>
      </c>
      <c r="CC126" s="9">
        <v>207</v>
      </c>
      <c r="CD126" s="9">
        <v>15341</v>
      </c>
      <c r="CE126" s="9">
        <f t="shared" si="11"/>
        <v>7843</v>
      </c>
      <c r="CF126" s="9">
        <f t="shared" si="12"/>
        <v>2621</v>
      </c>
      <c r="CG126" s="244">
        <f t="shared" si="13"/>
        <v>1548</v>
      </c>
    </row>
    <row r="127" spans="1:85">
      <c r="A127" s="10" t="s">
        <v>1050</v>
      </c>
      <c r="B127" s="9">
        <v>5839</v>
      </c>
      <c r="C127" s="9">
        <v>8794</v>
      </c>
      <c r="D127" s="9">
        <v>14633</v>
      </c>
      <c r="E127"/>
      <c r="I127" s="10" t="s">
        <v>1050</v>
      </c>
      <c r="J127" s="9">
        <v>167</v>
      </c>
      <c r="K127" s="9">
        <v>666</v>
      </c>
      <c r="L127" s="9">
        <v>2637</v>
      </c>
      <c r="M127" s="9">
        <v>1297</v>
      </c>
      <c r="N127" s="9">
        <v>4760</v>
      </c>
      <c r="O127" s="9">
        <v>842</v>
      </c>
      <c r="P127" s="9">
        <v>890</v>
      </c>
      <c r="Q127" s="9">
        <v>875</v>
      </c>
      <c r="R127" s="9">
        <v>713</v>
      </c>
      <c r="S127" s="9">
        <v>597</v>
      </c>
      <c r="T127" s="9">
        <v>436</v>
      </c>
      <c r="U127" s="9">
        <v>326</v>
      </c>
      <c r="V127" s="9">
        <v>427</v>
      </c>
      <c r="W127" s="9">
        <v>14633</v>
      </c>
      <c r="X127" s="9">
        <f t="shared" si="14"/>
        <v>6057</v>
      </c>
      <c r="Y127" s="9">
        <f t="shared" si="15"/>
        <v>2607</v>
      </c>
      <c r="Z127" s="9">
        <f t="shared" si="10"/>
        <v>2499</v>
      </c>
      <c r="AC127" s="152" t="s">
        <v>1046</v>
      </c>
      <c r="AD127" s="433">
        <v>8</v>
      </c>
      <c r="AE127" s="433">
        <v>6</v>
      </c>
      <c r="AF127" s="433"/>
      <c r="AG127" s="433">
        <v>6</v>
      </c>
      <c r="AH127" s="433">
        <v>5333</v>
      </c>
      <c r="AI127" s="433">
        <v>1</v>
      </c>
      <c r="AJ127" s="433">
        <v>58</v>
      </c>
      <c r="AK127" s="433">
        <v>4</v>
      </c>
      <c r="AL127" s="433">
        <v>180</v>
      </c>
      <c r="AM127" s="433">
        <v>1</v>
      </c>
      <c r="AN127" s="433"/>
      <c r="AO127" s="433"/>
      <c r="AP127" s="433"/>
      <c r="AQ127" s="433"/>
      <c r="AR127" s="433">
        <v>262</v>
      </c>
      <c r="AS127" s="433">
        <v>13</v>
      </c>
      <c r="AT127" s="433">
        <v>3</v>
      </c>
      <c r="AU127" s="433">
        <v>5</v>
      </c>
      <c r="AV127" s="433"/>
      <c r="AW127" s="433"/>
      <c r="AX127" s="433">
        <v>1</v>
      </c>
      <c r="AY127" s="433">
        <v>4</v>
      </c>
      <c r="AZ127" s="433"/>
      <c r="BA127" s="433"/>
      <c r="BB127" s="9">
        <v>5885</v>
      </c>
      <c r="BC127" s="9"/>
      <c r="BD127" s="10" t="s">
        <v>1050</v>
      </c>
      <c r="BE127" s="9">
        <v>1498</v>
      </c>
      <c r="BF127" s="9">
        <v>1343</v>
      </c>
      <c r="BG127" s="9">
        <v>2841</v>
      </c>
      <c r="BI127" s="10" t="s">
        <v>1050</v>
      </c>
      <c r="BJ127" s="9">
        <v>1578</v>
      </c>
      <c r="BK127" s="9">
        <v>1261</v>
      </c>
      <c r="BL127" s="9">
        <v>2</v>
      </c>
      <c r="BM127" s="9">
        <v>2841</v>
      </c>
      <c r="BO127" s="9"/>
      <c r="BP127" s="10" t="s">
        <v>1050</v>
      </c>
      <c r="BQ127" s="9">
        <v>27</v>
      </c>
      <c r="BR127" s="9">
        <v>118</v>
      </c>
      <c r="BS127" s="9">
        <v>435</v>
      </c>
      <c r="BT127" s="9">
        <v>185</v>
      </c>
      <c r="BU127" s="9">
        <v>1228</v>
      </c>
      <c r="BV127" s="9">
        <v>191</v>
      </c>
      <c r="BW127" s="9">
        <v>170</v>
      </c>
      <c r="BX127" s="9">
        <v>165</v>
      </c>
      <c r="BY127" s="9">
        <v>108</v>
      </c>
      <c r="BZ127" s="9">
        <v>61</v>
      </c>
      <c r="CA127" s="9">
        <v>47</v>
      </c>
      <c r="CB127" s="9">
        <v>46</v>
      </c>
      <c r="CC127" s="9">
        <v>60</v>
      </c>
      <c r="CD127" s="9">
        <v>2841</v>
      </c>
      <c r="CE127" s="9">
        <f t="shared" si="11"/>
        <v>1413</v>
      </c>
      <c r="CF127" s="9">
        <f t="shared" si="12"/>
        <v>526</v>
      </c>
      <c r="CG127" s="244">
        <f t="shared" si="13"/>
        <v>322</v>
      </c>
    </row>
    <row r="128" spans="1:85">
      <c r="A128" s="10" t="s">
        <v>1051</v>
      </c>
      <c r="B128" s="9">
        <v>5355</v>
      </c>
      <c r="C128" s="9">
        <v>4874</v>
      </c>
      <c r="D128" s="9">
        <v>10229</v>
      </c>
      <c r="E128"/>
      <c r="I128" s="10" t="s">
        <v>1051</v>
      </c>
      <c r="J128" s="9">
        <v>148</v>
      </c>
      <c r="K128" s="9">
        <v>869</v>
      </c>
      <c r="L128" s="9">
        <v>2368</v>
      </c>
      <c r="M128" s="9">
        <v>1015</v>
      </c>
      <c r="N128" s="9">
        <v>3295</v>
      </c>
      <c r="O128" s="9">
        <v>480</v>
      </c>
      <c r="P128" s="9">
        <v>410</v>
      </c>
      <c r="Q128" s="9">
        <v>400</v>
      </c>
      <c r="R128" s="9">
        <v>334</v>
      </c>
      <c r="S128" s="9">
        <v>266</v>
      </c>
      <c r="T128" s="9">
        <v>221</v>
      </c>
      <c r="U128" s="9">
        <v>196</v>
      </c>
      <c r="V128" s="9">
        <v>227</v>
      </c>
      <c r="W128" s="9">
        <v>10229</v>
      </c>
      <c r="X128" s="9">
        <f t="shared" si="14"/>
        <v>4310</v>
      </c>
      <c r="Y128" s="9">
        <f t="shared" si="15"/>
        <v>1290</v>
      </c>
      <c r="Z128" s="9">
        <f t="shared" si="10"/>
        <v>1244</v>
      </c>
      <c r="AC128" s="10" t="s">
        <v>257</v>
      </c>
      <c r="AD128" s="433">
        <v>3126</v>
      </c>
      <c r="AE128" s="433">
        <v>5505</v>
      </c>
      <c r="AF128" s="433">
        <v>59</v>
      </c>
      <c r="AG128" s="433">
        <v>183</v>
      </c>
      <c r="AH128" s="433">
        <v>660702</v>
      </c>
      <c r="AI128" s="433">
        <v>25</v>
      </c>
      <c r="AJ128" s="433">
        <v>1414</v>
      </c>
      <c r="AK128" s="433">
        <v>1377</v>
      </c>
      <c r="AL128" s="433">
        <v>137801</v>
      </c>
      <c r="AM128" s="433">
        <v>387</v>
      </c>
      <c r="AN128" s="433">
        <v>243</v>
      </c>
      <c r="AO128" s="433">
        <v>34</v>
      </c>
      <c r="AP128" s="433">
        <v>48</v>
      </c>
      <c r="AQ128" s="433">
        <v>1358</v>
      </c>
      <c r="AR128" s="433">
        <v>11621</v>
      </c>
      <c r="AS128" s="433">
        <v>1484</v>
      </c>
      <c r="AT128" s="433">
        <v>776</v>
      </c>
      <c r="AU128" s="433">
        <v>53</v>
      </c>
      <c r="AV128" s="433">
        <v>586</v>
      </c>
      <c r="AW128" s="433"/>
      <c r="AX128" s="433">
        <v>3</v>
      </c>
      <c r="AY128" s="433">
        <v>1015</v>
      </c>
      <c r="AZ128" s="433"/>
      <c r="BA128" s="433">
        <v>36</v>
      </c>
      <c r="BB128" s="9">
        <v>827836</v>
      </c>
      <c r="BC128" s="9"/>
      <c r="BD128" s="10" t="s">
        <v>1051</v>
      </c>
      <c r="BE128" s="9">
        <v>417</v>
      </c>
      <c r="BF128" s="9">
        <v>251</v>
      </c>
      <c r="BG128" s="9">
        <v>668</v>
      </c>
      <c r="BI128" s="10" t="s">
        <v>1051</v>
      </c>
      <c r="BJ128" s="9">
        <v>489</v>
      </c>
      <c r="BK128" s="9">
        <v>179</v>
      </c>
      <c r="BL128" s="9"/>
      <c r="BM128" s="9">
        <v>668</v>
      </c>
      <c r="BO128" s="9"/>
      <c r="BP128" s="10" t="s">
        <v>1051</v>
      </c>
      <c r="BQ128" s="9">
        <v>1</v>
      </c>
      <c r="BR128" s="9">
        <v>23</v>
      </c>
      <c r="BS128" s="9">
        <v>70</v>
      </c>
      <c r="BT128" s="9">
        <v>34</v>
      </c>
      <c r="BU128" s="9">
        <v>399</v>
      </c>
      <c r="BV128" s="9">
        <v>49</v>
      </c>
      <c r="BW128" s="9">
        <v>37</v>
      </c>
      <c r="BX128" s="9">
        <v>23</v>
      </c>
      <c r="BY128" s="9">
        <v>12</v>
      </c>
      <c r="BZ128" s="9">
        <v>9</v>
      </c>
      <c r="CA128" s="9">
        <v>7</v>
      </c>
      <c r="CB128" s="9">
        <v>2</v>
      </c>
      <c r="CC128" s="9">
        <v>2</v>
      </c>
      <c r="CD128" s="9">
        <v>668</v>
      </c>
      <c r="CE128" s="9">
        <f t="shared" si="11"/>
        <v>433</v>
      </c>
      <c r="CF128" s="9">
        <f t="shared" si="12"/>
        <v>109</v>
      </c>
      <c r="CG128" s="244">
        <f t="shared" si="13"/>
        <v>32</v>
      </c>
    </row>
    <row r="129" spans="1:85">
      <c r="A129" s="10" t="s">
        <v>1052</v>
      </c>
      <c r="B129" s="9">
        <v>12914</v>
      </c>
      <c r="C129" s="9">
        <v>9754</v>
      </c>
      <c r="D129" s="9">
        <v>22668</v>
      </c>
      <c r="E129"/>
      <c r="I129" s="10" t="s">
        <v>1052</v>
      </c>
      <c r="J129" s="9">
        <v>373</v>
      </c>
      <c r="K129" s="9">
        <v>1728</v>
      </c>
      <c r="L129" s="9">
        <v>5586</v>
      </c>
      <c r="M129" s="9">
        <v>2219</v>
      </c>
      <c r="N129" s="9">
        <v>7697</v>
      </c>
      <c r="O129" s="9">
        <v>1111</v>
      </c>
      <c r="P129" s="9">
        <v>1060</v>
      </c>
      <c r="Q129" s="9">
        <v>872</v>
      </c>
      <c r="R129" s="9">
        <v>683</v>
      </c>
      <c r="S129" s="9">
        <v>493</v>
      </c>
      <c r="T129" s="9">
        <v>309</v>
      </c>
      <c r="U129" s="9">
        <v>255</v>
      </c>
      <c r="V129" s="9">
        <v>282</v>
      </c>
      <c r="W129" s="9">
        <v>22668</v>
      </c>
      <c r="X129" s="9">
        <f t="shared" si="14"/>
        <v>9916</v>
      </c>
      <c r="Y129" s="9">
        <f t="shared" si="15"/>
        <v>3043</v>
      </c>
      <c r="Z129" s="9">
        <f t="shared" si="10"/>
        <v>2022</v>
      </c>
      <c r="AC129" s="152" t="s">
        <v>928</v>
      </c>
      <c r="AD129" s="433">
        <v>2260</v>
      </c>
      <c r="AE129" s="433">
        <v>4201</v>
      </c>
      <c r="AF129" s="433">
        <v>27</v>
      </c>
      <c r="AG129" s="433">
        <v>5</v>
      </c>
      <c r="AH129" s="433">
        <v>472353</v>
      </c>
      <c r="AI129" s="433">
        <v>4</v>
      </c>
      <c r="AJ129" s="433">
        <v>53</v>
      </c>
      <c r="AK129" s="433">
        <v>1193</v>
      </c>
      <c r="AL129" s="433">
        <v>118286</v>
      </c>
      <c r="AM129" s="433">
        <v>277</v>
      </c>
      <c r="AN129" s="433">
        <v>127</v>
      </c>
      <c r="AO129" s="433">
        <v>24</v>
      </c>
      <c r="AP129" s="433">
        <v>8</v>
      </c>
      <c r="AQ129" s="433">
        <v>962</v>
      </c>
      <c r="AR129" s="433">
        <v>370</v>
      </c>
      <c r="AS129" s="433">
        <v>1041</v>
      </c>
      <c r="AT129" s="433">
        <v>700</v>
      </c>
      <c r="AU129" s="433">
        <v>3</v>
      </c>
      <c r="AV129" s="433">
        <v>150</v>
      </c>
      <c r="AW129" s="433"/>
      <c r="AX129" s="433">
        <v>1</v>
      </c>
      <c r="AY129" s="433">
        <v>746</v>
      </c>
      <c r="AZ129" s="433"/>
      <c r="BA129" s="433">
        <v>31</v>
      </c>
      <c r="BB129" s="9">
        <v>602822</v>
      </c>
      <c r="BC129" s="9"/>
      <c r="BD129" s="10" t="s">
        <v>1052</v>
      </c>
      <c r="BE129" s="9">
        <v>1296</v>
      </c>
      <c r="BF129" s="9">
        <v>872</v>
      </c>
      <c r="BG129" s="9">
        <v>2168</v>
      </c>
      <c r="BI129" s="10" t="s">
        <v>1052</v>
      </c>
      <c r="BJ129" s="9">
        <v>1480</v>
      </c>
      <c r="BK129" s="9">
        <v>688</v>
      </c>
      <c r="BL129" s="9"/>
      <c r="BM129" s="9">
        <v>2168</v>
      </c>
      <c r="BO129" s="9"/>
      <c r="BP129" s="10" t="s">
        <v>1052</v>
      </c>
      <c r="BQ129" s="9">
        <v>17</v>
      </c>
      <c r="BR129" s="9">
        <v>73</v>
      </c>
      <c r="BS129" s="9">
        <v>278</v>
      </c>
      <c r="BT129" s="9">
        <v>87</v>
      </c>
      <c r="BU129" s="9">
        <v>1294</v>
      </c>
      <c r="BV129" s="9">
        <v>124</v>
      </c>
      <c r="BW129" s="9">
        <v>112</v>
      </c>
      <c r="BX129" s="9">
        <v>72</v>
      </c>
      <c r="BY129" s="9">
        <v>55</v>
      </c>
      <c r="BZ129" s="9">
        <v>29</v>
      </c>
      <c r="CA129" s="9">
        <v>14</v>
      </c>
      <c r="CB129" s="9">
        <v>5</v>
      </c>
      <c r="CC129" s="9">
        <v>8</v>
      </c>
      <c r="CD129" s="9">
        <v>2168</v>
      </c>
      <c r="CE129" s="9">
        <f t="shared" si="11"/>
        <v>1381</v>
      </c>
      <c r="CF129" s="9">
        <f t="shared" si="12"/>
        <v>308</v>
      </c>
      <c r="CG129" s="244">
        <f t="shared" si="13"/>
        <v>111</v>
      </c>
    </row>
    <row r="130" spans="1:85">
      <c r="A130" s="10" t="s">
        <v>118</v>
      </c>
      <c r="B130" s="9">
        <v>1582937</v>
      </c>
      <c r="C130" s="9">
        <v>753142</v>
      </c>
      <c r="D130" s="9">
        <v>2336079</v>
      </c>
      <c r="E130"/>
      <c r="I130" s="10" t="s">
        <v>118</v>
      </c>
      <c r="J130" s="9">
        <v>26844</v>
      </c>
      <c r="K130" s="9">
        <v>130197</v>
      </c>
      <c r="L130" s="9">
        <v>421431</v>
      </c>
      <c r="M130" s="9">
        <v>201500</v>
      </c>
      <c r="N130" s="9">
        <v>819601</v>
      </c>
      <c r="O130" s="9">
        <v>131538</v>
      </c>
      <c r="P130" s="9">
        <v>137845</v>
      </c>
      <c r="Q130" s="9">
        <v>127393</v>
      </c>
      <c r="R130" s="9">
        <v>103017</v>
      </c>
      <c r="S130" s="9">
        <v>77913</v>
      </c>
      <c r="T130" s="9">
        <v>57830</v>
      </c>
      <c r="U130" s="9">
        <v>44172</v>
      </c>
      <c r="V130" s="9">
        <v>56798</v>
      </c>
      <c r="W130" s="9">
        <v>2336079</v>
      </c>
      <c r="X130" s="9">
        <f t="shared" si="14"/>
        <v>1021101</v>
      </c>
      <c r="Y130" s="9">
        <f t="shared" si="15"/>
        <v>396776</v>
      </c>
      <c r="Z130" s="9"/>
      <c r="AC130" s="152" t="s">
        <v>944</v>
      </c>
      <c r="AD130" s="433">
        <v>22</v>
      </c>
      <c r="AE130" s="433">
        <v>69</v>
      </c>
      <c r="AF130" s="433">
        <v>2</v>
      </c>
      <c r="AG130" s="433">
        <v>55</v>
      </c>
      <c r="AH130" s="433">
        <v>13058</v>
      </c>
      <c r="AI130" s="433">
        <v>2</v>
      </c>
      <c r="AJ130" s="433">
        <v>345</v>
      </c>
      <c r="AK130" s="433">
        <v>8</v>
      </c>
      <c r="AL130" s="433">
        <v>1267</v>
      </c>
      <c r="AM130" s="433">
        <v>1</v>
      </c>
      <c r="AN130" s="433"/>
      <c r="AO130" s="433"/>
      <c r="AP130" s="433"/>
      <c r="AQ130" s="433">
        <v>18</v>
      </c>
      <c r="AR130" s="433">
        <v>2557</v>
      </c>
      <c r="AS130" s="433">
        <v>16</v>
      </c>
      <c r="AT130" s="433"/>
      <c r="AU130" s="433">
        <v>3</v>
      </c>
      <c r="AV130" s="433">
        <v>32</v>
      </c>
      <c r="AW130" s="433"/>
      <c r="AX130" s="433"/>
      <c r="AY130" s="433">
        <v>5</v>
      </c>
      <c r="AZ130" s="433"/>
      <c r="BA130" s="433"/>
      <c r="BB130" s="9">
        <v>17460</v>
      </c>
      <c r="BC130" s="9"/>
      <c r="BD130" s="10" t="s">
        <v>118</v>
      </c>
      <c r="BE130" s="9">
        <v>1792103</v>
      </c>
      <c r="BF130" s="9">
        <v>1907182</v>
      </c>
      <c r="BG130" s="9">
        <v>3699285</v>
      </c>
      <c r="BI130" s="10" t="s">
        <v>118</v>
      </c>
      <c r="BJ130" s="9">
        <v>2078761</v>
      </c>
      <c r="BK130" s="9">
        <v>1609117</v>
      </c>
      <c r="BL130" s="9">
        <v>11407</v>
      </c>
      <c r="BM130" s="9">
        <v>3699285</v>
      </c>
      <c r="BO130" s="9"/>
      <c r="BP130" s="10" t="s">
        <v>118</v>
      </c>
      <c r="BQ130" s="9">
        <v>33974</v>
      </c>
      <c r="BR130" s="9">
        <v>156999</v>
      </c>
      <c r="BS130" s="9">
        <v>458748</v>
      </c>
      <c r="BT130" s="9">
        <v>212374</v>
      </c>
      <c r="BU130" s="9">
        <v>1611007</v>
      </c>
      <c r="BV130" s="9">
        <v>243209</v>
      </c>
      <c r="BW130" s="9">
        <v>249086</v>
      </c>
      <c r="BX130" s="9">
        <v>213622</v>
      </c>
      <c r="BY130" s="9">
        <v>167890</v>
      </c>
      <c r="BZ130" s="9">
        <v>126743</v>
      </c>
      <c r="CA130" s="9">
        <v>87443</v>
      </c>
      <c r="CB130" s="9">
        <v>60996</v>
      </c>
      <c r="CC130" s="9">
        <v>77194</v>
      </c>
      <c r="CD130" s="9">
        <v>3699285</v>
      </c>
      <c r="CE130" s="9">
        <f t="shared" si="11"/>
        <v>1823381</v>
      </c>
      <c r="CF130" s="9">
        <f t="shared" si="12"/>
        <v>705917</v>
      </c>
      <c r="CG130" s="244">
        <f t="shared" si="13"/>
        <v>520266</v>
      </c>
    </row>
    <row r="131" spans="1:85">
      <c r="D131"/>
      <c r="E131"/>
      <c r="AC131" s="152" t="s">
        <v>946</v>
      </c>
      <c r="AD131" s="433">
        <v>142</v>
      </c>
      <c r="AE131" s="433">
        <v>348</v>
      </c>
      <c r="AF131" s="433">
        <v>6</v>
      </c>
      <c r="AG131" s="433">
        <v>12</v>
      </c>
      <c r="AH131" s="433">
        <v>76936</v>
      </c>
      <c r="AI131" s="433">
        <v>7</v>
      </c>
      <c r="AJ131" s="433">
        <v>146</v>
      </c>
      <c r="AK131" s="433">
        <v>112</v>
      </c>
      <c r="AL131" s="433">
        <v>9868</v>
      </c>
      <c r="AM131" s="433">
        <v>23</v>
      </c>
      <c r="AN131" s="433">
        <v>39</v>
      </c>
      <c r="AO131" s="433"/>
      <c r="AP131" s="433">
        <v>5</v>
      </c>
      <c r="AQ131" s="433">
        <v>33</v>
      </c>
      <c r="AR131" s="433">
        <v>3555</v>
      </c>
      <c r="AS131" s="433">
        <v>45</v>
      </c>
      <c r="AT131" s="433">
        <v>9</v>
      </c>
      <c r="AU131" s="433">
        <v>4</v>
      </c>
      <c r="AV131" s="433">
        <v>163</v>
      </c>
      <c r="AW131" s="433"/>
      <c r="AX131" s="433"/>
      <c r="AY131" s="433">
        <v>136</v>
      </c>
      <c r="AZ131" s="433"/>
      <c r="BA131" s="433">
        <v>2</v>
      </c>
      <c r="BB131" s="9">
        <v>91591</v>
      </c>
      <c r="BC131" s="9"/>
      <c r="BO131" s="9"/>
    </row>
    <row r="132" spans="1:85">
      <c r="AC132" s="152" t="s">
        <v>954</v>
      </c>
      <c r="AD132" s="433">
        <v>26</v>
      </c>
      <c r="AE132" s="433">
        <v>106</v>
      </c>
      <c r="AF132" s="433">
        <v>1</v>
      </c>
      <c r="AG132" s="433">
        <v>5</v>
      </c>
      <c r="AH132" s="433">
        <v>14680</v>
      </c>
      <c r="AI132" s="433">
        <v>1</v>
      </c>
      <c r="AJ132" s="433">
        <v>26</v>
      </c>
      <c r="AK132" s="433">
        <v>10</v>
      </c>
      <c r="AL132" s="433">
        <v>649</v>
      </c>
      <c r="AM132" s="433">
        <v>9</v>
      </c>
      <c r="AN132" s="433">
        <v>4</v>
      </c>
      <c r="AO132" s="433"/>
      <c r="AP132" s="433">
        <v>1</v>
      </c>
      <c r="AQ132" s="433">
        <v>6</v>
      </c>
      <c r="AR132" s="433">
        <v>185</v>
      </c>
      <c r="AS132" s="433">
        <v>12</v>
      </c>
      <c r="AT132" s="433">
        <v>1</v>
      </c>
      <c r="AU132" s="433"/>
      <c r="AV132" s="433">
        <v>6</v>
      </c>
      <c r="AW132" s="433"/>
      <c r="AX132" s="433"/>
      <c r="AY132" s="433">
        <v>13</v>
      </c>
      <c r="AZ132" s="433"/>
      <c r="BA132" s="433"/>
      <c r="BB132" s="9">
        <v>15741</v>
      </c>
      <c r="BC132" s="9"/>
    </row>
    <row r="133" spans="1:85">
      <c r="AC133" s="152" t="s">
        <v>968</v>
      </c>
      <c r="AD133" s="433">
        <v>156</v>
      </c>
      <c r="AE133" s="433">
        <v>143</v>
      </c>
      <c r="AF133" s="433"/>
      <c r="AG133" s="433">
        <v>26</v>
      </c>
      <c r="AH133" s="433">
        <v>12755</v>
      </c>
      <c r="AI133" s="433">
        <v>3</v>
      </c>
      <c r="AJ133" s="433">
        <v>163</v>
      </c>
      <c r="AK133" s="433">
        <v>15</v>
      </c>
      <c r="AL133" s="433">
        <v>1006</v>
      </c>
      <c r="AM133" s="433">
        <v>9</v>
      </c>
      <c r="AN133" s="433"/>
      <c r="AO133" s="433">
        <v>3</v>
      </c>
      <c r="AP133" s="433">
        <v>2</v>
      </c>
      <c r="AQ133" s="433">
        <v>7</v>
      </c>
      <c r="AR133" s="433">
        <v>1558</v>
      </c>
      <c r="AS133" s="433">
        <v>35</v>
      </c>
      <c r="AT133" s="433">
        <v>1</v>
      </c>
      <c r="AU133" s="433">
        <v>7</v>
      </c>
      <c r="AV133" s="433">
        <v>104</v>
      </c>
      <c r="AW133" s="433"/>
      <c r="AX133" s="433">
        <v>1</v>
      </c>
      <c r="AY133" s="433">
        <v>9</v>
      </c>
      <c r="AZ133" s="433"/>
      <c r="BA133" s="433">
        <v>1</v>
      </c>
      <c r="BB133" s="9">
        <v>16004</v>
      </c>
      <c r="BC133" s="9"/>
    </row>
    <row r="134" spans="1:85">
      <c r="AC134" s="152" t="s">
        <v>974</v>
      </c>
      <c r="AD134" s="433">
        <v>250</v>
      </c>
      <c r="AE134" s="433">
        <v>74</v>
      </c>
      <c r="AF134" s="433"/>
      <c r="AG134" s="433"/>
      <c r="AH134" s="433">
        <v>13912</v>
      </c>
      <c r="AI134" s="433"/>
      <c r="AJ134" s="433"/>
      <c r="AK134" s="433">
        <v>6</v>
      </c>
      <c r="AL134" s="433">
        <v>1359</v>
      </c>
      <c r="AM134" s="433">
        <v>21</v>
      </c>
      <c r="AN134" s="433">
        <v>20</v>
      </c>
      <c r="AO134" s="433"/>
      <c r="AP134" s="433">
        <v>1</v>
      </c>
      <c r="AQ134" s="433">
        <v>17</v>
      </c>
      <c r="AR134" s="433">
        <v>3</v>
      </c>
      <c r="AS134" s="433">
        <v>161</v>
      </c>
      <c r="AT134" s="433">
        <v>13</v>
      </c>
      <c r="AU134" s="433">
        <v>13</v>
      </c>
      <c r="AV134" s="433">
        <v>9</v>
      </c>
      <c r="AW134" s="433"/>
      <c r="AX134" s="433">
        <v>1</v>
      </c>
      <c r="AY134" s="433">
        <v>19</v>
      </c>
      <c r="AZ134" s="433"/>
      <c r="BA134" s="433"/>
      <c r="BB134" s="9">
        <v>15879</v>
      </c>
      <c r="BC134" s="9"/>
    </row>
    <row r="135" spans="1:85">
      <c r="AC135" s="152" t="s">
        <v>978</v>
      </c>
      <c r="AD135" s="433">
        <v>44</v>
      </c>
      <c r="AE135" s="433">
        <v>277</v>
      </c>
      <c r="AF135" s="433">
        <v>1</v>
      </c>
      <c r="AG135" s="433">
        <v>22</v>
      </c>
      <c r="AH135" s="433">
        <v>10409</v>
      </c>
      <c r="AI135" s="433">
        <v>2</v>
      </c>
      <c r="AJ135" s="433">
        <v>141</v>
      </c>
      <c r="AK135" s="433">
        <v>5</v>
      </c>
      <c r="AL135" s="433">
        <v>504</v>
      </c>
      <c r="AM135" s="433">
        <v>15</v>
      </c>
      <c r="AN135" s="433"/>
      <c r="AO135" s="433"/>
      <c r="AP135" s="433"/>
      <c r="AQ135" s="433"/>
      <c r="AR135" s="433">
        <v>1425</v>
      </c>
      <c r="AS135" s="433">
        <v>47</v>
      </c>
      <c r="AT135" s="433">
        <v>9</v>
      </c>
      <c r="AU135" s="433"/>
      <c r="AV135" s="433">
        <v>23</v>
      </c>
      <c r="AW135" s="433"/>
      <c r="AX135" s="433"/>
      <c r="AY135" s="433">
        <v>4</v>
      </c>
      <c r="AZ135" s="433"/>
      <c r="BA135" s="433"/>
      <c r="BB135" s="9">
        <v>12928</v>
      </c>
      <c r="BC135" s="9"/>
    </row>
    <row r="136" spans="1:85">
      <c r="AC136" s="152" t="s">
        <v>986</v>
      </c>
      <c r="AD136" s="433">
        <v>109</v>
      </c>
      <c r="AE136" s="433">
        <v>216</v>
      </c>
      <c r="AF136" s="433">
        <v>22</v>
      </c>
      <c r="AG136" s="433">
        <v>37</v>
      </c>
      <c r="AH136" s="433">
        <v>34496</v>
      </c>
      <c r="AI136" s="433">
        <v>6</v>
      </c>
      <c r="AJ136" s="433">
        <v>350</v>
      </c>
      <c r="AK136" s="433">
        <v>25</v>
      </c>
      <c r="AL136" s="433">
        <v>3675</v>
      </c>
      <c r="AM136" s="433">
        <v>24</v>
      </c>
      <c r="AN136" s="433">
        <v>17</v>
      </c>
      <c r="AO136" s="433">
        <v>7</v>
      </c>
      <c r="AP136" s="433">
        <v>19</v>
      </c>
      <c r="AQ136" s="433">
        <v>312</v>
      </c>
      <c r="AR136" s="433">
        <v>1314</v>
      </c>
      <c r="AS136" s="433">
        <v>24</v>
      </c>
      <c r="AT136" s="433">
        <v>32</v>
      </c>
      <c r="AU136" s="433">
        <v>15</v>
      </c>
      <c r="AV136" s="433">
        <v>29</v>
      </c>
      <c r="AW136" s="433"/>
      <c r="AX136" s="433"/>
      <c r="AY136" s="433">
        <v>72</v>
      </c>
      <c r="AZ136" s="433"/>
      <c r="BA136" s="433">
        <v>2</v>
      </c>
      <c r="BB136" s="9">
        <v>40803</v>
      </c>
      <c r="BC136" s="9"/>
    </row>
    <row r="137" spans="1:85">
      <c r="AC137" s="152" t="s">
        <v>991</v>
      </c>
      <c r="AD137" s="433">
        <v>70</v>
      </c>
      <c r="AE137" s="433">
        <v>47</v>
      </c>
      <c r="AF137" s="433"/>
      <c r="AG137" s="433">
        <v>14</v>
      </c>
      <c r="AH137" s="433">
        <v>7261</v>
      </c>
      <c r="AI137" s="433"/>
      <c r="AJ137" s="433">
        <v>142</v>
      </c>
      <c r="AK137" s="433">
        <v>2</v>
      </c>
      <c r="AL137" s="433">
        <v>754</v>
      </c>
      <c r="AM137" s="433">
        <v>2</v>
      </c>
      <c r="AN137" s="433">
        <v>5</v>
      </c>
      <c r="AO137" s="433"/>
      <c r="AP137" s="433"/>
      <c r="AQ137" s="433">
        <v>1</v>
      </c>
      <c r="AR137" s="433">
        <v>611</v>
      </c>
      <c r="AS137" s="433">
        <v>97</v>
      </c>
      <c r="AT137" s="433">
        <v>2</v>
      </c>
      <c r="AU137" s="433">
        <v>2</v>
      </c>
      <c r="AV137" s="433">
        <v>69</v>
      </c>
      <c r="AW137" s="433"/>
      <c r="AX137" s="433"/>
      <c r="AY137" s="433">
        <v>10</v>
      </c>
      <c r="AZ137" s="433"/>
      <c r="BA137" s="433"/>
      <c r="BB137" s="9">
        <v>9089</v>
      </c>
      <c r="BC137" s="9"/>
    </row>
    <row r="138" spans="1:85">
      <c r="AC138" s="152" t="s">
        <v>1014</v>
      </c>
      <c r="AD138" s="433">
        <v>47</v>
      </c>
      <c r="AE138" s="433">
        <v>24</v>
      </c>
      <c r="AF138" s="433"/>
      <c r="AG138" s="433">
        <v>7</v>
      </c>
      <c r="AH138" s="433">
        <v>4842</v>
      </c>
      <c r="AI138" s="433"/>
      <c r="AJ138" s="433">
        <v>48</v>
      </c>
      <c r="AK138" s="433">
        <v>1</v>
      </c>
      <c r="AL138" s="433">
        <v>433</v>
      </c>
      <c r="AM138" s="433">
        <v>6</v>
      </c>
      <c r="AN138" s="433">
        <v>31</v>
      </c>
      <c r="AO138" s="433"/>
      <c r="AP138" s="433">
        <v>12</v>
      </c>
      <c r="AQ138" s="433">
        <v>2</v>
      </c>
      <c r="AR138" s="433">
        <v>43</v>
      </c>
      <c r="AS138" s="433">
        <v>6</v>
      </c>
      <c r="AT138" s="433">
        <v>9</v>
      </c>
      <c r="AU138" s="433">
        <v>6</v>
      </c>
      <c r="AV138" s="433">
        <v>1</v>
      </c>
      <c r="AW138" s="433"/>
      <c r="AX138" s="433"/>
      <c r="AY138" s="433">
        <v>1</v>
      </c>
      <c r="AZ138" s="433"/>
      <c r="BA138" s="433"/>
      <c r="BB138" s="9">
        <v>5519</v>
      </c>
    </row>
    <row r="139" spans="1:85">
      <c r="AC139" s="10" t="s">
        <v>118</v>
      </c>
      <c r="AD139" s="9">
        <v>5654</v>
      </c>
      <c r="AE139" s="9">
        <v>6991</v>
      </c>
      <c r="AF139" s="9">
        <v>474</v>
      </c>
      <c r="AG139" s="9">
        <v>1341</v>
      </c>
      <c r="AH139" s="9">
        <v>1782174</v>
      </c>
      <c r="AI139" s="9">
        <v>271</v>
      </c>
      <c r="AJ139" s="9">
        <v>11328</v>
      </c>
      <c r="AK139" s="9">
        <v>3565</v>
      </c>
      <c r="AL139" s="9">
        <v>352175</v>
      </c>
      <c r="AM139" s="9">
        <v>508</v>
      </c>
      <c r="AN139" s="9">
        <v>266</v>
      </c>
      <c r="AO139" s="9">
        <v>79</v>
      </c>
      <c r="AP139" s="9">
        <v>781</v>
      </c>
      <c r="AQ139" s="9">
        <v>2139</v>
      </c>
      <c r="AR139" s="9">
        <v>124577</v>
      </c>
      <c r="AS139" s="9">
        <v>1966</v>
      </c>
      <c r="AT139" s="9">
        <v>34233</v>
      </c>
      <c r="AU139" s="9">
        <v>590</v>
      </c>
      <c r="AV139" s="9">
        <v>4943</v>
      </c>
      <c r="AW139" s="9">
        <v>1</v>
      </c>
      <c r="AX139" s="9">
        <v>40</v>
      </c>
      <c r="AY139" s="9">
        <v>1497</v>
      </c>
      <c r="AZ139" s="9">
        <v>9</v>
      </c>
      <c r="BA139" s="9">
        <v>477</v>
      </c>
      <c r="BB139" s="9">
        <v>2336079</v>
      </c>
    </row>
    <row r="140" spans="1:85">
      <c r="BB140" s="9"/>
      <c r="BC140" s="9"/>
    </row>
    <row r="141" spans="1:85">
      <c r="BB141" s="9"/>
      <c r="BC141" s="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61"/>
  <sheetViews>
    <sheetView topLeftCell="J1599" workbookViewId="0">
      <selection activeCell="Z1" sqref="Z1:AB341"/>
    </sheetView>
  </sheetViews>
  <sheetFormatPr baseColWidth="10" defaultRowHeight="12.75"/>
  <cols>
    <col min="2" max="2" width="15.5703125" customWidth="1"/>
    <col min="3" max="3" width="14.5703125" customWidth="1"/>
    <col min="16" max="20" width="11.42578125" style="244"/>
  </cols>
  <sheetData>
    <row r="1" spans="1:28" ht="15">
      <c r="A1" s="499" t="s">
        <v>225</v>
      </c>
      <c r="B1" s="499" t="s">
        <v>314</v>
      </c>
      <c r="C1" s="499" t="s">
        <v>248</v>
      </c>
      <c r="D1" s="499" t="s">
        <v>313</v>
      </c>
      <c r="E1" s="499" t="s">
        <v>191</v>
      </c>
      <c r="G1" s="499" t="s">
        <v>225</v>
      </c>
      <c r="H1" s="499" t="s">
        <v>499</v>
      </c>
      <c r="I1" s="499" t="s">
        <v>191</v>
      </c>
      <c r="K1" s="499" t="s">
        <v>301</v>
      </c>
      <c r="L1" s="499" t="s">
        <v>225</v>
      </c>
      <c r="M1" s="499" t="s">
        <v>548</v>
      </c>
      <c r="N1" s="499" t="s">
        <v>191</v>
      </c>
      <c r="O1" s="270"/>
      <c r="P1" s="499" t="s">
        <v>226</v>
      </c>
      <c r="Q1" s="499" t="s">
        <v>227</v>
      </c>
      <c r="R1" s="499" t="s">
        <v>233</v>
      </c>
      <c r="U1" s="499" t="s">
        <v>226</v>
      </c>
      <c r="V1" s="499" t="s">
        <v>1106</v>
      </c>
      <c r="W1" s="499" t="s">
        <v>233</v>
      </c>
      <c r="Z1" s="499" t="s">
        <v>226</v>
      </c>
      <c r="AA1" s="499" t="s">
        <v>248</v>
      </c>
      <c r="AB1" s="499" t="s">
        <v>233</v>
      </c>
    </row>
    <row r="2" spans="1:28" ht="15">
      <c r="A2" s="500" t="s">
        <v>928</v>
      </c>
      <c r="B2" s="500" t="s">
        <v>254</v>
      </c>
      <c r="C2" s="500" t="s">
        <v>250</v>
      </c>
      <c r="D2" s="500" t="s">
        <v>273</v>
      </c>
      <c r="E2" s="501">
        <v>1</v>
      </c>
      <c r="G2" s="500" t="s">
        <v>928</v>
      </c>
      <c r="H2" s="501">
        <v>0</v>
      </c>
      <c r="I2" s="501">
        <v>5624</v>
      </c>
      <c r="K2" s="500" t="s">
        <v>254</v>
      </c>
      <c r="L2" s="500" t="s">
        <v>957</v>
      </c>
      <c r="M2" s="500" t="s">
        <v>254</v>
      </c>
      <c r="N2" s="501">
        <v>4</v>
      </c>
      <c r="P2" s="500" t="s">
        <v>928</v>
      </c>
      <c r="Q2" s="500" t="s">
        <v>249</v>
      </c>
      <c r="R2" s="501">
        <v>1005238</v>
      </c>
      <c r="U2" s="500" t="s">
        <v>928</v>
      </c>
      <c r="V2" s="501">
        <v>0</v>
      </c>
      <c r="W2" s="501">
        <v>16938</v>
      </c>
      <c r="Z2" s="500" t="s">
        <v>928</v>
      </c>
      <c r="AA2" s="500" t="s">
        <v>904</v>
      </c>
      <c r="AB2" s="501">
        <v>7482</v>
      </c>
    </row>
    <row r="3" spans="1:28" ht="15">
      <c r="A3" s="500" t="s">
        <v>928</v>
      </c>
      <c r="B3" s="500" t="s">
        <v>254</v>
      </c>
      <c r="C3" s="500" t="s">
        <v>249</v>
      </c>
      <c r="D3" s="500" t="s">
        <v>272</v>
      </c>
      <c r="E3" s="501">
        <v>5407</v>
      </c>
      <c r="G3" s="500" t="s">
        <v>928</v>
      </c>
      <c r="H3" s="501">
        <v>1</v>
      </c>
      <c r="I3" s="501">
        <v>28282</v>
      </c>
      <c r="K3" s="500" t="s">
        <v>254</v>
      </c>
      <c r="L3" s="500" t="s">
        <v>957</v>
      </c>
      <c r="M3" s="500" t="s">
        <v>562</v>
      </c>
      <c r="N3" s="501">
        <v>1</v>
      </c>
      <c r="P3" s="500" t="s">
        <v>928</v>
      </c>
      <c r="Q3" s="500" t="s">
        <v>250</v>
      </c>
      <c r="R3" s="501">
        <v>911420</v>
      </c>
      <c r="U3" s="500" t="s">
        <v>928</v>
      </c>
      <c r="V3" s="501">
        <v>1</v>
      </c>
      <c r="W3" s="501">
        <v>77370</v>
      </c>
      <c r="Z3" s="500" t="s">
        <v>928</v>
      </c>
      <c r="AA3" s="500" t="s">
        <v>905</v>
      </c>
      <c r="AB3" s="501">
        <v>783235</v>
      </c>
    </row>
    <row r="4" spans="1:28" ht="15">
      <c r="A4" s="500" t="s">
        <v>928</v>
      </c>
      <c r="B4" s="500" t="s">
        <v>254</v>
      </c>
      <c r="C4" s="500" t="s">
        <v>249</v>
      </c>
      <c r="D4" s="500" t="s">
        <v>273</v>
      </c>
      <c r="E4" s="501">
        <v>204438</v>
      </c>
      <c r="G4" s="500" t="s">
        <v>928</v>
      </c>
      <c r="H4" s="501">
        <v>2</v>
      </c>
      <c r="I4" s="501">
        <v>89472</v>
      </c>
      <c r="K4" s="500" t="s">
        <v>254</v>
      </c>
      <c r="L4" s="500" t="s">
        <v>957</v>
      </c>
      <c r="M4" s="500" t="s">
        <v>558</v>
      </c>
      <c r="N4" s="501">
        <v>717</v>
      </c>
      <c r="P4" s="500" t="s">
        <v>929</v>
      </c>
      <c r="Q4" s="500" t="s">
        <v>249</v>
      </c>
      <c r="R4" s="501">
        <v>1666</v>
      </c>
      <c r="U4" s="500" t="s">
        <v>928</v>
      </c>
      <c r="V4" s="501">
        <v>2</v>
      </c>
      <c r="W4" s="501">
        <v>216735</v>
      </c>
      <c r="Z4" s="500" t="s">
        <v>928</v>
      </c>
      <c r="AA4" s="500" t="s">
        <v>906</v>
      </c>
      <c r="AB4" s="501">
        <v>1125941</v>
      </c>
    </row>
    <row r="5" spans="1:28" ht="15">
      <c r="A5" s="500" t="s">
        <v>928</v>
      </c>
      <c r="B5" s="500" t="s">
        <v>254</v>
      </c>
      <c r="C5" s="500" t="s">
        <v>250</v>
      </c>
      <c r="D5" s="500" t="s">
        <v>272</v>
      </c>
      <c r="E5" s="501">
        <v>4283</v>
      </c>
      <c r="G5" s="500" t="s">
        <v>928</v>
      </c>
      <c r="H5" s="501">
        <v>3</v>
      </c>
      <c r="I5" s="501">
        <v>45555</v>
      </c>
      <c r="K5" s="500" t="s">
        <v>254</v>
      </c>
      <c r="L5" s="500" t="s">
        <v>957</v>
      </c>
      <c r="M5" s="500" t="s">
        <v>559</v>
      </c>
      <c r="N5" s="501">
        <v>1</v>
      </c>
      <c r="P5" s="500" t="s">
        <v>929</v>
      </c>
      <c r="Q5" s="500" t="s">
        <v>250</v>
      </c>
      <c r="R5" s="501">
        <v>1685</v>
      </c>
      <c r="U5" s="500" t="s">
        <v>928</v>
      </c>
      <c r="V5" s="501">
        <v>3</v>
      </c>
      <c r="W5" s="501">
        <v>100768</v>
      </c>
      <c r="Z5" s="500" t="s">
        <v>929</v>
      </c>
      <c r="AA5" s="500" t="s">
        <v>904</v>
      </c>
      <c r="AB5" s="501">
        <v>3</v>
      </c>
    </row>
    <row r="6" spans="1:28" ht="15">
      <c r="A6" s="500" t="s">
        <v>928</v>
      </c>
      <c r="B6" s="500" t="s">
        <v>254</v>
      </c>
      <c r="C6" s="500" t="s">
        <v>250</v>
      </c>
      <c r="D6" s="500" t="s">
        <v>273</v>
      </c>
      <c r="E6" s="501">
        <v>174401</v>
      </c>
      <c r="G6" s="500" t="s">
        <v>928</v>
      </c>
      <c r="H6" s="501">
        <v>4</v>
      </c>
      <c r="I6" s="501">
        <v>220398</v>
      </c>
      <c r="K6" s="500" t="s">
        <v>254</v>
      </c>
      <c r="L6" s="500" t="s">
        <v>957</v>
      </c>
      <c r="M6" s="500" t="s">
        <v>255</v>
      </c>
      <c r="N6" s="501">
        <v>2</v>
      </c>
      <c r="P6" s="500" t="s">
        <v>930</v>
      </c>
      <c r="Q6" s="500" t="s">
        <v>249</v>
      </c>
      <c r="R6" s="501">
        <v>209</v>
      </c>
      <c r="U6" s="500" t="s">
        <v>928</v>
      </c>
      <c r="V6" s="501">
        <v>4</v>
      </c>
      <c r="W6" s="501">
        <v>838076</v>
      </c>
      <c r="Z6" s="500" t="s">
        <v>929</v>
      </c>
      <c r="AA6" s="500" t="s">
        <v>905</v>
      </c>
      <c r="AB6" s="501">
        <v>1475</v>
      </c>
    </row>
    <row r="7" spans="1:28" ht="15">
      <c r="A7" s="500" t="s">
        <v>928</v>
      </c>
      <c r="B7" s="500" t="s">
        <v>255</v>
      </c>
      <c r="C7" s="500" t="s">
        <v>249</v>
      </c>
      <c r="D7" s="500" t="s">
        <v>272</v>
      </c>
      <c r="E7" s="501">
        <v>1249</v>
      </c>
      <c r="G7" s="500" t="s">
        <v>928</v>
      </c>
      <c r="H7" s="501">
        <v>5</v>
      </c>
      <c r="I7" s="501">
        <v>36721</v>
      </c>
      <c r="K7" s="500" t="s">
        <v>254</v>
      </c>
      <c r="L7" s="500" t="s">
        <v>957</v>
      </c>
      <c r="M7" s="500" t="s">
        <v>286</v>
      </c>
      <c r="N7" s="501">
        <v>10</v>
      </c>
      <c r="P7" s="500" t="s">
        <v>930</v>
      </c>
      <c r="Q7" s="500" t="s">
        <v>250</v>
      </c>
      <c r="R7" s="501">
        <v>149</v>
      </c>
      <c r="U7" s="500" t="s">
        <v>928</v>
      </c>
      <c r="V7" s="501">
        <v>5</v>
      </c>
      <c r="W7" s="501">
        <v>124255</v>
      </c>
      <c r="Z7" s="500" t="s">
        <v>929</v>
      </c>
      <c r="AA7" s="500" t="s">
        <v>906</v>
      </c>
      <c r="AB7" s="501">
        <v>1873</v>
      </c>
    </row>
    <row r="8" spans="1:28" ht="15">
      <c r="A8" s="500" t="s">
        <v>928</v>
      </c>
      <c r="B8" s="500" t="s">
        <v>255</v>
      </c>
      <c r="C8" s="500" t="s">
        <v>249</v>
      </c>
      <c r="D8" s="500" t="s">
        <v>273</v>
      </c>
      <c r="E8" s="501">
        <v>41322</v>
      </c>
      <c r="G8" s="500" t="s">
        <v>928</v>
      </c>
      <c r="H8" s="501">
        <v>6</v>
      </c>
      <c r="I8" s="501">
        <v>41052</v>
      </c>
      <c r="K8" s="500" t="s">
        <v>254</v>
      </c>
      <c r="L8" s="500" t="s">
        <v>957</v>
      </c>
      <c r="M8" s="500" t="s">
        <v>283</v>
      </c>
      <c r="N8" s="501">
        <v>2059</v>
      </c>
      <c r="P8" s="500" t="s">
        <v>931</v>
      </c>
      <c r="Q8" s="500" t="s">
        <v>249</v>
      </c>
      <c r="R8" s="501">
        <v>268</v>
      </c>
      <c r="U8" s="500" t="s">
        <v>928</v>
      </c>
      <c r="V8" s="501">
        <v>6</v>
      </c>
      <c r="W8" s="501">
        <v>130872</v>
      </c>
      <c r="Z8" s="500" t="s">
        <v>930</v>
      </c>
      <c r="AA8" s="500" t="s">
        <v>905</v>
      </c>
      <c r="AB8" s="501">
        <v>184</v>
      </c>
    </row>
    <row r="9" spans="1:28" ht="15">
      <c r="A9" s="500" t="s">
        <v>928</v>
      </c>
      <c r="B9" s="500" t="s">
        <v>255</v>
      </c>
      <c r="C9" s="500" t="s">
        <v>250</v>
      </c>
      <c r="D9" s="500" t="s">
        <v>272</v>
      </c>
      <c r="E9" s="501">
        <v>1179</v>
      </c>
      <c r="G9" s="500" t="s">
        <v>928</v>
      </c>
      <c r="H9" s="501">
        <v>7</v>
      </c>
      <c r="I9" s="501">
        <v>38625</v>
      </c>
      <c r="K9" s="500" t="s">
        <v>254</v>
      </c>
      <c r="L9" s="500" t="s">
        <v>957</v>
      </c>
      <c r="M9" s="500" t="s">
        <v>285</v>
      </c>
      <c r="N9" s="501">
        <v>33</v>
      </c>
      <c r="P9" s="500" t="s">
        <v>931</v>
      </c>
      <c r="Q9" s="500" t="s">
        <v>250</v>
      </c>
      <c r="R9" s="501">
        <v>293</v>
      </c>
      <c r="U9" s="500" t="s">
        <v>928</v>
      </c>
      <c r="V9" s="501">
        <v>7</v>
      </c>
      <c r="W9" s="501">
        <v>115227</v>
      </c>
      <c r="Z9" s="500" t="s">
        <v>930</v>
      </c>
      <c r="AA9" s="500" t="s">
        <v>906</v>
      </c>
      <c r="AB9" s="501">
        <v>174</v>
      </c>
    </row>
    <row r="10" spans="1:28" ht="15">
      <c r="A10" s="500" t="s">
        <v>928</v>
      </c>
      <c r="B10" s="500" t="s">
        <v>255</v>
      </c>
      <c r="C10" s="500" t="s">
        <v>250</v>
      </c>
      <c r="D10" s="500" t="s">
        <v>273</v>
      </c>
      <c r="E10" s="501">
        <v>39896</v>
      </c>
      <c r="G10" s="500" t="s">
        <v>928</v>
      </c>
      <c r="H10" s="501">
        <v>8</v>
      </c>
      <c r="I10" s="501">
        <v>30793</v>
      </c>
      <c r="K10" s="500" t="s">
        <v>254</v>
      </c>
      <c r="L10" s="500" t="s">
        <v>957</v>
      </c>
      <c r="M10" s="500" t="s">
        <v>256</v>
      </c>
      <c r="N10" s="501">
        <v>7</v>
      </c>
      <c r="P10" s="500" t="s">
        <v>932</v>
      </c>
      <c r="Q10" s="500" t="s">
        <v>249</v>
      </c>
      <c r="R10" s="501">
        <v>6456</v>
      </c>
      <c r="U10" s="500" t="s">
        <v>928</v>
      </c>
      <c r="V10" s="501">
        <v>8</v>
      </c>
      <c r="W10" s="501">
        <v>92282</v>
      </c>
      <c r="Z10" s="500" t="s">
        <v>931</v>
      </c>
      <c r="AA10" s="500" t="s">
        <v>904</v>
      </c>
      <c r="AB10" s="501">
        <v>1</v>
      </c>
    </row>
    <row r="11" spans="1:28" ht="15">
      <c r="A11" s="500" t="s">
        <v>928</v>
      </c>
      <c r="B11" s="500" t="s">
        <v>274</v>
      </c>
      <c r="C11" s="500" t="s">
        <v>249</v>
      </c>
      <c r="D11" s="500" t="s">
        <v>272</v>
      </c>
      <c r="E11" s="501">
        <v>46</v>
      </c>
      <c r="G11" s="500" t="s">
        <v>928</v>
      </c>
      <c r="H11" s="501">
        <v>9</v>
      </c>
      <c r="I11" s="501">
        <v>22344</v>
      </c>
      <c r="K11" s="500" t="s">
        <v>254</v>
      </c>
      <c r="L11" s="500" t="s">
        <v>957</v>
      </c>
      <c r="M11" s="500" t="s">
        <v>257</v>
      </c>
      <c r="N11" s="501">
        <v>221</v>
      </c>
      <c r="P11" s="500" t="s">
        <v>932</v>
      </c>
      <c r="Q11" s="500" t="s">
        <v>250</v>
      </c>
      <c r="R11" s="501">
        <v>7245</v>
      </c>
      <c r="U11" s="500" t="s">
        <v>928</v>
      </c>
      <c r="V11" s="501">
        <v>9</v>
      </c>
      <c r="W11" s="501">
        <v>70960</v>
      </c>
      <c r="Z11" s="500" t="s">
        <v>931</v>
      </c>
      <c r="AA11" s="500" t="s">
        <v>905</v>
      </c>
      <c r="AB11" s="501">
        <v>245</v>
      </c>
    </row>
    <row r="12" spans="1:28" ht="15">
      <c r="A12" s="500" t="s">
        <v>928</v>
      </c>
      <c r="B12" s="500" t="s">
        <v>274</v>
      </c>
      <c r="C12" s="500" t="s">
        <v>249</v>
      </c>
      <c r="D12" s="500" t="s">
        <v>273</v>
      </c>
      <c r="E12" s="501">
        <v>4885</v>
      </c>
      <c r="G12" s="500" t="s">
        <v>928</v>
      </c>
      <c r="H12" s="501">
        <v>10</v>
      </c>
      <c r="I12" s="501">
        <v>16235</v>
      </c>
      <c r="K12" s="500" t="s">
        <v>254</v>
      </c>
      <c r="L12" s="500" t="s">
        <v>995</v>
      </c>
      <c r="M12" s="500" t="s">
        <v>254</v>
      </c>
      <c r="N12" s="501">
        <v>6</v>
      </c>
      <c r="P12" s="500" t="s">
        <v>933</v>
      </c>
      <c r="Q12" s="500" t="s">
        <v>249</v>
      </c>
      <c r="R12" s="501">
        <v>1934</v>
      </c>
      <c r="U12" s="500" t="s">
        <v>928</v>
      </c>
      <c r="V12" s="501">
        <v>10</v>
      </c>
      <c r="W12" s="501">
        <v>50100</v>
      </c>
      <c r="Z12" s="500" t="s">
        <v>931</v>
      </c>
      <c r="AA12" s="500" t="s">
        <v>906</v>
      </c>
      <c r="AB12" s="501">
        <v>315</v>
      </c>
    </row>
    <row r="13" spans="1:28" ht="15">
      <c r="A13" s="500" t="s">
        <v>928</v>
      </c>
      <c r="B13" s="500" t="s">
        <v>274</v>
      </c>
      <c r="C13" s="500" t="s">
        <v>250</v>
      </c>
      <c r="D13" s="500" t="s">
        <v>272</v>
      </c>
      <c r="E13" s="501">
        <v>53</v>
      </c>
      <c r="G13" s="500" t="s">
        <v>928</v>
      </c>
      <c r="H13" s="501">
        <v>11</v>
      </c>
      <c r="I13" s="501">
        <v>12012</v>
      </c>
      <c r="K13" s="500" t="s">
        <v>254</v>
      </c>
      <c r="L13" s="500" t="s">
        <v>995</v>
      </c>
      <c r="M13" s="500" t="s">
        <v>561</v>
      </c>
      <c r="N13" s="501">
        <v>1</v>
      </c>
      <c r="P13" s="500" t="s">
        <v>933</v>
      </c>
      <c r="Q13" s="500" t="s">
        <v>250</v>
      </c>
      <c r="R13" s="501">
        <v>2583</v>
      </c>
      <c r="U13" s="500" t="s">
        <v>928</v>
      </c>
      <c r="V13" s="501">
        <v>11</v>
      </c>
      <c r="W13" s="501">
        <v>35762</v>
      </c>
      <c r="Z13" s="500" t="s">
        <v>932</v>
      </c>
      <c r="AA13" s="500" t="s">
        <v>904</v>
      </c>
      <c r="AB13" s="501">
        <v>9</v>
      </c>
    </row>
    <row r="14" spans="1:28" ht="15">
      <c r="A14" s="500" t="s">
        <v>928</v>
      </c>
      <c r="B14" s="500" t="s">
        <v>274</v>
      </c>
      <c r="C14" s="500" t="s">
        <v>250</v>
      </c>
      <c r="D14" s="500" t="s">
        <v>273</v>
      </c>
      <c r="E14" s="501">
        <v>5053</v>
      </c>
      <c r="G14" s="500" t="s">
        <v>928</v>
      </c>
      <c r="H14" s="501">
        <v>12</v>
      </c>
      <c r="I14" s="501">
        <v>15709</v>
      </c>
      <c r="K14" s="500" t="s">
        <v>254</v>
      </c>
      <c r="L14" s="500" t="s">
        <v>995</v>
      </c>
      <c r="M14" s="500" t="s">
        <v>562</v>
      </c>
      <c r="N14" s="501">
        <v>9</v>
      </c>
      <c r="P14" s="500" t="s">
        <v>934</v>
      </c>
      <c r="Q14" s="500" t="s">
        <v>249</v>
      </c>
      <c r="R14" s="501">
        <v>4108</v>
      </c>
      <c r="U14" s="500" t="s">
        <v>928</v>
      </c>
      <c r="V14" s="501">
        <v>12</v>
      </c>
      <c r="W14" s="501">
        <v>47313</v>
      </c>
      <c r="Z14" s="500" t="s">
        <v>932</v>
      </c>
      <c r="AA14" s="500" t="s">
        <v>905</v>
      </c>
      <c r="AB14" s="501">
        <v>6425</v>
      </c>
    </row>
    <row r="15" spans="1:28" ht="15">
      <c r="A15" s="500" t="s">
        <v>928</v>
      </c>
      <c r="B15" s="500" t="s">
        <v>275</v>
      </c>
      <c r="C15" s="500" t="s">
        <v>249</v>
      </c>
      <c r="D15" s="500" t="s">
        <v>272</v>
      </c>
      <c r="E15" s="501">
        <v>2445</v>
      </c>
      <c r="G15" s="500" t="s">
        <v>929</v>
      </c>
      <c r="H15" s="501">
        <v>0</v>
      </c>
      <c r="I15" s="501">
        <v>134</v>
      </c>
      <c r="K15" s="500" t="s">
        <v>254</v>
      </c>
      <c r="L15" s="500" t="s">
        <v>995</v>
      </c>
      <c r="M15" s="500" t="s">
        <v>558</v>
      </c>
      <c r="N15" s="501">
        <v>319</v>
      </c>
      <c r="P15" s="500" t="s">
        <v>934</v>
      </c>
      <c r="Q15" s="500" t="s">
        <v>250</v>
      </c>
      <c r="R15" s="501">
        <v>4172</v>
      </c>
      <c r="U15" s="500" t="s">
        <v>929</v>
      </c>
      <c r="V15" s="501">
        <v>0</v>
      </c>
      <c r="W15" s="501">
        <v>18</v>
      </c>
      <c r="Z15" s="500" t="s">
        <v>932</v>
      </c>
      <c r="AA15" s="500" t="s">
        <v>906</v>
      </c>
      <c r="AB15" s="501">
        <v>7267</v>
      </c>
    </row>
    <row r="16" spans="1:28" ht="15">
      <c r="A16" s="500" t="s">
        <v>928</v>
      </c>
      <c r="B16" s="500" t="s">
        <v>275</v>
      </c>
      <c r="C16" s="500" t="s">
        <v>249</v>
      </c>
      <c r="D16" s="500" t="s">
        <v>273</v>
      </c>
      <c r="E16" s="501">
        <v>65466</v>
      </c>
      <c r="G16" s="500" t="s">
        <v>929</v>
      </c>
      <c r="H16" s="501">
        <v>1</v>
      </c>
      <c r="I16" s="501">
        <v>581</v>
      </c>
      <c r="K16" s="500" t="s">
        <v>254</v>
      </c>
      <c r="L16" s="500" t="s">
        <v>995</v>
      </c>
      <c r="M16" s="500" t="s">
        <v>563</v>
      </c>
      <c r="N16" s="501">
        <v>7</v>
      </c>
      <c r="P16" s="500" t="s">
        <v>935</v>
      </c>
      <c r="Q16" s="500" t="s">
        <v>249</v>
      </c>
      <c r="R16" s="501">
        <v>638</v>
      </c>
      <c r="U16" s="500" t="s">
        <v>929</v>
      </c>
      <c r="V16" s="501">
        <v>1</v>
      </c>
      <c r="W16" s="501">
        <v>138</v>
      </c>
      <c r="Z16" s="500" t="s">
        <v>933</v>
      </c>
      <c r="AA16" s="500" t="s">
        <v>904</v>
      </c>
      <c r="AB16" s="501">
        <v>4</v>
      </c>
    </row>
    <row r="17" spans="1:28" ht="15">
      <c r="A17" s="500" t="s">
        <v>928</v>
      </c>
      <c r="B17" s="500" t="s">
        <v>275</v>
      </c>
      <c r="C17" s="500" t="s">
        <v>250</v>
      </c>
      <c r="D17" s="500" t="s">
        <v>272</v>
      </c>
      <c r="E17" s="501">
        <v>1697</v>
      </c>
      <c r="G17" s="500" t="s">
        <v>929</v>
      </c>
      <c r="H17" s="501">
        <v>2</v>
      </c>
      <c r="I17" s="501">
        <v>2110</v>
      </c>
      <c r="K17" s="500" t="s">
        <v>254</v>
      </c>
      <c r="L17" s="500" t="s">
        <v>995</v>
      </c>
      <c r="M17" s="500" t="s">
        <v>559</v>
      </c>
      <c r="N17" s="501">
        <v>1</v>
      </c>
      <c r="P17" s="500" t="s">
        <v>935</v>
      </c>
      <c r="Q17" s="500" t="s">
        <v>250</v>
      </c>
      <c r="R17" s="501">
        <v>874</v>
      </c>
      <c r="U17" s="500" t="s">
        <v>929</v>
      </c>
      <c r="V17" s="501">
        <v>2</v>
      </c>
      <c r="W17" s="501">
        <v>405</v>
      </c>
      <c r="Z17" s="500" t="s">
        <v>933</v>
      </c>
      <c r="AA17" s="500" t="s">
        <v>905</v>
      </c>
      <c r="AB17" s="501">
        <v>2018</v>
      </c>
    </row>
    <row r="18" spans="1:28" ht="15">
      <c r="A18" s="500" t="s">
        <v>928</v>
      </c>
      <c r="B18" s="500" t="s">
        <v>275</v>
      </c>
      <c r="C18" s="500" t="s">
        <v>250</v>
      </c>
      <c r="D18" s="500" t="s">
        <v>273</v>
      </c>
      <c r="E18" s="501">
        <v>51001</v>
      </c>
      <c r="G18" s="500" t="s">
        <v>929</v>
      </c>
      <c r="H18" s="501">
        <v>3</v>
      </c>
      <c r="I18" s="501">
        <v>1070</v>
      </c>
      <c r="K18" s="500" t="s">
        <v>254</v>
      </c>
      <c r="L18" s="500" t="s">
        <v>995</v>
      </c>
      <c r="M18" s="500" t="s">
        <v>560</v>
      </c>
      <c r="N18" s="501">
        <v>1</v>
      </c>
      <c r="P18" s="500" t="s">
        <v>936</v>
      </c>
      <c r="Q18" s="500" t="s">
        <v>249</v>
      </c>
      <c r="R18" s="501">
        <v>404</v>
      </c>
      <c r="U18" s="500" t="s">
        <v>929</v>
      </c>
      <c r="V18" s="501">
        <v>3</v>
      </c>
      <c r="W18" s="501">
        <v>192</v>
      </c>
      <c r="Z18" s="500" t="s">
        <v>933</v>
      </c>
      <c r="AA18" s="500" t="s">
        <v>906</v>
      </c>
      <c r="AB18" s="501">
        <v>2495</v>
      </c>
    </row>
    <row r="19" spans="1:28" ht="15">
      <c r="A19" s="500" t="s">
        <v>929</v>
      </c>
      <c r="B19" s="500" t="s">
        <v>254</v>
      </c>
      <c r="C19" s="500" t="s">
        <v>249</v>
      </c>
      <c r="D19" s="500" t="s">
        <v>272</v>
      </c>
      <c r="E19" s="501">
        <v>2246</v>
      </c>
      <c r="G19" s="500" t="s">
        <v>929</v>
      </c>
      <c r="H19" s="501">
        <v>4</v>
      </c>
      <c r="I19" s="501">
        <v>4281</v>
      </c>
      <c r="K19" s="500" t="s">
        <v>254</v>
      </c>
      <c r="L19" s="500" t="s">
        <v>995</v>
      </c>
      <c r="M19" s="500" t="s">
        <v>274</v>
      </c>
      <c r="N19" s="501">
        <v>1</v>
      </c>
      <c r="P19" s="500" t="s">
        <v>936</v>
      </c>
      <c r="Q19" s="500" t="s">
        <v>250</v>
      </c>
      <c r="R19" s="501">
        <v>564</v>
      </c>
      <c r="U19" s="500" t="s">
        <v>929</v>
      </c>
      <c r="V19" s="501">
        <v>4</v>
      </c>
      <c r="W19" s="501">
        <v>1347</v>
      </c>
      <c r="Z19" s="500" t="s">
        <v>934</v>
      </c>
      <c r="AA19" s="500" t="s">
        <v>904</v>
      </c>
      <c r="AB19" s="501">
        <v>3</v>
      </c>
    </row>
    <row r="20" spans="1:28" ht="15">
      <c r="A20" s="500" t="s">
        <v>929</v>
      </c>
      <c r="B20" s="500" t="s">
        <v>254</v>
      </c>
      <c r="C20" s="500" t="s">
        <v>249</v>
      </c>
      <c r="D20" s="500" t="s">
        <v>273</v>
      </c>
      <c r="E20" s="501">
        <v>1296</v>
      </c>
      <c r="G20" s="500" t="s">
        <v>929</v>
      </c>
      <c r="H20" s="501">
        <v>5</v>
      </c>
      <c r="I20" s="501">
        <v>814</v>
      </c>
      <c r="K20" s="500" t="s">
        <v>254</v>
      </c>
      <c r="L20" s="500" t="s">
        <v>995</v>
      </c>
      <c r="M20" s="500" t="s">
        <v>283</v>
      </c>
      <c r="N20" s="501">
        <v>5554</v>
      </c>
      <c r="P20" s="500" t="s">
        <v>937</v>
      </c>
      <c r="Q20" s="500" t="s">
        <v>249</v>
      </c>
      <c r="R20" s="501">
        <v>711</v>
      </c>
      <c r="U20" s="500" t="s">
        <v>929</v>
      </c>
      <c r="V20" s="501">
        <v>5</v>
      </c>
      <c r="W20" s="501">
        <v>237</v>
      </c>
      <c r="Z20" s="500" t="s">
        <v>934</v>
      </c>
      <c r="AA20" s="500" t="s">
        <v>905</v>
      </c>
      <c r="AB20" s="501">
        <v>4090</v>
      </c>
    </row>
    <row r="21" spans="1:28" ht="15">
      <c r="A21" s="500" t="s">
        <v>929</v>
      </c>
      <c r="B21" s="500" t="s">
        <v>254</v>
      </c>
      <c r="C21" s="500" t="s">
        <v>250</v>
      </c>
      <c r="D21" s="500" t="s">
        <v>272</v>
      </c>
      <c r="E21" s="501">
        <v>2516</v>
      </c>
      <c r="G21" s="500" t="s">
        <v>929</v>
      </c>
      <c r="H21" s="501">
        <v>6</v>
      </c>
      <c r="I21" s="501">
        <v>829</v>
      </c>
      <c r="K21" s="500" t="s">
        <v>254</v>
      </c>
      <c r="L21" s="500" t="s">
        <v>995</v>
      </c>
      <c r="M21" s="500" t="s">
        <v>285</v>
      </c>
      <c r="N21" s="501">
        <v>10</v>
      </c>
      <c r="P21" s="500" t="s">
        <v>937</v>
      </c>
      <c r="Q21" s="500" t="s">
        <v>250</v>
      </c>
      <c r="R21" s="501">
        <v>911</v>
      </c>
      <c r="U21" s="500" t="s">
        <v>929</v>
      </c>
      <c r="V21" s="501">
        <v>6</v>
      </c>
      <c r="W21" s="501">
        <v>230</v>
      </c>
      <c r="Z21" s="500" t="s">
        <v>934</v>
      </c>
      <c r="AA21" s="500" t="s">
        <v>906</v>
      </c>
      <c r="AB21" s="501">
        <v>4187</v>
      </c>
    </row>
    <row r="22" spans="1:28" ht="15">
      <c r="A22" s="500" t="s">
        <v>929</v>
      </c>
      <c r="B22" s="500" t="s">
        <v>254</v>
      </c>
      <c r="C22" s="500" t="s">
        <v>250</v>
      </c>
      <c r="D22" s="500" t="s">
        <v>273</v>
      </c>
      <c r="E22" s="501">
        <v>1129</v>
      </c>
      <c r="G22" s="500" t="s">
        <v>929</v>
      </c>
      <c r="H22" s="501">
        <v>7</v>
      </c>
      <c r="I22" s="501">
        <v>798</v>
      </c>
      <c r="K22" s="500" t="s">
        <v>254</v>
      </c>
      <c r="L22" s="500" t="s">
        <v>995</v>
      </c>
      <c r="M22" s="500" t="s">
        <v>256</v>
      </c>
      <c r="N22" s="501">
        <v>2</v>
      </c>
      <c r="P22" s="500" t="s">
        <v>938</v>
      </c>
      <c r="Q22" s="500" t="s">
        <v>249</v>
      </c>
      <c r="R22" s="501">
        <v>4377</v>
      </c>
      <c r="U22" s="500" t="s">
        <v>929</v>
      </c>
      <c r="V22" s="501">
        <v>7</v>
      </c>
      <c r="W22" s="501">
        <v>193</v>
      </c>
      <c r="Z22" s="500" t="s">
        <v>935</v>
      </c>
      <c r="AA22" s="500" t="s">
        <v>905</v>
      </c>
      <c r="AB22" s="501">
        <v>732</v>
      </c>
    </row>
    <row r="23" spans="1:28" ht="15">
      <c r="A23" s="500" t="s">
        <v>929</v>
      </c>
      <c r="B23" s="500" t="s">
        <v>255</v>
      </c>
      <c r="C23" s="500" t="s">
        <v>249</v>
      </c>
      <c r="D23" s="500" t="s">
        <v>272</v>
      </c>
      <c r="E23" s="501">
        <v>1087</v>
      </c>
      <c r="G23" s="500" t="s">
        <v>929</v>
      </c>
      <c r="H23" s="501">
        <v>8</v>
      </c>
      <c r="I23" s="501">
        <v>768</v>
      </c>
      <c r="K23" s="500" t="s">
        <v>254</v>
      </c>
      <c r="L23" s="500" t="s">
        <v>995</v>
      </c>
      <c r="M23" s="500" t="s">
        <v>257</v>
      </c>
      <c r="N23" s="501">
        <v>256</v>
      </c>
      <c r="P23" s="500" t="s">
        <v>938</v>
      </c>
      <c r="Q23" s="500" t="s">
        <v>250</v>
      </c>
      <c r="R23" s="501">
        <v>4733</v>
      </c>
      <c r="U23" s="500" t="s">
        <v>929</v>
      </c>
      <c r="V23" s="501">
        <v>8</v>
      </c>
      <c r="W23" s="501">
        <v>163</v>
      </c>
      <c r="Z23" s="500" t="s">
        <v>935</v>
      </c>
      <c r="AA23" s="500" t="s">
        <v>906</v>
      </c>
      <c r="AB23" s="501">
        <v>780</v>
      </c>
    </row>
    <row r="24" spans="1:28" ht="15">
      <c r="A24" s="500" t="s">
        <v>929</v>
      </c>
      <c r="B24" s="500" t="s">
        <v>255</v>
      </c>
      <c r="C24" s="500" t="s">
        <v>249</v>
      </c>
      <c r="D24" s="500" t="s">
        <v>273</v>
      </c>
      <c r="E24" s="501">
        <v>466</v>
      </c>
      <c r="G24" s="500" t="s">
        <v>929</v>
      </c>
      <c r="H24" s="501">
        <v>9</v>
      </c>
      <c r="I24" s="501">
        <v>540</v>
      </c>
      <c r="K24" s="500" t="s">
        <v>254</v>
      </c>
      <c r="L24" s="500" t="s">
        <v>1007</v>
      </c>
      <c r="M24" s="500" t="s">
        <v>254</v>
      </c>
      <c r="N24" s="501">
        <v>94</v>
      </c>
      <c r="P24" s="500" t="s">
        <v>939</v>
      </c>
      <c r="Q24" s="500" t="s">
        <v>249</v>
      </c>
      <c r="R24" s="501">
        <v>564</v>
      </c>
      <c r="U24" s="500" t="s">
        <v>929</v>
      </c>
      <c r="V24" s="501">
        <v>9</v>
      </c>
      <c r="W24" s="501">
        <v>154</v>
      </c>
      <c r="Z24" s="500" t="s">
        <v>936</v>
      </c>
      <c r="AA24" s="500" t="s">
        <v>905</v>
      </c>
      <c r="AB24" s="501">
        <v>382</v>
      </c>
    </row>
    <row r="25" spans="1:28" ht="15">
      <c r="A25" s="500" t="s">
        <v>929</v>
      </c>
      <c r="B25" s="500" t="s">
        <v>255</v>
      </c>
      <c r="C25" s="500" t="s">
        <v>250</v>
      </c>
      <c r="D25" s="500" t="s">
        <v>272</v>
      </c>
      <c r="E25" s="501">
        <v>1331</v>
      </c>
      <c r="G25" s="500" t="s">
        <v>929</v>
      </c>
      <c r="H25" s="501">
        <v>10</v>
      </c>
      <c r="I25" s="501">
        <v>419</v>
      </c>
      <c r="K25" s="500" t="s">
        <v>254</v>
      </c>
      <c r="L25" s="500" t="s">
        <v>1007</v>
      </c>
      <c r="M25" s="500" t="s">
        <v>564</v>
      </c>
      <c r="N25" s="501">
        <v>2</v>
      </c>
      <c r="P25" s="500" t="s">
        <v>939</v>
      </c>
      <c r="Q25" s="500" t="s">
        <v>250</v>
      </c>
      <c r="R25" s="501">
        <v>630</v>
      </c>
      <c r="U25" s="500" t="s">
        <v>929</v>
      </c>
      <c r="V25" s="501">
        <v>10</v>
      </c>
      <c r="W25" s="501">
        <v>109</v>
      </c>
      <c r="Z25" s="500" t="s">
        <v>936</v>
      </c>
      <c r="AA25" s="500" t="s">
        <v>906</v>
      </c>
      <c r="AB25" s="501">
        <v>586</v>
      </c>
    </row>
    <row r="26" spans="1:28" ht="15">
      <c r="A26" s="500" t="s">
        <v>929</v>
      </c>
      <c r="B26" s="500" t="s">
        <v>255</v>
      </c>
      <c r="C26" s="500" t="s">
        <v>250</v>
      </c>
      <c r="D26" s="500" t="s">
        <v>273</v>
      </c>
      <c r="E26" s="501">
        <v>407</v>
      </c>
      <c r="G26" s="500" t="s">
        <v>929</v>
      </c>
      <c r="H26" s="501">
        <v>11</v>
      </c>
      <c r="I26" s="501">
        <v>336</v>
      </c>
      <c r="K26" s="500" t="s">
        <v>254</v>
      </c>
      <c r="L26" s="500" t="s">
        <v>1007</v>
      </c>
      <c r="M26" s="500" t="s">
        <v>561</v>
      </c>
      <c r="N26" s="501">
        <v>3</v>
      </c>
      <c r="P26" s="500" t="s">
        <v>940</v>
      </c>
      <c r="Q26" s="500" t="s">
        <v>249</v>
      </c>
      <c r="R26" s="501">
        <v>41843</v>
      </c>
      <c r="U26" s="500" t="s">
        <v>929</v>
      </c>
      <c r="V26" s="501">
        <v>11</v>
      </c>
      <c r="W26" s="501">
        <v>70</v>
      </c>
      <c r="Z26" s="500" t="s">
        <v>937</v>
      </c>
      <c r="AA26" s="500" t="s">
        <v>904</v>
      </c>
      <c r="AB26" s="501">
        <v>2</v>
      </c>
    </row>
    <row r="27" spans="1:28" ht="15">
      <c r="A27" s="500" t="s">
        <v>929</v>
      </c>
      <c r="B27" s="500" t="s">
        <v>274</v>
      </c>
      <c r="C27" s="500" t="s">
        <v>249</v>
      </c>
      <c r="D27" s="500" t="s">
        <v>272</v>
      </c>
      <c r="E27" s="501">
        <v>2</v>
      </c>
      <c r="G27" s="500" t="s">
        <v>929</v>
      </c>
      <c r="H27" s="501">
        <v>12</v>
      </c>
      <c r="I27" s="501">
        <v>345</v>
      </c>
      <c r="K27" s="500" t="s">
        <v>254</v>
      </c>
      <c r="L27" s="500" t="s">
        <v>1007</v>
      </c>
      <c r="M27" s="500" t="s">
        <v>562</v>
      </c>
      <c r="N27" s="501">
        <v>31</v>
      </c>
      <c r="P27" s="500" t="s">
        <v>940</v>
      </c>
      <c r="Q27" s="500" t="s">
        <v>250</v>
      </c>
      <c r="R27" s="501">
        <v>44303</v>
      </c>
      <c r="U27" s="500" t="s">
        <v>929</v>
      </c>
      <c r="V27" s="501">
        <v>12</v>
      </c>
      <c r="W27" s="501">
        <v>95</v>
      </c>
      <c r="Z27" s="500" t="s">
        <v>937</v>
      </c>
      <c r="AA27" s="500" t="s">
        <v>905</v>
      </c>
      <c r="AB27" s="501">
        <v>580</v>
      </c>
    </row>
    <row r="28" spans="1:28" ht="15">
      <c r="A28" s="500" t="s">
        <v>929</v>
      </c>
      <c r="B28" s="500" t="s">
        <v>274</v>
      </c>
      <c r="C28" s="500" t="s">
        <v>249</v>
      </c>
      <c r="D28" s="500" t="s">
        <v>273</v>
      </c>
      <c r="E28" s="501">
        <v>1</v>
      </c>
      <c r="G28" s="500" t="s">
        <v>930</v>
      </c>
      <c r="H28" s="501">
        <v>0</v>
      </c>
      <c r="I28" s="501">
        <v>15</v>
      </c>
      <c r="K28" s="500" t="s">
        <v>254</v>
      </c>
      <c r="L28" s="500" t="s">
        <v>1007</v>
      </c>
      <c r="M28" s="500" t="s">
        <v>558</v>
      </c>
      <c r="N28" s="501">
        <v>2042</v>
      </c>
      <c r="P28" s="500" t="s">
        <v>941</v>
      </c>
      <c r="Q28" s="500" t="s">
        <v>249</v>
      </c>
      <c r="R28" s="501">
        <v>1715</v>
      </c>
      <c r="U28" s="500" t="s">
        <v>930</v>
      </c>
      <c r="V28" s="501">
        <v>0</v>
      </c>
      <c r="W28" s="501">
        <v>3</v>
      </c>
      <c r="Z28" s="500" t="s">
        <v>937</v>
      </c>
      <c r="AA28" s="500" t="s">
        <v>906</v>
      </c>
      <c r="AB28" s="501">
        <v>1040</v>
      </c>
    </row>
    <row r="29" spans="1:28" ht="15">
      <c r="A29" s="500" t="s">
        <v>929</v>
      </c>
      <c r="B29" s="500" t="s">
        <v>274</v>
      </c>
      <c r="C29" s="500" t="s">
        <v>250</v>
      </c>
      <c r="D29" s="500" t="s">
        <v>272</v>
      </c>
      <c r="E29" s="501">
        <v>7</v>
      </c>
      <c r="G29" s="500" t="s">
        <v>930</v>
      </c>
      <c r="H29" s="501">
        <v>1</v>
      </c>
      <c r="I29" s="501">
        <v>63</v>
      </c>
      <c r="K29" s="500" t="s">
        <v>254</v>
      </c>
      <c r="L29" s="500" t="s">
        <v>1007</v>
      </c>
      <c r="M29" s="500" t="s">
        <v>559</v>
      </c>
      <c r="N29" s="501">
        <v>24</v>
      </c>
      <c r="P29" s="500" t="s">
        <v>941</v>
      </c>
      <c r="Q29" s="500" t="s">
        <v>250</v>
      </c>
      <c r="R29" s="501">
        <v>1938</v>
      </c>
      <c r="U29" s="500" t="s">
        <v>930</v>
      </c>
      <c r="V29" s="501">
        <v>1</v>
      </c>
      <c r="W29" s="501">
        <v>19</v>
      </c>
      <c r="Z29" s="500" t="s">
        <v>938</v>
      </c>
      <c r="AA29" s="500" t="s">
        <v>904</v>
      </c>
      <c r="AB29" s="501">
        <v>17</v>
      </c>
    </row>
    <row r="30" spans="1:28" ht="15">
      <c r="A30" s="500" t="s">
        <v>929</v>
      </c>
      <c r="B30" s="500" t="s">
        <v>274</v>
      </c>
      <c r="C30" s="500" t="s">
        <v>250</v>
      </c>
      <c r="D30" s="500" t="s">
        <v>273</v>
      </c>
      <c r="E30" s="501">
        <v>1</v>
      </c>
      <c r="G30" s="500" t="s">
        <v>930</v>
      </c>
      <c r="H30" s="501">
        <v>2</v>
      </c>
      <c r="I30" s="501">
        <v>211</v>
      </c>
      <c r="K30" s="500" t="s">
        <v>254</v>
      </c>
      <c r="L30" s="500" t="s">
        <v>1007</v>
      </c>
      <c r="M30" s="500" t="s">
        <v>566</v>
      </c>
      <c r="N30" s="501">
        <v>1</v>
      </c>
      <c r="P30" s="500" t="s">
        <v>942</v>
      </c>
      <c r="Q30" s="500" t="s">
        <v>249</v>
      </c>
      <c r="R30" s="501">
        <v>259</v>
      </c>
      <c r="U30" s="500" t="s">
        <v>930</v>
      </c>
      <c r="V30" s="501">
        <v>2</v>
      </c>
      <c r="W30" s="501">
        <v>43</v>
      </c>
      <c r="Z30" s="500" t="s">
        <v>938</v>
      </c>
      <c r="AA30" s="500" t="s">
        <v>905</v>
      </c>
      <c r="AB30" s="501">
        <v>4102</v>
      </c>
    </row>
    <row r="31" spans="1:28" ht="15">
      <c r="A31" s="500" t="s">
        <v>929</v>
      </c>
      <c r="B31" s="500" t="s">
        <v>275</v>
      </c>
      <c r="C31" s="500" t="s">
        <v>249</v>
      </c>
      <c r="D31" s="500" t="s">
        <v>272</v>
      </c>
      <c r="E31" s="501">
        <v>937</v>
      </c>
      <c r="G31" s="500" t="s">
        <v>930</v>
      </c>
      <c r="H31" s="501">
        <v>3</v>
      </c>
      <c r="I31" s="501">
        <v>120</v>
      </c>
      <c r="K31" s="500" t="s">
        <v>254</v>
      </c>
      <c r="L31" s="500" t="s">
        <v>1007</v>
      </c>
      <c r="M31" s="500" t="s">
        <v>560</v>
      </c>
      <c r="N31" s="501">
        <v>5</v>
      </c>
      <c r="P31" s="500" t="s">
        <v>942</v>
      </c>
      <c r="Q31" s="500" t="s">
        <v>250</v>
      </c>
      <c r="R31" s="501">
        <v>281</v>
      </c>
      <c r="U31" s="500" t="s">
        <v>930</v>
      </c>
      <c r="V31" s="501">
        <v>3</v>
      </c>
      <c r="W31" s="501">
        <v>25</v>
      </c>
      <c r="Z31" s="500" t="s">
        <v>938</v>
      </c>
      <c r="AA31" s="500" t="s">
        <v>906</v>
      </c>
      <c r="AB31" s="501">
        <v>4991</v>
      </c>
    </row>
    <row r="32" spans="1:28" ht="15">
      <c r="A32" s="500" t="s">
        <v>929</v>
      </c>
      <c r="B32" s="500" t="s">
        <v>275</v>
      </c>
      <c r="C32" s="500" t="s">
        <v>249</v>
      </c>
      <c r="D32" s="500" t="s">
        <v>273</v>
      </c>
      <c r="E32" s="501">
        <v>354</v>
      </c>
      <c r="G32" s="500" t="s">
        <v>930</v>
      </c>
      <c r="H32" s="501">
        <v>4</v>
      </c>
      <c r="I32" s="501">
        <v>458</v>
      </c>
      <c r="K32" s="500" t="s">
        <v>254</v>
      </c>
      <c r="L32" s="500" t="s">
        <v>1007</v>
      </c>
      <c r="M32" s="500" t="s">
        <v>255</v>
      </c>
      <c r="N32" s="501">
        <v>54</v>
      </c>
      <c r="P32" s="500" t="s">
        <v>943</v>
      </c>
      <c r="Q32" s="500" t="s">
        <v>249</v>
      </c>
      <c r="R32" s="501">
        <v>588</v>
      </c>
      <c r="U32" s="500" t="s">
        <v>930</v>
      </c>
      <c r="V32" s="501">
        <v>4</v>
      </c>
      <c r="W32" s="501">
        <v>118</v>
      </c>
      <c r="Z32" s="500" t="s">
        <v>939</v>
      </c>
      <c r="AA32" s="500" t="s">
        <v>905</v>
      </c>
      <c r="AB32" s="501">
        <v>628</v>
      </c>
    </row>
    <row r="33" spans="1:28" ht="15">
      <c r="A33" s="500" t="s">
        <v>929</v>
      </c>
      <c r="B33" s="500" t="s">
        <v>275</v>
      </c>
      <c r="C33" s="500" t="s">
        <v>250</v>
      </c>
      <c r="D33" s="500" t="s">
        <v>272</v>
      </c>
      <c r="E33" s="501">
        <v>946</v>
      </c>
      <c r="G33" s="500" t="s">
        <v>930</v>
      </c>
      <c r="H33" s="501">
        <v>5</v>
      </c>
      <c r="I33" s="501">
        <v>94</v>
      </c>
      <c r="K33" s="500" t="s">
        <v>254</v>
      </c>
      <c r="L33" s="500" t="s">
        <v>1007</v>
      </c>
      <c r="M33" s="500" t="s">
        <v>567</v>
      </c>
      <c r="N33" s="501">
        <v>4</v>
      </c>
      <c r="P33" s="500" t="s">
        <v>943</v>
      </c>
      <c r="Q33" s="500" t="s">
        <v>250</v>
      </c>
      <c r="R33" s="501">
        <v>576</v>
      </c>
      <c r="U33" s="500" t="s">
        <v>930</v>
      </c>
      <c r="V33" s="501">
        <v>5</v>
      </c>
      <c r="W33" s="501">
        <v>23</v>
      </c>
      <c r="Z33" s="500" t="s">
        <v>939</v>
      </c>
      <c r="AA33" s="500" t="s">
        <v>906</v>
      </c>
      <c r="AB33" s="501">
        <v>566</v>
      </c>
    </row>
    <row r="34" spans="1:28" ht="15">
      <c r="A34" s="500" t="s">
        <v>929</v>
      </c>
      <c r="B34" s="500" t="s">
        <v>275</v>
      </c>
      <c r="C34" s="500" t="s">
        <v>250</v>
      </c>
      <c r="D34" s="500" t="s">
        <v>273</v>
      </c>
      <c r="E34" s="501">
        <v>299</v>
      </c>
      <c r="G34" s="500" t="s">
        <v>930</v>
      </c>
      <c r="H34" s="501">
        <v>6</v>
      </c>
      <c r="I34" s="501">
        <v>116</v>
      </c>
      <c r="K34" s="500" t="s">
        <v>254</v>
      </c>
      <c r="L34" s="500" t="s">
        <v>1007</v>
      </c>
      <c r="M34" s="500" t="s">
        <v>569</v>
      </c>
      <c r="N34" s="501">
        <v>10</v>
      </c>
      <c r="P34" s="500" t="s">
        <v>944</v>
      </c>
      <c r="Q34" s="500" t="s">
        <v>249</v>
      </c>
      <c r="R34" s="501">
        <v>10551</v>
      </c>
      <c r="U34" s="500" t="s">
        <v>930</v>
      </c>
      <c r="V34" s="501">
        <v>6</v>
      </c>
      <c r="W34" s="501">
        <v>34</v>
      </c>
      <c r="Z34" s="500" t="s">
        <v>940</v>
      </c>
      <c r="AA34" s="500" t="s">
        <v>904</v>
      </c>
      <c r="AB34" s="501">
        <v>92</v>
      </c>
    </row>
    <row r="35" spans="1:28" ht="15">
      <c r="A35" s="500" t="s">
        <v>930</v>
      </c>
      <c r="B35" s="500" t="s">
        <v>254</v>
      </c>
      <c r="C35" s="500" t="s">
        <v>249</v>
      </c>
      <c r="D35" s="500" t="s">
        <v>272</v>
      </c>
      <c r="E35" s="501">
        <v>1</v>
      </c>
      <c r="G35" s="500" t="s">
        <v>930</v>
      </c>
      <c r="H35" s="501">
        <v>7</v>
      </c>
      <c r="I35" s="501">
        <v>79</v>
      </c>
      <c r="K35" s="500" t="s">
        <v>254</v>
      </c>
      <c r="L35" s="500" t="s">
        <v>1007</v>
      </c>
      <c r="M35" s="500" t="s">
        <v>274</v>
      </c>
      <c r="N35" s="501">
        <v>1</v>
      </c>
      <c r="P35" s="500" t="s">
        <v>944</v>
      </c>
      <c r="Q35" s="500" t="s">
        <v>250</v>
      </c>
      <c r="R35" s="501">
        <v>10990</v>
      </c>
      <c r="U35" s="500" t="s">
        <v>930</v>
      </c>
      <c r="V35" s="501">
        <v>7</v>
      </c>
      <c r="W35" s="501">
        <v>23</v>
      </c>
      <c r="Z35" s="500" t="s">
        <v>940</v>
      </c>
      <c r="AA35" s="500" t="s">
        <v>905</v>
      </c>
      <c r="AB35" s="501">
        <v>47725</v>
      </c>
    </row>
    <row r="36" spans="1:28" ht="15">
      <c r="A36" s="500" t="s">
        <v>930</v>
      </c>
      <c r="B36" s="500" t="s">
        <v>254</v>
      </c>
      <c r="C36" s="500" t="s">
        <v>249</v>
      </c>
      <c r="D36" s="500" t="s">
        <v>273</v>
      </c>
      <c r="E36" s="501">
        <v>3</v>
      </c>
      <c r="G36" s="500" t="s">
        <v>930</v>
      </c>
      <c r="H36" s="501">
        <v>8</v>
      </c>
      <c r="I36" s="501">
        <v>56</v>
      </c>
      <c r="K36" s="500" t="s">
        <v>254</v>
      </c>
      <c r="L36" s="500" t="s">
        <v>1007</v>
      </c>
      <c r="M36" s="500" t="s">
        <v>286</v>
      </c>
      <c r="N36" s="501">
        <v>41</v>
      </c>
      <c r="P36" s="500" t="s">
        <v>945</v>
      </c>
      <c r="Q36" s="500" t="s">
        <v>249</v>
      </c>
      <c r="R36" s="501">
        <v>513</v>
      </c>
      <c r="U36" s="500" t="s">
        <v>930</v>
      </c>
      <c r="V36" s="501">
        <v>8</v>
      </c>
      <c r="W36" s="501">
        <v>24</v>
      </c>
      <c r="Z36" s="500" t="s">
        <v>940</v>
      </c>
      <c r="AA36" s="500" t="s">
        <v>906</v>
      </c>
      <c r="AB36" s="501">
        <v>38329</v>
      </c>
    </row>
    <row r="37" spans="1:28" ht="15">
      <c r="A37" s="500" t="s">
        <v>930</v>
      </c>
      <c r="B37" s="500" t="s">
        <v>254</v>
      </c>
      <c r="C37" s="500" t="s">
        <v>250</v>
      </c>
      <c r="D37" s="500" t="s">
        <v>272</v>
      </c>
      <c r="E37" s="501">
        <v>2</v>
      </c>
      <c r="G37" s="500" t="s">
        <v>930</v>
      </c>
      <c r="H37" s="501">
        <v>9</v>
      </c>
      <c r="I37" s="501">
        <v>56</v>
      </c>
      <c r="K37" s="500" t="s">
        <v>254</v>
      </c>
      <c r="L37" s="500" t="s">
        <v>1007</v>
      </c>
      <c r="M37" s="500" t="s">
        <v>283</v>
      </c>
      <c r="N37" s="501">
        <v>22609</v>
      </c>
      <c r="P37" s="500" t="s">
        <v>945</v>
      </c>
      <c r="Q37" s="500" t="s">
        <v>250</v>
      </c>
      <c r="R37" s="501">
        <v>530</v>
      </c>
      <c r="U37" s="500" t="s">
        <v>930</v>
      </c>
      <c r="V37" s="501">
        <v>9</v>
      </c>
      <c r="W37" s="501">
        <v>14</v>
      </c>
      <c r="Z37" s="500" t="s">
        <v>941</v>
      </c>
      <c r="AA37" s="500" t="s">
        <v>905</v>
      </c>
      <c r="AB37" s="501">
        <v>1886</v>
      </c>
    </row>
    <row r="38" spans="1:28" ht="15">
      <c r="A38" s="500" t="s">
        <v>930</v>
      </c>
      <c r="B38" s="500" t="s">
        <v>254</v>
      </c>
      <c r="C38" s="500" t="s">
        <v>250</v>
      </c>
      <c r="D38" s="500" t="s">
        <v>273</v>
      </c>
      <c r="E38" s="501">
        <v>4</v>
      </c>
      <c r="G38" s="500" t="s">
        <v>930</v>
      </c>
      <c r="H38" s="501">
        <v>10</v>
      </c>
      <c r="I38" s="501">
        <v>40</v>
      </c>
      <c r="K38" s="500" t="s">
        <v>254</v>
      </c>
      <c r="L38" s="500" t="s">
        <v>1007</v>
      </c>
      <c r="M38" s="500" t="s">
        <v>285</v>
      </c>
      <c r="N38" s="501">
        <v>56</v>
      </c>
      <c r="P38" s="500" t="s">
        <v>946</v>
      </c>
      <c r="Q38" s="500" t="s">
        <v>249</v>
      </c>
      <c r="R38" s="501">
        <v>160070</v>
      </c>
      <c r="U38" s="500" t="s">
        <v>930</v>
      </c>
      <c r="V38" s="501">
        <v>10</v>
      </c>
      <c r="W38" s="501">
        <v>13</v>
      </c>
      <c r="Z38" s="500" t="s">
        <v>941</v>
      </c>
      <c r="AA38" s="500" t="s">
        <v>906</v>
      </c>
      <c r="AB38" s="501">
        <v>1767</v>
      </c>
    </row>
    <row r="39" spans="1:28" ht="15">
      <c r="A39" s="500" t="s">
        <v>930</v>
      </c>
      <c r="B39" s="500" t="s">
        <v>254</v>
      </c>
      <c r="C39" s="500" t="s">
        <v>249</v>
      </c>
      <c r="D39" s="500" t="s">
        <v>272</v>
      </c>
      <c r="E39" s="501">
        <v>246</v>
      </c>
      <c r="G39" s="500" t="s">
        <v>930</v>
      </c>
      <c r="H39" s="501">
        <v>11</v>
      </c>
      <c r="I39" s="501">
        <v>39</v>
      </c>
      <c r="K39" s="500" t="s">
        <v>254</v>
      </c>
      <c r="L39" s="500" t="s">
        <v>1007</v>
      </c>
      <c r="M39" s="500" t="s">
        <v>256</v>
      </c>
      <c r="N39" s="501">
        <v>50</v>
      </c>
      <c r="P39" s="500" t="s">
        <v>946</v>
      </c>
      <c r="Q39" s="500" t="s">
        <v>250</v>
      </c>
      <c r="R39" s="501">
        <v>144163</v>
      </c>
      <c r="U39" s="500" t="s">
        <v>930</v>
      </c>
      <c r="V39" s="501">
        <v>11</v>
      </c>
      <c r="W39" s="501">
        <v>9</v>
      </c>
      <c r="Z39" s="500" t="s">
        <v>942</v>
      </c>
      <c r="AA39" s="500" t="s">
        <v>905</v>
      </c>
      <c r="AB39" s="501">
        <v>243</v>
      </c>
    </row>
    <row r="40" spans="1:28" ht="15">
      <c r="A40" s="500" t="s">
        <v>930</v>
      </c>
      <c r="B40" s="500" t="s">
        <v>254</v>
      </c>
      <c r="C40" s="500" t="s">
        <v>249</v>
      </c>
      <c r="D40" s="500" t="s">
        <v>273</v>
      </c>
      <c r="E40" s="501">
        <v>90</v>
      </c>
      <c r="G40" s="500" t="s">
        <v>930</v>
      </c>
      <c r="H40" s="501">
        <v>12</v>
      </c>
      <c r="I40" s="501">
        <v>48</v>
      </c>
      <c r="K40" s="500" t="s">
        <v>254</v>
      </c>
      <c r="L40" s="500" t="s">
        <v>1007</v>
      </c>
      <c r="M40" s="500" t="s">
        <v>257</v>
      </c>
      <c r="N40" s="501">
        <v>739</v>
      </c>
      <c r="P40" s="500" t="s">
        <v>947</v>
      </c>
      <c r="Q40" s="500" t="s">
        <v>249</v>
      </c>
      <c r="R40" s="501">
        <v>391</v>
      </c>
      <c r="U40" s="500" t="s">
        <v>930</v>
      </c>
      <c r="V40" s="501">
        <v>12</v>
      </c>
      <c r="W40" s="501">
        <v>10</v>
      </c>
      <c r="Z40" s="500" t="s">
        <v>942</v>
      </c>
      <c r="AA40" s="500" t="s">
        <v>906</v>
      </c>
      <c r="AB40" s="501">
        <v>297</v>
      </c>
    </row>
    <row r="41" spans="1:28" ht="15">
      <c r="A41" s="500" t="s">
        <v>930</v>
      </c>
      <c r="B41" s="500" t="s">
        <v>254</v>
      </c>
      <c r="C41" s="500" t="s">
        <v>250</v>
      </c>
      <c r="D41" s="500" t="s">
        <v>272</v>
      </c>
      <c r="E41" s="501">
        <v>291</v>
      </c>
      <c r="G41" s="500" t="s">
        <v>931</v>
      </c>
      <c r="H41" s="501">
        <v>0</v>
      </c>
      <c r="I41" s="501">
        <v>42</v>
      </c>
      <c r="K41" s="500" t="s">
        <v>254</v>
      </c>
      <c r="L41" s="500" t="s">
        <v>1008</v>
      </c>
      <c r="M41" s="500" t="s">
        <v>254</v>
      </c>
      <c r="N41" s="501">
        <v>5</v>
      </c>
      <c r="P41" s="500" t="s">
        <v>947</v>
      </c>
      <c r="Q41" s="500" t="s">
        <v>250</v>
      </c>
      <c r="R41" s="501">
        <v>370</v>
      </c>
      <c r="U41" s="500" t="s">
        <v>931</v>
      </c>
      <c r="V41" s="501">
        <v>0</v>
      </c>
      <c r="W41" s="501">
        <v>5</v>
      </c>
      <c r="Z41" s="500" t="s">
        <v>943</v>
      </c>
      <c r="AA41" s="500" t="s">
        <v>904</v>
      </c>
      <c r="AB41" s="501">
        <v>2</v>
      </c>
    </row>
    <row r="42" spans="1:28" ht="15">
      <c r="A42" s="500" t="s">
        <v>930</v>
      </c>
      <c r="B42" s="500" t="s">
        <v>254</v>
      </c>
      <c r="C42" s="500" t="s">
        <v>250</v>
      </c>
      <c r="D42" s="500" t="s">
        <v>273</v>
      </c>
      <c r="E42" s="501">
        <v>91</v>
      </c>
      <c r="G42" s="500" t="s">
        <v>931</v>
      </c>
      <c r="H42" s="501">
        <v>1</v>
      </c>
      <c r="I42" s="501">
        <v>180</v>
      </c>
      <c r="K42" s="500" t="s">
        <v>254</v>
      </c>
      <c r="L42" s="500" t="s">
        <v>1008</v>
      </c>
      <c r="M42" s="500" t="s">
        <v>562</v>
      </c>
      <c r="N42" s="501">
        <v>1</v>
      </c>
      <c r="P42" s="500" t="s">
        <v>948</v>
      </c>
      <c r="Q42" s="500" t="s">
        <v>249</v>
      </c>
      <c r="R42" s="501">
        <v>578</v>
      </c>
      <c r="U42" s="500" t="s">
        <v>931</v>
      </c>
      <c r="V42" s="501">
        <v>1</v>
      </c>
      <c r="W42" s="501">
        <v>23</v>
      </c>
      <c r="Z42" s="500" t="s">
        <v>943</v>
      </c>
      <c r="AA42" s="500" t="s">
        <v>905</v>
      </c>
      <c r="AB42" s="501">
        <v>558</v>
      </c>
    </row>
    <row r="43" spans="1:28" ht="15">
      <c r="A43" s="500" t="s">
        <v>930</v>
      </c>
      <c r="B43" s="500" t="s">
        <v>255</v>
      </c>
      <c r="C43" s="500" t="s">
        <v>249</v>
      </c>
      <c r="D43" s="500" t="s">
        <v>272</v>
      </c>
      <c r="E43" s="501">
        <v>111</v>
      </c>
      <c r="G43" s="500" t="s">
        <v>931</v>
      </c>
      <c r="H43" s="501">
        <v>2</v>
      </c>
      <c r="I43" s="501">
        <v>488</v>
      </c>
      <c r="K43" s="500" t="s">
        <v>254</v>
      </c>
      <c r="L43" s="500" t="s">
        <v>1008</v>
      </c>
      <c r="M43" s="500" t="s">
        <v>558</v>
      </c>
      <c r="N43" s="501">
        <v>270</v>
      </c>
      <c r="P43" s="500" t="s">
        <v>948</v>
      </c>
      <c r="Q43" s="500" t="s">
        <v>250</v>
      </c>
      <c r="R43" s="501">
        <v>579</v>
      </c>
      <c r="U43" s="500" t="s">
        <v>931</v>
      </c>
      <c r="V43" s="501">
        <v>2</v>
      </c>
      <c r="W43" s="501">
        <v>86</v>
      </c>
      <c r="Z43" s="500" t="s">
        <v>943</v>
      </c>
      <c r="AA43" s="500" t="s">
        <v>906</v>
      </c>
      <c r="AB43" s="501">
        <v>604</v>
      </c>
    </row>
    <row r="44" spans="1:28" ht="15">
      <c r="A44" s="500" t="s">
        <v>930</v>
      </c>
      <c r="B44" s="500" t="s">
        <v>255</v>
      </c>
      <c r="C44" s="500" t="s">
        <v>249</v>
      </c>
      <c r="D44" s="500" t="s">
        <v>273</v>
      </c>
      <c r="E44" s="501">
        <v>45</v>
      </c>
      <c r="G44" s="500" t="s">
        <v>931</v>
      </c>
      <c r="H44" s="501">
        <v>3</v>
      </c>
      <c r="I44" s="501">
        <v>235</v>
      </c>
      <c r="K44" s="500" t="s">
        <v>254</v>
      </c>
      <c r="L44" s="500" t="s">
        <v>1008</v>
      </c>
      <c r="M44" s="500" t="s">
        <v>563</v>
      </c>
      <c r="N44" s="501">
        <v>1</v>
      </c>
      <c r="P44" s="500" t="s">
        <v>949</v>
      </c>
      <c r="Q44" s="500" t="s">
        <v>249</v>
      </c>
      <c r="R44" s="501">
        <v>3704</v>
      </c>
      <c r="U44" s="500" t="s">
        <v>931</v>
      </c>
      <c r="V44" s="501">
        <v>3</v>
      </c>
      <c r="W44" s="501">
        <v>27</v>
      </c>
      <c r="Z44" s="500" t="s">
        <v>944</v>
      </c>
      <c r="AA44" s="500" t="s">
        <v>904</v>
      </c>
      <c r="AB44" s="501">
        <v>27</v>
      </c>
    </row>
    <row r="45" spans="1:28" ht="15">
      <c r="A45" s="500" t="s">
        <v>930</v>
      </c>
      <c r="B45" s="500" t="s">
        <v>255</v>
      </c>
      <c r="C45" s="500" t="s">
        <v>250</v>
      </c>
      <c r="D45" s="500" t="s">
        <v>272</v>
      </c>
      <c r="E45" s="501">
        <v>141</v>
      </c>
      <c r="G45" s="500" t="s">
        <v>931</v>
      </c>
      <c r="H45" s="501">
        <v>4</v>
      </c>
      <c r="I45" s="501">
        <v>1065</v>
      </c>
      <c r="K45" s="500" t="s">
        <v>254</v>
      </c>
      <c r="L45" s="500" t="s">
        <v>1008</v>
      </c>
      <c r="M45" s="500" t="s">
        <v>559</v>
      </c>
      <c r="N45" s="501">
        <v>3</v>
      </c>
      <c r="P45" s="500" t="s">
        <v>949</v>
      </c>
      <c r="Q45" s="500" t="s">
        <v>250</v>
      </c>
      <c r="R45" s="501">
        <v>3785</v>
      </c>
      <c r="U45" s="500" t="s">
        <v>931</v>
      </c>
      <c r="V45" s="501">
        <v>4</v>
      </c>
      <c r="W45" s="501">
        <v>234</v>
      </c>
      <c r="Z45" s="500" t="s">
        <v>944</v>
      </c>
      <c r="AA45" s="500" t="s">
        <v>905</v>
      </c>
      <c r="AB45" s="501">
        <v>10294</v>
      </c>
    </row>
    <row r="46" spans="1:28" ht="15">
      <c r="A46" s="500" t="s">
        <v>930</v>
      </c>
      <c r="B46" s="500" t="s">
        <v>255</v>
      </c>
      <c r="C46" s="500" t="s">
        <v>250</v>
      </c>
      <c r="D46" s="500" t="s">
        <v>273</v>
      </c>
      <c r="E46" s="501">
        <v>49</v>
      </c>
      <c r="G46" s="500" t="s">
        <v>931</v>
      </c>
      <c r="H46" s="501">
        <v>5</v>
      </c>
      <c r="I46" s="501">
        <v>178</v>
      </c>
      <c r="K46" s="500" t="s">
        <v>254</v>
      </c>
      <c r="L46" s="500" t="s">
        <v>1008</v>
      </c>
      <c r="M46" s="500" t="s">
        <v>255</v>
      </c>
      <c r="N46" s="501">
        <v>4</v>
      </c>
      <c r="P46" s="500" t="s">
        <v>950</v>
      </c>
      <c r="Q46" s="500" t="s">
        <v>249</v>
      </c>
      <c r="R46" s="501">
        <v>352</v>
      </c>
      <c r="U46" s="500" t="s">
        <v>931</v>
      </c>
      <c r="V46" s="501">
        <v>5</v>
      </c>
      <c r="W46" s="501">
        <v>27</v>
      </c>
      <c r="Z46" s="500" t="s">
        <v>944</v>
      </c>
      <c r="AA46" s="500" t="s">
        <v>906</v>
      </c>
      <c r="AB46" s="501">
        <v>11220</v>
      </c>
    </row>
    <row r="47" spans="1:28" ht="15">
      <c r="A47" s="500" t="s">
        <v>930</v>
      </c>
      <c r="B47" s="500" t="s">
        <v>274</v>
      </c>
      <c r="C47" s="500" t="s">
        <v>249</v>
      </c>
      <c r="D47" s="500" t="s">
        <v>272</v>
      </c>
      <c r="E47" s="501">
        <v>4</v>
      </c>
      <c r="G47" s="500" t="s">
        <v>931</v>
      </c>
      <c r="H47" s="501">
        <v>6</v>
      </c>
      <c r="I47" s="501">
        <v>177</v>
      </c>
      <c r="K47" s="500" t="s">
        <v>254</v>
      </c>
      <c r="L47" s="500" t="s">
        <v>1008</v>
      </c>
      <c r="M47" s="500" t="s">
        <v>567</v>
      </c>
      <c r="N47" s="501">
        <v>1</v>
      </c>
      <c r="P47" s="500" t="s">
        <v>950</v>
      </c>
      <c r="Q47" s="500" t="s">
        <v>250</v>
      </c>
      <c r="R47" s="501">
        <v>462</v>
      </c>
      <c r="U47" s="500" t="s">
        <v>931</v>
      </c>
      <c r="V47" s="501">
        <v>6</v>
      </c>
      <c r="W47" s="501">
        <v>45</v>
      </c>
      <c r="Z47" s="500" t="s">
        <v>945</v>
      </c>
      <c r="AA47" s="500" t="s">
        <v>904</v>
      </c>
      <c r="AB47" s="501">
        <v>2</v>
      </c>
    </row>
    <row r="48" spans="1:28" ht="15">
      <c r="A48" s="500" t="s">
        <v>930</v>
      </c>
      <c r="B48" s="500" t="s">
        <v>274</v>
      </c>
      <c r="C48" s="500" t="s">
        <v>250</v>
      </c>
      <c r="D48" s="500" t="s">
        <v>272</v>
      </c>
      <c r="E48" s="501">
        <v>1</v>
      </c>
      <c r="G48" s="500" t="s">
        <v>931</v>
      </c>
      <c r="H48" s="501">
        <v>7</v>
      </c>
      <c r="I48" s="501">
        <v>176</v>
      </c>
      <c r="K48" s="500" t="s">
        <v>254</v>
      </c>
      <c r="L48" s="500" t="s">
        <v>1008</v>
      </c>
      <c r="M48" s="500" t="s">
        <v>569</v>
      </c>
      <c r="N48" s="501">
        <v>2</v>
      </c>
      <c r="P48" s="500" t="s">
        <v>951</v>
      </c>
      <c r="Q48" s="500" t="s">
        <v>249</v>
      </c>
      <c r="R48" s="501">
        <v>783</v>
      </c>
      <c r="U48" s="500" t="s">
        <v>931</v>
      </c>
      <c r="V48" s="501">
        <v>7</v>
      </c>
      <c r="W48" s="501">
        <v>39</v>
      </c>
      <c r="Z48" s="500" t="s">
        <v>945</v>
      </c>
      <c r="AA48" s="500" t="s">
        <v>905</v>
      </c>
      <c r="AB48" s="501">
        <v>572</v>
      </c>
    </row>
    <row r="49" spans="1:28" ht="15">
      <c r="A49" s="500" t="s">
        <v>930</v>
      </c>
      <c r="B49" s="500" t="s">
        <v>275</v>
      </c>
      <c r="C49" s="500" t="s">
        <v>249</v>
      </c>
      <c r="D49" s="500" t="s">
        <v>272</v>
      </c>
      <c r="E49" s="501">
        <v>104</v>
      </c>
      <c r="G49" s="500" t="s">
        <v>931</v>
      </c>
      <c r="H49" s="501">
        <v>8</v>
      </c>
      <c r="I49" s="501">
        <v>133</v>
      </c>
      <c r="K49" s="500" t="s">
        <v>254</v>
      </c>
      <c r="L49" s="500" t="s">
        <v>1008</v>
      </c>
      <c r="M49" s="500" t="s">
        <v>286</v>
      </c>
      <c r="N49" s="501">
        <v>4</v>
      </c>
      <c r="P49" s="500" t="s">
        <v>951</v>
      </c>
      <c r="Q49" s="500" t="s">
        <v>250</v>
      </c>
      <c r="R49" s="501">
        <v>1073</v>
      </c>
      <c r="U49" s="500" t="s">
        <v>931</v>
      </c>
      <c r="V49" s="501">
        <v>8</v>
      </c>
      <c r="W49" s="501">
        <v>23</v>
      </c>
      <c r="Z49" s="500" t="s">
        <v>945</v>
      </c>
      <c r="AA49" s="500" t="s">
        <v>906</v>
      </c>
      <c r="AB49" s="501">
        <v>469</v>
      </c>
    </row>
    <row r="50" spans="1:28" ht="15">
      <c r="A50" s="500" t="s">
        <v>930</v>
      </c>
      <c r="B50" s="500" t="s">
        <v>275</v>
      </c>
      <c r="C50" s="500" t="s">
        <v>249</v>
      </c>
      <c r="D50" s="500" t="s">
        <v>273</v>
      </c>
      <c r="E50" s="501">
        <v>54</v>
      </c>
      <c r="G50" s="500" t="s">
        <v>931</v>
      </c>
      <c r="H50" s="501">
        <v>9</v>
      </c>
      <c r="I50" s="501">
        <v>102</v>
      </c>
      <c r="K50" s="500" t="s">
        <v>254</v>
      </c>
      <c r="L50" s="500" t="s">
        <v>1008</v>
      </c>
      <c r="M50" s="500" t="s">
        <v>283</v>
      </c>
      <c r="N50" s="501">
        <v>6821</v>
      </c>
      <c r="P50" s="500" t="s">
        <v>952</v>
      </c>
      <c r="Q50" s="500" t="s">
        <v>249</v>
      </c>
      <c r="R50" s="501">
        <v>453</v>
      </c>
      <c r="U50" s="500" t="s">
        <v>931</v>
      </c>
      <c r="V50" s="501">
        <v>9</v>
      </c>
      <c r="W50" s="501">
        <v>20</v>
      </c>
      <c r="Z50" s="500" t="s">
        <v>946</v>
      </c>
      <c r="AA50" s="500" t="s">
        <v>904</v>
      </c>
      <c r="AB50" s="501">
        <v>818</v>
      </c>
    </row>
    <row r="51" spans="1:28" ht="15">
      <c r="A51" s="500" t="s">
        <v>930</v>
      </c>
      <c r="B51" s="500" t="s">
        <v>275</v>
      </c>
      <c r="C51" s="500" t="s">
        <v>250</v>
      </c>
      <c r="D51" s="500" t="s">
        <v>272</v>
      </c>
      <c r="E51" s="501">
        <v>101</v>
      </c>
      <c r="G51" s="500" t="s">
        <v>931</v>
      </c>
      <c r="H51" s="501">
        <v>10</v>
      </c>
      <c r="I51" s="501">
        <v>80</v>
      </c>
      <c r="K51" s="500" t="s">
        <v>254</v>
      </c>
      <c r="L51" s="500" t="s">
        <v>1008</v>
      </c>
      <c r="M51" s="500" t="s">
        <v>284</v>
      </c>
      <c r="N51" s="501">
        <v>1</v>
      </c>
      <c r="P51" s="500" t="s">
        <v>952</v>
      </c>
      <c r="Q51" s="500" t="s">
        <v>250</v>
      </c>
      <c r="R51" s="501">
        <v>555</v>
      </c>
      <c r="U51" s="500" t="s">
        <v>931</v>
      </c>
      <c r="V51" s="501">
        <v>10</v>
      </c>
      <c r="W51" s="501">
        <v>14</v>
      </c>
      <c r="Z51" s="500" t="s">
        <v>946</v>
      </c>
      <c r="AA51" s="500" t="s">
        <v>905</v>
      </c>
      <c r="AB51" s="501">
        <v>139832</v>
      </c>
    </row>
    <row r="52" spans="1:28" ht="15">
      <c r="A52" s="500" t="s">
        <v>930</v>
      </c>
      <c r="B52" s="500" t="s">
        <v>275</v>
      </c>
      <c r="C52" s="500" t="s">
        <v>250</v>
      </c>
      <c r="D52" s="500" t="s">
        <v>273</v>
      </c>
      <c r="E52" s="501">
        <v>57</v>
      </c>
      <c r="G52" s="500" t="s">
        <v>931</v>
      </c>
      <c r="H52" s="501">
        <v>11</v>
      </c>
      <c r="I52" s="501">
        <v>90</v>
      </c>
      <c r="K52" s="500" t="s">
        <v>254</v>
      </c>
      <c r="L52" s="500" t="s">
        <v>1008</v>
      </c>
      <c r="M52" s="500" t="s">
        <v>285</v>
      </c>
      <c r="N52" s="501">
        <v>1</v>
      </c>
      <c r="P52" s="500" t="s">
        <v>953</v>
      </c>
      <c r="Q52" s="500" t="s">
        <v>249</v>
      </c>
      <c r="R52" s="501">
        <v>281</v>
      </c>
      <c r="U52" s="500" t="s">
        <v>931</v>
      </c>
      <c r="V52" s="501">
        <v>11</v>
      </c>
      <c r="W52" s="501">
        <v>9</v>
      </c>
      <c r="Z52" s="500" t="s">
        <v>946</v>
      </c>
      <c r="AA52" s="500" t="s">
        <v>906</v>
      </c>
      <c r="AB52" s="501">
        <v>163583</v>
      </c>
    </row>
    <row r="53" spans="1:28" ht="15">
      <c r="A53" s="500" t="s">
        <v>931</v>
      </c>
      <c r="B53" s="500" t="s">
        <v>254</v>
      </c>
      <c r="C53" s="500" t="s">
        <v>249</v>
      </c>
      <c r="D53" s="500" t="s">
        <v>272</v>
      </c>
      <c r="E53" s="501">
        <v>186</v>
      </c>
      <c r="G53" s="500" t="s">
        <v>931</v>
      </c>
      <c r="H53" s="501">
        <v>12</v>
      </c>
      <c r="I53" s="501">
        <v>102</v>
      </c>
      <c r="K53" s="500" t="s">
        <v>254</v>
      </c>
      <c r="L53" s="500" t="s">
        <v>1008</v>
      </c>
      <c r="M53" s="500" t="s">
        <v>256</v>
      </c>
      <c r="N53" s="501">
        <v>10</v>
      </c>
      <c r="P53" s="500" t="s">
        <v>953</v>
      </c>
      <c r="Q53" s="500" t="s">
        <v>250</v>
      </c>
      <c r="R53" s="501">
        <v>274</v>
      </c>
      <c r="U53" s="500" t="s">
        <v>931</v>
      </c>
      <c r="V53" s="501">
        <v>12</v>
      </c>
      <c r="W53" s="501">
        <v>9</v>
      </c>
      <c r="Z53" s="500" t="s">
        <v>947</v>
      </c>
      <c r="AA53" s="500" t="s">
        <v>904</v>
      </c>
      <c r="AB53" s="501">
        <v>1</v>
      </c>
    </row>
    <row r="54" spans="1:28" ht="15">
      <c r="A54" s="500" t="s">
        <v>931</v>
      </c>
      <c r="B54" s="500" t="s">
        <v>254</v>
      </c>
      <c r="C54" s="500" t="s">
        <v>249</v>
      </c>
      <c r="D54" s="500" t="s">
        <v>273</v>
      </c>
      <c r="E54" s="501">
        <v>215</v>
      </c>
      <c r="G54" s="500" t="s">
        <v>932</v>
      </c>
      <c r="H54" s="501">
        <v>0</v>
      </c>
      <c r="I54" s="501">
        <v>114</v>
      </c>
      <c r="K54" s="500" t="s">
        <v>254</v>
      </c>
      <c r="L54" s="500" t="s">
        <v>1008</v>
      </c>
      <c r="M54" s="500" t="s">
        <v>257</v>
      </c>
      <c r="N54" s="501">
        <v>235</v>
      </c>
      <c r="P54" s="500" t="s">
        <v>954</v>
      </c>
      <c r="Q54" s="500" t="s">
        <v>249</v>
      </c>
      <c r="R54" s="501">
        <v>35874</v>
      </c>
      <c r="U54" s="500" t="s">
        <v>932</v>
      </c>
      <c r="V54" s="501">
        <v>0</v>
      </c>
      <c r="W54" s="501">
        <v>111</v>
      </c>
      <c r="Z54" s="500" t="s">
        <v>947</v>
      </c>
      <c r="AA54" s="500" t="s">
        <v>905</v>
      </c>
      <c r="AB54" s="501">
        <v>368</v>
      </c>
    </row>
    <row r="55" spans="1:28" ht="15">
      <c r="A55" s="500" t="s">
        <v>931</v>
      </c>
      <c r="B55" s="500" t="s">
        <v>254</v>
      </c>
      <c r="C55" s="500" t="s">
        <v>250</v>
      </c>
      <c r="D55" s="500" t="s">
        <v>272</v>
      </c>
      <c r="E55" s="501">
        <v>221</v>
      </c>
      <c r="G55" s="500" t="s">
        <v>932</v>
      </c>
      <c r="H55" s="501">
        <v>1</v>
      </c>
      <c r="I55" s="501">
        <v>362</v>
      </c>
      <c r="K55" s="500" t="s">
        <v>254</v>
      </c>
      <c r="L55" s="500" t="s">
        <v>1009</v>
      </c>
      <c r="M55" s="500" t="s">
        <v>283</v>
      </c>
      <c r="N55" s="501">
        <v>2</v>
      </c>
      <c r="P55" s="500" t="s">
        <v>954</v>
      </c>
      <c r="Q55" s="500" t="s">
        <v>250</v>
      </c>
      <c r="R55" s="501">
        <v>34305</v>
      </c>
      <c r="U55" s="500" t="s">
        <v>932</v>
      </c>
      <c r="V55" s="501">
        <v>1</v>
      </c>
      <c r="W55" s="501">
        <v>569</v>
      </c>
      <c r="Z55" s="500" t="s">
        <v>947</v>
      </c>
      <c r="AA55" s="500" t="s">
        <v>906</v>
      </c>
      <c r="AB55" s="501">
        <v>392</v>
      </c>
    </row>
    <row r="56" spans="1:28" ht="15">
      <c r="A56" s="500" t="s">
        <v>931</v>
      </c>
      <c r="B56" s="500" t="s">
        <v>254</v>
      </c>
      <c r="C56" s="500" t="s">
        <v>250</v>
      </c>
      <c r="D56" s="500" t="s">
        <v>273</v>
      </c>
      <c r="E56" s="501">
        <v>199</v>
      </c>
      <c r="G56" s="500" t="s">
        <v>932</v>
      </c>
      <c r="H56" s="501">
        <v>2</v>
      </c>
      <c r="I56" s="501">
        <v>1339</v>
      </c>
      <c r="K56" s="500" t="s">
        <v>254</v>
      </c>
      <c r="L56" s="500" t="s">
        <v>1009</v>
      </c>
      <c r="M56" s="500" t="s">
        <v>254</v>
      </c>
      <c r="N56" s="501">
        <v>2</v>
      </c>
      <c r="P56" s="500" t="s">
        <v>955</v>
      </c>
      <c r="Q56" s="500" t="s">
        <v>249</v>
      </c>
      <c r="R56" s="501">
        <v>277</v>
      </c>
      <c r="U56" s="500" t="s">
        <v>932</v>
      </c>
      <c r="V56" s="501">
        <v>2</v>
      </c>
      <c r="W56" s="501">
        <v>1953</v>
      </c>
      <c r="Z56" s="500" t="s">
        <v>948</v>
      </c>
      <c r="AA56" s="500" t="s">
        <v>904</v>
      </c>
      <c r="AB56" s="501">
        <v>1</v>
      </c>
    </row>
    <row r="57" spans="1:28" ht="15">
      <c r="A57" s="500" t="s">
        <v>931</v>
      </c>
      <c r="B57" s="500" t="s">
        <v>255</v>
      </c>
      <c r="C57" s="500" t="s">
        <v>249</v>
      </c>
      <c r="D57" s="500" t="s">
        <v>272</v>
      </c>
      <c r="E57" s="501">
        <v>36</v>
      </c>
      <c r="G57" s="500" t="s">
        <v>932</v>
      </c>
      <c r="H57" s="501">
        <v>3</v>
      </c>
      <c r="I57" s="501">
        <v>797</v>
      </c>
      <c r="K57" s="500" t="s">
        <v>254</v>
      </c>
      <c r="L57" s="500" t="s">
        <v>1009</v>
      </c>
      <c r="M57" s="500" t="s">
        <v>562</v>
      </c>
      <c r="N57" s="501">
        <v>9</v>
      </c>
      <c r="P57" s="500" t="s">
        <v>955</v>
      </c>
      <c r="Q57" s="500" t="s">
        <v>250</v>
      </c>
      <c r="R57" s="501">
        <v>305</v>
      </c>
      <c r="U57" s="500" t="s">
        <v>932</v>
      </c>
      <c r="V57" s="501">
        <v>3</v>
      </c>
      <c r="W57" s="501">
        <v>966</v>
      </c>
      <c r="Z57" s="500" t="s">
        <v>948</v>
      </c>
      <c r="AA57" s="500" t="s">
        <v>905</v>
      </c>
      <c r="AB57" s="501">
        <v>571</v>
      </c>
    </row>
    <row r="58" spans="1:28" ht="15">
      <c r="A58" s="500" t="s">
        <v>931</v>
      </c>
      <c r="B58" s="500" t="s">
        <v>255</v>
      </c>
      <c r="C58" s="500" t="s">
        <v>249</v>
      </c>
      <c r="D58" s="500" t="s">
        <v>273</v>
      </c>
      <c r="E58" s="501">
        <v>88</v>
      </c>
      <c r="G58" s="500" t="s">
        <v>932</v>
      </c>
      <c r="H58" s="501">
        <v>4</v>
      </c>
      <c r="I58" s="501">
        <v>3099</v>
      </c>
      <c r="K58" s="500" t="s">
        <v>254</v>
      </c>
      <c r="L58" s="500" t="s">
        <v>1009</v>
      </c>
      <c r="M58" s="500" t="s">
        <v>558</v>
      </c>
      <c r="N58" s="501">
        <v>258</v>
      </c>
      <c r="P58" s="500" t="s">
        <v>956</v>
      </c>
      <c r="Q58" s="500" t="s">
        <v>249</v>
      </c>
      <c r="R58" s="501">
        <v>706</v>
      </c>
      <c r="U58" s="500" t="s">
        <v>932</v>
      </c>
      <c r="V58" s="501">
        <v>4</v>
      </c>
      <c r="W58" s="501">
        <v>5965</v>
      </c>
      <c r="Z58" s="500" t="s">
        <v>948</v>
      </c>
      <c r="AA58" s="500" t="s">
        <v>906</v>
      </c>
      <c r="AB58" s="501">
        <v>585</v>
      </c>
    </row>
    <row r="59" spans="1:28" ht="15">
      <c r="A59" s="500" t="s">
        <v>931</v>
      </c>
      <c r="B59" s="500" t="s">
        <v>255</v>
      </c>
      <c r="C59" s="500" t="s">
        <v>250</v>
      </c>
      <c r="D59" s="500" t="s">
        <v>272</v>
      </c>
      <c r="E59" s="501">
        <v>43</v>
      </c>
      <c r="G59" s="500" t="s">
        <v>932</v>
      </c>
      <c r="H59" s="501">
        <v>5</v>
      </c>
      <c r="I59" s="501">
        <v>642</v>
      </c>
      <c r="K59" s="500" t="s">
        <v>254</v>
      </c>
      <c r="L59" s="500" t="s">
        <v>1009</v>
      </c>
      <c r="M59" s="500" t="s">
        <v>563</v>
      </c>
      <c r="N59" s="501">
        <v>1</v>
      </c>
      <c r="P59" s="500" t="s">
        <v>956</v>
      </c>
      <c r="Q59" s="500" t="s">
        <v>250</v>
      </c>
      <c r="R59" s="501">
        <v>647</v>
      </c>
      <c r="U59" s="500" t="s">
        <v>932</v>
      </c>
      <c r="V59" s="501">
        <v>5</v>
      </c>
      <c r="W59" s="501">
        <v>960</v>
      </c>
      <c r="Z59" s="500" t="s">
        <v>949</v>
      </c>
      <c r="AA59" s="500" t="s">
        <v>904</v>
      </c>
      <c r="AB59" s="501">
        <v>8</v>
      </c>
    </row>
    <row r="60" spans="1:28" ht="15">
      <c r="A60" s="500" t="s">
        <v>931</v>
      </c>
      <c r="B60" s="500" t="s">
        <v>255</v>
      </c>
      <c r="C60" s="500" t="s">
        <v>250</v>
      </c>
      <c r="D60" s="500" t="s">
        <v>273</v>
      </c>
      <c r="E60" s="501">
        <v>84</v>
      </c>
      <c r="G60" s="500" t="s">
        <v>932</v>
      </c>
      <c r="H60" s="501">
        <v>6</v>
      </c>
      <c r="I60" s="501">
        <v>775</v>
      </c>
      <c r="K60" s="500" t="s">
        <v>254</v>
      </c>
      <c r="L60" s="500" t="s">
        <v>1009</v>
      </c>
      <c r="M60" s="500" t="s">
        <v>560</v>
      </c>
      <c r="N60" s="501">
        <v>2</v>
      </c>
      <c r="P60" s="500" t="s">
        <v>957</v>
      </c>
      <c r="Q60" s="500" t="s">
        <v>249</v>
      </c>
      <c r="R60" s="501">
        <v>449</v>
      </c>
      <c r="U60" s="500" t="s">
        <v>932</v>
      </c>
      <c r="V60" s="501">
        <v>6</v>
      </c>
      <c r="W60" s="501">
        <v>965</v>
      </c>
      <c r="Z60" s="500" t="s">
        <v>949</v>
      </c>
      <c r="AA60" s="500" t="s">
        <v>905</v>
      </c>
      <c r="AB60" s="501">
        <v>3643</v>
      </c>
    </row>
    <row r="61" spans="1:28" ht="15">
      <c r="A61" s="500" t="s">
        <v>931</v>
      </c>
      <c r="B61" s="500" t="s">
        <v>274</v>
      </c>
      <c r="C61" s="500" t="s">
        <v>249</v>
      </c>
      <c r="D61" s="500" t="s">
        <v>272</v>
      </c>
      <c r="E61" s="501">
        <v>1</v>
      </c>
      <c r="G61" s="500" t="s">
        <v>932</v>
      </c>
      <c r="H61" s="501">
        <v>7</v>
      </c>
      <c r="I61" s="501">
        <v>703</v>
      </c>
      <c r="K61" s="500" t="s">
        <v>254</v>
      </c>
      <c r="L61" s="500" t="s">
        <v>1009</v>
      </c>
      <c r="M61" s="500" t="s">
        <v>255</v>
      </c>
      <c r="N61" s="501">
        <v>9</v>
      </c>
      <c r="P61" s="500" t="s">
        <v>957</v>
      </c>
      <c r="Q61" s="500" t="s">
        <v>250</v>
      </c>
      <c r="R61" s="501">
        <v>456</v>
      </c>
      <c r="U61" s="500" t="s">
        <v>932</v>
      </c>
      <c r="V61" s="501">
        <v>7</v>
      </c>
      <c r="W61" s="501">
        <v>717</v>
      </c>
      <c r="Z61" s="500" t="s">
        <v>949</v>
      </c>
      <c r="AA61" s="500" t="s">
        <v>906</v>
      </c>
      <c r="AB61" s="501">
        <v>3838</v>
      </c>
    </row>
    <row r="62" spans="1:28" ht="15">
      <c r="A62" s="500" t="s">
        <v>931</v>
      </c>
      <c r="B62" s="500" t="s">
        <v>274</v>
      </c>
      <c r="C62" s="500" t="s">
        <v>249</v>
      </c>
      <c r="D62" s="500" t="s">
        <v>273</v>
      </c>
      <c r="E62" s="501">
        <v>2</v>
      </c>
      <c r="G62" s="500" t="s">
        <v>932</v>
      </c>
      <c r="H62" s="501">
        <v>8</v>
      </c>
      <c r="I62" s="501">
        <v>576</v>
      </c>
      <c r="K62" s="500" t="s">
        <v>254</v>
      </c>
      <c r="L62" s="500" t="s">
        <v>1009</v>
      </c>
      <c r="M62" s="500" t="s">
        <v>567</v>
      </c>
      <c r="N62" s="501">
        <v>1</v>
      </c>
      <c r="P62" s="500" t="s">
        <v>958</v>
      </c>
      <c r="Q62" s="500" t="s">
        <v>249</v>
      </c>
      <c r="R62" s="501">
        <v>319</v>
      </c>
      <c r="U62" s="500" t="s">
        <v>932</v>
      </c>
      <c r="V62" s="501">
        <v>8</v>
      </c>
      <c r="W62" s="501">
        <v>572</v>
      </c>
      <c r="Z62" s="500" t="s">
        <v>950</v>
      </c>
      <c r="AA62" s="500" t="s">
        <v>904</v>
      </c>
      <c r="AB62" s="501">
        <v>1</v>
      </c>
    </row>
    <row r="63" spans="1:28" ht="15">
      <c r="A63" s="500" t="s">
        <v>931</v>
      </c>
      <c r="B63" s="500" t="s">
        <v>274</v>
      </c>
      <c r="C63" s="500" t="s">
        <v>250</v>
      </c>
      <c r="D63" s="500" t="s">
        <v>272</v>
      </c>
      <c r="E63" s="501">
        <v>1</v>
      </c>
      <c r="G63" s="500" t="s">
        <v>932</v>
      </c>
      <c r="H63" s="501">
        <v>9</v>
      </c>
      <c r="I63" s="501">
        <v>446</v>
      </c>
      <c r="K63" s="500" t="s">
        <v>254</v>
      </c>
      <c r="L63" s="500" t="s">
        <v>1009</v>
      </c>
      <c r="M63" s="500" t="s">
        <v>569</v>
      </c>
      <c r="N63" s="501">
        <v>1</v>
      </c>
      <c r="P63" s="500" t="s">
        <v>958</v>
      </c>
      <c r="Q63" s="500" t="s">
        <v>250</v>
      </c>
      <c r="R63" s="501">
        <v>310</v>
      </c>
      <c r="U63" s="500" t="s">
        <v>932</v>
      </c>
      <c r="V63" s="501">
        <v>9</v>
      </c>
      <c r="W63" s="501">
        <v>367</v>
      </c>
      <c r="Z63" s="500" t="s">
        <v>950</v>
      </c>
      <c r="AA63" s="500" t="s">
        <v>905</v>
      </c>
      <c r="AB63" s="501">
        <v>297</v>
      </c>
    </row>
    <row r="64" spans="1:28" ht="15">
      <c r="A64" s="500" t="s">
        <v>931</v>
      </c>
      <c r="B64" s="500" t="s">
        <v>275</v>
      </c>
      <c r="C64" s="500" t="s">
        <v>249</v>
      </c>
      <c r="D64" s="500" t="s">
        <v>272</v>
      </c>
      <c r="E64" s="501">
        <v>636</v>
      </c>
      <c r="G64" s="500" t="s">
        <v>932</v>
      </c>
      <c r="H64" s="501">
        <v>10</v>
      </c>
      <c r="I64" s="501">
        <v>374</v>
      </c>
      <c r="K64" s="500" t="s">
        <v>254</v>
      </c>
      <c r="L64" s="500" t="s">
        <v>1009</v>
      </c>
      <c r="M64" s="500" t="s">
        <v>286</v>
      </c>
      <c r="N64" s="501">
        <v>12</v>
      </c>
      <c r="P64" s="500" t="s">
        <v>959</v>
      </c>
      <c r="Q64" s="500" t="s">
        <v>249</v>
      </c>
      <c r="R64" s="501">
        <v>11599</v>
      </c>
      <c r="U64" s="500" t="s">
        <v>932</v>
      </c>
      <c r="V64" s="501">
        <v>10</v>
      </c>
      <c r="W64" s="501">
        <v>237</v>
      </c>
      <c r="Z64" s="500" t="s">
        <v>950</v>
      </c>
      <c r="AA64" s="500" t="s">
        <v>906</v>
      </c>
      <c r="AB64" s="501">
        <v>516</v>
      </c>
    </row>
    <row r="65" spans="1:28" ht="15">
      <c r="A65" s="500" t="s">
        <v>931</v>
      </c>
      <c r="B65" s="500" t="s">
        <v>275</v>
      </c>
      <c r="C65" s="500" t="s">
        <v>249</v>
      </c>
      <c r="D65" s="500" t="s">
        <v>273</v>
      </c>
      <c r="E65" s="501">
        <v>391</v>
      </c>
      <c r="G65" s="500" t="s">
        <v>932</v>
      </c>
      <c r="H65" s="501">
        <v>11</v>
      </c>
      <c r="I65" s="501">
        <v>262</v>
      </c>
      <c r="K65" s="500" t="s">
        <v>254</v>
      </c>
      <c r="L65" s="500" t="s">
        <v>1009</v>
      </c>
      <c r="M65" s="500" t="s">
        <v>283</v>
      </c>
      <c r="N65" s="501">
        <v>7795</v>
      </c>
      <c r="P65" s="500" t="s">
        <v>959</v>
      </c>
      <c r="Q65" s="500" t="s">
        <v>250</v>
      </c>
      <c r="R65" s="501">
        <v>12820</v>
      </c>
      <c r="U65" s="500" t="s">
        <v>932</v>
      </c>
      <c r="V65" s="501">
        <v>11</v>
      </c>
      <c r="W65" s="501">
        <v>141</v>
      </c>
      <c r="Z65" s="500" t="s">
        <v>951</v>
      </c>
      <c r="AA65" s="500" t="s">
        <v>905</v>
      </c>
      <c r="AB65" s="501">
        <v>785</v>
      </c>
    </row>
    <row r="66" spans="1:28" ht="15">
      <c r="A66" s="500" t="s">
        <v>931</v>
      </c>
      <c r="B66" s="500" t="s">
        <v>275</v>
      </c>
      <c r="C66" s="500" t="s">
        <v>250</v>
      </c>
      <c r="D66" s="500" t="s">
        <v>272</v>
      </c>
      <c r="E66" s="501">
        <v>631</v>
      </c>
      <c r="G66" s="500" t="s">
        <v>932</v>
      </c>
      <c r="H66" s="501">
        <v>12</v>
      </c>
      <c r="I66" s="501">
        <v>320</v>
      </c>
      <c r="K66" s="500" t="s">
        <v>254</v>
      </c>
      <c r="L66" s="500" t="s">
        <v>1009</v>
      </c>
      <c r="M66" s="500" t="s">
        <v>285</v>
      </c>
      <c r="N66" s="501">
        <v>7</v>
      </c>
      <c r="P66" s="500" t="s">
        <v>960</v>
      </c>
      <c r="Q66" s="500" t="s">
        <v>249</v>
      </c>
      <c r="R66" s="501">
        <v>11246</v>
      </c>
      <c r="U66" s="500" t="s">
        <v>932</v>
      </c>
      <c r="V66" s="501">
        <v>12</v>
      </c>
      <c r="W66" s="501">
        <v>178</v>
      </c>
      <c r="Z66" s="500" t="s">
        <v>951</v>
      </c>
      <c r="AA66" s="500" t="s">
        <v>906</v>
      </c>
      <c r="AB66" s="501">
        <v>1071</v>
      </c>
    </row>
    <row r="67" spans="1:28" ht="15">
      <c r="A67" s="500" t="s">
        <v>931</v>
      </c>
      <c r="B67" s="500" t="s">
        <v>275</v>
      </c>
      <c r="C67" s="500" t="s">
        <v>250</v>
      </c>
      <c r="D67" s="500" t="s">
        <v>273</v>
      </c>
      <c r="E67" s="501">
        <v>314</v>
      </c>
      <c r="G67" s="500" t="s">
        <v>933</v>
      </c>
      <c r="H67" s="501">
        <v>0</v>
      </c>
      <c r="I67" s="501">
        <v>254</v>
      </c>
      <c r="K67" s="500" t="s">
        <v>254</v>
      </c>
      <c r="L67" s="500" t="s">
        <v>1009</v>
      </c>
      <c r="M67" s="500" t="s">
        <v>256</v>
      </c>
      <c r="N67" s="501">
        <v>27</v>
      </c>
      <c r="P67" s="500" t="s">
        <v>960</v>
      </c>
      <c r="Q67" s="500" t="s">
        <v>250</v>
      </c>
      <c r="R67" s="501">
        <v>11384</v>
      </c>
      <c r="U67" s="500" t="s">
        <v>933</v>
      </c>
      <c r="V67" s="501">
        <v>0</v>
      </c>
      <c r="W67" s="501">
        <v>28</v>
      </c>
      <c r="Z67" s="500" t="s">
        <v>952</v>
      </c>
      <c r="AA67" s="500" t="s">
        <v>905</v>
      </c>
      <c r="AB67" s="501">
        <v>286</v>
      </c>
    </row>
    <row r="68" spans="1:28" ht="15">
      <c r="A68" s="500" t="s">
        <v>932</v>
      </c>
      <c r="B68" s="500" t="s">
        <v>254</v>
      </c>
      <c r="C68" s="500" t="s">
        <v>250</v>
      </c>
      <c r="D68" s="500" t="s">
        <v>272</v>
      </c>
      <c r="E68" s="501">
        <v>1</v>
      </c>
      <c r="G68" s="500" t="s">
        <v>933</v>
      </c>
      <c r="H68" s="501">
        <v>1</v>
      </c>
      <c r="I68" s="501">
        <v>1006</v>
      </c>
      <c r="K68" s="500" t="s">
        <v>254</v>
      </c>
      <c r="L68" s="500" t="s">
        <v>1009</v>
      </c>
      <c r="M68" s="500" t="s">
        <v>257</v>
      </c>
      <c r="N68" s="501">
        <v>744</v>
      </c>
      <c r="P68" s="500" t="s">
        <v>961</v>
      </c>
      <c r="Q68" s="500" t="s">
        <v>249</v>
      </c>
      <c r="R68" s="501">
        <v>557</v>
      </c>
      <c r="U68" s="500" t="s">
        <v>933</v>
      </c>
      <c r="V68" s="501">
        <v>1</v>
      </c>
      <c r="W68" s="501">
        <v>166</v>
      </c>
      <c r="Z68" s="500" t="s">
        <v>952</v>
      </c>
      <c r="AA68" s="500" t="s">
        <v>906</v>
      </c>
      <c r="AB68" s="501">
        <v>722</v>
      </c>
    </row>
    <row r="69" spans="1:28" ht="15">
      <c r="A69" s="500" t="s">
        <v>932</v>
      </c>
      <c r="B69" s="500" t="s">
        <v>254</v>
      </c>
      <c r="C69" s="500" t="s">
        <v>250</v>
      </c>
      <c r="D69" s="500" t="s">
        <v>273</v>
      </c>
      <c r="E69" s="501">
        <v>1</v>
      </c>
      <c r="G69" s="500" t="s">
        <v>933</v>
      </c>
      <c r="H69" s="501">
        <v>2</v>
      </c>
      <c r="I69" s="501">
        <v>3198</v>
      </c>
      <c r="K69" s="500" t="s">
        <v>254</v>
      </c>
      <c r="L69" s="500" t="s">
        <v>1051</v>
      </c>
      <c r="M69" s="500" t="s">
        <v>558</v>
      </c>
      <c r="N69" s="501">
        <v>458</v>
      </c>
      <c r="P69" s="500" t="s">
        <v>961</v>
      </c>
      <c r="Q69" s="500" t="s">
        <v>250</v>
      </c>
      <c r="R69" s="501">
        <v>625</v>
      </c>
      <c r="U69" s="500" t="s">
        <v>933</v>
      </c>
      <c r="V69" s="501">
        <v>2</v>
      </c>
      <c r="W69" s="501">
        <v>668</v>
      </c>
      <c r="Z69" s="500" t="s">
        <v>953</v>
      </c>
      <c r="AA69" s="500" t="s">
        <v>905</v>
      </c>
      <c r="AB69" s="501">
        <v>275</v>
      </c>
    </row>
    <row r="70" spans="1:28" ht="15">
      <c r="A70" s="500" t="s">
        <v>932</v>
      </c>
      <c r="B70" s="500" t="s">
        <v>254</v>
      </c>
      <c r="C70" s="500" t="s">
        <v>249</v>
      </c>
      <c r="D70" s="500" t="s">
        <v>272</v>
      </c>
      <c r="E70" s="501">
        <v>1481</v>
      </c>
      <c r="G70" s="500" t="s">
        <v>933</v>
      </c>
      <c r="H70" s="501">
        <v>3</v>
      </c>
      <c r="I70" s="501">
        <v>1644</v>
      </c>
      <c r="K70" s="500" t="s">
        <v>254</v>
      </c>
      <c r="L70" s="500" t="s">
        <v>1051</v>
      </c>
      <c r="M70" s="500" t="s">
        <v>563</v>
      </c>
      <c r="N70" s="501">
        <v>2</v>
      </c>
      <c r="P70" s="500" t="s">
        <v>962</v>
      </c>
      <c r="Q70" s="500" t="s">
        <v>249</v>
      </c>
      <c r="R70" s="501">
        <v>12842</v>
      </c>
      <c r="U70" s="500" t="s">
        <v>933</v>
      </c>
      <c r="V70" s="501">
        <v>3</v>
      </c>
      <c r="W70" s="501">
        <v>296</v>
      </c>
      <c r="Z70" s="500" t="s">
        <v>953</v>
      </c>
      <c r="AA70" s="500" t="s">
        <v>906</v>
      </c>
      <c r="AB70" s="501">
        <v>280</v>
      </c>
    </row>
    <row r="71" spans="1:28" ht="15">
      <c r="A71" s="500" t="s">
        <v>932</v>
      </c>
      <c r="B71" s="500" t="s">
        <v>254</v>
      </c>
      <c r="C71" s="500" t="s">
        <v>249</v>
      </c>
      <c r="D71" s="500" t="s">
        <v>273</v>
      </c>
      <c r="E71" s="501">
        <v>1974</v>
      </c>
      <c r="G71" s="500" t="s">
        <v>933</v>
      </c>
      <c r="H71" s="501">
        <v>4</v>
      </c>
      <c r="I71" s="501">
        <v>5998</v>
      </c>
      <c r="K71" s="500" t="s">
        <v>254</v>
      </c>
      <c r="L71" s="500" t="s">
        <v>1051</v>
      </c>
      <c r="M71" s="500" t="s">
        <v>560</v>
      </c>
      <c r="N71" s="501">
        <v>2</v>
      </c>
      <c r="P71" s="500" t="s">
        <v>962</v>
      </c>
      <c r="Q71" s="500" t="s">
        <v>250</v>
      </c>
      <c r="R71" s="501">
        <v>14098</v>
      </c>
      <c r="U71" s="500" t="s">
        <v>933</v>
      </c>
      <c r="V71" s="501">
        <v>4</v>
      </c>
      <c r="W71" s="501">
        <v>2152</v>
      </c>
      <c r="Z71" s="500" t="s">
        <v>954</v>
      </c>
      <c r="AA71" s="500" t="s">
        <v>904</v>
      </c>
      <c r="AB71" s="501">
        <v>142</v>
      </c>
    </row>
    <row r="72" spans="1:28" ht="15">
      <c r="A72" s="500" t="s">
        <v>932</v>
      </c>
      <c r="B72" s="500" t="s">
        <v>254</v>
      </c>
      <c r="C72" s="500" t="s">
        <v>250</v>
      </c>
      <c r="D72" s="500" t="s">
        <v>272</v>
      </c>
      <c r="E72" s="501">
        <v>1108</v>
      </c>
      <c r="G72" s="500" t="s">
        <v>933</v>
      </c>
      <c r="H72" s="501">
        <v>5</v>
      </c>
      <c r="I72" s="501">
        <v>900</v>
      </c>
      <c r="K72" s="500" t="s">
        <v>254</v>
      </c>
      <c r="L72" s="500" t="s">
        <v>1051</v>
      </c>
      <c r="M72" s="500" t="s">
        <v>569</v>
      </c>
      <c r="N72" s="501">
        <v>2</v>
      </c>
      <c r="P72" s="500" t="s">
        <v>963</v>
      </c>
      <c r="Q72" s="500" t="s">
        <v>249</v>
      </c>
      <c r="R72" s="501">
        <v>13686</v>
      </c>
      <c r="U72" s="500" t="s">
        <v>933</v>
      </c>
      <c r="V72" s="501">
        <v>5</v>
      </c>
      <c r="W72" s="501">
        <v>309</v>
      </c>
      <c r="Z72" s="500" t="s">
        <v>954</v>
      </c>
      <c r="AA72" s="500" t="s">
        <v>905</v>
      </c>
      <c r="AB72" s="501">
        <v>31001</v>
      </c>
    </row>
    <row r="73" spans="1:28" ht="15">
      <c r="A73" s="500" t="s">
        <v>932</v>
      </c>
      <c r="B73" s="500" t="s">
        <v>254</v>
      </c>
      <c r="C73" s="500" t="s">
        <v>250</v>
      </c>
      <c r="D73" s="500" t="s">
        <v>273</v>
      </c>
      <c r="E73" s="501">
        <v>1821</v>
      </c>
      <c r="G73" s="500" t="s">
        <v>933</v>
      </c>
      <c r="H73" s="501">
        <v>6</v>
      </c>
      <c r="I73" s="501">
        <v>930</v>
      </c>
      <c r="K73" s="500" t="s">
        <v>254</v>
      </c>
      <c r="L73" s="500" t="s">
        <v>1051</v>
      </c>
      <c r="M73" s="500" t="s">
        <v>274</v>
      </c>
      <c r="N73" s="501">
        <v>1</v>
      </c>
      <c r="P73" s="500" t="s">
        <v>963</v>
      </c>
      <c r="Q73" s="500" t="s">
        <v>250</v>
      </c>
      <c r="R73" s="501">
        <v>15246</v>
      </c>
      <c r="U73" s="500" t="s">
        <v>933</v>
      </c>
      <c r="V73" s="501">
        <v>6</v>
      </c>
      <c r="W73" s="501">
        <v>285</v>
      </c>
      <c r="Z73" s="500" t="s">
        <v>954</v>
      </c>
      <c r="AA73" s="500" t="s">
        <v>906</v>
      </c>
      <c r="AB73" s="501">
        <v>39036</v>
      </c>
    </row>
    <row r="74" spans="1:28" ht="15">
      <c r="A74" s="500" t="s">
        <v>932</v>
      </c>
      <c r="B74" s="500" t="s">
        <v>255</v>
      </c>
      <c r="C74" s="500" t="s">
        <v>249</v>
      </c>
      <c r="D74" s="500" t="s">
        <v>272</v>
      </c>
      <c r="E74" s="501">
        <v>686</v>
      </c>
      <c r="G74" s="500" t="s">
        <v>933</v>
      </c>
      <c r="H74" s="501">
        <v>7</v>
      </c>
      <c r="I74" s="501">
        <v>757</v>
      </c>
      <c r="K74" s="500" t="s">
        <v>254</v>
      </c>
      <c r="L74" s="500" t="s">
        <v>1051</v>
      </c>
      <c r="M74" s="500" t="s">
        <v>286</v>
      </c>
      <c r="N74" s="501">
        <v>5</v>
      </c>
      <c r="P74" s="500" t="s">
        <v>964</v>
      </c>
      <c r="Q74" s="500" t="s">
        <v>249</v>
      </c>
      <c r="R74" s="501">
        <v>1279</v>
      </c>
      <c r="U74" s="500" t="s">
        <v>933</v>
      </c>
      <c r="V74" s="501">
        <v>7</v>
      </c>
      <c r="W74" s="501">
        <v>195</v>
      </c>
      <c r="Z74" s="500" t="s">
        <v>955</v>
      </c>
      <c r="AA74" s="500" t="s">
        <v>905</v>
      </c>
      <c r="AB74" s="501">
        <v>269</v>
      </c>
    </row>
    <row r="75" spans="1:28" ht="15">
      <c r="A75" s="500" t="s">
        <v>932</v>
      </c>
      <c r="B75" s="500" t="s">
        <v>255</v>
      </c>
      <c r="C75" s="500" t="s">
        <v>249</v>
      </c>
      <c r="D75" s="500" t="s">
        <v>273</v>
      </c>
      <c r="E75" s="501">
        <v>999</v>
      </c>
      <c r="G75" s="500" t="s">
        <v>933</v>
      </c>
      <c r="H75" s="501">
        <v>8</v>
      </c>
      <c r="I75" s="501">
        <v>601</v>
      </c>
      <c r="K75" s="500" t="s">
        <v>254</v>
      </c>
      <c r="L75" s="500" t="s">
        <v>1051</v>
      </c>
      <c r="M75" s="500" t="s">
        <v>283</v>
      </c>
      <c r="N75" s="501">
        <v>6097</v>
      </c>
      <c r="P75" s="500" t="s">
        <v>964</v>
      </c>
      <c r="Q75" s="500" t="s">
        <v>250</v>
      </c>
      <c r="R75" s="501">
        <v>1398</v>
      </c>
      <c r="U75" s="500" t="s">
        <v>933</v>
      </c>
      <c r="V75" s="501">
        <v>8</v>
      </c>
      <c r="W75" s="501">
        <v>164</v>
      </c>
      <c r="Z75" s="500" t="s">
        <v>955</v>
      </c>
      <c r="AA75" s="500" t="s">
        <v>906</v>
      </c>
      <c r="AB75" s="501">
        <v>313</v>
      </c>
    </row>
    <row r="76" spans="1:28" ht="15">
      <c r="A76" s="500" t="s">
        <v>932</v>
      </c>
      <c r="B76" s="500" t="s">
        <v>255</v>
      </c>
      <c r="C76" s="500" t="s">
        <v>250</v>
      </c>
      <c r="D76" s="500" t="s">
        <v>272</v>
      </c>
      <c r="E76" s="501">
        <v>527</v>
      </c>
      <c r="G76" s="500" t="s">
        <v>933</v>
      </c>
      <c r="H76" s="501">
        <v>9</v>
      </c>
      <c r="I76" s="501">
        <v>498</v>
      </c>
      <c r="K76" s="500" t="s">
        <v>254</v>
      </c>
      <c r="L76" s="500" t="s">
        <v>1051</v>
      </c>
      <c r="M76" s="500" t="s">
        <v>285</v>
      </c>
      <c r="N76" s="501">
        <v>109</v>
      </c>
      <c r="P76" s="500" t="s">
        <v>965</v>
      </c>
      <c r="Q76" s="500" t="s">
        <v>249</v>
      </c>
      <c r="R76" s="501">
        <v>1192</v>
      </c>
      <c r="U76" s="500" t="s">
        <v>933</v>
      </c>
      <c r="V76" s="501">
        <v>9</v>
      </c>
      <c r="W76" s="501">
        <v>114</v>
      </c>
      <c r="Z76" s="500" t="s">
        <v>956</v>
      </c>
      <c r="AA76" s="500" t="s">
        <v>905</v>
      </c>
      <c r="AB76" s="501">
        <v>643</v>
      </c>
    </row>
    <row r="77" spans="1:28" ht="15">
      <c r="A77" s="500" t="s">
        <v>932</v>
      </c>
      <c r="B77" s="500" t="s">
        <v>255</v>
      </c>
      <c r="C77" s="500" t="s">
        <v>250</v>
      </c>
      <c r="D77" s="500" t="s">
        <v>273</v>
      </c>
      <c r="E77" s="501">
        <v>807</v>
      </c>
      <c r="G77" s="500" t="s">
        <v>933</v>
      </c>
      <c r="H77" s="501">
        <v>10</v>
      </c>
      <c r="I77" s="501">
        <v>361</v>
      </c>
      <c r="K77" s="500" t="s">
        <v>254</v>
      </c>
      <c r="L77" s="500" t="s">
        <v>1051</v>
      </c>
      <c r="M77" s="500" t="s">
        <v>256</v>
      </c>
      <c r="N77" s="501">
        <v>4</v>
      </c>
      <c r="P77" s="500" t="s">
        <v>965</v>
      </c>
      <c r="Q77" s="500" t="s">
        <v>250</v>
      </c>
      <c r="R77" s="501">
        <v>1291</v>
      </c>
      <c r="U77" s="500" t="s">
        <v>933</v>
      </c>
      <c r="V77" s="501">
        <v>10</v>
      </c>
      <c r="W77" s="501">
        <v>49</v>
      </c>
      <c r="Z77" s="500" t="s">
        <v>956</v>
      </c>
      <c r="AA77" s="500" t="s">
        <v>906</v>
      </c>
      <c r="AB77" s="501">
        <v>710</v>
      </c>
    </row>
    <row r="78" spans="1:28" ht="15">
      <c r="A78" s="500" t="s">
        <v>932</v>
      </c>
      <c r="B78" s="500" t="s">
        <v>274</v>
      </c>
      <c r="C78" s="500" t="s">
        <v>249</v>
      </c>
      <c r="D78" s="500" t="s">
        <v>272</v>
      </c>
      <c r="E78" s="501">
        <v>3</v>
      </c>
      <c r="G78" s="500" t="s">
        <v>933</v>
      </c>
      <c r="H78" s="501">
        <v>11</v>
      </c>
      <c r="I78" s="501">
        <v>276</v>
      </c>
      <c r="K78" s="500" t="s">
        <v>254</v>
      </c>
      <c r="L78" s="500" t="s">
        <v>1051</v>
      </c>
      <c r="M78" s="500" t="s">
        <v>257</v>
      </c>
      <c r="N78" s="501">
        <v>3549</v>
      </c>
      <c r="P78" s="500" t="s">
        <v>966</v>
      </c>
      <c r="Q78" s="500" t="s">
        <v>249</v>
      </c>
      <c r="R78" s="501">
        <v>305</v>
      </c>
      <c r="U78" s="500" t="s">
        <v>933</v>
      </c>
      <c r="V78" s="501">
        <v>11</v>
      </c>
      <c r="W78" s="501">
        <v>40</v>
      </c>
      <c r="Z78" s="500" t="s">
        <v>957</v>
      </c>
      <c r="AA78" s="500" t="s">
        <v>904</v>
      </c>
      <c r="AB78" s="501">
        <v>1</v>
      </c>
    </row>
    <row r="79" spans="1:28" ht="15">
      <c r="A79" s="500" t="s">
        <v>932</v>
      </c>
      <c r="B79" s="500" t="s">
        <v>274</v>
      </c>
      <c r="C79" s="500" t="s">
        <v>249</v>
      </c>
      <c r="D79" s="500" t="s">
        <v>273</v>
      </c>
      <c r="E79" s="501">
        <v>4</v>
      </c>
      <c r="G79" s="500" t="s">
        <v>933</v>
      </c>
      <c r="H79" s="501">
        <v>12</v>
      </c>
      <c r="I79" s="501">
        <v>338</v>
      </c>
      <c r="K79" s="500" t="s">
        <v>255</v>
      </c>
      <c r="L79" s="500" t="s">
        <v>952</v>
      </c>
      <c r="M79" s="500" t="s">
        <v>283</v>
      </c>
      <c r="N79" s="501">
        <v>1</v>
      </c>
      <c r="P79" s="500" t="s">
        <v>966</v>
      </c>
      <c r="Q79" s="500" t="s">
        <v>250</v>
      </c>
      <c r="R79" s="501">
        <v>359</v>
      </c>
      <c r="U79" s="500" t="s">
        <v>933</v>
      </c>
      <c r="V79" s="501">
        <v>12</v>
      </c>
      <c r="W79" s="501">
        <v>51</v>
      </c>
      <c r="Z79" s="500" t="s">
        <v>957</v>
      </c>
      <c r="AA79" s="500" t="s">
        <v>905</v>
      </c>
      <c r="AB79" s="501">
        <v>444</v>
      </c>
    </row>
    <row r="80" spans="1:28" ht="15">
      <c r="A80" s="500" t="s">
        <v>932</v>
      </c>
      <c r="B80" s="500" t="s">
        <v>274</v>
      </c>
      <c r="C80" s="500" t="s">
        <v>250</v>
      </c>
      <c r="D80" s="500" t="s">
        <v>272</v>
      </c>
      <c r="E80" s="501">
        <v>3</v>
      </c>
      <c r="G80" s="500" t="s">
        <v>934</v>
      </c>
      <c r="H80" s="501">
        <v>0</v>
      </c>
      <c r="I80" s="501">
        <v>372</v>
      </c>
      <c r="K80" s="500" t="s">
        <v>255</v>
      </c>
      <c r="L80" s="500" t="s">
        <v>952</v>
      </c>
      <c r="M80" s="500" t="s">
        <v>254</v>
      </c>
      <c r="N80" s="501">
        <v>53</v>
      </c>
      <c r="P80" s="500" t="s">
        <v>967</v>
      </c>
      <c r="Q80" s="500" t="s">
        <v>249</v>
      </c>
      <c r="R80" s="501">
        <v>1631</v>
      </c>
      <c r="U80" s="500" t="s">
        <v>934</v>
      </c>
      <c r="V80" s="501">
        <v>0</v>
      </c>
      <c r="W80" s="501">
        <v>69</v>
      </c>
      <c r="Z80" s="500" t="s">
        <v>957</v>
      </c>
      <c r="AA80" s="500" t="s">
        <v>906</v>
      </c>
      <c r="AB80" s="501">
        <v>460</v>
      </c>
    </row>
    <row r="81" spans="1:28" ht="15">
      <c r="A81" s="500" t="s">
        <v>932</v>
      </c>
      <c r="B81" s="500" t="s">
        <v>274</v>
      </c>
      <c r="C81" s="500" t="s">
        <v>250</v>
      </c>
      <c r="D81" s="500" t="s">
        <v>273</v>
      </c>
      <c r="E81" s="501">
        <v>6</v>
      </c>
      <c r="G81" s="500" t="s">
        <v>934</v>
      </c>
      <c r="H81" s="501">
        <v>1</v>
      </c>
      <c r="I81" s="501">
        <v>1564</v>
      </c>
      <c r="K81" s="500" t="s">
        <v>255</v>
      </c>
      <c r="L81" s="500" t="s">
        <v>952</v>
      </c>
      <c r="M81" s="500" t="s">
        <v>558</v>
      </c>
      <c r="N81" s="501">
        <v>400</v>
      </c>
      <c r="P81" s="500" t="s">
        <v>967</v>
      </c>
      <c r="Q81" s="500" t="s">
        <v>250</v>
      </c>
      <c r="R81" s="501">
        <v>1654</v>
      </c>
      <c r="U81" s="500" t="s">
        <v>934</v>
      </c>
      <c r="V81" s="501">
        <v>1</v>
      </c>
      <c r="W81" s="501">
        <v>311</v>
      </c>
      <c r="Z81" s="500" t="s">
        <v>958</v>
      </c>
      <c r="AA81" s="500" t="s">
        <v>904</v>
      </c>
      <c r="AB81" s="501">
        <v>2</v>
      </c>
    </row>
    <row r="82" spans="1:28" ht="15">
      <c r="A82" s="500" t="s">
        <v>932</v>
      </c>
      <c r="B82" s="500" t="s">
        <v>275</v>
      </c>
      <c r="C82" s="500" t="s">
        <v>249</v>
      </c>
      <c r="D82" s="500" t="s">
        <v>272</v>
      </c>
      <c r="E82" s="501">
        <v>87</v>
      </c>
      <c r="G82" s="500" t="s">
        <v>934</v>
      </c>
      <c r="H82" s="501">
        <v>2</v>
      </c>
      <c r="I82" s="501">
        <v>4853</v>
      </c>
      <c r="K82" s="500" t="s">
        <v>255</v>
      </c>
      <c r="L82" s="500" t="s">
        <v>952</v>
      </c>
      <c r="M82" s="500" t="s">
        <v>559</v>
      </c>
      <c r="N82" s="501">
        <v>1517</v>
      </c>
      <c r="P82" s="500" t="s">
        <v>968</v>
      </c>
      <c r="Q82" s="500" t="s">
        <v>249</v>
      </c>
      <c r="R82" s="501">
        <v>21944</v>
      </c>
      <c r="U82" s="500" t="s">
        <v>934</v>
      </c>
      <c r="V82" s="501">
        <v>2</v>
      </c>
      <c r="W82" s="501">
        <v>1091</v>
      </c>
      <c r="Z82" s="500" t="s">
        <v>958</v>
      </c>
      <c r="AA82" s="500" t="s">
        <v>905</v>
      </c>
      <c r="AB82" s="501">
        <v>298</v>
      </c>
    </row>
    <row r="83" spans="1:28" ht="15">
      <c r="A83" s="500" t="s">
        <v>932</v>
      </c>
      <c r="B83" s="500" t="s">
        <v>275</v>
      </c>
      <c r="C83" s="500" t="s">
        <v>249</v>
      </c>
      <c r="D83" s="500" t="s">
        <v>273</v>
      </c>
      <c r="E83" s="501">
        <v>120</v>
      </c>
      <c r="G83" s="500" t="s">
        <v>934</v>
      </c>
      <c r="H83" s="501">
        <v>3</v>
      </c>
      <c r="I83" s="501">
        <v>2426</v>
      </c>
      <c r="K83" s="500" t="s">
        <v>255</v>
      </c>
      <c r="L83" s="500" t="s">
        <v>952</v>
      </c>
      <c r="M83" s="500" t="s">
        <v>560</v>
      </c>
      <c r="N83" s="501">
        <v>45</v>
      </c>
      <c r="P83" s="500" t="s">
        <v>968</v>
      </c>
      <c r="Q83" s="500" t="s">
        <v>250</v>
      </c>
      <c r="R83" s="501">
        <v>20827</v>
      </c>
      <c r="U83" s="500" t="s">
        <v>934</v>
      </c>
      <c r="V83" s="501">
        <v>3</v>
      </c>
      <c r="W83" s="501">
        <v>522</v>
      </c>
      <c r="Z83" s="500" t="s">
        <v>958</v>
      </c>
      <c r="AA83" s="500" t="s">
        <v>906</v>
      </c>
      <c r="AB83" s="501">
        <v>329</v>
      </c>
    </row>
    <row r="84" spans="1:28" ht="15">
      <c r="A84" s="500" t="s">
        <v>932</v>
      </c>
      <c r="B84" s="500" t="s">
        <v>275</v>
      </c>
      <c r="C84" s="500" t="s">
        <v>250</v>
      </c>
      <c r="D84" s="500" t="s">
        <v>272</v>
      </c>
      <c r="E84" s="501">
        <v>72</v>
      </c>
      <c r="G84" s="500" t="s">
        <v>934</v>
      </c>
      <c r="H84" s="501">
        <v>4</v>
      </c>
      <c r="I84" s="501">
        <v>10297</v>
      </c>
      <c r="K84" s="500" t="s">
        <v>255</v>
      </c>
      <c r="L84" s="500" t="s">
        <v>952</v>
      </c>
      <c r="M84" s="500" t="s">
        <v>255</v>
      </c>
      <c r="N84" s="501">
        <v>1</v>
      </c>
      <c r="P84" s="500" t="s">
        <v>969</v>
      </c>
      <c r="Q84" s="500" t="s">
        <v>249</v>
      </c>
      <c r="R84" s="501">
        <v>869</v>
      </c>
      <c r="U84" s="500" t="s">
        <v>934</v>
      </c>
      <c r="V84" s="501">
        <v>4</v>
      </c>
      <c r="W84" s="501">
        <v>3243</v>
      </c>
      <c r="Z84" s="500" t="s">
        <v>959</v>
      </c>
      <c r="AA84" s="500" t="s">
        <v>904</v>
      </c>
      <c r="AB84" s="501">
        <v>12</v>
      </c>
    </row>
    <row r="85" spans="1:28" ht="15">
      <c r="A85" s="500" t="s">
        <v>932</v>
      </c>
      <c r="B85" s="500" t="s">
        <v>275</v>
      </c>
      <c r="C85" s="500" t="s">
        <v>250</v>
      </c>
      <c r="D85" s="500" t="s">
        <v>273</v>
      </c>
      <c r="E85" s="501">
        <v>109</v>
      </c>
      <c r="G85" s="500" t="s">
        <v>934</v>
      </c>
      <c r="H85" s="501">
        <v>5</v>
      </c>
      <c r="I85" s="501">
        <v>1738</v>
      </c>
      <c r="K85" s="500" t="s">
        <v>255</v>
      </c>
      <c r="L85" s="500" t="s">
        <v>952</v>
      </c>
      <c r="M85" s="500" t="s">
        <v>569</v>
      </c>
      <c r="N85" s="501">
        <v>1</v>
      </c>
      <c r="P85" s="500" t="s">
        <v>969</v>
      </c>
      <c r="Q85" s="500" t="s">
        <v>250</v>
      </c>
      <c r="R85" s="501">
        <v>875</v>
      </c>
      <c r="U85" s="500" t="s">
        <v>934</v>
      </c>
      <c r="V85" s="501">
        <v>5</v>
      </c>
      <c r="W85" s="501">
        <v>669</v>
      </c>
      <c r="Z85" s="500" t="s">
        <v>959</v>
      </c>
      <c r="AA85" s="500" t="s">
        <v>905</v>
      </c>
      <c r="AB85" s="501">
        <v>14214</v>
      </c>
    </row>
    <row r="86" spans="1:28" ht="15">
      <c r="A86" s="500" t="s">
        <v>933</v>
      </c>
      <c r="B86" s="500" t="s">
        <v>254</v>
      </c>
      <c r="C86" s="500" t="s">
        <v>249</v>
      </c>
      <c r="D86" s="500" t="s">
        <v>272</v>
      </c>
      <c r="E86" s="501">
        <v>1</v>
      </c>
      <c r="G86" s="500" t="s">
        <v>934</v>
      </c>
      <c r="H86" s="501">
        <v>6</v>
      </c>
      <c r="I86" s="501">
        <v>1745</v>
      </c>
      <c r="K86" s="500" t="s">
        <v>255</v>
      </c>
      <c r="L86" s="500" t="s">
        <v>952</v>
      </c>
      <c r="M86" s="500" t="s">
        <v>286</v>
      </c>
      <c r="N86" s="501">
        <v>3</v>
      </c>
      <c r="P86" s="500" t="s">
        <v>970</v>
      </c>
      <c r="Q86" s="500" t="s">
        <v>249</v>
      </c>
      <c r="R86" s="501">
        <v>6476</v>
      </c>
      <c r="U86" s="500" t="s">
        <v>934</v>
      </c>
      <c r="V86" s="501">
        <v>6</v>
      </c>
      <c r="W86" s="501">
        <v>584</v>
      </c>
      <c r="Z86" s="500" t="s">
        <v>959</v>
      </c>
      <c r="AA86" s="500" t="s">
        <v>906</v>
      </c>
      <c r="AB86" s="501">
        <v>10193</v>
      </c>
    </row>
    <row r="87" spans="1:28" ht="15">
      <c r="A87" s="500" t="s">
        <v>933</v>
      </c>
      <c r="B87" s="500" t="s">
        <v>254</v>
      </c>
      <c r="C87" s="500" t="s">
        <v>249</v>
      </c>
      <c r="D87" s="500" t="s">
        <v>273</v>
      </c>
      <c r="E87" s="501">
        <v>1</v>
      </c>
      <c r="G87" s="500" t="s">
        <v>934</v>
      </c>
      <c r="H87" s="501">
        <v>7</v>
      </c>
      <c r="I87" s="501">
        <v>1668</v>
      </c>
      <c r="K87" s="500" t="s">
        <v>255</v>
      </c>
      <c r="L87" s="500" t="s">
        <v>952</v>
      </c>
      <c r="M87" s="500" t="s">
        <v>283</v>
      </c>
      <c r="N87" s="501">
        <v>21719</v>
      </c>
      <c r="P87" s="500" t="s">
        <v>970</v>
      </c>
      <c r="Q87" s="500" t="s">
        <v>250</v>
      </c>
      <c r="R87" s="501">
        <v>6107</v>
      </c>
      <c r="U87" s="500" t="s">
        <v>934</v>
      </c>
      <c r="V87" s="501">
        <v>7</v>
      </c>
      <c r="W87" s="501">
        <v>502</v>
      </c>
      <c r="Z87" s="500" t="s">
        <v>960</v>
      </c>
      <c r="AA87" s="500" t="s">
        <v>904</v>
      </c>
      <c r="AB87" s="501">
        <v>17</v>
      </c>
    </row>
    <row r="88" spans="1:28" ht="15">
      <c r="A88" s="500" t="s">
        <v>933</v>
      </c>
      <c r="B88" s="500" t="s">
        <v>254</v>
      </c>
      <c r="C88" s="500" t="s">
        <v>249</v>
      </c>
      <c r="D88" s="500" t="s">
        <v>272</v>
      </c>
      <c r="E88" s="501">
        <v>3060</v>
      </c>
      <c r="G88" s="500" t="s">
        <v>934</v>
      </c>
      <c r="H88" s="501">
        <v>8</v>
      </c>
      <c r="I88" s="501">
        <v>1493</v>
      </c>
      <c r="K88" s="500" t="s">
        <v>255</v>
      </c>
      <c r="L88" s="500" t="s">
        <v>952</v>
      </c>
      <c r="M88" s="500" t="s">
        <v>284</v>
      </c>
      <c r="N88" s="501">
        <v>1</v>
      </c>
      <c r="P88" s="500" t="s">
        <v>971</v>
      </c>
      <c r="Q88" s="500" t="s">
        <v>249</v>
      </c>
      <c r="R88" s="501">
        <v>845</v>
      </c>
      <c r="U88" s="500" t="s">
        <v>934</v>
      </c>
      <c r="V88" s="501">
        <v>8</v>
      </c>
      <c r="W88" s="501">
        <v>446</v>
      </c>
      <c r="Z88" s="500" t="s">
        <v>960</v>
      </c>
      <c r="AA88" s="500" t="s">
        <v>905</v>
      </c>
      <c r="AB88" s="501">
        <v>10938</v>
      </c>
    </row>
    <row r="89" spans="1:28" ht="15">
      <c r="A89" s="500" t="s">
        <v>933</v>
      </c>
      <c r="B89" s="500" t="s">
        <v>254</v>
      </c>
      <c r="C89" s="500" t="s">
        <v>249</v>
      </c>
      <c r="D89" s="500" t="s">
        <v>273</v>
      </c>
      <c r="E89" s="501">
        <v>2812</v>
      </c>
      <c r="G89" s="500" t="s">
        <v>934</v>
      </c>
      <c r="H89" s="501">
        <v>9</v>
      </c>
      <c r="I89" s="501">
        <v>1157</v>
      </c>
      <c r="K89" s="500" t="s">
        <v>255</v>
      </c>
      <c r="L89" s="500" t="s">
        <v>952</v>
      </c>
      <c r="M89" s="500" t="s">
        <v>285</v>
      </c>
      <c r="N89" s="501">
        <v>14</v>
      </c>
      <c r="P89" s="500" t="s">
        <v>971</v>
      </c>
      <c r="Q89" s="500" t="s">
        <v>250</v>
      </c>
      <c r="R89" s="501">
        <v>993</v>
      </c>
      <c r="U89" s="500" t="s">
        <v>934</v>
      </c>
      <c r="V89" s="501">
        <v>9</v>
      </c>
      <c r="W89" s="501">
        <v>307</v>
      </c>
      <c r="Z89" s="500" t="s">
        <v>960</v>
      </c>
      <c r="AA89" s="500" t="s">
        <v>906</v>
      </c>
      <c r="AB89" s="501">
        <v>11675</v>
      </c>
    </row>
    <row r="90" spans="1:28" ht="15">
      <c r="A90" s="500" t="s">
        <v>933</v>
      </c>
      <c r="B90" s="500" t="s">
        <v>254</v>
      </c>
      <c r="C90" s="500" t="s">
        <v>250</v>
      </c>
      <c r="D90" s="500" t="s">
        <v>272</v>
      </c>
      <c r="E90" s="501">
        <v>3298</v>
      </c>
      <c r="G90" s="500" t="s">
        <v>934</v>
      </c>
      <c r="H90" s="501">
        <v>10</v>
      </c>
      <c r="I90" s="501">
        <v>776</v>
      </c>
      <c r="K90" s="500" t="s">
        <v>255</v>
      </c>
      <c r="L90" s="500" t="s">
        <v>952</v>
      </c>
      <c r="M90" s="500" t="s">
        <v>256</v>
      </c>
      <c r="N90" s="501">
        <v>65</v>
      </c>
      <c r="P90" s="500" t="s">
        <v>972</v>
      </c>
      <c r="Q90" s="500" t="s">
        <v>249</v>
      </c>
      <c r="R90" s="501">
        <v>4333</v>
      </c>
      <c r="U90" s="500" t="s">
        <v>934</v>
      </c>
      <c r="V90" s="501">
        <v>10</v>
      </c>
      <c r="W90" s="501">
        <v>238</v>
      </c>
      <c r="Z90" s="500" t="s">
        <v>961</v>
      </c>
      <c r="AA90" s="500" t="s">
        <v>905</v>
      </c>
      <c r="AB90" s="501">
        <v>556</v>
      </c>
    </row>
    <row r="91" spans="1:28" ht="15">
      <c r="A91" s="500" t="s">
        <v>933</v>
      </c>
      <c r="B91" s="500" t="s">
        <v>254</v>
      </c>
      <c r="C91" s="500" t="s">
        <v>250</v>
      </c>
      <c r="D91" s="500" t="s">
        <v>273</v>
      </c>
      <c r="E91" s="501">
        <v>2513</v>
      </c>
      <c r="G91" s="500" t="s">
        <v>934</v>
      </c>
      <c r="H91" s="501">
        <v>11</v>
      </c>
      <c r="I91" s="501">
        <v>486</v>
      </c>
      <c r="K91" s="500" t="s">
        <v>255</v>
      </c>
      <c r="L91" s="500" t="s">
        <v>952</v>
      </c>
      <c r="M91" s="500" t="s">
        <v>257</v>
      </c>
      <c r="N91" s="501">
        <v>538</v>
      </c>
      <c r="P91" s="500" t="s">
        <v>972</v>
      </c>
      <c r="Q91" s="500" t="s">
        <v>250</v>
      </c>
      <c r="R91" s="501">
        <v>4771</v>
      </c>
      <c r="U91" s="500" t="s">
        <v>934</v>
      </c>
      <c r="V91" s="501">
        <v>11</v>
      </c>
      <c r="W91" s="501">
        <v>134</v>
      </c>
      <c r="Z91" s="500" t="s">
        <v>961</v>
      </c>
      <c r="AA91" s="500" t="s">
        <v>906</v>
      </c>
      <c r="AB91" s="501">
        <v>626</v>
      </c>
    </row>
    <row r="92" spans="1:28" ht="15">
      <c r="A92" s="500" t="s">
        <v>933</v>
      </c>
      <c r="B92" s="500" t="s">
        <v>255</v>
      </c>
      <c r="C92" s="500" t="s">
        <v>249</v>
      </c>
      <c r="D92" s="500" t="s">
        <v>272</v>
      </c>
      <c r="E92" s="501">
        <v>726</v>
      </c>
      <c r="G92" s="500" t="s">
        <v>934</v>
      </c>
      <c r="H92" s="501">
        <v>12</v>
      </c>
      <c r="I92" s="501">
        <v>633</v>
      </c>
      <c r="K92" s="500" t="s">
        <v>255</v>
      </c>
      <c r="L92" s="500" t="s">
        <v>962</v>
      </c>
      <c r="M92" s="500" t="s">
        <v>283</v>
      </c>
      <c r="N92" s="501">
        <v>25</v>
      </c>
      <c r="P92" s="500" t="s">
        <v>973</v>
      </c>
      <c r="Q92" s="500" t="s">
        <v>249</v>
      </c>
      <c r="R92" s="501">
        <v>2919</v>
      </c>
      <c r="U92" s="500" t="s">
        <v>934</v>
      </c>
      <c r="V92" s="501">
        <v>12</v>
      </c>
      <c r="W92" s="501">
        <v>164</v>
      </c>
      <c r="Z92" s="500" t="s">
        <v>962</v>
      </c>
      <c r="AA92" s="500" t="s">
        <v>904</v>
      </c>
      <c r="AB92" s="501">
        <v>19</v>
      </c>
    </row>
    <row r="93" spans="1:28" ht="15">
      <c r="A93" s="500" t="s">
        <v>933</v>
      </c>
      <c r="B93" s="500" t="s">
        <v>255</v>
      </c>
      <c r="C93" s="500" t="s">
        <v>249</v>
      </c>
      <c r="D93" s="500" t="s">
        <v>273</v>
      </c>
      <c r="E93" s="501">
        <v>919</v>
      </c>
      <c r="G93" s="500" t="s">
        <v>935</v>
      </c>
      <c r="H93" s="501">
        <v>0</v>
      </c>
      <c r="I93" s="501">
        <v>23</v>
      </c>
      <c r="K93" s="500" t="s">
        <v>255</v>
      </c>
      <c r="L93" s="500" t="s">
        <v>962</v>
      </c>
      <c r="M93" s="500" t="s">
        <v>254</v>
      </c>
      <c r="N93" s="501">
        <v>230</v>
      </c>
      <c r="P93" s="500" t="s">
        <v>973</v>
      </c>
      <c r="Q93" s="500" t="s">
        <v>250</v>
      </c>
      <c r="R93" s="501">
        <v>3207</v>
      </c>
      <c r="U93" s="500" t="s">
        <v>935</v>
      </c>
      <c r="V93" s="501">
        <v>0</v>
      </c>
      <c r="W93" s="501">
        <v>13</v>
      </c>
      <c r="Z93" s="500" t="s">
        <v>962</v>
      </c>
      <c r="AA93" s="500" t="s">
        <v>905</v>
      </c>
      <c r="AB93" s="501">
        <v>13523</v>
      </c>
    </row>
    <row r="94" spans="1:28" ht="15">
      <c r="A94" s="500" t="s">
        <v>933</v>
      </c>
      <c r="B94" s="500" t="s">
        <v>255</v>
      </c>
      <c r="C94" s="500" t="s">
        <v>250</v>
      </c>
      <c r="D94" s="500" t="s">
        <v>272</v>
      </c>
      <c r="E94" s="501">
        <v>849</v>
      </c>
      <c r="G94" s="500" t="s">
        <v>935</v>
      </c>
      <c r="H94" s="501">
        <v>1</v>
      </c>
      <c r="I94" s="501">
        <v>124</v>
      </c>
      <c r="K94" s="500" t="s">
        <v>255</v>
      </c>
      <c r="L94" s="500" t="s">
        <v>962</v>
      </c>
      <c r="M94" s="500" t="s">
        <v>564</v>
      </c>
      <c r="N94" s="501">
        <v>5</v>
      </c>
      <c r="P94" s="500" t="s">
        <v>974</v>
      </c>
      <c r="Q94" s="500" t="s">
        <v>249</v>
      </c>
      <c r="R94" s="501">
        <v>83313</v>
      </c>
      <c r="U94" s="500" t="s">
        <v>935</v>
      </c>
      <c r="V94" s="501">
        <v>1</v>
      </c>
      <c r="W94" s="501">
        <v>75</v>
      </c>
      <c r="Z94" s="500" t="s">
        <v>962</v>
      </c>
      <c r="AA94" s="500" t="s">
        <v>906</v>
      </c>
      <c r="AB94" s="501">
        <v>13398</v>
      </c>
    </row>
    <row r="95" spans="1:28" ht="15">
      <c r="A95" s="500" t="s">
        <v>933</v>
      </c>
      <c r="B95" s="500" t="s">
        <v>255</v>
      </c>
      <c r="C95" s="500" t="s">
        <v>250</v>
      </c>
      <c r="D95" s="500" t="s">
        <v>273</v>
      </c>
      <c r="E95" s="501">
        <v>794</v>
      </c>
      <c r="G95" s="500" t="s">
        <v>935</v>
      </c>
      <c r="H95" s="501">
        <v>2</v>
      </c>
      <c r="I95" s="501">
        <v>417</v>
      </c>
      <c r="K95" s="500" t="s">
        <v>255</v>
      </c>
      <c r="L95" s="500" t="s">
        <v>962</v>
      </c>
      <c r="M95" s="500" t="s">
        <v>561</v>
      </c>
      <c r="N95" s="501">
        <v>1</v>
      </c>
      <c r="P95" s="500" t="s">
        <v>974</v>
      </c>
      <c r="Q95" s="500" t="s">
        <v>250</v>
      </c>
      <c r="R95" s="501">
        <v>70212</v>
      </c>
      <c r="U95" s="500" t="s">
        <v>935</v>
      </c>
      <c r="V95" s="501">
        <v>2</v>
      </c>
      <c r="W95" s="501">
        <v>241</v>
      </c>
      <c r="Z95" s="500" t="s">
        <v>963</v>
      </c>
      <c r="AA95" s="500" t="s">
        <v>904</v>
      </c>
      <c r="AB95" s="501">
        <v>21</v>
      </c>
    </row>
    <row r="96" spans="1:28" ht="15">
      <c r="A96" s="500" t="s">
        <v>933</v>
      </c>
      <c r="B96" s="500" t="s">
        <v>274</v>
      </c>
      <c r="C96" s="500" t="s">
        <v>249</v>
      </c>
      <c r="D96" s="500" t="s">
        <v>272</v>
      </c>
      <c r="E96" s="501">
        <v>1</v>
      </c>
      <c r="G96" s="500" t="s">
        <v>935</v>
      </c>
      <c r="H96" s="501">
        <v>3</v>
      </c>
      <c r="I96" s="501">
        <v>241</v>
      </c>
      <c r="K96" s="500" t="s">
        <v>255</v>
      </c>
      <c r="L96" s="500" t="s">
        <v>962</v>
      </c>
      <c r="M96" s="500" t="s">
        <v>562</v>
      </c>
      <c r="N96" s="501">
        <v>1</v>
      </c>
      <c r="P96" s="500" t="s">
        <v>975</v>
      </c>
      <c r="Q96" s="500" t="s">
        <v>249</v>
      </c>
      <c r="R96" s="501">
        <v>3531</v>
      </c>
      <c r="U96" s="500" t="s">
        <v>935</v>
      </c>
      <c r="V96" s="501">
        <v>3</v>
      </c>
      <c r="W96" s="501">
        <v>111</v>
      </c>
      <c r="Z96" s="500" t="s">
        <v>963</v>
      </c>
      <c r="AA96" s="500" t="s">
        <v>905</v>
      </c>
      <c r="AB96" s="501">
        <v>17046</v>
      </c>
    </row>
    <row r="97" spans="1:28" ht="15">
      <c r="A97" s="500" t="s">
        <v>933</v>
      </c>
      <c r="B97" s="500" t="s">
        <v>274</v>
      </c>
      <c r="C97" s="500" t="s">
        <v>249</v>
      </c>
      <c r="D97" s="500" t="s">
        <v>273</v>
      </c>
      <c r="E97" s="501">
        <v>27</v>
      </c>
      <c r="G97" s="500" t="s">
        <v>935</v>
      </c>
      <c r="H97" s="501">
        <v>4</v>
      </c>
      <c r="I97" s="501">
        <v>841</v>
      </c>
      <c r="K97" s="500" t="s">
        <v>255</v>
      </c>
      <c r="L97" s="500" t="s">
        <v>962</v>
      </c>
      <c r="M97" s="500" t="s">
        <v>558</v>
      </c>
      <c r="N97" s="501">
        <v>5174</v>
      </c>
      <c r="P97" s="500" t="s">
        <v>975</v>
      </c>
      <c r="Q97" s="500" t="s">
        <v>250</v>
      </c>
      <c r="R97" s="501">
        <v>3957</v>
      </c>
      <c r="U97" s="500" t="s">
        <v>935</v>
      </c>
      <c r="V97" s="501">
        <v>4</v>
      </c>
      <c r="W97" s="501">
        <v>642</v>
      </c>
      <c r="Z97" s="500" t="s">
        <v>963</v>
      </c>
      <c r="AA97" s="500" t="s">
        <v>906</v>
      </c>
      <c r="AB97" s="501">
        <v>11865</v>
      </c>
    </row>
    <row r="98" spans="1:28" ht="15">
      <c r="A98" s="500" t="s">
        <v>933</v>
      </c>
      <c r="B98" s="500" t="s">
        <v>274</v>
      </c>
      <c r="C98" s="500" t="s">
        <v>250</v>
      </c>
      <c r="D98" s="500" t="s">
        <v>272</v>
      </c>
      <c r="E98" s="501">
        <v>2</v>
      </c>
      <c r="G98" s="500" t="s">
        <v>935</v>
      </c>
      <c r="H98" s="501">
        <v>5</v>
      </c>
      <c r="I98" s="501">
        <v>162</v>
      </c>
      <c r="K98" s="500" t="s">
        <v>255</v>
      </c>
      <c r="L98" s="500" t="s">
        <v>962</v>
      </c>
      <c r="M98" s="500" t="s">
        <v>563</v>
      </c>
      <c r="N98" s="501">
        <v>1</v>
      </c>
      <c r="P98" s="500" t="s">
        <v>976</v>
      </c>
      <c r="Q98" s="500" t="s">
        <v>249</v>
      </c>
      <c r="R98" s="501">
        <v>1347</v>
      </c>
      <c r="U98" s="500" t="s">
        <v>935</v>
      </c>
      <c r="V98" s="501">
        <v>5</v>
      </c>
      <c r="W98" s="501">
        <v>105</v>
      </c>
      <c r="Z98" s="500" t="s">
        <v>964</v>
      </c>
      <c r="AA98" s="500" t="s">
        <v>904</v>
      </c>
      <c r="AB98" s="501">
        <v>2</v>
      </c>
    </row>
    <row r="99" spans="1:28" ht="15">
      <c r="A99" s="500" t="s">
        <v>933</v>
      </c>
      <c r="B99" s="500" t="s">
        <v>274</v>
      </c>
      <c r="C99" s="500" t="s">
        <v>250</v>
      </c>
      <c r="D99" s="500" t="s">
        <v>273</v>
      </c>
      <c r="E99" s="501">
        <v>19</v>
      </c>
      <c r="G99" s="500" t="s">
        <v>935</v>
      </c>
      <c r="H99" s="501">
        <v>6</v>
      </c>
      <c r="I99" s="501">
        <v>156</v>
      </c>
      <c r="K99" s="500" t="s">
        <v>255</v>
      </c>
      <c r="L99" s="500" t="s">
        <v>962</v>
      </c>
      <c r="M99" s="500" t="s">
        <v>559</v>
      </c>
      <c r="N99" s="501">
        <v>1358</v>
      </c>
      <c r="P99" s="500" t="s">
        <v>976</v>
      </c>
      <c r="Q99" s="500" t="s">
        <v>250</v>
      </c>
      <c r="R99" s="501">
        <v>1374</v>
      </c>
      <c r="U99" s="500" t="s">
        <v>935</v>
      </c>
      <c r="V99" s="501">
        <v>6</v>
      </c>
      <c r="W99" s="501">
        <v>101</v>
      </c>
      <c r="Z99" s="500" t="s">
        <v>964</v>
      </c>
      <c r="AA99" s="500" t="s">
        <v>905</v>
      </c>
      <c r="AB99" s="501">
        <v>1235</v>
      </c>
    </row>
    <row r="100" spans="1:28" ht="15">
      <c r="A100" s="500" t="s">
        <v>933</v>
      </c>
      <c r="B100" s="500" t="s">
        <v>275</v>
      </c>
      <c r="C100" s="500" t="s">
        <v>249</v>
      </c>
      <c r="D100" s="500" t="s">
        <v>272</v>
      </c>
      <c r="E100" s="501">
        <v>409</v>
      </c>
      <c r="G100" s="500" t="s">
        <v>935</v>
      </c>
      <c r="H100" s="501">
        <v>7</v>
      </c>
      <c r="I100" s="501">
        <v>196</v>
      </c>
      <c r="K100" s="500" t="s">
        <v>255</v>
      </c>
      <c r="L100" s="500" t="s">
        <v>962</v>
      </c>
      <c r="M100" s="500" t="s">
        <v>566</v>
      </c>
      <c r="N100" s="501">
        <v>5</v>
      </c>
      <c r="P100" s="500" t="s">
        <v>977</v>
      </c>
      <c r="Q100" s="500" t="s">
        <v>249</v>
      </c>
      <c r="R100" s="501">
        <v>303</v>
      </c>
      <c r="U100" s="500" t="s">
        <v>935</v>
      </c>
      <c r="V100" s="501">
        <v>7</v>
      </c>
      <c r="W100" s="501">
        <v>80</v>
      </c>
      <c r="Z100" s="500" t="s">
        <v>964</v>
      </c>
      <c r="AA100" s="500" t="s">
        <v>906</v>
      </c>
      <c r="AB100" s="501">
        <v>1440</v>
      </c>
    </row>
    <row r="101" spans="1:28" ht="15">
      <c r="A101" s="500" t="s">
        <v>933</v>
      </c>
      <c r="B101" s="500" t="s">
        <v>275</v>
      </c>
      <c r="C101" s="500" t="s">
        <v>249</v>
      </c>
      <c r="D101" s="500" t="s">
        <v>273</v>
      </c>
      <c r="E101" s="501">
        <v>597</v>
      </c>
      <c r="G101" s="500" t="s">
        <v>935</v>
      </c>
      <c r="H101" s="501">
        <v>8</v>
      </c>
      <c r="I101" s="501">
        <v>170</v>
      </c>
      <c r="K101" s="500" t="s">
        <v>255</v>
      </c>
      <c r="L101" s="500" t="s">
        <v>962</v>
      </c>
      <c r="M101" s="500" t="s">
        <v>560</v>
      </c>
      <c r="N101" s="501">
        <v>194</v>
      </c>
      <c r="P101" s="500" t="s">
        <v>977</v>
      </c>
      <c r="Q101" s="500" t="s">
        <v>250</v>
      </c>
      <c r="R101" s="501">
        <v>387</v>
      </c>
      <c r="U101" s="500" t="s">
        <v>935</v>
      </c>
      <c r="V101" s="501">
        <v>8</v>
      </c>
      <c r="W101" s="501">
        <v>49</v>
      </c>
      <c r="Z101" s="500" t="s">
        <v>965</v>
      </c>
      <c r="AA101" s="500" t="s">
        <v>904</v>
      </c>
      <c r="AB101" s="501">
        <v>7</v>
      </c>
    </row>
    <row r="102" spans="1:28" ht="15">
      <c r="A102" s="500" t="s">
        <v>933</v>
      </c>
      <c r="B102" s="500" t="s">
        <v>275</v>
      </c>
      <c r="C102" s="500" t="s">
        <v>250</v>
      </c>
      <c r="D102" s="500" t="s">
        <v>272</v>
      </c>
      <c r="E102" s="501">
        <v>300</v>
      </c>
      <c r="G102" s="500" t="s">
        <v>935</v>
      </c>
      <c r="H102" s="501">
        <v>9</v>
      </c>
      <c r="I102" s="501">
        <v>138</v>
      </c>
      <c r="K102" s="500" t="s">
        <v>255</v>
      </c>
      <c r="L102" s="500" t="s">
        <v>962</v>
      </c>
      <c r="M102" s="500" t="s">
        <v>255</v>
      </c>
      <c r="N102" s="501">
        <v>56</v>
      </c>
      <c r="P102" s="500" t="s">
        <v>978</v>
      </c>
      <c r="Q102" s="500" t="s">
        <v>249</v>
      </c>
      <c r="R102" s="501">
        <v>16814</v>
      </c>
      <c r="U102" s="500" t="s">
        <v>935</v>
      </c>
      <c r="V102" s="501">
        <v>9</v>
      </c>
      <c r="W102" s="501">
        <v>34</v>
      </c>
      <c r="Z102" s="500" t="s">
        <v>965</v>
      </c>
      <c r="AA102" s="500" t="s">
        <v>905</v>
      </c>
      <c r="AB102" s="501">
        <v>1198</v>
      </c>
    </row>
    <row r="103" spans="1:28" ht="15">
      <c r="A103" s="500" t="s">
        <v>933</v>
      </c>
      <c r="B103" s="500" t="s">
        <v>275</v>
      </c>
      <c r="C103" s="500" t="s">
        <v>250</v>
      </c>
      <c r="D103" s="500" t="s">
        <v>273</v>
      </c>
      <c r="E103" s="501">
        <v>433</v>
      </c>
      <c r="G103" s="500" t="s">
        <v>935</v>
      </c>
      <c r="H103" s="501">
        <v>10</v>
      </c>
      <c r="I103" s="501">
        <v>114</v>
      </c>
      <c r="K103" s="500" t="s">
        <v>255</v>
      </c>
      <c r="L103" s="500" t="s">
        <v>962</v>
      </c>
      <c r="M103" s="500" t="s">
        <v>569</v>
      </c>
      <c r="N103" s="501">
        <v>83</v>
      </c>
      <c r="P103" s="500" t="s">
        <v>978</v>
      </c>
      <c r="Q103" s="500" t="s">
        <v>250</v>
      </c>
      <c r="R103" s="501">
        <v>16808</v>
      </c>
      <c r="U103" s="500" t="s">
        <v>935</v>
      </c>
      <c r="V103" s="501">
        <v>10</v>
      </c>
      <c r="W103" s="501">
        <v>27</v>
      </c>
      <c r="Z103" s="500" t="s">
        <v>965</v>
      </c>
      <c r="AA103" s="500" t="s">
        <v>906</v>
      </c>
      <c r="AB103" s="501">
        <v>1278</v>
      </c>
    </row>
    <row r="104" spans="1:28" ht="15">
      <c r="A104" s="500" t="s">
        <v>934</v>
      </c>
      <c r="B104" s="500" t="s">
        <v>254</v>
      </c>
      <c r="C104" s="500" t="s">
        <v>249</v>
      </c>
      <c r="D104" s="500" t="s">
        <v>272</v>
      </c>
      <c r="E104" s="501">
        <v>2781</v>
      </c>
      <c r="G104" s="500" t="s">
        <v>935</v>
      </c>
      <c r="H104" s="501">
        <v>11</v>
      </c>
      <c r="I104" s="501">
        <v>71</v>
      </c>
      <c r="K104" s="500" t="s">
        <v>255</v>
      </c>
      <c r="L104" s="500" t="s">
        <v>962</v>
      </c>
      <c r="M104" s="500" t="s">
        <v>1105</v>
      </c>
      <c r="N104" s="501">
        <v>2</v>
      </c>
      <c r="P104" s="500" t="s">
        <v>979</v>
      </c>
      <c r="Q104" s="500" t="s">
        <v>249</v>
      </c>
      <c r="R104" s="501">
        <v>1077</v>
      </c>
      <c r="U104" s="500" t="s">
        <v>935</v>
      </c>
      <c r="V104" s="501">
        <v>11</v>
      </c>
      <c r="W104" s="501">
        <v>14</v>
      </c>
      <c r="Z104" s="500" t="s">
        <v>966</v>
      </c>
      <c r="AA104" s="500" t="s">
        <v>905</v>
      </c>
      <c r="AB104" s="501">
        <v>316</v>
      </c>
    </row>
    <row r="105" spans="1:28" ht="15">
      <c r="A105" s="500" t="s">
        <v>934</v>
      </c>
      <c r="B105" s="500" t="s">
        <v>254</v>
      </c>
      <c r="C105" s="500" t="s">
        <v>249</v>
      </c>
      <c r="D105" s="500" t="s">
        <v>273</v>
      </c>
      <c r="E105" s="501">
        <v>4767</v>
      </c>
      <c r="G105" s="500" t="s">
        <v>935</v>
      </c>
      <c r="H105" s="501">
        <v>12</v>
      </c>
      <c r="I105" s="501">
        <v>87</v>
      </c>
      <c r="K105" s="500" t="s">
        <v>255</v>
      </c>
      <c r="L105" s="500" t="s">
        <v>962</v>
      </c>
      <c r="M105" s="500" t="s">
        <v>274</v>
      </c>
      <c r="N105" s="501">
        <v>49</v>
      </c>
      <c r="P105" s="500" t="s">
        <v>979</v>
      </c>
      <c r="Q105" s="500" t="s">
        <v>250</v>
      </c>
      <c r="R105" s="501">
        <v>1229</v>
      </c>
      <c r="U105" s="500" t="s">
        <v>935</v>
      </c>
      <c r="V105" s="501">
        <v>12</v>
      </c>
      <c r="W105" s="501">
        <v>20</v>
      </c>
      <c r="Z105" s="500" t="s">
        <v>966</v>
      </c>
      <c r="AA105" s="500" t="s">
        <v>906</v>
      </c>
      <c r="AB105" s="501">
        <v>348</v>
      </c>
    </row>
    <row r="106" spans="1:28" ht="15">
      <c r="A106" s="500" t="s">
        <v>934</v>
      </c>
      <c r="B106" s="500" t="s">
        <v>254</v>
      </c>
      <c r="C106" s="500" t="s">
        <v>250</v>
      </c>
      <c r="D106" s="500" t="s">
        <v>272</v>
      </c>
      <c r="E106" s="501">
        <v>3052</v>
      </c>
      <c r="G106" s="500" t="s">
        <v>936</v>
      </c>
      <c r="H106" s="501">
        <v>0</v>
      </c>
      <c r="I106" s="501">
        <v>118</v>
      </c>
      <c r="K106" s="500" t="s">
        <v>255</v>
      </c>
      <c r="L106" s="500" t="s">
        <v>962</v>
      </c>
      <c r="M106" s="500" t="s">
        <v>286</v>
      </c>
      <c r="N106" s="501">
        <v>10</v>
      </c>
      <c r="P106" s="500" t="s">
        <v>980</v>
      </c>
      <c r="Q106" s="500" t="s">
        <v>249</v>
      </c>
      <c r="R106" s="501">
        <v>816</v>
      </c>
      <c r="U106" s="500" t="s">
        <v>936</v>
      </c>
      <c r="V106" s="501">
        <v>0</v>
      </c>
      <c r="W106" s="501">
        <v>3</v>
      </c>
      <c r="Z106" s="500" t="s">
        <v>967</v>
      </c>
      <c r="AA106" s="500" t="s">
        <v>904</v>
      </c>
      <c r="AB106" s="501">
        <v>8</v>
      </c>
    </row>
    <row r="107" spans="1:28" ht="15">
      <c r="A107" s="500" t="s">
        <v>934</v>
      </c>
      <c r="B107" s="500" t="s">
        <v>254</v>
      </c>
      <c r="C107" s="500" t="s">
        <v>250</v>
      </c>
      <c r="D107" s="500" t="s">
        <v>273</v>
      </c>
      <c r="E107" s="501">
        <v>4661</v>
      </c>
      <c r="G107" s="500" t="s">
        <v>936</v>
      </c>
      <c r="H107" s="501">
        <v>1</v>
      </c>
      <c r="I107" s="501">
        <v>485</v>
      </c>
      <c r="K107" s="500" t="s">
        <v>255</v>
      </c>
      <c r="L107" s="500" t="s">
        <v>962</v>
      </c>
      <c r="M107" s="500" t="s">
        <v>283</v>
      </c>
      <c r="N107" s="501">
        <v>62239</v>
      </c>
      <c r="P107" s="500" t="s">
        <v>980</v>
      </c>
      <c r="Q107" s="500" t="s">
        <v>250</v>
      </c>
      <c r="R107" s="501">
        <v>789</v>
      </c>
      <c r="U107" s="500" t="s">
        <v>936</v>
      </c>
      <c r="V107" s="501">
        <v>1</v>
      </c>
      <c r="W107" s="501">
        <v>29</v>
      </c>
      <c r="Z107" s="500" t="s">
        <v>967</v>
      </c>
      <c r="AA107" s="500" t="s">
        <v>905</v>
      </c>
      <c r="AB107" s="501">
        <v>1705</v>
      </c>
    </row>
    <row r="108" spans="1:28" ht="15">
      <c r="A108" s="500" t="s">
        <v>934</v>
      </c>
      <c r="B108" s="500" t="s">
        <v>255</v>
      </c>
      <c r="C108" s="500" t="s">
        <v>249</v>
      </c>
      <c r="D108" s="500" t="s">
        <v>272</v>
      </c>
      <c r="E108" s="501">
        <v>3719</v>
      </c>
      <c r="G108" s="500" t="s">
        <v>936</v>
      </c>
      <c r="H108" s="501">
        <v>2</v>
      </c>
      <c r="I108" s="501">
        <v>1641</v>
      </c>
      <c r="K108" s="500" t="s">
        <v>255</v>
      </c>
      <c r="L108" s="500" t="s">
        <v>962</v>
      </c>
      <c r="M108" s="500" t="s">
        <v>284</v>
      </c>
      <c r="N108" s="501">
        <v>3</v>
      </c>
      <c r="P108" s="500" t="s">
        <v>981</v>
      </c>
      <c r="Q108" s="500" t="s">
        <v>249</v>
      </c>
      <c r="R108" s="501">
        <v>575</v>
      </c>
      <c r="U108" s="500" t="s">
        <v>936</v>
      </c>
      <c r="V108" s="501">
        <v>2</v>
      </c>
      <c r="W108" s="501">
        <v>129</v>
      </c>
      <c r="Z108" s="500" t="s">
        <v>967</v>
      </c>
      <c r="AA108" s="500" t="s">
        <v>906</v>
      </c>
      <c r="AB108" s="501">
        <v>1572</v>
      </c>
    </row>
    <row r="109" spans="1:28" ht="15">
      <c r="A109" s="500" t="s">
        <v>934</v>
      </c>
      <c r="B109" s="500" t="s">
        <v>255</v>
      </c>
      <c r="C109" s="500" t="s">
        <v>249</v>
      </c>
      <c r="D109" s="500" t="s">
        <v>273</v>
      </c>
      <c r="E109" s="501">
        <v>1618</v>
      </c>
      <c r="G109" s="500" t="s">
        <v>936</v>
      </c>
      <c r="H109" s="501">
        <v>3</v>
      </c>
      <c r="I109" s="501">
        <v>885</v>
      </c>
      <c r="K109" s="500" t="s">
        <v>255</v>
      </c>
      <c r="L109" s="500" t="s">
        <v>962</v>
      </c>
      <c r="M109" s="500" t="s">
        <v>285</v>
      </c>
      <c r="N109" s="501">
        <v>334</v>
      </c>
      <c r="P109" s="500" t="s">
        <v>981</v>
      </c>
      <c r="Q109" s="500" t="s">
        <v>250</v>
      </c>
      <c r="R109" s="501">
        <v>714</v>
      </c>
      <c r="U109" s="500" t="s">
        <v>936</v>
      </c>
      <c r="V109" s="501">
        <v>3</v>
      </c>
      <c r="W109" s="501">
        <v>58</v>
      </c>
      <c r="Z109" s="500" t="s">
        <v>968</v>
      </c>
      <c r="AA109" s="500" t="s">
        <v>904</v>
      </c>
      <c r="AB109" s="501">
        <v>108</v>
      </c>
    </row>
    <row r="110" spans="1:28" ht="15">
      <c r="A110" s="500" t="s">
        <v>934</v>
      </c>
      <c r="B110" s="500" t="s">
        <v>255</v>
      </c>
      <c r="C110" s="500" t="s">
        <v>250</v>
      </c>
      <c r="D110" s="500" t="s">
        <v>272</v>
      </c>
      <c r="E110" s="501">
        <v>4216</v>
      </c>
      <c r="G110" s="500" t="s">
        <v>936</v>
      </c>
      <c r="H110" s="501">
        <v>4</v>
      </c>
      <c r="I110" s="501">
        <v>3188</v>
      </c>
      <c r="K110" s="500" t="s">
        <v>255</v>
      </c>
      <c r="L110" s="500" t="s">
        <v>962</v>
      </c>
      <c r="M110" s="500" t="s">
        <v>256</v>
      </c>
      <c r="N110" s="501">
        <v>253</v>
      </c>
      <c r="P110" s="500" t="s">
        <v>982</v>
      </c>
      <c r="Q110" s="500" t="s">
        <v>249</v>
      </c>
      <c r="R110" s="501">
        <v>11693</v>
      </c>
      <c r="U110" s="500" t="s">
        <v>936</v>
      </c>
      <c r="V110" s="501">
        <v>4</v>
      </c>
      <c r="W110" s="501">
        <v>510</v>
      </c>
      <c r="Z110" s="500" t="s">
        <v>968</v>
      </c>
      <c r="AA110" s="500" t="s">
        <v>905</v>
      </c>
      <c r="AB110" s="501">
        <v>18902</v>
      </c>
    </row>
    <row r="111" spans="1:28" ht="15">
      <c r="A111" s="500" t="s">
        <v>934</v>
      </c>
      <c r="B111" s="500" t="s">
        <v>255</v>
      </c>
      <c r="C111" s="500" t="s">
        <v>250</v>
      </c>
      <c r="D111" s="500" t="s">
        <v>273</v>
      </c>
      <c r="E111" s="501">
        <v>1537</v>
      </c>
      <c r="G111" s="500" t="s">
        <v>936</v>
      </c>
      <c r="H111" s="501">
        <v>5</v>
      </c>
      <c r="I111" s="501">
        <v>482</v>
      </c>
      <c r="K111" s="500" t="s">
        <v>255</v>
      </c>
      <c r="L111" s="500" t="s">
        <v>962</v>
      </c>
      <c r="M111" s="500" t="s">
        <v>257</v>
      </c>
      <c r="N111" s="501">
        <v>2218</v>
      </c>
      <c r="P111" s="500" t="s">
        <v>982</v>
      </c>
      <c r="Q111" s="500" t="s">
        <v>250</v>
      </c>
      <c r="R111" s="501">
        <v>11885</v>
      </c>
      <c r="U111" s="500" t="s">
        <v>936</v>
      </c>
      <c r="V111" s="501">
        <v>5</v>
      </c>
      <c r="W111" s="501">
        <v>55</v>
      </c>
      <c r="Z111" s="500" t="s">
        <v>968</v>
      </c>
      <c r="AA111" s="500" t="s">
        <v>906</v>
      </c>
      <c r="AB111" s="501">
        <v>23761</v>
      </c>
    </row>
    <row r="112" spans="1:28" ht="15">
      <c r="A112" s="500" t="s">
        <v>934</v>
      </c>
      <c r="B112" s="500" t="s">
        <v>274</v>
      </c>
      <c r="C112" s="500" t="s">
        <v>249</v>
      </c>
      <c r="D112" s="500" t="s">
        <v>272</v>
      </c>
      <c r="E112" s="501">
        <v>6</v>
      </c>
      <c r="G112" s="500" t="s">
        <v>936</v>
      </c>
      <c r="H112" s="501">
        <v>6</v>
      </c>
      <c r="I112" s="501">
        <v>484</v>
      </c>
      <c r="K112" s="500" t="s">
        <v>255</v>
      </c>
      <c r="L112" s="500" t="s">
        <v>972</v>
      </c>
      <c r="M112" s="500" t="s">
        <v>283</v>
      </c>
      <c r="N112" s="501">
        <v>25</v>
      </c>
      <c r="P112" s="500" t="s">
        <v>983</v>
      </c>
      <c r="Q112" s="500" t="s">
        <v>249</v>
      </c>
      <c r="R112" s="501">
        <v>1269</v>
      </c>
      <c r="U112" s="500" t="s">
        <v>936</v>
      </c>
      <c r="V112" s="501">
        <v>6</v>
      </c>
      <c r="W112" s="501">
        <v>52</v>
      </c>
      <c r="Z112" s="500" t="s">
        <v>969</v>
      </c>
      <c r="AA112" s="500" t="s">
        <v>905</v>
      </c>
      <c r="AB112" s="501">
        <v>678</v>
      </c>
    </row>
    <row r="113" spans="1:28" ht="15">
      <c r="A113" s="500" t="s">
        <v>934</v>
      </c>
      <c r="B113" s="500" t="s">
        <v>274</v>
      </c>
      <c r="C113" s="500" t="s">
        <v>249</v>
      </c>
      <c r="D113" s="500" t="s">
        <v>273</v>
      </c>
      <c r="E113" s="501">
        <v>7</v>
      </c>
      <c r="G113" s="500" t="s">
        <v>936</v>
      </c>
      <c r="H113" s="501">
        <v>7</v>
      </c>
      <c r="I113" s="501">
        <v>475</v>
      </c>
      <c r="K113" s="500" t="s">
        <v>255</v>
      </c>
      <c r="L113" s="500" t="s">
        <v>972</v>
      </c>
      <c r="M113" s="500" t="s">
        <v>254</v>
      </c>
      <c r="N113" s="501">
        <v>47</v>
      </c>
      <c r="P113" s="500" t="s">
        <v>983</v>
      </c>
      <c r="Q113" s="500" t="s">
        <v>250</v>
      </c>
      <c r="R113" s="501">
        <v>1261</v>
      </c>
      <c r="U113" s="500" t="s">
        <v>936</v>
      </c>
      <c r="V113" s="501">
        <v>7</v>
      </c>
      <c r="W113" s="501">
        <v>38</v>
      </c>
      <c r="Z113" s="500" t="s">
        <v>969</v>
      </c>
      <c r="AA113" s="500" t="s">
        <v>906</v>
      </c>
      <c r="AB113" s="501">
        <v>1066</v>
      </c>
    </row>
    <row r="114" spans="1:28" ht="15">
      <c r="A114" s="500" t="s">
        <v>934</v>
      </c>
      <c r="B114" s="500" t="s">
        <v>274</v>
      </c>
      <c r="C114" s="500" t="s">
        <v>250</v>
      </c>
      <c r="D114" s="500" t="s">
        <v>272</v>
      </c>
      <c r="E114" s="501">
        <v>6</v>
      </c>
      <c r="G114" s="500" t="s">
        <v>936</v>
      </c>
      <c r="H114" s="501">
        <v>8</v>
      </c>
      <c r="I114" s="501">
        <v>395</v>
      </c>
      <c r="K114" s="500" t="s">
        <v>255</v>
      </c>
      <c r="L114" s="500" t="s">
        <v>972</v>
      </c>
      <c r="M114" s="500" t="s">
        <v>558</v>
      </c>
      <c r="N114" s="501">
        <v>5559</v>
      </c>
      <c r="P114" s="500" t="s">
        <v>984</v>
      </c>
      <c r="Q114" s="500" t="s">
        <v>249</v>
      </c>
      <c r="R114" s="501">
        <v>363</v>
      </c>
      <c r="U114" s="500" t="s">
        <v>936</v>
      </c>
      <c r="V114" s="501">
        <v>8</v>
      </c>
      <c r="W114" s="501">
        <v>35</v>
      </c>
      <c r="Z114" s="500" t="s">
        <v>970</v>
      </c>
      <c r="AA114" s="500" t="s">
        <v>904</v>
      </c>
      <c r="AB114" s="501">
        <v>17</v>
      </c>
    </row>
    <row r="115" spans="1:28" ht="15">
      <c r="A115" s="500" t="s">
        <v>934</v>
      </c>
      <c r="B115" s="500" t="s">
        <v>274</v>
      </c>
      <c r="C115" s="500" t="s">
        <v>250</v>
      </c>
      <c r="D115" s="500" t="s">
        <v>273</v>
      </c>
      <c r="E115" s="501">
        <v>10</v>
      </c>
      <c r="G115" s="500" t="s">
        <v>936</v>
      </c>
      <c r="H115" s="501">
        <v>9</v>
      </c>
      <c r="I115" s="501">
        <v>290</v>
      </c>
      <c r="K115" s="500" t="s">
        <v>255</v>
      </c>
      <c r="L115" s="500" t="s">
        <v>972</v>
      </c>
      <c r="M115" s="500" t="s">
        <v>563</v>
      </c>
      <c r="N115" s="501">
        <v>1</v>
      </c>
      <c r="P115" s="500" t="s">
        <v>984</v>
      </c>
      <c r="Q115" s="500" t="s">
        <v>250</v>
      </c>
      <c r="R115" s="501">
        <v>436</v>
      </c>
      <c r="U115" s="500" t="s">
        <v>936</v>
      </c>
      <c r="V115" s="501">
        <v>9</v>
      </c>
      <c r="W115" s="501">
        <v>19</v>
      </c>
      <c r="Z115" s="500" t="s">
        <v>970</v>
      </c>
      <c r="AA115" s="500" t="s">
        <v>905</v>
      </c>
      <c r="AB115" s="501">
        <v>6626</v>
      </c>
    </row>
    <row r="116" spans="1:28" ht="15">
      <c r="A116" s="500" t="s">
        <v>934</v>
      </c>
      <c r="B116" s="500" t="s">
        <v>275</v>
      </c>
      <c r="C116" s="500" t="s">
        <v>249</v>
      </c>
      <c r="D116" s="500" t="s">
        <v>272</v>
      </c>
      <c r="E116" s="501">
        <v>849</v>
      </c>
      <c r="G116" s="500" t="s">
        <v>936</v>
      </c>
      <c r="H116" s="501">
        <v>10</v>
      </c>
      <c r="I116" s="501">
        <v>201</v>
      </c>
      <c r="K116" s="500" t="s">
        <v>255</v>
      </c>
      <c r="L116" s="500" t="s">
        <v>972</v>
      </c>
      <c r="M116" s="500" t="s">
        <v>559</v>
      </c>
      <c r="N116" s="501">
        <v>1271</v>
      </c>
      <c r="P116" s="500" t="s">
        <v>985</v>
      </c>
      <c r="Q116" s="500" t="s">
        <v>249</v>
      </c>
      <c r="R116" s="501">
        <v>441</v>
      </c>
      <c r="U116" s="500" t="s">
        <v>936</v>
      </c>
      <c r="V116" s="501">
        <v>10</v>
      </c>
      <c r="W116" s="501">
        <v>11</v>
      </c>
      <c r="Z116" s="500" t="s">
        <v>970</v>
      </c>
      <c r="AA116" s="500" t="s">
        <v>906</v>
      </c>
      <c r="AB116" s="501">
        <v>5940</v>
      </c>
    </row>
    <row r="117" spans="1:28" ht="15">
      <c r="A117" s="500" t="s">
        <v>934</v>
      </c>
      <c r="B117" s="500" t="s">
        <v>275</v>
      </c>
      <c r="C117" s="500" t="s">
        <v>249</v>
      </c>
      <c r="D117" s="500" t="s">
        <v>273</v>
      </c>
      <c r="E117" s="501">
        <v>643</v>
      </c>
      <c r="G117" s="500" t="s">
        <v>936</v>
      </c>
      <c r="H117" s="501">
        <v>11</v>
      </c>
      <c r="I117" s="501">
        <v>132</v>
      </c>
      <c r="K117" s="500" t="s">
        <v>255</v>
      </c>
      <c r="L117" s="500" t="s">
        <v>972</v>
      </c>
      <c r="M117" s="500" t="s">
        <v>566</v>
      </c>
      <c r="N117" s="501">
        <v>13</v>
      </c>
      <c r="P117" s="500" t="s">
        <v>985</v>
      </c>
      <c r="Q117" s="500" t="s">
        <v>250</v>
      </c>
      <c r="R117" s="501">
        <v>529</v>
      </c>
      <c r="U117" s="500" t="s">
        <v>936</v>
      </c>
      <c r="V117" s="501">
        <v>11</v>
      </c>
      <c r="W117" s="501">
        <v>14</v>
      </c>
      <c r="Z117" s="500" t="s">
        <v>971</v>
      </c>
      <c r="AA117" s="500" t="s">
        <v>904</v>
      </c>
      <c r="AB117" s="501">
        <v>2</v>
      </c>
    </row>
    <row r="118" spans="1:28" ht="15">
      <c r="A118" s="500" t="s">
        <v>934</v>
      </c>
      <c r="B118" s="500" t="s">
        <v>275</v>
      </c>
      <c r="C118" s="500" t="s">
        <v>250</v>
      </c>
      <c r="D118" s="500" t="s">
        <v>272</v>
      </c>
      <c r="E118" s="501">
        <v>775</v>
      </c>
      <c r="G118" s="500" t="s">
        <v>936</v>
      </c>
      <c r="H118" s="501">
        <v>12</v>
      </c>
      <c r="I118" s="501">
        <v>188</v>
      </c>
      <c r="K118" s="500" t="s">
        <v>255</v>
      </c>
      <c r="L118" s="500" t="s">
        <v>972</v>
      </c>
      <c r="M118" s="500" t="s">
        <v>560</v>
      </c>
      <c r="N118" s="501">
        <v>65</v>
      </c>
      <c r="P118" s="500" t="s">
        <v>986</v>
      </c>
      <c r="Q118" s="500" t="s">
        <v>249</v>
      </c>
      <c r="R118" s="501">
        <v>137763</v>
      </c>
      <c r="U118" s="500" t="s">
        <v>936</v>
      </c>
      <c r="V118" s="501">
        <v>12</v>
      </c>
      <c r="W118" s="501">
        <v>15</v>
      </c>
      <c r="Z118" s="500" t="s">
        <v>971</v>
      </c>
      <c r="AA118" s="500" t="s">
        <v>905</v>
      </c>
      <c r="AB118" s="501">
        <v>942</v>
      </c>
    </row>
    <row r="119" spans="1:28" ht="15">
      <c r="A119" s="500" t="s">
        <v>934</v>
      </c>
      <c r="B119" s="500" t="s">
        <v>275</v>
      </c>
      <c r="C119" s="500" t="s">
        <v>250</v>
      </c>
      <c r="D119" s="500" t="s">
        <v>273</v>
      </c>
      <c r="E119" s="501">
        <v>561</v>
      </c>
      <c r="G119" s="500" t="s">
        <v>937</v>
      </c>
      <c r="H119" s="501">
        <v>0</v>
      </c>
      <c r="I119" s="501">
        <v>206</v>
      </c>
      <c r="K119" s="500" t="s">
        <v>255</v>
      </c>
      <c r="L119" s="500" t="s">
        <v>972</v>
      </c>
      <c r="M119" s="500" t="s">
        <v>255</v>
      </c>
      <c r="N119" s="501">
        <v>2</v>
      </c>
      <c r="P119" s="500" t="s">
        <v>986</v>
      </c>
      <c r="Q119" s="500" t="s">
        <v>250</v>
      </c>
      <c r="R119" s="501">
        <v>126562</v>
      </c>
      <c r="U119" s="500" t="s">
        <v>937</v>
      </c>
      <c r="V119" s="501">
        <v>0</v>
      </c>
      <c r="W119" s="501">
        <v>8</v>
      </c>
      <c r="Z119" s="500" t="s">
        <v>971</v>
      </c>
      <c r="AA119" s="500" t="s">
        <v>906</v>
      </c>
      <c r="AB119" s="501">
        <v>894</v>
      </c>
    </row>
    <row r="120" spans="1:28" ht="15">
      <c r="A120" s="500" t="s">
        <v>935</v>
      </c>
      <c r="B120" s="500" t="s">
        <v>254</v>
      </c>
      <c r="C120" s="500" t="s">
        <v>250</v>
      </c>
      <c r="D120" s="500" t="s">
        <v>272</v>
      </c>
      <c r="E120" s="501">
        <v>1</v>
      </c>
      <c r="G120" s="500" t="s">
        <v>937</v>
      </c>
      <c r="H120" s="501">
        <v>1</v>
      </c>
      <c r="I120" s="501">
        <v>916</v>
      </c>
      <c r="K120" s="500" t="s">
        <v>255</v>
      </c>
      <c r="L120" s="500" t="s">
        <v>972</v>
      </c>
      <c r="M120" s="500" t="s">
        <v>1105</v>
      </c>
      <c r="N120" s="501">
        <v>2</v>
      </c>
      <c r="P120" s="500" t="s">
        <v>987</v>
      </c>
      <c r="Q120" s="500" t="s">
        <v>249</v>
      </c>
      <c r="R120" s="501">
        <v>1081</v>
      </c>
      <c r="U120" s="500" t="s">
        <v>937</v>
      </c>
      <c r="V120" s="501">
        <v>1</v>
      </c>
      <c r="W120" s="501">
        <v>56</v>
      </c>
      <c r="Z120" s="500" t="s">
        <v>972</v>
      </c>
      <c r="AA120" s="500" t="s">
        <v>904</v>
      </c>
      <c r="AB120" s="501">
        <v>1</v>
      </c>
    </row>
    <row r="121" spans="1:28" ht="15">
      <c r="A121" s="500" t="s">
        <v>935</v>
      </c>
      <c r="B121" s="500" t="s">
        <v>254</v>
      </c>
      <c r="C121" s="500" t="s">
        <v>250</v>
      </c>
      <c r="D121" s="500" t="s">
        <v>273</v>
      </c>
      <c r="E121" s="501">
        <v>1</v>
      </c>
      <c r="G121" s="500" t="s">
        <v>937</v>
      </c>
      <c r="H121" s="501">
        <v>2</v>
      </c>
      <c r="I121" s="501">
        <v>3046</v>
      </c>
      <c r="K121" s="500" t="s">
        <v>255</v>
      </c>
      <c r="L121" s="500" t="s">
        <v>972</v>
      </c>
      <c r="M121" s="500" t="s">
        <v>274</v>
      </c>
      <c r="N121" s="501">
        <v>29</v>
      </c>
      <c r="P121" s="500" t="s">
        <v>987</v>
      </c>
      <c r="Q121" s="500" t="s">
        <v>250</v>
      </c>
      <c r="R121" s="501">
        <v>1377</v>
      </c>
      <c r="U121" s="500" t="s">
        <v>937</v>
      </c>
      <c r="V121" s="501">
        <v>2</v>
      </c>
      <c r="W121" s="501">
        <v>208</v>
      </c>
      <c r="Z121" s="500" t="s">
        <v>972</v>
      </c>
      <c r="AA121" s="500" t="s">
        <v>905</v>
      </c>
      <c r="AB121" s="501">
        <v>4823</v>
      </c>
    </row>
    <row r="122" spans="1:28" ht="15">
      <c r="A122" s="500" t="s">
        <v>935</v>
      </c>
      <c r="B122" s="500" t="s">
        <v>254</v>
      </c>
      <c r="C122" s="500" t="s">
        <v>249</v>
      </c>
      <c r="D122" s="500" t="s">
        <v>272</v>
      </c>
      <c r="E122" s="501">
        <v>334</v>
      </c>
      <c r="G122" s="500" t="s">
        <v>937</v>
      </c>
      <c r="H122" s="501">
        <v>3</v>
      </c>
      <c r="I122" s="501">
        <v>1345</v>
      </c>
      <c r="K122" s="500" t="s">
        <v>255</v>
      </c>
      <c r="L122" s="500" t="s">
        <v>972</v>
      </c>
      <c r="M122" s="500" t="s">
        <v>286</v>
      </c>
      <c r="N122" s="501">
        <v>24</v>
      </c>
      <c r="P122" s="500" t="s">
        <v>988</v>
      </c>
      <c r="Q122" s="500" t="s">
        <v>249</v>
      </c>
      <c r="R122" s="501">
        <v>1655</v>
      </c>
      <c r="U122" s="500" t="s">
        <v>937</v>
      </c>
      <c r="V122" s="501">
        <v>3</v>
      </c>
      <c r="W122" s="501">
        <v>89</v>
      </c>
      <c r="Z122" s="500" t="s">
        <v>972</v>
      </c>
      <c r="AA122" s="500" t="s">
        <v>906</v>
      </c>
      <c r="AB122" s="501">
        <v>4280</v>
      </c>
    </row>
    <row r="123" spans="1:28" ht="15">
      <c r="A123" s="500" t="s">
        <v>935</v>
      </c>
      <c r="B123" s="500" t="s">
        <v>254</v>
      </c>
      <c r="C123" s="500" t="s">
        <v>249</v>
      </c>
      <c r="D123" s="500" t="s">
        <v>273</v>
      </c>
      <c r="E123" s="501">
        <v>526</v>
      </c>
      <c r="G123" s="500" t="s">
        <v>937</v>
      </c>
      <c r="H123" s="501">
        <v>4</v>
      </c>
      <c r="I123" s="501">
        <v>5312</v>
      </c>
      <c r="K123" s="500" t="s">
        <v>255</v>
      </c>
      <c r="L123" s="500" t="s">
        <v>972</v>
      </c>
      <c r="M123" s="500" t="s">
        <v>283</v>
      </c>
      <c r="N123" s="501">
        <v>37839</v>
      </c>
      <c r="P123" s="500" t="s">
        <v>988</v>
      </c>
      <c r="Q123" s="500" t="s">
        <v>250</v>
      </c>
      <c r="R123" s="501">
        <v>1622</v>
      </c>
      <c r="U123" s="500" t="s">
        <v>937</v>
      </c>
      <c r="V123" s="501">
        <v>4</v>
      </c>
      <c r="W123" s="501">
        <v>895</v>
      </c>
      <c r="Z123" s="500" t="s">
        <v>973</v>
      </c>
      <c r="AA123" s="500" t="s">
        <v>904</v>
      </c>
      <c r="AB123" s="501">
        <v>3</v>
      </c>
    </row>
    <row r="124" spans="1:28" ht="15">
      <c r="A124" s="500" t="s">
        <v>935</v>
      </c>
      <c r="B124" s="500" t="s">
        <v>254</v>
      </c>
      <c r="C124" s="500" t="s">
        <v>250</v>
      </c>
      <c r="D124" s="500" t="s">
        <v>272</v>
      </c>
      <c r="E124" s="501">
        <v>275</v>
      </c>
      <c r="G124" s="500" t="s">
        <v>937</v>
      </c>
      <c r="H124" s="501">
        <v>5</v>
      </c>
      <c r="I124" s="501">
        <v>697</v>
      </c>
      <c r="K124" s="500" t="s">
        <v>255</v>
      </c>
      <c r="L124" s="500" t="s">
        <v>972</v>
      </c>
      <c r="M124" s="500" t="s">
        <v>284</v>
      </c>
      <c r="N124" s="501">
        <v>3</v>
      </c>
      <c r="P124" s="500" t="s">
        <v>989</v>
      </c>
      <c r="Q124" s="500" t="s">
        <v>249</v>
      </c>
      <c r="R124" s="501">
        <v>1706</v>
      </c>
      <c r="U124" s="500" t="s">
        <v>937</v>
      </c>
      <c r="V124" s="501">
        <v>5</v>
      </c>
      <c r="W124" s="501">
        <v>110</v>
      </c>
      <c r="Z124" s="500" t="s">
        <v>973</v>
      </c>
      <c r="AA124" s="500" t="s">
        <v>905</v>
      </c>
      <c r="AB124" s="501">
        <v>3363</v>
      </c>
    </row>
    <row r="125" spans="1:28" ht="15">
      <c r="A125" s="500" t="s">
        <v>935</v>
      </c>
      <c r="B125" s="500" t="s">
        <v>254</v>
      </c>
      <c r="C125" s="500" t="s">
        <v>250</v>
      </c>
      <c r="D125" s="500" t="s">
        <v>273</v>
      </c>
      <c r="E125" s="501">
        <v>445</v>
      </c>
      <c r="G125" s="500" t="s">
        <v>937</v>
      </c>
      <c r="H125" s="501">
        <v>6</v>
      </c>
      <c r="I125" s="501">
        <v>637</v>
      </c>
      <c r="K125" s="500" t="s">
        <v>255</v>
      </c>
      <c r="L125" s="500" t="s">
        <v>972</v>
      </c>
      <c r="M125" s="500" t="s">
        <v>285</v>
      </c>
      <c r="N125" s="501">
        <v>435</v>
      </c>
      <c r="P125" s="500" t="s">
        <v>989</v>
      </c>
      <c r="Q125" s="500" t="s">
        <v>250</v>
      </c>
      <c r="R125" s="501">
        <v>1971</v>
      </c>
      <c r="U125" s="500" t="s">
        <v>937</v>
      </c>
      <c r="V125" s="501">
        <v>6</v>
      </c>
      <c r="W125" s="501">
        <v>100</v>
      </c>
      <c r="Z125" s="500" t="s">
        <v>973</v>
      </c>
      <c r="AA125" s="500" t="s">
        <v>906</v>
      </c>
      <c r="AB125" s="501">
        <v>2760</v>
      </c>
    </row>
    <row r="126" spans="1:28" ht="15">
      <c r="A126" s="500" t="s">
        <v>935</v>
      </c>
      <c r="B126" s="500" t="s">
        <v>255</v>
      </c>
      <c r="C126" s="500" t="s">
        <v>249</v>
      </c>
      <c r="D126" s="500" t="s">
        <v>272</v>
      </c>
      <c r="E126" s="501">
        <v>216</v>
      </c>
      <c r="G126" s="500" t="s">
        <v>937</v>
      </c>
      <c r="H126" s="501">
        <v>7</v>
      </c>
      <c r="I126" s="501">
        <v>516</v>
      </c>
      <c r="K126" s="500" t="s">
        <v>255</v>
      </c>
      <c r="L126" s="500" t="s">
        <v>972</v>
      </c>
      <c r="M126" s="500" t="s">
        <v>256</v>
      </c>
      <c r="N126" s="501">
        <v>70</v>
      </c>
      <c r="P126" s="500" t="s">
        <v>990</v>
      </c>
      <c r="Q126" s="500" t="s">
        <v>249</v>
      </c>
      <c r="R126" s="501">
        <v>27543</v>
      </c>
      <c r="U126" s="500" t="s">
        <v>937</v>
      </c>
      <c r="V126" s="501">
        <v>7</v>
      </c>
      <c r="W126" s="501">
        <v>63</v>
      </c>
      <c r="Z126" s="500" t="s">
        <v>974</v>
      </c>
      <c r="AA126" s="500" t="s">
        <v>904</v>
      </c>
      <c r="AB126" s="501">
        <v>826</v>
      </c>
    </row>
    <row r="127" spans="1:28" ht="15">
      <c r="A127" s="500" t="s">
        <v>935</v>
      </c>
      <c r="B127" s="500" t="s">
        <v>255</v>
      </c>
      <c r="C127" s="500" t="s">
        <v>249</v>
      </c>
      <c r="D127" s="500" t="s">
        <v>273</v>
      </c>
      <c r="E127" s="501">
        <v>166</v>
      </c>
      <c r="G127" s="500" t="s">
        <v>937</v>
      </c>
      <c r="H127" s="501">
        <v>8</v>
      </c>
      <c r="I127" s="501">
        <v>391</v>
      </c>
      <c r="K127" s="500" t="s">
        <v>255</v>
      </c>
      <c r="L127" s="500" t="s">
        <v>972</v>
      </c>
      <c r="M127" s="500" t="s">
        <v>257</v>
      </c>
      <c r="N127" s="501">
        <v>778</v>
      </c>
      <c r="P127" s="500" t="s">
        <v>990</v>
      </c>
      <c r="Q127" s="500" t="s">
        <v>250</v>
      </c>
      <c r="R127" s="501">
        <v>27062</v>
      </c>
      <c r="U127" s="500" t="s">
        <v>937</v>
      </c>
      <c r="V127" s="501">
        <v>8</v>
      </c>
      <c r="W127" s="501">
        <v>40</v>
      </c>
      <c r="Z127" s="500" t="s">
        <v>974</v>
      </c>
      <c r="AA127" s="500" t="s">
        <v>905</v>
      </c>
      <c r="AB127" s="501">
        <v>59676</v>
      </c>
    </row>
    <row r="128" spans="1:28" ht="15">
      <c r="A128" s="500" t="s">
        <v>935</v>
      </c>
      <c r="B128" s="500" t="s">
        <v>255</v>
      </c>
      <c r="C128" s="500" t="s">
        <v>250</v>
      </c>
      <c r="D128" s="500" t="s">
        <v>272</v>
      </c>
      <c r="E128" s="501">
        <v>184</v>
      </c>
      <c r="G128" s="500" t="s">
        <v>937</v>
      </c>
      <c r="H128" s="501">
        <v>9</v>
      </c>
      <c r="I128" s="501">
        <v>280</v>
      </c>
      <c r="K128" s="500" t="s">
        <v>255</v>
      </c>
      <c r="L128" s="500" t="s">
        <v>1002</v>
      </c>
      <c r="M128" s="500" t="s">
        <v>283</v>
      </c>
      <c r="N128" s="501">
        <v>5</v>
      </c>
      <c r="P128" s="500" t="s">
        <v>991</v>
      </c>
      <c r="Q128" s="500" t="s">
        <v>249</v>
      </c>
      <c r="R128" s="501">
        <v>4564</v>
      </c>
      <c r="U128" s="500" t="s">
        <v>937</v>
      </c>
      <c r="V128" s="501">
        <v>9</v>
      </c>
      <c r="W128" s="501">
        <v>20</v>
      </c>
      <c r="Z128" s="500" t="s">
        <v>974</v>
      </c>
      <c r="AA128" s="500" t="s">
        <v>906</v>
      </c>
      <c r="AB128" s="501">
        <v>93023</v>
      </c>
    </row>
    <row r="129" spans="1:28" ht="15">
      <c r="A129" s="500" t="s">
        <v>935</v>
      </c>
      <c r="B129" s="500" t="s">
        <v>255</v>
      </c>
      <c r="C129" s="500" t="s">
        <v>250</v>
      </c>
      <c r="D129" s="500" t="s">
        <v>273</v>
      </c>
      <c r="E129" s="501">
        <v>163</v>
      </c>
      <c r="G129" s="500" t="s">
        <v>937</v>
      </c>
      <c r="H129" s="501">
        <v>10</v>
      </c>
      <c r="I129" s="501">
        <v>237</v>
      </c>
      <c r="K129" s="500" t="s">
        <v>255</v>
      </c>
      <c r="L129" s="500" t="s">
        <v>1002</v>
      </c>
      <c r="M129" s="500" t="s">
        <v>254</v>
      </c>
      <c r="N129" s="501">
        <v>24</v>
      </c>
      <c r="P129" s="500" t="s">
        <v>991</v>
      </c>
      <c r="Q129" s="500" t="s">
        <v>250</v>
      </c>
      <c r="R129" s="501">
        <v>4124</v>
      </c>
      <c r="U129" s="500" t="s">
        <v>937</v>
      </c>
      <c r="V129" s="501">
        <v>10</v>
      </c>
      <c r="W129" s="501">
        <v>16</v>
      </c>
      <c r="Z129" s="500" t="s">
        <v>975</v>
      </c>
      <c r="AA129" s="500" t="s">
        <v>904</v>
      </c>
      <c r="AB129" s="501">
        <v>9</v>
      </c>
    </row>
    <row r="130" spans="1:28" ht="15">
      <c r="A130" s="500" t="s">
        <v>935</v>
      </c>
      <c r="B130" s="500" t="s">
        <v>274</v>
      </c>
      <c r="C130" s="500" t="s">
        <v>249</v>
      </c>
      <c r="D130" s="500" t="s">
        <v>272</v>
      </c>
      <c r="E130" s="501">
        <v>1</v>
      </c>
      <c r="G130" s="500" t="s">
        <v>937</v>
      </c>
      <c r="H130" s="501">
        <v>11</v>
      </c>
      <c r="I130" s="501">
        <v>149</v>
      </c>
      <c r="K130" s="500" t="s">
        <v>255</v>
      </c>
      <c r="L130" s="500" t="s">
        <v>1002</v>
      </c>
      <c r="M130" s="500" t="s">
        <v>564</v>
      </c>
      <c r="N130" s="501">
        <v>1</v>
      </c>
      <c r="P130" s="500" t="s">
        <v>992</v>
      </c>
      <c r="Q130" s="500" t="s">
        <v>249</v>
      </c>
      <c r="R130" s="501">
        <v>1418</v>
      </c>
      <c r="U130" s="500" t="s">
        <v>937</v>
      </c>
      <c r="V130" s="501">
        <v>11</v>
      </c>
      <c r="W130" s="501">
        <v>7</v>
      </c>
      <c r="Z130" s="500" t="s">
        <v>975</v>
      </c>
      <c r="AA130" s="500" t="s">
        <v>905</v>
      </c>
      <c r="AB130" s="501">
        <v>3687</v>
      </c>
    </row>
    <row r="131" spans="1:28" ht="15">
      <c r="A131" s="500" t="s">
        <v>935</v>
      </c>
      <c r="B131" s="500" t="s">
        <v>274</v>
      </c>
      <c r="C131" s="500" t="s">
        <v>249</v>
      </c>
      <c r="D131" s="500" t="s">
        <v>273</v>
      </c>
      <c r="E131" s="501">
        <v>9</v>
      </c>
      <c r="G131" s="500" t="s">
        <v>937</v>
      </c>
      <c r="H131" s="501">
        <v>12</v>
      </c>
      <c r="I131" s="501">
        <v>194</v>
      </c>
      <c r="K131" s="500" t="s">
        <v>255</v>
      </c>
      <c r="L131" s="500" t="s">
        <v>1002</v>
      </c>
      <c r="M131" s="500" t="s">
        <v>562</v>
      </c>
      <c r="N131" s="501">
        <v>2</v>
      </c>
      <c r="P131" s="500" t="s">
        <v>992</v>
      </c>
      <c r="Q131" s="500" t="s">
        <v>250</v>
      </c>
      <c r="R131" s="501">
        <v>1890</v>
      </c>
      <c r="U131" s="500" t="s">
        <v>937</v>
      </c>
      <c r="V131" s="501">
        <v>12</v>
      </c>
      <c r="W131" s="501">
        <v>10</v>
      </c>
      <c r="Z131" s="500" t="s">
        <v>975</v>
      </c>
      <c r="AA131" s="500" t="s">
        <v>906</v>
      </c>
      <c r="AB131" s="501">
        <v>3792</v>
      </c>
    </row>
    <row r="132" spans="1:28" ht="15">
      <c r="A132" s="500" t="s">
        <v>935</v>
      </c>
      <c r="B132" s="500" t="s">
        <v>274</v>
      </c>
      <c r="C132" s="500" t="s">
        <v>250</v>
      </c>
      <c r="D132" s="500" t="s">
        <v>272</v>
      </c>
      <c r="E132" s="501">
        <v>1</v>
      </c>
      <c r="G132" s="500" t="s">
        <v>938</v>
      </c>
      <c r="H132" s="501">
        <v>0</v>
      </c>
      <c r="I132" s="501">
        <v>214</v>
      </c>
      <c r="K132" s="500" t="s">
        <v>255</v>
      </c>
      <c r="L132" s="500" t="s">
        <v>1002</v>
      </c>
      <c r="M132" s="500" t="s">
        <v>558</v>
      </c>
      <c r="N132" s="501">
        <v>3308</v>
      </c>
      <c r="P132" s="500" t="s">
        <v>993</v>
      </c>
      <c r="Q132" s="500" t="s">
        <v>249</v>
      </c>
      <c r="R132" s="501">
        <v>4802</v>
      </c>
      <c r="U132" s="500" t="s">
        <v>938</v>
      </c>
      <c r="V132" s="501">
        <v>0</v>
      </c>
      <c r="W132" s="501">
        <v>95</v>
      </c>
      <c r="Z132" s="500" t="s">
        <v>976</v>
      </c>
      <c r="AA132" s="500" t="s">
        <v>904</v>
      </c>
      <c r="AB132" s="501">
        <v>2</v>
      </c>
    </row>
    <row r="133" spans="1:28" ht="15">
      <c r="A133" s="500" t="s">
        <v>935</v>
      </c>
      <c r="B133" s="500" t="s">
        <v>274</v>
      </c>
      <c r="C133" s="500" t="s">
        <v>250</v>
      </c>
      <c r="D133" s="500" t="s">
        <v>273</v>
      </c>
      <c r="E133" s="501">
        <v>4</v>
      </c>
      <c r="G133" s="500" t="s">
        <v>938</v>
      </c>
      <c r="H133" s="501">
        <v>1</v>
      </c>
      <c r="I133" s="501">
        <v>933</v>
      </c>
      <c r="K133" s="500" t="s">
        <v>255</v>
      </c>
      <c r="L133" s="500" t="s">
        <v>1002</v>
      </c>
      <c r="M133" s="500" t="s">
        <v>563</v>
      </c>
      <c r="N133" s="501">
        <v>1</v>
      </c>
      <c r="P133" s="500" t="s">
        <v>993</v>
      </c>
      <c r="Q133" s="500" t="s">
        <v>250</v>
      </c>
      <c r="R133" s="501">
        <v>4936</v>
      </c>
      <c r="U133" s="500" t="s">
        <v>938</v>
      </c>
      <c r="V133" s="501">
        <v>1</v>
      </c>
      <c r="W133" s="501">
        <v>385</v>
      </c>
      <c r="Z133" s="500" t="s">
        <v>976</v>
      </c>
      <c r="AA133" s="500" t="s">
        <v>905</v>
      </c>
      <c r="AB133" s="501">
        <v>1222</v>
      </c>
    </row>
    <row r="134" spans="1:28" ht="15">
      <c r="A134" s="500" t="s">
        <v>935</v>
      </c>
      <c r="B134" s="500" t="s">
        <v>275</v>
      </c>
      <c r="C134" s="500" t="s">
        <v>249</v>
      </c>
      <c r="D134" s="500" t="s">
        <v>272</v>
      </c>
      <c r="E134" s="501">
        <v>102</v>
      </c>
      <c r="G134" s="500" t="s">
        <v>938</v>
      </c>
      <c r="H134" s="501">
        <v>2</v>
      </c>
      <c r="I134" s="501">
        <v>2988</v>
      </c>
      <c r="K134" s="500" t="s">
        <v>255</v>
      </c>
      <c r="L134" s="500" t="s">
        <v>1002</v>
      </c>
      <c r="M134" s="500" t="s">
        <v>559</v>
      </c>
      <c r="N134" s="501">
        <v>7</v>
      </c>
      <c r="P134" s="500" t="s">
        <v>994</v>
      </c>
      <c r="Q134" s="500" t="s">
        <v>249</v>
      </c>
      <c r="R134" s="501">
        <v>555</v>
      </c>
      <c r="U134" s="500" t="s">
        <v>938</v>
      </c>
      <c r="V134" s="501">
        <v>2</v>
      </c>
      <c r="W134" s="501">
        <v>1240</v>
      </c>
      <c r="Z134" s="500" t="s">
        <v>976</v>
      </c>
      <c r="AA134" s="500" t="s">
        <v>906</v>
      </c>
      <c r="AB134" s="501">
        <v>1497</v>
      </c>
    </row>
    <row r="135" spans="1:28" ht="15">
      <c r="A135" s="500" t="s">
        <v>935</v>
      </c>
      <c r="B135" s="500" t="s">
        <v>275</v>
      </c>
      <c r="C135" s="500" t="s">
        <v>249</v>
      </c>
      <c r="D135" s="500" t="s">
        <v>273</v>
      </c>
      <c r="E135" s="501">
        <v>144</v>
      </c>
      <c r="G135" s="500" t="s">
        <v>938</v>
      </c>
      <c r="H135" s="501">
        <v>3</v>
      </c>
      <c r="I135" s="501">
        <v>1371</v>
      </c>
      <c r="K135" s="500" t="s">
        <v>255</v>
      </c>
      <c r="L135" s="500" t="s">
        <v>1002</v>
      </c>
      <c r="M135" s="500" t="s">
        <v>560</v>
      </c>
      <c r="N135" s="501">
        <v>35</v>
      </c>
      <c r="P135" s="500" t="s">
        <v>994</v>
      </c>
      <c r="Q135" s="500" t="s">
        <v>250</v>
      </c>
      <c r="R135" s="501">
        <v>626</v>
      </c>
      <c r="U135" s="500" t="s">
        <v>938</v>
      </c>
      <c r="V135" s="501">
        <v>3</v>
      </c>
      <c r="W135" s="501">
        <v>588</v>
      </c>
      <c r="Z135" s="500" t="s">
        <v>977</v>
      </c>
      <c r="AA135" s="500" t="s">
        <v>905</v>
      </c>
      <c r="AB135" s="501">
        <v>338</v>
      </c>
    </row>
    <row r="136" spans="1:28" ht="15">
      <c r="A136" s="500" t="s">
        <v>935</v>
      </c>
      <c r="B136" s="500" t="s">
        <v>275</v>
      </c>
      <c r="C136" s="500" t="s">
        <v>250</v>
      </c>
      <c r="D136" s="500" t="s">
        <v>272</v>
      </c>
      <c r="E136" s="501">
        <v>78</v>
      </c>
      <c r="G136" s="500" t="s">
        <v>938</v>
      </c>
      <c r="H136" s="501">
        <v>4</v>
      </c>
      <c r="I136" s="501">
        <v>6321</v>
      </c>
      <c r="K136" s="500" t="s">
        <v>255</v>
      </c>
      <c r="L136" s="500" t="s">
        <v>1002</v>
      </c>
      <c r="M136" s="500" t="s">
        <v>255</v>
      </c>
      <c r="N136" s="501">
        <v>1</v>
      </c>
      <c r="P136" s="500" t="s">
        <v>995</v>
      </c>
      <c r="Q136" s="500" t="s">
        <v>249</v>
      </c>
      <c r="R136" s="501">
        <v>845</v>
      </c>
      <c r="U136" s="500" t="s">
        <v>938</v>
      </c>
      <c r="V136" s="501">
        <v>4</v>
      </c>
      <c r="W136" s="501">
        <v>4157</v>
      </c>
      <c r="Z136" s="500" t="s">
        <v>977</v>
      </c>
      <c r="AA136" s="500" t="s">
        <v>906</v>
      </c>
      <c r="AB136" s="501">
        <v>352</v>
      </c>
    </row>
    <row r="137" spans="1:28" ht="15">
      <c r="A137" s="500" t="s">
        <v>935</v>
      </c>
      <c r="B137" s="500" t="s">
        <v>275</v>
      </c>
      <c r="C137" s="500" t="s">
        <v>250</v>
      </c>
      <c r="D137" s="500" t="s">
        <v>273</v>
      </c>
      <c r="E137" s="501">
        <v>90</v>
      </c>
      <c r="G137" s="500" t="s">
        <v>938</v>
      </c>
      <c r="H137" s="501">
        <v>5</v>
      </c>
      <c r="I137" s="501">
        <v>959</v>
      </c>
      <c r="K137" s="500" t="s">
        <v>255</v>
      </c>
      <c r="L137" s="500" t="s">
        <v>1002</v>
      </c>
      <c r="M137" s="500" t="s">
        <v>286</v>
      </c>
      <c r="N137" s="501">
        <v>4</v>
      </c>
      <c r="P137" s="500" t="s">
        <v>995</v>
      </c>
      <c r="Q137" s="500" t="s">
        <v>250</v>
      </c>
      <c r="R137" s="501">
        <v>1016</v>
      </c>
      <c r="U137" s="500" t="s">
        <v>938</v>
      </c>
      <c r="V137" s="501">
        <v>5</v>
      </c>
      <c r="W137" s="501">
        <v>637</v>
      </c>
      <c r="Z137" s="500" t="s">
        <v>978</v>
      </c>
      <c r="AA137" s="500" t="s">
        <v>904</v>
      </c>
      <c r="AB137" s="501">
        <v>61</v>
      </c>
    </row>
    <row r="138" spans="1:28" ht="15">
      <c r="A138" s="500" t="s">
        <v>936</v>
      </c>
      <c r="B138" s="500" t="s">
        <v>254</v>
      </c>
      <c r="C138" s="500" t="s">
        <v>249</v>
      </c>
      <c r="D138" s="500" t="s">
        <v>272</v>
      </c>
      <c r="E138" s="501">
        <v>2137</v>
      </c>
      <c r="G138" s="500" t="s">
        <v>938</v>
      </c>
      <c r="H138" s="501">
        <v>6</v>
      </c>
      <c r="I138" s="501">
        <v>928</v>
      </c>
      <c r="K138" s="500" t="s">
        <v>255</v>
      </c>
      <c r="L138" s="500" t="s">
        <v>1002</v>
      </c>
      <c r="M138" s="500" t="s">
        <v>283</v>
      </c>
      <c r="N138" s="501">
        <v>19494</v>
      </c>
      <c r="P138" s="500" t="s">
        <v>996</v>
      </c>
      <c r="Q138" s="500" t="s">
        <v>249</v>
      </c>
      <c r="R138" s="501">
        <v>16620</v>
      </c>
      <c r="U138" s="500" t="s">
        <v>938</v>
      </c>
      <c r="V138" s="501">
        <v>6</v>
      </c>
      <c r="W138" s="501">
        <v>572</v>
      </c>
      <c r="Z138" s="500" t="s">
        <v>978</v>
      </c>
      <c r="AA138" s="500" t="s">
        <v>905</v>
      </c>
      <c r="AB138" s="501">
        <v>15487</v>
      </c>
    </row>
    <row r="139" spans="1:28" ht="15">
      <c r="A139" s="500" t="s">
        <v>936</v>
      </c>
      <c r="B139" s="500" t="s">
        <v>254</v>
      </c>
      <c r="C139" s="500" t="s">
        <v>249</v>
      </c>
      <c r="D139" s="500" t="s">
        <v>273</v>
      </c>
      <c r="E139" s="501">
        <v>506</v>
      </c>
      <c r="G139" s="500" t="s">
        <v>938</v>
      </c>
      <c r="H139" s="501">
        <v>7</v>
      </c>
      <c r="I139" s="501">
        <v>828</v>
      </c>
      <c r="K139" s="500" t="s">
        <v>255</v>
      </c>
      <c r="L139" s="500" t="s">
        <v>1002</v>
      </c>
      <c r="M139" s="500" t="s">
        <v>284</v>
      </c>
      <c r="N139" s="501">
        <v>2</v>
      </c>
      <c r="P139" s="500" t="s">
        <v>996</v>
      </c>
      <c r="Q139" s="500" t="s">
        <v>250</v>
      </c>
      <c r="R139" s="501">
        <v>16679</v>
      </c>
      <c r="U139" s="500" t="s">
        <v>938</v>
      </c>
      <c r="V139" s="501">
        <v>7</v>
      </c>
      <c r="W139" s="501">
        <v>439</v>
      </c>
      <c r="Z139" s="500" t="s">
        <v>978</v>
      </c>
      <c r="AA139" s="500" t="s">
        <v>906</v>
      </c>
      <c r="AB139" s="501">
        <v>18074</v>
      </c>
    </row>
    <row r="140" spans="1:28" ht="15">
      <c r="A140" s="500" t="s">
        <v>936</v>
      </c>
      <c r="B140" s="500" t="s">
        <v>254</v>
      </c>
      <c r="C140" s="500" t="s">
        <v>250</v>
      </c>
      <c r="D140" s="500" t="s">
        <v>272</v>
      </c>
      <c r="E140" s="501">
        <v>2259</v>
      </c>
      <c r="G140" s="500" t="s">
        <v>938</v>
      </c>
      <c r="H140" s="501">
        <v>8</v>
      </c>
      <c r="I140" s="501">
        <v>703</v>
      </c>
      <c r="K140" s="500" t="s">
        <v>255</v>
      </c>
      <c r="L140" s="500" t="s">
        <v>1002</v>
      </c>
      <c r="M140" s="500" t="s">
        <v>285</v>
      </c>
      <c r="N140" s="501">
        <v>84</v>
      </c>
      <c r="P140" s="500" t="s">
        <v>997</v>
      </c>
      <c r="Q140" s="500" t="s">
        <v>249</v>
      </c>
      <c r="R140" s="501">
        <v>412</v>
      </c>
      <c r="U140" s="500" t="s">
        <v>938</v>
      </c>
      <c r="V140" s="501">
        <v>8</v>
      </c>
      <c r="W140" s="501">
        <v>338</v>
      </c>
      <c r="Z140" s="500" t="s">
        <v>979</v>
      </c>
      <c r="AA140" s="500" t="s">
        <v>904</v>
      </c>
      <c r="AB140" s="501">
        <v>1</v>
      </c>
    </row>
    <row r="141" spans="1:28" ht="15">
      <c r="A141" s="500" t="s">
        <v>936</v>
      </c>
      <c r="B141" s="500" t="s">
        <v>254</v>
      </c>
      <c r="C141" s="500" t="s">
        <v>250</v>
      </c>
      <c r="D141" s="500" t="s">
        <v>273</v>
      </c>
      <c r="E141" s="501">
        <v>467</v>
      </c>
      <c r="G141" s="500" t="s">
        <v>938</v>
      </c>
      <c r="H141" s="501">
        <v>9</v>
      </c>
      <c r="I141" s="501">
        <v>511</v>
      </c>
      <c r="K141" s="500" t="s">
        <v>255</v>
      </c>
      <c r="L141" s="500" t="s">
        <v>1002</v>
      </c>
      <c r="M141" s="500" t="s">
        <v>256</v>
      </c>
      <c r="N141" s="501">
        <v>15</v>
      </c>
      <c r="P141" s="500" t="s">
        <v>997</v>
      </c>
      <c r="Q141" s="500" t="s">
        <v>250</v>
      </c>
      <c r="R141" s="501">
        <v>414</v>
      </c>
      <c r="U141" s="500" t="s">
        <v>938</v>
      </c>
      <c r="V141" s="501">
        <v>9</v>
      </c>
      <c r="W141" s="501">
        <v>234</v>
      </c>
      <c r="Z141" s="500" t="s">
        <v>979</v>
      </c>
      <c r="AA141" s="500" t="s">
        <v>905</v>
      </c>
      <c r="AB141" s="501">
        <v>1139</v>
      </c>
    </row>
    <row r="142" spans="1:28" ht="15">
      <c r="A142" s="500" t="s">
        <v>936</v>
      </c>
      <c r="B142" s="500" t="s">
        <v>255</v>
      </c>
      <c r="C142" s="500" t="s">
        <v>249</v>
      </c>
      <c r="D142" s="500" t="s">
        <v>272</v>
      </c>
      <c r="E142" s="501">
        <v>1028</v>
      </c>
      <c r="G142" s="500" t="s">
        <v>938</v>
      </c>
      <c r="H142" s="501">
        <v>10</v>
      </c>
      <c r="I142" s="501">
        <v>420</v>
      </c>
      <c r="K142" s="500" t="s">
        <v>255</v>
      </c>
      <c r="L142" s="500" t="s">
        <v>1002</v>
      </c>
      <c r="M142" s="500" t="s">
        <v>257</v>
      </c>
      <c r="N142" s="501">
        <v>383</v>
      </c>
      <c r="P142" s="500" t="s">
        <v>998</v>
      </c>
      <c r="Q142" s="500" t="s">
        <v>249</v>
      </c>
      <c r="R142" s="501">
        <v>111</v>
      </c>
      <c r="U142" s="500" t="s">
        <v>938</v>
      </c>
      <c r="V142" s="501">
        <v>10</v>
      </c>
      <c r="W142" s="501">
        <v>172</v>
      </c>
      <c r="Z142" s="500" t="s">
        <v>979</v>
      </c>
      <c r="AA142" s="500" t="s">
        <v>906</v>
      </c>
      <c r="AB142" s="501">
        <v>1166</v>
      </c>
    </row>
    <row r="143" spans="1:28" ht="15">
      <c r="A143" s="500" t="s">
        <v>936</v>
      </c>
      <c r="B143" s="500" t="s">
        <v>255</v>
      </c>
      <c r="C143" s="500" t="s">
        <v>249</v>
      </c>
      <c r="D143" s="500" t="s">
        <v>273</v>
      </c>
      <c r="E143" s="501">
        <v>218</v>
      </c>
      <c r="G143" s="500" t="s">
        <v>938</v>
      </c>
      <c r="H143" s="501">
        <v>11</v>
      </c>
      <c r="I143" s="501">
        <v>303</v>
      </c>
      <c r="K143" s="500" t="s">
        <v>255</v>
      </c>
      <c r="L143" s="500" t="s">
        <v>1036</v>
      </c>
      <c r="M143" s="500" t="s">
        <v>283</v>
      </c>
      <c r="N143" s="501">
        <v>30</v>
      </c>
      <c r="P143" s="500" t="s">
        <v>998</v>
      </c>
      <c r="Q143" s="500" t="s">
        <v>250</v>
      </c>
      <c r="R143" s="501">
        <v>147</v>
      </c>
      <c r="U143" s="500" t="s">
        <v>938</v>
      </c>
      <c r="V143" s="501">
        <v>11</v>
      </c>
      <c r="W143" s="501">
        <v>114</v>
      </c>
      <c r="Z143" s="500" t="s">
        <v>980</v>
      </c>
      <c r="AA143" s="500" t="s">
        <v>904</v>
      </c>
      <c r="AB143" s="501">
        <v>1</v>
      </c>
    </row>
    <row r="144" spans="1:28" ht="15">
      <c r="A144" s="500" t="s">
        <v>936</v>
      </c>
      <c r="B144" s="500" t="s">
        <v>255</v>
      </c>
      <c r="C144" s="500" t="s">
        <v>250</v>
      </c>
      <c r="D144" s="500" t="s">
        <v>272</v>
      </c>
      <c r="E144" s="501">
        <v>1062</v>
      </c>
      <c r="G144" s="500" t="s">
        <v>938</v>
      </c>
      <c r="H144" s="501">
        <v>12</v>
      </c>
      <c r="I144" s="501">
        <v>481</v>
      </c>
      <c r="K144" s="500" t="s">
        <v>255</v>
      </c>
      <c r="L144" s="500" t="s">
        <v>1036</v>
      </c>
      <c r="M144" s="500" t="s">
        <v>254</v>
      </c>
      <c r="N144" s="501">
        <v>106</v>
      </c>
      <c r="P144" s="500" t="s">
        <v>999</v>
      </c>
      <c r="Q144" s="500" t="s">
        <v>249</v>
      </c>
      <c r="R144" s="501">
        <v>938</v>
      </c>
      <c r="U144" s="500" t="s">
        <v>938</v>
      </c>
      <c r="V144" s="501">
        <v>12</v>
      </c>
      <c r="W144" s="501">
        <v>139</v>
      </c>
      <c r="Z144" s="500" t="s">
        <v>980</v>
      </c>
      <c r="AA144" s="500" t="s">
        <v>905</v>
      </c>
      <c r="AB144" s="501">
        <v>797</v>
      </c>
    </row>
    <row r="145" spans="1:28" ht="15">
      <c r="A145" s="500" t="s">
        <v>936</v>
      </c>
      <c r="B145" s="500" t="s">
        <v>255</v>
      </c>
      <c r="C145" s="500" t="s">
        <v>250</v>
      </c>
      <c r="D145" s="500" t="s">
        <v>273</v>
      </c>
      <c r="E145" s="501">
        <v>162</v>
      </c>
      <c r="G145" s="500" t="s">
        <v>939</v>
      </c>
      <c r="H145" s="501">
        <v>0</v>
      </c>
      <c r="I145" s="501">
        <v>69</v>
      </c>
      <c r="K145" s="500" t="s">
        <v>255</v>
      </c>
      <c r="L145" s="500" t="s">
        <v>1036</v>
      </c>
      <c r="M145" s="500" t="s">
        <v>558</v>
      </c>
      <c r="N145" s="501">
        <v>3964</v>
      </c>
      <c r="P145" s="500" t="s">
        <v>999</v>
      </c>
      <c r="Q145" s="500" t="s">
        <v>250</v>
      </c>
      <c r="R145" s="501">
        <v>1199</v>
      </c>
      <c r="U145" s="500" t="s">
        <v>939</v>
      </c>
      <c r="V145" s="501">
        <v>0</v>
      </c>
      <c r="W145" s="501">
        <v>17</v>
      </c>
      <c r="Z145" s="500" t="s">
        <v>980</v>
      </c>
      <c r="AA145" s="500" t="s">
        <v>906</v>
      </c>
      <c r="AB145" s="501">
        <v>807</v>
      </c>
    </row>
    <row r="146" spans="1:28" ht="15">
      <c r="A146" s="500" t="s">
        <v>936</v>
      </c>
      <c r="B146" s="500" t="s">
        <v>274</v>
      </c>
      <c r="C146" s="500" t="s">
        <v>249</v>
      </c>
      <c r="D146" s="500" t="s">
        <v>272</v>
      </c>
      <c r="E146" s="501">
        <v>43</v>
      </c>
      <c r="G146" s="500" t="s">
        <v>939</v>
      </c>
      <c r="H146" s="501">
        <v>1</v>
      </c>
      <c r="I146" s="501">
        <v>282</v>
      </c>
      <c r="K146" s="500" t="s">
        <v>255</v>
      </c>
      <c r="L146" s="500" t="s">
        <v>1036</v>
      </c>
      <c r="M146" s="500" t="s">
        <v>563</v>
      </c>
      <c r="N146" s="501">
        <v>3</v>
      </c>
      <c r="P146" s="500" t="s">
        <v>1000</v>
      </c>
      <c r="Q146" s="500" t="s">
        <v>249</v>
      </c>
      <c r="R146" s="501">
        <v>366</v>
      </c>
      <c r="U146" s="500" t="s">
        <v>939</v>
      </c>
      <c r="V146" s="501">
        <v>1</v>
      </c>
      <c r="W146" s="501">
        <v>80</v>
      </c>
      <c r="Z146" s="500" t="s">
        <v>981</v>
      </c>
      <c r="AA146" s="500" t="s">
        <v>904</v>
      </c>
      <c r="AB146" s="501">
        <v>1</v>
      </c>
    </row>
    <row r="147" spans="1:28" ht="15">
      <c r="A147" s="500" t="s">
        <v>936</v>
      </c>
      <c r="B147" s="500" t="s">
        <v>274</v>
      </c>
      <c r="C147" s="500" t="s">
        <v>249</v>
      </c>
      <c r="D147" s="500" t="s">
        <v>273</v>
      </c>
      <c r="E147" s="501">
        <v>7</v>
      </c>
      <c r="G147" s="500" t="s">
        <v>939</v>
      </c>
      <c r="H147" s="501">
        <v>2</v>
      </c>
      <c r="I147" s="501">
        <v>945</v>
      </c>
      <c r="K147" s="500" t="s">
        <v>255</v>
      </c>
      <c r="L147" s="500" t="s">
        <v>1036</v>
      </c>
      <c r="M147" s="500" t="s">
        <v>559</v>
      </c>
      <c r="N147" s="501">
        <v>28</v>
      </c>
      <c r="P147" s="500" t="s">
        <v>1000</v>
      </c>
      <c r="Q147" s="500" t="s">
        <v>250</v>
      </c>
      <c r="R147" s="501">
        <v>379</v>
      </c>
      <c r="U147" s="500" t="s">
        <v>939</v>
      </c>
      <c r="V147" s="501">
        <v>2</v>
      </c>
      <c r="W147" s="501">
        <v>219</v>
      </c>
      <c r="Z147" s="500" t="s">
        <v>981</v>
      </c>
      <c r="AA147" s="500" t="s">
        <v>905</v>
      </c>
      <c r="AB147" s="501">
        <v>606</v>
      </c>
    </row>
    <row r="148" spans="1:28" ht="15">
      <c r="A148" s="500" t="s">
        <v>936</v>
      </c>
      <c r="B148" s="500" t="s">
        <v>274</v>
      </c>
      <c r="C148" s="500" t="s">
        <v>250</v>
      </c>
      <c r="D148" s="500" t="s">
        <v>272</v>
      </c>
      <c r="E148" s="501">
        <v>62</v>
      </c>
      <c r="G148" s="500" t="s">
        <v>939</v>
      </c>
      <c r="H148" s="501">
        <v>3</v>
      </c>
      <c r="I148" s="501">
        <v>528</v>
      </c>
      <c r="K148" s="500" t="s">
        <v>255</v>
      </c>
      <c r="L148" s="500" t="s">
        <v>1036</v>
      </c>
      <c r="M148" s="500" t="s">
        <v>566</v>
      </c>
      <c r="N148" s="501">
        <v>4</v>
      </c>
      <c r="P148" s="500" t="s">
        <v>1001</v>
      </c>
      <c r="Q148" s="500" t="s">
        <v>249</v>
      </c>
      <c r="R148" s="501">
        <v>2083</v>
      </c>
      <c r="U148" s="500" t="s">
        <v>939</v>
      </c>
      <c r="V148" s="501">
        <v>3</v>
      </c>
      <c r="W148" s="501">
        <v>92</v>
      </c>
      <c r="Z148" s="500" t="s">
        <v>981</v>
      </c>
      <c r="AA148" s="500" t="s">
        <v>906</v>
      </c>
      <c r="AB148" s="501">
        <v>682</v>
      </c>
    </row>
    <row r="149" spans="1:28" ht="15">
      <c r="A149" s="500" t="s">
        <v>936</v>
      </c>
      <c r="B149" s="500" t="s">
        <v>274</v>
      </c>
      <c r="C149" s="500" t="s">
        <v>250</v>
      </c>
      <c r="D149" s="500" t="s">
        <v>273</v>
      </c>
      <c r="E149" s="501">
        <v>4</v>
      </c>
      <c r="G149" s="500" t="s">
        <v>939</v>
      </c>
      <c r="H149" s="501">
        <v>4</v>
      </c>
      <c r="I149" s="501">
        <v>1987</v>
      </c>
      <c r="K149" s="500" t="s">
        <v>255</v>
      </c>
      <c r="L149" s="500" t="s">
        <v>1036</v>
      </c>
      <c r="M149" s="500" t="s">
        <v>560</v>
      </c>
      <c r="N149" s="501">
        <v>8</v>
      </c>
      <c r="P149" s="500" t="s">
        <v>1001</v>
      </c>
      <c r="Q149" s="500" t="s">
        <v>250</v>
      </c>
      <c r="R149" s="501">
        <v>2247</v>
      </c>
      <c r="U149" s="500" t="s">
        <v>939</v>
      </c>
      <c r="V149" s="501">
        <v>4</v>
      </c>
      <c r="W149" s="501">
        <v>550</v>
      </c>
      <c r="Z149" s="500" t="s">
        <v>982</v>
      </c>
      <c r="AA149" s="500" t="s">
        <v>904</v>
      </c>
      <c r="AB149" s="501">
        <v>38</v>
      </c>
    </row>
    <row r="150" spans="1:28" ht="15">
      <c r="A150" s="500" t="s">
        <v>936</v>
      </c>
      <c r="B150" s="500" t="s">
        <v>275</v>
      </c>
      <c r="C150" s="500" t="s">
        <v>249</v>
      </c>
      <c r="D150" s="500" t="s">
        <v>272</v>
      </c>
      <c r="E150" s="501">
        <v>470</v>
      </c>
      <c r="G150" s="500" t="s">
        <v>939</v>
      </c>
      <c r="H150" s="501">
        <v>5</v>
      </c>
      <c r="I150" s="501">
        <v>343</v>
      </c>
      <c r="K150" s="500" t="s">
        <v>255</v>
      </c>
      <c r="L150" s="500" t="s">
        <v>1036</v>
      </c>
      <c r="M150" s="500" t="s">
        <v>255</v>
      </c>
      <c r="N150" s="501">
        <v>7</v>
      </c>
      <c r="P150" s="500" t="s">
        <v>1002</v>
      </c>
      <c r="Q150" s="500" t="s">
        <v>249</v>
      </c>
      <c r="R150" s="501">
        <v>586</v>
      </c>
      <c r="U150" s="500" t="s">
        <v>939</v>
      </c>
      <c r="V150" s="501">
        <v>5</v>
      </c>
      <c r="W150" s="501">
        <v>69</v>
      </c>
      <c r="Z150" s="500" t="s">
        <v>982</v>
      </c>
      <c r="AA150" s="500" t="s">
        <v>905</v>
      </c>
      <c r="AB150" s="501">
        <v>11036</v>
      </c>
    </row>
    <row r="151" spans="1:28" ht="15">
      <c r="A151" s="500" t="s">
        <v>936</v>
      </c>
      <c r="B151" s="500" t="s">
        <v>275</v>
      </c>
      <c r="C151" s="500" t="s">
        <v>249</v>
      </c>
      <c r="D151" s="500" t="s">
        <v>273</v>
      </c>
      <c r="E151" s="501">
        <v>76</v>
      </c>
      <c r="G151" s="500" t="s">
        <v>939</v>
      </c>
      <c r="H151" s="501">
        <v>6</v>
      </c>
      <c r="I151" s="501">
        <v>268</v>
      </c>
      <c r="K151" s="500" t="s">
        <v>255</v>
      </c>
      <c r="L151" s="500" t="s">
        <v>1036</v>
      </c>
      <c r="M151" s="500" t="s">
        <v>569</v>
      </c>
      <c r="N151" s="501">
        <v>3</v>
      </c>
      <c r="P151" s="500" t="s">
        <v>1002</v>
      </c>
      <c r="Q151" s="500" t="s">
        <v>250</v>
      </c>
      <c r="R151" s="501">
        <v>624</v>
      </c>
      <c r="U151" s="500" t="s">
        <v>939</v>
      </c>
      <c r="V151" s="501">
        <v>6</v>
      </c>
      <c r="W151" s="501">
        <v>67</v>
      </c>
      <c r="Z151" s="500" t="s">
        <v>982</v>
      </c>
      <c r="AA151" s="500" t="s">
        <v>906</v>
      </c>
      <c r="AB151" s="501">
        <v>12504</v>
      </c>
    </row>
    <row r="152" spans="1:28" ht="15">
      <c r="A152" s="500" t="s">
        <v>936</v>
      </c>
      <c r="B152" s="500" t="s">
        <v>275</v>
      </c>
      <c r="C152" s="500" t="s">
        <v>250</v>
      </c>
      <c r="D152" s="500" t="s">
        <v>272</v>
      </c>
      <c r="E152" s="501">
        <v>411</v>
      </c>
      <c r="G152" s="500" t="s">
        <v>939</v>
      </c>
      <c r="H152" s="501">
        <v>7</v>
      </c>
      <c r="I152" s="501">
        <v>276</v>
      </c>
      <c r="K152" s="500" t="s">
        <v>255</v>
      </c>
      <c r="L152" s="500" t="s">
        <v>1036</v>
      </c>
      <c r="M152" s="500" t="s">
        <v>1105</v>
      </c>
      <c r="N152" s="501">
        <v>2</v>
      </c>
      <c r="P152" s="500" t="s">
        <v>1003</v>
      </c>
      <c r="Q152" s="500" t="s">
        <v>249</v>
      </c>
      <c r="R152" s="501">
        <v>88</v>
      </c>
      <c r="U152" s="500" t="s">
        <v>939</v>
      </c>
      <c r="V152" s="501">
        <v>7</v>
      </c>
      <c r="W152" s="501">
        <v>37</v>
      </c>
      <c r="Z152" s="500" t="s">
        <v>983</v>
      </c>
      <c r="AA152" s="500" t="s">
        <v>904</v>
      </c>
      <c r="AB152" s="501">
        <v>9</v>
      </c>
    </row>
    <row r="153" spans="1:28" ht="15">
      <c r="A153" s="500" t="s">
        <v>936</v>
      </c>
      <c r="B153" s="500" t="s">
        <v>275</v>
      </c>
      <c r="C153" s="500" t="s">
        <v>250</v>
      </c>
      <c r="D153" s="500" t="s">
        <v>273</v>
      </c>
      <c r="E153" s="501">
        <v>52</v>
      </c>
      <c r="G153" s="500" t="s">
        <v>939</v>
      </c>
      <c r="H153" s="501">
        <v>8</v>
      </c>
      <c r="I153" s="501">
        <v>241</v>
      </c>
      <c r="K153" s="500" t="s">
        <v>255</v>
      </c>
      <c r="L153" s="500" t="s">
        <v>1036</v>
      </c>
      <c r="M153" s="500" t="s">
        <v>274</v>
      </c>
      <c r="N153" s="501">
        <v>13</v>
      </c>
      <c r="P153" s="500" t="s">
        <v>1003</v>
      </c>
      <c r="Q153" s="500" t="s">
        <v>250</v>
      </c>
      <c r="R153" s="501">
        <v>94</v>
      </c>
      <c r="U153" s="500" t="s">
        <v>939</v>
      </c>
      <c r="V153" s="501">
        <v>8</v>
      </c>
      <c r="W153" s="501">
        <v>21</v>
      </c>
      <c r="Z153" s="500" t="s">
        <v>983</v>
      </c>
      <c r="AA153" s="500" t="s">
        <v>905</v>
      </c>
      <c r="AB153" s="501">
        <v>1251</v>
      </c>
    </row>
    <row r="154" spans="1:28" ht="15">
      <c r="A154" s="500" t="s">
        <v>937</v>
      </c>
      <c r="B154" s="500" t="s">
        <v>254</v>
      </c>
      <c r="C154" s="500" t="s">
        <v>249</v>
      </c>
      <c r="D154" s="500" t="s">
        <v>272</v>
      </c>
      <c r="E154" s="501">
        <v>1</v>
      </c>
      <c r="G154" s="500" t="s">
        <v>939</v>
      </c>
      <c r="H154" s="501">
        <v>9</v>
      </c>
      <c r="I154" s="501">
        <v>189</v>
      </c>
      <c r="K154" s="500" t="s">
        <v>255</v>
      </c>
      <c r="L154" s="500" t="s">
        <v>1036</v>
      </c>
      <c r="M154" s="500" t="s">
        <v>286</v>
      </c>
      <c r="N154" s="501">
        <v>22</v>
      </c>
      <c r="P154" s="500" t="s">
        <v>1004</v>
      </c>
      <c r="Q154" s="500" t="s">
        <v>249</v>
      </c>
      <c r="R154" s="501">
        <v>2417</v>
      </c>
      <c r="U154" s="500" t="s">
        <v>939</v>
      </c>
      <c r="V154" s="501">
        <v>9</v>
      </c>
      <c r="W154" s="501">
        <v>17</v>
      </c>
      <c r="Z154" s="500" t="s">
        <v>983</v>
      </c>
      <c r="AA154" s="500" t="s">
        <v>906</v>
      </c>
      <c r="AB154" s="501">
        <v>1270</v>
      </c>
    </row>
    <row r="155" spans="1:28" ht="15">
      <c r="A155" s="500" t="s">
        <v>937</v>
      </c>
      <c r="B155" s="500" t="s">
        <v>254</v>
      </c>
      <c r="C155" s="500" t="s">
        <v>250</v>
      </c>
      <c r="D155" s="500" t="s">
        <v>272</v>
      </c>
      <c r="E155" s="501">
        <v>1</v>
      </c>
      <c r="G155" s="500" t="s">
        <v>939</v>
      </c>
      <c r="H155" s="501">
        <v>10</v>
      </c>
      <c r="I155" s="501">
        <v>121</v>
      </c>
      <c r="K155" s="500" t="s">
        <v>255</v>
      </c>
      <c r="L155" s="500" t="s">
        <v>1036</v>
      </c>
      <c r="M155" s="500" t="s">
        <v>283</v>
      </c>
      <c r="N155" s="501">
        <v>24273</v>
      </c>
      <c r="P155" s="500" t="s">
        <v>1004</v>
      </c>
      <c r="Q155" s="500" t="s">
        <v>250</v>
      </c>
      <c r="R155" s="501">
        <v>2414</v>
      </c>
      <c r="U155" s="500" t="s">
        <v>939</v>
      </c>
      <c r="V155" s="501">
        <v>10</v>
      </c>
      <c r="W155" s="501">
        <v>9</v>
      </c>
      <c r="Z155" s="500" t="s">
        <v>984</v>
      </c>
      <c r="AA155" s="500" t="s">
        <v>904</v>
      </c>
      <c r="AB155" s="501">
        <v>1</v>
      </c>
    </row>
    <row r="156" spans="1:28" ht="15">
      <c r="A156" s="500" t="s">
        <v>937</v>
      </c>
      <c r="B156" s="500" t="s">
        <v>254</v>
      </c>
      <c r="C156" s="500" t="s">
        <v>249</v>
      </c>
      <c r="D156" s="500" t="s">
        <v>272</v>
      </c>
      <c r="E156" s="501">
        <v>2955</v>
      </c>
      <c r="G156" s="500" t="s">
        <v>939</v>
      </c>
      <c r="H156" s="501">
        <v>11</v>
      </c>
      <c r="I156" s="501">
        <v>101</v>
      </c>
      <c r="K156" s="500" t="s">
        <v>255</v>
      </c>
      <c r="L156" s="500" t="s">
        <v>1036</v>
      </c>
      <c r="M156" s="500" t="s">
        <v>284</v>
      </c>
      <c r="N156" s="501">
        <v>2</v>
      </c>
      <c r="P156" s="500" t="s">
        <v>1005</v>
      </c>
      <c r="Q156" s="500" t="s">
        <v>249</v>
      </c>
      <c r="R156" s="501">
        <v>283</v>
      </c>
      <c r="U156" s="500" t="s">
        <v>939</v>
      </c>
      <c r="V156" s="501">
        <v>11</v>
      </c>
      <c r="W156" s="501">
        <v>5</v>
      </c>
      <c r="Z156" s="500" t="s">
        <v>984</v>
      </c>
      <c r="AA156" s="500" t="s">
        <v>905</v>
      </c>
      <c r="AB156" s="501">
        <v>386</v>
      </c>
    </row>
    <row r="157" spans="1:28" ht="15">
      <c r="A157" s="500" t="s">
        <v>937</v>
      </c>
      <c r="B157" s="500" t="s">
        <v>254</v>
      </c>
      <c r="C157" s="500" t="s">
        <v>249</v>
      </c>
      <c r="D157" s="500" t="s">
        <v>273</v>
      </c>
      <c r="E157" s="501">
        <v>1885</v>
      </c>
      <c r="G157" s="500" t="s">
        <v>939</v>
      </c>
      <c r="H157" s="501">
        <v>12</v>
      </c>
      <c r="I157" s="501">
        <v>158</v>
      </c>
      <c r="K157" s="500" t="s">
        <v>255</v>
      </c>
      <c r="L157" s="500" t="s">
        <v>1036</v>
      </c>
      <c r="M157" s="500" t="s">
        <v>285</v>
      </c>
      <c r="N157" s="501">
        <v>110</v>
      </c>
      <c r="P157" s="500" t="s">
        <v>1005</v>
      </c>
      <c r="Q157" s="500" t="s">
        <v>250</v>
      </c>
      <c r="R157" s="501">
        <v>310</v>
      </c>
      <c r="U157" s="500" t="s">
        <v>939</v>
      </c>
      <c r="V157" s="501">
        <v>12</v>
      </c>
      <c r="W157" s="501">
        <v>11</v>
      </c>
      <c r="Z157" s="500" t="s">
        <v>984</v>
      </c>
      <c r="AA157" s="500" t="s">
        <v>906</v>
      </c>
      <c r="AB157" s="501">
        <v>412</v>
      </c>
    </row>
    <row r="158" spans="1:28" ht="15">
      <c r="A158" s="500" t="s">
        <v>937</v>
      </c>
      <c r="B158" s="500" t="s">
        <v>254</v>
      </c>
      <c r="C158" s="500" t="s">
        <v>250</v>
      </c>
      <c r="D158" s="500" t="s">
        <v>272</v>
      </c>
      <c r="E158" s="501">
        <v>3634</v>
      </c>
      <c r="G158" s="500" t="s">
        <v>940</v>
      </c>
      <c r="H158" s="501">
        <v>0</v>
      </c>
      <c r="I158" s="501">
        <v>655</v>
      </c>
      <c r="K158" s="500" t="s">
        <v>255</v>
      </c>
      <c r="L158" s="500" t="s">
        <v>1036</v>
      </c>
      <c r="M158" s="500" t="s">
        <v>256</v>
      </c>
      <c r="N158" s="501">
        <v>131</v>
      </c>
      <c r="P158" s="500" t="s">
        <v>1006</v>
      </c>
      <c r="Q158" s="500" t="s">
        <v>249</v>
      </c>
      <c r="R158" s="501">
        <v>576</v>
      </c>
      <c r="U158" s="500" t="s">
        <v>940</v>
      </c>
      <c r="V158" s="501">
        <v>0</v>
      </c>
      <c r="W158" s="501">
        <v>1186</v>
      </c>
      <c r="Z158" s="500" t="s">
        <v>985</v>
      </c>
      <c r="AA158" s="500" t="s">
        <v>904</v>
      </c>
      <c r="AB158" s="501">
        <v>1</v>
      </c>
    </row>
    <row r="159" spans="1:28" ht="15">
      <c r="A159" s="500" t="s">
        <v>937</v>
      </c>
      <c r="B159" s="500" t="s">
        <v>254</v>
      </c>
      <c r="C159" s="500" t="s">
        <v>250</v>
      </c>
      <c r="D159" s="500" t="s">
        <v>273</v>
      </c>
      <c r="E159" s="501">
        <v>1793</v>
      </c>
      <c r="G159" s="500" t="s">
        <v>940</v>
      </c>
      <c r="H159" s="501">
        <v>1</v>
      </c>
      <c r="I159" s="501">
        <v>3308</v>
      </c>
      <c r="K159" s="500" t="s">
        <v>255</v>
      </c>
      <c r="L159" s="500" t="s">
        <v>1036</v>
      </c>
      <c r="M159" s="500" t="s">
        <v>257</v>
      </c>
      <c r="N159" s="501">
        <v>2412</v>
      </c>
      <c r="P159" s="500" t="s">
        <v>1006</v>
      </c>
      <c r="Q159" s="500" t="s">
        <v>250</v>
      </c>
      <c r="R159" s="501">
        <v>602</v>
      </c>
      <c r="U159" s="500" t="s">
        <v>940</v>
      </c>
      <c r="V159" s="501">
        <v>1</v>
      </c>
      <c r="W159" s="501">
        <v>5094</v>
      </c>
      <c r="Z159" s="500" t="s">
        <v>985</v>
      </c>
      <c r="AA159" s="500" t="s">
        <v>905</v>
      </c>
      <c r="AB159" s="501">
        <v>423</v>
      </c>
    </row>
    <row r="160" spans="1:28" ht="15">
      <c r="A160" s="500" t="s">
        <v>937</v>
      </c>
      <c r="B160" s="500" t="s">
        <v>255</v>
      </c>
      <c r="C160" s="500" t="s">
        <v>249</v>
      </c>
      <c r="D160" s="500" t="s">
        <v>272</v>
      </c>
      <c r="E160" s="501">
        <v>226</v>
      </c>
      <c r="G160" s="500" t="s">
        <v>940</v>
      </c>
      <c r="H160" s="501">
        <v>2</v>
      </c>
      <c r="I160" s="501">
        <v>9724</v>
      </c>
      <c r="K160" s="500" t="s">
        <v>255</v>
      </c>
      <c r="L160" s="500" t="s">
        <v>1052</v>
      </c>
      <c r="M160" s="500" t="s">
        <v>283</v>
      </c>
      <c r="N160" s="501">
        <v>2</v>
      </c>
      <c r="P160" s="500" t="s">
        <v>1007</v>
      </c>
      <c r="Q160" s="500" t="s">
        <v>249</v>
      </c>
      <c r="R160" s="501">
        <v>7856</v>
      </c>
      <c r="U160" s="500" t="s">
        <v>940</v>
      </c>
      <c r="V160" s="501">
        <v>2</v>
      </c>
      <c r="W160" s="501">
        <v>16389</v>
      </c>
      <c r="Z160" s="500" t="s">
        <v>985</v>
      </c>
      <c r="AA160" s="500" t="s">
        <v>906</v>
      </c>
      <c r="AB160" s="501">
        <v>546</v>
      </c>
    </row>
    <row r="161" spans="1:28" ht="15">
      <c r="A161" s="500" t="s">
        <v>937</v>
      </c>
      <c r="B161" s="500" t="s">
        <v>255</v>
      </c>
      <c r="C161" s="500" t="s">
        <v>249</v>
      </c>
      <c r="D161" s="500" t="s">
        <v>273</v>
      </c>
      <c r="E161" s="501">
        <v>431</v>
      </c>
      <c r="G161" s="500" t="s">
        <v>940</v>
      </c>
      <c r="H161" s="501">
        <v>3</v>
      </c>
      <c r="I161" s="501">
        <v>4364</v>
      </c>
      <c r="K161" s="500" t="s">
        <v>255</v>
      </c>
      <c r="L161" s="500" t="s">
        <v>1052</v>
      </c>
      <c r="M161" s="500" t="s">
        <v>254</v>
      </c>
      <c r="N161" s="501">
        <v>10</v>
      </c>
      <c r="P161" s="500" t="s">
        <v>1007</v>
      </c>
      <c r="Q161" s="500" t="s">
        <v>250</v>
      </c>
      <c r="R161" s="501">
        <v>9595</v>
      </c>
      <c r="U161" s="500" t="s">
        <v>940</v>
      </c>
      <c r="V161" s="501">
        <v>3</v>
      </c>
      <c r="W161" s="501">
        <v>7376</v>
      </c>
      <c r="Z161" s="500" t="s">
        <v>986</v>
      </c>
      <c r="AA161" s="500" t="s">
        <v>904</v>
      </c>
      <c r="AB161" s="501">
        <v>626</v>
      </c>
    </row>
    <row r="162" spans="1:28" ht="15">
      <c r="A162" s="500" t="s">
        <v>937</v>
      </c>
      <c r="B162" s="500" t="s">
        <v>255</v>
      </c>
      <c r="C162" s="500" t="s">
        <v>250</v>
      </c>
      <c r="D162" s="500" t="s">
        <v>272</v>
      </c>
      <c r="E162" s="501">
        <v>270</v>
      </c>
      <c r="G162" s="500" t="s">
        <v>940</v>
      </c>
      <c r="H162" s="501">
        <v>4</v>
      </c>
      <c r="I162" s="501">
        <v>19068</v>
      </c>
      <c r="K162" s="500" t="s">
        <v>255</v>
      </c>
      <c r="L162" s="500" t="s">
        <v>1052</v>
      </c>
      <c r="M162" s="500" t="s">
        <v>558</v>
      </c>
      <c r="N162" s="501">
        <v>3392</v>
      </c>
      <c r="P162" s="500" t="s">
        <v>1008</v>
      </c>
      <c r="Q162" s="500" t="s">
        <v>249</v>
      </c>
      <c r="R162" s="501">
        <v>1551</v>
      </c>
      <c r="U162" s="500" t="s">
        <v>940</v>
      </c>
      <c r="V162" s="501">
        <v>4</v>
      </c>
      <c r="W162" s="501">
        <v>37850</v>
      </c>
      <c r="Z162" s="500" t="s">
        <v>986</v>
      </c>
      <c r="AA162" s="500" t="s">
        <v>905</v>
      </c>
      <c r="AB162" s="501">
        <v>116385</v>
      </c>
    </row>
    <row r="163" spans="1:28" ht="15">
      <c r="A163" s="500" t="s">
        <v>937</v>
      </c>
      <c r="B163" s="500" t="s">
        <v>255</v>
      </c>
      <c r="C163" s="500" t="s">
        <v>250</v>
      </c>
      <c r="D163" s="500" t="s">
        <v>273</v>
      </c>
      <c r="E163" s="501">
        <v>431</v>
      </c>
      <c r="G163" s="500" t="s">
        <v>940</v>
      </c>
      <c r="H163" s="501">
        <v>5</v>
      </c>
      <c r="I163" s="501">
        <v>2495</v>
      </c>
      <c r="K163" s="500" t="s">
        <v>255</v>
      </c>
      <c r="L163" s="500" t="s">
        <v>1052</v>
      </c>
      <c r="M163" s="500" t="s">
        <v>559</v>
      </c>
      <c r="N163" s="501">
        <v>1927</v>
      </c>
      <c r="P163" s="500" t="s">
        <v>1008</v>
      </c>
      <c r="Q163" s="500" t="s">
        <v>250</v>
      </c>
      <c r="R163" s="501">
        <v>1950</v>
      </c>
      <c r="U163" s="500" t="s">
        <v>940</v>
      </c>
      <c r="V163" s="501">
        <v>5</v>
      </c>
      <c r="W163" s="501">
        <v>5317</v>
      </c>
      <c r="Z163" s="500" t="s">
        <v>986</v>
      </c>
      <c r="AA163" s="500" t="s">
        <v>906</v>
      </c>
      <c r="AB163" s="501">
        <v>147314</v>
      </c>
    </row>
    <row r="164" spans="1:28" ht="15">
      <c r="A164" s="500" t="s">
        <v>937</v>
      </c>
      <c r="B164" s="500" t="s">
        <v>274</v>
      </c>
      <c r="C164" s="500" t="s">
        <v>249</v>
      </c>
      <c r="D164" s="500" t="s">
        <v>273</v>
      </c>
      <c r="E164" s="501">
        <v>9</v>
      </c>
      <c r="G164" s="500" t="s">
        <v>940</v>
      </c>
      <c r="H164" s="501">
        <v>6</v>
      </c>
      <c r="I164" s="501">
        <v>2356</v>
      </c>
      <c r="K164" s="500" t="s">
        <v>255</v>
      </c>
      <c r="L164" s="500" t="s">
        <v>1052</v>
      </c>
      <c r="M164" s="500" t="s">
        <v>566</v>
      </c>
      <c r="N164" s="501">
        <v>5</v>
      </c>
      <c r="P164" s="500" t="s">
        <v>1009</v>
      </c>
      <c r="Q164" s="500" t="s">
        <v>249</v>
      </c>
      <c r="R164" s="501">
        <v>1067</v>
      </c>
      <c r="U164" s="500" t="s">
        <v>940</v>
      </c>
      <c r="V164" s="501">
        <v>6</v>
      </c>
      <c r="W164" s="501">
        <v>4606</v>
      </c>
      <c r="Z164" s="500" t="s">
        <v>987</v>
      </c>
      <c r="AA164" s="500" t="s">
        <v>905</v>
      </c>
      <c r="AB164" s="501">
        <v>926</v>
      </c>
    </row>
    <row r="165" spans="1:28" ht="15">
      <c r="A165" s="500" t="s">
        <v>937</v>
      </c>
      <c r="B165" s="500" t="s">
        <v>274</v>
      </c>
      <c r="C165" s="500" t="s">
        <v>250</v>
      </c>
      <c r="D165" s="500" t="s">
        <v>273</v>
      </c>
      <c r="E165" s="501">
        <v>8</v>
      </c>
      <c r="G165" s="500" t="s">
        <v>940</v>
      </c>
      <c r="H165" s="501">
        <v>7</v>
      </c>
      <c r="I165" s="501">
        <v>2123</v>
      </c>
      <c r="K165" s="500" t="s">
        <v>255</v>
      </c>
      <c r="L165" s="500" t="s">
        <v>1052</v>
      </c>
      <c r="M165" s="500" t="s">
        <v>560</v>
      </c>
      <c r="N165" s="501">
        <v>41</v>
      </c>
      <c r="P165" s="500" t="s">
        <v>1009</v>
      </c>
      <c r="Q165" s="500" t="s">
        <v>250</v>
      </c>
      <c r="R165" s="501">
        <v>1631</v>
      </c>
      <c r="U165" s="500" t="s">
        <v>940</v>
      </c>
      <c r="V165" s="501">
        <v>7</v>
      </c>
      <c r="W165" s="501">
        <v>3526</v>
      </c>
      <c r="Z165" s="500" t="s">
        <v>987</v>
      </c>
      <c r="AA165" s="500" t="s">
        <v>906</v>
      </c>
      <c r="AB165" s="501">
        <v>1532</v>
      </c>
    </row>
    <row r="166" spans="1:28" ht="15">
      <c r="A166" s="500" t="s">
        <v>937</v>
      </c>
      <c r="B166" s="500" t="s">
        <v>275</v>
      </c>
      <c r="C166" s="500" t="s">
        <v>249</v>
      </c>
      <c r="D166" s="500" t="s">
        <v>272</v>
      </c>
      <c r="E166" s="501">
        <v>825</v>
      </c>
      <c r="G166" s="500" t="s">
        <v>940</v>
      </c>
      <c r="H166" s="501">
        <v>8</v>
      </c>
      <c r="I166" s="501">
        <v>1736</v>
      </c>
      <c r="K166" s="500" t="s">
        <v>255</v>
      </c>
      <c r="L166" s="500" t="s">
        <v>1052</v>
      </c>
      <c r="M166" s="500" t="s">
        <v>255</v>
      </c>
      <c r="N166" s="501">
        <v>10</v>
      </c>
      <c r="P166" s="500" t="s">
        <v>1010</v>
      </c>
      <c r="Q166" s="500" t="s">
        <v>249</v>
      </c>
      <c r="R166" s="501">
        <v>1689</v>
      </c>
      <c r="U166" s="500" t="s">
        <v>940</v>
      </c>
      <c r="V166" s="501">
        <v>8</v>
      </c>
      <c r="W166" s="501">
        <v>2152</v>
      </c>
      <c r="Z166" s="500" t="s">
        <v>988</v>
      </c>
      <c r="AA166" s="500" t="s">
        <v>904</v>
      </c>
      <c r="AB166" s="501">
        <v>2</v>
      </c>
    </row>
    <row r="167" spans="1:28" ht="15">
      <c r="A167" s="500" t="s">
        <v>937</v>
      </c>
      <c r="B167" s="500" t="s">
        <v>275</v>
      </c>
      <c r="C167" s="500" t="s">
        <v>249</v>
      </c>
      <c r="D167" s="500" t="s">
        <v>273</v>
      </c>
      <c r="E167" s="501">
        <v>315</v>
      </c>
      <c r="G167" s="500" t="s">
        <v>940</v>
      </c>
      <c r="H167" s="501">
        <v>9</v>
      </c>
      <c r="I167" s="501">
        <v>1334</v>
      </c>
      <c r="K167" s="500" t="s">
        <v>255</v>
      </c>
      <c r="L167" s="500" t="s">
        <v>1052</v>
      </c>
      <c r="M167" s="500" t="s">
        <v>1105</v>
      </c>
      <c r="N167" s="501">
        <v>1</v>
      </c>
      <c r="P167" s="500" t="s">
        <v>1010</v>
      </c>
      <c r="Q167" s="500" t="s">
        <v>250</v>
      </c>
      <c r="R167" s="501">
        <v>2552</v>
      </c>
      <c r="U167" s="500" t="s">
        <v>940</v>
      </c>
      <c r="V167" s="501">
        <v>9</v>
      </c>
      <c r="W167" s="501">
        <v>1164</v>
      </c>
      <c r="Z167" s="500" t="s">
        <v>988</v>
      </c>
      <c r="AA167" s="500" t="s">
        <v>905</v>
      </c>
      <c r="AB167" s="501">
        <v>1575</v>
      </c>
    </row>
    <row r="168" spans="1:28" ht="15">
      <c r="A168" s="500" t="s">
        <v>937</v>
      </c>
      <c r="B168" s="500" t="s">
        <v>275</v>
      </c>
      <c r="C168" s="500" t="s">
        <v>250</v>
      </c>
      <c r="D168" s="500" t="s">
        <v>272</v>
      </c>
      <c r="E168" s="501">
        <v>825</v>
      </c>
      <c r="G168" s="500" t="s">
        <v>940</v>
      </c>
      <c r="H168" s="501">
        <v>10</v>
      </c>
      <c r="I168" s="501">
        <v>877</v>
      </c>
      <c r="K168" s="500" t="s">
        <v>255</v>
      </c>
      <c r="L168" s="500" t="s">
        <v>1052</v>
      </c>
      <c r="M168" s="500" t="s">
        <v>274</v>
      </c>
      <c r="N168" s="501">
        <v>4</v>
      </c>
      <c r="P168" s="500" t="s">
        <v>1011</v>
      </c>
      <c r="Q168" s="500" t="s">
        <v>249</v>
      </c>
      <c r="R168" s="501">
        <v>3268</v>
      </c>
      <c r="U168" s="500" t="s">
        <v>940</v>
      </c>
      <c r="V168" s="501">
        <v>10</v>
      </c>
      <c r="W168" s="501">
        <v>665</v>
      </c>
      <c r="Z168" s="500" t="s">
        <v>988</v>
      </c>
      <c r="AA168" s="500" t="s">
        <v>906</v>
      </c>
      <c r="AB168" s="501">
        <v>1700</v>
      </c>
    </row>
    <row r="169" spans="1:28" ht="15">
      <c r="A169" s="500" t="s">
        <v>937</v>
      </c>
      <c r="B169" s="500" t="s">
        <v>275</v>
      </c>
      <c r="C169" s="500" t="s">
        <v>250</v>
      </c>
      <c r="D169" s="500" t="s">
        <v>273</v>
      </c>
      <c r="E169" s="501">
        <v>317</v>
      </c>
      <c r="G169" s="500" t="s">
        <v>940</v>
      </c>
      <c r="H169" s="501">
        <v>11</v>
      </c>
      <c r="I169" s="501">
        <v>810</v>
      </c>
      <c r="K169" s="500" t="s">
        <v>255</v>
      </c>
      <c r="L169" s="500" t="s">
        <v>1052</v>
      </c>
      <c r="M169" s="500" t="s">
        <v>286</v>
      </c>
      <c r="N169" s="501">
        <v>9</v>
      </c>
      <c r="P169" s="500" t="s">
        <v>1011</v>
      </c>
      <c r="Q169" s="500" t="s">
        <v>250</v>
      </c>
      <c r="R169" s="501">
        <v>3500</v>
      </c>
      <c r="U169" s="500" t="s">
        <v>940</v>
      </c>
      <c r="V169" s="501">
        <v>11</v>
      </c>
      <c r="W169" s="501">
        <v>454</v>
      </c>
      <c r="Z169" s="500" t="s">
        <v>989</v>
      </c>
      <c r="AA169" s="500" t="s">
        <v>904</v>
      </c>
      <c r="AB169" s="501">
        <v>3</v>
      </c>
    </row>
    <row r="170" spans="1:28" ht="15">
      <c r="A170" s="500" t="s">
        <v>938</v>
      </c>
      <c r="B170" s="500" t="s">
        <v>254</v>
      </c>
      <c r="C170" s="500" t="s">
        <v>250</v>
      </c>
      <c r="D170" s="500" t="s">
        <v>272</v>
      </c>
      <c r="E170" s="501">
        <v>1</v>
      </c>
      <c r="G170" s="500" t="s">
        <v>940</v>
      </c>
      <c r="H170" s="501">
        <v>12</v>
      </c>
      <c r="I170" s="501">
        <v>994</v>
      </c>
      <c r="K170" s="500" t="s">
        <v>255</v>
      </c>
      <c r="L170" s="500" t="s">
        <v>1052</v>
      </c>
      <c r="M170" s="500" t="s">
        <v>283</v>
      </c>
      <c r="N170" s="501">
        <v>16447</v>
      </c>
      <c r="P170" s="500" t="s">
        <v>1012</v>
      </c>
      <c r="Q170" s="500" t="s">
        <v>249</v>
      </c>
      <c r="R170" s="501">
        <v>68773</v>
      </c>
      <c r="U170" s="500" t="s">
        <v>940</v>
      </c>
      <c r="V170" s="501">
        <v>12</v>
      </c>
      <c r="W170" s="501">
        <v>367</v>
      </c>
      <c r="Z170" s="500" t="s">
        <v>989</v>
      </c>
      <c r="AA170" s="500" t="s">
        <v>905</v>
      </c>
      <c r="AB170" s="501">
        <v>1722</v>
      </c>
    </row>
    <row r="171" spans="1:28" ht="15">
      <c r="A171" s="500" t="s">
        <v>938</v>
      </c>
      <c r="B171" s="500" t="s">
        <v>254</v>
      </c>
      <c r="C171" s="500" t="s">
        <v>249</v>
      </c>
      <c r="D171" s="500" t="s">
        <v>272</v>
      </c>
      <c r="E171" s="501">
        <v>3118</v>
      </c>
      <c r="G171" s="500" t="s">
        <v>941</v>
      </c>
      <c r="H171" s="501">
        <v>0</v>
      </c>
      <c r="I171" s="501">
        <v>262</v>
      </c>
      <c r="K171" s="500" t="s">
        <v>255</v>
      </c>
      <c r="L171" s="500" t="s">
        <v>1052</v>
      </c>
      <c r="M171" s="500" t="s">
        <v>284</v>
      </c>
      <c r="N171" s="501">
        <v>3</v>
      </c>
      <c r="P171" s="500" t="s">
        <v>1012</v>
      </c>
      <c r="Q171" s="500" t="s">
        <v>250</v>
      </c>
      <c r="R171" s="501">
        <v>67533</v>
      </c>
      <c r="U171" s="500" t="s">
        <v>941</v>
      </c>
      <c r="V171" s="501">
        <v>0</v>
      </c>
      <c r="W171" s="501">
        <v>42</v>
      </c>
      <c r="Z171" s="500" t="s">
        <v>989</v>
      </c>
      <c r="AA171" s="500" t="s">
        <v>906</v>
      </c>
      <c r="AB171" s="501">
        <v>1952</v>
      </c>
    </row>
    <row r="172" spans="1:28" ht="15">
      <c r="A172" s="500" t="s">
        <v>938</v>
      </c>
      <c r="B172" s="500" t="s">
        <v>254</v>
      </c>
      <c r="C172" s="500" t="s">
        <v>249</v>
      </c>
      <c r="D172" s="500" t="s">
        <v>273</v>
      </c>
      <c r="E172" s="501">
        <v>3362</v>
      </c>
      <c r="G172" s="500" t="s">
        <v>941</v>
      </c>
      <c r="H172" s="501">
        <v>1</v>
      </c>
      <c r="I172" s="501">
        <v>1800</v>
      </c>
      <c r="K172" s="500" t="s">
        <v>255</v>
      </c>
      <c r="L172" s="500" t="s">
        <v>1052</v>
      </c>
      <c r="M172" s="500" t="s">
        <v>285</v>
      </c>
      <c r="N172" s="501">
        <v>290</v>
      </c>
      <c r="P172" s="500" t="s">
        <v>1013</v>
      </c>
      <c r="Q172" s="500" t="s">
        <v>249</v>
      </c>
      <c r="R172" s="501">
        <v>393</v>
      </c>
      <c r="U172" s="500" t="s">
        <v>941</v>
      </c>
      <c r="V172" s="501">
        <v>1</v>
      </c>
      <c r="W172" s="501">
        <v>196</v>
      </c>
      <c r="Z172" s="500" t="s">
        <v>990</v>
      </c>
      <c r="AA172" s="500" t="s">
        <v>904</v>
      </c>
      <c r="AB172" s="501">
        <v>121</v>
      </c>
    </row>
    <row r="173" spans="1:28" ht="15">
      <c r="A173" s="500" t="s">
        <v>938</v>
      </c>
      <c r="B173" s="500" t="s">
        <v>254</v>
      </c>
      <c r="C173" s="500" t="s">
        <v>250</v>
      </c>
      <c r="D173" s="500" t="s">
        <v>272</v>
      </c>
      <c r="E173" s="501">
        <v>3366</v>
      </c>
      <c r="G173" s="500" t="s">
        <v>941</v>
      </c>
      <c r="H173" s="501">
        <v>2</v>
      </c>
      <c r="I173" s="501">
        <v>5855</v>
      </c>
      <c r="K173" s="500" t="s">
        <v>255</v>
      </c>
      <c r="L173" s="500" t="s">
        <v>1052</v>
      </c>
      <c r="M173" s="500" t="s">
        <v>256</v>
      </c>
      <c r="N173" s="501">
        <v>23</v>
      </c>
      <c r="P173" s="500" t="s">
        <v>1013</v>
      </c>
      <c r="Q173" s="500" t="s">
        <v>250</v>
      </c>
      <c r="R173" s="501">
        <v>413</v>
      </c>
      <c r="U173" s="500" t="s">
        <v>941</v>
      </c>
      <c r="V173" s="501">
        <v>2</v>
      </c>
      <c r="W173" s="501">
        <v>658</v>
      </c>
      <c r="Z173" s="500" t="s">
        <v>990</v>
      </c>
      <c r="AA173" s="500" t="s">
        <v>905</v>
      </c>
      <c r="AB173" s="501">
        <v>25007</v>
      </c>
    </row>
    <row r="174" spans="1:28" ht="15">
      <c r="A174" s="500" t="s">
        <v>938</v>
      </c>
      <c r="B174" s="500" t="s">
        <v>254</v>
      </c>
      <c r="C174" s="500" t="s">
        <v>250</v>
      </c>
      <c r="D174" s="500" t="s">
        <v>273</v>
      </c>
      <c r="E174" s="501">
        <v>3237</v>
      </c>
      <c r="G174" s="500" t="s">
        <v>941</v>
      </c>
      <c r="H174" s="501">
        <v>3</v>
      </c>
      <c r="I174" s="501">
        <v>2708</v>
      </c>
      <c r="K174" s="500" t="s">
        <v>255</v>
      </c>
      <c r="L174" s="500" t="s">
        <v>1052</v>
      </c>
      <c r="M174" s="500" t="s">
        <v>257</v>
      </c>
      <c r="N174" s="501">
        <v>504</v>
      </c>
      <c r="P174" s="500" t="s">
        <v>1014</v>
      </c>
      <c r="Q174" s="500" t="s">
        <v>249</v>
      </c>
      <c r="R174" s="501">
        <v>27832</v>
      </c>
      <c r="U174" s="500" t="s">
        <v>941</v>
      </c>
      <c r="V174" s="501">
        <v>3</v>
      </c>
      <c r="W174" s="501">
        <v>265</v>
      </c>
      <c r="Z174" s="500" t="s">
        <v>990</v>
      </c>
      <c r="AA174" s="500" t="s">
        <v>906</v>
      </c>
      <c r="AB174" s="501">
        <v>29477</v>
      </c>
    </row>
    <row r="175" spans="1:28" ht="15">
      <c r="A175" s="500" t="s">
        <v>938</v>
      </c>
      <c r="B175" s="500" t="s">
        <v>255</v>
      </c>
      <c r="C175" s="500" t="s">
        <v>249</v>
      </c>
      <c r="D175" s="500" t="s">
        <v>272</v>
      </c>
      <c r="E175" s="501">
        <v>519</v>
      </c>
      <c r="G175" s="500" t="s">
        <v>941</v>
      </c>
      <c r="H175" s="501">
        <v>4</v>
      </c>
      <c r="I175" s="501">
        <v>9056</v>
      </c>
      <c r="K175" s="500" t="s">
        <v>274</v>
      </c>
      <c r="L175" s="500" t="s">
        <v>940</v>
      </c>
      <c r="M175" s="500" t="s">
        <v>254</v>
      </c>
      <c r="N175" s="501">
        <v>26</v>
      </c>
      <c r="P175" s="500" t="s">
        <v>1014</v>
      </c>
      <c r="Q175" s="500" t="s">
        <v>250</v>
      </c>
      <c r="R175" s="501">
        <v>24442</v>
      </c>
      <c r="U175" s="500" t="s">
        <v>941</v>
      </c>
      <c r="V175" s="501">
        <v>4</v>
      </c>
      <c r="W175" s="501">
        <v>1604</v>
      </c>
      <c r="Z175" s="500" t="s">
        <v>991</v>
      </c>
      <c r="AA175" s="500" t="s">
        <v>904</v>
      </c>
      <c r="AB175" s="501">
        <v>12</v>
      </c>
    </row>
    <row r="176" spans="1:28" ht="15">
      <c r="A176" s="500" t="s">
        <v>938</v>
      </c>
      <c r="B176" s="500" t="s">
        <v>255</v>
      </c>
      <c r="C176" s="500" t="s">
        <v>249</v>
      </c>
      <c r="D176" s="500" t="s">
        <v>273</v>
      </c>
      <c r="E176" s="501">
        <v>1107</v>
      </c>
      <c r="G176" s="500" t="s">
        <v>941</v>
      </c>
      <c r="H176" s="501">
        <v>5</v>
      </c>
      <c r="I176" s="501">
        <v>1368</v>
      </c>
      <c r="K176" s="500" t="s">
        <v>274</v>
      </c>
      <c r="L176" s="500" t="s">
        <v>940</v>
      </c>
      <c r="M176" s="500" t="s">
        <v>564</v>
      </c>
      <c r="N176" s="501">
        <v>4</v>
      </c>
      <c r="P176" s="500" t="s">
        <v>1015</v>
      </c>
      <c r="Q176" s="500" t="s">
        <v>249</v>
      </c>
      <c r="R176" s="501">
        <v>984</v>
      </c>
      <c r="U176" s="500" t="s">
        <v>941</v>
      </c>
      <c r="V176" s="501">
        <v>5</v>
      </c>
      <c r="W176" s="501">
        <v>262</v>
      </c>
      <c r="Z176" s="500" t="s">
        <v>991</v>
      </c>
      <c r="AA176" s="500" t="s">
        <v>905</v>
      </c>
      <c r="AB176" s="501">
        <v>3107</v>
      </c>
    </row>
    <row r="177" spans="1:28" ht="15">
      <c r="A177" s="500" t="s">
        <v>938</v>
      </c>
      <c r="B177" s="500" t="s">
        <v>255</v>
      </c>
      <c r="C177" s="500" t="s">
        <v>250</v>
      </c>
      <c r="D177" s="500" t="s">
        <v>272</v>
      </c>
      <c r="E177" s="501">
        <v>577</v>
      </c>
      <c r="G177" s="500" t="s">
        <v>941</v>
      </c>
      <c r="H177" s="501">
        <v>6</v>
      </c>
      <c r="I177" s="501">
        <v>1238</v>
      </c>
      <c r="K177" s="500" t="s">
        <v>274</v>
      </c>
      <c r="L177" s="500" t="s">
        <v>940</v>
      </c>
      <c r="M177" s="500" t="s">
        <v>570</v>
      </c>
      <c r="N177" s="501">
        <v>1</v>
      </c>
      <c r="P177" s="500" t="s">
        <v>1015</v>
      </c>
      <c r="Q177" s="500" t="s">
        <v>250</v>
      </c>
      <c r="R177" s="501">
        <v>1034</v>
      </c>
      <c r="U177" s="500" t="s">
        <v>941</v>
      </c>
      <c r="V177" s="501">
        <v>6</v>
      </c>
      <c r="W177" s="501">
        <v>209</v>
      </c>
      <c r="Z177" s="500" t="s">
        <v>991</v>
      </c>
      <c r="AA177" s="500" t="s">
        <v>906</v>
      </c>
      <c r="AB177" s="501">
        <v>5569</v>
      </c>
    </row>
    <row r="178" spans="1:28" ht="15">
      <c r="A178" s="500" t="s">
        <v>938</v>
      </c>
      <c r="B178" s="500" t="s">
        <v>255</v>
      </c>
      <c r="C178" s="500" t="s">
        <v>250</v>
      </c>
      <c r="D178" s="500" t="s">
        <v>273</v>
      </c>
      <c r="E178" s="501">
        <v>945</v>
      </c>
      <c r="G178" s="500" t="s">
        <v>941</v>
      </c>
      <c r="H178" s="501">
        <v>7</v>
      </c>
      <c r="I178" s="501">
        <v>1051</v>
      </c>
      <c r="K178" s="500" t="s">
        <v>274</v>
      </c>
      <c r="L178" s="500" t="s">
        <v>940</v>
      </c>
      <c r="M178" s="500" t="s">
        <v>561</v>
      </c>
      <c r="N178" s="501">
        <v>8</v>
      </c>
      <c r="P178" s="500" t="s">
        <v>1016</v>
      </c>
      <c r="Q178" s="500" t="s">
        <v>249</v>
      </c>
      <c r="R178" s="501">
        <v>630</v>
      </c>
      <c r="U178" s="500" t="s">
        <v>941</v>
      </c>
      <c r="V178" s="501">
        <v>7</v>
      </c>
      <c r="W178" s="501">
        <v>137</v>
      </c>
      <c r="Z178" s="500" t="s">
        <v>992</v>
      </c>
      <c r="AA178" s="500" t="s">
        <v>904</v>
      </c>
      <c r="AB178" s="501">
        <v>3</v>
      </c>
    </row>
    <row r="179" spans="1:28" ht="15">
      <c r="A179" s="500" t="s">
        <v>938</v>
      </c>
      <c r="B179" s="500" t="s">
        <v>274</v>
      </c>
      <c r="C179" s="500" t="s">
        <v>249</v>
      </c>
      <c r="D179" s="500" t="s">
        <v>272</v>
      </c>
      <c r="E179" s="501">
        <v>6</v>
      </c>
      <c r="G179" s="500" t="s">
        <v>941</v>
      </c>
      <c r="H179" s="501">
        <v>8</v>
      </c>
      <c r="I179" s="501">
        <v>835</v>
      </c>
      <c r="K179" s="500" t="s">
        <v>274</v>
      </c>
      <c r="L179" s="500" t="s">
        <v>940</v>
      </c>
      <c r="M179" s="500" t="s">
        <v>562</v>
      </c>
      <c r="N179" s="501">
        <v>216</v>
      </c>
      <c r="P179" s="500" t="s">
        <v>1016</v>
      </c>
      <c r="Q179" s="500" t="s">
        <v>250</v>
      </c>
      <c r="R179" s="501">
        <v>751</v>
      </c>
      <c r="U179" s="500" t="s">
        <v>941</v>
      </c>
      <c r="V179" s="501">
        <v>8</v>
      </c>
      <c r="W179" s="501">
        <v>100</v>
      </c>
      <c r="Z179" s="500" t="s">
        <v>992</v>
      </c>
      <c r="AA179" s="500" t="s">
        <v>905</v>
      </c>
      <c r="AB179" s="501">
        <v>1444</v>
      </c>
    </row>
    <row r="180" spans="1:28" ht="15">
      <c r="A180" s="500" t="s">
        <v>938</v>
      </c>
      <c r="B180" s="500" t="s">
        <v>274</v>
      </c>
      <c r="C180" s="500" t="s">
        <v>249</v>
      </c>
      <c r="D180" s="500" t="s">
        <v>273</v>
      </c>
      <c r="E180" s="501">
        <v>20</v>
      </c>
      <c r="G180" s="500" t="s">
        <v>941</v>
      </c>
      <c r="H180" s="501">
        <v>9</v>
      </c>
      <c r="I180" s="501">
        <v>661</v>
      </c>
      <c r="K180" s="500" t="s">
        <v>274</v>
      </c>
      <c r="L180" s="500" t="s">
        <v>940</v>
      </c>
      <c r="M180" s="500" t="s">
        <v>558</v>
      </c>
      <c r="N180" s="501">
        <v>4288</v>
      </c>
      <c r="P180" s="500" t="s">
        <v>1017</v>
      </c>
      <c r="Q180" s="500" t="s">
        <v>249</v>
      </c>
      <c r="R180" s="501">
        <v>1257</v>
      </c>
      <c r="U180" s="500" t="s">
        <v>941</v>
      </c>
      <c r="V180" s="501">
        <v>9</v>
      </c>
      <c r="W180" s="501">
        <v>78</v>
      </c>
      <c r="Z180" s="500" t="s">
        <v>992</v>
      </c>
      <c r="AA180" s="500" t="s">
        <v>906</v>
      </c>
      <c r="AB180" s="501">
        <v>1861</v>
      </c>
    </row>
    <row r="181" spans="1:28" ht="15">
      <c r="A181" s="500" t="s">
        <v>938</v>
      </c>
      <c r="B181" s="500" t="s">
        <v>274</v>
      </c>
      <c r="C181" s="500" t="s">
        <v>250</v>
      </c>
      <c r="D181" s="500" t="s">
        <v>272</v>
      </c>
      <c r="E181" s="501">
        <v>2</v>
      </c>
      <c r="G181" s="500" t="s">
        <v>941</v>
      </c>
      <c r="H181" s="501">
        <v>10</v>
      </c>
      <c r="I181" s="501">
        <v>541</v>
      </c>
      <c r="K181" s="500" t="s">
        <v>274</v>
      </c>
      <c r="L181" s="500" t="s">
        <v>940</v>
      </c>
      <c r="M181" s="500" t="s">
        <v>563</v>
      </c>
      <c r="N181" s="501">
        <v>7</v>
      </c>
      <c r="P181" s="500" t="s">
        <v>1017</v>
      </c>
      <c r="Q181" s="500" t="s">
        <v>250</v>
      </c>
      <c r="R181" s="501">
        <v>1394</v>
      </c>
      <c r="U181" s="500" t="s">
        <v>941</v>
      </c>
      <c r="V181" s="501">
        <v>10</v>
      </c>
      <c r="W181" s="501">
        <v>42</v>
      </c>
      <c r="Z181" s="500" t="s">
        <v>993</v>
      </c>
      <c r="AA181" s="500" t="s">
        <v>904</v>
      </c>
      <c r="AB181" s="501">
        <v>13</v>
      </c>
    </row>
    <row r="182" spans="1:28" ht="15">
      <c r="A182" s="500" t="s">
        <v>938</v>
      </c>
      <c r="B182" s="500" t="s">
        <v>274</v>
      </c>
      <c r="C182" s="500" t="s">
        <v>250</v>
      </c>
      <c r="D182" s="500" t="s">
        <v>273</v>
      </c>
      <c r="E182" s="501">
        <v>14</v>
      </c>
      <c r="G182" s="500" t="s">
        <v>941</v>
      </c>
      <c r="H182" s="501">
        <v>11</v>
      </c>
      <c r="I182" s="501">
        <v>408</v>
      </c>
      <c r="K182" s="500" t="s">
        <v>274</v>
      </c>
      <c r="L182" s="500" t="s">
        <v>940</v>
      </c>
      <c r="M182" s="500" t="s">
        <v>559</v>
      </c>
      <c r="N182" s="501">
        <v>910</v>
      </c>
      <c r="P182" s="500" t="s">
        <v>1018</v>
      </c>
      <c r="Q182" s="500" t="s">
        <v>249</v>
      </c>
      <c r="R182" s="501">
        <v>235</v>
      </c>
      <c r="U182" s="500" t="s">
        <v>941</v>
      </c>
      <c r="V182" s="501">
        <v>11</v>
      </c>
      <c r="W182" s="501">
        <v>27</v>
      </c>
      <c r="Z182" s="500" t="s">
        <v>993</v>
      </c>
      <c r="AA182" s="500" t="s">
        <v>905</v>
      </c>
      <c r="AB182" s="501">
        <v>5186</v>
      </c>
    </row>
    <row r="183" spans="1:28" ht="15">
      <c r="A183" s="500" t="s">
        <v>938</v>
      </c>
      <c r="B183" s="500" t="s">
        <v>275</v>
      </c>
      <c r="C183" s="500" t="s">
        <v>249</v>
      </c>
      <c r="D183" s="500" t="s">
        <v>272</v>
      </c>
      <c r="E183" s="501">
        <v>90</v>
      </c>
      <c r="G183" s="500" t="s">
        <v>941</v>
      </c>
      <c r="H183" s="501">
        <v>12</v>
      </c>
      <c r="I183" s="501">
        <v>624</v>
      </c>
      <c r="K183" s="500" t="s">
        <v>274</v>
      </c>
      <c r="L183" s="500" t="s">
        <v>940</v>
      </c>
      <c r="M183" s="500" t="s">
        <v>566</v>
      </c>
      <c r="N183" s="501">
        <v>6</v>
      </c>
      <c r="P183" s="500" t="s">
        <v>1018</v>
      </c>
      <c r="Q183" s="500" t="s">
        <v>250</v>
      </c>
      <c r="R183" s="501">
        <v>230</v>
      </c>
      <c r="U183" s="500" t="s">
        <v>941</v>
      </c>
      <c r="V183" s="501">
        <v>12</v>
      </c>
      <c r="W183" s="501">
        <v>33</v>
      </c>
      <c r="Z183" s="500" t="s">
        <v>993</v>
      </c>
      <c r="AA183" s="500" t="s">
        <v>906</v>
      </c>
      <c r="AB183" s="501">
        <v>4539</v>
      </c>
    </row>
    <row r="184" spans="1:28" ht="15">
      <c r="A184" s="500" t="s">
        <v>938</v>
      </c>
      <c r="B184" s="500" t="s">
        <v>275</v>
      </c>
      <c r="C184" s="500" t="s">
        <v>249</v>
      </c>
      <c r="D184" s="500" t="s">
        <v>273</v>
      </c>
      <c r="E184" s="501">
        <v>270</v>
      </c>
      <c r="G184" s="500" t="s">
        <v>942</v>
      </c>
      <c r="H184" s="501">
        <v>0</v>
      </c>
      <c r="I184" s="501">
        <v>80</v>
      </c>
      <c r="K184" s="500" t="s">
        <v>274</v>
      </c>
      <c r="L184" s="500" t="s">
        <v>940</v>
      </c>
      <c r="M184" s="500" t="s">
        <v>560</v>
      </c>
      <c r="N184" s="501">
        <v>276</v>
      </c>
      <c r="P184" s="500" t="s">
        <v>1019</v>
      </c>
      <c r="Q184" s="500" t="s">
        <v>249</v>
      </c>
      <c r="R184" s="501">
        <v>2178</v>
      </c>
      <c r="U184" s="500" t="s">
        <v>942</v>
      </c>
      <c r="V184" s="501">
        <v>0</v>
      </c>
      <c r="W184" s="501">
        <v>2</v>
      </c>
      <c r="Z184" s="500" t="s">
        <v>994</v>
      </c>
      <c r="AA184" s="500" t="s">
        <v>904</v>
      </c>
      <c r="AB184" s="501">
        <v>3</v>
      </c>
    </row>
    <row r="185" spans="1:28" ht="15">
      <c r="A185" s="500" t="s">
        <v>938</v>
      </c>
      <c r="B185" s="500" t="s">
        <v>275</v>
      </c>
      <c r="C185" s="500" t="s">
        <v>250</v>
      </c>
      <c r="D185" s="500" t="s">
        <v>272</v>
      </c>
      <c r="E185" s="501">
        <v>68</v>
      </c>
      <c r="G185" s="500" t="s">
        <v>942</v>
      </c>
      <c r="H185" s="501">
        <v>1</v>
      </c>
      <c r="I185" s="501">
        <v>407</v>
      </c>
      <c r="K185" s="500" t="s">
        <v>274</v>
      </c>
      <c r="L185" s="500" t="s">
        <v>940</v>
      </c>
      <c r="M185" s="500" t="s">
        <v>255</v>
      </c>
      <c r="N185" s="501">
        <v>119</v>
      </c>
      <c r="P185" s="500" t="s">
        <v>1019</v>
      </c>
      <c r="Q185" s="500" t="s">
        <v>250</v>
      </c>
      <c r="R185" s="501">
        <v>2400</v>
      </c>
      <c r="U185" s="500" t="s">
        <v>942</v>
      </c>
      <c r="V185" s="501">
        <v>1</v>
      </c>
      <c r="W185" s="501">
        <v>35</v>
      </c>
      <c r="Z185" s="500" t="s">
        <v>994</v>
      </c>
      <c r="AA185" s="500" t="s">
        <v>905</v>
      </c>
      <c r="AB185" s="501">
        <v>552</v>
      </c>
    </row>
    <row r="186" spans="1:28" ht="15">
      <c r="A186" s="500" t="s">
        <v>938</v>
      </c>
      <c r="B186" s="500" t="s">
        <v>275</v>
      </c>
      <c r="C186" s="500" t="s">
        <v>250</v>
      </c>
      <c r="D186" s="500" t="s">
        <v>273</v>
      </c>
      <c r="E186" s="501">
        <v>258</v>
      </c>
      <c r="G186" s="500" t="s">
        <v>942</v>
      </c>
      <c r="H186" s="501">
        <v>2</v>
      </c>
      <c r="I186" s="501">
        <v>1286</v>
      </c>
      <c r="K186" s="500" t="s">
        <v>274</v>
      </c>
      <c r="L186" s="500" t="s">
        <v>940</v>
      </c>
      <c r="M186" s="500" t="s">
        <v>569</v>
      </c>
      <c r="N186" s="501">
        <v>18</v>
      </c>
      <c r="P186" s="500" t="s">
        <v>1020</v>
      </c>
      <c r="Q186" s="500" t="s">
        <v>249</v>
      </c>
      <c r="R186" s="501">
        <v>501</v>
      </c>
      <c r="U186" s="500" t="s">
        <v>942</v>
      </c>
      <c r="V186" s="501">
        <v>2</v>
      </c>
      <c r="W186" s="501">
        <v>94</v>
      </c>
      <c r="Z186" s="500" t="s">
        <v>994</v>
      </c>
      <c r="AA186" s="500" t="s">
        <v>906</v>
      </c>
      <c r="AB186" s="501">
        <v>626</v>
      </c>
    </row>
    <row r="187" spans="1:28" ht="15">
      <c r="A187" s="500" t="s">
        <v>939</v>
      </c>
      <c r="B187" s="500" t="s">
        <v>254</v>
      </c>
      <c r="C187" s="500" t="s">
        <v>249</v>
      </c>
      <c r="D187" s="500" t="s">
        <v>272</v>
      </c>
      <c r="E187" s="501">
        <v>1285</v>
      </c>
      <c r="G187" s="500" t="s">
        <v>942</v>
      </c>
      <c r="H187" s="501">
        <v>3</v>
      </c>
      <c r="I187" s="501">
        <v>709</v>
      </c>
      <c r="K187" s="500" t="s">
        <v>274</v>
      </c>
      <c r="L187" s="500" t="s">
        <v>940</v>
      </c>
      <c r="M187" s="500" t="s">
        <v>1105</v>
      </c>
      <c r="N187" s="501">
        <v>4</v>
      </c>
      <c r="P187" s="500" t="s">
        <v>1020</v>
      </c>
      <c r="Q187" s="500" t="s">
        <v>250</v>
      </c>
      <c r="R187" s="501">
        <v>570</v>
      </c>
      <c r="U187" s="500" t="s">
        <v>942</v>
      </c>
      <c r="V187" s="501">
        <v>3</v>
      </c>
      <c r="W187" s="501">
        <v>37</v>
      </c>
      <c r="Z187" s="500" t="s">
        <v>995</v>
      </c>
      <c r="AA187" s="500" t="s">
        <v>904</v>
      </c>
      <c r="AB187" s="501">
        <v>1</v>
      </c>
    </row>
    <row r="188" spans="1:28" ht="15">
      <c r="A188" s="500" t="s">
        <v>939</v>
      </c>
      <c r="B188" s="500" t="s">
        <v>254</v>
      </c>
      <c r="C188" s="500" t="s">
        <v>249</v>
      </c>
      <c r="D188" s="500" t="s">
        <v>273</v>
      </c>
      <c r="E188" s="501">
        <v>324</v>
      </c>
      <c r="G188" s="500" t="s">
        <v>942</v>
      </c>
      <c r="H188" s="501">
        <v>4</v>
      </c>
      <c r="I188" s="501">
        <v>2273</v>
      </c>
      <c r="K188" s="500" t="s">
        <v>274</v>
      </c>
      <c r="L188" s="500" t="s">
        <v>940</v>
      </c>
      <c r="M188" s="500" t="s">
        <v>274</v>
      </c>
      <c r="N188" s="501">
        <v>54</v>
      </c>
      <c r="P188" s="500" t="s">
        <v>1021</v>
      </c>
      <c r="Q188" s="500" t="s">
        <v>249</v>
      </c>
      <c r="R188" s="501">
        <v>516</v>
      </c>
      <c r="U188" s="500" t="s">
        <v>942</v>
      </c>
      <c r="V188" s="501">
        <v>4</v>
      </c>
      <c r="W188" s="501">
        <v>240</v>
      </c>
      <c r="Z188" s="500" t="s">
        <v>995</v>
      </c>
      <c r="AA188" s="500" t="s">
        <v>905</v>
      </c>
      <c r="AB188" s="501">
        <v>833</v>
      </c>
    </row>
    <row r="189" spans="1:28" ht="15">
      <c r="A189" s="500" t="s">
        <v>939</v>
      </c>
      <c r="B189" s="500" t="s">
        <v>254</v>
      </c>
      <c r="C189" s="500" t="s">
        <v>250</v>
      </c>
      <c r="D189" s="500" t="s">
        <v>272</v>
      </c>
      <c r="E189" s="501">
        <v>1450</v>
      </c>
      <c r="G189" s="500" t="s">
        <v>942</v>
      </c>
      <c r="H189" s="501">
        <v>5</v>
      </c>
      <c r="I189" s="501">
        <v>357</v>
      </c>
      <c r="K189" s="500" t="s">
        <v>274</v>
      </c>
      <c r="L189" s="500" t="s">
        <v>940</v>
      </c>
      <c r="M189" s="500" t="s">
        <v>286</v>
      </c>
      <c r="N189" s="501">
        <v>32</v>
      </c>
      <c r="P189" s="500" t="s">
        <v>1021</v>
      </c>
      <c r="Q189" s="500" t="s">
        <v>250</v>
      </c>
      <c r="R189" s="501">
        <v>535</v>
      </c>
      <c r="U189" s="500" t="s">
        <v>942</v>
      </c>
      <c r="V189" s="501">
        <v>5</v>
      </c>
      <c r="W189" s="501">
        <v>32</v>
      </c>
      <c r="Z189" s="500" t="s">
        <v>995</v>
      </c>
      <c r="AA189" s="500" t="s">
        <v>906</v>
      </c>
      <c r="AB189" s="501">
        <v>1027</v>
      </c>
    </row>
    <row r="190" spans="1:28" ht="15">
      <c r="A190" s="500" t="s">
        <v>939</v>
      </c>
      <c r="B190" s="500" t="s">
        <v>254</v>
      </c>
      <c r="C190" s="500" t="s">
        <v>250</v>
      </c>
      <c r="D190" s="500" t="s">
        <v>273</v>
      </c>
      <c r="E190" s="501">
        <v>316</v>
      </c>
      <c r="G190" s="500" t="s">
        <v>942</v>
      </c>
      <c r="H190" s="501">
        <v>6</v>
      </c>
      <c r="I190" s="501">
        <v>340</v>
      </c>
      <c r="K190" s="500" t="s">
        <v>274</v>
      </c>
      <c r="L190" s="500" t="s">
        <v>940</v>
      </c>
      <c r="M190" s="500" t="s">
        <v>283</v>
      </c>
      <c r="N190" s="501">
        <v>37706</v>
      </c>
      <c r="P190" s="500" t="s">
        <v>1022</v>
      </c>
      <c r="Q190" s="500" t="s">
        <v>249</v>
      </c>
      <c r="R190" s="501">
        <v>1421</v>
      </c>
      <c r="U190" s="500" t="s">
        <v>942</v>
      </c>
      <c r="V190" s="501">
        <v>6</v>
      </c>
      <c r="W190" s="501">
        <v>25</v>
      </c>
      <c r="Z190" s="500" t="s">
        <v>996</v>
      </c>
      <c r="AA190" s="500" t="s">
        <v>904</v>
      </c>
      <c r="AB190" s="501">
        <v>57</v>
      </c>
    </row>
    <row r="191" spans="1:28" ht="15">
      <c r="A191" s="500" t="s">
        <v>939</v>
      </c>
      <c r="B191" s="500" t="s">
        <v>255</v>
      </c>
      <c r="C191" s="500" t="s">
        <v>249</v>
      </c>
      <c r="D191" s="500" t="s">
        <v>272</v>
      </c>
      <c r="E191" s="501">
        <v>294</v>
      </c>
      <c r="G191" s="500" t="s">
        <v>942</v>
      </c>
      <c r="H191" s="501">
        <v>7</v>
      </c>
      <c r="I191" s="501">
        <v>322</v>
      </c>
      <c r="K191" s="500" t="s">
        <v>274</v>
      </c>
      <c r="L191" s="500" t="s">
        <v>940</v>
      </c>
      <c r="M191" s="500" t="s">
        <v>284</v>
      </c>
      <c r="N191" s="501">
        <v>2</v>
      </c>
      <c r="P191" s="500" t="s">
        <v>1022</v>
      </c>
      <c r="Q191" s="500" t="s">
        <v>250</v>
      </c>
      <c r="R191" s="501">
        <v>1696</v>
      </c>
      <c r="U191" s="500" t="s">
        <v>942</v>
      </c>
      <c r="V191" s="501">
        <v>7</v>
      </c>
      <c r="W191" s="501">
        <v>31</v>
      </c>
      <c r="Z191" s="500" t="s">
        <v>996</v>
      </c>
      <c r="AA191" s="500" t="s">
        <v>905</v>
      </c>
      <c r="AB191" s="501">
        <v>16931</v>
      </c>
    </row>
    <row r="192" spans="1:28" ht="15">
      <c r="A192" s="500" t="s">
        <v>939</v>
      </c>
      <c r="B192" s="500" t="s">
        <v>255</v>
      </c>
      <c r="C192" s="500" t="s">
        <v>249</v>
      </c>
      <c r="D192" s="500" t="s">
        <v>273</v>
      </c>
      <c r="E192" s="501">
        <v>75</v>
      </c>
      <c r="G192" s="500" t="s">
        <v>942</v>
      </c>
      <c r="H192" s="501">
        <v>8</v>
      </c>
      <c r="I192" s="501">
        <v>294</v>
      </c>
      <c r="K192" s="500" t="s">
        <v>274</v>
      </c>
      <c r="L192" s="500" t="s">
        <v>940</v>
      </c>
      <c r="M192" s="500" t="s">
        <v>285</v>
      </c>
      <c r="N192" s="501">
        <v>96</v>
      </c>
      <c r="P192" s="500" t="s">
        <v>1023</v>
      </c>
      <c r="Q192" s="500" t="s">
        <v>249</v>
      </c>
      <c r="R192" s="501">
        <v>6736</v>
      </c>
      <c r="U192" s="500" t="s">
        <v>942</v>
      </c>
      <c r="V192" s="501">
        <v>8</v>
      </c>
      <c r="W192" s="501">
        <v>11</v>
      </c>
      <c r="Z192" s="500" t="s">
        <v>996</v>
      </c>
      <c r="AA192" s="500" t="s">
        <v>906</v>
      </c>
      <c r="AB192" s="501">
        <v>16311</v>
      </c>
    </row>
    <row r="193" spans="1:28" ht="15">
      <c r="A193" s="500" t="s">
        <v>939</v>
      </c>
      <c r="B193" s="500" t="s">
        <v>255</v>
      </c>
      <c r="C193" s="500" t="s">
        <v>250</v>
      </c>
      <c r="D193" s="500" t="s">
        <v>272</v>
      </c>
      <c r="E193" s="501">
        <v>344</v>
      </c>
      <c r="G193" s="500" t="s">
        <v>942</v>
      </c>
      <c r="H193" s="501">
        <v>9</v>
      </c>
      <c r="I193" s="501">
        <v>213</v>
      </c>
      <c r="K193" s="500" t="s">
        <v>274</v>
      </c>
      <c r="L193" s="500" t="s">
        <v>940</v>
      </c>
      <c r="M193" s="500" t="s">
        <v>256</v>
      </c>
      <c r="N193" s="501">
        <v>249</v>
      </c>
      <c r="P193" s="500" t="s">
        <v>1023</v>
      </c>
      <c r="Q193" s="500" t="s">
        <v>250</v>
      </c>
      <c r="R193" s="501">
        <v>7194</v>
      </c>
      <c r="U193" s="500" t="s">
        <v>942</v>
      </c>
      <c r="V193" s="501">
        <v>9</v>
      </c>
      <c r="W193" s="501">
        <v>11</v>
      </c>
      <c r="Z193" s="500" t="s">
        <v>997</v>
      </c>
      <c r="AA193" s="500" t="s">
        <v>904</v>
      </c>
      <c r="AB193" s="501">
        <v>1</v>
      </c>
    </row>
    <row r="194" spans="1:28" ht="15">
      <c r="A194" s="500" t="s">
        <v>939</v>
      </c>
      <c r="B194" s="500" t="s">
        <v>255</v>
      </c>
      <c r="C194" s="500" t="s">
        <v>250</v>
      </c>
      <c r="D194" s="500" t="s">
        <v>273</v>
      </c>
      <c r="E194" s="501">
        <v>73</v>
      </c>
      <c r="G194" s="500" t="s">
        <v>942</v>
      </c>
      <c r="H194" s="501">
        <v>10</v>
      </c>
      <c r="I194" s="501">
        <v>176</v>
      </c>
      <c r="K194" s="500" t="s">
        <v>274</v>
      </c>
      <c r="L194" s="500" t="s">
        <v>940</v>
      </c>
      <c r="M194" s="500" t="s">
        <v>257</v>
      </c>
      <c r="N194" s="501">
        <v>5822</v>
      </c>
      <c r="P194" s="500" t="s">
        <v>1024</v>
      </c>
      <c r="Q194" s="500" t="s">
        <v>249</v>
      </c>
      <c r="R194" s="501">
        <v>1183</v>
      </c>
      <c r="U194" s="500" t="s">
        <v>942</v>
      </c>
      <c r="V194" s="501">
        <v>10</v>
      </c>
      <c r="W194" s="501">
        <v>10</v>
      </c>
      <c r="Z194" s="500" t="s">
        <v>997</v>
      </c>
      <c r="AA194" s="500" t="s">
        <v>905</v>
      </c>
      <c r="AB194" s="501">
        <v>410</v>
      </c>
    </row>
    <row r="195" spans="1:28" ht="15">
      <c r="A195" s="500" t="s">
        <v>939</v>
      </c>
      <c r="B195" s="500" t="s">
        <v>275</v>
      </c>
      <c r="C195" s="500" t="s">
        <v>249</v>
      </c>
      <c r="D195" s="500" t="s">
        <v>272</v>
      </c>
      <c r="E195" s="501">
        <v>538</v>
      </c>
      <c r="G195" s="500" t="s">
        <v>942</v>
      </c>
      <c r="H195" s="501">
        <v>11</v>
      </c>
      <c r="I195" s="501">
        <v>130</v>
      </c>
      <c r="K195" s="500" t="s">
        <v>274</v>
      </c>
      <c r="L195" s="500" t="s">
        <v>941</v>
      </c>
      <c r="M195" s="500" t="s">
        <v>561</v>
      </c>
      <c r="N195" s="501">
        <v>1</v>
      </c>
      <c r="P195" s="500" t="s">
        <v>1024</v>
      </c>
      <c r="Q195" s="500" t="s">
        <v>250</v>
      </c>
      <c r="R195" s="501">
        <v>1368</v>
      </c>
      <c r="U195" s="500" t="s">
        <v>942</v>
      </c>
      <c r="V195" s="501">
        <v>11</v>
      </c>
      <c r="W195" s="501">
        <v>6</v>
      </c>
      <c r="Z195" s="500" t="s">
        <v>997</v>
      </c>
      <c r="AA195" s="500" t="s">
        <v>906</v>
      </c>
      <c r="AB195" s="501">
        <v>415</v>
      </c>
    </row>
    <row r="196" spans="1:28" ht="15">
      <c r="A196" s="500" t="s">
        <v>939</v>
      </c>
      <c r="B196" s="500" t="s">
        <v>275</v>
      </c>
      <c r="C196" s="500" t="s">
        <v>249</v>
      </c>
      <c r="D196" s="500" t="s">
        <v>273</v>
      </c>
      <c r="E196" s="501">
        <v>145</v>
      </c>
      <c r="G196" s="500" t="s">
        <v>942</v>
      </c>
      <c r="H196" s="501">
        <v>12</v>
      </c>
      <c r="I196" s="501">
        <v>135</v>
      </c>
      <c r="K196" s="500" t="s">
        <v>274</v>
      </c>
      <c r="L196" s="500" t="s">
        <v>941</v>
      </c>
      <c r="M196" s="500" t="s">
        <v>558</v>
      </c>
      <c r="N196" s="501">
        <v>3241</v>
      </c>
      <c r="P196" s="500" t="s">
        <v>1025</v>
      </c>
      <c r="Q196" s="500" t="s">
        <v>249</v>
      </c>
      <c r="R196" s="501">
        <v>1513</v>
      </c>
      <c r="U196" s="500" t="s">
        <v>942</v>
      </c>
      <c r="V196" s="501">
        <v>12</v>
      </c>
      <c r="W196" s="501">
        <v>6</v>
      </c>
      <c r="Z196" s="500" t="s">
        <v>998</v>
      </c>
      <c r="AA196" s="500" t="s">
        <v>905</v>
      </c>
      <c r="AB196" s="501">
        <v>77</v>
      </c>
    </row>
    <row r="197" spans="1:28" ht="15">
      <c r="A197" s="500" t="s">
        <v>939</v>
      </c>
      <c r="B197" s="500" t="s">
        <v>275</v>
      </c>
      <c r="C197" s="500" t="s">
        <v>250</v>
      </c>
      <c r="D197" s="500" t="s">
        <v>272</v>
      </c>
      <c r="E197" s="501">
        <v>525</v>
      </c>
      <c r="G197" s="500" t="s">
        <v>943</v>
      </c>
      <c r="H197" s="501">
        <v>0</v>
      </c>
      <c r="I197" s="501">
        <v>22</v>
      </c>
      <c r="K197" s="500" t="s">
        <v>274</v>
      </c>
      <c r="L197" s="500" t="s">
        <v>941</v>
      </c>
      <c r="M197" s="500" t="s">
        <v>559</v>
      </c>
      <c r="N197" s="501">
        <v>942</v>
      </c>
      <c r="P197" s="500" t="s">
        <v>1025</v>
      </c>
      <c r="Q197" s="500" t="s">
        <v>250</v>
      </c>
      <c r="R197" s="501">
        <v>1655</v>
      </c>
      <c r="U197" s="500" t="s">
        <v>943</v>
      </c>
      <c r="V197" s="501">
        <v>0</v>
      </c>
      <c r="W197" s="501">
        <v>4</v>
      </c>
      <c r="Z197" s="500" t="s">
        <v>998</v>
      </c>
      <c r="AA197" s="500" t="s">
        <v>906</v>
      </c>
      <c r="AB197" s="501">
        <v>181</v>
      </c>
    </row>
    <row r="198" spans="1:28" ht="15">
      <c r="A198" s="500" t="s">
        <v>939</v>
      </c>
      <c r="B198" s="500" t="s">
        <v>275</v>
      </c>
      <c r="C198" s="500" t="s">
        <v>250</v>
      </c>
      <c r="D198" s="500" t="s">
        <v>273</v>
      </c>
      <c r="E198" s="501">
        <v>139</v>
      </c>
      <c r="G198" s="500" t="s">
        <v>943</v>
      </c>
      <c r="H198" s="501">
        <v>1</v>
      </c>
      <c r="I198" s="501">
        <v>109</v>
      </c>
      <c r="K198" s="500" t="s">
        <v>274</v>
      </c>
      <c r="L198" s="500" t="s">
        <v>941</v>
      </c>
      <c r="M198" s="500" t="s">
        <v>566</v>
      </c>
      <c r="N198" s="501">
        <v>6</v>
      </c>
      <c r="P198" s="500" t="s">
        <v>1026</v>
      </c>
      <c r="Q198" s="500" t="s">
        <v>249</v>
      </c>
      <c r="R198" s="501">
        <v>1514</v>
      </c>
      <c r="U198" s="500" t="s">
        <v>943</v>
      </c>
      <c r="V198" s="501">
        <v>1</v>
      </c>
      <c r="W198" s="501">
        <v>45</v>
      </c>
      <c r="Z198" s="500" t="s">
        <v>999</v>
      </c>
      <c r="AA198" s="500" t="s">
        <v>905</v>
      </c>
      <c r="AB198" s="501">
        <v>1031</v>
      </c>
    </row>
    <row r="199" spans="1:28" ht="15">
      <c r="A199" s="500" t="s">
        <v>940</v>
      </c>
      <c r="B199" s="500" t="s">
        <v>254</v>
      </c>
      <c r="C199" s="500" t="s">
        <v>249</v>
      </c>
      <c r="D199" s="500" t="s">
        <v>272</v>
      </c>
      <c r="E199" s="501">
        <v>2718</v>
      </c>
      <c r="G199" s="500" t="s">
        <v>943</v>
      </c>
      <c r="H199" s="501">
        <v>2</v>
      </c>
      <c r="I199" s="501">
        <v>348</v>
      </c>
      <c r="K199" s="500" t="s">
        <v>274</v>
      </c>
      <c r="L199" s="500" t="s">
        <v>941</v>
      </c>
      <c r="M199" s="500" t="s">
        <v>560</v>
      </c>
      <c r="N199" s="501">
        <v>22</v>
      </c>
      <c r="P199" s="500" t="s">
        <v>1026</v>
      </c>
      <c r="Q199" s="500" t="s">
        <v>250</v>
      </c>
      <c r="R199" s="501">
        <v>1854</v>
      </c>
      <c r="U199" s="500" t="s">
        <v>943</v>
      </c>
      <c r="V199" s="501">
        <v>2</v>
      </c>
      <c r="W199" s="501">
        <v>141</v>
      </c>
      <c r="Z199" s="500" t="s">
        <v>999</v>
      </c>
      <c r="AA199" s="500" t="s">
        <v>906</v>
      </c>
      <c r="AB199" s="501">
        <v>1106</v>
      </c>
    </row>
    <row r="200" spans="1:28" ht="15">
      <c r="A200" s="500" t="s">
        <v>940</v>
      </c>
      <c r="B200" s="500" t="s">
        <v>254</v>
      </c>
      <c r="C200" s="500" t="s">
        <v>249</v>
      </c>
      <c r="D200" s="500" t="s">
        <v>273</v>
      </c>
      <c r="E200" s="501">
        <v>17511</v>
      </c>
      <c r="G200" s="500" t="s">
        <v>943</v>
      </c>
      <c r="H200" s="501">
        <v>3</v>
      </c>
      <c r="I200" s="501">
        <v>219</v>
      </c>
      <c r="K200" s="500" t="s">
        <v>274</v>
      </c>
      <c r="L200" s="500" t="s">
        <v>941</v>
      </c>
      <c r="M200" s="500" t="s">
        <v>255</v>
      </c>
      <c r="N200" s="501">
        <v>1</v>
      </c>
      <c r="P200" s="500" t="s">
        <v>1027</v>
      </c>
      <c r="Q200" s="500" t="s">
        <v>249</v>
      </c>
      <c r="R200" s="501">
        <v>992</v>
      </c>
      <c r="U200" s="500" t="s">
        <v>943</v>
      </c>
      <c r="V200" s="501">
        <v>3</v>
      </c>
      <c r="W200" s="501">
        <v>65</v>
      </c>
      <c r="Z200" s="500" t="s">
        <v>1000</v>
      </c>
      <c r="AA200" s="500" t="s">
        <v>905</v>
      </c>
      <c r="AB200" s="501">
        <v>365</v>
      </c>
    </row>
    <row r="201" spans="1:28" ht="15">
      <c r="A201" s="500" t="s">
        <v>940</v>
      </c>
      <c r="B201" s="500" t="s">
        <v>254</v>
      </c>
      <c r="C201" s="500" t="s">
        <v>250</v>
      </c>
      <c r="D201" s="500" t="s">
        <v>272</v>
      </c>
      <c r="E201" s="501">
        <v>2558</v>
      </c>
      <c r="G201" s="500" t="s">
        <v>943</v>
      </c>
      <c r="H201" s="501">
        <v>4</v>
      </c>
      <c r="I201" s="501">
        <v>809</v>
      </c>
      <c r="K201" s="500" t="s">
        <v>274</v>
      </c>
      <c r="L201" s="500" t="s">
        <v>941</v>
      </c>
      <c r="M201" s="500" t="s">
        <v>569</v>
      </c>
      <c r="N201" s="501">
        <v>5</v>
      </c>
      <c r="P201" s="500" t="s">
        <v>1027</v>
      </c>
      <c r="Q201" s="500" t="s">
        <v>250</v>
      </c>
      <c r="R201" s="501">
        <v>1126</v>
      </c>
      <c r="U201" s="500" t="s">
        <v>943</v>
      </c>
      <c r="V201" s="501">
        <v>4</v>
      </c>
      <c r="W201" s="501">
        <v>415</v>
      </c>
      <c r="Z201" s="500" t="s">
        <v>1000</v>
      </c>
      <c r="AA201" s="500" t="s">
        <v>906</v>
      </c>
      <c r="AB201" s="501">
        <v>380</v>
      </c>
    </row>
    <row r="202" spans="1:28" ht="15">
      <c r="A202" s="500" t="s">
        <v>940</v>
      </c>
      <c r="B202" s="500" t="s">
        <v>254</v>
      </c>
      <c r="C202" s="500" t="s">
        <v>250</v>
      </c>
      <c r="D202" s="500" t="s">
        <v>273</v>
      </c>
      <c r="E202" s="501">
        <v>14535</v>
      </c>
      <c r="G202" s="500" t="s">
        <v>943</v>
      </c>
      <c r="H202" s="501">
        <v>5</v>
      </c>
      <c r="I202" s="501">
        <v>194</v>
      </c>
      <c r="K202" s="500" t="s">
        <v>274</v>
      </c>
      <c r="L202" s="500" t="s">
        <v>941</v>
      </c>
      <c r="M202" s="500" t="s">
        <v>286</v>
      </c>
      <c r="N202" s="501">
        <v>19</v>
      </c>
      <c r="P202" s="500" t="s">
        <v>1028</v>
      </c>
      <c r="Q202" s="500" t="s">
        <v>249</v>
      </c>
      <c r="R202" s="501">
        <v>3070</v>
      </c>
      <c r="U202" s="500" t="s">
        <v>943</v>
      </c>
      <c r="V202" s="501">
        <v>5</v>
      </c>
      <c r="W202" s="501">
        <v>83</v>
      </c>
      <c r="Z202" s="500" t="s">
        <v>1001</v>
      </c>
      <c r="AA202" s="500" t="s">
        <v>904</v>
      </c>
      <c r="AB202" s="501">
        <v>1</v>
      </c>
    </row>
    <row r="203" spans="1:28" ht="15">
      <c r="A203" s="500" t="s">
        <v>940</v>
      </c>
      <c r="B203" s="500" t="s">
        <v>255</v>
      </c>
      <c r="C203" s="500" t="s">
        <v>249</v>
      </c>
      <c r="D203" s="500" t="s">
        <v>272</v>
      </c>
      <c r="E203" s="501">
        <v>177</v>
      </c>
      <c r="G203" s="500" t="s">
        <v>943</v>
      </c>
      <c r="H203" s="501">
        <v>6</v>
      </c>
      <c r="I203" s="501">
        <v>221</v>
      </c>
      <c r="K203" s="500" t="s">
        <v>274</v>
      </c>
      <c r="L203" s="500" t="s">
        <v>941</v>
      </c>
      <c r="M203" s="500" t="s">
        <v>283</v>
      </c>
      <c r="N203" s="501">
        <v>21750</v>
      </c>
      <c r="P203" s="500" t="s">
        <v>1028</v>
      </c>
      <c r="Q203" s="500" t="s">
        <v>250</v>
      </c>
      <c r="R203" s="501">
        <v>3170</v>
      </c>
      <c r="U203" s="500" t="s">
        <v>943</v>
      </c>
      <c r="V203" s="501">
        <v>6</v>
      </c>
      <c r="W203" s="501">
        <v>94</v>
      </c>
      <c r="Z203" s="500" t="s">
        <v>1001</v>
      </c>
      <c r="AA203" s="500" t="s">
        <v>905</v>
      </c>
      <c r="AB203" s="501">
        <v>2035</v>
      </c>
    </row>
    <row r="204" spans="1:28" ht="15">
      <c r="A204" s="500" t="s">
        <v>940</v>
      </c>
      <c r="B204" s="500" t="s">
        <v>255</v>
      </c>
      <c r="C204" s="500" t="s">
        <v>249</v>
      </c>
      <c r="D204" s="500" t="s">
        <v>273</v>
      </c>
      <c r="E204" s="501">
        <v>2455</v>
      </c>
      <c r="G204" s="500" t="s">
        <v>943</v>
      </c>
      <c r="H204" s="501">
        <v>7</v>
      </c>
      <c r="I204" s="501">
        <v>222</v>
      </c>
      <c r="K204" s="500" t="s">
        <v>274</v>
      </c>
      <c r="L204" s="500" t="s">
        <v>941</v>
      </c>
      <c r="M204" s="500" t="s">
        <v>284</v>
      </c>
      <c r="N204" s="501">
        <v>2</v>
      </c>
      <c r="P204" s="500" t="s">
        <v>1029</v>
      </c>
      <c r="Q204" s="500" t="s">
        <v>249</v>
      </c>
      <c r="R204" s="501">
        <v>8604</v>
      </c>
      <c r="U204" s="500" t="s">
        <v>943</v>
      </c>
      <c r="V204" s="501">
        <v>7</v>
      </c>
      <c r="W204" s="501">
        <v>79</v>
      </c>
      <c r="Z204" s="500" t="s">
        <v>1001</v>
      </c>
      <c r="AA204" s="500" t="s">
        <v>906</v>
      </c>
      <c r="AB204" s="501">
        <v>2294</v>
      </c>
    </row>
    <row r="205" spans="1:28" ht="15">
      <c r="A205" s="500" t="s">
        <v>940</v>
      </c>
      <c r="B205" s="500" t="s">
        <v>255</v>
      </c>
      <c r="C205" s="500" t="s">
        <v>250</v>
      </c>
      <c r="D205" s="500" t="s">
        <v>272</v>
      </c>
      <c r="E205" s="501">
        <v>184</v>
      </c>
      <c r="G205" s="500" t="s">
        <v>943</v>
      </c>
      <c r="H205" s="501">
        <v>8</v>
      </c>
      <c r="I205" s="501">
        <v>202</v>
      </c>
      <c r="K205" s="500" t="s">
        <v>274</v>
      </c>
      <c r="L205" s="500" t="s">
        <v>941</v>
      </c>
      <c r="M205" s="500" t="s">
        <v>285</v>
      </c>
      <c r="N205" s="501">
        <v>77</v>
      </c>
      <c r="P205" s="500" t="s">
        <v>1029</v>
      </c>
      <c r="Q205" s="500" t="s">
        <v>250</v>
      </c>
      <c r="R205" s="501">
        <v>9311</v>
      </c>
      <c r="U205" s="500" t="s">
        <v>943</v>
      </c>
      <c r="V205" s="501">
        <v>8</v>
      </c>
      <c r="W205" s="501">
        <v>61</v>
      </c>
      <c r="Z205" s="500" t="s">
        <v>1002</v>
      </c>
      <c r="AA205" s="500" t="s">
        <v>905</v>
      </c>
      <c r="AB205" s="501">
        <v>410</v>
      </c>
    </row>
    <row r="206" spans="1:28" ht="15">
      <c r="A206" s="500" t="s">
        <v>940</v>
      </c>
      <c r="B206" s="500" t="s">
        <v>255</v>
      </c>
      <c r="C206" s="500" t="s">
        <v>250</v>
      </c>
      <c r="D206" s="500" t="s">
        <v>273</v>
      </c>
      <c r="E206" s="501">
        <v>1997</v>
      </c>
      <c r="G206" s="500" t="s">
        <v>943</v>
      </c>
      <c r="H206" s="501">
        <v>9</v>
      </c>
      <c r="I206" s="501">
        <v>162</v>
      </c>
      <c r="K206" s="500" t="s">
        <v>274</v>
      </c>
      <c r="L206" s="500" t="s">
        <v>941</v>
      </c>
      <c r="M206" s="500" t="s">
        <v>256</v>
      </c>
      <c r="N206" s="501">
        <v>17</v>
      </c>
      <c r="P206" s="500" t="s">
        <v>1030</v>
      </c>
      <c r="Q206" s="500" t="s">
        <v>249</v>
      </c>
      <c r="R206" s="501">
        <v>573</v>
      </c>
      <c r="U206" s="500" t="s">
        <v>943</v>
      </c>
      <c r="V206" s="501">
        <v>9</v>
      </c>
      <c r="W206" s="501">
        <v>60</v>
      </c>
      <c r="Z206" s="500" t="s">
        <v>1002</v>
      </c>
      <c r="AA206" s="500" t="s">
        <v>906</v>
      </c>
      <c r="AB206" s="501">
        <v>800</v>
      </c>
    </row>
    <row r="207" spans="1:28" ht="15">
      <c r="A207" s="500" t="s">
        <v>940</v>
      </c>
      <c r="B207" s="500" t="s">
        <v>274</v>
      </c>
      <c r="C207" s="500" t="s">
        <v>249</v>
      </c>
      <c r="D207" s="500" t="s">
        <v>272</v>
      </c>
      <c r="E207" s="501">
        <v>48</v>
      </c>
      <c r="G207" s="500" t="s">
        <v>943</v>
      </c>
      <c r="H207" s="501">
        <v>10</v>
      </c>
      <c r="I207" s="501">
        <v>120</v>
      </c>
      <c r="K207" s="500" t="s">
        <v>274</v>
      </c>
      <c r="L207" s="500" t="s">
        <v>941</v>
      </c>
      <c r="M207" s="500" t="s">
        <v>257</v>
      </c>
      <c r="N207" s="501">
        <v>324</v>
      </c>
      <c r="P207" s="500" t="s">
        <v>1030</v>
      </c>
      <c r="Q207" s="500" t="s">
        <v>250</v>
      </c>
      <c r="R207" s="501">
        <v>667</v>
      </c>
      <c r="U207" s="500" t="s">
        <v>943</v>
      </c>
      <c r="V207" s="501">
        <v>10</v>
      </c>
      <c r="W207" s="501">
        <v>47</v>
      </c>
      <c r="Z207" s="500" t="s">
        <v>1003</v>
      </c>
      <c r="AA207" s="500" t="s">
        <v>905</v>
      </c>
      <c r="AB207" s="501">
        <v>89</v>
      </c>
    </row>
    <row r="208" spans="1:28" ht="15">
      <c r="A208" s="500" t="s">
        <v>940</v>
      </c>
      <c r="B208" s="500" t="s">
        <v>274</v>
      </c>
      <c r="C208" s="500" t="s">
        <v>249</v>
      </c>
      <c r="D208" s="500" t="s">
        <v>273</v>
      </c>
      <c r="E208" s="501">
        <v>42</v>
      </c>
      <c r="G208" s="500" t="s">
        <v>943</v>
      </c>
      <c r="H208" s="501">
        <v>11</v>
      </c>
      <c r="I208" s="501">
        <v>95</v>
      </c>
      <c r="K208" s="500" t="s">
        <v>274</v>
      </c>
      <c r="L208" s="500" t="s">
        <v>959</v>
      </c>
      <c r="M208" s="500" t="s">
        <v>254</v>
      </c>
      <c r="N208" s="501">
        <v>115</v>
      </c>
      <c r="P208" s="500" t="s">
        <v>1031</v>
      </c>
      <c r="Q208" s="500" t="s">
        <v>249</v>
      </c>
      <c r="R208" s="501">
        <v>6233</v>
      </c>
      <c r="U208" s="500" t="s">
        <v>943</v>
      </c>
      <c r="V208" s="501">
        <v>11</v>
      </c>
      <c r="W208" s="501">
        <v>33</v>
      </c>
      <c r="Z208" s="500" t="s">
        <v>1003</v>
      </c>
      <c r="AA208" s="500" t="s">
        <v>906</v>
      </c>
      <c r="AB208" s="501">
        <v>93</v>
      </c>
    </row>
    <row r="209" spans="1:28" ht="15">
      <c r="A209" s="500" t="s">
        <v>940</v>
      </c>
      <c r="B209" s="500" t="s">
        <v>274</v>
      </c>
      <c r="C209" s="500" t="s">
        <v>250</v>
      </c>
      <c r="D209" s="500" t="s">
        <v>272</v>
      </c>
      <c r="E209" s="501">
        <v>52</v>
      </c>
      <c r="G209" s="500" t="s">
        <v>943</v>
      </c>
      <c r="H209" s="501">
        <v>12</v>
      </c>
      <c r="I209" s="501">
        <v>124</v>
      </c>
      <c r="K209" s="500" t="s">
        <v>274</v>
      </c>
      <c r="L209" s="500" t="s">
        <v>959</v>
      </c>
      <c r="M209" s="500" t="s">
        <v>561</v>
      </c>
      <c r="N209" s="501">
        <v>7</v>
      </c>
      <c r="P209" s="500" t="s">
        <v>1031</v>
      </c>
      <c r="Q209" s="500" t="s">
        <v>250</v>
      </c>
      <c r="R209" s="501">
        <v>5434</v>
      </c>
      <c r="U209" s="500" t="s">
        <v>943</v>
      </c>
      <c r="V209" s="501">
        <v>12</v>
      </c>
      <c r="W209" s="501">
        <v>37</v>
      </c>
      <c r="Z209" s="500" t="s">
        <v>1004</v>
      </c>
      <c r="AA209" s="500" t="s">
        <v>904</v>
      </c>
      <c r="AB209" s="501">
        <v>8</v>
      </c>
    </row>
    <row r="210" spans="1:28" ht="15">
      <c r="A210" s="500" t="s">
        <v>940</v>
      </c>
      <c r="B210" s="500" t="s">
        <v>274</v>
      </c>
      <c r="C210" s="500" t="s">
        <v>250</v>
      </c>
      <c r="D210" s="500" t="s">
        <v>273</v>
      </c>
      <c r="E210" s="501">
        <v>40</v>
      </c>
      <c r="G210" s="500" t="s">
        <v>944</v>
      </c>
      <c r="H210" s="501">
        <v>0</v>
      </c>
      <c r="I210" s="501">
        <v>166</v>
      </c>
      <c r="K210" s="500" t="s">
        <v>274</v>
      </c>
      <c r="L210" s="500" t="s">
        <v>959</v>
      </c>
      <c r="M210" s="500" t="s">
        <v>562</v>
      </c>
      <c r="N210" s="501">
        <v>4</v>
      </c>
      <c r="P210" s="500" t="s">
        <v>1032</v>
      </c>
      <c r="Q210" s="500" t="s">
        <v>249</v>
      </c>
      <c r="R210" s="501">
        <v>6241</v>
      </c>
      <c r="U210" s="500" t="s">
        <v>944</v>
      </c>
      <c r="V210" s="501">
        <v>0</v>
      </c>
      <c r="W210" s="501">
        <v>205</v>
      </c>
      <c r="Z210" s="500" t="s">
        <v>1004</v>
      </c>
      <c r="AA210" s="500" t="s">
        <v>905</v>
      </c>
      <c r="AB210" s="501">
        <v>2480</v>
      </c>
    </row>
    <row r="211" spans="1:28" ht="15">
      <c r="A211" s="500" t="s">
        <v>940</v>
      </c>
      <c r="B211" s="500" t="s">
        <v>275</v>
      </c>
      <c r="C211" s="500" t="s">
        <v>249</v>
      </c>
      <c r="D211" s="500" t="s">
        <v>272</v>
      </c>
      <c r="E211" s="501">
        <v>1235</v>
      </c>
      <c r="G211" s="500" t="s">
        <v>944</v>
      </c>
      <c r="H211" s="501">
        <v>1</v>
      </c>
      <c r="I211" s="501">
        <v>716</v>
      </c>
      <c r="K211" s="500" t="s">
        <v>274</v>
      </c>
      <c r="L211" s="500" t="s">
        <v>959</v>
      </c>
      <c r="M211" s="500" t="s">
        <v>558</v>
      </c>
      <c r="N211" s="501">
        <v>2089</v>
      </c>
      <c r="P211" s="500" t="s">
        <v>1032</v>
      </c>
      <c r="Q211" s="500" t="s">
        <v>250</v>
      </c>
      <c r="R211" s="501">
        <v>8047</v>
      </c>
      <c r="U211" s="500" t="s">
        <v>944</v>
      </c>
      <c r="V211" s="501">
        <v>1</v>
      </c>
      <c r="W211" s="501">
        <v>893</v>
      </c>
      <c r="Z211" s="500" t="s">
        <v>1004</v>
      </c>
      <c r="AA211" s="500" t="s">
        <v>906</v>
      </c>
      <c r="AB211" s="501">
        <v>2343</v>
      </c>
    </row>
    <row r="212" spans="1:28" ht="15">
      <c r="A212" s="500" t="s">
        <v>940</v>
      </c>
      <c r="B212" s="500" t="s">
        <v>275</v>
      </c>
      <c r="C212" s="500" t="s">
        <v>249</v>
      </c>
      <c r="D212" s="500" t="s">
        <v>273</v>
      </c>
      <c r="E212" s="501">
        <v>2644</v>
      </c>
      <c r="G212" s="500" t="s">
        <v>944</v>
      </c>
      <c r="H212" s="501">
        <v>2</v>
      </c>
      <c r="I212" s="501">
        <v>2544</v>
      </c>
      <c r="K212" s="500" t="s">
        <v>274</v>
      </c>
      <c r="L212" s="500" t="s">
        <v>959</v>
      </c>
      <c r="M212" s="500" t="s">
        <v>563</v>
      </c>
      <c r="N212" s="501">
        <v>9</v>
      </c>
      <c r="P212" s="500" t="s">
        <v>1033</v>
      </c>
      <c r="Q212" s="500" t="s">
        <v>249</v>
      </c>
      <c r="R212" s="501">
        <v>2721</v>
      </c>
      <c r="U212" s="500" t="s">
        <v>944</v>
      </c>
      <c r="V212" s="501">
        <v>2</v>
      </c>
      <c r="W212" s="501">
        <v>3007</v>
      </c>
      <c r="Z212" s="500" t="s">
        <v>1005</v>
      </c>
      <c r="AA212" s="500" t="s">
        <v>904</v>
      </c>
      <c r="AB212" s="501">
        <v>1</v>
      </c>
    </row>
    <row r="213" spans="1:28" ht="15">
      <c r="A213" s="500" t="s">
        <v>940</v>
      </c>
      <c r="B213" s="500" t="s">
        <v>275</v>
      </c>
      <c r="C213" s="500" t="s">
        <v>250</v>
      </c>
      <c r="D213" s="500" t="s">
        <v>272</v>
      </c>
      <c r="E213" s="501">
        <v>1260</v>
      </c>
      <c r="G213" s="500" t="s">
        <v>944</v>
      </c>
      <c r="H213" s="501">
        <v>3</v>
      </c>
      <c r="I213" s="501">
        <v>1511</v>
      </c>
      <c r="K213" s="500" t="s">
        <v>274</v>
      </c>
      <c r="L213" s="500" t="s">
        <v>959</v>
      </c>
      <c r="M213" s="500" t="s">
        <v>559</v>
      </c>
      <c r="N213" s="501">
        <v>40</v>
      </c>
      <c r="P213" s="500" t="s">
        <v>1033</v>
      </c>
      <c r="Q213" s="500" t="s">
        <v>250</v>
      </c>
      <c r="R213" s="501">
        <v>3013</v>
      </c>
      <c r="U213" s="500" t="s">
        <v>944</v>
      </c>
      <c r="V213" s="501">
        <v>3</v>
      </c>
      <c r="W213" s="501">
        <v>1387</v>
      </c>
      <c r="Z213" s="500" t="s">
        <v>1005</v>
      </c>
      <c r="AA213" s="500" t="s">
        <v>905</v>
      </c>
      <c r="AB213" s="501">
        <v>215</v>
      </c>
    </row>
    <row r="214" spans="1:28" ht="15">
      <c r="A214" s="500" t="s">
        <v>940</v>
      </c>
      <c r="B214" s="500" t="s">
        <v>275</v>
      </c>
      <c r="C214" s="500" t="s">
        <v>250</v>
      </c>
      <c r="D214" s="500" t="s">
        <v>273</v>
      </c>
      <c r="E214" s="501">
        <v>2388</v>
      </c>
      <c r="G214" s="500" t="s">
        <v>944</v>
      </c>
      <c r="H214" s="501">
        <v>4</v>
      </c>
      <c r="I214" s="501">
        <v>5914</v>
      </c>
      <c r="K214" s="500" t="s">
        <v>274</v>
      </c>
      <c r="L214" s="500" t="s">
        <v>959</v>
      </c>
      <c r="M214" s="500" t="s">
        <v>566</v>
      </c>
      <c r="N214" s="501">
        <v>36</v>
      </c>
      <c r="P214" s="500" t="s">
        <v>1034</v>
      </c>
      <c r="Q214" s="500" t="s">
        <v>249</v>
      </c>
      <c r="R214" s="501">
        <v>1328</v>
      </c>
      <c r="U214" s="500" t="s">
        <v>944</v>
      </c>
      <c r="V214" s="501">
        <v>4</v>
      </c>
      <c r="W214" s="501">
        <v>9183</v>
      </c>
      <c r="Z214" s="500" t="s">
        <v>1005</v>
      </c>
      <c r="AA214" s="500" t="s">
        <v>906</v>
      </c>
      <c r="AB214" s="501">
        <v>377</v>
      </c>
    </row>
    <row r="215" spans="1:28" ht="15">
      <c r="A215" s="500" t="s">
        <v>941</v>
      </c>
      <c r="B215" s="500" t="s">
        <v>254</v>
      </c>
      <c r="C215" s="500" t="s">
        <v>249</v>
      </c>
      <c r="D215" s="500" t="s">
        <v>272</v>
      </c>
      <c r="E215" s="501">
        <v>6526</v>
      </c>
      <c r="G215" s="500" t="s">
        <v>944</v>
      </c>
      <c r="H215" s="501">
        <v>5</v>
      </c>
      <c r="I215" s="501">
        <v>1172</v>
      </c>
      <c r="K215" s="500" t="s">
        <v>274</v>
      </c>
      <c r="L215" s="500" t="s">
        <v>959</v>
      </c>
      <c r="M215" s="500" t="s">
        <v>560</v>
      </c>
      <c r="N215" s="501">
        <v>97</v>
      </c>
      <c r="P215" s="500" t="s">
        <v>1034</v>
      </c>
      <c r="Q215" s="500" t="s">
        <v>250</v>
      </c>
      <c r="R215" s="501">
        <v>1503</v>
      </c>
      <c r="U215" s="500" t="s">
        <v>944</v>
      </c>
      <c r="V215" s="501">
        <v>5</v>
      </c>
      <c r="W215" s="501">
        <v>1534</v>
      </c>
      <c r="Z215" s="500" t="s">
        <v>1006</v>
      </c>
      <c r="AA215" s="500" t="s">
        <v>905</v>
      </c>
      <c r="AB215" s="501">
        <v>594</v>
      </c>
    </row>
    <row r="216" spans="1:28" ht="15">
      <c r="A216" s="500" t="s">
        <v>941</v>
      </c>
      <c r="B216" s="500" t="s">
        <v>254</v>
      </c>
      <c r="C216" s="500" t="s">
        <v>249</v>
      </c>
      <c r="D216" s="500" t="s">
        <v>273</v>
      </c>
      <c r="E216" s="501">
        <v>5373</v>
      </c>
      <c r="G216" s="500" t="s">
        <v>944</v>
      </c>
      <c r="H216" s="501">
        <v>6</v>
      </c>
      <c r="I216" s="501">
        <v>1244</v>
      </c>
      <c r="K216" s="500" t="s">
        <v>274</v>
      </c>
      <c r="L216" s="500" t="s">
        <v>959</v>
      </c>
      <c r="M216" s="500" t="s">
        <v>255</v>
      </c>
      <c r="N216" s="501">
        <v>27</v>
      </c>
      <c r="P216" s="500" t="s">
        <v>1035</v>
      </c>
      <c r="Q216" s="500" t="s">
        <v>249</v>
      </c>
      <c r="R216" s="501">
        <v>1975</v>
      </c>
      <c r="U216" s="500" t="s">
        <v>944</v>
      </c>
      <c r="V216" s="501">
        <v>6</v>
      </c>
      <c r="W216" s="501">
        <v>1415</v>
      </c>
      <c r="Z216" s="500" t="s">
        <v>1006</v>
      </c>
      <c r="AA216" s="500" t="s">
        <v>906</v>
      </c>
      <c r="AB216" s="501">
        <v>584</v>
      </c>
    </row>
    <row r="217" spans="1:28" ht="15">
      <c r="A217" s="500" t="s">
        <v>941</v>
      </c>
      <c r="B217" s="500" t="s">
        <v>254</v>
      </c>
      <c r="C217" s="500" t="s">
        <v>250</v>
      </c>
      <c r="D217" s="500" t="s">
        <v>272</v>
      </c>
      <c r="E217" s="501">
        <v>6673</v>
      </c>
      <c r="G217" s="500" t="s">
        <v>944</v>
      </c>
      <c r="H217" s="501">
        <v>7</v>
      </c>
      <c r="I217" s="501">
        <v>1090</v>
      </c>
      <c r="K217" s="500" t="s">
        <v>274</v>
      </c>
      <c r="L217" s="500" t="s">
        <v>959</v>
      </c>
      <c r="M217" s="500" t="s">
        <v>569</v>
      </c>
      <c r="N217" s="501">
        <v>6</v>
      </c>
      <c r="P217" s="500" t="s">
        <v>1035</v>
      </c>
      <c r="Q217" s="500" t="s">
        <v>250</v>
      </c>
      <c r="R217" s="501">
        <v>2255</v>
      </c>
      <c r="U217" s="500" t="s">
        <v>944</v>
      </c>
      <c r="V217" s="501">
        <v>7</v>
      </c>
      <c r="W217" s="501">
        <v>1118</v>
      </c>
      <c r="Z217" s="500" t="s">
        <v>1007</v>
      </c>
      <c r="AA217" s="500" t="s">
        <v>904</v>
      </c>
      <c r="AB217" s="501">
        <v>24</v>
      </c>
    </row>
    <row r="218" spans="1:28" ht="15">
      <c r="A218" s="500" t="s">
        <v>941</v>
      </c>
      <c r="B218" s="500" t="s">
        <v>254</v>
      </c>
      <c r="C218" s="500" t="s">
        <v>250</v>
      </c>
      <c r="D218" s="500" t="s">
        <v>273</v>
      </c>
      <c r="E218" s="501">
        <v>4975</v>
      </c>
      <c r="G218" s="500" t="s">
        <v>944</v>
      </c>
      <c r="H218" s="501">
        <v>8</v>
      </c>
      <c r="I218" s="501">
        <v>899</v>
      </c>
      <c r="K218" s="500" t="s">
        <v>274</v>
      </c>
      <c r="L218" s="500" t="s">
        <v>959</v>
      </c>
      <c r="M218" s="500" t="s">
        <v>1105</v>
      </c>
      <c r="N218" s="501">
        <v>2</v>
      </c>
      <c r="P218" s="500" t="s">
        <v>1036</v>
      </c>
      <c r="Q218" s="500" t="s">
        <v>249</v>
      </c>
      <c r="R218" s="501">
        <v>1086</v>
      </c>
      <c r="U218" s="500" t="s">
        <v>944</v>
      </c>
      <c r="V218" s="501">
        <v>8</v>
      </c>
      <c r="W218" s="501">
        <v>835</v>
      </c>
      <c r="Z218" s="500" t="s">
        <v>1007</v>
      </c>
      <c r="AA218" s="500" t="s">
        <v>905</v>
      </c>
      <c r="AB218" s="501">
        <v>8302</v>
      </c>
    </row>
    <row r="219" spans="1:28" ht="15">
      <c r="A219" s="500" t="s">
        <v>941</v>
      </c>
      <c r="B219" s="500" t="s">
        <v>255</v>
      </c>
      <c r="C219" s="500" t="s">
        <v>249</v>
      </c>
      <c r="D219" s="500" t="s">
        <v>272</v>
      </c>
      <c r="E219" s="501">
        <v>185</v>
      </c>
      <c r="G219" s="500" t="s">
        <v>944</v>
      </c>
      <c r="H219" s="501">
        <v>9</v>
      </c>
      <c r="I219" s="501">
        <v>698</v>
      </c>
      <c r="K219" s="500" t="s">
        <v>274</v>
      </c>
      <c r="L219" s="500" t="s">
        <v>959</v>
      </c>
      <c r="M219" s="500" t="s">
        <v>274</v>
      </c>
      <c r="N219" s="501">
        <v>20</v>
      </c>
      <c r="P219" s="500" t="s">
        <v>1036</v>
      </c>
      <c r="Q219" s="500" t="s">
        <v>250</v>
      </c>
      <c r="R219" s="501">
        <v>1424</v>
      </c>
      <c r="U219" s="500" t="s">
        <v>944</v>
      </c>
      <c r="V219" s="501">
        <v>9</v>
      </c>
      <c r="W219" s="501">
        <v>698</v>
      </c>
      <c r="Z219" s="500" t="s">
        <v>1007</v>
      </c>
      <c r="AA219" s="500" t="s">
        <v>906</v>
      </c>
      <c r="AB219" s="501">
        <v>9125</v>
      </c>
    </row>
    <row r="220" spans="1:28" ht="15">
      <c r="A220" s="500" t="s">
        <v>941</v>
      </c>
      <c r="B220" s="500" t="s">
        <v>255</v>
      </c>
      <c r="C220" s="500" t="s">
        <v>249</v>
      </c>
      <c r="D220" s="500" t="s">
        <v>273</v>
      </c>
      <c r="E220" s="501">
        <v>622</v>
      </c>
      <c r="G220" s="500" t="s">
        <v>944</v>
      </c>
      <c r="H220" s="501">
        <v>10</v>
      </c>
      <c r="I220" s="501">
        <v>555</v>
      </c>
      <c r="K220" s="500" t="s">
        <v>274</v>
      </c>
      <c r="L220" s="500" t="s">
        <v>959</v>
      </c>
      <c r="M220" s="500" t="s">
        <v>286</v>
      </c>
      <c r="N220" s="501">
        <v>8</v>
      </c>
      <c r="P220" s="500" t="s">
        <v>1037</v>
      </c>
      <c r="Q220" s="500" t="s">
        <v>249</v>
      </c>
      <c r="R220" s="501">
        <v>830</v>
      </c>
      <c r="U220" s="500" t="s">
        <v>944</v>
      </c>
      <c r="V220" s="501">
        <v>10</v>
      </c>
      <c r="W220" s="501">
        <v>504</v>
      </c>
      <c r="Z220" s="500" t="s">
        <v>1008</v>
      </c>
      <c r="AA220" s="500" t="s">
        <v>905</v>
      </c>
      <c r="AB220" s="501">
        <v>1653</v>
      </c>
    </row>
    <row r="221" spans="1:28" ht="15">
      <c r="A221" s="500" t="s">
        <v>941</v>
      </c>
      <c r="B221" s="500" t="s">
        <v>255</v>
      </c>
      <c r="C221" s="500" t="s">
        <v>250</v>
      </c>
      <c r="D221" s="500" t="s">
        <v>272</v>
      </c>
      <c r="E221" s="501">
        <v>170</v>
      </c>
      <c r="G221" s="500" t="s">
        <v>944</v>
      </c>
      <c r="H221" s="501">
        <v>11</v>
      </c>
      <c r="I221" s="501">
        <v>418</v>
      </c>
      <c r="K221" s="500" t="s">
        <v>274</v>
      </c>
      <c r="L221" s="500" t="s">
        <v>959</v>
      </c>
      <c r="M221" s="500" t="s">
        <v>283</v>
      </c>
      <c r="N221" s="501">
        <v>18843</v>
      </c>
      <c r="P221" s="500" t="s">
        <v>1037</v>
      </c>
      <c r="Q221" s="500" t="s">
        <v>250</v>
      </c>
      <c r="R221" s="501">
        <v>1032</v>
      </c>
      <c r="U221" s="500" t="s">
        <v>944</v>
      </c>
      <c r="V221" s="501">
        <v>11</v>
      </c>
      <c r="W221" s="501">
        <v>360</v>
      </c>
      <c r="Z221" s="500" t="s">
        <v>1008</v>
      </c>
      <c r="AA221" s="500" t="s">
        <v>906</v>
      </c>
      <c r="AB221" s="501">
        <v>1848</v>
      </c>
    </row>
    <row r="222" spans="1:28" ht="15">
      <c r="A222" s="500" t="s">
        <v>941</v>
      </c>
      <c r="B222" s="500" t="s">
        <v>255</v>
      </c>
      <c r="C222" s="500" t="s">
        <v>250</v>
      </c>
      <c r="D222" s="500" t="s">
        <v>273</v>
      </c>
      <c r="E222" s="501">
        <v>539</v>
      </c>
      <c r="G222" s="500" t="s">
        <v>944</v>
      </c>
      <c r="H222" s="501">
        <v>12</v>
      </c>
      <c r="I222" s="501">
        <v>533</v>
      </c>
      <c r="K222" s="500" t="s">
        <v>274</v>
      </c>
      <c r="L222" s="500" t="s">
        <v>959</v>
      </c>
      <c r="M222" s="500" t="s">
        <v>284</v>
      </c>
      <c r="N222" s="501">
        <v>2</v>
      </c>
      <c r="P222" s="500" t="s">
        <v>1038</v>
      </c>
      <c r="Q222" s="500" t="s">
        <v>249</v>
      </c>
      <c r="R222" s="501">
        <v>1675</v>
      </c>
      <c r="U222" s="500" t="s">
        <v>944</v>
      </c>
      <c r="V222" s="501">
        <v>12</v>
      </c>
      <c r="W222" s="501">
        <v>402</v>
      </c>
      <c r="Z222" s="500" t="s">
        <v>1009</v>
      </c>
      <c r="AA222" s="500" t="s">
        <v>904</v>
      </c>
      <c r="AB222" s="501">
        <v>2</v>
      </c>
    </row>
    <row r="223" spans="1:28" ht="15">
      <c r="A223" s="500" t="s">
        <v>941</v>
      </c>
      <c r="B223" s="500" t="s">
        <v>274</v>
      </c>
      <c r="C223" s="500" t="s">
        <v>249</v>
      </c>
      <c r="D223" s="500" t="s">
        <v>272</v>
      </c>
      <c r="E223" s="501">
        <v>82</v>
      </c>
      <c r="G223" s="500" t="s">
        <v>945</v>
      </c>
      <c r="H223" s="501">
        <v>0</v>
      </c>
      <c r="I223" s="501">
        <v>26</v>
      </c>
      <c r="K223" s="500" t="s">
        <v>274</v>
      </c>
      <c r="L223" s="500" t="s">
        <v>959</v>
      </c>
      <c r="M223" s="500" t="s">
        <v>285</v>
      </c>
      <c r="N223" s="501">
        <v>156</v>
      </c>
      <c r="P223" s="500" t="s">
        <v>1038</v>
      </c>
      <c r="Q223" s="500" t="s">
        <v>250</v>
      </c>
      <c r="R223" s="501">
        <v>1911</v>
      </c>
      <c r="U223" s="500" t="s">
        <v>945</v>
      </c>
      <c r="V223" s="501">
        <v>0</v>
      </c>
      <c r="W223" s="501">
        <v>10</v>
      </c>
      <c r="Z223" s="500" t="s">
        <v>1009</v>
      </c>
      <c r="AA223" s="500" t="s">
        <v>905</v>
      </c>
      <c r="AB223" s="501">
        <v>1174</v>
      </c>
    </row>
    <row r="224" spans="1:28" ht="15">
      <c r="A224" s="500" t="s">
        <v>941</v>
      </c>
      <c r="B224" s="500" t="s">
        <v>274</v>
      </c>
      <c r="C224" s="500" t="s">
        <v>249</v>
      </c>
      <c r="D224" s="500" t="s">
        <v>273</v>
      </c>
      <c r="E224" s="501">
        <v>25</v>
      </c>
      <c r="G224" s="500" t="s">
        <v>945</v>
      </c>
      <c r="H224" s="501">
        <v>1</v>
      </c>
      <c r="I224" s="501">
        <v>161</v>
      </c>
      <c r="K224" s="500" t="s">
        <v>274</v>
      </c>
      <c r="L224" s="500" t="s">
        <v>959</v>
      </c>
      <c r="M224" s="500" t="s">
        <v>256</v>
      </c>
      <c r="N224" s="501">
        <v>209</v>
      </c>
      <c r="P224" s="500" t="s">
        <v>1039</v>
      </c>
      <c r="Q224" s="500" t="s">
        <v>249</v>
      </c>
      <c r="R224" s="501">
        <v>405</v>
      </c>
      <c r="U224" s="500" t="s">
        <v>945</v>
      </c>
      <c r="V224" s="501">
        <v>1</v>
      </c>
      <c r="W224" s="501">
        <v>44</v>
      </c>
      <c r="Z224" s="500" t="s">
        <v>1009</v>
      </c>
      <c r="AA224" s="500" t="s">
        <v>906</v>
      </c>
      <c r="AB224" s="501">
        <v>1522</v>
      </c>
    </row>
    <row r="225" spans="1:28" ht="15">
      <c r="A225" s="500" t="s">
        <v>941</v>
      </c>
      <c r="B225" s="500" t="s">
        <v>274</v>
      </c>
      <c r="C225" s="500" t="s">
        <v>250</v>
      </c>
      <c r="D225" s="500" t="s">
        <v>272</v>
      </c>
      <c r="E225" s="501">
        <v>91</v>
      </c>
      <c r="G225" s="500" t="s">
        <v>945</v>
      </c>
      <c r="H225" s="501">
        <v>2</v>
      </c>
      <c r="I225" s="501">
        <v>553</v>
      </c>
      <c r="K225" s="500" t="s">
        <v>274</v>
      </c>
      <c r="L225" s="500" t="s">
        <v>959</v>
      </c>
      <c r="M225" s="500" t="s">
        <v>257</v>
      </c>
      <c r="N225" s="501">
        <v>2644</v>
      </c>
      <c r="P225" s="500" t="s">
        <v>1039</v>
      </c>
      <c r="Q225" s="500" t="s">
        <v>250</v>
      </c>
      <c r="R225" s="501">
        <v>606</v>
      </c>
      <c r="U225" s="500" t="s">
        <v>945</v>
      </c>
      <c r="V225" s="501">
        <v>2</v>
      </c>
      <c r="W225" s="501">
        <v>203</v>
      </c>
      <c r="Z225" s="500" t="s">
        <v>1010</v>
      </c>
      <c r="AA225" s="500" t="s">
        <v>905</v>
      </c>
      <c r="AB225" s="501">
        <v>1601</v>
      </c>
    </row>
    <row r="226" spans="1:28" ht="15">
      <c r="A226" s="500" t="s">
        <v>941</v>
      </c>
      <c r="B226" s="500" t="s">
        <v>274</v>
      </c>
      <c r="C226" s="500" t="s">
        <v>250</v>
      </c>
      <c r="D226" s="500" t="s">
        <v>273</v>
      </c>
      <c r="E226" s="501">
        <v>15</v>
      </c>
      <c r="G226" s="500" t="s">
        <v>945</v>
      </c>
      <c r="H226" s="501">
        <v>3</v>
      </c>
      <c r="I226" s="501">
        <v>294</v>
      </c>
      <c r="K226" s="500" t="s">
        <v>274</v>
      </c>
      <c r="L226" s="500" t="s">
        <v>963</v>
      </c>
      <c r="M226" s="500" t="s">
        <v>254</v>
      </c>
      <c r="N226" s="501">
        <v>11</v>
      </c>
      <c r="P226" s="500" t="s">
        <v>1040</v>
      </c>
      <c r="Q226" s="500" t="s">
        <v>249</v>
      </c>
      <c r="R226" s="501">
        <v>17856</v>
      </c>
      <c r="U226" s="500" t="s">
        <v>945</v>
      </c>
      <c r="V226" s="501">
        <v>3</v>
      </c>
      <c r="W226" s="501">
        <v>95</v>
      </c>
      <c r="Z226" s="500" t="s">
        <v>1010</v>
      </c>
      <c r="AA226" s="500" t="s">
        <v>906</v>
      </c>
      <c r="AB226" s="501">
        <v>2640</v>
      </c>
    </row>
    <row r="227" spans="1:28" ht="15">
      <c r="A227" s="500" t="s">
        <v>941</v>
      </c>
      <c r="B227" s="500" t="s">
        <v>275</v>
      </c>
      <c r="C227" s="500" t="s">
        <v>249</v>
      </c>
      <c r="D227" s="500" t="s">
        <v>272</v>
      </c>
      <c r="E227" s="501">
        <v>346</v>
      </c>
      <c r="G227" s="500" t="s">
        <v>945</v>
      </c>
      <c r="H227" s="501">
        <v>4</v>
      </c>
      <c r="I227" s="501">
        <v>1034</v>
      </c>
      <c r="K227" s="500" t="s">
        <v>274</v>
      </c>
      <c r="L227" s="500" t="s">
        <v>963</v>
      </c>
      <c r="M227" s="500" t="s">
        <v>564</v>
      </c>
      <c r="N227" s="501">
        <v>1</v>
      </c>
      <c r="P227" s="500" t="s">
        <v>1040</v>
      </c>
      <c r="Q227" s="500" t="s">
        <v>250</v>
      </c>
      <c r="R227" s="501">
        <v>18660</v>
      </c>
      <c r="U227" s="500" t="s">
        <v>945</v>
      </c>
      <c r="V227" s="501">
        <v>4</v>
      </c>
      <c r="W227" s="501">
        <v>416</v>
      </c>
      <c r="Z227" s="500" t="s">
        <v>1011</v>
      </c>
      <c r="AA227" s="500" t="s">
        <v>904</v>
      </c>
      <c r="AB227" s="501">
        <v>3</v>
      </c>
    </row>
    <row r="228" spans="1:28" ht="15">
      <c r="A228" s="500" t="s">
        <v>941</v>
      </c>
      <c r="B228" s="500" t="s">
        <v>275</v>
      </c>
      <c r="C228" s="500" t="s">
        <v>249</v>
      </c>
      <c r="D228" s="500" t="s">
        <v>273</v>
      </c>
      <c r="E228" s="501">
        <v>209</v>
      </c>
      <c r="G228" s="500" t="s">
        <v>945</v>
      </c>
      <c r="H228" s="501">
        <v>5</v>
      </c>
      <c r="I228" s="501">
        <v>213</v>
      </c>
      <c r="K228" s="500" t="s">
        <v>274</v>
      </c>
      <c r="L228" s="500" t="s">
        <v>963</v>
      </c>
      <c r="M228" s="500" t="s">
        <v>570</v>
      </c>
      <c r="N228" s="501">
        <v>1</v>
      </c>
      <c r="P228" s="500" t="s">
        <v>1041</v>
      </c>
      <c r="Q228" s="500" t="s">
        <v>249</v>
      </c>
      <c r="R228" s="501">
        <v>273</v>
      </c>
      <c r="U228" s="500" t="s">
        <v>945</v>
      </c>
      <c r="V228" s="501">
        <v>5</v>
      </c>
      <c r="W228" s="501">
        <v>88</v>
      </c>
      <c r="Z228" s="500" t="s">
        <v>1011</v>
      </c>
      <c r="AA228" s="500" t="s">
        <v>905</v>
      </c>
      <c r="AB228" s="501">
        <v>2785</v>
      </c>
    </row>
    <row r="229" spans="1:28" ht="15">
      <c r="A229" s="500" t="s">
        <v>941</v>
      </c>
      <c r="B229" s="500" t="s">
        <v>275</v>
      </c>
      <c r="C229" s="500" t="s">
        <v>250</v>
      </c>
      <c r="D229" s="500" t="s">
        <v>272</v>
      </c>
      <c r="E229" s="501">
        <v>386</v>
      </c>
      <c r="G229" s="500" t="s">
        <v>945</v>
      </c>
      <c r="H229" s="501">
        <v>6</v>
      </c>
      <c r="I229" s="501">
        <v>195</v>
      </c>
      <c r="K229" s="500" t="s">
        <v>274</v>
      </c>
      <c r="L229" s="500" t="s">
        <v>963</v>
      </c>
      <c r="M229" s="500" t="s">
        <v>561</v>
      </c>
      <c r="N229" s="501">
        <v>3</v>
      </c>
      <c r="P229" s="500" t="s">
        <v>1041</v>
      </c>
      <c r="Q229" s="500" t="s">
        <v>250</v>
      </c>
      <c r="R229" s="501">
        <v>293</v>
      </c>
      <c r="U229" s="500" t="s">
        <v>945</v>
      </c>
      <c r="V229" s="501">
        <v>6</v>
      </c>
      <c r="W229" s="501">
        <v>61</v>
      </c>
      <c r="Z229" s="500" t="s">
        <v>1011</v>
      </c>
      <c r="AA229" s="500" t="s">
        <v>906</v>
      </c>
      <c r="AB229" s="501">
        <v>3980</v>
      </c>
    </row>
    <row r="230" spans="1:28" ht="15">
      <c r="A230" s="500" t="s">
        <v>941</v>
      </c>
      <c r="B230" s="500" t="s">
        <v>275</v>
      </c>
      <c r="C230" s="500" t="s">
        <v>250</v>
      </c>
      <c r="D230" s="500" t="s">
        <v>273</v>
      </c>
      <c r="E230" s="501">
        <v>190</v>
      </c>
      <c r="G230" s="500" t="s">
        <v>945</v>
      </c>
      <c r="H230" s="501">
        <v>7</v>
      </c>
      <c r="I230" s="501">
        <v>159</v>
      </c>
      <c r="K230" s="500" t="s">
        <v>274</v>
      </c>
      <c r="L230" s="500" t="s">
        <v>963</v>
      </c>
      <c r="M230" s="500" t="s">
        <v>562</v>
      </c>
      <c r="N230" s="501">
        <v>2</v>
      </c>
      <c r="P230" s="500" t="s">
        <v>1042</v>
      </c>
      <c r="Q230" s="500" t="s">
        <v>249</v>
      </c>
      <c r="R230" s="501">
        <v>1921</v>
      </c>
      <c r="U230" s="500" t="s">
        <v>945</v>
      </c>
      <c r="V230" s="501">
        <v>7</v>
      </c>
      <c r="W230" s="501">
        <v>49</v>
      </c>
      <c r="Z230" s="500" t="s">
        <v>1012</v>
      </c>
      <c r="AA230" s="500" t="s">
        <v>904</v>
      </c>
      <c r="AB230" s="501">
        <v>333</v>
      </c>
    </row>
    <row r="231" spans="1:28" ht="15">
      <c r="A231" s="500" t="s">
        <v>942</v>
      </c>
      <c r="B231" s="500" t="s">
        <v>254</v>
      </c>
      <c r="C231" s="500" t="s">
        <v>249</v>
      </c>
      <c r="D231" s="500" t="s">
        <v>272</v>
      </c>
      <c r="E231" s="501">
        <v>605</v>
      </c>
      <c r="G231" s="500" t="s">
        <v>945</v>
      </c>
      <c r="H231" s="501">
        <v>8</v>
      </c>
      <c r="I231" s="501">
        <v>122</v>
      </c>
      <c r="K231" s="500" t="s">
        <v>274</v>
      </c>
      <c r="L231" s="500" t="s">
        <v>963</v>
      </c>
      <c r="M231" s="500" t="s">
        <v>558</v>
      </c>
      <c r="N231" s="501">
        <v>1655</v>
      </c>
      <c r="P231" s="500" t="s">
        <v>1042</v>
      </c>
      <c r="Q231" s="500" t="s">
        <v>250</v>
      </c>
      <c r="R231" s="501">
        <v>1966</v>
      </c>
      <c r="U231" s="500" t="s">
        <v>945</v>
      </c>
      <c r="V231" s="501">
        <v>8</v>
      </c>
      <c r="W231" s="501">
        <v>25</v>
      </c>
      <c r="Z231" s="500" t="s">
        <v>1012</v>
      </c>
      <c r="AA231" s="500" t="s">
        <v>905</v>
      </c>
      <c r="AB231" s="501">
        <v>60219</v>
      </c>
    </row>
    <row r="232" spans="1:28" ht="15">
      <c r="A232" s="500" t="s">
        <v>942</v>
      </c>
      <c r="B232" s="500" t="s">
        <v>254</v>
      </c>
      <c r="C232" s="500" t="s">
        <v>249</v>
      </c>
      <c r="D232" s="500" t="s">
        <v>273</v>
      </c>
      <c r="E232" s="501">
        <v>321</v>
      </c>
      <c r="G232" s="500" t="s">
        <v>945</v>
      </c>
      <c r="H232" s="501">
        <v>9</v>
      </c>
      <c r="I232" s="501">
        <v>85</v>
      </c>
      <c r="K232" s="500" t="s">
        <v>274</v>
      </c>
      <c r="L232" s="500" t="s">
        <v>963</v>
      </c>
      <c r="M232" s="500" t="s">
        <v>563</v>
      </c>
      <c r="N232" s="501">
        <v>2</v>
      </c>
      <c r="P232" s="500" t="s">
        <v>1043</v>
      </c>
      <c r="Q232" s="500" t="s">
        <v>249</v>
      </c>
      <c r="R232" s="501">
        <v>571</v>
      </c>
      <c r="U232" s="500" t="s">
        <v>945</v>
      </c>
      <c r="V232" s="501">
        <v>9</v>
      </c>
      <c r="W232" s="501">
        <v>16</v>
      </c>
      <c r="Z232" s="500" t="s">
        <v>1012</v>
      </c>
      <c r="AA232" s="500" t="s">
        <v>906</v>
      </c>
      <c r="AB232" s="501">
        <v>75754</v>
      </c>
    </row>
    <row r="233" spans="1:28" ht="15">
      <c r="A233" s="500" t="s">
        <v>942</v>
      </c>
      <c r="B233" s="500" t="s">
        <v>254</v>
      </c>
      <c r="C233" s="500" t="s">
        <v>250</v>
      </c>
      <c r="D233" s="500" t="s">
        <v>272</v>
      </c>
      <c r="E233" s="501">
        <v>710</v>
      </c>
      <c r="G233" s="500" t="s">
        <v>945</v>
      </c>
      <c r="H233" s="501">
        <v>10</v>
      </c>
      <c r="I233" s="501">
        <v>69</v>
      </c>
      <c r="K233" s="500" t="s">
        <v>274</v>
      </c>
      <c r="L233" s="500" t="s">
        <v>963</v>
      </c>
      <c r="M233" s="500" t="s">
        <v>559</v>
      </c>
      <c r="N233" s="501">
        <v>2344</v>
      </c>
      <c r="P233" s="500" t="s">
        <v>1043</v>
      </c>
      <c r="Q233" s="500" t="s">
        <v>250</v>
      </c>
      <c r="R233" s="501">
        <v>780</v>
      </c>
      <c r="U233" s="500" t="s">
        <v>945</v>
      </c>
      <c r="V233" s="501">
        <v>10</v>
      </c>
      <c r="W233" s="501">
        <v>12</v>
      </c>
      <c r="Z233" s="500" t="s">
        <v>1013</v>
      </c>
      <c r="AA233" s="500" t="s">
        <v>905</v>
      </c>
      <c r="AB233" s="501">
        <v>385</v>
      </c>
    </row>
    <row r="234" spans="1:28" ht="15">
      <c r="A234" s="500" t="s">
        <v>942</v>
      </c>
      <c r="B234" s="500" t="s">
        <v>254</v>
      </c>
      <c r="C234" s="500" t="s">
        <v>250</v>
      </c>
      <c r="D234" s="500" t="s">
        <v>273</v>
      </c>
      <c r="E234" s="501">
        <v>373</v>
      </c>
      <c r="G234" s="500" t="s">
        <v>945</v>
      </c>
      <c r="H234" s="501">
        <v>11</v>
      </c>
      <c r="I234" s="501">
        <v>43</v>
      </c>
      <c r="K234" s="500" t="s">
        <v>274</v>
      </c>
      <c r="L234" s="500" t="s">
        <v>963</v>
      </c>
      <c r="M234" s="500" t="s">
        <v>566</v>
      </c>
      <c r="N234" s="501">
        <v>4</v>
      </c>
      <c r="P234" s="500" t="s">
        <v>1044</v>
      </c>
      <c r="Q234" s="500" t="s">
        <v>249</v>
      </c>
      <c r="R234" s="501">
        <v>706</v>
      </c>
      <c r="U234" s="500" t="s">
        <v>945</v>
      </c>
      <c r="V234" s="501">
        <v>11</v>
      </c>
      <c r="W234" s="501">
        <v>8</v>
      </c>
      <c r="Z234" s="500" t="s">
        <v>1013</v>
      </c>
      <c r="AA234" s="500" t="s">
        <v>906</v>
      </c>
      <c r="AB234" s="501">
        <v>421</v>
      </c>
    </row>
    <row r="235" spans="1:28" ht="15">
      <c r="A235" s="500" t="s">
        <v>942</v>
      </c>
      <c r="B235" s="500" t="s">
        <v>255</v>
      </c>
      <c r="C235" s="500" t="s">
        <v>249</v>
      </c>
      <c r="D235" s="500" t="s">
        <v>272</v>
      </c>
      <c r="E235" s="501">
        <v>37</v>
      </c>
      <c r="G235" s="500" t="s">
        <v>945</v>
      </c>
      <c r="H235" s="501">
        <v>12</v>
      </c>
      <c r="I235" s="501">
        <v>73</v>
      </c>
      <c r="K235" s="500" t="s">
        <v>274</v>
      </c>
      <c r="L235" s="500" t="s">
        <v>963</v>
      </c>
      <c r="M235" s="500" t="s">
        <v>560</v>
      </c>
      <c r="N235" s="501">
        <v>217</v>
      </c>
      <c r="P235" s="500" t="s">
        <v>1044</v>
      </c>
      <c r="Q235" s="500" t="s">
        <v>250</v>
      </c>
      <c r="R235" s="501">
        <v>874</v>
      </c>
      <c r="U235" s="500" t="s">
        <v>945</v>
      </c>
      <c r="V235" s="501">
        <v>12</v>
      </c>
      <c r="W235" s="501">
        <v>16</v>
      </c>
      <c r="Z235" s="500" t="s">
        <v>1014</v>
      </c>
      <c r="AA235" s="500" t="s">
        <v>904</v>
      </c>
      <c r="AB235" s="501">
        <v>263</v>
      </c>
    </row>
    <row r="236" spans="1:28" ht="15">
      <c r="A236" s="500" t="s">
        <v>942</v>
      </c>
      <c r="B236" s="500" t="s">
        <v>255</v>
      </c>
      <c r="C236" s="500" t="s">
        <v>249</v>
      </c>
      <c r="D236" s="500" t="s">
        <v>273</v>
      </c>
      <c r="E236" s="501">
        <v>52</v>
      </c>
      <c r="G236" s="500" t="s">
        <v>946</v>
      </c>
      <c r="H236" s="501">
        <v>0</v>
      </c>
      <c r="I236" s="501">
        <v>863</v>
      </c>
      <c r="K236" s="500" t="s">
        <v>274</v>
      </c>
      <c r="L236" s="500" t="s">
        <v>963</v>
      </c>
      <c r="M236" s="500" t="s">
        <v>255</v>
      </c>
      <c r="N236" s="501">
        <v>5</v>
      </c>
      <c r="P236" s="500" t="s">
        <v>1045</v>
      </c>
      <c r="Q236" s="500" t="s">
        <v>249</v>
      </c>
      <c r="R236" s="501">
        <v>823</v>
      </c>
      <c r="U236" s="500" t="s">
        <v>946</v>
      </c>
      <c r="V236" s="501">
        <v>0</v>
      </c>
      <c r="W236" s="501">
        <v>2885</v>
      </c>
      <c r="Z236" s="500" t="s">
        <v>1014</v>
      </c>
      <c r="AA236" s="500" t="s">
        <v>905</v>
      </c>
      <c r="AB236" s="501">
        <v>20968</v>
      </c>
    </row>
    <row r="237" spans="1:28" ht="15">
      <c r="A237" s="500" t="s">
        <v>942</v>
      </c>
      <c r="B237" s="500" t="s">
        <v>255</v>
      </c>
      <c r="C237" s="500" t="s">
        <v>250</v>
      </c>
      <c r="D237" s="500" t="s">
        <v>272</v>
      </c>
      <c r="E237" s="501">
        <v>76</v>
      </c>
      <c r="G237" s="500" t="s">
        <v>946</v>
      </c>
      <c r="H237" s="501">
        <v>1</v>
      </c>
      <c r="I237" s="501">
        <v>4259</v>
      </c>
      <c r="K237" s="500" t="s">
        <v>274</v>
      </c>
      <c r="L237" s="500" t="s">
        <v>963</v>
      </c>
      <c r="M237" s="500" t="s">
        <v>567</v>
      </c>
      <c r="N237" s="501">
        <v>1</v>
      </c>
      <c r="P237" s="500" t="s">
        <v>1045</v>
      </c>
      <c r="Q237" s="500" t="s">
        <v>250</v>
      </c>
      <c r="R237" s="501">
        <v>1153</v>
      </c>
      <c r="U237" s="500" t="s">
        <v>946</v>
      </c>
      <c r="V237" s="501">
        <v>1</v>
      </c>
      <c r="W237" s="501">
        <v>13676</v>
      </c>
      <c r="Z237" s="500" t="s">
        <v>1014</v>
      </c>
      <c r="AA237" s="500" t="s">
        <v>906</v>
      </c>
      <c r="AB237" s="501">
        <v>31043</v>
      </c>
    </row>
    <row r="238" spans="1:28" ht="15">
      <c r="A238" s="500" t="s">
        <v>942</v>
      </c>
      <c r="B238" s="500" t="s">
        <v>255</v>
      </c>
      <c r="C238" s="500" t="s">
        <v>250</v>
      </c>
      <c r="D238" s="500" t="s">
        <v>273</v>
      </c>
      <c r="E238" s="501">
        <v>64</v>
      </c>
      <c r="G238" s="500" t="s">
        <v>946</v>
      </c>
      <c r="H238" s="501">
        <v>2</v>
      </c>
      <c r="I238" s="501">
        <v>13641</v>
      </c>
      <c r="K238" s="500" t="s">
        <v>274</v>
      </c>
      <c r="L238" s="500" t="s">
        <v>963</v>
      </c>
      <c r="M238" s="500" t="s">
        <v>569</v>
      </c>
      <c r="N238" s="501">
        <v>8</v>
      </c>
      <c r="P238" s="500" t="s">
        <v>1046</v>
      </c>
      <c r="Q238" s="500" t="s">
        <v>249</v>
      </c>
      <c r="R238" s="501">
        <v>1824</v>
      </c>
      <c r="U238" s="500" t="s">
        <v>946</v>
      </c>
      <c r="V238" s="501">
        <v>2</v>
      </c>
      <c r="W238" s="501">
        <v>39379</v>
      </c>
      <c r="Z238" s="500" t="s">
        <v>1015</v>
      </c>
      <c r="AA238" s="500" t="s">
        <v>904</v>
      </c>
      <c r="AB238" s="501">
        <v>2</v>
      </c>
    </row>
    <row r="239" spans="1:28" ht="15">
      <c r="A239" s="500" t="s">
        <v>942</v>
      </c>
      <c r="B239" s="500" t="s">
        <v>274</v>
      </c>
      <c r="C239" s="500" t="s">
        <v>249</v>
      </c>
      <c r="D239" s="500" t="s">
        <v>273</v>
      </c>
      <c r="E239" s="501">
        <v>1</v>
      </c>
      <c r="G239" s="500" t="s">
        <v>946</v>
      </c>
      <c r="H239" s="501">
        <v>3</v>
      </c>
      <c r="I239" s="501">
        <v>7371</v>
      </c>
      <c r="K239" s="500" t="s">
        <v>274</v>
      </c>
      <c r="L239" s="500" t="s">
        <v>963</v>
      </c>
      <c r="M239" s="500" t="s">
        <v>1105</v>
      </c>
      <c r="N239" s="501">
        <v>1</v>
      </c>
      <c r="P239" s="500" t="s">
        <v>1046</v>
      </c>
      <c r="Q239" s="500" t="s">
        <v>250</v>
      </c>
      <c r="R239" s="501">
        <v>2341</v>
      </c>
      <c r="U239" s="500" t="s">
        <v>946</v>
      </c>
      <c r="V239" s="501">
        <v>3</v>
      </c>
      <c r="W239" s="501">
        <v>18136</v>
      </c>
      <c r="Z239" s="500" t="s">
        <v>1015</v>
      </c>
      <c r="AA239" s="500" t="s">
        <v>905</v>
      </c>
      <c r="AB239" s="501">
        <v>939</v>
      </c>
    </row>
    <row r="240" spans="1:28" ht="15">
      <c r="A240" s="500" t="s">
        <v>942</v>
      </c>
      <c r="B240" s="500" t="s">
        <v>274</v>
      </c>
      <c r="C240" s="500" t="s">
        <v>250</v>
      </c>
      <c r="D240" s="500" t="s">
        <v>272</v>
      </c>
      <c r="E240" s="501">
        <v>4</v>
      </c>
      <c r="G240" s="500" t="s">
        <v>946</v>
      </c>
      <c r="H240" s="501">
        <v>4</v>
      </c>
      <c r="I240" s="501">
        <v>33033</v>
      </c>
      <c r="K240" s="500" t="s">
        <v>274</v>
      </c>
      <c r="L240" s="500" t="s">
        <v>963</v>
      </c>
      <c r="M240" s="500" t="s">
        <v>274</v>
      </c>
      <c r="N240" s="501">
        <v>36</v>
      </c>
      <c r="P240" s="500" t="s">
        <v>1047</v>
      </c>
      <c r="Q240" s="500" t="s">
        <v>249</v>
      </c>
      <c r="R240" s="501">
        <v>66</v>
      </c>
      <c r="U240" s="500" t="s">
        <v>946</v>
      </c>
      <c r="V240" s="501">
        <v>4</v>
      </c>
      <c r="W240" s="501">
        <v>133924</v>
      </c>
      <c r="Z240" s="500" t="s">
        <v>1015</v>
      </c>
      <c r="AA240" s="500" t="s">
        <v>906</v>
      </c>
      <c r="AB240" s="501">
        <v>1077</v>
      </c>
    </row>
    <row r="241" spans="1:28" ht="15">
      <c r="A241" s="500" t="s">
        <v>942</v>
      </c>
      <c r="B241" s="500" t="s">
        <v>275</v>
      </c>
      <c r="C241" s="500" t="s">
        <v>249</v>
      </c>
      <c r="D241" s="500" t="s">
        <v>272</v>
      </c>
      <c r="E241" s="501">
        <v>1400</v>
      </c>
      <c r="G241" s="500" t="s">
        <v>946</v>
      </c>
      <c r="H241" s="501">
        <v>5</v>
      </c>
      <c r="I241" s="501">
        <v>5404</v>
      </c>
      <c r="K241" s="500" t="s">
        <v>274</v>
      </c>
      <c r="L241" s="500" t="s">
        <v>963</v>
      </c>
      <c r="M241" s="500" t="s">
        <v>286</v>
      </c>
      <c r="N241" s="501">
        <v>35</v>
      </c>
      <c r="P241" s="500" t="s">
        <v>1047</v>
      </c>
      <c r="Q241" s="500" t="s">
        <v>250</v>
      </c>
      <c r="R241" s="501">
        <v>82</v>
      </c>
      <c r="U241" s="500" t="s">
        <v>946</v>
      </c>
      <c r="V241" s="501">
        <v>5</v>
      </c>
      <c r="W241" s="501">
        <v>19656</v>
      </c>
      <c r="Z241" s="500" t="s">
        <v>1016</v>
      </c>
      <c r="AA241" s="500" t="s">
        <v>904</v>
      </c>
      <c r="AB241" s="501">
        <v>2</v>
      </c>
    </row>
    <row r="242" spans="1:28" ht="15">
      <c r="A242" s="500" t="s">
        <v>942</v>
      </c>
      <c r="B242" s="500" t="s">
        <v>275</v>
      </c>
      <c r="C242" s="500" t="s">
        <v>249</v>
      </c>
      <c r="D242" s="500" t="s">
        <v>273</v>
      </c>
      <c r="E242" s="501">
        <v>794</v>
      </c>
      <c r="G242" s="500" t="s">
        <v>946</v>
      </c>
      <c r="H242" s="501">
        <v>6</v>
      </c>
      <c r="I242" s="501">
        <v>6378</v>
      </c>
      <c r="K242" s="500" t="s">
        <v>274</v>
      </c>
      <c r="L242" s="500" t="s">
        <v>963</v>
      </c>
      <c r="M242" s="500" t="s">
        <v>283</v>
      </c>
      <c r="N242" s="501">
        <v>26659</v>
      </c>
      <c r="P242" s="500" t="s">
        <v>1048</v>
      </c>
      <c r="Q242" s="500" t="s">
        <v>249</v>
      </c>
      <c r="R242" s="501">
        <v>368</v>
      </c>
      <c r="U242" s="500" t="s">
        <v>946</v>
      </c>
      <c r="V242" s="501">
        <v>6</v>
      </c>
      <c r="W242" s="501">
        <v>20117</v>
      </c>
      <c r="Z242" s="500" t="s">
        <v>1016</v>
      </c>
      <c r="AA242" s="500" t="s">
        <v>905</v>
      </c>
      <c r="AB242" s="501">
        <v>627</v>
      </c>
    </row>
    <row r="243" spans="1:28" ht="15">
      <c r="A243" s="500" t="s">
        <v>942</v>
      </c>
      <c r="B243" s="500" t="s">
        <v>275</v>
      </c>
      <c r="C243" s="500" t="s">
        <v>250</v>
      </c>
      <c r="D243" s="500" t="s">
        <v>272</v>
      </c>
      <c r="E243" s="501">
        <v>1590</v>
      </c>
      <c r="G243" s="500" t="s">
        <v>946</v>
      </c>
      <c r="H243" s="501">
        <v>7</v>
      </c>
      <c r="I243" s="501">
        <v>6010</v>
      </c>
      <c r="K243" s="500" t="s">
        <v>274</v>
      </c>
      <c r="L243" s="500" t="s">
        <v>963</v>
      </c>
      <c r="M243" s="500" t="s">
        <v>284</v>
      </c>
      <c r="N243" s="501">
        <v>21</v>
      </c>
      <c r="P243" s="500" t="s">
        <v>1048</v>
      </c>
      <c r="Q243" s="500" t="s">
        <v>250</v>
      </c>
      <c r="R243" s="501">
        <v>436</v>
      </c>
      <c r="U243" s="500" t="s">
        <v>946</v>
      </c>
      <c r="V243" s="501">
        <v>7</v>
      </c>
      <c r="W243" s="501">
        <v>16945</v>
      </c>
      <c r="Z243" s="500" t="s">
        <v>1016</v>
      </c>
      <c r="AA243" s="500" t="s">
        <v>906</v>
      </c>
      <c r="AB243" s="501">
        <v>752</v>
      </c>
    </row>
    <row r="244" spans="1:28" ht="15">
      <c r="A244" s="500" t="s">
        <v>942</v>
      </c>
      <c r="B244" s="500" t="s">
        <v>275</v>
      </c>
      <c r="C244" s="500" t="s">
        <v>250</v>
      </c>
      <c r="D244" s="500" t="s">
        <v>273</v>
      </c>
      <c r="E244" s="501">
        <v>695</v>
      </c>
      <c r="G244" s="500" t="s">
        <v>946</v>
      </c>
      <c r="H244" s="501">
        <v>8</v>
      </c>
      <c r="I244" s="501">
        <v>4708</v>
      </c>
      <c r="K244" s="500" t="s">
        <v>274</v>
      </c>
      <c r="L244" s="500" t="s">
        <v>963</v>
      </c>
      <c r="M244" s="500" t="s">
        <v>285</v>
      </c>
      <c r="N244" s="501">
        <v>507</v>
      </c>
      <c r="P244" s="500" t="s">
        <v>1049</v>
      </c>
      <c r="Q244" s="500" t="s">
        <v>249</v>
      </c>
      <c r="R244" s="501">
        <v>7522</v>
      </c>
      <c r="U244" s="500" t="s">
        <v>946</v>
      </c>
      <c r="V244" s="501">
        <v>8</v>
      </c>
      <c r="W244" s="501">
        <v>13488</v>
      </c>
      <c r="Z244" s="500" t="s">
        <v>1017</v>
      </c>
      <c r="AA244" s="500" t="s">
        <v>904</v>
      </c>
      <c r="AB244" s="501">
        <v>2</v>
      </c>
    </row>
    <row r="245" spans="1:28" ht="15">
      <c r="A245" s="500" t="s">
        <v>943</v>
      </c>
      <c r="B245" s="500" t="s">
        <v>254</v>
      </c>
      <c r="C245" s="500" t="s">
        <v>249</v>
      </c>
      <c r="D245" s="500" t="s">
        <v>272</v>
      </c>
      <c r="E245" s="501">
        <v>547</v>
      </c>
      <c r="G245" s="500" t="s">
        <v>946</v>
      </c>
      <c r="H245" s="501">
        <v>9</v>
      </c>
      <c r="I245" s="501">
        <v>3241</v>
      </c>
      <c r="K245" s="500" t="s">
        <v>274</v>
      </c>
      <c r="L245" s="500" t="s">
        <v>963</v>
      </c>
      <c r="M245" s="500" t="s">
        <v>256</v>
      </c>
      <c r="N245" s="501">
        <v>92</v>
      </c>
      <c r="P245" s="500" t="s">
        <v>1049</v>
      </c>
      <c r="Q245" s="500" t="s">
        <v>250</v>
      </c>
      <c r="R245" s="501">
        <v>7819</v>
      </c>
      <c r="U245" s="500" t="s">
        <v>946</v>
      </c>
      <c r="V245" s="501">
        <v>9</v>
      </c>
      <c r="W245" s="501">
        <v>10023</v>
      </c>
      <c r="Z245" s="500" t="s">
        <v>1017</v>
      </c>
      <c r="AA245" s="500" t="s">
        <v>905</v>
      </c>
      <c r="AB245" s="501">
        <v>1381</v>
      </c>
    </row>
    <row r="246" spans="1:28" ht="15">
      <c r="A246" s="500" t="s">
        <v>943</v>
      </c>
      <c r="B246" s="500" t="s">
        <v>254</v>
      </c>
      <c r="C246" s="500" t="s">
        <v>249</v>
      </c>
      <c r="D246" s="500" t="s">
        <v>273</v>
      </c>
      <c r="E246" s="501">
        <v>194</v>
      </c>
      <c r="G246" s="500" t="s">
        <v>946</v>
      </c>
      <c r="H246" s="501">
        <v>10</v>
      </c>
      <c r="I246" s="501">
        <v>2397</v>
      </c>
      <c r="K246" s="500" t="s">
        <v>274</v>
      </c>
      <c r="L246" s="500" t="s">
        <v>963</v>
      </c>
      <c r="M246" s="500" t="s">
        <v>257</v>
      </c>
      <c r="N246" s="501">
        <v>3737</v>
      </c>
      <c r="P246" s="500" t="s">
        <v>1050</v>
      </c>
      <c r="Q246" s="500" t="s">
        <v>249</v>
      </c>
      <c r="R246" s="501">
        <v>1343</v>
      </c>
      <c r="U246" s="500" t="s">
        <v>946</v>
      </c>
      <c r="V246" s="501">
        <v>10</v>
      </c>
      <c r="W246" s="501">
        <v>6474</v>
      </c>
      <c r="Z246" s="500" t="s">
        <v>1017</v>
      </c>
      <c r="AA246" s="500" t="s">
        <v>906</v>
      </c>
      <c r="AB246" s="501">
        <v>1268</v>
      </c>
    </row>
    <row r="247" spans="1:28" ht="15">
      <c r="A247" s="500" t="s">
        <v>943</v>
      </c>
      <c r="B247" s="500" t="s">
        <v>254</v>
      </c>
      <c r="C247" s="500" t="s">
        <v>250</v>
      </c>
      <c r="D247" s="500" t="s">
        <v>272</v>
      </c>
      <c r="E247" s="501">
        <v>520</v>
      </c>
      <c r="G247" s="500" t="s">
        <v>946</v>
      </c>
      <c r="H247" s="501">
        <v>11</v>
      </c>
      <c r="I247" s="501">
        <v>1867</v>
      </c>
      <c r="K247" s="500" t="s">
        <v>274</v>
      </c>
      <c r="L247" s="500" t="s">
        <v>998</v>
      </c>
      <c r="M247" s="500" t="s">
        <v>254</v>
      </c>
      <c r="N247" s="501">
        <v>3</v>
      </c>
      <c r="P247" s="500" t="s">
        <v>1050</v>
      </c>
      <c r="Q247" s="500" t="s">
        <v>250</v>
      </c>
      <c r="R247" s="501">
        <v>1498</v>
      </c>
      <c r="U247" s="500" t="s">
        <v>946</v>
      </c>
      <c r="V247" s="501">
        <v>11</v>
      </c>
      <c r="W247" s="501">
        <v>4280</v>
      </c>
      <c r="Z247" s="500" t="s">
        <v>1018</v>
      </c>
      <c r="AA247" s="500" t="s">
        <v>905</v>
      </c>
      <c r="AB247" s="501">
        <v>186</v>
      </c>
    </row>
    <row r="248" spans="1:28" ht="15">
      <c r="A248" s="500" t="s">
        <v>943</v>
      </c>
      <c r="B248" s="500" t="s">
        <v>254</v>
      </c>
      <c r="C248" s="500" t="s">
        <v>250</v>
      </c>
      <c r="D248" s="500" t="s">
        <v>273</v>
      </c>
      <c r="E248" s="501">
        <v>189</v>
      </c>
      <c r="G248" s="500" t="s">
        <v>946</v>
      </c>
      <c r="H248" s="501">
        <v>12</v>
      </c>
      <c r="I248" s="501">
        <v>2419</v>
      </c>
      <c r="K248" s="500" t="s">
        <v>274</v>
      </c>
      <c r="L248" s="500" t="s">
        <v>998</v>
      </c>
      <c r="M248" s="500" t="s">
        <v>558</v>
      </c>
      <c r="N248" s="501">
        <v>734</v>
      </c>
      <c r="P248" s="500" t="s">
        <v>1051</v>
      </c>
      <c r="Q248" s="500" t="s">
        <v>249</v>
      </c>
      <c r="R248" s="501">
        <v>251</v>
      </c>
      <c r="U248" s="500" t="s">
        <v>946</v>
      </c>
      <c r="V248" s="501">
        <v>12</v>
      </c>
      <c r="W248" s="501">
        <v>5250</v>
      </c>
      <c r="Z248" s="500" t="s">
        <v>1018</v>
      </c>
      <c r="AA248" s="500" t="s">
        <v>906</v>
      </c>
      <c r="AB248" s="501">
        <v>279</v>
      </c>
    </row>
    <row r="249" spans="1:28" ht="15">
      <c r="A249" s="500" t="s">
        <v>943</v>
      </c>
      <c r="B249" s="500" t="s">
        <v>255</v>
      </c>
      <c r="C249" s="500" t="s">
        <v>249</v>
      </c>
      <c r="D249" s="500" t="s">
        <v>272</v>
      </c>
      <c r="E249" s="501">
        <v>437</v>
      </c>
      <c r="G249" s="500" t="s">
        <v>947</v>
      </c>
      <c r="H249" s="501">
        <v>0</v>
      </c>
      <c r="I249" s="501">
        <v>61</v>
      </c>
      <c r="K249" s="500" t="s">
        <v>274</v>
      </c>
      <c r="L249" s="500" t="s">
        <v>998</v>
      </c>
      <c r="M249" s="500" t="s">
        <v>559</v>
      </c>
      <c r="N249" s="501">
        <v>1993</v>
      </c>
      <c r="P249" s="500" t="s">
        <v>1051</v>
      </c>
      <c r="Q249" s="500" t="s">
        <v>250</v>
      </c>
      <c r="R249" s="501">
        <v>417</v>
      </c>
      <c r="U249" s="500" t="s">
        <v>947</v>
      </c>
      <c r="V249" s="501">
        <v>0</v>
      </c>
      <c r="W249" s="501">
        <v>3</v>
      </c>
      <c r="Z249" s="500" t="s">
        <v>1019</v>
      </c>
      <c r="AA249" s="500" t="s">
        <v>904</v>
      </c>
      <c r="AB249" s="501">
        <v>6</v>
      </c>
    </row>
    <row r="250" spans="1:28" ht="15">
      <c r="A250" s="500" t="s">
        <v>943</v>
      </c>
      <c r="B250" s="500" t="s">
        <v>255</v>
      </c>
      <c r="C250" s="500" t="s">
        <v>249</v>
      </c>
      <c r="D250" s="500" t="s">
        <v>273</v>
      </c>
      <c r="E250" s="501">
        <v>176</v>
      </c>
      <c r="G250" s="500" t="s">
        <v>947</v>
      </c>
      <c r="H250" s="501">
        <v>1</v>
      </c>
      <c r="I250" s="501">
        <v>324</v>
      </c>
      <c r="K250" s="500" t="s">
        <v>274</v>
      </c>
      <c r="L250" s="500" t="s">
        <v>998</v>
      </c>
      <c r="M250" s="500" t="s">
        <v>255</v>
      </c>
      <c r="N250" s="501">
        <v>1</v>
      </c>
      <c r="P250" s="500" t="s">
        <v>1052</v>
      </c>
      <c r="Q250" s="500" t="s">
        <v>249</v>
      </c>
      <c r="R250" s="501">
        <v>872</v>
      </c>
      <c r="U250" s="500" t="s">
        <v>947</v>
      </c>
      <c r="V250" s="501">
        <v>1</v>
      </c>
      <c r="W250" s="501">
        <v>30</v>
      </c>
      <c r="Z250" s="500" t="s">
        <v>1019</v>
      </c>
      <c r="AA250" s="500" t="s">
        <v>905</v>
      </c>
      <c r="AB250" s="501">
        <v>2156</v>
      </c>
    </row>
    <row r="251" spans="1:28" ht="15">
      <c r="A251" s="500" t="s">
        <v>943</v>
      </c>
      <c r="B251" s="500" t="s">
        <v>255</v>
      </c>
      <c r="C251" s="500" t="s">
        <v>250</v>
      </c>
      <c r="D251" s="500" t="s">
        <v>272</v>
      </c>
      <c r="E251" s="501">
        <v>436</v>
      </c>
      <c r="G251" s="500" t="s">
        <v>947</v>
      </c>
      <c r="H251" s="501">
        <v>2</v>
      </c>
      <c r="I251" s="501">
        <v>1151</v>
      </c>
      <c r="K251" s="500" t="s">
        <v>274</v>
      </c>
      <c r="L251" s="500" t="s">
        <v>998</v>
      </c>
      <c r="M251" s="500" t="s">
        <v>1105</v>
      </c>
      <c r="N251" s="501">
        <v>2</v>
      </c>
      <c r="P251" s="500" t="s">
        <v>1052</v>
      </c>
      <c r="Q251" s="500" t="s">
        <v>250</v>
      </c>
      <c r="R251" s="501">
        <v>1296</v>
      </c>
      <c r="U251" s="500" t="s">
        <v>947</v>
      </c>
      <c r="V251" s="501">
        <v>2</v>
      </c>
      <c r="W251" s="501">
        <v>111</v>
      </c>
      <c r="Z251" s="500" t="s">
        <v>1019</v>
      </c>
      <c r="AA251" s="500" t="s">
        <v>906</v>
      </c>
      <c r="AB251" s="501">
        <v>2416</v>
      </c>
    </row>
    <row r="252" spans="1:28" ht="15">
      <c r="A252" s="500" t="s">
        <v>943</v>
      </c>
      <c r="B252" s="500" t="s">
        <v>255</v>
      </c>
      <c r="C252" s="500" t="s">
        <v>250</v>
      </c>
      <c r="D252" s="500" t="s">
        <v>273</v>
      </c>
      <c r="E252" s="501">
        <v>165</v>
      </c>
      <c r="G252" s="500" t="s">
        <v>947</v>
      </c>
      <c r="H252" s="501">
        <v>3</v>
      </c>
      <c r="I252" s="501">
        <v>611</v>
      </c>
      <c r="K252" s="500" t="s">
        <v>274</v>
      </c>
      <c r="L252" s="500" t="s">
        <v>998</v>
      </c>
      <c r="M252" s="500" t="s">
        <v>286</v>
      </c>
      <c r="N252" s="501">
        <v>1</v>
      </c>
      <c r="P252" s="431"/>
      <c r="Q252" s="431"/>
      <c r="R252" s="432"/>
      <c r="U252" s="500" t="s">
        <v>947</v>
      </c>
      <c r="V252" s="501">
        <v>3</v>
      </c>
      <c r="W252" s="501">
        <v>38</v>
      </c>
      <c r="Z252" s="500" t="s">
        <v>1020</v>
      </c>
      <c r="AA252" s="500" t="s">
        <v>904</v>
      </c>
      <c r="AB252" s="501">
        <v>1</v>
      </c>
    </row>
    <row r="253" spans="1:28" ht="15">
      <c r="A253" s="500" t="s">
        <v>943</v>
      </c>
      <c r="B253" s="500" t="s">
        <v>274</v>
      </c>
      <c r="C253" s="500" t="s">
        <v>249</v>
      </c>
      <c r="D253" s="500" t="s">
        <v>272</v>
      </c>
      <c r="E253" s="501">
        <v>5</v>
      </c>
      <c r="G253" s="500" t="s">
        <v>947</v>
      </c>
      <c r="H253" s="501">
        <v>4</v>
      </c>
      <c r="I253" s="501">
        <v>2296</v>
      </c>
      <c r="K253" s="500" t="s">
        <v>274</v>
      </c>
      <c r="L253" s="500" t="s">
        <v>998</v>
      </c>
      <c r="M253" s="500" t="s">
        <v>283</v>
      </c>
      <c r="N253" s="501">
        <v>1416</v>
      </c>
      <c r="U253" s="500" t="s">
        <v>947</v>
      </c>
      <c r="V253" s="501">
        <v>4</v>
      </c>
      <c r="W253" s="501">
        <v>306</v>
      </c>
      <c r="Z253" s="500" t="s">
        <v>1020</v>
      </c>
      <c r="AA253" s="500" t="s">
        <v>905</v>
      </c>
      <c r="AB253" s="501">
        <v>603</v>
      </c>
    </row>
    <row r="254" spans="1:28" ht="15">
      <c r="A254" s="500" t="s">
        <v>943</v>
      </c>
      <c r="B254" s="500" t="s">
        <v>274</v>
      </c>
      <c r="C254" s="500" t="s">
        <v>249</v>
      </c>
      <c r="D254" s="500" t="s">
        <v>273</v>
      </c>
      <c r="E254" s="501">
        <v>5</v>
      </c>
      <c r="G254" s="500" t="s">
        <v>947</v>
      </c>
      <c r="H254" s="501">
        <v>5</v>
      </c>
      <c r="I254" s="501">
        <v>400</v>
      </c>
      <c r="K254" s="500" t="s">
        <v>274</v>
      </c>
      <c r="L254" s="500" t="s">
        <v>998</v>
      </c>
      <c r="M254" s="500" t="s">
        <v>256</v>
      </c>
      <c r="N254" s="501">
        <v>7</v>
      </c>
      <c r="U254" s="500" t="s">
        <v>947</v>
      </c>
      <c r="V254" s="501">
        <v>5</v>
      </c>
      <c r="W254" s="501">
        <v>68</v>
      </c>
      <c r="Z254" s="500" t="s">
        <v>1020</v>
      </c>
      <c r="AA254" s="500" t="s">
        <v>906</v>
      </c>
      <c r="AB254" s="501">
        <v>467</v>
      </c>
    </row>
    <row r="255" spans="1:28" ht="15">
      <c r="A255" s="500" t="s">
        <v>943</v>
      </c>
      <c r="B255" s="500" t="s">
        <v>274</v>
      </c>
      <c r="C255" s="500" t="s">
        <v>250</v>
      </c>
      <c r="D255" s="500" t="s">
        <v>272</v>
      </c>
      <c r="E255" s="501">
        <v>3</v>
      </c>
      <c r="G255" s="500" t="s">
        <v>947</v>
      </c>
      <c r="H255" s="501">
        <v>6</v>
      </c>
      <c r="I255" s="501">
        <v>387</v>
      </c>
      <c r="K255" s="500" t="s">
        <v>274</v>
      </c>
      <c r="L255" s="500" t="s">
        <v>998</v>
      </c>
      <c r="M255" s="500" t="s">
        <v>257</v>
      </c>
      <c r="N255" s="501">
        <v>124</v>
      </c>
      <c r="U255" s="500" t="s">
        <v>947</v>
      </c>
      <c r="V255" s="501">
        <v>6</v>
      </c>
      <c r="W255" s="501">
        <v>55</v>
      </c>
      <c r="Z255" s="500" t="s">
        <v>1021</v>
      </c>
      <c r="AA255" s="500" t="s">
        <v>904</v>
      </c>
      <c r="AB255" s="501">
        <v>1</v>
      </c>
    </row>
    <row r="256" spans="1:28" ht="15">
      <c r="A256" s="500" t="s">
        <v>943</v>
      </c>
      <c r="B256" s="500" t="s">
        <v>274</v>
      </c>
      <c r="C256" s="500" t="s">
        <v>250</v>
      </c>
      <c r="D256" s="500" t="s">
        <v>273</v>
      </c>
      <c r="E256" s="501">
        <v>2</v>
      </c>
      <c r="G256" s="500" t="s">
        <v>947</v>
      </c>
      <c r="H256" s="501">
        <v>7</v>
      </c>
      <c r="I256" s="501">
        <v>382</v>
      </c>
      <c r="K256" s="500" t="s">
        <v>274</v>
      </c>
      <c r="L256" s="500" t="s">
        <v>999</v>
      </c>
      <c r="M256" s="500" t="s">
        <v>254</v>
      </c>
      <c r="N256" s="501">
        <v>17</v>
      </c>
      <c r="U256" s="500" t="s">
        <v>947</v>
      </c>
      <c r="V256" s="501">
        <v>7</v>
      </c>
      <c r="W256" s="501">
        <v>45</v>
      </c>
      <c r="Z256" s="500" t="s">
        <v>1021</v>
      </c>
      <c r="AA256" s="500" t="s">
        <v>905</v>
      </c>
      <c r="AB256" s="501">
        <v>497</v>
      </c>
    </row>
    <row r="257" spans="1:28" ht="15">
      <c r="A257" s="500" t="s">
        <v>943</v>
      </c>
      <c r="B257" s="500" t="s">
        <v>275</v>
      </c>
      <c r="C257" s="500" t="s">
        <v>249</v>
      </c>
      <c r="D257" s="500" t="s">
        <v>272</v>
      </c>
      <c r="E257" s="501">
        <v>64</v>
      </c>
      <c r="G257" s="500" t="s">
        <v>947</v>
      </c>
      <c r="H257" s="501">
        <v>8</v>
      </c>
      <c r="I257" s="501">
        <v>329</v>
      </c>
      <c r="K257" s="500" t="s">
        <v>274</v>
      </c>
      <c r="L257" s="500" t="s">
        <v>999</v>
      </c>
      <c r="M257" s="500" t="s">
        <v>561</v>
      </c>
      <c r="N257" s="501">
        <v>2</v>
      </c>
      <c r="U257" s="500" t="s">
        <v>947</v>
      </c>
      <c r="V257" s="501">
        <v>8</v>
      </c>
      <c r="W257" s="501">
        <v>40</v>
      </c>
      <c r="Z257" s="500" t="s">
        <v>1021</v>
      </c>
      <c r="AA257" s="500" t="s">
        <v>906</v>
      </c>
      <c r="AB257" s="501">
        <v>553</v>
      </c>
    </row>
    <row r="258" spans="1:28" ht="15">
      <c r="A258" s="500" t="s">
        <v>943</v>
      </c>
      <c r="B258" s="500" t="s">
        <v>275</v>
      </c>
      <c r="C258" s="500" t="s">
        <v>249</v>
      </c>
      <c r="D258" s="500" t="s">
        <v>273</v>
      </c>
      <c r="E258" s="501">
        <v>27</v>
      </c>
      <c r="G258" s="500" t="s">
        <v>947</v>
      </c>
      <c r="H258" s="501">
        <v>9</v>
      </c>
      <c r="I258" s="501">
        <v>259</v>
      </c>
      <c r="K258" s="500" t="s">
        <v>274</v>
      </c>
      <c r="L258" s="500" t="s">
        <v>999</v>
      </c>
      <c r="M258" s="500" t="s">
        <v>562</v>
      </c>
      <c r="N258" s="501">
        <v>1</v>
      </c>
      <c r="U258" s="500" t="s">
        <v>947</v>
      </c>
      <c r="V258" s="501">
        <v>9</v>
      </c>
      <c r="W258" s="501">
        <v>24</v>
      </c>
      <c r="Z258" s="500" t="s">
        <v>1022</v>
      </c>
      <c r="AA258" s="500" t="s">
        <v>904</v>
      </c>
      <c r="AB258" s="501">
        <v>3</v>
      </c>
    </row>
    <row r="259" spans="1:28" ht="15">
      <c r="A259" s="500" t="s">
        <v>943</v>
      </c>
      <c r="B259" s="500" t="s">
        <v>275</v>
      </c>
      <c r="C259" s="500" t="s">
        <v>250</v>
      </c>
      <c r="D259" s="500" t="s">
        <v>272</v>
      </c>
      <c r="E259" s="501">
        <v>60</v>
      </c>
      <c r="G259" s="500" t="s">
        <v>947</v>
      </c>
      <c r="H259" s="501">
        <v>10</v>
      </c>
      <c r="I259" s="501">
        <v>191</v>
      </c>
      <c r="K259" s="500" t="s">
        <v>274</v>
      </c>
      <c r="L259" s="500" t="s">
        <v>999</v>
      </c>
      <c r="M259" s="500" t="s">
        <v>558</v>
      </c>
      <c r="N259" s="501">
        <v>1998</v>
      </c>
      <c r="U259" s="500" t="s">
        <v>947</v>
      </c>
      <c r="V259" s="501">
        <v>10</v>
      </c>
      <c r="W259" s="501">
        <v>19</v>
      </c>
      <c r="Z259" s="500" t="s">
        <v>1022</v>
      </c>
      <c r="AA259" s="500" t="s">
        <v>905</v>
      </c>
      <c r="AB259" s="501">
        <v>1680</v>
      </c>
    </row>
    <row r="260" spans="1:28" ht="15">
      <c r="A260" s="500" t="s">
        <v>943</v>
      </c>
      <c r="B260" s="500" t="s">
        <v>275</v>
      </c>
      <c r="C260" s="500" t="s">
        <v>250</v>
      </c>
      <c r="D260" s="500" t="s">
        <v>273</v>
      </c>
      <c r="E260" s="501">
        <v>17</v>
      </c>
      <c r="G260" s="500" t="s">
        <v>947</v>
      </c>
      <c r="H260" s="501">
        <v>11</v>
      </c>
      <c r="I260" s="501">
        <v>119</v>
      </c>
      <c r="K260" s="500" t="s">
        <v>274</v>
      </c>
      <c r="L260" s="500" t="s">
        <v>999</v>
      </c>
      <c r="M260" s="500" t="s">
        <v>559</v>
      </c>
      <c r="N260" s="501">
        <v>2161</v>
      </c>
      <c r="U260" s="500" t="s">
        <v>947</v>
      </c>
      <c r="V260" s="501">
        <v>11</v>
      </c>
      <c r="W260" s="501">
        <v>7</v>
      </c>
      <c r="Z260" s="500" t="s">
        <v>1022</v>
      </c>
      <c r="AA260" s="500" t="s">
        <v>906</v>
      </c>
      <c r="AB260" s="501">
        <v>1434</v>
      </c>
    </row>
    <row r="261" spans="1:28" ht="15">
      <c r="A261" s="500" t="s">
        <v>944</v>
      </c>
      <c r="B261" s="500" t="s">
        <v>254</v>
      </c>
      <c r="C261" s="500" t="s">
        <v>249</v>
      </c>
      <c r="D261" s="500" t="s">
        <v>272</v>
      </c>
      <c r="E261" s="501">
        <v>1938</v>
      </c>
      <c r="G261" s="500" t="s">
        <v>947</v>
      </c>
      <c r="H261" s="501">
        <v>12</v>
      </c>
      <c r="I261" s="501">
        <v>143</v>
      </c>
      <c r="K261" s="500" t="s">
        <v>274</v>
      </c>
      <c r="L261" s="500" t="s">
        <v>999</v>
      </c>
      <c r="M261" s="500" t="s">
        <v>566</v>
      </c>
      <c r="N261" s="501">
        <v>3</v>
      </c>
      <c r="U261" s="500" t="s">
        <v>947</v>
      </c>
      <c r="V261" s="501">
        <v>12</v>
      </c>
      <c r="W261" s="501">
        <v>15</v>
      </c>
      <c r="Z261" s="500" t="s">
        <v>1023</v>
      </c>
      <c r="AA261" s="500" t="s">
        <v>904</v>
      </c>
      <c r="AB261" s="501">
        <v>5</v>
      </c>
    </row>
    <row r="262" spans="1:28" ht="15">
      <c r="A262" s="500" t="s">
        <v>944</v>
      </c>
      <c r="B262" s="500" t="s">
        <v>254</v>
      </c>
      <c r="C262" s="500" t="s">
        <v>249</v>
      </c>
      <c r="D262" s="500" t="s">
        <v>273</v>
      </c>
      <c r="E262" s="501">
        <v>2151</v>
      </c>
      <c r="G262" s="500" t="s">
        <v>948</v>
      </c>
      <c r="H262" s="501">
        <v>0</v>
      </c>
      <c r="I262" s="501">
        <v>181</v>
      </c>
      <c r="K262" s="500" t="s">
        <v>274</v>
      </c>
      <c r="L262" s="500" t="s">
        <v>999</v>
      </c>
      <c r="M262" s="500" t="s">
        <v>560</v>
      </c>
      <c r="N262" s="501">
        <v>198</v>
      </c>
      <c r="U262" s="500" t="s">
        <v>948</v>
      </c>
      <c r="V262" s="501">
        <v>0</v>
      </c>
      <c r="W262" s="501">
        <v>11</v>
      </c>
      <c r="Z262" s="500" t="s">
        <v>1023</v>
      </c>
      <c r="AA262" s="500" t="s">
        <v>905</v>
      </c>
      <c r="AB262" s="501">
        <v>7509</v>
      </c>
    </row>
    <row r="263" spans="1:28" ht="15">
      <c r="A263" s="500" t="s">
        <v>944</v>
      </c>
      <c r="B263" s="500" t="s">
        <v>254</v>
      </c>
      <c r="C263" s="500" t="s">
        <v>250</v>
      </c>
      <c r="D263" s="500" t="s">
        <v>272</v>
      </c>
      <c r="E263" s="501">
        <v>1722</v>
      </c>
      <c r="G263" s="500" t="s">
        <v>948</v>
      </c>
      <c r="H263" s="501">
        <v>1</v>
      </c>
      <c r="I263" s="501">
        <v>850</v>
      </c>
      <c r="K263" s="500" t="s">
        <v>274</v>
      </c>
      <c r="L263" s="500" t="s">
        <v>999</v>
      </c>
      <c r="M263" s="500" t="s">
        <v>569</v>
      </c>
      <c r="N263" s="501">
        <v>3</v>
      </c>
      <c r="U263" s="500" t="s">
        <v>948</v>
      </c>
      <c r="V263" s="501">
        <v>1</v>
      </c>
      <c r="W263" s="501">
        <v>42</v>
      </c>
      <c r="Z263" s="500" t="s">
        <v>1023</v>
      </c>
      <c r="AA263" s="500" t="s">
        <v>906</v>
      </c>
      <c r="AB263" s="501">
        <v>6416</v>
      </c>
    </row>
    <row r="264" spans="1:28" ht="15">
      <c r="A264" s="500" t="s">
        <v>944</v>
      </c>
      <c r="B264" s="500" t="s">
        <v>254</v>
      </c>
      <c r="C264" s="500" t="s">
        <v>250</v>
      </c>
      <c r="D264" s="500" t="s">
        <v>273</v>
      </c>
      <c r="E264" s="501">
        <v>1692</v>
      </c>
      <c r="G264" s="500" t="s">
        <v>948</v>
      </c>
      <c r="H264" s="501">
        <v>2</v>
      </c>
      <c r="I264" s="501">
        <v>2656</v>
      </c>
      <c r="K264" s="500" t="s">
        <v>274</v>
      </c>
      <c r="L264" s="500" t="s">
        <v>999</v>
      </c>
      <c r="M264" s="500" t="s">
        <v>1105</v>
      </c>
      <c r="N264" s="501">
        <v>1</v>
      </c>
      <c r="U264" s="500" t="s">
        <v>948</v>
      </c>
      <c r="V264" s="501">
        <v>2</v>
      </c>
      <c r="W264" s="501">
        <v>185</v>
      </c>
      <c r="Z264" s="500" t="s">
        <v>1024</v>
      </c>
      <c r="AA264" s="500" t="s">
        <v>904</v>
      </c>
      <c r="AB264" s="501">
        <v>1</v>
      </c>
    </row>
    <row r="265" spans="1:28" ht="15">
      <c r="A265" s="500" t="s">
        <v>944</v>
      </c>
      <c r="B265" s="500" t="s">
        <v>255</v>
      </c>
      <c r="C265" s="500" t="s">
        <v>249</v>
      </c>
      <c r="D265" s="500" t="s">
        <v>272</v>
      </c>
      <c r="E265" s="501">
        <v>2471</v>
      </c>
      <c r="G265" s="500" t="s">
        <v>948</v>
      </c>
      <c r="H265" s="501">
        <v>3</v>
      </c>
      <c r="I265" s="501">
        <v>1302</v>
      </c>
      <c r="K265" s="500" t="s">
        <v>274</v>
      </c>
      <c r="L265" s="500" t="s">
        <v>999</v>
      </c>
      <c r="M265" s="500" t="s">
        <v>274</v>
      </c>
      <c r="N265" s="501">
        <v>21</v>
      </c>
      <c r="U265" s="500" t="s">
        <v>948</v>
      </c>
      <c r="V265" s="501">
        <v>3</v>
      </c>
      <c r="W265" s="501">
        <v>83</v>
      </c>
      <c r="Z265" s="500" t="s">
        <v>1024</v>
      </c>
      <c r="AA265" s="500" t="s">
        <v>905</v>
      </c>
      <c r="AB265" s="501">
        <v>1147</v>
      </c>
    </row>
    <row r="266" spans="1:28" ht="15">
      <c r="A266" s="500" t="s">
        <v>944</v>
      </c>
      <c r="B266" s="500" t="s">
        <v>255</v>
      </c>
      <c r="C266" s="500" t="s">
        <v>249</v>
      </c>
      <c r="D266" s="500" t="s">
        <v>273</v>
      </c>
      <c r="E266" s="501">
        <v>1687</v>
      </c>
      <c r="G266" s="500" t="s">
        <v>948</v>
      </c>
      <c r="H266" s="501">
        <v>4</v>
      </c>
      <c r="I266" s="501">
        <v>5119</v>
      </c>
      <c r="K266" s="500" t="s">
        <v>274</v>
      </c>
      <c r="L266" s="500" t="s">
        <v>999</v>
      </c>
      <c r="M266" s="500" t="s">
        <v>286</v>
      </c>
      <c r="N266" s="501">
        <v>9</v>
      </c>
      <c r="U266" s="500" t="s">
        <v>948</v>
      </c>
      <c r="V266" s="501">
        <v>4</v>
      </c>
      <c r="W266" s="501">
        <v>475</v>
      </c>
      <c r="Z266" s="500" t="s">
        <v>1024</v>
      </c>
      <c r="AA266" s="500" t="s">
        <v>906</v>
      </c>
      <c r="AB266" s="501">
        <v>1403</v>
      </c>
    </row>
    <row r="267" spans="1:28" ht="15">
      <c r="A267" s="500" t="s">
        <v>944</v>
      </c>
      <c r="B267" s="500" t="s">
        <v>255</v>
      </c>
      <c r="C267" s="500" t="s">
        <v>250</v>
      </c>
      <c r="D267" s="500" t="s">
        <v>272</v>
      </c>
      <c r="E267" s="501">
        <v>2161</v>
      </c>
      <c r="G267" s="500" t="s">
        <v>948</v>
      </c>
      <c r="H267" s="501">
        <v>5</v>
      </c>
      <c r="I267" s="501">
        <v>863</v>
      </c>
      <c r="K267" s="500" t="s">
        <v>274</v>
      </c>
      <c r="L267" s="500" t="s">
        <v>999</v>
      </c>
      <c r="M267" s="500" t="s">
        <v>283</v>
      </c>
      <c r="N267" s="501">
        <v>12824</v>
      </c>
      <c r="U267" s="500" t="s">
        <v>948</v>
      </c>
      <c r="V267" s="501">
        <v>5</v>
      </c>
      <c r="W267" s="501">
        <v>97</v>
      </c>
      <c r="Z267" s="500" t="s">
        <v>1025</v>
      </c>
      <c r="AA267" s="500" t="s">
        <v>905</v>
      </c>
      <c r="AB267" s="501">
        <v>1616</v>
      </c>
    </row>
    <row r="268" spans="1:28" ht="15">
      <c r="A268" s="500" t="s">
        <v>944</v>
      </c>
      <c r="B268" s="500" t="s">
        <v>255</v>
      </c>
      <c r="C268" s="500" t="s">
        <v>250</v>
      </c>
      <c r="D268" s="500" t="s">
        <v>273</v>
      </c>
      <c r="E268" s="501">
        <v>1292</v>
      </c>
      <c r="G268" s="500" t="s">
        <v>948</v>
      </c>
      <c r="H268" s="501">
        <v>6</v>
      </c>
      <c r="I268" s="501">
        <v>783</v>
      </c>
      <c r="K268" s="500" t="s">
        <v>274</v>
      </c>
      <c r="L268" s="500" t="s">
        <v>999</v>
      </c>
      <c r="M268" s="500" t="s">
        <v>285</v>
      </c>
      <c r="N268" s="501">
        <v>48</v>
      </c>
      <c r="U268" s="500" t="s">
        <v>948</v>
      </c>
      <c r="V268" s="501">
        <v>6</v>
      </c>
      <c r="W268" s="501">
        <v>73</v>
      </c>
      <c r="Z268" s="500" t="s">
        <v>1025</v>
      </c>
      <c r="AA268" s="500" t="s">
        <v>906</v>
      </c>
      <c r="AB268" s="501">
        <v>1552</v>
      </c>
    </row>
    <row r="269" spans="1:28" ht="15">
      <c r="A269" s="500" t="s">
        <v>944</v>
      </c>
      <c r="B269" s="500" t="s">
        <v>274</v>
      </c>
      <c r="C269" s="500" t="s">
        <v>249</v>
      </c>
      <c r="D269" s="500" t="s">
        <v>272</v>
      </c>
      <c r="E269" s="501">
        <v>42</v>
      </c>
      <c r="G269" s="500" t="s">
        <v>948</v>
      </c>
      <c r="H269" s="501">
        <v>7</v>
      </c>
      <c r="I269" s="501">
        <v>674</v>
      </c>
      <c r="K269" s="500" t="s">
        <v>274</v>
      </c>
      <c r="L269" s="500" t="s">
        <v>999</v>
      </c>
      <c r="M269" s="500" t="s">
        <v>256</v>
      </c>
      <c r="N269" s="501">
        <v>67</v>
      </c>
      <c r="U269" s="500" t="s">
        <v>948</v>
      </c>
      <c r="V269" s="501">
        <v>7</v>
      </c>
      <c r="W269" s="501">
        <v>69</v>
      </c>
      <c r="Z269" s="500" t="s">
        <v>1026</v>
      </c>
      <c r="AA269" s="500" t="s">
        <v>904</v>
      </c>
      <c r="AB269" s="501">
        <v>4</v>
      </c>
    </row>
    <row r="270" spans="1:28" ht="15">
      <c r="A270" s="500" t="s">
        <v>944</v>
      </c>
      <c r="B270" s="500" t="s">
        <v>274</v>
      </c>
      <c r="C270" s="500" t="s">
        <v>249</v>
      </c>
      <c r="D270" s="500" t="s">
        <v>273</v>
      </c>
      <c r="E270" s="501">
        <v>22</v>
      </c>
      <c r="G270" s="500" t="s">
        <v>948</v>
      </c>
      <c r="H270" s="501">
        <v>8</v>
      </c>
      <c r="I270" s="501">
        <v>560</v>
      </c>
      <c r="K270" s="500" t="s">
        <v>274</v>
      </c>
      <c r="L270" s="500" t="s">
        <v>999</v>
      </c>
      <c r="M270" s="500" t="s">
        <v>257</v>
      </c>
      <c r="N270" s="501">
        <v>1134</v>
      </c>
      <c r="U270" s="500" t="s">
        <v>948</v>
      </c>
      <c r="V270" s="501">
        <v>8</v>
      </c>
      <c r="W270" s="501">
        <v>40</v>
      </c>
      <c r="Z270" s="500" t="s">
        <v>1026</v>
      </c>
      <c r="AA270" s="500" t="s">
        <v>905</v>
      </c>
      <c r="AB270" s="501">
        <v>1620</v>
      </c>
    </row>
    <row r="271" spans="1:28" ht="15">
      <c r="A271" s="500" t="s">
        <v>944</v>
      </c>
      <c r="B271" s="500" t="s">
        <v>274</v>
      </c>
      <c r="C271" s="500" t="s">
        <v>250</v>
      </c>
      <c r="D271" s="500" t="s">
        <v>272</v>
      </c>
      <c r="E271" s="501">
        <v>20</v>
      </c>
      <c r="G271" s="500" t="s">
        <v>948</v>
      </c>
      <c r="H271" s="501">
        <v>9</v>
      </c>
      <c r="I271" s="501">
        <v>417</v>
      </c>
      <c r="K271" s="500" t="s">
        <v>274</v>
      </c>
      <c r="L271" s="500" t="s">
        <v>1001</v>
      </c>
      <c r="M271" s="500" t="s">
        <v>254</v>
      </c>
      <c r="N271" s="501">
        <v>60</v>
      </c>
      <c r="U271" s="500" t="s">
        <v>948</v>
      </c>
      <c r="V271" s="501">
        <v>9</v>
      </c>
      <c r="W271" s="501">
        <v>32</v>
      </c>
      <c r="Z271" s="500" t="s">
        <v>1026</v>
      </c>
      <c r="AA271" s="500" t="s">
        <v>906</v>
      </c>
      <c r="AB271" s="501">
        <v>1744</v>
      </c>
    </row>
    <row r="272" spans="1:28" ht="15">
      <c r="A272" s="500" t="s">
        <v>944</v>
      </c>
      <c r="B272" s="500" t="s">
        <v>274</v>
      </c>
      <c r="C272" s="500" t="s">
        <v>250</v>
      </c>
      <c r="D272" s="500" t="s">
        <v>273</v>
      </c>
      <c r="E272" s="501">
        <v>8</v>
      </c>
      <c r="G272" s="500" t="s">
        <v>948</v>
      </c>
      <c r="H272" s="501">
        <v>10</v>
      </c>
      <c r="I272" s="501">
        <v>281</v>
      </c>
      <c r="K272" s="500" t="s">
        <v>274</v>
      </c>
      <c r="L272" s="500" t="s">
        <v>1001</v>
      </c>
      <c r="M272" s="500" t="s">
        <v>562</v>
      </c>
      <c r="N272" s="501">
        <v>1</v>
      </c>
      <c r="U272" s="500" t="s">
        <v>948</v>
      </c>
      <c r="V272" s="501">
        <v>10</v>
      </c>
      <c r="W272" s="501">
        <v>19</v>
      </c>
      <c r="Z272" s="500" t="s">
        <v>1027</v>
      </c>
      <c r="AA272" s="500" t="s">
        <v>904</v>
      </c>
      <c r="AB272" s="501">
        <v>4</v>
      </c>
    </row>
    <row r="273" spans="1:28" ht="15">
      <c r="A273" s="500" t="s">
        <v>944</v>
      </c>
      <c r="B273" s="500" t="s">
        <v>275</v>
      </c>
      <c r="C273" s="500" t="s">
        <v>249</v>
      </c>
      <c r="D273" s="500" t="s">
        <v>272</v>
      </c>
      <c r="E273" s="501">
        <v>645</v>
      </c>
      <c r="G273" s="500" t="s">
        <v>948</v>
      </c>
      <c r="H273" s="501">
        <v>11</v>
      </c>
      <c r="I273" s="501">
        <v>214</v>
      </c>
      <c r="K273" s="500" t="s">
        <v>274</v>
      </c>
      <c r="L273" s="500" t="s">
        <v>1001</v>
      </c>
      <c r="M273" s="500" t="s">
        <v>558</v>
      </c>
      <c r="N273" s="501">
        <v>535</v>
      </c>
      <c r="U273" s="500" t="s">
        <v>948</v>
      </c>
      <c r="V273" s="501">
        <v>11</v>
      </c>
      <c r="W273" s="501">
        <v>12</v>
      </c>
      <c r="Z273" s="500" t="s">
        <v>1027</v>
      </c>
      <c r="AA273" s="500" t="s">
        <v>905</v>
      </c>
      <c r="AB273" s="501">
        <v>917</v>
      </c>
    </row>
    <row r="274" spans="1:28" ht="15">
      <c r="A274" s="500" t="s">
        <v>944</v>
      </c>
      <c r="B274" s="500" t="s">
        <v>275</v>
      </c>
      <c r="C274" s="500" t="s">
        <v>249</v>
      </c>
      <c r="D274" s="500" t="s">
        <v>273</v>
      </c>
      <c r="E274" s="501">
        <v>556</v>
      </c>
      <c r="G274" s="500" t="s">
        <v>948</v>
      </c>
      <c r="H274" s="501">
        <v>12</v>
      </c>
      <c r="I274" s="501">
        <v>232</v>
      </c>
      <c r="K274" s="500" t="s">
        <v>274</v>
      </c>
      <c r="L274" s="500" t="s">
        <v>1001</v>
      </c>
      <c r="M274" s="500" t="s">
        <v>563</v>
      </c>
      <c r="N274" s="501">
        <v>1</v>
      </c>
      <c r="U274" s="500" t="s">
        <v>948</v>
      </c>
      <c r="V274" s="501">
        <v>12</v>
      </c>
      <c r="W274" s="501">
        <v>19</v>
      </c>
      <c r="Z274" s="500" t="s">
        <v>1027</v>
      </c>
      <c r="AA274" s="500" t="s">
        <v>906</v>
      </c>
      <c r="AB274" s="501">
        <v>1197</v>
      </c>
    </row>
    <row r="275" spans="1:28" ht="15">
      <c r="A275" s="500" t="s">
        <v>944</v>
      </c>
      <c r="B275" s="500" t="s">
        <v>275</v>
      </c>
      <c r="C275" s="500" t="s">
        <v>250</v>
      </c>
      <c r="D275" s="500" t="s">
        <v>272</v>
      </c>
      <c r="E275" s="501">
        <v>538</v>
      </c>
      <c r="G275" s="500" t="s">
        <v>949</v>
      </c>
      <c r="H275" s="501">
        <v>0</v>
      </c>
      <c r="I275" s="501">
        <v>200</v>
      </c>
      <c r="K275" s="500" t="s">
        <v>274</v>
      </c>
      <c r="L275" s="500" t="s">
        <v>1001</v>
      </c>
      <c r="M275" s="500" t="s">
        <v>559</v>
      </c>
      <c r="N275" s="501">
        <v>2386</v>
      </c>
      <c r="U275" s="500" t="s">
        <v>949</v>
      </c>
      <c r="V275" s="501">
        <v>0</v>
      </c>
      <c r="W275" s="501">
        <v>67</v>
      </c>
      <c r="Z275" s="500" t="s">
        <v>1028</v>
      </c>
      <c r="AA275" s="500" t="s">
        <v>904</v>
      </c>
      <c r="AB275" s="501">
        <v>4</v>
      </c>
    </row>
    <row r="276" spans="1:28" ht="15">
      <c r="A276" s="500" t="s">
        <v>944</v>
      </c>
      <c r="B276" s="500" t="s">
        <v>275</v>
      </c>
      <c r="C276" s="500" t="s">
        <v>250</v>
      </c>
      <c r="D276" s="500" t="s">
        <v>273</v>
      </c>
      <c r="E276" s="501">
        <v>515</v>
      </c>
      <c r="G276" s="500" t="s">
        <v>949</v>
      </c>
      <c r="H276" s="501">
        <v>1</v>
      </c>
      <c r="I276" s="501">
        <v>989</v>
      </c>
      <c r="K276" s="500" t="s">
        <v>274</v>
      </c>
      <c r="L276" s="500" t="s">
        <v>1001</v>
      </c>
      <c r="M276" s="500" t="s">
        <v>566</v>
      </c>
      <c r="N276" s="501">
        <v>5</v>
      </c>
      <c r="U276" s="500" t="s">
        <v>949</v>
      </c>
      <c r="V276" s="501">
        <v>1</v>
      </c>
      <c r="W276" s="501">
        <v>295</v>
      </c>
      <c r="Z276" s="500" t="s">
        <v>1028</v>
      </c>
      <c r="AA276" s="500" t="s">
        <v>905</v>
      </c>
      <c r="AB276" s="501">
        <v>3137</v>
      </c>
    </row>
    <row r="277" spans="1:28" ht="15">
      <c r="A277" s="500" t="s">
        <v>945</v>
      </c>
      <c r="B277" s="500" t="s">
        <v>254</v>
      </c>
      <c r="C277" s="500" t="s">
        <v>249</v>
      </c>
      <c r="D277" s="500" t="s">
        <v>272</v>
      </c>
      <c r="E277" s="501">
        <v>538</v>
      </c>
      <c r="G277" s="500" t="s">
        <v>949</v>
      </c>
      <c r="H277" s="501">
        <v>2</v>
      </c>
      <c r="I277" s="501">
        <v>3209</v>
      </c>
      <c r="K277" s="500" t="s">
        <v>274</v>
      </c>
      <c r="L277" s="500" t="s">
        <v>1001</v>
      </c>
      <c r="M277" s="500" t="s">
        <v>560</v>
      </c>
      <c r="N277" s="501">
        <v>2144</v>
      </c>
      <c r="U277" s="500" t="s">
        <v>949</v>
      </c>
      <c r="V277" s="501">
        <v>2</v>
      </c>
      <c r="W277" s="501">
        <v>1009</v>
      </c>
      <c r="Z277" s="500" t="s">
        <v>1028</v>
      </c>
      <c r="AA277" s="500" t="s">
        <v>906</v>
      </c>
      <c r="AB277" s="501">
        <v>3099</v>
      </c>
    </row>
    <row r="278" spans="1:28" ht="15">
      <c r="A278" s="500" t="s">
        <v>945</v>
      </c>
      <c r="B278" s="500" t="s">
        <v>254</v>
      </c>
      <c r="C278" s="500" t="s">
        <v>249</v>
      </c>
      <c r="D278" s="500" t="s">
        <v>273</v>
      </c>
      <c r="E278" s="501">
        <v>200</v>
      </c>
      <c r="G278" s="500" t="s">
        <v>949</v>
      </c>
      <c r="H278" s="501">
        <v>3</v>
      </c>
      <c r="I278" s="501">
        <v>1690</v>
      </c>
      <c r="K278" s="500" t="s">
        <v>274</v>
      </c>
      <c r="L278" s="500" t="s">
        <v>1001</v>
      </c>
      <c r="M278" s="500" t="s">
        <v>255</v>
      </c>
      <c r="N278" s="501">
        <v>6</v>
      </c>
      <c r="U278" s="500" t="s">
        <v>949</v>
      </c>
      <c r="V278" s="501">
        <v>3</v>
      </c>
      <c r="W278" s="501">
        <v>513</v>
      </c>
      <c r="Z278" s="500" t="s">
        <v>1029</v>
      </c>
      <c r="AA278" s="500" t="s">
        <v>904</v>
      </c>
      <c r="AB278" s="501">
        <v>15</v>
      </c>
    </row>
    <row r="279" spans="1:28" ht="15">
      <c r="A279" s="500" t="s">
        <v>945</v>
      </c>
      <c r="B279" s="500" t="s">
        <v>254</v>
      </c>
      <c r="C279" s="500" t="s">
        <v>250</v>
      </c>
      <c r="D279" s="500" t="s">
        <v>272</v>
      </c>
      <c r="E279" s="501">
        <v>490</v>
      </c>
      <c r="G279" s="500" t="s">
        <v>949</v>
      </c>
      <c r="H279" s="501">
        <v>4</v>
      </c>
      <c r="I279" s="501">
        <v>6336</v>
      </c>
      <c r="K279" s="500" t="s">
        <v>274</v>
      </c>
      <c r="L279" s="500" t="s">
        <v>1001</v>
      </c>
      <c r="M279" s="500" t="s">
        <v>569</v>
      </c>
      <c r="N279" s="501">
        <v>1</v>
      </c>
      <c r="U279" s="500" t="s">
        <v>949</v>
      </c>
      <c r="V279" s="501">
        <v>4</v>
      </c>
      <c r="W279" s="501">
        <v>2993</v>
      </c>
      <c r="Z279" s="500" t="s">
        <v>1029</v>
      </c>
      <c r="AA279" s="500" t="s">
        <v>905</v>
      </c>
      <c r="AB279" s="501">
        <v>9470</v>
      </c>
    </row>
    <row r="280" spans="1:28" ht="15">
      <c r="A280" s="500" t="s">
        <v>945</v>
      </c>
      <c r="B280" s="500" t="s">
        <v>254</v>
      </c>
      <c r="C280" s="500" t="s">
        <v>250</v>
      </c>
      <c r="D280" s="500" t="s">
        <v>273</v>
      </c>
      <c r="E280" s="501">
        <v>192</v>
      </c>
      <c r="G280" s="500" t="s">
        <v>949</v>
      </c>
      <c r="H280" s="501">
        <v>5</v>
      </c>
      <c r="I280" s="501">
        <v>1169</v>
      </c>
      <c r="K280" s="500" t="s">
        <v>274</v>
      </c>
      <c r="L280" s="500" t="s">
        <v>1001</v>
      </c>
      <c r="M280" s="500" t="s">
        <v>286</v>
      </c>
      <c r="N280" s="501">
        <v>1</v>
      </c>
      <c r="U280" s="500" t="s">
        <v>949</v>
      </c>
      <c r="V280" s="501">
        <v>5</v>
      </c>
      <c r="W280" s="501">
        <v>522</v>
      </c>
      <c r="Z280" s="500" t="s">
        <v>1029</v>
      </c>
      <c r="AA280" s="500" t="s">
        <v>906</v>
      </c>
      <c r="AB280" s="501">
        <v>8430</v>
      </c>
    </row>
    <row r="281" spans="1:28" ht="15">
      <c r="A281" s="500" t="s">
        <v>945</v>
      </c>
      <c r="B281" s="500" t="s">
        <v>255</v>
      </c>
      <c r="C281" s="500" t="s">
        <v>249</v>
      </c>
      <c r="D281" s="500" t="s">
        <v>272</v>
      </c>
      <c r="E281" s="501">
        <v>514</v>
      </c>
      <c r="G281" s="500" t="s">
        <v>949</v>
      </c>
      <c r="H281" s="501">
        <v>6</v>
      </c>
      <c r="I281" s="501">
        <v>1215</v>
      </c>
      <c r="K281" s="500" t="s">
        <v>274</v>
      </c>
      <c r="L281" s="500" t="s">
        <v>1001</v>
      </c>
      <c r="M281" s="500" t="s">
        <v>283</v>
      </c>
      <c r="N281" s="501">
        <v>39654</v>
      </c>
      <c r="U281" s="500" t="s">
        <v>949</v>
      </c>
      <c r="V281" s="501">
        <v>6</v>
      </c>
      <c r="W281" s="501">
        <v>577</v>
      </c>
      <c r="Z281" s="500" t="s">
        <v>1030</v>
      </c>
      <c r="AA281" s="500" t="s">
        <v>904</v>
      </c>
      <c r="AB281" s="501">
        <v>1</v>
      </c>
    </row>
    <row r="282" spans="1:28" ht="15">
      <c r="A282" s="500" t="s">
        <v>945</v>
      </c>
      <c r="B282" s="500" t="s">
        <v>255</v>
      </c>
      <c r="C282" s="500" t="s">
        <v>249</v>
      </c>
      <c r="D282" s="500" t="s">
        <v>273</v>
      </c>
      <c r="E282" s="501">
        <v>190</v>
      </c>
      <c r="G282" s="500" t="s">
        <v>949</v>
      </c>
      <c r="H282" s="501">
        <v>7</v>
      </c>
      <c r="I282" s="501">
        <v>1131</v>
      </c>
      <c r="K282" s="500" t="s">
        <v>274</v>
      </c>
      <c r="L282" s="500" t="s">
        <v>1001</v>
      </c>
      <c r="M282" s="500" t="s">
        <v>284</v>
      </c>
      <c r="N282" s="501">
        <v>1</v>
      </c>
      <c r="U282" s="500" t="s">
        <v>949</v>
      </c>
      <c r="V282" s="501">
        <v>7</v>
      </c>
      <c r="W282" s="501">
        <v>474</v>
      </c>
      <c r="Z282" s="500" t="s">
        <v>1030</v>
      </c>
      <c r="AA282" s="500" t="s">
        <v>905</v>
      </c>
      <c r="AB282" s="501">
        <v>605</v>
      </c>
    </row>
    <row r="283" spans="1:28" ht="15">
      <c r="A283" s="500" t="s">
        <v>945</v>
      </c>
      <c r="B283" s="500" t="s">
        <v>255</v>
      </c>
      <c r="C283" s="500" t="s">
        <v>250</v>
      </c>
      <c r="D283" s="500" t="s">
        <v>272</v>
      </c>
      <c r="E283" s="501">
        <v>537</v>
      </c>
      <c r="G283" s="500" t="s">
        <v>949</v>
      </c>
      <c r="H283" s="501">
        <v>8</v>
      </c>
      <c r="I283" s="501">
        <v>1010</v>
      </c>
      <c r="K283" s="500" t="s">
        <v>274</v>
      </c>
      <c r="L283" s="500" t="s">
        <v>1001</v>
      </c>
      <c r="M283" s="500" t="s">
        <v>285</v>
      </c>
      <c r="N283" s="501">
        <v>20</v>
      </c>
      <c r="U283" s="500" t="s">
        <v>949</v>
      </c>
      <c r="V283" s="501">
        <v>8</v>
      </c>
      <c r="W283" s="501">
        <v>356</v>
      </c>
      <c r="Z283" s="500" t="s">
        <v>1030</v>
      </c>
      <c r="AA283" s="500" t="s">
        <v>906</v>
      </c>
      <c r="AB283" s="501">
        <v>634</v>
      </c>
    </row>
    <row r="284" spans="1:28" ht="15">
      <c r="A284" s="500" t="s">
        <v>945</v>
      </c>
      <c r="B284" s="500" t="s">
        <v>255</v>
      </c>
      <c r="C284" s="500" t="s">
        <v>250</v>
      </c>
      <c r="D284" s="500" t="s">
        <v>273</v>
      </c>
      <c r="E284" s="501">
        <v>182</v>
      </c>
      <c r="G284" s="500" t="s">
        <v>949</v>
      </c>
      <c r="H284" s="501">
        <v>9</v>
      </c>
      <c r="I284" s="501">
        <v>688</v>
      </c>
      <c r="K284" s="500" t="s">
        <v>274</v>
      </c>
      <c r="L284" s="500" t="s">
        <v>1001</v>
      </c>
      <c r="M284" s="500" t="s">
        <v>256</v>
      </c>
      <c r="N284" s="501">
        <v>35</v>
      </c>
      <c r="U284" s="500" t="s">
        <v>949</v>
      </c>
      <c r="V284" s="501">
        <v>9</v>
      </c>
      <c r="W284" s="501">
        <v>241</v>
      </c>
      <c r="Z284" s="500" t="s">
        <v>1031</v>
      </c>
      <c r="AA284" s="500" t="s">
        <v>904</v>
      </c>
      <c r="AB284" s="501">
        <v>17</v>
      </c>
    </row>
    <row r="285" spans="1:28" ht="15">
      <c r="A285" s="500" t="s">
        <v>945</v>
      </c>
      <c r="B285" s="500" t="s">
        <v>274</v>
      </c>
      <c r="C285" s="500" t="s">
        <v>250</v>
      </c>
      <c r="D285" s="500" t="s">
        <v>273</v>
      </c>
      <c r="E285" s="501">
        <v>1</v>
      </c>
      <c r="G285" s="500" t="s">
        <v>949</v>
      </c>
      <c r="H285" s="501">
        <v>10</v>
      </c>
      <c r="I285" s="501">
        <v>517</v>
      </c>
      <c r="K285" s="500" t="s">
        <v>274</v>
      </c>
      <c r="L285" s="500" t="s">
        <v>1001</v>
      </c>
      <c r="M285" s="500" t="s">
        <v>257</v>
      </c>
      <c r="N285" s="501">
        <v>1441</v>
      </c>
      <c r="U285" s="500" t="s">
        <v>949</v>
      </c>
      <c r="V285" s="501">
        <v>10</v>
      </c>
      <c r="W285" s="501">
        <v>189</v>
      </c>
      <c r="Z285" s="500" t="s">
        <v>1031</v>
      </c>
      <c r="AA285" s="500" t="s">
        <v>905</v>
      </c>
      <c r="AB285" s="501">
        <v>6177</v>
      </c>
    </row>
    <row r="286" spans="1:28" ht="15">
      <c r="A286" s="500" t="s">
        <v>945</v>
      </c>
      <c r="B286" s="500" t="s">
        <v>275</v>
      </c>
      <c r="C286" s="500" t="s">
        <v>249</v>
      </c>
      <c r="D286" s="500" t="s">
        <v>272</v>
      </c>
      <c r="E286" s="501">
        <v>58</v>
      </c>
      <c r="G286" s="500" t="s">
        <v>949</v>
      </c>
      <c r="H286" s="501">
        <v>11</v>
      </c>
      <c r="I286" s="501">
        <v>368</v>
      </c>
      <c r="K286" s="500" t="s">
        <v>274</v>
      </c>
      <c r="L286" s="500" t="s">
        <v>1021</v>
      </c>
      <c r="M286" s="500" t="s">
        <v>254</v>
      </c>
      <c r="N286" s="501">
        <v>9</v>
      </c>
      <c r="U286" s="500" t="s">
        <v>949</v>
      </c>
      <c r="V286" s="501">
        <v>11</v>
      </c>
      <c r="W286" s="501">
        <v>120</v>
      </c>
      <c r="Z286" s="500" t="s">
        <v>1031</v>
      </c>
      <c r="AA286" s="500" t="s">
        <v>906</v>
      </c>
      <c r="AB286" s="501">
        <v>5473</v>
      </c>
    </row>
    <row r="287" spans="1:28" ht="15">
      <c r="A287" s="500" t="s">
        <v>945</v>
      </c>
      <c r="B287" s="500" t="s">
        <v>275</v>
      </c>
      <c r="C287" s="500" t="s">
        <v>249</v>
      </c>
      <c r="D287" s="500" t="s">
        <v>273</v>
      </c>
      <c r="E287" s="501">
        <v>41</v>
      </c>
      <c r="G287" s="500" t="s">
        <v>949</v>
      </c>
      <c r="H287" s="501">
        <v>12</v>
      </c>
      <c r="I287" s="501">
        <v>427</v>
      </c>
      <c r="K287" s="500" t="s">
        <v>274</v>
      </c>
      <c r="L287" s="500" t="s">
        <v>1021</v>
      </c>
      <c r="M287" s="500" t="s">
        <v>561</v>
      </c>
      <c r="N287" s="501">
        <v>3</v>
      </c>
      <c r="U287" s="500" t="s">
        <v>949</v>
      </c>
      <c r="V287" s="501">
        <v>12</v>
      </c>
      <c r="W287" s="501">
        <v>133</v>
      </c>
      <c r="Z287" s="500" t="s">
        <v>1032</v>
      </c>
      <c r="AA287" s="500" t="s">
        <v>904</v>
      </c>
      <c r="AB287" s="501">
        <v>4</v>
      </c>
    </row>
    <row r="288" spans="1:28" ht="15">
      <c r="A288" s="500" t="s">
        <v>945</v>
      </c>
      <c r="B288" s="500" t="s">
        <v>275</v>
      </c>
      <c r="C288" s="500" t="s">
        <v>250</v>
      </c>
      <c r="D288" s="500" t="s">
        <v>272</v>
      </c>
      <c r="E288" s="501">
        <v>46</v>
      </c>
      <c r="G288" s="500" t="s">
        <v>950</v>
      </c>
      <c r="H288" s="501">
        <v>0</v>
      </c>
      <c r="I288" s="501">
        <v>90</v>
      </c>
      <c r="K288" s="500" t="s">
        <v>274</v>
      </c>
      <c r="L288" s="500" t="s">
        <v>1021</v>
      </c>
      <c r="M288" s="500" t="s">
        <v>558</v>
      </c>
      <c r="N288" s="501">
        <v>2568</v>
      </c>
      <c r="U288" s="500" t="s">
        <v>950</v>
      </c>
      <c r="V288" s="501">
        <v>0</v>
      </c>
      <c r="W288" s="501">
        <v>1</v>
      </c>
      <c r="Z288" s="500" t="s">
        <v>1032</v>
      </c>
      <c r="AA288" s="500" t="s">
        <v>905</v>
      </c>
      <c r="AB288" s="501">
        <v>6872</v>
      </c>
    </row>
    <row r="289" spans="1:28" ht="15">
      <c r="A289" s="500" t="s">
        <v>945</v>
      </c>
      <c r="B289" s="500" t="s">
        <v>275</v>
      </c>
      <c r="C289" s="500" t="s">
        <v>250</v>
      </c>
      <c r="D289" s="500" t="s">
        <v>273</v>
      </c>
      <c r="E289" s="501">
        <v>38</v>
      </c>
      <c r="G289" s="500" t="s">
        <v>950</v>
      </c>
      <c r="H289" s="501">
        <v>1</v>
      </c>
      <c r="I289" s="501">
        <v>400</v>
      </c>
      <c r="K289" s="500" t="s">
        <v>274</v>
      </c>
      <c r="L289" s="500" t="s">
        <v>1021</v>
      </c>
      <c r="M289" s="500" t="s">
        <v>559</v>
      </c>
      <c r="N289" s="501">
        <v>349</v>
      </c>
      <c r="U289" s="500" t="s">
        <v>950</v>
      </c>
      <c r="V289" s="501">
        <v>1</v>
      </c>
      <c r="W289" s="501">
        <v>43</v>
      </c>
      <c r="Z289" s="500" t="s">
        <v>1032</v>
      </c>
      <c r="AA289" s="500" t="s">
        <v>906</v>
      </c>
      <c r="AB289" s="501">
        <v>7412</v>
      </c>
    </row>
    <row r="290" spans="1:28" ht="15">
      <c r="A290" s="500" t="s">
        <v>946</v>
      </c>
      <c r="B290" s="500" t="s">
        <v>254</v>
      </c>
      <c r="C290" s="500" t="s">
        <v>249</v>
      </c>
      <c r="D290" s="500" t="s">
        <v>272</v>
      </c>
      <c r="E290" s="501">
        <v>1</v>
      </c>
      <c r="G290" s="500" t="s">
        <v>950</v>
      </c>
      <c r="H290" s="501">
        <v>2</v>
      </c>
      <c r="I290" s="501">
        <v>1336</v>
      </c>
      <c r="K290" s="500" t="s">
        <v>274</v>
      </c>
      <c r="L290" s="500" t="s">
        <v>1021</v>
      </c>
      <c r="M290" s="500" t="s">
        <v>566</v>
      </c>
      <c r="N290" s="501">
        <v>3</v>
      </c>
      <c r="U290" s="500" t="s">
        <v>950</v>
      </c>
      <c r="V290" s="501">
        <v>2</v>
      </c>
      <c r="W290" s="501">
        <v>127</v>
      </c>
      <c r="Z290" s="500" t="s">
        <v>1033</v>
      </c>
      <c r="AA290" s="500" t="s">
        <v>905</v>
      </c>
      <c r="AB290" s="501">
        <v>2620</v>
      </c>
    </row>
    <row r="291" spans="1:28" ht="15">
      <c r="A291" s="500" t="s">
        <v>946</v>
      </c>
      <c r="B291" s="500" t="s">
        <v>254</v>
      </c>
      <c r="C291" s="500" t="s">
        <v>249</v>
      </c>
      <c r="D291" s="500" t="s">
        <v>273</v>
      </c>
      <c r="E291" s="501">
        <v>5</v>
      </c>
      <c r="G291" s="500" t="s">
        <v>950</v>
      </c>
      <c r="H291" s="501">
        <v>3</v>
      </c>
      <c r="I291" s="501">
        <v>607</v>
      </c>
      <c r="K291" s="500" t="s">
        <v>274</v>
      </c>
      <c r="L291" s="500" t="s">
        <v>1021</v>
      </c>
      <c r="M291" s="500" t="s">
        <v>560</v>
      </c>
      <c r="N291" s="501">
        <v>33</v>
      </c>
      <c r="U291" s="500" t="s">
        <v>950</v>
      </c>
      <c r="V291" s="501">
        <v>3</v>
      </c>
      <c r="W291" s="501">
        <v>52</v>
      </c>
      <c r="Z291" s="500" t="s">
        <v>1033</v>
      </c>
      <c r="AA291" s="500" t="s">
        <v>906</v>
      </c>
      <c r="AB291" s="501">
        <v>3114</v>
      </c>
    </row>
    <row r="292" spans="1:28" ht="15">
      <c r="A292" s="500" t="s">
        <v>946</v>
      </c>
      <c r="B292" s="500" t="s">
        <v>254</v>
      </c>
      <c r="C292" s="500" t="s">
        <v>250</v>
      </c>
      <c r="D292" s="500" t="s">
        <v>272</v>
      </c>
      <c r="E292" s="501">
        <v>1</v>
      </c>
      <c r="G292" s="500" t="s">
        <v>950</v>
      </c>
      <c r="H292" s="501">
        <v>4</v>
      </c>
      <c r="I292" s="501">
        <v>2146</v>
      </c>
      <c r="K292" s="500" t="s">
        <v>274</v>
      </c>
      <c r="L292" s="500" t="s">
        <v>1021</v>
      </c>
      <c r="M292" s="500" t="s">
        <v>255</v>
      </c>
      <c r="N292" s="501">
        <v>4</v>
      </c>
      <c r="U292" s="500" t="s">
        <v>950</v>
      </c>
      <c r="V292" s="501">
        <v>4</v>
      </c>
      <c r="W292" s="501">
        <v>463</v>
      </c>
      <c r="Z292" s="500" t="s">
        <v>1034</v>
      </c>
      <c r="AA292" s="500" t="s">
        <v>904</v>
      </c>
      <c r="AB292" s="501">
        <v>3</v>
      </c>
    </row>
    <row r="293" spans="1:28" ht="15">
      <c r="A293" s="500" t="s">
        <v>946</v>
      </c>
      <c r="B293" s="500" t="s">
        <v>254</v>
      </c>
      <c r="C293" s="500" t="s">
        <v>250</v>
      </c>
      <c r="D293" s="500" t="s">
        <v>273</v>
      </c>
      <c r="E293" s="501">
        <v>2</v>
      </c>
      <c r="G293" s="500" t="s">
        <v>950</v>
      </c>
      <c r="H293" s="501">
        <v>5</v>
      </c>
      <c r="I293" s="501">
        <v>269</v>
      </c>
      <c r="K293" s="500" t="s">
        <v>274</v>
      </c>
      <c r="L293" s="500" t="s">
        <v>1021</v>
      </c>
      <c r="M293" s="500" t="s">
        <v>274</v>
      </c>
      <c r="N293" s="501">
        <v>4</v>
      </c>
      <c r="U293" s="500" t="s">
        <v>950</v>
      </c>
      <c r="V293" s="501">
        <v>5</v>
      </c>
      <c r="W293" s="501">
        <v>37</v>
      </c>
      <c r="Z293" s="500" t="s">
        <v>1034</v>
      </c>
      <c r="AA293" s="500" t="s">
        <v>905</v>
      </c>
      <c r="AB293" s="501">
        <v>1317</v>
      </c>
    </row>
    <row r="294" spans="1:28" ht="15">
      <c r="A294" s="500" t="s">
        <v>946</v>
      </c>
      <c r="B294" s="500" t="s">
        <v>254</v>
      </c>
      <c r="C294" s="500" t="s">
        <v>249</v>
      </c>
      <c r="D294" s="500" t="s">
        <v>272</v>
      </c>
      <c r="E294" s="501">
        <v>1027</v>
      </c>
      <c r="G294" s="500" t="s">
        <v>950</v>
      </c>
      <c r="H294" s="501">
        <v>6</v>
      </c>
      <c r="I294" s="501">
        <v>266</v>
      </c>
      <c r="K294" s="500" t="s">
        <v>274</v>
      </c>
      <c r="L294" s="500" t="s">
        <v>1021</v>
      </c>
      <c r="M294" s="500" t="s">
        <v>286</v>
      </c>
      <c r="N294" s="501">
        <v>2</v>
      </c>
      <c r="U294" s="500" t="s">
        <v>950</v>
      </c>
      <c r="V294" s="501">
        <v>6</v>
      </c>
      <c r="W294" s="501">
        <v>36</v>
      </c>
      <c r="Z294" s="500" t="s">
        <v>1034</v>
      </c>
      <c r="AA294" s="500" t="s">
        <v>906</v>
      </c>
      <c r="AB294" s="501">
        <v>1511</v>
      </c>
    </row>
    <row r="295" spans="1:28" ht="15">
      <c r="A295" s="500" t="s">
        <v>946</v>
      </c>
      <c r="B295" s="500" t="s">
        <v>254</v>
      </c>
      <c r="C295" s="500" t="s">
        <v>249</v>
      </c>
      <c r="D295" s="500" t="s">
        <v>273</v>
      </c>
      <c r="E295" s="501">
        <v>28761</v>
      </c>
      <c r="G295" s="500" t="s">
        <v>950</v>
      </c>
      <c r="H295" s="501">
        <v>7</v>
      </c>
      <c r="I295" s="501">
        <v>283</v>
      </c>
      <c r="K295" s="500" t="s">
        <v>274</v>
      </c>
      <c r="L295" s="500" t="s">
        <v>1021</v>
      </c>
      <c r="M295" s="500" t="s">
        <v>283</v>
      </c>
      <c r="N295" s="501">
        <v>17148</v>
      </c>
      <c r="U295" s="500" t="s">
        <v>950</v>
      </c>
      <c r="V295" s="501">
        <v>7</v>
      </c>
      <c r="W295" s="501">
        <v>23</v>
      </c>
      <c r="Z295" s="500" t="s">
        <v>1035</v>
      </c>
      <c r="AA295" s="500" t="s">
        <v>904</v>
      </c>
      <c r="AB295" s="501">
        <v>2</v>
      </c>
    </row>
    <row r="296" spans="1:28" ht="15">
      <c r="A296" s="500" t="s">
        <v>946</v>
      </c>
      <c r="B296" s="500" t="s">
        <v>254</v>
      </c>
      <c r="C296" s="500" t="s">
        <v>250</v>
      </c>
      <c r="D296" s="500" t="s">
        <v>272</v>
      </c>
      <c r="E296" s="501">
        <v>692</v>
      </c>
      <c r="G296" s="500" t="s">
        <v>950</v>
      </c>
      <c r="H296" s="501">
        <v>8</v>
      </c>
      <c r="I296" s="501">
        <v>193</v>
      </c>
      <c r="K296" s="500" t="s">
        <v>274</v>
      </c>
      <c r="L296" s="500" t="s">
        <v>1021</v>
      </c>
      <c r="M296" s="500" t="s">
        <v>284</v>
      </c>
      <c r="N296" s="501">
        <v>1</v>
      </c>
      <c r="U296" s="500" t="s">
        <v>950</v>
      </c>
      <c r="V296" s="501">
        <v>8</v>
      </c>
      <c r="W296" s="501">
        <v>14</v>
      </c>
      <c r="Z296" s="500" t="s">
        <v>1035</v>
      </c>
      <c r="AA296" s="500" t="s">
        <v>905</v>
      </c>
      <c r="AB296" s="501">
        <v>2020</v>
      </c>
    </row>
    <row r="297" spans="1:28" ht="15">
      <c r="A297" s="500" t="s">
        <v>946</v>
      </c>
      <c r="B297" s="500" t="s">
        <v>254</v>
      </c>
      <c r="C297" s="500" t="s">
        <v>250</v>
      </c>
      <c r="D297" s="500" t="s">
        <v>273</v>
      </c>
      <c r="E297" s="501">
        <v>23101</v>
      </c>
      <c r="G297" s="500" t="s">
        <v>950</v>
      </c>
      <c r="H297" s="501">
        <v>9</v>
      </c>
      <c r="I297" s="501">
        <v>154</v>
      </c>
      <c r="K297" s="500" t="s">
        <v>274</v>
      </c>
      <c r="L297" s="500" t="s">
        <v>1021</v>
      </c>
      <c r="M297" s="500" t="s">
        <v>285</v>
      </c>
      <c r="N297" s="501">
        <v>106</v>
      </c>
      <c r="U297" s="500" t="s">
        <v>950</v>
      </c>
      <c r="V297" s="501">
        <v>9</v>
      </c>
      <c r="W297" s="501">
        <v>8</v>
      </c>
      <c r="Z297" s="500" t="s">
        <v>1035</v>
      </c>
      <c r="AA297" s="500" t="s">
        <v>906</v>
      </c>
      <c r="AB297" s="501">
        <v>2208</v>
      </c>
    </row>
    <row r="298" spans="1:28" ht="15">
      <c r="A298" s="500" t="s">
        <v>946</v>
      </c>
      <c r="B298" s="500" t="s">
        <v>255</v>
      </c>
      <c r="C298" s="500" t="s">
        <v>249</v>
      </c>
      <c r="D298" s="500" t="s">
        <v>272</v>
      </c>
      <c r="E298" s="501">
        <v>442</v>
      </c>
      <c r="G298" s="500" t="s">
        <v>950</v>
      </c>
      <c r="H298" s="501">
        <v>10</v>
      </c>
      <c r="I298" s="501">
        <v>96</v>
      </c>
      <c r="K298" s="500" t="s">
        <v>274</v>
      </c>
      <c r="L298" s="500" t="s">
        <v>1021</v>
      </c>
      <c r="M298" s="500" t="s">
        <v>256</v>
      </c>
      <c r="N298" s="501">
        <v>4</v>
      </c>
      <c r="U298" s="500" t="s">
        <v>950</v>
      </c>
      <c r="V298" s="501">
        <v>10</v>
      </c>
      <c r="W298" s="501">
        <v>5</v>
      </c>
      <c r="Z298" s="500" t="s">
        <v>1036</v>
      </c>
      <c r="AA298" s="500" t="s">
        <v>904</v>
      </c>
      <c r="AB298" s="501">
        <v>2</v>
      </c>
    </row>
    <row r="299" spans="1:28" ht="15">
      <c r="A299" s="500" t="s">
        <v>946</v>
      </c>
      <c r="B299" s="500" t="s">
        <v>255</v>
      </c>
      <c r="C299" s="500" t="s">
        <v>249</v>
      </c>
      <c r="D299" s="500" t="s">
        <v>273</v>
      </c>
      <c r="E299" s="501">
        <v>13814</v>
      </c>
      <c r="G299" s="500" t="s">
        <v>950</v>
      </c>
      <c r="H299" s="501">
        <v>11</v>
      </c>
      <c r="I299" s="501">
        <v>69</v>
      </c>
      <c r="K299" s="500" t="s">
        <v>274</v>
      </c>
      <c r="L299" s="500" t="s">
        <v>1021</v>
      </c>
      <c r="M299" s="500" t="s">
        <v>257</v>
      </c>
      <c r="N299" s="501">
        <v>126</v>
      </c>
      <c r="U299" s="500" t="s">
        <v>950</v>
      </c>
      <c r="V299" s="501">
        <v>11</v>
      </c>
      <c r="W299" s="501">
        <v>2</v>
      </c>
      <c r="Z299" s="500" t="s">
        <v>1036</v>
      </c>
      <c r="AA299" s="500" t="s">
        <v>905</v>
      </c>
      <c r="AB299" s="501">
        <v>865</v>
      </c>
    </row>
    <row r="300" spans="1:28" ht="15">
      <c r="A300" s="500" t="s">
        <v>946</v>
      </c>
      <c r="B300" s="500" t="s">
        <v>255</v>
      </c>
      <c r="C300" s="500" t="s">
        <v>250</v>
      </c>
      <c r="D300" s="500" t="s">
        <v>272</v>
      </c>
      <c r="E300" s="501">
        <v>328</v>
      </c>
      <c r="G300" s="500" t="s">
        <v>950</v>
      </c>
      <c r="H300" s="501">
        <v>12</v>
      </c>
      <c r="I300" s="501">
        <v>107</v>
      </c>
      <c r="K300" s="500" t="s">
        <v>274</v>
      </c>
      <c r="L300" s="500" t="s">
        <v>1024</v>
      </c>
      <c r="M300" s="500" t="s">
        <v>254</v>
      </c>
      <c r="N300" s="501">
        <v>7</v>
      </c>
      <c r="U300" s="500" t="s">
        <v>950</v>
      </c>
      <c r="V300" s="501">
        <v>12</v>
      </c>
      <c r="W300" s="501">
        <v>3</v>
      </c>
      <c r="Z300" s="500" t="s">
        <v>1036</v>
      </c>
      <c r="AA300" s="500" t="s">
        <v>906</v>
      </c>
      <c r="AB300" s="501">
        <v>1643</v>
      </c>
    </row>
    <row r="301" spans="1:28" ht="15">
      <c r="A301" s="500" t="s">
        <v>946</v>
      </c>
      <c r="B301" s="500" t="s">
        <v>255</v>
      </c>
      <c r="C301" s="500" t="s">
        <v>250</v>
      </c>
      <c r="D301" s="500" t="s">
        <v>273</v>
      </c>
      <c r="E301" s="501">
        <v>11091</v>
      </c>
      <c r="G301" s="500" t="s">
        <v>951</v>
      </c>
      <c r="H301" s="501">
        <v>0</v>
      </c>
      <c r="I301" s="501">
        <v>71</v>
      </c>
      <c r="K301" s="500" t="s">
        <v>274</v>
      </c>
      <c r="L301" s="500" t="s">
        <v>1024</v>
      </c>
      <c r="M301" s="500" t="s">
        <v>564</v>
      </c>
      <c r="N301" s="501">
        <v>1</v>
      </c>
      <c r="U301" s="500" t="s">
        <v>951</v>
      </c>
      <c r="V301" s="501">
        <v>0</v>
      </c>
      <c r="W301" s="501">
        <v>19</v>
      </c>
      <c r="Z301" s="500" t="s">
        <v>1037</v>
      </c>
      <c r="AA301" s="500" t="s">
        <v>904</v>
      </c>
      <c r="AB301" s="501">
        <v>3</v>
      </c>
    </row>
    <row r="302" spans="1:28" ht="15">
      <c r="A302" s="500" t="s">
        <v>946</v>
      </c>
      <c r="B302" s="500" t="s">
        <v>274</v>
      </c>
      <c r="C302" s="500" t="s">
        <v>249</v>
      </c>
      <c r="D302" s="500" t="s">
        <v>272</v>
      </c>
      <c r="E302" s="501">
        <v>9</v>
      </c>
      <c r="G302" s="500" t="s">
        <v>951</v>
      </c>
      <c r="H302" s="501">
        <v>1</v>
      </c>
      <c r="I302" s="501">
        <v>336</v>
      </c>
      <c r="K302" s="500" t="s">
        <v>274</v>
      </c>
      <c r="L302" s="500" t="s">
        <v>1024</v>
      </c>
      <c r="M302" s="500" t="s">
        <v>570</v>
      </c>
      <c r="N302" s="501">
        <v>1</v>
      </c>
      <c r="U302" s="500" t="s">
        <v>951</v>
      </c>
      <c r="V302" s="501">
        <v>1</v>
      </c>
      <c r="W302" s="501">
        <v>92</v>
      </c>
      <c r="Z302" s="500" t="s">
        <v>1037</v>
      </c>
      <c r="AA302" s="500" t="s">
        <v>905</v>
      </c>
      <c r="AB302" s="501">
        <v>919</v>
      </c>
    </row>
    <row r="303" spans="1:28" ht="15">
      <c r="A303" s="500" t="s">
        <v>946</v>
      </c>
      <c r="B303" s="500" t="s">
        <v>274</v>
      </c>
      <c r="C303" s="500" t="s">
        <v>249</v>
      </c>
      <c r="D303" s="500" t="s">
        <v>273</v>
      </c>
      <c r="E303" s="501">
        <v>419</v>
      </c>
      <c r="G303" s="500" t="s">
        <v>951</v>
      </c>
      <c r="H303" s="501">
        <v>2</v>
      </c>
      <c r="I303" s="501">
        <v>1098</v>
      </c>
      <c r="K303" s="500" t="s">
        <v>274</v>
      </c>
      <c r="L303" s="500" t="s">
        <v>1024</v>
      </c>
      <c r="M303" s="500" t="s">
        <v>565</v>
      </c>
      <c r="N303" s="501">
        <v>1</v>
      </c>
      <c r="U303" s="500" t="s">
        <v>951</v>
      </c>
      <c r="V303" s="501">
        <v>2</v>
      </c>
      <c r="W303" s="501">
        <v>270</v>
      </c>
      <c r="Z303" s="500" t="s">
        <v>1037</v>
      </c>
      <c r="AA303" s="500" t="s">
        <v>906</v>
      </c>
      <c r="AB303" s="501">
        <v>940</v>
      </c>
    </row>
    <row r="304" spans="1:28" ht="15">
      <c r="A304" s="500" t="s">
        <v>946</v>
      </c>
      <c r="B304" s="500" t="s">
        <v>274</v>
      </c>
      <c r="C304" s="500" t="s">
        <v>250</v>
      </c>
      <c r="D304" s="500" t="s">
        <v>272</v>
      </c>
      <c r="E304" s="501">
        <v>7</v>
      </c>
      <c r="G304" s="500" t="s">
        <v>951</v>
      </c>
      <c r="H304" s="501">
        <v>3</v>
      </c>
      <c r="I304" s="501">
        <v>495</v>
      </c>
      <c r="K304" s="500" t="s">
        <v>274</v>
      </c>
      <c r="L304" s="500" t="s">
        <v>1024</v>
      </c>
      <c r="M304" s="500" t="s">
        <v>561</v>
      </c>
      <c r="N304" s="501">
        <v>1</v>
      </c>
      <c r="U304" s="500" t="s">
        <v>951</v>
      </c>
      <c r="V304" s="501">
        <v>3</v>
      </c>
      <c r="W304" s="501">
        <v>133</v>
      </c>
      <c r="Z304" s="500" t="s">
        <v>1038</v>
      </c>
      <c r="AA304" s="500" t="s">
        <v>904</v>
      </c>
      <c r="AB304" s="501">
        <v>5</v>
      </c>
    </row>
    <row r="305" spans="1:28" ht="15">
      <c r="A305" s="500" t="s">
        <v>946</v>
      </c>
      <c r="B305" s="500" t="s">
        <v>274</v>
      </c>
      <c r="C305" s="500" t="s">
        <v>250</v>
      </c>
      <c r="D305" s="500" t="s">
        <v>273</v>
      </c>
      <c r="E305" s="501">
        <v>297</v>
      </c>
      <c r="G305" s="500" t="s">
        <v>951</v>
      </c>
      <c r="H305" s="501">
        <v>4</v>
      </c>
      <c r="I305" s="501">
        <v>1936</v>
      </c>
      <c r="K305" s="500" t="s">
        <v>274</v>
      </c>
      <c r="L305" s="500" t="s">
        <v>1024</v>
      </c>
      <c r="M305" s="500" t="s">
        <v>558</v>
      </c>
      <c r="N305" s="501">
        <v>2251</v>
      </c>
      <c r="U305" s="500" t="s">
        <v>951</v>
      </c>
      <c r="V305" s="501">
        <v>4</v>
      </c>
      <c r="W305" s="501">
        <v>998</v>
      </c>
      <c r="Z305" s="500" t="s">
        <v>1038</v>
      </c>
      <c r="AA305" s="500" t="s">
        <v>905</v>
      </c>
      <c r="AB305" s="501">
        <v>1800</v>
      </c>
    </row>
    <row r="306" spans="1:28" ht="15">
      <c r="A306" s="500" t="s">
        <v>946</v>
      </c>
      <c r="B306" s="500" t="s">
        <v>275</v>
      </c>
      <c r="C306" s="500" t="s">
        <v>249</v>
      </c>
      <c r="D306" s="500" t="s">
        <v>272</v>
      </c>
      <c r="E306" s="501">
        <v>461</v>
      </c>
      <c r="G306" s="500" t="s">
        <v>951</v>
      </c>
      <c r="H306" s="501">
        <v>5</v>
      </c>
      <c r="I306" s="501">
        <v>309</v>
      </c>
      <c r="K306" s="500" t="s">
        <v>274</v>
      </c>
      <c r="L306" s="500" t="s">
        <v>1024</v>
      </c>
      <c r="M306" s="500" t="s">
        <v>563</v>
      </c>
      <c r="N306" s="501">
        <v>1</v>
      </c>
      <c r="U306" s="500" t="s">
        <v>951</v>
      </c>
      <c r="V306" s="501">
        <v>5</v>
      </c>
      <c r="W306" s="501">
        <v>109</v>
      </c>
      <c r="Z306" s="500" t="s">
        <v>1038</v>
      </c>
      <c r="AA306" s="500" t="s">
        <v>906</v>
      </c>
      <c r="AB306" s="501">
        <v>1781</v>
      </c>
    </row>
    <row r="307" spans="1:28" ht="15">
      <c r="A307" s="500" t="s">
        <v>946</v>
      </c>
      <c r="B307" s="500" t="s">
        <v>275</v>
      </c>
      <c r="C307" s="500" t="s">
        <v>249</v>
      </c>
      <c r="D307" s="500" t="s">
        <v>273</v>
      </c>
      <c r="E307" s="501">
        <v>6188</v>
      </c>
      <c r="G307" s="500" t="s">
        <v>951</v>
      </c>
      <c r="H307" s="501">
        <v>6</v>
      </c>
      <c r="I307" s="501">
        <v>299</v>
      </c>
      <c r="K307" s="500" t="s">
        <v>274</v>
      </c>
      <c r="L307" s="500" t="s">
        <v>1024</v>
      </c>
      <c r="M307" s="500" t="s">
        <v>559</v>
      </c>
      <c r="N307" s="501">
        <v>5</v>
      </c>
      <c r="U307" s="500" t="s">
        <v>951</v>
      </c>
      <c r="V307" s="501">
        <v>6</v>
      </c>
      <c r="W307" s="501">
        <v>87</v>
      </c>
      <c r="Z307" s="500" t="s">
        <v>1039</v>
      </c>
      <c r="AA307" s="500" t="s">
        <v>905</v>
      </c>
      <c r="AB307" s="501">
        <v>409</v>
      </c>
    </row>
    <row r="308" spans="1:28" ht="15">
      <c r="A308" s="500" t="s">
        <v>946</v>
      </c>
      <c r="B308" s="500" t="s">
        <v>275</v>
      </c>
      <c r="C308" s="500" t="s">
        <v>250</v>
      </c>
      <c r="D308" s="500" t="s">
        <v>272</v>
      </c>
      <c r="E308" s="501">
        <v>291</v>
      </c>
      <c r="G308" s="500" t="s">
        <v>951</v>
      </c>
      <c r="H308" s="501">
        <v>7</v>
      </c>
      <c r="I308" s="501">
        <v>242</v>
      </c>
      <c r="K308" s="500" t="s">
        <v>274</v>
      </c>
      <c r="L308" s="500" t="s">
        <v>1024</v>
      </c>
      <c r="M308" s="500" t="s">
        <v>566</v>
      </c>
      <c r="N308" s="501">
        <v>14</v>
      </c>
      <c r="U308" s="500" t="s">
        <v>951</v>
      </c>
      <c r="V308" s="501">
        <v>7</v>
      </c>
      <c r="W308" s="501">
        <v>52</v>
      </c>
      <c r="Z308" s="500" t="s">
        <v>1039</v>
      </c>
      <c r="AA308" s="500" t="s">
        <v>906</v>
      </c>
      <c r="AB308" s="501">
        <v>602</v>
      </c>
    </row>
    <row r="309" spans="1:28" ht="15">
      <c r="A309" s="500" t="s">
        <v>946</v>
      </c>
      <c r="B309" s="500" t="s">
        <v>275</v>
      </c>
      <c r="C309" s="500" t="s">
        <v>250</v>
      </c>
      <c r="D309" s="500" t="s">
        <v>273</v>
      </c>
      <c r="E309" s="501">
        <v>4654</v>
      </c>
      <c r="G309" s="500" t="s">
        <v>951</v>
      </c>
      <c r="H309" s="501">
        <v>8</v>
      </c>
      <c r="I309" s="501">
        <v>229</v>
      </c>
      <c r="K309" s="500" t="s">
        <v>274</v>
      </c>
      <c r="L309" s="500" t="s">
        <v>1024</v>
      </c>
      <c r="M309" s="500" t="s">
        <v>560</v>
      </c>
      <c r="N309" s="501">
        <v>105</v>
      </c>
      <c r="U309" s="500" t="s">
        <v>951</v>
      </c>
      <c r="V309" s="501">
        <v>8</v>
      </c>
      <c r="W309" s="501">
        <v>40</v>
      </c>
      <c r="Z309" s="500" t="s">
        <v>1040</v>
      </c>
      <c r="AA309" s="500" t="s">
        <v>904</v>
      </c>
      <c r="AB309" s="501">
        <v>30</v>
      </c>
    </row>
    <row r="310" spans="1:28" ht="15">
      <c r="A310" s="500" t="s">
        <v>947</v>
      </c>
      <c r="B310" s="500" t="s">
        <v>254</v>
      </c>
      <c r="C310" s="500" t="s">
        <v>249</v>
      </c>
      <c r="D310" s="500" t="s">
        <v>272</v>
      </c>
      <c r="E310" s="501">
        <v>760</v>
      </c>
      <c r="G310" s="500" t="s">
        <v>951</v>
      </c>
      <c r="H310" s="501">
        <v>9</v>
      </c>
      <c r="I310" s="501">
        <v>162</v>
      </c>
      <c r="K310" s="500" t="s">
        <v>274</v>
      </c>
      <c r="L310" s="500" t="s">
        <v>1024</v>
      </c>
      <c r="M310" s="500" t="s">
        <v>255</v>
      </c>
      <c r="N310" s="501">
        <v>3</v>
      </c>
      <c r="U310" s="500" t="s">
        <v>951</v>
      </c>
      <c r="V310" s="501">
        <v>9</v>
      </c>
      <c r="W310" s="501">
        <v>21</v>
      </c>
      <c r="Z310" s="500" t="s">
        <v>1040</v>
      </c>
      <c r="AA310" s="500" t="s">
        <v>905</v>
      </c>
      <c r="AB310" s="501">
        <v>20973</v>
      </c>
    </row>
    <row r="311" spans="1:28" ht="15">
      <c r="A311" s="500" t="s">
        <v>947</v>
      </c>
      <c r="B311" s="500" t="s">
        <v>254</v>
      </c>
      <c r="C311" s="500" t="s">
        <v>249</v>
      </c>
      <c r="D311" s="500" t="s">
        <v>273</v>
      </c>
      <c r="E311" s="501">
        <v>687</v>
      </c>
      <c r="G311" s="500" t="s">
        <v>951</v>
      </c>
      <c r="H311" s="501">
        <v>10</v>
      </c>
      <c r="I311" s="501">
        <v>135</v>
      </c>
      <c r="K311" s="500" t="s">
        <v>274</v>
      </c>
      <c r="L311" s="500" t="s">
        <v>1024</v>
      </c>
      <c r="M311" s="500" t="s">
        <v>569</v>
      </c>
      <c r="N311" s="501">
        <v>1</v>
      </c>
      <c r="U311" s="500" t="s">
        <v>951</v>
      </c>
      <c r="V311" s="501">
        <v>10</v>
      </c>
      <c r="W311" s="501">
        <v>9</v>
      </c>
      <c r="Z311" s="500" t="s">
        <v>1040</v>
      </c>
      <c r="AA311" s="500" t="s">
        <v>906</v>
      </c>
      <c r="AB311" s="501">
        <v>15513</v>
      </c>
    </row>
    <row r="312" spans="1:28" ht="15">
      <c r="A312" s="500" t="s">
        <v>947</v>
      </c>
      <c r="B312" s="500" t="s">
        <v>254</v>
      </c>
      <c r="C312" s="500" t="s">
        <v>250</v>
      </c>
      <c r="D312" s="500" t="s">
        <v>272</v>
      </c>
      <c r="E312" s="501">
        <v>813</v>
      </c>
      <c r="G312" s="500" t="s">
        <v>951</v>
      </c>
      <c r="H312" s="501">
        <v>11</v>
      </c>
      <c r="I312" s="501">
        <v>142</v>
      </c>
      <c r="K312" s="500" t="s">
        <v>274</v>
      </c>
      <c r="L312" s="500" t="s">
        <v>1024</v>
      </c>
      <c r="M312" s="500" t="s">
        <v>274</v>
      </c>
      <c r="N312" s="501">
        <v>1</v>
      </c>
      <c r="U312" s="500" t="s">
        <v>951</v>
      </c>
      <c r="V312" s="501">
        <v>11</v>
      </c>
      <c r="W312" s="501">
        <v>13</v>
      </c>
      <c r="Z312" s="500" t="s">
        <v>1041</v>
      </c>
      <c r="AA312" s="500" t="s">
        <v>905</v>
      </c>
      <c r="AB312" s="501">
        <v>229</v>
      </c>
    </row>
    <row r="313" spans="1:28" ht="15">
      <c r="A313" s="500" t="s">
        <v>947</v>
      </c>
      <c r="B313" s="500" t="s">
        <v>254</v>
      </c>
      <c r="C313" s="500" t="s">
        <v>250</v>
      </c>
      <c r="D313" s="500" t="s">
        <v>273</v>
      </c>
      <c r="E313" s="501">
        <v>754</v>
      </c>
      <c r="G313" s="500" t="s">
        <v>951</v>
      </c>
      <c r="H313" s="501">
        <v>12</v>
      </c>
      <c r="I313" s="501">
        <v>199</v>
      </c>
      <c r="K313" s="500" t="s">
        <v>274</v>
      </c>
      <c r="L313" s="500" t="s">
        <v>1024</v>
      </c>
      <c r="M313" s="500" t="s">
        <v>286</v>
      </c>
      <c r="N313" s="501">
        <v>14</v>
      </c>
      <c r="U313" s="500" t="s">
        <v>951</v>
      </c>
      <c r="V313" s="501">
        <v>12</v>
      </c>
      <c r="W313" s="501">
        <v>13</v>
      </c>
      <c r="Z313" s="500" t="s">
        <v>1041</v>
      </c>
      <c r="AA313" s="500" t="s">
        <v>906</v>
      </c>
      <c r="AB313" s="501">
        <v>337</v>
      </c>
    </row>
    <row r="314" spans="1:28" ht="15">
      <c r="A314" s="500" t="s">
        <v>947</v>
      </c>
      <c r="B314" s="500" t="s">
        <v>255</v>
      </c>
      <c r="C314" s="500" t="s">
        <v>249</v>
      </c>
      <c r="D314" s="500" t="s">
        <v>272</v>
      </c>
      <c r="E314" s="501">
        <v>806</v>
      </c>
      <c r="G314" s="500" t="s">
        <v>952</v>
      </c>
      <c r="H314" s="501">
        <v>0</v>
      </c>
      <c r="I314" s="501">
        <v>382</v>
      </c>
      <c r="K314" s="500" t="s">
        <v>274</v>
      </c>
      <c r="L314" s="500" t="s">
        <v>1024</v>
      </c>
      <c r="M314" s="500" t="s">
        <v>283</v>
      </c>
      <c r="N314" s="501">
        <v>12918</v>
      </c>
      <c r="U314" s="500" t="s">
        <v>952</v>
      </c>
      <c r="V314" s="501">
        <v>0</v>
      </c>
      <c r="W314" s="501">
        <v>6</v>
      </c>
      <c r="Z314" s="500" t="s">
        <v>1042</v>
      </c>
      <c r="AA314" s="500" t="s">
        <v>905</v>
      </c>
      <c r="AB314" s="501">
        <v>1840</v>
      </c>
    </row>
    <row r="315" spans="1:28" ht="15">
      <c r="A315" s="500" t="s">
        <v>947</v>
      </c>
      <c r="B315" s="500" t="s">
        <v>255</v>
      </c>
      <c r="C315" s="500" t="s">
        <v>249</v>
      </c>
      <c r="D315" s="500" t="s">
        <v>273</v>
      </c>
      <c r="E315" s="501">
        <v>365</v>
      </c>
      <c r="G315" s="500" t="s">
        <v>952</v>
      </c>
      <c r="H315" s="501">
        <v>1</v>
      </c>
      <c r="I315" s="501">
        <v>1820</v>
      </c>
      <c r="K315" s="500" t="s">
        <v>274</v>
      </c>
      <c r="L315" s="500" t="s">
        <v>1024</v>
      </c>
      <c r="M315" s="500" t="s">
        <v>284</v>
      </c>
      <c r="N315" s="501">
        <v>10</v>
      </c>
      <c r="U315" s="500" t="s">
        <v>952</v>
      </c>
      <c r="V315" s="501">
        <v>1</v>
      </c>
      <c r="W315" s="501">
        <v>37</v>
      </c>
      <c r="Z315" s="500" t="s">
        <v>1042</v>
      </c>
      <c r="AA315" s="500" t="s">
        <v>906</v>
      </c>
      <c r="AB315" s="501">
        <v>2047</v>
      </c>
    </row>
    <row r="316" spans="1:28" ht="15">
      <c r="A316" s="500" t="s">
        <v>947</v>
      </c>
      <c r="B316" s="500" t="s">
        <v>255</v>
      </c>
      <c r="C316" s="500" t="s">
        <v>250</v>
      </c>
      <c r="D316" s="500" t="s">
        <v>272</v>
      </c>
      <c r="E316" s="501">
        <v>1072</v>
      </c>
      <c r="G316" s="500" t="s">
        <v>952</v>
      </c>
      <c r="H316" s="501">
        <v>2</v>
      </c>
      <c r="I316" s="501">
        <v>6193</v>
      </c>
      <c r="K316" s="500" t="s">
        <v>274</v>
      </c>
      <c r="L316" s="500" t="s">
        <v>1024</v>
      </c>
      <c r="M316" s="500" t="s">
        <v>285</v>
      </c>
      <c r="N316" s="501">
        <v>39</v>
      </c>
      <c r="U316" s="500" t="s">
        <v>952</v>
      </c>
      <c r="V316" s="501">
        <v>2</v>
      </c>
      <c r="W316" s="501">
        <v>119</v>
      </c>
      <c r="Z316" s="500" t="s">
        <v>1043</v>
      </c>
      <c r="AA316" s="500" t="s">
        <v>904</v>
      </c>
      <c r="AB316" s="501">
        <v>1</v>
      </c>
    </row>
    <row r="317" spans="1:28" ht="15">
      <c r="A317" s="500" t="s">
        <v>947</v>
      </c>
      <c r="B317" s="500" t="s">
        <v>255</v>
      </c>
      <c r="C317" s="500" t="s">
        <v>250</v>
      </c>
      <c r="D317" s="500" t="s">
        <v>273</v>
      </c>
      <c r="E317" s="501">
        <v>445</v>
      </c>
      <c r="G317" s="500" t="s">
        <v>952</v>
      </c>
      <c r="H317" s="501">
        <v>3</v>
      </c>
      <c r="I317" s="501">
        <v>2416</v>
      </c>
      <c r="K317" s="500" t="s">
        <v>274</v>
      </c>
      <c r="L317" s="500" t="s">
        <v>1024</v>
      </c>
      <c r="M317" s="500" t="s">
        <v>256</v>
      </c>
      <c r="N317" s="501">
        <v>94</v>
      </c>
      <c r="U317" s="500" t="s">
        <v>952</v>
      </c>
      <c r="V317" s="501">
        <v>3</v>
      </c>
      <c r="W317" s="501">
        <v>44</v>
      </c>
      <c r="Z317" s="500" t="s">
        <v>1043</v>
      </c>
      <c r="AA317" s="500" t="s">
        <v>905</v>
      </c>
      <c r="AB317" s="501">
        <v>474</v>
      </c>
    </row>
    <row r="318" spans="1:28" ht="15">
      <c r="A318" s="500" t="s">
        <v>947</v>
      </c>
      <c r="B318" s="500" t="s">
        <v>274</v>
      </c>
      <c r="C318" s="500" t="s">
        <v>249</v>
      </c>
      <c r="D318" s="500" t="s">
        <v>272</v>
      </c>
      <c r="E318" s="501">
        <v>8</v>
      </c>
      <c r="G318" s="500" t="s">
        <v>952</v>
      </c>
      <c r="H318" s="501">
        <v>4</v>
      </c>
      <c r="I318" s="501">
        <v>7983</v>
      </c>
      <c r="K318" s="500" t="s">
        <v>274</v>
      </c>
      <c r="L318" s="500" t="s">
        <v>1024</v>
      </c>
      <c r="M318" s="500" t="s">
        <v>257</v>
      </c>
      <c r="N318" s="501">
        <v>14949</v>
      </c>
      <c r="U318" s="500" t="s">
        <v>952</v>
      </c>
      <c r="V318" s="501">
        <v>4</v>
      </c>
      <c r="W318" s="501">
        <v>587</v>
      </c>
      <c r="Z318" s="500" t="s">
        <v>1043</v>
      </c>
      <c r="AA318" s="500" t="s">
        <v>906</v>
      </c>
      <c r="AB318" s="501">
        <v>876</v>
      </c>
    </row>
    <row r="319" spans="1:28" ht="15">
      <c r="A319" s="500" t="s">
        <v>947</v>
      </c>
      <c r="B319" s="500" t="s">
        <v>274</v>
      </c>
      <c r="C319" s="500" t="s">
        <v>249</v>
      </c>
      <c r="D319" s="500" t="s">
        <v>273</v>
      </c>
      <c r="E319" s="501">
        <v>8</v>
      </c>
      <c r="G319" s="500" t="s">
        <v>952</v>
      </c>
      <c r="H319" s="501">
        <v>5</v>
      </c>
      <c r="I319" s="501">
        <v>1178</v>
      </c>
      <c r="K319" s="500" t="s">
        <v>274</v>
      </c>
      <c r="L319" s="500" t="s">
        <v>1040</v>
      </c>
      <c r="M319" s="500" t="s">
        <v>254</v>
      </c>
      <c r="N319" s="501">
        <v>5</v>
      </c>
      <c r="U319" s="500" t="s">
        <v>952</v>
      </c>
      <c r="V319" s="501">
        <v>5</v>
      </c>
      <c r="W319" s="501">
        <v>70</v>
      </c>
      <c r="Z319" s="500" t="s">
        <v>1044</v>
      </c>
      <c r="AA319" s="500" t="s">
        <v>904</v>
      </c>
      <c r="AB319" s="501">
        <v>2</v>
      </c>
    </row>
    <row r="320" spans="1:28" ht="15">
      <c r="A320" s="500" t="s">
        <v>947</v>
      </c>
      <c r="B320" s="500" t="s">
        <v>274</v>
      </c>
      <c r="C320" s="500" t="s">
        <v>250</v>
      </c>
      <c r="D320" s="500" t="s">
        <v>272</v>
      </c>
      <c r="E320" s="501">
        <v>14</v>
      </c>
      <c r="G320" s="500" t="s">
        <v>952</v>
      </c>
      <c r="H320" s="501">
        <v>6</v>
      </c>
      <c r="I320" s="501">
        <v>1053</v>
      </c>
      <c r="K320" s="500" t="s">
        <v>274</v>
      </c>
      <c r="L320" s="500" t="s">
        <v>1040</v>
      </c>
      <c r="M320" s="500" t="s">
        <v>564</v>
      </c>
      <c r="N320" s="501">
        <v>1</v>
      </c>
      <c r="U320" s="500" t="s">
        <v>952</v>
      </c>
      <c r="V320" s="501">
        <v>6</v>
      </c>
      <c r="W320" s="501">
        <v>51</v>
      </c>
      <c r="Z320" s="500" t="s">
        <v>1044</v>
      </c>
      <c r="AA320" s="500" t="s">
        <v>905</v>
      </c>
      <c r="AB320" s="501">
        <v>754</v>
      </c>
    </row>
    <row r="321" spans="1:28" ht="15">
      <c r="A321" s="500" t="s">
        <v>947</v>
      </c>
      <c r="B321" s="500" t="s">
        <v>274</v>
      </c>
      <c r="C321" s="500" t="s">
        <v>250</v>
      </c>
      <c r="D321" s="500" t="s">
        <v>273</v>
      </c>
      <c r="E321" s="501">
        <v>10</v>
      </c>
      <c r="G321" s="500" t="s">
        <v>952</v>
      </c>
      <c r="H321" s="501">
        <v>7</v>
      </c>
      <c r="I321" s="501">
        <v>913</v>
      </c>
      <c r="K321" s="500" t="s">
        <v>274</v>
      </c>
      <c r="L321" s="500" t="s">
        <v>1040</v>
      </c>
      <c r="M321" s="500" t="s">
        <v>561</v>
      </c>
      <c r="N321" s="501">
        <v>3</v>
      </c>
      <c r="U321" s="500" t="s">
        <v>952</v>
      </c>
      <c r="V321" s="501">
        <v>7</v>
      </c>
      <c r="W321" s="501">
        <v>39</v>
      </c>
      <c r="Z321" s="500" t="s">
        <v>1044</v>
      </c>
      <c r="AA321" s="500" t="s">
        <v>906</v>
      </c>
      <c r="AB321" s="501">
        <v>824</v>
      </c>
    </row>
    <row r="322" spans="1:28" ht="15">
      <c r="A322" s="500" t="s">
        <v>947</v>
      </c>
      <c r="B322" s="500" t="s">
        <v>275</v>
      </c>
      <c r="C322" s="500" t="s">
        <v>249</v>
      </c>
      <c r="D322" s="500" t="s">
        <v>272</v>
      </c>
      <c r="E322" s="501">
        <v>272</v>
      </c>
      <c r="G322" s="500" t="s">
        <v>952</v>
      </c>
      <c r="H322" s="501">
        <v>8</v>
      </c>
      <c r="I322" s="501">
        <v>668</v>
      </c>
      <c r="K322" s="500" t="s">
        <v>274</v>
      </c>
      <c r="L322" s="500" t="s">
        <v>1040</v>
      </c>
      <c r="M322" s="500" t="s">
        <v>562</v>
      </c>
      <c r="N322" s="501">
        <v>7</v>
      </c>
      <c r="U322" s="500" t="s">
        <v>952</v>
      </c>
      <c r="V322" s="501">
        <v>8</v>
      </c>
      <c r="W322" s="501">
        <v>14</v>
      </c>
      <c r="Z322" s="500" t="s">
        <v>1045</v>
      </c>
      <c r="AA322" s="500" t="s">
        <v>905</v>
      </c>
      <c r="AB322" s="501">
        <v>876</v>
      </c>
    </row>
    <row r="323" spans="1:28" ht="15">
      <c r="A323" s="500" t="s">
        <v>947</v>
      </c>
      <c r="B323" s="500" t="s">
        <v>275</v>
      </c>
      <c r="C323" s="500" t="s">
        <v>249</v>
      </c>
      <c r="D323" s="500" t="s">
        <v>273</v>
      </c>
      <c r="E323" s="501">
        <v>201</v>
      </c>
      <c r="G323" s="500" t="s">
        <v>952</v>
      </c>
      <c r="H323" s="501">
        <v>9</v>
      </c>
      <c r="I323" s="501">
        <v>564</v>
      </c>
      <c r="K323" s="500" t="s">
        <v>274</v>
      </c>
      <c r="L323" s="500" t="s">
        <v>1040</v>
      </c>
      <c r="M323" s="500" t="s">
        <v>558</v>
      </c>
      <c r="N323" s="501">
        <v>207</v>
      </c>
      <c r="U323" s="500" t="s">
        <v>952</v>
      </c>
      <c r="V323" s="501">
        <v>9</v>
      </c>
      <c r="W323" s="501">
        <v>20</v>
      </c>
      <c r="Z323" s="500" t="s">
        <v>1045</v>
      </c>
      <c r="AA323" s="500" t="s">
        <v>906</v>
      </c>
      <c r="AB323" s="501">
        <v>1100</v>
      </c>
    </row>
    <row r="324" spans="1:28" ht="15">
      <c r="A324" s="500" t="s">
        <v>947</v>
      </c>
      <c r="B324" s="500" t="s">
        <v>275</v>
      </c>
      <c r="C324" s="500" t="s">
        <v>250</v>
      </c>
      <c r="D324" s="500" t="s">
        <v>272</v>
      </c>
      <c r="E324" s="501">
        <v>264</v>
      </c>
      <c r="G324" s="500" t="s">
        <v>952</v>
      </c>
      <c r="H324" s="501">
        <v>10</v>
      </c>
      <c r="I324" s="501">
        <v>395</v>
      </c>
      <c r="K324" s="500" t="s">
        <v>274</v>
      </c>
      <c r="L324" s="500" t="s">
        <v>1040</v>
      </c>
      <c r="M324" s="500" t="s">
        <v>559</v>
      </c>
      <c r="N324" s="501">
        <v>1609</v>
      </c>
      <c r="U324" s="500" t="s">
        <v>952</v>
      </c>
      <c r="V324" s="501">
        <v>10</v>
      </c>
      <c r="W324" s="501">
        <v>7</v>
      </c>
      <c r="Z324" s="500" t="s">
        <v>1046</v>
      </c>
      <c r="AA324" s="500" t="s">
        <v>904</v>
      </c>
      <c r="AB324" s="501">
        <v>4</v>
      </c>
    </row>
    <row r="325" spans="1:28" ht="15">
      <c r="A325" s="500" t="s">
        <v>947</v>
      </c>
      <c r="B325" s="500" t="s">
        <v>275</v>
      </c>
      <c r="C325" s="500" t="s">
        <v>250</v>
      </c>
      <c r="D325" s="500" t="s">
        <v>273</v>
      </c>
      <c r="E325" s="501">
        <v>174</v>
      </c>
      <c r="G325" s="500" t="s">
        <v>952</v>
      </c>
      <c r="H325" s="501">
        <v>11</v>
      </c>
      <c r="I325" s="501">
        <v>358</v>
      </c>
      <c r="K325" s="500" t="s">
        <v>274</v>
      </c>
      <c r="L325" s="500" t="s">
        <v>1040</v>
      </c>
      <c r="M325" s="500" t="s">
        <v>566</v>
      </c>
      <c r="N325" s="501">
        <v>12</v>
      </c>
      <c r="U325" s="500" t="s">
        <v>952</v>
      </c>
      <c r="V325" s="501">
        <v>11</v>
      </c>
      <c r="W325" s="501">
        <v>6</v>
      </c>
      <c r="Z325" s="500" t="s">
        <v>1046</v>
      </c>
      <c r="AA325" s="500" t="s">
        <v>905</v>
      </c>
      <c r="AB325" s="501">
        <v>1862</v>
      </c>
    </row>
    <row r="326" spans="1:28" ht="15">
      <c r="A326" s="500" t="s">
        <v>948</v>
      </c>
      <c r="B326" s="500" t="s">
        <v>254</v>
      </c>
      <c r="C326" s="500" t="s">
        <v>249</v>
      </c>
      <c r="D326" s="500" t="s">
        <v>272</v>
      </c>
      <c r="E326" s="501">
        <v>2</v>
      </c>
      <c r="G326" s="500" t="s">
        <v>952</v>
      </c>
      <c r="H326" s="501">
        <v>12</v>
      </c>
      <c r="I326" s="501">
        <v>435</v>
      </c>
      <c r="K326" s="500" t="s">
        <v>274</v>
      </c>
      <c r="L326" s="500" t="s">
        <v>1040</v>
      </c>
      <c r="M326" s="500" t="s">
        <v>560</v>
      </c>
      <c r="N326" s="501">
        <v>148</v>
      </c>
      <c r="U326" s="500" t="s">
        <v>952</v>
      </c>
      <c r="V326" s="501">
        <v>12</v>
      </c>
      <c r="W326" s="501">
        <v>8</v>
      </c>
      <c r="Z326" s="500" t="s">
        <v>1046</v>
      </c>
      <c r="AA326" s="500" t="s">
        <v>906</v>
      </c>
      <c r="AB326" s="501">
        <v>2299</v>
      </c>
    </row>
    <row r="327" spans="1:28" ht="15">
      <c r="A327" s="500" t="s">
        <v>948</v>
      </c>
      <c r="B327" s="500" t="s">
        <v>254</v>
      </c>
      <c r="C327" s="500" t="s">
        <v>249</v>
      </c>
      <c r="D327" s="500" t="s">
        <v>273</v>
      </c>
      <c r="E327" s="501">
        <v>1</v>
      </c>
      <c r="G327" s="500" t="s">
        <v>953</v>
      </c>
      <c r="H327" s="501">
        <v>0</v>
      </c>
      <c r="I327" s="501">
        <v>99</v>
      </c>
      <c r="K327" s="500" t="s">
        <v>274</v>
      </c>
      <c r="L327" s="500" t="s">
        <v>1040</v>
      </c>
      <c r="M327" s="500" t="s">
        <v>255</v>
      </c>
      <c r="N327" s="501">
        <v>6</v>
      </c>
      <c r="U327" s="500" t="s">
        <v>953</v>
      </c>
      <c r="V327" s="501">
        <v>0</v>
      </c>
      <c r="W327" s="501">
        <v>7</v>
      </c>
      <c r="Z327" s="500" t="s">
        <v>1047</v>
      </c>
      <c r="AA327" s="500" t="s">
        <v>905</v>
      </c>
      <c r="AB327" s="501">
        <v>37</v>
      </c>
    </row>
    <row r="328" spans="1:28" ht="15">
      <c r="A328" s="500" t="s">
        <v>948</v>
      </c>
      <c r="B328" s="500" t="s">
        <v>254</v>
      </c>
      <c r="C328" s="500" t="s">
        <v>250</v>
      </c>
      <c r="D328" s="500" t="s">
        <v>272</v>
      </c>
      <c r="E328" s="501">
        <v>7</v>
      </c>
      <c r="G328" s="500" t="s">
        <v>953</v>
      </c>
      <c r="H328" s="501">
        <v>1</v>
      </c>
      <c r="I328" s="501">
        <v>391</v>
      </c>
      <c r="K328" s="500" t="s">
        <v>274</v>
      </c>
      <c r="L328" s="500" t="s">
        <v>1040</v>
      </c>
      <c r="M328" s="500" t="s">
        <v>569</v>
      </c>
      <c r="N328" s="501">
        <v>24</v>
      </c>
      <c r="U328" s="500" t="s">
        <v>953</v>
      </c>
      <c r="V328" s="501">
        <v>1</v>
      </c>
      <c r="W328" s="501">
        <v>22</v>
      </c>
      <c r="Z328" s="500" t="s">
        <v>1047</v>
      </c>
      <c r="AA328" s="500" t="s">
        <v>906</v>
      </c>
      <c r="AB328" s="501">
        <v>111</v>
      </c>
    </row>
    <row r="329" spans="1:28" ht="15">
      <c r="A329" s="500" t="s">
        <v>948</v>
      </c>
      <c r="B329" s="500" t="s">
        <v>254</v>
      </c>
      <c r="C329" s="500" t="s">
        <v>250</v>
      </c>
      <c r="D329" s="500" t="s">
        <v>273</v>
      </c>
      <c r="E329" s="501">
        <v>3</v>
      </c>
      <c r="G329" s="500" t="s">
        <v>953</v>
      </c>
      <c r="H329" s="501">
        <v>2</v>
      </c>
      <c r="I329" s="501">
        <v>1246</v>
      </c>
      <c r="K329" s="500" t="s">
        <v>274</v>
      </c>
      <c r="L329" s="500" t="s">
        <v>1040</v>
      </c>
      <c r="M329" s="500" t="s">
        <v>1105</v>
      </c>
      <c r="N329" s="501">
        <v>3</v>
      </c>
      <c r="U329" s="500" t="s">
        <v>953</v>
      </c>
      <c r="V329" s="501">
        <v>2</v>
      </c>
      <c r="W329" s="501">
        <v>100</v>
      </c>
      <c r="Z329" s="500" t="s">
        <v>1048</v>
      </c>
      <c r="AA329" s="500" t="s">
        <v>904</v>
      </c>
      <c r="AB329" s="501">
        <v>1</v>
      </c>
    </row>
    <row r="330" spans="1:28" ht="15">
      <c r="A330" s="500" t="s">
        <v>948</v>
      </c>
      <c r="B330" s="500" t="s">
        <v>254</v>
      </c>
      <c r="C330" s="500" t="s">
        <v>249</v>
      </c>
      <c r="D330" s="500" t="s">
        <v>272</v>
      </c>
      <c r="E330" s="501">
        <v>1899</v>
      </c>
      <c r="G330" s="500" t="s">
        <v>953</v>
      </c>
      <c r="H330" s="501">
        <v>3</v>
      </c>
      <c r="I330" s="501">
        <v>596</v>
      </c>
      <c r="K330" s="500" t="s">
        <v>274</v>
      </c>
      <c r="L330" s="500" t="s">
        <v>1040</v>
      </c>
      <c r="M330" s="500" t="s">
        <v>274</v>
      </c>
      <c r="N330" s="501">
        <v>5</v>
      </c>
      <c r="U330" s="500" t="s">
        <v>953</v>
      </c>
      <c r="V330" s="501">
        <v>3</v>
      </c>
      <c r="W330" s="501">
        <v>33</v>
      </c>
      <c r="Z330" s="500" t="s">
        <v>1048</v>
      </c>
      <c r="AA330" s="500" t="s">
        <v>905</v>
      </c>
      <c r="AB330" s="501">
        <v>364</v>
      </c>
    </row>
    <row r="331" spans="1:28" ht="15">
      <c r="A331" s="500" t="s">
        <v>948</v>
      </c>
      <c r="B331" s="500" t="s">
        <v>254</v>
      </c>
      <c r="C331" s="500" t="s">
        <v>249</v>
      </c>
      <c r="D331" s="500" t="s">
        <v>273</v>
      </c>
      <c r="E331" s="501">
        <v>1004</v>
      </c>
      <c r="G331" s="500" t="s">
        <v>953</v>
      </c>
      <c r="H331" s="501">
        <v>4</v>
      </c>
      <c r="I331" s="501">
        <v>2541</v>
      </c>
      <c r="K331" s="500" t="s">
        <v>274</v>
      </c>
      <c r="L331" s="500" t="s">
        <v>1040</v>
      </c>
      <c r="M331" s="500" t="s">
        <v>286</v>
      </c>
      <c r="N331" s="501">
        <v>5</v>
      </c>
      <c r="U331" s="500" t="s">
        <v>953</v>
      </c>
      <c r="V331" s="501">
        <v>4</v>
      </c>
      <c r="W331" s="501">
        <v>267</v>
      </c>
      <c r="Z331" s="500" t="s">
        <v>1048</v>
      </c>
      <c r="AA331" s="500" t="s">
        <v>906</v>
      </c>
      <c r="AB331" s="501">
        <v>439</v>
      </c>
    </row>
    <row r="332" spans="1:28" ht="15">
      <c r="A332" s="500" t="s">
        <v>948</v>
      </c>
      <c r="B332" s="500" t="s">
        <v>254</v>
      </c>
      <c r="C332" s="500" t="s">
        <v>250</v>
      </c>
      <c r="D332" s="500" t="s">
        <v>272</v>
      </c>
      <c r="E332" s="501">
        <v>2123</v>
      </c>
      <c r="G332" s="500" t="s">
        <v>953</v>
      </c>
      <c r="H332" s="501">
        <v>5</v>
      </c>
      <c r="I332" s="501">
        <v>376</v>
      </c>
      <c r="K332" s="500" t="s">
        <v>274</v>
      </c>
      <c r="L332" s="500" t="s">
        <v>1040</v>
      </c>
      <c r="M332" s="500" t="s">
        <v>283</v>
      </c>
      <c r="N332" s="501">
        <v>31870</v>
      </c>
      <c r="U332" s="500" t="s">
        <v>953</v>
      </c>
      <c r="V332" s="501">
        <v>5</v>
      </c>
      <c r="W332" s="501">
        <v>32</v>
      </c>
      <c r="Z332" s="500" t="s">
        <v>1049</v>
      </c>
      <c r="AA332" s="500" t="s">
        <v>904</v>
      </c>
      <c r="AB332" s="501">
        <v>18</v>
      </c>
    </row>
    <row r="333" spans="1:28" ht="15">
      <c r="A333" s="500" t="s">
        <v>948</v>
      </c>
      <c r="B333" s="500" t="s">
        <v>254</v>
      </c>
      <c r="C333" s="500" t="s">
        <v>250</v>
      </c>
      <c r="D333" s="500" t="s">
        <v>273</v>
      </c>
      <c r="E333" s="501">
        <v>1003</v>
      </c>
      <c r="G333" s="500" t="s">
        <v>953</v>
      </c>
      <c r="H333" s="501">
        <v>6</v>
      </c>
      <c r="I333" s="501">
        <v>363</v>
      </c>
      <c r="K333" s="500" t="s">
        <v>274</v>
      </c>
      <c r="L333" s="500" t="s">
        <v>1040</v>
      </c>
      <c r="M333" s="500" t="s">
        <v>284</v>
      </c>
      <c r="N333" s="501">
        <v>8</v>
      </c>
      <c r="U333" s="500" t="s">
        <v>953</v>
      </c>
      <c r="V333" s="501">
        <v>6</v>
      </c>
      <c r="W333" s="501">
        <v>24</v>
      </c>
      <c r="Z333" s="500" t="s">
        <v>1049</v>
      </c>
      <c r="AA333" s="500" t="s">
        <v>905</v>
      </c>
      <c r="AB333" s="501">
        <v>7831</v>
      </c>
    </row>
    <row r="334" spans="1:28" ht="15">
      <c r="A334" s="500" t="s">
        <v>948</v>
      </c>
      <c r="B334" s="500" t="s">
        <v>255</v>
      </c>
      <c r="C334" s="500" t="s">
        <v>249</v>
      </c>
      <c r="D334" s="500" t="s">
        <v>272</v>
      </c>
      <c r="E334" s="501">
        <v>388</v>
      </c>
      <c r="G334" s="500" t="s">
        <v>953</v>
      </c>
      <c r="H334" s="501">
        <v>7</v>
      </c>
      <c r="I334" s="501">
        <v>282</v>
      </c>
      <c r="K334" s="500" t="s">
        <v>274</v>
      </c>
      <c r="L334" s="500" t="s">
        <v>1040</v>
      </c>
      <c r="M334" s="500" t="s">
        <v>285</v>
      </c>
      <c r="N334" s="501">
        <v>134</v>
      </c>
      <c r="U334" s="500" t="s">
        <v>953</v>
      </c>
      <c r="V334" s="501">
        <v>7</v>
      </c>
      <c r="W334" s="501">
        <v>15</v>
      </c>
      <c r="Z334" s="500" t="s">
        <v>1049</v>
      </c>
      <c r="AA334" s="500" t="s">
        <v>906</v>
      </c>
      <c r="AB334" s="501">
        <v>7492</v>
      </c>
    </row>
    <row r="335" spans="1:28" ht="15">
      <c r="A335" s="500" t="s">
        <v>948</v>
      </c>
      <c r="B335" s="500" t="s">
        <v>255</v>
      </c>
      <c r="C335" s="500" t="s">
        <v>249</v>
      </c>
      <c r="D335" s="500" t="s">
        <v>273</v>
      </c>
      <c r="E335" s="501">
        <v>194</v>
      </c>
      <c r="G335" s="500" t="s">
        <v>953</v>
      </c>
      <c r="H335" s="501">
        <v>8</v>
      </c>
      <c r="I335" s="501">
        <v>249</v>
      </c>
      <c r="K335" s="500" t="s">
        <v>274</v>
      </c>
      <c r="L335" s="500" t="s">
        <v>1040</v>
      </c>
      <c r="M335" s="500" t="s">
        <v>256</v>
      </c>
      <c r="N335" s="501">
        <v>110</v>
      </c>
      <c r="U335" s="500" t="s">
        <v>953</v>
      </c>
      <c r="V335" s="501">
        <v>8</v>
      </c>
      <c r="W335" s="501">
        <v>14</v>
      </c>
      <c r="Z335" s="500" t="s">
        <v>1050</v>
      </c>
      <c r="AA335" s="500" t="s">
        <v>904</v>
      </c>
      <c r="AB335" s="501">
        <v>2</v>
      </c>
    </row>
    <row r="336" spans="1:28" ht="15">
      <c r="A336" s="500" t="s">
        <v>948</v>
      </c>
      <c r="B336" s="500" t="s">
        <v>255</v>
      </c>
      <c r="C336" s="500" t="s">
        <v>250</v>
      </c>
      <c r="D336" s="500" t="s">
        <v>272</v>
      </c>
      <c r="E336" s="501">
        <v>530</v>
      </c>
      <c r="G336" s="500" t="s">
        <v>953</v>
      </c>
      <c r="H336" s="501">
        <v>9</v>
      </c>
      <c r="I336" s="501">
        <v>172</v>
      </c>
      <c r="K336" s="500" t="s">
        <v>274</v>
      </c>
      <c r="L336" s="500" t="s">
        <v>1040</v>
      </c>
      <c r="M336" s="500" t="s">
        <v>257</v>
      </c>
      <c r="N336" s="501">
        <v>58029</v>
      </c>
      <c r="U336" s="500" t="s">
        <v>953</v>
      </c>
      <c r="V336" s="501">
        <v>9</v>
      </c>
      <c r="W336" s="501">
        <v>22</v>
      </c>
      <c r="Z336" s="500" t="s">
        <v>1050</v>
      </c>
      <c r="AA336" s="500" t="s">
        <v>905</v>
      </c>
      <c r="AB336" s="501">
        <v>1261</v>
      </c>
    </row>
    <row r="337" spans="1:28" ht="15">
      <c r="A337" s="500" t="s">
        <v>948</v>
      </c>
      <c r="B337" s="500" t="s">
        <v>255</v>
      </c>
      <c r="C337" s="500" t="s">
        <v>250</v>
      </c>
      <c r="D337" s="500" t="s">
        <v>273</v>
      </c>
      <c r="E337" s="501">
        <v>204</v>
      </c>
      <c r="G337" s="500" t="s">
        <v>953</v>
      </c>
      <c r="H337" s="501">
        <v>10</v>
      </c>
      <c r="I337" s="501">
        <v>145</v>
      </c>
      <c r="K337" s="500" t="s">
        <v>274</v>
      </c>
      <c r="L337" s="500" t="s">
        <v>1047</v>
      </c>
      <c r="M337" s="500" t="s">
        <v>254</v>
      </c>
      <c r="N337" s="501">
        <v>19</v>
      </c>
      <c r="U337" s="500" t="s">
        <v>953</v>
      </c>
      <c r="V337" s="501">
        <v>10</v>
      </c>
      <c r="W337" s="501">
        <v>13</v>
      </c>
      <c r="Z337" s="500" t="s">
        <v>1050</v>
      </c>
      <c r="AA337" s="500" t="s">
        <v>906</v>
      </c>
      <c r="AB337" s="501">
        <v>1578</v>
      </c>
    </row>
    <row r="338" spans="1:28" ht="15">
      <c r="A338" s="500" t="s">
        <v>948</v>
      </c>
      <c r="B338" s="500" t="s">
        <v>274</v>
      </c>
      <c r="C338" s="500" t="s">
        <v>249</v>
      </c>
      <c r="D338" s="500" t="s">
        <v>272</v>
      </c>
      <c r="E338" s="501">
        <v>1</v>
      </c>
      <c r="G338" s="500" t="s">
        <v>953</v>
      </c>
      <c r="H338" s="501">
        <v>11</v>
      </c>
      <c r="I338" s="501">
        <v>106</v>
      </c>
      <c r="K338" s="500" t="s">
        <v>274</v>
      </c>
      <c r="L338" s="500" t="s">
        <v>1047</v>
      </c>
      <c r="M338" s="500" t="s">
        <v>561</v>
      </c>
      <c r="N338" s="501">
        <v>2</v>
      </c>
      <c r="U338" s="500" t="s">
        <v>953</v>
      </c>
      <c r="V338" s="501">
        <v>11</v>
      </c>
      <c r="W338" s="501">
        <v>3</v>
      </c>
      <c r="Z338" s="500" t="s">
        <v>1051</v>
      </c>
      <c r="AA338" s="500" t="s">
        <v>905</v>
      </c>
      <c r="AB338" s="501">
        <v>179</v>
      </c>
    </row>
    <row r="339" spans="1:28" ht="15">
      <c r="A339" s="500" t="s">
        <v>948</v>
      </c>
      <c r="B339" s="500" t="s">
        <v>274</v>
      </c>
      <c r="C339" s="500" t="s">
        <v>250</v>
      </c>
      <c r="D339" s="500" t="s">
        <v>273</v>
      </c>
      <c r="E339" s="501">
        <v>2</v>
      </c>
      <c r="G339" s="500" t="s">
        <v>953</v>
      </c>
      <c r="H339" s="501">
        <v>12</v>
      </c>
      <c r="I339" s="501">
        <v>103</v>
      </c>
      <c r="K339" s="500" t="s">
        <v>274</v>
      </c>
      <c r="L339" s="500" t="s">
        <v>1047</v>
      </c>
      <c r="M339" s="500" t="s">
        <v>558</v>
      </c>
      <c r="N339" s="501">
        <v>14</v>
      </c>
      <c r="U339" s="500" t="s">
        <v>953</v>
      </c>
      <c r="V339" s="501">
        <v>12</v>
      </c>
      <c r="W339" s="501">
        <v>3</v>
      </c>
      <c r="Z339" s="500" t="s">
        <v>1051</v>
      </c>
      <c r="AA339" s="500" t="s">
        <v>906</v>
      </c>
      <c r="AB339" s="501">
        <v>489</v>
      </c>
    </row>
    <row r="340" spans="1:28" ht="15">
      <c r="A340" s="500" t="s">
        <v>948</v>
      </c>
      <c r="B340" s="500" t="s">
        <v>275</v>
      </c>
      <c r="C340" s="500" t="s">
        <v>249</v>
      </c>
      <c r="D340" s="500" t="s">
        <v>272</v>
      </c>
      <c r="E340" s="501">
        <v>2488</v>
      </c>
      <c r="G340" s="500" t="s">
        <v>954</v>
      </c>
      <c r="H340" s="501">
        <v>0</v>
      </c>
      <c r="I340" s="501">
        <v>149</v>
      </c>
      <c r="K340" s="500" t="s">
        <v>274</v>
      </c>
      <c r="L340" s="500" t="s">
        <v>1047</v>
      </c>
      <c r="M340" s="500" t="s">
        <v>559</v>
      </c>
      <c r="N340" s="501">
        <v>870</v>
      </c>
      <c r="U340" s="500" t="s">
        <v>954</v>
      </c>
      <c r="V340" s="501">
        <v>0</v>
      </c>
      <c r="W340" s="501">
        <v>622</v>
      </c>
      <c r="Z340" s="500" t="s">
        <v>1052</v>
      </c>
      <c r="AA340" s="500" t="s">
        <v>905</v>
      </c>
      <c r="AB340" s="501">
        <v>688</v>
      </c>
    </row>
    <row r="341" spans="1:28" ht="15">
      <c r="A341" s="500" t="s">
        <v>948</v>
      </c>
      <c r="B341" s="500" t="s">
        <v>275</v>
      </c>
      <c r="C341" s="500" t="s">
        <v>249</v>
      </c>
      <c r="D341" s="500" t="s">
        <v>273</v>
      </c>
      <c r="E341" s="501">
        <v>847</v>
      </c>
      <c r="G341" s="500" t="s">
        <v>954</v>
      </c>
      <c r="H341" s="501">
        <v>1</v>
      </c>
      <c r="I341" s="501">
        <v>573</v>
      </c>
      <c r="K341" s="500" t="s">
        <v>274</v>
      </c>
      <c r="L341" s="500" t="s">
        <v>1047</v>
      </c>
      <c r="M341" s="500" t="s">
        <v>566</v>
      </c>
      <c r="N341" s="501">
        <v>2</v>
      </c>
      <c r="U341" s="500" t="s">
        <v>954</v>
      </c>
      <c r="V341" s="501">
        <v>1</v>
      </c>
      <c r="W341" s="501">
        <v>2877</v>
      </c>
      <c r="Z341" s="500" t="s">
        <v>1052</v>
      </c>
      <c r="AA341" s="500" t="s">
        <v>906</v>
      </c>
      <c r="AB341" s="501">
        <v>1480</v>
      </c>
    </row>
    <row r="342" spans="1:28" ht="15">
      <c r="A342" s="500" t="s">
        <v>948</v>
      </c>
      <c r="B342" s="500" t="s">
        <v>275</v>
      </c>
      <c r="C342" s="500" t="s">
        <v>250</v>
      </c>
      <c r="D342" s="500" t="s">
        <v>272</v>
      </c>
      <c r="E342" s="501">
        <v>2656</v>
      </c>
      <c r="G342" s="500" t="s">
        <v>954</v>
      </c>
      <c r="H342" s="501">
        <v>2</v>
      </c>
      <c r="I342" s="501">
        <v>1914</v>
      </c>
      <c r="K342" s="500" t="s">
        <v>274</v>
      </c>
      <c r="L342" s="500" t="s">
        <v>1047</v>
      </c>
      <c r="M342" s="500" t="s">
        <v>560</v>
      </c>
      <c r="N342" s="501">
        <v>1</v>
      </c>
      <c r="U342" s="500" t="s">
        <v>954</v>
      </c>
      <c r="V342" s="501">
        <v>2</v>
      </c>
      <c r="W342" s="501">
        <v>8512</v>
      </c>
      <c r="Z342" s="144"/>
      <c r="AA342" s="144"/>
      <c r="AB342" s="443"/>
    </row>
    <row r="343" spans="1:28" ht="15">
      <c r="A343" s="500" t="s">
        <v>948</v>
      </c>
      <c r="B343" s="500" t="s">
        <v>275</v>
      </c>
      <c r="C343" s="500" t="s">
        <v>250</v>
      </c>
      <c r="D343" s="500" t="s">
        <v>273</v>
      </c>
      <c r="E343" s="501">
        <v>780</v>
      </c>
      <c r="G343" s="500" t="s">
        <v>954</v>
      </c>
      <c r="H343" s="501">
        <v>3</v>
      </c>
      <c r="I343" s="501">
        <v>1096</v>
      </c>
      <c r="K343" s="500" t="s">
        <v>274</v>
      </c>
      <c r="L343" s="500" t="s">
        <v>1047</v>
      </c>
      <c r="M343" s="500" t="s">
        <v>255</v>
      </c>
      <c r="N343" s="501">
        <v>2</v>
      </c>
      <c r="U343" s="500" t="s">
        <v>954</v>
      </c>
      <c r="V343" s="501">
        <v>3</v>
      </c>
      <c r="W343" s="501">
        <v>4021</v>
      </c>
      <c r="Z343" s="144"/>
      <c r="AA343" s="144"/>
      <c r="AB343" s="443"/>
    </row>
    <row r="344" spans="1:28" ht="15">
      <c r="A344" s="500" t="s">
        <v>949</v>
      </c>
      <c r="B344" s="500" t="s">
        <v>254</v>
      </c>
      <c r="C344" s="500" t="s">
        <v>249</v>
      </c>
      <c r="D344" s="500" t="s">
        <v>272</v>
      </c>
      <c r="E344" s="501">
        <v>1907</v>
      </c>
      <c r="G344" s="500" t="s">
        <v>954</v>
      </c>
      <c r="H344" s="501">
        <v>4</v>
      </c>
      <c r="I344" s="501">
        <v>5042</v>
      </c>
      <c r="K344" s="500" t="s">
        <v>274</v>
      </c>
      <c r="L344" s="500" t="s">
        <v>1047</v>
      </c>
      <c r="M344" s="500" t="s">
        <v>1105</v>
      </c>
      <c r="N344" s="501">
        <v>90</v>
      </c>
      <c r="U344" s="500" t="s">
        <v>954</v>
      </c>
      <c r="V344" s="501">
        <v>4</v>
      </c>
      <c r="W344" s="501">
        <v>30443</v>
      </c>
      <c r="Z344" s="144"/>
      <c r="AA344" s="144"/>
      <c r="AB344" s="443"/>
    </row>
    <row r="345" spans="1:28" ht="15">
      <c r="A345" s="500" t="s">
        <v>949</v>
      </c>
      <c r="B345" s="500" t="s">
        <v>254</v>
      </c>
      <c r="C345" s="500" t="s">
        <v>249</v>
      </c>
      <c r="D345" s="500" t="s">
        <v>273</v>
      </c>
      <c r="E345" s="501">
        <v>3638</v>
      </c>
      <c r="G345" s="500" t="s">
        <v>954</v>
      </c>
      <c r="H345" s="501">
        <v>5</v>
      </c>
      <c r="I345" s="501">
        <v>1065</v>
      </c>
      <c r="K345" s="500" t="s">
        <v>274</v>
      </c>
      <c r="L345" s="500" t="s">
        <v>1047</v>
      </c>
      <c r="M345" s="500" t="s">
        <v>283</v>
      </c>
      <c r="N345" s="501">
        <v>5930</v>
      </c>
      <c r="U345" s="500" t="s">
        <v>954</v>
      </c>
      <c r="V345" s="501">
        <v>5</v>
      </c>
      <c r="W345" s="501">
        <v>4882</v>
      </c>
      <c r="Z345" s="144"/>
      <c r="AA345" s="144"/>
      <c r="AB345" s="443"/>
    </row>
    <row r="346" spans="1:28" ht="15">
      <c r="A346" s="500" t="s">
        <v>949</v>
      </c>
      <c r="B346" s="500" t="s">
        <v>254</v>
      </c>
      <c r="C346" s="500" t="s">
        <v>250</v>
      </c>
      <c r="D346" s="500" t="s">
        <v>272</v>
      </c>
      <c r="E346" s="501">
        <v>2076</v>
      </c>
      <c r="G346" s="500" t="s">
        <v>954</v>
      </c>
      <c r="H346" s="501">
        <v>6</v>
      </c>
      <c r="I346" s="501">
        <v>1299</v>
      </c>
      <c r="K346" s="500" t="s">
        <v>274</v>
      </c>
      <c r="L346" s="500" t="s">
        <v>1047</v>
      </c>
      <c r="M346" s="500" t="s">
        <v>284</v>
      </c>
      <c r="N346" s="501">
        <v>1</v>
      </c>
      <c r="U346" s="500" t="s">
        <v>954</v>
      </c>
      <c r="V346" s="501">
        <v>6</v>
      </c>
      <c r="W346" s="501">
        <v>4972</v>
      </c>
      <c r="Z346" s="144"/>
      <c r="AA346" s="144"/>
      <c r="AB346" s="443"/>
    </row>
    <row r="347" spans="1:28" ht="15">
      <c r="A347" s="500" t="s">
        <v>949</v>
      </c>
      <c r="B347" s="500" t="s">
        <v>254</v>
      </c>
      <c r="C347" s="500" t="s">
        <v>250</v>
      </c>
      <c r="D347" s="500" t="s">
        <v>273</v>
      </c>
      <c r="E347" s="501">
        <v>3471</v>
      </c>
      <c r="G347" s="500" t="s">
        <v>954</v>
      </c>
      <c r="H347" s="501">
        <v>7</v>
      </c>
      <c r="I347" s="501">
        <v>1327</v>
      </c>
      <c r="K347" s="500" t="s">
        <v>274</v>
      </c>
      <c r="L347" s="500" t="s">
        <v>1047</v>
      </c>
      <c r="M347" s="500" t="s">
        <v>257</v>
      </c>
      <c r="N347" s="501">
        <v>51</v>
      </c>
      <c r="U347" s="500" t="s">
        <v>954</v>
      </c>
      <c r="V347" s="501">
        <v>7</v>
      </c>
      <c r="W347" s="501">
        <v>4121</v>
      </c>
      <c r="Z347" s="144"/>
      <c r="AA347" s="144"/>
      <c r="AB347" s="443"/>
    </row>
    <row r="348" spans="1:28" ht="15">
      <c r="A348" s="500" t="s">
        <v>949</v>
      </c>
      <c r="B348" s="500" t="s">
        <v>255</v>
      </c>
      <c r="C348" s="500" t="s">
        <v>249</v>
      </c>
      <c r="D348" s="500" t="s">
        <v>272</v>
      </c>
      <c r="E348" s="501">
        <v>1575</v>
      </c>
      <c r="G348" s="500" t="s">
        <v>954</v>
      </c>
      <c r="H348" s="501">
        <v>8</v>
      </c>
      <c r="I348" s="501">
        <v>1108</v>
      </c>
      <c r="K348" s="500" t="s">
        <v>286</v>
      </c>
      <c r="L348" s="500" t="s">
        <v>933</v>
      </c>
      <c r="M348" s="500" t="s">
        <v>283</v>
      </c>
      <c r="N348" s="501">
        <v>23</v>
      </c>
      <c r="U348" s="500" t="s">
        <v>954</v>
      </c>
      <c r="V348" s="501">
        <v>8</v>
      </c>
      <c r="W348" s="501">
        <v>3166</v>
      </c>
      <c r="Z348" s="144"/>
      <c r="AA348" s="144"/>
      <c r="AB348" s="443"/>
    </row>
    <row r="349" spans="1:28" ht="15">
      <c r="A349" s="500" t="s">
        <v>949</v>
      </c>
      <c r="B349" s="500" t="s">
        <v>255</v>
      </c>
      <c r="C349" s="500" t="s">
        <v>249</v>
      </c>
      <c r="D349" s="500" t="s">
        <v>273</v>
      </c>
      <c r="E349" s="501">
        <v>1258</v>
      </c>
      <c r="G349" s="500" t="s">
        <v>954</v>
      </c>
      <c r="H349" s="501">
        <v>9</v>
      </c>
      <c r="I349" s="501">
        <v>763</v>
      </c>
      <c r="K349" s="500" t="s">
        <v>286</v>
      </c>
      <c r="L349" s="500" t="s">
        <v>933</v>
      </c>
      <c r="M349" s="500" t="s">
        <v>254</v>
      </c>
      <c r="N349" s="501">
        <v>53</v>
      </c>
      <c r="U349" s="500" t="s">
        <v>954</v>
      </c>
      <c r="V349" s="501">
        <v>9</v>
      </c>
      <c r="W349" s="501">
        <v>2519</v>
      </c>
      <c r="Z349" s="144"/>
      <c r="AA349" s="144"/>
      <c r="AB349" s="443"/>
    </row>
    <row r="350" spans="1:28" ht="15">
      <c r="A350" s="500" t="s">
        <v>949</v>
      </c>
      <c r="B350" s="500" t="s">
        <v>255</v>
      </c>
      <c r="C350" s="500" t="s">
        <v>250</v>
      </c>
      <c r="D350" s="500" t="s">
        <v>272</v>
      </c>
      <c r="E350" s="501">
        <v>1731</v>
      </c>
      <c r="G350" s="500" t="s">
        <v>954</v>
      </c>
      <c r="H350" s="501">
        <v>10</v>
      </c>
      <c r="I350" s="501">
        <v>546</v>
      </c>
      <c r="K350" s="500" t="s">
        <v>286</v>
      </c>
      <c r="L350" s="500" t="s">
        <v>933</v>
      </c>
      <c r="M350" s="500" t="s">
        <v>562</v>
      </c>
      <c r="N350" s="501">
        <v>3</v>
      </c>
      <c r="U350" s="500" t="s">
        <v>954</v>
      </c>
      <c r="V350" s="501">
        <v>10</v>
      </c>
      <c r="W350" s="501">
        <v>1725</v>
      </c>
      <c r="Z350" s="144"/>
      <c r="AA350" s="144"/>
      <c r="AB350" s="443"/>
    </row>
    <row r="351" spans="1:28" ht="15">
      <c r="A351" s="500" t="s">
        <v>949</v>
      </c>
      <c r="B351" s="500" t="s">
        <v>255</v>
      </c>
      <c r="C351" s="500" t="s">
        <v>250</v>
      </c>
      <c r="D351" s="500" t="s">
        <v>273</v>
      </c>
      <c r="E351" s="501">
        <v>1280</v>
      </c>
      <c r="G351" s="500" t="s">
        <v>954</v>
      </c>
      <c r="H351" s="501">
        <v>11</v>
      </c>
      <c r="I351" s="501">
        <v>359</v>
      </c>
      <c r="K351" s="500" t="s">
        <v>286</v>
      </c>
      <c r="L351" s="500" t="s">
        <v>933</v>
      </c>
      <c r="M351" s="500" t="s">
        <v>558</v>
      </c>
      <c r="N351" s="501">
        <v>2586</v>
      </c>
      <c r="U351" s="500" t="s">
        <v>954</v>
      </c>
      <c r="V351" s="501">
        <v>11</v>
      </c>
      <c r="W351" s="501">
        <v>1072</v>
      </c>
      <c r="Z351" s="144"/>
      <c r="AA351" s="144"/>
      <c r="AB351" s="443"/>
    </row>
    <row r="352" spans="1:28" ht="15">
      <c r="A352" s="500" t="s">
        <v>949</v>
      </c>
      <c r="B352" s="500" t="s">
        <v>274</v>
      </c>
      <c r="C352" s="500" t="s">
        <v>249</v>
      </c>
      <c r="D352" s="500" t="s">
        <v>272</v>
      </c>
      <c r="E352" s="501">
        <v>1</v>
      </c>
      <c r="G352" s="500" t="s">
        <v>954</v>
      </c>
      <c r="H352" s="501">
        <v>12</v>
      </c>
      <c r="I352" s="501">
        <v>500</v>
      </c>
      <c r="K352" s="500" t="s">
        <v>286</v>
      </c>
      <c r="L352" s="500" t="s">
        <v>933</v>
      </c>
      <c r="M352" s="500" t="s">
        <v>563</v>
      </c>
      <c r="N352" s="501">
        <v>5</v>
      </c>
      <c r="U352" s="500" t="s">
        <v>954</v>
      </c>
      <c r="V352" s="501">
        <v>12</v>
      </c>
      <c r="W352" s="501">
        <v>1247</v>
      </c>
      <c r="Z352" s="144"/>
      <c r="AA352" s="144"/>
      <c r="AB352" s="443"/>
    </row>
    <row r="353" spans="1:28" ht="15">
      <c r="A353" s="500" t="s">
        <v>949</v>
      </c>
      <c r="B353" s="500" t="s">
        <v>274</v>
      </c>
      <c r="C353" s="500" t="s">
        <v>249</v>
      </c>
      <c r="D353" s="500" t="s">
        <v>273</v>
      </c>
      <c r="E353" s="501">
        <v>16</v>
      </c>
      <c r="G353" s="500" t="s">
        <v>955</v>
      </c>
      <c r="H353" s="501">
        <v>0</v>
      </c>
      <c r="I353" s="501">
        <v>50</v>
      </c>
      <c r="K353" s="500" t="s">
        <v>286</v>
      </c>
      <c r="L353" s="500" t="s">
        <v>933</v>
      </c>
      <c r="M353" s="500" t="s">
        <v>559</v>
      </c>
      <c r="N353" s="501">
        <v>2</v>
      </c>
      <c r="U353" s="500" t="s">
        <v>955</v>
      </c>
      <c r="V353" s="501">
        <v>0</v>
      </c>
      <c r="W353" s="501">
        <v>9</v>
      </c>
      <c r="Z353" s="144"/>
      <c r="AA353" s="144"/>
      <c r="AB353" s="443"/>
    </row>
    <row r="354" spans="1:28" ht="15">
      <c r="A354" s="500" t="s">
        <v>949</v>
      </c>
      <c r="B354" s="500" t="s">
        <v>274</v>
      </c>
      <c r="C354" s="500" t="s">
        <v>250</v>
      </c>
      <c r="D354" s="500" t="s">
        <v>272</v>
      </c>
      <c r="E354" s="501">
        <v>1</v>
      </c>
      <c r="G354" s="500" t="s">
        <v>955</v>
      </c>
      <c r="H354" s="501">
        <v>1</v>
      </c>
      <c r="I354" s="501">
        <v>361</v>
      </c>
      <c r="K354" s="500" t="s">
        <v>286</v>
      </c>
      <c r="L354" s="500" t="s">
        <v>933</v>
      </c>
      <c r="M354" s="500" t="s">
        <v>566</v>
      </c>
      <c r="N354" s="501">
        <v>3</v>
      </c>
      <c r="U354" s="500" t="s">
        <v>955</v>
      </c>
      <c r="V354" s="501">
        <v>1</v>
      </c>
      <c r="W354" s="501">
        <v>16</v>
      </c>
      <c r="Z354" s="144"/>
      <c r="AA354" s="144"/>
      <c r="AB354" s="443"/>
    </row>
    <row r="355" spans="1:28" ht="15">
      <c r="A355" s="500" t="s">
        <v>949</v>
      </c>
      <c r="B355" s="500" t="s">
        <v>274</v>
      </c>
      <c r="C355" s="500" t="s">
        <v>250</v>
      </c>
      <c r="D355" s="500" t="s">
        <v>273</v>
      </c>
      <c r="E355" s="501">
        <v>12</v>
      </c>
      <c r="G355" s="500" t="s">
        <v>955</v>
      </c>
      <c r="H355" s="501">
        <v>2</v>
      </c>
      <c r="I355" s="501">
        <v>1304</v>
      </c>
      <c r="K355" s="500" t="s">
        <v>286</v>
      </c>
      <c r="L355" s="500" t="s">
        <v>933</v>
      </c>
      <c r="M355" s="500" t="s">
        <v>560</v>
      </c>
      <c r="N355" s="501">
        <v>7</v>
      </c>
      <c r="U355" s="500" t="s">
        <v>955</v>
      </c>
      <c r="V355" s="501">
        <v>2</v>
      </c>
      <c r="W355" s="501">
        <v>85</v>
      </c>
      <c r="Z355" s="144"/>
      <c r="AA355" s="144"/>
      <c r="AB355" s="443"/>
    </row>
    <row r="356" spans="1:28" ht="15">
      <c r="A356" s="500" t="s">
        <v>949</v>
      </c>
      <c r="B356" s="500" t="s">
        <v>275</v>
      </c>
      <c r="C356" s="500" t="s">
        <v>249</v>
      </c>
      <c r="D356" s="500" t="s">
        <v>272</v>
      </c>
      <c r="E356" s="501">
        <v>506</v>
      </c>
      <c r="G356" s="500" t="s">
        <v>955</v>
      </c>
      <c r="H356" s="501">
        <v>3</v>
      </c>
      <c r="I356" s="501">
        <v>633</v>
      </c>
      <c r="K356" s="500" t="s">
        <v>286</v>
      </c>
      <c r="L356" s="500" t="s">
        <v>933</v>
      </c>
      <c r="M356" s="500" t="s">
        <v>255</v>
      </c>
      <c r="N356" s="501">
        <v>6</v>
      </c>
      <c r="U356" s="500" t="s">
        <v>955</v>
      </c>
      <c r="V356" s="501">
        <v>3</v>
      </c>
      <c r="W356" s="501">
        <v>37</v>
      </c>
      <c r="Z356" s="144"/>
      <c r="AA356" s="144"/>
      <c r="AB356" s="443"/>
    </row>
    <row r="357" spans="1:28" ht="15">
      <c r="A357" s="500" t="s">
        <v>949</v>
      </c>
      <c r="B357" s="500" t="s">
        <v>275</v>
      </c>
      <c r="C357" s="500" t="s">
        <v>249</v>
      </c>
      <c r="D357" s="500" t="s">
        <v>273</v>
      </c>
      <c r="E357" s="501">
        <v>525</v>
      </c>
      <c r="G357" s="500" t="s">
        <v>955</v>
      </c>
      <c r="H357" s="501">
        <v>4</v>
      </c>
      <c r="I357" s="501">
        <v>2183</v>
      </c>
      <c r="K357" s="500" t="s">
        <v>286</v>
      </c>
      <c r="L357" s="500" t="s">
        <v>933</v>
      </c>
      <c r="M357" s="500" t="s">
        <v>569</v>
      </c>
      <c r="N357" s="501">
        <v>2</v>
      </c>
      <c r="U357" s="500" t="s">
        <v>955</v>
      </c>
      <c r="V357" s="501">
        <v>4</v>
      </c>
      <c r="W357" s="501">
        <v>244</v>
      </c>
      <c r="Z357" s="144"/>
      <c r="AA357" s="144"/>
      <c r="AB357" s="443"/>
    </row>
    <row r="358" spans="1:28" ht="15">
      <c r="A358" s="500" t="s">
        <v>949</v>
      </c>
      <c r="B358" s="500" t="s">
        <v>275</v>
      </c>
      <c r="C358" s="500" t="s">
        <v>250</v>
      </c>
      <c r="D358" s="500" t="s">
        <v>272</v>
      </c>
      <c r="E358" s="501">
        <v>486</v>
      </c>
      <c r="G358" s="500" t="s">
        <v>955</v>
      </c>
      <c r="H358" s="501">
        <v>5</v>
      </c>
      <c r="I358" s="501">
        <v>318</v>
      </c>
      <c r="K358" s="500" t="s">
        <v>286</v>
      </c>
      <c r="L358" s="500" t="s">
        <v>933</v>
      </c>
      <c r="M358" s="500" t="s">
        <v>286</v>
      </c>
      <c r="N358" s="501">
        <v>16</v>
      </c>
      <c r="U358" s="500" t="s">
        <v>955</v>
      </c>
      <c r="V358" s="501">
        <v>5</v>
      </c>
      <c r="W358" s="501">
        <v>45</v>
      </c>
      <c r="Z358" s="144"/>
      <c r="AA358" s="144"/>
      <c r="AB358" s="443"/>
    </row>
    <row r="359" spans="1:28" ht="15">
      <c r="A359" s="500" t="s">
        <v>949</v>
      </c>
      <c r="B359" s="500" t="s">
        <v>275</v>
      </c>
      <c r="C359" s="500" t="s">
        <v>250</v>
      </c>
      <c r="D359" s="500" t="s">
        <v>273</v>
      </c>
      <c r="E359" s="501">
        <v>466</v>
      </c>
      <c r="G359" s="500" t="s">
        <v>955</v>
      </c>
      <c r="H359" s="501">
        <v>6</v>
      </c>
      <c r="I359" s="501">
        <v>316</v>
      </c>
      <c r="K359" s="500" t="s">
        <v>286</v>
      </c>
      <c r="L359" s="500" t="s">
        <v>933</v>
      </c>
      <c r="M359" s="500" t="s">
        <v>283</v>
      </c>
      <c r="N359" s="501">
        <v>12602</v>
      </c>
      <c r="U359" s="500" t="s">
        <v>955</v>
      </c>
      <c r="V359" s="501">
        <v>6</v>
      </c>
      <c r="W359" s="501">
        <v>46</v>
      </c>
      <c r="Z359" s="144"/>
      <c r="AA359" s="144"/>
      <c r="AB359" s="443"/>
    </row>
    <row r="360" spans="1:28" ht="15">
      <c r="A360" s="500" t="s">
        <v>950</v>
      </c>
      <c r="B360" s="500" t="s">
        <v>254</v>
      </c>
      <c r="C360" s="500" t="s">
        <v>249</v>
      </c>
      <c r="D360" s="500" t="s">
        <v>272</v>
      </c>
      <c r="E360" s="501">
        <v>1166</v>
      </c>
      <c r="G360" s="500" t="s">
        <v>955</v>
      </c>
      <c r="H360" s="501">
        <v>7</v>
      </c>
      <c r="I360" s="501">
        <v>293</v>
      </c>
      <c r="K360" s="500" t="s">
        <v>286</v>
      </c>
      <c r="L360" s="500" t="s">
        <v>933</v>
      </c>
      <c r="M360" s="500" t="s">
        <v>285</v>
      </c>
      <c r="N360" s="501">
        <v>113</v>
      </c>
      <c r="U360" s="500" t="s">
        <v>955</v>
      </c>
      <c r="V360" s="501">
        <v>7</v>
      </c>
      <c r="W360" s="501">
        <v>23</v>
      </c>
      <c r="Z360" s="144"/>
      <c r="AA360" s="144"/>
      <c r="AB360" s="443"/>
    </row>
    <row r="361" spans="1:28" ht="15">
      <c r="A361" s="500" t="s">
        <v>950</v>
      </c>
      <c r="B361" s="500" t="s">
        <v>254</v>
      </c>
      <c r="C361" s="500" t="s">
        <v>249</v>
      </c>
      <c r="D361" s="500" t="s">
        <v>273</v>
      </c>
      <c r="E361" s="501">
        <v>577</v>
      </c>
      <c r="G361" s="500" t="s">
        <v>955</v>
      </c>
      <c r="H361" s="501">
        <v>8</v>
      </c>
      <c r="I361" s="501">
        <v>210</v>
      </c>
      <c r="K361" s="500" t="s">
        <v>286</v>
      </c>
      <c r="L361" s="500" t="s">
        <v>933</v>
      </c>
      <c r="M361" s="500" t="s">
        <v>256</v>
      </c>
      <c r="N361" s="501">
        <v>19</v>
      </c>
      <c r="U361" s="500" t="s">
        <v>955</v>
      </c>
      <c r="V361" s="501">
        <v>8</v>
      </c>
      <c r="W361" s="501">
        <v>20</v>
      </c>
      <c r="Z361" s="144"/>
      <c r="AA361" s="144"/>
      <c r="AB361" s="443"/>
    </row>
    <row r="362" spans="1:28" ht="15">
      <c r="A362" s="500" t="s">
        <v>950</v>
      </c>
      <c r="B362" s="500" t="s">
        <v>254</v>
      </c>
      <c r="C362" s="500" t="s">
        <v>250</v>
      </c>
      <c r="D362" s="500" t="s">
        <v>272</v>
      </c>
      <c r="E362" s="501">
        <v>1427</v>
      </c>
      <c r="G362" s="500" t="s">
        <v>955</v>
      </c>
      <c r="H362" s="501">
        <v>9</v>
      </c>
      <c r="I362" s="501">
        <v>171</v>
      </c>
      <c r="K362" s="500" t="s">
        <v>286</v>
      </c>
      <c r="L362" s="500" t="s">
        <v>933</v>
      </c>
      <c r="M362" s="500" t="s">
        <v>257</v>
      </c>
      <c r="N362" s="501">
        <v>1321</v>
      </c>
      <c r="U362" s="500" t="s">
        <v>955</v>
      </c>
      <c r="V362" s="501">
        <v>9</v>
      </c>
      <c r="W362" s="501">
        <v>25</v>
      </c>
      <c r="Z362" s="144"/>
      <c r="AA362" s="144"/>
      <c r="AB362" s="443"/>
    </row>
    <row r="363" spans="1:28" ht="15">
      <c r="A363" s="500" t="s">
        <v>950</v>
      </c>
      <c r="B363" s="500" t="s">
        <v>254</v>
      </c>
      <c r="C363" s="500" t="s">
        <v>250</v>
      </c>
      <c r="D363" s="500" t="s">
        <v>273</v>
      </c>
      <c r="E363" s="501">
        <v>613</v>
      </c>
      <c r="G363" s="500" t="s">
        <v>955</v>
      </c>
      <c r="H363" s="501">
        <v>10</v>
      </c>
      <c r="I363" s="501">
        <v>144</v>
      </c>
      <c r="K363" s="500" t="s">
        <v>286</v>
      </c>
      <c r="L363" s="500" t="s">
        <v>937</v>
      </c>
      <c r="M363" s="500" t="s">
        <v>283</v>
      </c>
      <c r="N363" s="501">
        <v>5</v>
      </c>
      <c r="U363" s="500" t="s">
        <v>955</v>
      </c>
      <c r="V363" s="501">
        <v>10</v>
      </c>
      <c r="W363" s="501">
        <v>10</v>
      </c>
      <c r="Z363" s="144"/>
      <c r="AA363" s="144"/>
      <c r="AB363" s="443"/>
    </row>
    <row r="364" spans="1:28" ht="15">
      <c r="A364" s="500" t="s">
        <v>950</v>
      </c>
      <c r="B364" s="500" t="s">
        <v>255</v>
      </c>
      <c r="C364" s="500" t="s">
        <v>249</v>
      </c>
      <c r="D364" s="500" t="s">
        <v>272</v>
      </c>
      <c r="E364" s="501">
        <v>246</v>
      </c>
      <c r="G364" s="500" t="s">
        <v>955</v>
      </c>
      <c r="H364" s="501">
        <v>11</v>
      </c>
      <c r="I364" s="501">
        <v>115</v>
      </c>
      <c r="K364" s="500" t="s">
        <v>286</v>
      </c>
      <c r="L364" s="500" t="s">
        <v>937</v>
      </c>
      <c r="M364" s="500" t="s">
        <v>254</v>
      </c>
      <c r="N364" s="501">
        <v>30</v>
      </c>
      <c r="U364" s="500" t="s">
        <v>955</v>
      </c>
      <c r="V364" s="501">
        <v>11</v>
      </c>
      <c r="W364" s="501">
        <v>12</v>
      </c>
      <c r="Z364" s="144"/>
      <c r="AA364" s="144"/>
      <c r="AB364" s="443"/>
    </row>
    <row r="365" spans="1:28" ht="15">
      <c r="A365" s="500" t="s">
        <v>950</v>
      </c>
      <c r="B365" s="500" t="s">
        <v>255</v>
      </c>
      <c r="C365" s="500" t="s">
        <v>249</v>
      </c>
      <c r="D365" s="500" t="s">
        <v>273</v>
      </c>
      <c r="E365" s="501">
        <v>114</v>
      </c>
      <c r="G365" s="500" t="s">
        <v>955</v>
      </c>
      <c r="H365" s="501">
        <v>12</v>
      </c>
      <c r="I365" s="501">
        <v>112</v>
      </c>
      <c r="K365" s="500" t="s">
        <v>286</v>
      </c>
      <c r="L365" s="500" t="s">
        <v>937</v>
      </c>
      <c r="M365" s="500" t="s">
        <v>564</v>
      </c>
      <c r="N365" s="501">
        <v>1</v>
      </c>
      <c r="U365" s="500" t="s">
        <v>955</v>
      </c>
      <c r="V365" s="501">
        <v>12</v>
      </c>
      <c r="W365" s="501">
        <v>10</v>
      </c>
      <c r="Z365" s="144"/>
      <c r="AA365" s="144"/>
      <c r="AB365" s="443"/>
    </row>
    <row r="366" spans="1:28" ht="15">
      <c r="A366" s="500" t="s">
        <v>950</v>
      </c>
      <c r="B366" s="500" t="s">
        <v>255</v>
      </c>
      <c r="C366" s="500" t="s">
        <v>250</v>
      </c>
      <c r="D366" s="500" t="s">
        <v>272</v>
      </c>
      <c r="E366" s="501">
        <v>331</v>
      </c>
      <c r="G366" s="500" t="s">
        <v>956</v>
      </c>
      <c r="H366" s="501">
        <v>0</v>
      </c>
      <c r="I366" s="501">
        <v>122</v>
      </c>
      <c r="K366" s="500" t="s">
        <v>286</v>
      </c>
      <c r="L366" s="500" t="s">
        <v>937</v>
      </c>
      <c r="M366" s="500" t="s">
        <v>565</v>
      </c>
      <c r="N366" s="501">
        <v>1</v>
      </c>
      <c r="U366" s="500" t="s">
        <v>956</v>
      </c>
      <c r="V366" s="501">
        <v>0</v>
      </c>
      <c r="W366" s="501">
        <v>18</v>
      </c>
      <c r="Z366" s="144"/>
      <c r="AA366" s="144"/>
      <c r="AB366" s="443"/>
    </row>
    <row r="367" spans="1:28" ht="15">
      <c r="A367" s="500" t="s">
        <v>950</v>
      </c>
      <c r="B367" s="500" t="s">
        <v>255</v>
      </c>
      <c r="C367" s="500" t="s">
        <v>250</v>
      </c>
      <c r="D367" s="500" t="s">
        <v>273</v>
      </c>
      <c r="E367" s="501">
        <v>136</v>
      </c>
      <c r="G367" s="500" t="s">
        <v>956</v>
      </c>
      <c r="H367" s="501">
        <v>1</v>
      </c>
      <c r="I367" s="501">
        <v>655</v>
      </c>
      <c r="K367" s="500" t="s">
        <v>286</v>
      </c>
      <c r="L367" s="500" t="s">
        <v>937</v>
      </c>
      <c r="M367" s="500" t="s">
        <v>561</v>
      </c>
      <c r="N367" s="501">
        <v>1</v>
      </c>
      <c r="U367" s="500" t="s">
        <v>956</v>
      </c>
      <c r="V367" s="501">
        <v>1</v>
      </c>
      <c r="W367" s="501">
        <v>56</v>
      </c>
      <c r="Z367" s="144"/>
      <c r="AA367" s="144"/>
      <c r="AB367" s="443"/>
    </row>
    <row r="368" spans="1:28" ht="15">
      <c r="A368" s="500" t="s">
        <v>950</v>
      </c>
      <c r="B368" s="500" t="s">
        <v>274</v>
      </c>
      <c r="C368" s="500" t="s">
        <v>250</v>
      </c>
      <c r="D368" s="500" t="s">
        <v>272</v>
      </c>
      <c r="E368" s="501">
        <v>2</v>
      </c>
      <c r="G368" s="500" t="s">
        <v>956</v>
      </c>
      <c r="H368" s="501">
        <v>2</v>
      </c>
      <c r="I368" s="501">
        <v>2071</v>
      </c>
      <c r="K368" s="500" t="s">
        <v>286</v>
      </c>
      <c r="L368" s="500" t="s">
        <v>937</v>
      </c>
      <c r="M368" s="500" t="s">
        <v>562</v>
      </c>
      <c r="N368" s="501">
        <v>4</v>
      </c>
      <c r="U368" s="500" t="s">
        <v>956</v>
      </c>
      <c r="V368" s="501">
        <v>2</v>
      </c>
      <c r="W368" s="501">
        <v>196</v>
      </c>
      <c r="Z368" s="144"/>
      <c r="AA368" s="144"/>
      <c r="AB368" s="443"/>
    </row>
    <row r="369" spans="1:28" ht="15">
      <c r="A369" s="500" t="s">
        <v>950</v>
      </c>
      <c r="B369" s="500" t="s">
        <v>274</v>
      </c>
      <c r="C369" s="500" t="s">
        <v>250</v>
      </c>
      <c r="D369" s="500" t="s">
        <v>273</v>
      </c>
      <c r="E369" s="501">
        <v>3</v>
      </c>
      <c r="G369" s="500" t="s">
        <v>956</v>
      </c>
      <c r="H369" s="501">
        <v>3</v>
      </c>
      <c r="I369" s="501">
        <v>1113</v>
      </c>
      <c r="K369" s="500" t="s">
        <v>286</v>
      </c>
      <c r="L369" s="500" t="s">
        <v>937</v>
      </c>
      <c r="M369" s="500" t="s">
        <v>558</v>
      </c>
      <c r="N369" s="501">
        <v>1747</v>
      </c>
      <c r="U369" s="500" t="s">
        <v>956</v>
      </c>
      <c r="V369" s="501">
        <v>3</v>
      </c>
      <c r="W369" s="501">
        <v>93</v>
      </c>
      <c r="Z369" s="144"/>
      <c r="AA369" s="144"/>
      <c r="AB369" s="443"/>
    </row>
    <row r="370" spans="1:28" ht="15">
      <c r="A370" s="500" t="s">
        <v>950</v>
      </c>
      <c r="B370" s="500" t="s">
        <v>275</v>
      </c>
      <c r="C370" s="500" t="s">
        <v>249</v>
      </c>
      <c r="D370" s="500" t="s">
        <v>272</v>
      </c>
      <c r="E370" s="501">
        <v>464</v>
      </c>
      <c r="G370" s="500" t="s">
        <v>956</v>
      </c>
      <c r="H370" s="501">
        <v>4</v>
      </c>
      <c r="I370" s="501">
        <v>3913</v>
      </c>
      <c r="K370" s="500" t="s">
        <v>286</v>
      </c>
      <c r="L370" s="500" t="s">
        <v>937</v>
      </c>
      <c r="M370" s="500" t="s">
        <v>559</v>
      </c>
      <c r="N370" s="501">
        <v>4</v>
      </c>
      <c r="U370" s="500" t="s">
        <v>956</v>
      </c>
      <c r="V370" s="501">
        <v>4</v>
      </c>
      <c r="W370" s="501">
        <v>526</v>
      </c>
      <c r="Z370" s="144"/>
      <c r="AA370" s="144"/>
      <c r="AB370" s="443"/>
    </row>
    <row r="371" spans="1:28" ht="15">
      <c r="A371" s="500" t="s">
        <v>950</v>
      </c>
      <c r="B371" s="500" t="s">
        <v>275</v>
      </c>
      <c r="C371" s="500" t="s">
        <v>249</v>
      </c>
      <c r="D371" s="500" t="s">
        <v>273</v>
      </c>
      <c r="E371" s="501">
        <v>256</v>
      </c>
      <c r="G371" s="500" t="s">
        <v>956</v>
      </c>
      <c r="H371" s="501">
        <v>5</v>
      </c>
      <c r="I371" s="501">
        <v>650</v>
      </c>
      <c r="K371" s="500" t="s">
        <v>286</v>
      </c>
      <c r="L371" s="500" t="s">
        <v>937</v>
      </c>
      <c r="M371" s="500" t="s">
        <v>560</v>
      </c>
      <c r="N371" s="501">
        <v>6</v>
      </c>
      <c r="U371" s="500" t="s">
        <v>956</v>
      </c>
      <c r="V371" s="501">
        <v>5</v>
      </c>
      <c r="W371" s="501">
        <v>100</v>
      </c>
      <c r="Z371" s="144"/>
      <c r="AA371" s="144"/>
      <c r="AB371" s="443"/>
    </row>
    <row r="372" spans="1:28" ht="15">
      <c r="A372" s="500" t="s">
        <v>950</v>
      </c>
      <c r="B372" s="500" t="s">
        <v>275</v>
      </c>
      <c r="C372" s="500" t="s">
        <v>250</v>
      </c>
      <c r="D372" s="500" t="s">
        <v>272</v>
      </c>
      <c r="E372" s="501">
        <v>455</v>
      </c>
      <c r="G372" s="500" t="s">
        <v>956</v>
      </c>
      <c r="H372" s="501">
        <v>6</v>
      </c>
      <c r="I372" s="501">
        <v>666</v>
      </c>
      <c r="K372" s="500" t="s">
        <v>286</v>
      </c>
      <c r="L372" s="500" t="s">
        <v>937</v>
      </c>
      <c r="M372" s="500" t="s">
        <v>255</v>
      </c>
      <c r="N372" s="501">
        <v>7</v>
      </c>
      <c r="U372" s="500" t="s">
        <v>956</v>
      </c>
      <c r="V372" s="501">
        <v>6</v>
      </c>
      <c r="W372" s="501">
        <v>81</v>
      </c>
      <c r="Z372" s="144"/>
      <c r="AA372" s="144"/>
      <c r="AB372" s="443"/>
    </row>
    <row r="373" spans="1:28" ht="15">
      <c r="A373" s="500" t="s">
        <v>950</v>
      </c>
      <c r="B373" s="500" t="s">
        <v>275</v>
      </c>
      <c r="C373" s="500" t="s">
        <v>250</v>
      </c>
      <c r="D373" s="500" t="s">
        <v>273</v>
      </c>
      <c r="E373" s="501">
        <v>226</v>
      </c>
      <c r="G373" s="500" t="s">
        <v>956</v>
      </c>
      <c r="H373" s="501">
        <v>7</v>
      </c>
      <c r="I373" s="501">
        <v>660</v>
      </c>
      <c r="K373" s="500" t="s">
        <v>286</v>
      </c>
      <c r="L373" s="500" t="s">
        <v>937</v>
      </c>
      <c r="M373" s="500" t="s">
        <v>567</v>
      </c>
      <c r="N373" s="501">
        <v>1</v>
      </c>
      <c r="U373" s="500" t="s">
        <v>956</v>
      </c>
      <c r="V373" s="501">
        <v>7</v>
      </c>
      <c r="W373" s="501">
        <v>86</v>
      </c>
      <c r="Z373" s="144"/>
      <c r="AA373" s="144"/>
      <c r="AB373" s="443"/>
    </row>
    <row r="374" spans="1:28" ht="15">
      <c r="A374" s="500" t="s">
        <v>951</v>
      </c>
      <c r="B374" s="500" t="s">
        <v>254</v>
      </c>
      <c r="C374" s="500" t="s">
        <v>249</v>
      </c>
      <c r="D374" s="500" t="s">
        <v>272</v>
      </c>
      <c r="E374" s="501">
        <v>1678</v>
      </c>
      <c r="G374" s="500" t="s">
        <v>956</v>
      </c>
      <c r="H374" s="501">
        <v>8</v>
      </c>
      <c r="I374" s="501">
        <v>580</v>
      </c>
      <c r="K374" s="500" t="s">
        <v>286</v>
      </c>
      <c r="L374" s="500" t="s">
        <v>937</v>
      </c>
      <c r="M374" s="500" t="s">
        <v>569</v>
      </c>
      <c r="N374" s="501">
        <v>3</v>
      </c>
      <c r="U374" s="500" t="s">
        <v>956</v>
      </c>
      <c r="V374" s="501">
        <v>8</v>
      </c>
      <c r="W374" s="501">
        <v>59</v>
      </c>
      <c r="Z374" s="144"/>
      <c r="AA374" s="144"/>
      <c r="AB374" s="443"/>
    </row>
    <row r="375" spans="1:28" ht="15">
      <c r="A375" s="500" t="s">
        <v>951</v>
      </c>
      <c r="B375" s="500" t="s">
        <v>254</v>
      </c>
      <c r="C375" s="500" t="s">
        <v>249</v>
      </c>
      <c r="D375" s="500" t="s">
        <v>273</v>
      </c>
      <c r="E375" s="501">
        <v>628</v>
      </c>
      <c r="G375" s="500" t="s">
        <v>956</v>
      </c>
      <c r="H375" s="501">
        <v>9</v>
      </c>
      <c r="I375" s="501">
        <v>415</v>
      </c>
      <c r="K375" s="500" t="s">
        <v>286</v>
      </c>
      <c r="L375" s="500" t="s">
        <v>937</v>
      </c>
      <c r="M375" s="500" t="s">
        <v>1105</v>
      </c>
      <c r="N375" s="501">
        <v>48</v>
      </c>
      <c r="U375" s="500" t="s">
        <v>956</v>
      </c>
      <c r="V375" s="501">
        <v>9</v>
      </c>
      <c r="W375" s="501">
        <v>39</v>
      </c>
      <c r="Z375" s="144"/>
      <c r="AA375" s="144"/>
      <c r="AB375" s="443"/>
    </row>
    <row r="376" spans="1:28" ht="15">
      <c r="A376" s="500" t="s">
        <v>951</v>
      </c>
      <c r="B376" s="500" t="s">
        <v>254</v>
      </c>
      <c r="C376" s="500" t="s">
        <v>250</v>
      </c>
      <c r="D376" s="500" t="s">
        <v>272</v>
      </c>
      <c r="E376" s="501">
        <v>1937</v>
      </c>
      <c r="G376" s="500" t="s">
        <v>956</v>
      </c>
      <c r="H376" s="501">
        <v>10</v>
      </c>
      <c r="I376" s="501">
        <v>370</v>
      </c>
      <c r="K376" s="500" t="s">
        <v>286</v>
      </c>
      <c r="L376" s="500" t="s">
        <v>937</v>
      </c>
      <c r="M376" s="500" t="s">
        <v>286</v>
      </c>
      <c r="N376" s="501">
        <v>9</v>
      </c>
      <c r="U376" s="500" t="s">
        <v>956</v>
      </c>
      <c r="V376" s="501">
        <v>10</v>
      </c>
      <c r="W376" s="501">
        <v>30</v>
      </c>
      <c r="Z376" s="144"/>
      <c r="AA376" s="144"/>
      <c r="AB376" s="443"/>
    </row>
    <row r="377" spans="1:28" ht="15">
      <c r="A377" s="500" t="s">
        <v>951</v>
      </c>
      <c r="B377" s="500" t="s">
        <v>254</v>
      </c>
      <c r="C377" s="500" t="s">
        <v>250</v>
      </c>
      <c r="D377" s="500" t="s">
        <v>273</v>
      </c>
      <c r="E377" s="501">
        <v>755</v>
      </c>
      <c r="G377" s="500" t="s">
        <v>956</v>
      </c>
      <c r="H377" s="501">
        <v>11</v>
      </c>
      <c r="I377" s="501">
        <v>267</v>
      </c>
      <c r="K377" s="500" t="s">
        <v>286</v>
      </c>
      <c r="L377" s="500" t="s">
        <v>937</v>
      </c>
      <c r="M377" s="500" t="s">
        <v>283</v>
      </c>
      <c r="N377" s="501">
        <v>9895</v>
      </c>
      <c r="U377" s="500" t="s">
        <v>956</v>
      </c>
      <c r="V377" s="501">
        <v>11</v>
      </c>
      <c r="W377" s="501">
        <v>30</v>
      </c>
      <c r="Z377" s="144"/>
      <c r="AA377" s="144"/>
      <c r="AB377" s="443"/>
    </row>
    <row r="378" spans="1:28" ht="15">
      <c r="A378" s="500" t="s">
        <v>951</v>
      </c>
      <c r="B378" s="500" t="s">
        <v>255</v>
      </c>
      <c r="C378" s="500" t="s">
        <v>249</v>
      </c>
      <c r="D378" s="500" t="s">
        <v>272</v>
      </c>
      <c r="E378" s="501">
        <v>64</v>
      </c>
      <c r="G378" s="500" t="s">
        <v>956</v>
      </c>
      <c r="H378" s="501">
        <v>12</v>
      </c>
      <c r="I378" s="501">
        <v>379</v>
      </c>
      <c r="K378" s="500" t="s">
        <v>286</v>
      </c>
      <c r="L378" s="500" t="s">
        <v>937</v>
      </c>
      <c r="M378" s="500" t="s">
        <v>285</v>
      </c>
      <c r="N378" s="501">
        <v>177</v>
      </c>
      <c r="U378" s="500" t="s">
        <v>956</v>
      </c>
      <c r="V378" s="501">
        <v>12</v>
      </c>
      <c r="W378" s="501">
        <v>39</v>
      </c>
      <c r="Z378" s="144"/>
      <c r="AA378" s="144"/>
      <c r="AB378" s="443"/>
    </row>
    <row r="379" spans="1:28" ht="15">
      <c r="A379" s="500" t="s">
        <v>951</v>
      </c>
      <c r="B379" s="500" t="s">
        <v>255</v>
      </c>
      <c r="C379" s="500" t="s">
        <v>249</v>
      </c>
      <c r="D379" s="500" t="s">
        <v>273</v>
      </c>
      <c r="E379" s="501">
        <v>91</v>
      </c>
      <c r="G379" s="500" t="s">
        <v>957</v>
      </c>
      <c r="H379" s="501">
        <v>0</v>
      </c>
      <c r="I379" s="501">
        <v>26</v>
      </c>
      <c r="K379" s="500" t="s">
        <v>286</v>
      </c>
      <c r="L379" s="500" t="s">
        <v>937</v>
      </c>
      <c r="M379" s="500" t="s">
        <v>256</v>
      </c>
      <c r="N379" s="501">
        <v>6</v>
      </c>
      <c r="U379" s="500" t="s">
        <v>957</v>
      </c>
      <c r="V379" s="501">
        <v>0</v>
      </c>
      <c r="W379" s="501">
        <v>3</v>
      </c>
      <c r="Z379" s="144"/>
      <c r="AA379" s="144"/>
      <c r="AB379" s="443"/>
    </row>
    <row r="380" spans="1:28" ht="15">
      <c r="A380" s="500" t="s">
        <v>951</v>
      </c>
      <c r="B380" s="500" t="s">
        <v>255</v>
      </c>
      <c r="C380" s="500" t="s">
        <v>250</v>
      </c>
      <c r="D380" s="500" t="s">
        <v>272</v>
      </c>
      <c r="E380" s="501">
        <v>85</v>
      </c>
      <c r="G380" s="500" t="s">
        <v>957</v>
      </c>
      <c r="H380" s="501">
        <v>1</v>
      </c>
      <c r="I380" s="501">
        <v>149</v>
      </c>
      <c r="K380" s="500" t="s">
        <v>286</v>
      </c>
      <c r="L380" s="500" t="s">
        <v>937</v>
      </c>
      <c r="M380" s="500" t="s">
        <v>257</v>
      </c>
      <c r="N380" s="501">
        <v>1981</v>
      </c>
      <c r="U380" s="500" t="s">
        <v>957</v>
      </c>
      <c r="V380" s="501">
        <v>1</v>
      </c>
      <c r="W380" s="501">
        <v>36</v>
      </c>
      <c r="Z380" s="144"/>
      <c r="AA380" s="144"/>
      <c r="AB380" s="443"/>
    </row>
    <row r="381" spans="1:28" ht="15">
      <c r="A381" s="500" t="s">
        <v>951</v>
      </c>
      <c r="B381" s="500" t="s">
        <v>255</v>
      </c>
      <c r="C381" s="500" t="s">
        <v>250</v>
      </c>
      <c r="D381" s="500" t="s">
        <v>273</v>
      </c>
      <c r="E381" s="501">
        <v>113</v>
      </c>
      <c r="G381" s="500" t="s">
        <v>957</v>
      </c>
      <c r="H381" s="501">
        <v>2</v>
      </c>
      <c r="I381" s="501">
        <v>485</v>
      </c>
      <c r="K381" s="500" t="s">
        <v>286</v>
      </c>
      <c r="L381" s="500" t="s">
        <v>964</v>
      </c>
      <c r="M381" s="500" t="s">
        <v>254</v>
      </c>
      <c r="N381" s="501">
        <v>64</v>
      </c>
      <c r="U381" s="500" t="s">
        <v>957</v>
      </c>
      <c r="V381" s="501">
        <v>2</v>
      </c>
      <c r="W381" s="501">
        <v>117</v>
      </c>
      <c r="Z381" s="144"/>
      <c r="AA381" s="144"/>
      <c r="AB381" s="443"/>
    </row>
    <row r="382" spans="1:28" ht="15">
      <c r="A382" s="500" t="s">
        <v>951</v>
      </c>
      <c r="B382" s="500" t="s">
        <v>274</v>
      </c>
      <c r="C382" s="500" t="s">
        <v>250</v>
      </c>
      <c r="D382" s="500" t="s">
        <v>272</v>
      </c>
      <c r="E382" s="501">
        <v>1</v>
      </c>
      <c r="G382" s="500" t="s">
        <v>957</v>
      </c>
      <c r="H382" s="501">
        <v>3</v>
      </c>
      <c r="I382" s="501">
        <v>230</v>
      </c>
      <c r="K382" s="500" t="s">
        <v>286</v>
      </c>
      <c r="L382" s="500" t="s">
        <v>964</v>
      </c>
      <c r="M382" s="500" t="s">
        <v>562</v>
      </c>
      <c r="N382" s="501">
        <v>3</v>
      </c>
      <c r="U382" s="500" t="s">
        <v>957</v>
      </c>
      <c r="V382" s="501">
        <v>3</v>
      </c>
      <c r="W382" s="501">
        <v>60</v>
      </c>
      <c r="Z382" s="144"/>
      <c r="AA382" s="144"/>
      <c r="AB382" s="443"/>
    </row>
    <row r="383" spans="1:28" ht="15">
      <c r="A383" s="500" t="s">
        <v>951</v>
      </c>
      <c r="B383" s="500" t="s">
        <v>274</v>
      </c>
      <c r="C383" s="500" t="s">
        <v>250</v>
      </c>
      <c r="D383" s="500" t="s">
        <v>273</v>
      </c>
      <c r="E383" s="501">
        <v>1</v>
      </c>
      <c r="G383" s="500" t="s">
        <v>957</v>
      </c>
      <c r="H383" s="501">
        <v>4</v>
      </c>
      <c r="I383" s="501">
        <v>987</v>
      </c>
      <c r="K383" s="500" t="s">
        <v>286</v>
      </c>
      <c r="L383" s="500" t="s">
        <v>964</v>
      </c>
      <c r="M383" s="500" t="s">
        <v>558</v>
      </c>
      <c r="N383" s="501">
        <v>412</v>
      </c>
      <c r="U383" s="500" t="s">
        <v>957</v>
      </c>
      <c r="V383" s="501">
        <v>4</v>
      </c>
      <c r="W383" s="501">
        <v>305</v>
      </c>
      <c r="Z383" s="144"/>
      <c r="AA383" s="144"/>
      <c r="AB383" s="443"/>
    </row>
    <row r="384" spans="1:28" ht="15">
      <c r="A384" s="500" t="s">
        <v>951</v>
      </c>
      <c r="B384" s="500" t="s">
        <v>275</v>
      </c>
      <c r="C384" s="500" t="s">
        <v>249</v>
      </c>
      <c r="D384" s="500" t="s">
        <v>272</v>
      </c>
      <c r="E384" s="501">
        <v>57</v>
      </c>
      <c r="G384" s="500" t="s">
        <v>957</v>
      </c>
      <c r="H384" s="501">
        <v>5</v>
      </c>
      <c r="I384" s="501">
        <v>177</v>
      </c>
      <c r="K384" s="500" t="s">
        <v>286</v>
      </c>
      <c r="L384" s="500" t="s">
        <v>964</v>
      </c>
      <c r="M384" s="500" t="s">
        <v>563</v>
      </c>
      <c r="N384" s="501">
        <v>1</v>
      </c>
      <c r="U384" s="500" t="s">
        <v>957</v>
      </c>
      <c r="V384" s="501">
        <v>5</v>
      </c>
      <c r="W384" s="501">
        <v>57</v>
      </c>
      <c r="Z384" s="144"/>
      <c r="AA384" s="144"/>
      <c r="AB384" s="443"/>
    </row>
    <row r="385" spans="1:28" ht="15">
      <c r="A385" s="500" t="s">
        <v>951</v>
      </c>
      <c r="B385" s="500" t="s">
        <v>275</v>
      </c>
      <c r="C385" s="500" t="s">
        <v>249</v>
      </c>
      <c r="D385" s="500" t="s">
        <v>273</v>
      </c>
      <c r="E385" s="501">
        <v>83</v>
      </c>
      <c r="G385" s="500" t="s">
        <v>957</v>
      </c>
      <c r="H385" s="501">
        <v>6</v>
      </c>
      <c r="I385" s="501">
        <v>210</v>
      </c>
      <c r="K385" s="500" t="s">
        <v>286</v>
      </c>
      <c r="L385" s="500" t="s">
        <v>964</v>
      </c>
      <c r="M385" s="500" t="s">
        <v>566</v>
      </c>
      <c r="N385" s="501">
        <v>1</v>
      </c>
      <c r="U385" s="500" t="s">
        <v>957</v>
      </c>
      <c r="V385" s="501">
        <v>6</v>
      </c>
      <c r="W385" s="501">
        <v>81</v>
      </c>
      <c r="Z385" s="144"/>
      <c r="AA385" s="144"/>
      <c r="AB385" s="443"/>
    </row>
    <row r="386" spans="1:28" ht="15">
      <c r="A386" s="500" t="s">
        <v>951</v>
      </c>
      <c r="B386" s="500" t="s">
        <v>275</v>
      </c>
      <c r="C386" s="500" t="s">
        <v>250</v>
      </c>
      <c r="D386" s="500" t="s">
        <v>272</v>
      </c>
      <c r="E386" s="501">
        <v>55</v>
      </c>
      <c r="G386" s="500" t="s">
        <v>957</v>
      </c>
      <c r="H386" s="501">
        <v>7</v>
      </c>
      <c r="I386" s="501">
        <v>212</v>
      </c>
      <c r="K386" s="500" t="s">
        <v>286</v>
      </c>
      <c r="L386" s="500" t="s">
        <v>964</v>
      </c>
      <c r="M386" s="500" t="s">
        <v>255</v>
      </c>
      <c r="N386" s="501">
        <v>1</v>
      </c>
      <c r="U386" s="500" t="s">
        <v>957</v>
      </c>
      <c r="V386" s="501">
        <v>7</v>
      </c>
      <c r="W386" s="501">
        <v>71</v>
      </c>
      <c r="Z386" s="144"/>
      <c r="AA386" s="144"/>
      <c r="AB386" s="443"/>
    </row>
    <row r="387" spans="1:28" ht="15">
      <c r="A387" s="500" t="s">
        <v>951</v>
      </c>
      <c r="B387" s="500" t="s">
        <v>275</v>
      </c>
      <c r="C387" s="500" t="s">
        <v>250</v>
      </c>
      <c r="D387" s="500" t="s">
        <v>273</v>
      </c>
      <c r="E387" s="501">
        <v>105</v>
      </c>
      <c r="G387" s="500" t="s">
        <v>957</v>
      </c>
      <c r="H387" s="501">
        <v>8</v>
      </c>
      <c r="I387" s="501">
        <v>147</v>
      </c>
      <c r="K387" s="500" t="s">
        <v>286</v>
      </c>
      <c r="L387" s="500" t="s">
        <v>964</v>
      </c>
      <c r="M387" s="500" t="s">
        <v>569</v>
      </c>
      <c r="N387" s="501">
        <v>2</v>
      </c>
      <c r="U387" s="500" t="s">
        <v>957</v>
      </c>
      <c r="V387" s="501">
        <v>8</v>
      </c>
      <c r="W387" s="501">
        <v>52</v>
      </c>
      <c r="Z387" s="144"/>
      <c r="AA387" s="144"/>
      <c r="AB387" s="443"/>
    </row>
    <row r="388" spans="1:28" ht="15">
      <c r="A388" s="500" t="s">
        <v>952</v>
      </c>
      <c r="B388" s="500" t="s">
        <v>254</v>
      </c>
      <c r="C388" s="500" t="s">
        <v>249</v>
      </c>
      <c r="D388" s="500" t="s">
        <v>273</v>
      </c>
      <c r="E388" s="501">
        <v>1</v>
      </c>
      <c r="G388" s="500" t="s">
        <v>957</v>
      </c>
      <c r="H388" s="501">
        <v>9</v>
      </c>
      <c r="I388" s="501">
        <v>121</v>
      </c>
      <c r="K388" s="500" t="s">
        <v>286</v>
      </c>
      <c r="L388" s="500" t="s">
        <v>964</v>
      </c>
      <c r="M388" s="500" t="s">
        <v>274</v>
      </c>
      <c r="N388" s="501">
        <v>5</v>
      </c>
      <c r="U388" s="500" t="s">
        <v>957</v>
      </c>
      <c r="V388" s="501">
        <v>9</v>
      </c>
      <c r="W388" s="501">
        <v>33</v>
      </c>
      <c r="Z388" s="144"/>
      <c r="AA388" s="144"/>
      <c r="AB388" s="443"/>
    </row>
    <row r="389" spans="1:28" ht="15">
      <c r="A389" s="500" t="s">
        <v>952</v>
      </c>
      <c r="B389" s="500" t="s">
        <v>254</v>
      </c>
      <c r="C389" s="500" t="s">
        <v>249</v>
      </c>
      <c r="D389" s="500" t="s">
        <v>272</v>
      </c>
      <c r="E389" s="501">
        <v>3539</v>
      </c>
      <c r="G389" s="500" t="s">
        <v>957</v>
      </c>
      <c r="H389" s="501">
        <v>10</v>
      </c>
      <c r="I389" s="501">
        <v>129</v>
      </c>
      <c r="K389" s="500" t="s">
        <v>286</v>
      </c>
      <c r="L389" s="500" t="s">
        <v>964</v>
      </c>
      <c r="M389" s="500" t="s">
        <v>286</v>
      </c>
      <c r="N389" s="501">
        <v>16</v>
      </c>
      <c r="U389" s="500" t="s">
        <v>957</v>
      </c>
      <c r="V389" s="501">
        <v>10</v>
      </c>
      <c r="W389" s="501">
        <v>34</v>
      </c>
      <c r="Z389" s="144"/>
      <c r="AA389" s="144"/>
      <c r="AB389" s="443"/>
    </row>
    <row r="390" spans="1:28" ht="15">
      <c r="A390" s="500" t="s">
        <v>952</v>
      </c>
      <c r="B390" s="500" t="s">
        <v>254</v>
      </c>
      <c r="C390" s="500" t="s">
        <v>249</v>
      </c>
      <c r="D390" s="500" t="s">
        <v>273</v>
      </c>
      <c r="E390" s="501">
        <v>6893</v>
      </c>
      <c r="G390" s="500" t="s">
        <v>957</v>
      </c>
      <c r="H390" s="501">
        <v>11</v>
      </c>
      <c r="I390" s="501">
        <v>79</v>
      </c>
      <c r="K390" s="500" t="s">
        <v>286</v>
      </c>
      <c r="L390" s="500" t="s">
        <v>964</v>
      </c>
      <c r="M390" s="500" t="s">
        <v>283</v>
      </c>
      <c r="N390" s="501">
        <v>5699</v>
      </c>
      <c r="U390" s="500" t="s">
        <v>957</v>
      </c>
      <c r="V390" s="501">
        <v>11</v>
      </c>
      <c r="W390" s="501">
        <v>24</v>
      </c>
      <c r="Z390" s="144"/>
      <c r="AA390" s="144"/>
      <c r="AB390" s="443"/>
    </row>
    <row r="391" spans="1:28" ht="15">
      <c r="A391" s="500" t="s">
        <v>952</v>
      </c>
      <c r="B391" s="500" t="s">
        <v>254</v>
      </c>
      <c r="C391" s="500" t="s">
        <v>250</v>
      </c>
      <c r="D391" s="500" t="s">
        <v>272</v>
      </c>
      <c r="E391" s="501">
        <v>3724</v>
      </c>
      <c r="G391" s="500" t="s">
        <v>957</v>
      </c>
      <c r="H391" s="501">
        <v>12</v>
      </c>
      <c r="I391" s="501">
        <v>103</v>
      </c>
      <c r="K391" s="500" t="s">
        <v>286</v>
      </c>
      <c r="L391" s="500" t="s">
        <v>964</v>
      </c>
      <c r="M391" s="500" t="s">
        <v>285</v>
      </c>
      <c r="N391" s="501">
        <v>24</v>
      </c>
      <c r="U391" s="500" t="s">
        <v>957</v>
      </c>
      <c r="V391" s="501">
        <v>12</v>
      </c>
      <c r="W391" s="501">
        <v>32</v>
      </c>
      <c r="Z391" s="144"/>
      <c r="AA391" s="144"/>
      <c r="AB391" s="443"/>
    </row>
    <row r="392" spans="1:28" ht="15">
      <c r="A392" s="500" t="s">
        <v>952</v>
      </c>
      <c r="B392" s="500" t="s">
        <v>254</v>
      </c>
      <c r="C392" s="500" t="s">
        <v>250</v>
      </c>
      <c r="D392" s="500" t="s">
        <v>273</v>
      </c>
      <c r="E392" s="501">
        <v>6851</v>
      </c>
      <c r="G392" s="500" t="s">
        <v>958</v>
      </c>
      <c r="H392" s="501">
        <v>0</v>
      </c>
      <c r="I392" s="501">
        <v>31</v>
      </c>
      <c r="K392" s="500" t="s">
        <v>286</v>
      </c>
      <c r="L392" s="500" t="s">
        <v>964</v>
      </c>
      <c r="M392" s="500" t="s">
        <v>256</v>
      </c>
      <c r="N392" s="501">
        <v>7</v>
      </c>
      <c r="U392" s="500" t="s">
        <v>958</v>
      </c>
      <c r="V392" s="501">
        <v>0</v>
      </c>
      <c r="W392" s="501">
        <v>1</v>
      </c>
      <c r="Z392" s="144"/>
      <c r="AA392" s="144"/>
      <c r="AB392" s="443"/>
    </row>
    <row r="393" spans="1:28" ht="15">
      <c r="A393" s="500" t="s">
        <v>952</v>
      </c>
      <c r="B393" s="500" t="s">
        <v>255</v>
      </c>
      <c r="C393" s="500" t="s">
        <v>249</v>
      </c>
      <c r="D393" s="500" t="s">
        <v>272</v>
      </c>
      <c r="E393" s="501">
        <v>149</v>
      </c>
      <c r="G393" s="500" t="s">
        <v>958</v>
      </c>
      <c r="H393" s="501">
        <v>1</v>
      </c>
      <c r="I393" s="501">
        <v>142</v>
      </c>
      <c r="K393" s="500" t="s">
        <v>286</v>
      </c>
      <c r="L393" s="500" t="s">
        <v>964</v>
      </c>
      <c r="M393" s="500" t="s">
        <v>257</v>
      </c>
      <c r="N393" s="501">
        <v>509</v>
      </c>
      <c r="U393" s="500" t="s">
        <v>958</v>
      </c>
      <c r="V393" s="501">
        <v>1</v>
      </c>
      <c r="W393" s="501">
        <v>22</v>
      </c>
      <c r="Z393" s="144"/>
      <c r="AA393" s="144"/>
      <c r="AB393" s="443"/>
    </row>
    <row r="394" spans="1:28" ht="15">
      <c r="A394" s="500" t="s">
        <v>952</v>
      </c>
      <c r="B394" s="500" t="s">
        <v>255</v>
      </c>
      <c r="C394" s="500" t="s">
        <v>249</v>
      </c>
      <c r="D394" s="500" t="s">
        <v>273</v>
      </c>
      <c r="E394" s="501">
        <v>323</v>
      </c>
      <c r="G394" s="500" t="s">
        <v>958</v>
      </c>
      <c r="H394" s="501">
        <v>2</v>
      </c>
      <c r="I394" s="501">
        <v>622</v>
      </c>
      <c r="K394" s="500" t="s">
        <v>286</v>
      </c>
      <c r="L394" s="500" t="s">
        <v>1010</v>
      </c>
      <c r="M394" s="500" t="s">
        <v>283</v>
      </c>
      <c r="N394" s="501">
        <v>1</v>
      </c>
      <c r="U394" s="500" t="s">
        <v>958</v>
      </c>
      <c r="V394" s="501">
        <v>2</v>
      </c>
      <c r="W394" s="501">
        <v>108</v>
      </c>
      <c r="Z394" s="144"/>
      <c r="AA394" s="144"/>
      <c r="AB394" s="443"/>
    </row>
    <row r="395" spans="1:28" ht="15">
      <c r="A395" s="500" t="s">
        <v>952</v>
      </c>
      <c r="B395" s="500" t="s">
        <v>255</v>
      </c>
      <c r="C395" s="500" t="s">
        <v>250</v>
      </c>
      <c r="D395" s="500" t="s">
        <v>272</v>
      </c>
      <c r="E395" s="501">
        <v>146</v>
      </c>
      <c r="G395" s="500" t="s">
        <v>958</v>
      </c>
      <c r="H395" s="501">
        <v>3</v>
      </c>
      <c r="I395" s="501">
        <v>272</v>
      </c>
      <c r="K395" s="500" t="s">
        <v>286</v>
      </c>
      <c r="L395" s="500" t="s">
        <v>1010</v>
      </c>
      <c r="M395" s="500" t="s">
        <v>254</v>
      </c>
      <c r="N395" s="501">
        <v>15</v>
      </c>
      <c r="U395" s="500" t="s">
        <v>958</v>
      </c>
      <c r="V395" s="501">
        <v>3</v>
      </c>
      <c r="W395" s="501">
        <v>29</v>
      </c>
      <c r="Z395" s="144"/>
      <c r="AA395" s="144"/>
      <c r="AB395" s="443"/>
    </row>
    <row r="396" spans="1:28" ht="15">
      <c r="A396" s="500" t="s">
        <v>952</v>
      </c>
      <c r="B396" s="500" t="s">
        <v>255</v>
      </c>
      <c r="C396" s="500" t="s">
        <v>250</v>
      </c>
      <c r="D396" s="500" t="s">
        <v>273</v>
      </c>
      <c r="E396" s="501">
        <v>298</v>
      </c>
      <c r="G396" s="500" t="s">
        <v>958</v>
      </c>
      <c r="H396" s="501">
        <v>4</v>
      </c>
      <c r="I396" s="501">
        <v>1198</v>
      </c>
      <c r="K396" s="500" t="s">
        <v>286</v>
      </c>
      <c r="L396" s="500" t="s">
        <v>1010</v>
      </c>
      <c r="M396" s="500" t="s">
        <v>564</v>
      </c>
      <c r="N396" s="501">
        <v>1</v>
      </c>
      <c r="U396" s="500" t="s">
        <v>958</v>
      </c>
      <c r="V396" s="501">
        <v>4</v>
      </c>
      <c r="W396" s="501">
        <v>246</v>
      </c>
      <c r="Z396" s="144"/>
      <c r="AA396" s="144"/>
      <c r="AB396" s="443"/>
    </row>
    <row r="397" spans="1:28" ht="15">
      <c r="A397" s="500" t="s">
        <v>952</v>
      </c>
      <c r="B397" s="500" t="s">
        <v>274</v>
      </c>
      <c r="C397" s="500" t="s">
        <v>249</v>
      </c>
      <c r="D397" s="500" t="s">
        <v>272</v>
      </c>
      <c r="E397" s="501">
        <v>18</v>
      </c>
      <c r="G397" s="500" t="s">
        <v>958</v>
      </c>
      <c r="H397" s="501">
        <v>5</v>
      </c>
      <c r="I397" s="501">
        <v>247</v>
      </c>
      <c r="K397" s="500" t="s">
        <v>286</v>
      </c>
      <c r="L397" s="500" t="s">
        <v>1010</v>
      </c>
      <c r="M397" s="500" t="s">
        <v>562</v>
      </c>
      <c r="N397" s="501">
        <v>1</v>
      </c>
      <c r="U397" s="500" t="s">
        <v>958</v>
      </c>
      <c r="V397" s="501">
        <v>5</v>
      </c>
      <c r="W397" s="501">
        <v>36</v>
      </c>
      <c r="Z397" s="144"/>
      <c r="AA397" s="144"/>
      <c r="AB397" s="443"/>
    </row>
    <row r="398" spans="1:28" ht="15">
      <c r="A398" s="500" t="s">
        <v>952</v>
      </c>
      <c r="B398" s="500" t="s">
        <v>274</v>
      </c>
      <c r="C398" s="500" t="s">
        <v>249</v>
      </c>
      <c r="D398" s="500" t="s">
        <v>273</v>
      </c>
      <c r="E398" s="501">
        <v>157</v>
      </c>
      <c r="G398" s="500" t="s">
        <v>958</v>
      </c>
      <c r="H398" s="501">
        <v>6</v>
      </c>
      <c r="I398" s="501">
        <v>256</v>
      </c>
      <c r="K398" s="500" t="s">
        <v>286</v>
      </c>
      <c r="L398" s="500" t="s">
        <v>1010</v>
      </c>
      <c r="M398" s="500" t="s">
        <v>558</v>
      </c>
      <c r="N398" s="501">
        <v>561</v>
      </c>
      <c r="U398" s="500" t="s">
        <v>958</v>
      </c>
      <c r="V398" s="501">
        <v>6</v>
      </c>
      <c r="W398" s="501">
        <v>40</v>
      </c>
      <c r="Z398" s="144"/>
      <c r="AA398" s="144"/>
      <c r="AB398" s="443"/>
    </row>
    <row r="399" spans="1:28" ht="15">
      <c r="A399" s="500" t="s">
        <v>952</v>
      </c>
      <c r="B399" s="500" t="s">
        <v>274</v>
      </c>
      <c r="C399" s="500" t="s">
        <v>250</v>
      </c>
      <c r="D399" s="500" t="s">
        <v>272</v>
      </c>
      <c r="E399" s="501">
        <v>24</v>
      </c>
      <c r="G399" s="500" t="s">
        <v>958</v>
      </c>
      <c r="H399" s="501">
        <v>7</v>
      </c>
      <c r="I399" s="501">
        <v>259</v>
      </c>
      <c r="K399" s="500" t="s">
        <v>286</v>
      </c>
      <c r="L399" s="500" t="s">
        <v>1010</v>
      </c>
      <c r="M399" s="500" t="s">
        <v>559</v>
      </c>
      <c r="N399" s="501">
        <v>13</v>
      </c>
      <c r="U399" s="500" t="s">
        <v>958</v>
      </c>
      <c r="V399" s="501">
        <v>7</v>
      </c>
      <c r="W399" s="501">
        <v>34</v>
      </c>
      <c r="Z399" s="144"/>
      <c r="AA399" s="144"/>
      <c r="AB399" s="443"/>
    </row>
    <row r="400" spans="1:28" ht="15">
      <c r="A400" s="500" t="s">
        <v>952</v>
      </c>
      <c r="B400" s="500" t="s">
        <v>274</v>
      </c>
      <c r="C400" s="500" t="s">
        <v>250</v>
      </c>
      <c r="D400" s="500" t="s">
        <v>273</v>
      </c>
      <c r="E400" s="501">
        <v>148</v>
      </c>
      <c r="G400" s="500" t="s">
        <v>958</v>
      </c>
      <c r="H400" s="501">
        <v>8</v>
      </c>
      <c r="I400" s="501">
        <v>235</v>
      </c>
      <c r="K400" s="500" t="s">
        <v>286</v>
      </c>
      <c r="L400" s="500" t="s">
        <v>1010</v>
      </c>
      <c r="M400" s="500" t="s">
        <v>566</v>
      </c>
      <c r="N400" s="501">
        <v>1</v>
      </c>
      <c r="U400" s="500" t="s">
        <v>958</v>
      </c>
      <c r="V400" s="501">
        <v>8</v>
      </c>
      <c r="W400" s="501">
        <v>36</v>
      </c>
      <c r="Z400" s="144"/>
      <c r="AA400" s="144"/>
      <c r="AB400" s="443"/>
    </row>
    <row r="401" spans="1:28" ht="15">
      <c r="A401" s="500" t="s">
        <v>952</v>
      </c>
      <c r="B401" s="500" t="s">
        <v>275</v>
      </c>
      <c r="C401" s="500" t="s">
        <v>249</v>
      </c>
      <c r="D401" s="500" t="s">
        <v>272</v>
      </c>
      <c r="E401" s="501">
        <v>460</v>
      </c>
      <c r="G401" s="500" t="s">
        <v>958</v>
      </c>
      <c r="H401" s="501">
        <v>9</v>
      </c>
      <c r="I401" s="501">
        <v>169</v>
      </c>
      <c r="K401" s="500" t="s">
        <v>286</v>
      </c>
      <c r="L401" s="500" t="s">
        <v>1010</v>
      </c>
      <c r="M401" s="500" t="s">
        <v>560</v>
      </c>
      <c r="N401" s="501">
        <v>7</v>
      </c>
      <c r="U401" s="500" t="s">
        <v>958</v>
      </c>
      <c r="V401" s="501">
        <v>9</v>
      </c>
      <c r="W401" s="501">
        <v>32</v>
      </c>
      <c r="Z401" s="144"/>
      <c r="AA401" s="144"/>
      <c r="AB401" s="443"/>
    </row>
    <row r="402" spans="1:28" ht="15">
      <c r="A402" s="500" t="s">
        <v>952</v>
      </c>
      <c r="B402" s="500" t="s">
        <v>275</v>
      </c>
      <c r="C402" s="500" t="s">
        <v>249</v>
      </c>
      <c r="D402" s="500" t="s">
        <v>273</v>
      </c>
      <c r="E402" s="501">
        <v>564</v>
      </c>
      <c r="G402" s="500" t="s">
        <v>958</v>
      </c>
      <c r="H402" s="501">
        <v>10</v>
      </c>
      <c r="I402" s="501">
        <v>145</v>
      </c>
      <c r="K402" s="500" t="s">
        <v>286</v>
      </c>
      <c r="L402" s="500" t="s">
        <v>1010</v>
      </c>
      <c r="M402" s="500" t="s">
        <v>255</v>
      </c>
      <c r="N402" s="501">
        <v>13</v>
      </c>
      <c r="U402" s="500" t="s">
        <v>958</v>
      </c>
      <c r="V402" s="501">
        <v>10</v>
      </c>
      <c r="W402" s="501">
        <v>14</v>
      </c>
      <c r="Z402" s="144"/>
      <c r="AA402" s="144"/>
      <c r="AB402" s="443"/>
    </row>
    <row r="403" spans="1:28" ht="15">
      <c r="A403" s="500" t="s">
        <v>952</v>
      </c>
      <c r="B403" s="500" t="s">
        <v>275</v>
      </c>
      <c r="C403" s="500" t="s">
        <v>250</v>
      </c>
      <c r="D403" s="500" t="s">
        <v>272</v>
      </c>
      <c r="E403" s="501">
        <v>460</v>
      </c>
      <c r="G403" s="500" t="s">
        <v>958</v>
      </c>
      <c r="H403" s="501">
        <v>11</v>
      </c>
      <c r="I403" s="501">
        <v>71</v>
      </c>
      <c r="K403" s="500" t="s">
        <v>286</v>
      </c>
      <c r="L403" s="500" t="s">
        <v>1010</v>
      </c>
      <c r="M403" s="500" t="s">
        <v>569</v>
      </c>
      <c r="N403" s="501">
        <v>1</v>
      </c>
      <c r="U403" s="500" t="s">
        <v>958</v>
      </c>
      <c r="V403" s="501">
        <v>11</v>
      </c>
      <c r="W403" s="501">
        <v>14</v>
      </c>
      <c r="Z403" s="144"/>
      <c r="AA403" s="144"/>
      <c r="AB403" s="443"/>
    </row>
    <row r="404" spans="1:28" ht="15">
      <c r="A404" s="500" t="s">
        <v>952</v>
      </c>
      <c r="B404" s="500" t="s">
        <v>275</v>
      </c>
      <c r="C404" s="500" t="s">
        <v>250</v>
      </c>
      <c r="D404" s="500" t="s">
        <v>273</v>
      </c>
      <c r="E404" s="501">
        <v>603</v>
      </c>
      <c r="G404" s="500" t="s">
        <v>958</v>
      </c>
      <c r="H404" s="501">
        <v>12</v>
      </c>
      <c r="I404" s="501">
        <v>106</v>
      </c>
      <c r="K404" s="500" t="s">
        <v>286</v>
      </c>
      <c r="L404" s="500" t="s">
        <v>1010</v>
      </c>
      <c r="M404" s="500" t="s">
        <v>1105</v>
      </c>
      <c r="N404" s="501">
        <v>51</v>
      </c>
      <c r="U404" s="500" t="s">
        <v>958</v>
      </c>
      <c r="V404" s="501">
        <v>12</v>
      </c>
      <c r="W404" s="501">
        <v>17</v>
      </c>
      <c r="Z404" s="144"/>
      <c r="AA404" s="144"/>
      <c r="AB404" s="443"/>
    </row>
    <row r="405" spans="1:28" ht="15">
      <c r="A405" s="500" t="s">
        <v>953</v>
      </c>
      <c r="B405" s="500" t="s">
        <v>254</v>
      </c>
      <c r="C405" s="500" t="s">
        <v>249</v>
      </c>
      <c r="D405" s="500" t="s">
        <v>272</v>
      </c>
      <c r="E405" s="501">
        <v>1949</v>
      </c>
      <c r="G405" s="500" t="s">
        <v>959</v>
      </c>
      <c r="H405" s="501">
        <v>0</v>
      </c>
      <c r="I405" s="501">
        <v>320</v>
      </c>
      <c r="K405" s="500" t="s">
        <v>286</v>
      </c>
      <c r="L405" s="500" t="s">
        <v>1010</v>
      </c>
      <c r="M405" s="500" t="s">
        <v>274</v>
      </c>
      <c r="N405" s="501">
        <v>1</v>
      </c>
      <c r="U405" s="500" t="s">
        <v>959</v>
      </c>
      <c r="V405" s="501">
        <v>0</v>
      </c>
      <c r="W405" s="501">
        <v>334</v>
      </c>
      <c r="Z405" s="144"/>
      <c r="AA405" s="144"/>
      <c r="AB405" s="443"/>
    </row>
    <row r="406" spans="1:28" ht="15">
      <c r="A406" s="500" t="s">
        <v>953</v>
      </c>
      <c r="B406" s="500" t="s">
        <v>254</v>
      </c>
      <c r="C406" s="500" t="s">
        <v>249</v>
      </c>
      <c r="D406" s="500" t="s">
        <v>273</v>
      </c>
      <c r="E406" s="501">
        <v>302</v>
      </c>
      <c r="G406" s="500" t="s">
        <v>959</v>
      </c>
      <c r="H406" s="501">
        <v>1</v>
      </c>
      <c r="I406" s="501">
        <v>1515</v>
      </c>
      <c r="K406" s="500" t="s">
        <v>286</v>
      </c>
      <c r="L406" s="500" t="s">
        <v>1010</v>
      </c>
      <c r="M406" s="500" t="s">
        <v>286</v>
      </c>
      <c r="N406" s="501">
        <v>38</v>
      </c>
      <c r="U406" s="500" t="s">
        <v>959</v>
      </c>
      <c r="V406" s="501">
        <v>1</v>
      </c>
      <c r="W406" s="501">
        <v>1556</v>
      </c>
      <c r="Z406" s="144"/>
      <c r="AA406" s="144"/>
      <c r="AB406" s="443"/>
    </row>
    <row r="407" spans="1:28" ht="15">
      <c r="A407" s="500" t="s">
        <v>953</v>
      </c>
      <c r="B407" s="500" t="s">
        <v>254</v>
      </c>
      <c r="C407" s="500" t="s">
        <v>250</v>
      </c>
      <c r="D407" s="500" t="s">
        <v>272</v>
      </c>
      <c r="E407" s="501">
        <v>2053</v>
      </c>
      <c r="G407" s="500" t="s">
        <v>959</v>
      </c>
      <c r="H407" s="501">
        <v>2</v>
      </c>
      <c r="I407" s="501">
        <v>5309</v>
      </c>
      <c r="K407" s="500" t="s">
        <v>286</v>
      </c>
      <c r="L407" s="500" t="s">
        <v>1010</v>
      </c>
      <c r="M407" s="500" t="s">
        <v>283</v>
      </c>
      <c r="N407" s="501">
        <v>16741</v>
      </c>
      <c r="U407" s="500" t="s">
        <v>959</v>
      </c>
      <c r="V407" s="501">
        <v>2</v>
      </c>
      <c r="W407" s="501">
        <v>4961</v>
      </c>
      <c r="Z407" s="144"/>
      <c r="AA407" s="144"/>
      <c r="AB407" s="443"/>
    </row>
    <row r="408" spans="1:28" ht="15">
      <c r="A408" s="500" t="s">
        <v>953</v>
      </c>
      <c r="B408" s="500" t="s">
        <v>254</v>
      </c>
      <c r="C408" s="500" t="s">
        <v>250</v>
      </c>
      <c r="D408" s="500" t="s">
        <v>273</v>
      </c>
      <c r="E408" s="501">
        <v>306</v>
      </c>
      <c r="G408" s="500" t="s">
        <v>959</v>
      </c>
      <c r="H408" s="501">
        <v>3</v>
      </c>
      <c r="I408" s="501">
        <v>2464</v>
      </c>
      <c r="K408" s="500" t="s">
        <v>286</v>
      </c>
      <c r="L408" s="500" t="s">
        <v>1010</v>
      </c>
      <c r="M408" s="500" t="s">
        <v>284</v>
      </c>
      <c r="N408" s="501">
        <v>3</v>
      </c>
      <c r="U408" s="500" t="s">
        <v>959</v>
      </c>
      <c r="V408" s="501">
        <v>3</v>
      </c>
      <c r="W408" s="501">
        <v>2326</v>
      </c>
      <c r="Z408" s="144"/>
      <c r="AA408" s="144"/>
      <c r="AB408" s="443"/>
    </row>
    <row r="409" spans="1:28" ht="15">
      <c r="A409" s="500" t="s">
        <v>953</v>
      </c>
      <c r="B409" s="500" t="s">
        <v>255</v>
      </c>
      <c r="C409" s="500" t="s">
        <v>249</v>
      </c>
      <c r="D409" s="500" t="s">
        <v>272</v>
      </c>
      <c r="E409" s="501">
        <v>526</v>
      </c>
      <c r="G409" s="500" t="s">
        <v>959</v>
      </c>
      <c r="H409" s="501">
        <v>4</v>
      </c>
      <c r="I409" s="501">
        <v>9089</v>
      </c>
      <c r="K409" s="500" t="s">
        <v>286</v>
      </c>
      <c r="L409" s="500" t="s">
        <v>1010</v>
      </c>
      <c r="M409" s="500" t="s">
        <v>285</v>
      </c>
      <c r="N409" s="501">
        <v>29</v>
      </c>
      <c r="U409" s="500" t="s">
        <v>959</v>
      </c>
      <c r="V409" s="501">
        <v>4</v>
      </c>
      <c r="W409" s="501">
        <v>10677</v>
      </c>
      <c r="Z409" s="144"/>
      <c r="AA409" s="144"/>
      <c r="AB409" s="443"/>
    </row>
    <row r="410" spans="1:28" ht="15">
      <c r="A410" s="500" t="s">
        <v>953</v>
      </c>
      <c r="B410" s="500" t="s">
        <v>255</v>
      </c>
      <c r="C410" s="500" t="s">
        <v>249</v>
      </c>
      <c r="D410" s="500" t="s">
        <v>273</v>
      </c>
      <c r="E410" s="501">
        <v>122</v>
      </c>
      <c r="G410" s="500" t="s">
        <v>959</v>
      </c>
      <c r="H410" s="501">
        <v>5</v>
      </c>
      <c r="I410" s="501">
        <v>1057</v>
      </c>
      <c r="K410" s="500" t="s">
        <v>286</v>
      </c>
      <c r="L410" s="500" t="s">
        <v>1010</v>
      </c>
      <c r="M410" s="500" t="s">
        <v>256</v>
      </c>
      <c r="N410" s="501">
        <v>15</v>
      </c>
      <c r="U410" s="500" t="s">
        <v>959</v>
      </c>
      <c r="V410" s="501">
        <v>5</v>
      </c>
      <c r="W410" s="501">
        <v>1409</v>
      </c>
      <c r="Z410" s="144"/>
      <c r="AA410" s="144"/>
      <c r="AB410" s="443"/>
    </row>
    <row r="411" spans="1:28" ht="15">
      <c r="A411" s="500" t="s">
        <v>953</v>
      </c>
      <c r="B411" s="500" t="s">
        <v>255</v>
      </c>
      <c r="C411" s="500" t="s">
        <v>250</v>
      </c>
      <c r="D411" s="500" t="s">
        <v>272</v>
      </c>
      <c r="E411" s="501">
        <v>689</v>
      </c>
      <c r="G411" s="500" t="s">
        <v>959</v>
      </c>
      <c r="H411" s="501">
        <v>6</v>
      </c>
      <c r="I411" s="501">
        <v>1054</v>
      </c>
      <c r="K411" s="500" t="s">
        <v>286</v>
      </c>
      <c r="L411" s="500" t="s">
        <v>1010</v>
      </c>
      <c r="M411" s="500" t="s">
        <v>257</v>
      </c>
      <c r="N411" s="501">
        <v>1392</v>
      </c>
      <c r="U411" s="500" t="s">
        <v>959</v>
      </c>
      <c r="V411" s="501">
        <v>6</v>
      </c>
      <c r="W411" s="501">
        <v>1103</v>
      </c>
      <c r="Z411" s="144"/>
      <c r="AA411" s="144"/>
      <c r="AB411" s="443"/>
    </row>
    <row r="412" spans="1:28" ht="15">
      <c r="A412" s="500" t="s">
        <v>953</v>
      </c>
      <c r="B412" s="500" t="s">
        <v>255</v>
      </c>
      <c r="C412" s="500" t="s">
        <v>250</v>
      </c>
      <c r="D412" s="500" t="s">
        <v>273</v>
      </c>
      <c r="E412" s="501">
        <v>115</v>
      </c>
      <c r="G412" s="500" t="s">
        <v>959</v>
      </c>
      <c r="H412" s="501">
        <v>7</v>
      </c>
      <c r="I412" s="501">
        <v>922</v>
      </c>
      <c r="K412" s="500" t="s">
        <v>286</v>
      </c>
      <c r="L412" s="500" t="s">
        <v>1026</v>
      </c>
      <c r="M412" s="500" t="s">
        <v>254</v>
      </c>
      <c r="N412" s="501">
        <v>9</v>
      </c>
      <c r="U412" s="500" t="s">
        <v>959</v>
      </c>
      <c r="V412" s="501">
        <v>7</v>
      </c>
      <c r="W412" s="501">
        <v>944</v>
      </c>
      <c r="Z412" s="144"/>
      <c r="AA412" s="144"/>
      <c r="AB412" s="443"/>
    </row>
    <row r="413" spans="1:28" ht="15">
      <c r="A413" s="500" t="s">
        <v>953</v>
      </c>
      <c r="B413" s="500" t="s">
        <v>274</v>
      </c>
      <c r="C413" s="500" t="s">
        <v>249</v>
      </c>
      <c r="D413" s="500" t="s">
        <v>272</v>
      </c>
      <c r="E413" s="501">
        <v>1</v>
      </c>
      <c r="G413" s="500" t="s">
        <v>959</v>
      </c>
      <c r="H413" s="501">
        <v>8</v>
      </c>
      <c r="I413" s="501">
        <v>743</v>
      </c>
      <c r="K413" s="500" t="s">
        <v>286</v>
      </c>
      <c r="L413" s="500" t="s">
        <v>1026</v>
      </c>
      <c r="M413" s="500" t="s">
        <v>561</v>
      </c>
      <c r="N413" s="501">
        <v>1</v>
      </c>
      <c r="U413" s="500" t="s">
        <v>959</v>
      </c>
      <c r="V413" s="501">
        <v>8</v>
      </c>
      <c r="W413" s="501">
        <v>488</v>
      </c>
      <c r="Z413" s="144"/>
      <c r="AA413" s="144"/>
      <c r="AB413" s="443"/>
    </row>
    <row r="414" spans="1:28" ht="15">
      <c r="A414" s="500" t="s">
        <v>953</v>
      </c>
      <c r="B414" s="500" t="s">
        <v>275</v>
      </c>
      <c r="C414" s="500" t="s">
        <v>249</v>
      </c>
      <c r="D414" s="500" t="s">
        <v>272</v>
      </c>
      <c r="E414" s="501">
        <v>242</v>
      </c>
      <c r="G414" s="500" t="s">
        <v>959</v>
      </c>
      <c r="H414" s="501">
        <v>9</v>
      </c>
      <c r="I414" s="501">
        <v>581</v>
      </c>
      <c r="K414" s="500" t="s">
        <v>286</v>
      </c>
      <c r="L414" s="500" t="s">
        <v>1026</v>
      </c>
      <c r="M414" s="500" t="s">
        <v>558</v>
      </c>
      <c r="N414" s="501">
        <v>1085</v>
      </c>
      <c r="U414" s="500" t="s">
        <v>959</v>
      </c>
      <c r="V414" s="501">
        <v>9</v>
      </c>
      <c r="W414" s="501">
        <v>283</v>
      </c>
      <c r="Z414" s="144"/>
      <c r="AA414" s="144"/>
      <c r="AB414" s="443"/>
    </row>
    <row r="415" spans="1:28" ht="15">
      <c r="A415" s="500" t="s">
        <v>953</v>
      </c>
      <c r="B415" s="500" t="s">
        <v>275</v>
      </c>
      <c r="C415" s="500" t="s">
        <v>249</v>
      </c>
      <c r="D415" s="500" t="s">
        <v>273</v>
      </c>
      <c r="E415" s="501">
        <v>97</v>
      </c>
      <c r="G415" s="500" t="s">
        <v>959</v>
      </c>
      <c r="H415" s="501">
        <v>10</v>
      </c>
      <c r="I415" s="501">
        <v>428</v>
      </c>
      <c r="K415" s="500" t="s">
        <v>286</v>
      </c>
      <c r="L415" s="500" t="s">
        <v>1026</v>
      </c>
      <c r="M415" s="500" t="s">
        <v>563</v>
      </c>
      <c r="N415" s="501">
        <v>1</v>
      </c>
      <c r="U415" s="500" t="s">
        <v>959</v>
      </c>
      <c r="V415" s="501">
        <v>10</v>
      </c>
      <c r="W415" s="501">
        <v>157</v>
      </c>
      <c r="Z415" s="144"/>
      <c r="AA415" s="144"/>
      <c r="AB415" s="443"/>
    </row>
    <row r="416" spans="1:28" ht="15">
      <c r="A416" s="500" t="s">
        <v>953</v>
      </c>
      <c r="B416" s="500" t="s">
        <v>275</v>
      </c>
      <c r="C416" s="500" t="s">
        <v>250</v>
      </c>
      <c r="D416" s="500" t="s">
        <v>272</v>
      </c>
      <c r="E416" s="501">
        <v>201</v>
      </c>
      <c r="G416" s="500" t="s">
        <v>959</v>
      </c>
      <c r="H416" s="501">
        <v>11</v>
      </c>
      <c r="I416" s="501">
        <v>395</v>
      </c>
      <c r="K416" s="500" t="s">
        <v>286</v>
      </c>
      <c r="L416" s="500" t="s">
        <v>1026</v>
      </c>
      <c r="M416" s="500" t="s">
        <v>559</v>
      </c>
      <c r="N416" s="501">
        <v>2</v>
      </c>
      <c r="U416" s="500" t="s">
        <v>959</v>
      </c>
      <c r="V416" s="501">
        <v>11</v>
      </c>
      <c r="W416" s="501">
        <v>102</v>
      </c>
      <c r="Z416" s="144"/>
      <c r="AA416" s="144"/>
      <c r="AB416" s="443"/>
    </row>
    <row r="417" spans="1:28" ht="15">
      <c r="A417" s="500" t="s">
        <v>953</v>
      </c>
      <c r="B417" s="500" t="s">
        <v>275</v>
      </c>
      <c r="C417" s="500" t="s">
        <v>250</v>
      </c>
      <c r="D417" s="500" t="s">
        <v>273</v>
      </c>
      <c r="E417" s="501">
        <v>66</v>
      </c>
      <c r="G417" s="500" t="s">
        <v>959</v>
      </c>
      <c r="H417" s="501">
        <v>12</v>
      </c>
      <c r="I417" s="501">
        <v>437</v>
      </c>
      <c r="K417" s="500" t="s">
        <v>286</v>
      </c>
      <c r="L417" s="500" t="s">
        <v>1026</v>
      </c>
      <c r="M417" s="500" t="s">
        <v>560</v>
      </c>
      <c r="N417" s="501">
        <v>4</v>
      </c>
      <c r="U417" s="500" t="s">
        <v>959</v>
      </c>
      <c r="V417" s="501">
        <v>12</v>
      </c>
      <c r="W417" s="501">
        <v>79</v>
      </c>
      <c r="Z417" s="144"/>
      <c r="AA417" s="144"/>
      <c r="AB417" s="443"/>
    </row>
    <row r="418" spans="1:28" ht="15">
      <c r="A418" s="500" t="s">
        <v>954</v>
      </c>
      <c r="B418" s="500" t="s">
        <v>254</v>
      </c>
      <c r="C418" s="500" t="s">
        <v>249</v>
      </c>
      <c r="D418" s="500" t="s">
        <v>272</v>
      </c>
      <c r="E418" s="501">
        <v>439</v>
      </c>
      <c r="G418" s="500" t="s">
        <v>960</v>
      </c>
      <c r="H418" s="501">
        <v>0</v>
      </c>
      <c r="I418" s="501">
        <v>186</v>
      </c>
      <c r="K418" s="500" t="s">
        <v>286</v>
      </c>
      <c r="L418" s="500" t="s">
        <v>1026</v>
      </c>
      <c r="M418" s="500" t="s">
        <v>255</v>
      </c>
      <c r="N418" s="501">
        <v>2</v>
      </c>
      <c r="U418" s="500" t="s">
        <v>960</v>
      </c>
      <c r="V418" s="501">
        <v>0</v>
      </c>
      <c r="W418" s="501">
        <v>240</v>
      </c>
      <c r="Z418" s="144"/>
      <c r="AA418" s="144"/>
      <c r="AB418" s="443"/>
    </row>
    <row r="419" spans="1:28" ht="15">
      <c r="A419" s="500" t="s">
        <v>954</v>
      </c>
      <c r="B419" s="500" t="s">
        <v>254</v>
      </c>
      <c r="C419" s="500" t="s">
        <v>249</v>
      </c>
      <c r="D419" s="500" t="s">
        <v>273</v>
      </c>
      <c r="E419" s="501">
        <v>3543</v>
      </c>
      <c r="G419" s="500" t="s">
        <v>960</v>
      </c>
      <c r="H419" s="501">
        <v>1</v>
      </c>
      <c r="I419" s="501">
        <v>795</v>
      </c>
      <c r="K419" s="500" t="s">
        <v>286</v>
      </c>
      <c r="L419" s="500" t="s">
        <v>1026</v>
      </c>
      <c r="M419" s="500" t="s">
        <v>569</v>
      </c>
      <c r="N419" s="501">
        <v>4</v>
      </c>
      <c r="U419" s="500" t="s">
        <v>960</v>
      </c>
      <c r="V419" s="501">
        <v>1</v>
      </c>
      <c r="W419" s="501">
        <v>1150</v>
      </c>
      <c r="Z419" s="144"/>
      <c r="AA419" s="144"/>
      <c r="AB419" s="443"/>
    </row>
    <row r="420" spans="1:28" ht="15">
      <c r="A420" s="500" t="s">
        <v>954</v>
      </c>
      <c r="B420" s="500" t="s">
        <v>254</v>
      </c>
      <c r="C420" s="500" t="s">
        <v>250</v>
      </c>
      <c r="D420" s="500" t="s">
        <v>272</v>
      </c>
      <c r="E420" s="501">
        <v>368</v>
      </c>
      <c r="G420" s="500" t="s">
        <v>960</v>
      </c>
      <c r="H420" s="501">
        <v>2</v>
      </c>
      <c r="I420" s="501">
        <v>2322</v>
      </c>
      <c r="K420" s="500" t="s">
        <v>286</v>
      </c>
      <c r="L420" s="500" t="s">
        <v>1026</v>
      </c>
      <c r="M420" s="500" t="s">
        <v>274</v>
      </c>
      <c r="N420" s="501">
        <v>2</v>
      </c>
      <c r="U420" s="500" t="s">
        <v>960</v>
      </c>
      <c r="V420" s="501">
        <v>2</v>
      </c>
      <c r="W420" s="501">
        <v>3438</v>
      </c>
      <c r="Z420" s="144"/>
      <c r="AA420" s="144"/>
      <c r="AB420" s="443"/>
    </row>
    <row r="421" spans="1:28" ht="15">
      <c r="A421" s="500" t="s">
        <v>954</v>
      </c>
      <c r="B421" s="500" t="s">
        <v>254</v>
      </c>
      <c r="C421" s="500" t="s">
        <v>250</v>
      </c>
      <c r="D421" s="500" t="s">
        <v>273</v>
      </c>
      <c r="E421" s="501">
        <v>3196</v>
      </c>
      <c r="G421" s="500" t="s">
        <v>960</v>
      </c>
      <c r="H421" s="501">
        <v>3</v>
      </c>
      <c r="I421" s="501">
        <v>1144</v>
      </c>
      <c r="K421" s="500" t="s">
        <v>286</v>
      </c>
      <c r="L421" s="500" t="s">
        <v>1026</v>
      </c>
      <c r="M421" s="500" t="s">
        <v>286</v>
      </c>
      <c r="N421" s="501">
        <v>7</v>
      </c>
      <c r="U421" s="500" t="s">
        <v>960</v>
      </c>
      <c r="V421" s="501">
        <v>3</v>
      </c>
      <c r="W421" s="501">
        <v>1533</v>
      </c>
      <c r="Z421" s="144"/>
      <c r="AA421" s="144"/>
      <c r="AB421" s="443"/>
    </row>
    <row r="422" spans="1:28" ht="15">
      <c r="A422" s="500" t="s">
        <v>954</v>
      </c>
      <c r="B422" s="500" t="s">
        <v>255</v>
      </c>
      <c r="C422" s="500" t="s">
        <v>249</v>
      </c>
      <c r="D422" s="500" t="s">
        <v>272</v>
      </c>
      <c r="E422" s="501">
        <v>373</v>
      </c>
      <c r="G422" s="500" t="s">
        <v>960</v>
      </c>
      <c r="H422" s="501">
        <v>4</v>
      </c>
      <c r="I422" s="501">
        <v>5267</v>
      </c>
      <c r="K422" s="500" t="s">
        <v>286</v>
      </c>
      <c r="L422" s="500" t="s">
        <v>1026</v>
      </c>
      <c r="M422" s="500" t="s">
        <v>283</v>
      </c>
      <c r="N422" s="501">
        <v>10733</v>
      </c>
      <c r="U422" s="500" t="s">
        <v>960</v>
      </c>
      <c r="V422" s="501">
        <v>4</v>
      </c>
      <c r="W422" s="501">
        <v>9789</v>
      </c>
      <c r="Z422" s="144"/>
      <c r="AA422" s="144"/>
      <c r="AB422" s="443"/>
    </row>
    <row r="423" spans="1:28" ht="15">
      <c r="A423" s="500" t="s">
        <v>954</v>
      </c>
      <c r="B423" s="500" t="s">
        <v>255</v>
      </c>
      <c r="C423" s="500" t="s">
        <v>249</v>
      </c>
      <c r="D423" s="500" t="s">
        <v>273</v>
      </c>
      <c r="E423" s="501">
        <v>3461</v>
      </c>
      <c r="G423" s="500" t="s">
        <v>960</v>
      </c>
      <c r="H423" s="501">
        <v>5</v>
      </c>
      <c r="I423" s="501">
        <v>861</v>
      </c>
      <c r="K423" s="500" t="s">
        <v>286</v>
      </c>
      <c r="L423" s="500" t="s">
        <v>1026</v>
      </c>
      <c r="M423" s="500" t="s">
        <v>285</v>
      </c>
      <c r="N423" s="501">
        <v>63</v>
      </c>
      <c r="U423" s="500" t="s">
        <v>960</v>
      </c>
      <c r="V423" s="501">
        <v>5</v>
      </c>
      <c r="W423" s="501">
        <v>1483</v>
      </c>
      <c r="Z423" s="144"/>
      <c r="AA423" s="144"/>
      <c r="AB423" s="443"/>
    </row>
    <row r="424" spans="1:28" ht="15">
      <c r="A424" s="500" t="s">
        <v>954</v>
      </c>
      <c r="B424" s="500" t="s">
        <v>255</v>
      </c>
      <c r="C424" s="500" t="s">
        <v>250</v>
      </c>
      <c r="D424" s="500" t="s">
        <v>272</v>
      </c>
      <c r="E424" s="501">
        <v>282</v>
      </c>
      <c r="G424" s="500" t="s">
        <v>960</v>
      </c>
      <c r="H424" s="501">
        <v>6</v>
      </c>
      <c r="I424" s="501">
        <v>885</v>
      </c>
      <c r="K424" s="500" t="s">
        <v>286</v>
      </c>
      <c r="L424" s="500" t="s">
        <v>1026</v>
      </c>
      <c r="M424" s="500" t="s">
        <v>256</v>
      </c>
      <c r="N424" s="501">
        <v>5</v>
      </c>
      <c r="U424" s="500" t="s">
        <v>960</v>
      </c>
      <c r="V424" s="501">
        <v>6</v>
      </c>
      <c r="W424" s="501">
        <v>1363</v>
      </c>
      <c r="Z424" s="144"/>
      <c r="AA424" s="144"/>
      <c r="AB424" s="443"/>
    </row>
    <row r="425" spans="1:28" ht="15">
      <c r="A425" s="500" t="s">
        <v>954</v>
      </c>
      <c r="B425" s="500" t="s">
        <v>255</v>
      </c>
      <c r="C425" s="500" t="s">
        <v>250</v>
      </c>
      <c r="D425" s="500" t="s">
        <v>273</v>
      </c>
      <c r="E425" s="501">
        <v>2797</v>
      </c>
      <c r="G425" s="500" t="s">
        <v>960</v>
      </c>
      <c r="H425" s="501">
        <v>7</v>
      </c>
      <c r="I425" s="501">
        <v>765</v>
      </c>
      <c r="K425" s="500" t="s">
        <v>286</v>
      </c>
      <c r="L425" s="500" t="s">
        <v>1026</v>
      </c>
      <c r="M425" s="500" t="s">
        <v>257</v>
      </c>
      <c r="N425" s="501">
        <v>1633</v>
      </c>
      <c r="U425" s="500" t="s">
        <v>960</v>
      </c>
      <c r="V425" s="501">
        <v>7</v>
      </c>
      <c r="W425" s="501">
        <v>1168</v>
      </c>
      <c r="Z425" s="144"/>
      <c r="AA425" s="144"/>
      <c r="AB425" s="443"/>
    </row>
    <row r="426" spans="1:28" ht="15">
      <c r="A426" s="500" t="s">
        <v>954</v>
      </c>
      <c r="B426" s="500" t="s">
        <v>274</v>
      </c>
      <c r="C426" s="500" t="s">
        <v>249</v>
      </c>
      <c r="D426" s="500" t="s">
        <v>272</v>
      </c>
      <c r="E426" s="501">
        <v>8</v>
      </c>
      <c r="G426" s="500" t="s">
        <v>960</v>
      </c>
      <c r="H426" s="501">
        <v>8</v>
      </c>
      <c r="I426" s="501">
        <v>683</v>
      </c>
      <c r="K426" s="500" t="s">
        <v>286</v>
      </c>
      <c r="L426" s="500" t="s">
        <v>1030</v>
      </c>
      <c r="M426" s="500" t="s">
        <v>254</v>
      </c>
      <c r="N426" s="501">
        <v>9</v>
      </c>
      <c r="U426" s="500" t="s">
        <v>960</v>
      </c>
      <c r="V426" s="501">
        <v>8</v>
      </c>
      <c r="W426" s="501">
        <v>855</v>
      </c>
      <c r="Z426" s="144"/>
      <c r="AA426" s="144"/>
      <c r="AB426" s="443"/>
    </row>
    <row r="427" spans="1:28" ht="15">
      <c r="A427" s="500" t="s">
        <v>954</v>
      </c>
      <c r="B427" s="500" t="s">
        <v>274</v>
      </c>
      <c r="C427" s="500" t="s">
        <v>249</v>
      </c>
      <c r="D427" s="500" t="s">
        <v>273</v>
      </c>
      <c r="E427" s="501">
        <v>100</v>
      </c>
      <c r="G427" s="500" t="s">
        <v>960</v>
      </c>
      <c r="H427" s="501">
        <v>9</v>
      </c>
      <c r="I427" s="501">
        <v>501</v>
      </c>
      <c r="K427" s="500" t="s">
        <v>286</v>
      </c>
      <c r="L427" s="500" t="s">
        <v>1030</v>
      </c>
      <c r="M427" s="500" t="s">
        <v>562</v>
      </c>
      <c r="N427" s="501">
        <v>67</v>
      </c>
      <c r="U427" s="500" t="s">
        <v>960</v>
      </c>
      <c r="V427" s="501">
        <v>9</v>
      </c>
      <c r="W427" s="501">
        <v>645</v>
      </c>
      <c r="Z427" s="144"/>
      <c r="AA427" s="144"/>
      <c r="AB427" s="443"/>
    </row>
    <row r="428" spans="1:28" ht="15">
      <c r="A428" s="500" t="s">
        <v>954</v>
      </c>
      <c r="B428" s="500" t="s">
        <v>274</v>
      </c>
      <c r="C428" s="500" t="s">
        <v>250</v>
      </c>
      <c r="D428" s="500" t="s">
        <v>272</v>
      </c>
      <c r="E428" s="501">
        <v>4</v>
      </c>
      <c r="G428" s="500" t="s">
        <v>960</v>
      </c>
      <c r="H428" s="501">
        <v>10</v>
      </c>
      <c r="I428" s="501">
        <v>362</v>
      </c>
      <c r="K428" s="500" t="s">
        <v>286</v>
      </c>
      <c r="L428" s="500" t="s">
        <v>1030</v>
      </c>
      <c r="M428" s="500" t="s">
        <v>558</v>
      </c>
      <c r="N428" s="501">
        <v>18</v>
      </c>
      <c r="U428" s="500" t="s">
        <v>960</v>
      </c>
      <c r="V428" s="501">
        <v>10</v>
      </c>
      <c r="W428" s="501">
        <v>445</v>
      </c>
      <c r="Z428" s="144"/>
      <c r="AA428" s="144"/>
      <c r="AB428" s="443"/>
    </row>
    <row r="429" spans="1:28" ht="15">
      <c r="A429" s="500" t="s">
        <v>954</v>
      </c>
      <c r="B429" s="500" t="s">
        <v>274</v>
      </c>
      <c r="C429" s="500" t="s">
        <v>250</v>
      </c>
      <c r="D429" s="500" t="s">
        <v>273</v>
      </c>
      <c r="E429" s="501">
        <v>72</v>
      </c>
      <c r="G429" s="500" t="s">
        <v>960</v>
      </c>
      <c r="H429" s="501">
        <v>11</v>
      </c>
      <c r="I429" s="501">
        <v>338</v>
      </c>
      <c r="K429" s="500" t="s">
        <v>286</v>
      </c>
      <c r="L429" s="500" t="s">
        <v>1030</v>
      </c>
      <c r="M429" s="500" t="s">
        <v>563</v>
      </c>
      <c r="N429" s="501">
        <v>10</v>
      </c>
      <c r="U429" s="500" t="s">
        <v>960</v>
      </c>
      <c r="V429" s="501">
        <v>11</v>
      </c>
      <c r="W429" s="501">
        <v>269</v>
      </c>
      <c r="Z429" s="144"/>
      <c r="AA429" s="144"/>
      <c r="AB429" s="443"/>
    </row>
    <row r="430" spans="1:28" ht="15">
      <c r="A430" s="500" t="s">
        <v>954</v>
      </c>
      <c r="B430" s="500" t="s">
        <v>275</v>
      </c>
      <c r="C430" s="500" t="s">
        <v>249</v>
      </c>
      <c r="D430" s="500" t="s">
        <v>272</v>
      </c>
      <c r="E430" s="501">
        <v>104</v>
      </c>
      <c r="G430" s="500" t="s">
        <v>960</v>
      </c>
      <c r="H430" s="501">
        <v>12</v>
      </c>
      <c r="I430" s="501">
        <v>423</v>
      </c>
      <c r="K430" s="500" t="s">
        <v>286</v>
      </c>
      <c r="L430" s="500" t="s">
        <v>1030</v>
      </c>
      <c r="M430" s="500" t="s">
        <v>559</v>
      </c>
      <c r="N430" s="501">
        <v>1</v>
      </c>
      <c r="U430" s="500" t="s">
        <v>960</v>
      </c>
      <c r="V430" s="501">
        <v>12</v>
      </c>
      <c r="W430" s="501">
        <v>252</v>
      </c>
      <c r="Z430" s="144"/>
      <c r="AA430" s="144"/>
      <c r="AB430" s="443"/>
    </row>
    <row r="431" spans="1:28" ht="15">
      <c r="A431" s="500" t="s">
        <v>954</v>
      </c>
      <c r="B431" s="500" t="s">
        <v>275</v>
      </c>
      <c r="C431" s="500" t="s">
        <v>249</v>
      </c>
      <c r="D431" s="500" t="s">
        <v>273</v>
      </c>
      <c r="E431" s="501">
        <v>554</v>
      </c>
      <c r="G431" s="500" t="s">
        <v>961</v>
      </c>
      <c r="H431" s="501">
        <v>0</v>
      </c>
      <c r="I431" s="501">
        <v>8</v>
      </c>
      <c r="K431" s="500" t="s">
        <v>286</v>
      </c>
      <c r="L431" s="500" t="s">
        <v>1030</v>
      </c>
      <c r="M431" s="500" t="s">
        <v>560</v>
      </c>
      <c r="N431" s="501">
        <v>1</v>
      </c>
      <c r="U431" s="500" t="s">
        <v>961</v>
      </c>
      <c r="V431" s="501">
        <v>0</v>
      </c>
      <c r="W431" s="501">
        <v>8</v>
      </c>
      <c r="Z431" s="144"/>
      <c r="AA431" s="144"/>
      <c r="AB431" s="443"/>
    </row>
    <row r="432" spans="1:28" ht="15">
      <c r="A432" s="500" t="s">
        <v>954</v>
      </c>
      <c r="B432" s="500" t="s">
        <v>275</v>
      </c>
      <c r="C432" s="500" t="s">
        <v>250</v>
      </c>
      <c r="D432" s="500" t="s">
        <v>272</v>
      </c>
      <c r="E432" s="501">
        <v>71</v>
      </c>
      <c r="G432" s="500" t="s">
        <v>961</v>
      </c>
      <c r="H432" s="501">
        <v>1</v>
      </c>
      <c r="I432" s="501">
        <v>59</v>
      </c>
      <c r="K432" s="500" t="s">
        <v>286</v>
      </c>
      <c r="L432" s="500" t="s">
        <v>1030</v>
      </c>
      <c r="M432" s="500" t="s">
        <v>255</v>
      </c>
      <c r="N432" s="501">
        <v>3</v>
      </c>
      <c r="U432" s="500" t="s">
        <v>961</v>
      </c>
      <c r="V432" s="501">
        <v>1</v>
      </c>
      <c r="W432" s="501">
        <v>34</v>
      </c>
      <c r="Z432" s="144"/>
      <c r="AA432" s="144"/>
      <c r="AB432" s="443"/>
    </row>
    <row r="433" spans="1:28" ht="15">
      <c r="A433" s="500" t="s">
        <v>954</v>
      </c>
      <c r="B433" s="500" t="s">
        <v>275</v>
      </c>
      <c r="C433" s="500" t="s">
        <v>250</v>
      </c>
      <c r="D433" s="500" t="s">
        <v>273</v>
      </c>
      <c r="E433" s="501">
        <v>369</v>
      </c>
      <c r="G433" s="500" t="s">
        <v>961</v>
      </c>
      <c r="H433" s="501">
        <v>2</v>
      </c>
      <c r="I433" s="501">
        <v>207</v>
      </c>
      <c r="K433" s="500" t="s">
        <v>286</v>
      </c>
      <c r="L433" s="500" t="s">
        <v>1030</v>
      </c>
      <c r="M433" s="500" t="s">
        <v>569</v>
      </c>
      <c r="N433" s="501">
        <v>6</v>
      </c>
      <c r="U433" s="500" t="s">
        <v>961</v>
      </c>
      <c r="V433" s="501">
        <v>2</v>
      </c>
      <c r="W433" s="501">
        <v>157</v>
      </c>
      <c r="Z433" s="144"/>
      <c r="AA433" s="144"/>
      <c r="AB433" s="443"/>
    </row>
    <row r="434" spans="1:28" ht="15">
      <c r="A434" s="500" t="s">
        <v>955</v>
      </c>
      <c r="B434" s="500" t="s">
        <v>254</v>
      </c>
      <c r="C434" s="500" t="s">
        <v>249</v>
      </c>
      <c r="D434" s="500" t="s">
        <v>272</v>
      </c>
      <c r="E434" s="501">
        <v>1813</v>
      </c>
      <c r="G434" s="500" t="s">
        <v>961</v>
      </c>
      <c r="H434" s="501">
        <v>3</v>
      </c>
      <c r="I434" s="501">
        <v>140</v>
      </c>
      <c r="K434" s="500" t="s">
        <v>286</v>
      </c>
      <c r="L434" s="500" t="s">
        <v>1030</v>
      </c>
      <c r="M434" s="500" t="s">
        <v>286</v>
      </c>
      <c r="N434" s="501">
        <v>6</v>
      </c>
      <c r="U434" s="500" t="s">
        <v>961</v>
      </c>
      <c r="V434" s="501">
        <v>3</v>
      </c>
      <c r="W434" s="501">
        <v>88</v>
      </c>
      <c r="Z434" s="144"/>
      <c r="AA434" s="144"/>
      <c r="AB434" s="443"/>
    </row>
    <row r="435" spans="1:28" ht="15">
      <c r="A435" s="500" t="s">
        <v>955</v>
      </c>
      <c r="B435" s="500" t="s">
        <v>254</v>
      </c>
      <c r="C435" s="500" t="s">
        <v>249</v>
      </c>
      <c r="D435" s="500" t="s">
        <v>273</v>
      </c>
      <c r="E435" s="501">
        <v>609</v>
      </c>
      <c r="G435" s="500" t="s">
        <v>961</v>
      </c>
      <c r="H435" s="501">
        <v>4</v>
      </c>
      <c r="I435" s="501">
        <v>491</v>
      </c>
      <c r="K435" s="500" t="s">
        <v>286</v>
      </c>
      <c r="L435" s="500" t="s">
        <v>1030</v>
      </c>
      <c r="M435" s="500" t="s">
        <v>283</v>
      </c>
      <c r="N435" s="501">
        <v>5649</v>
      </c>
      <c r="U435" s="500" t="s">
        <v>961</v>
      </c>
      <c r="V435" s="501">
        <v>4</v>
      </c>
      <c r="W435" s="501">
        <v>425</v>
      </c>
      <c r="Z435" s="144"/>
      <c r="AA435" s="144"/>
      <c r="AB435" s="443"/>
    </row>
    <row r="436" spans="1:28" ht="15">
      <c r="A436" s="500" t="s">
        <v>955</v>
      </c>
      <c r="B436" s="500" t="s">
        <v>254</v>
      </c>
      <c r="C436" s="500" t="s">
        <v>250</v>
      </c>
      <c r="D436" s="500" t="s">
        <v>272</v>
      </c>
      <c r="E436" s="501">
        <v>2097</v>
      </c>
      <c r="G436" s="500" t="s">
        <v>961</v>
      </c>
      <c r="H436" s="501">
        <v>5</v>
      </c>
      <c r="I436" s="501">
        <v>99</v>
      </c>
      <c r="K436" s="500" t="s">
        <v>286</v>
      </c>
      <c r="L436" s="500" t="s">
        <v>1030</v>
      </c>
      <c r="M436" s="500" t="s">
        <v>285</v>
      </c>
      <c r="N436" s="501">
        <v>33</v>
      </c>
      <c r="U436" s="500" t="s">
        <v>961</v>
      </c>
      <c r="V436" s="501">
        <v>5</v>
      </c>
      <c r="W436" s="501">
        <v>89</v>
      </c>
      <c r="Z436" s="144"/>
      <c r="AA436" s="144"/>
      <c r="AB436" s="443"/>
    </row>
    <row r="437" spans="1:28" ht="15">
      <c r="A437" s="500" t="s">
        <v>955</v>
      </c>
      <c r="B437" s="500" t="s">
        <v>254</v>
      </c>
      <c r="C437" s="500" t="s">
        <v>250</v>
      </c>
      <c r="D437" s="500" t="s">
        <v>273</v>
      </c>
      <c r="E437" s="501">
        <v>533</v>
      </c>
      <c r="G437" s="500" t="s">
        <v>961</v>
      </c>
      <c r="H437" s="501">
        <v>6</v>
      </c>
      <c r="I437" s="501">
        <v>116</v>
      </c>
      <c r="K437" s="500" t="s">
        <v>286</v>
      </c>
      <c r="L437" s="500" t="s">
        <v>1030</v>
      </c>
      <c r="M437" s="500" t="s">
        <v>256</v>
      </c>
      <c r="N437" s="501">
        <v>6</v>
      </c>
      <c r="U437" s="500" t="s">
        <v>961</v>
      </c>
      <c r="V437" s="501">
        <v>6</v>
      </c>
      <c r="W437" s="501">
        <v>115</v>
      </c>
      <c r="Z437" s="144"/>
      <c r="AA437" s="144"/>
      <c r="AB437" s="443"/>
    </row>
    <row r="438" spans="1:28" ht="15">
      <c r="A438" s="500" t="s">
        <v>955</v>
      </c>
      <c r="B438" s="500" t="s">
        <v>255</v>
      </c>
      <c r="C438" s="500" t="s">
        <v>249</v>
      </c>
      <c r="D438" s="500" t="s">
        <v>272</v>
      </c>
      <c r="E438" s="501">
        <v>159</v>
      </c>
      <c r="G438" s="500" t="s">
        <v>961</v>
      </c>
      <c r="H438" s="501">
        <v>7</v>
      </c>
      <c r="I438" s="501">
        <v>115</v>
      </c>
      <c r="K438" s="500" t="s">
        <v>286</v>
      </c>
      <c r="L438" s="500" t="s">
        <v>1030</v>
      </c>
      <c r="M438" s="500" t="s">
        <v>257</v>
      </c>
      <c r="N438" s="501">
        <v>832</v>
      </c>
      <c r="U438" s="500" t="s">
        <v>961</v>
      </c>
      <c r="V438" s="501">
        <v>7</v>
      </c>
      <c r="W438" s="501">
        <v>79</v>
      </c>
      <c r="Z438" s="144"/>
      <c r="AA438" s="144"/>
      <c r="AB438" s="443"/>
    </row>
    <row r="439" spans="1:28" ht="15">
      <c r="A439" s="500" t="s">
        <v>955</v>
      </c>
      <c r="B439" s="500" t="s">
        <v>255</v>
      </c>
      <c r="C439" s="500" t="s">
        <v>249</v>
      </c>
      <c r="D439" s="500" t="s">
        <v>273</v>
      </c>
      <c r="E439" s="501">
        <v>174</v>
      </c>
      <c r="G439" s="500" t="s">
        <v>961</v>
      </c>
      <c r="H439" s="501">
        <v>8</v>
      </c>
      <c r="I439" s="501">
        <v>99</v>
      </c>
      <c r="K439" s="500" t="s">
        <v>286</v>
      </c>
      <c r="L439" s="500" t="s">
        <v>1032</v>
      </c>
      <c r="M439" s="500" t="s">
        <v>283</v>
      </c>
      <c r="N439" s="501">
        <v>7</v>
      </c>
      <c r="U439" s="500" t="s">
        <v>961</v>
      </c>
      <c r="V439" s="501">
        <v>8</v>
      </c>
      <c r="W439" s="501">
        <v>56</v>
      </c>
      <c r="Z439" s="144"/>
      <c r="AA439" s="144"/>
      <c r="AB439" s="443"/>
    </row>
    <row r="440" spans="1:28" ht="15">
      <c r="A440" s="500" t="s">
        <v>955</v>
      </c>
      <c r="B440" s="500" t="s">
        <v>255</v>
      </c>
      <c r="C440" s="500" t="s">
        <v>250</v>
      </c>
      <c r="D440" s="500" t="s">
        <v>272</v>
      </c>
      <c r="E440" s="501">
        <v>223</v>
      </c>
      <c r="G440" s="500" t="s">
        <v>961</v>
      </c>
      <c r="H440" s="501">
        <v>9</v>
      </c>
      <c r="I440" s="501">
        <v>64</v>
      </c>
      <c r="K440" s="500" t="s">
        <v>286</v>
      </c>
      <c r="L440" s="500" t="s">
        <v>1032</v>
      </c>
      <c r="M440" s="500" t="s">
        <v>254</v>
      </c>
      <c r="N440" s="501">
        <v>17</v>
      </c>
      <c r="U440" s="500" t="s">
        <v>961</v>
      </c>
      <c r="V440" s="501">
        <v>9</v>
      </c>
      <c r="W440" s="501">
        <v>40</v>
      </c>
      <c r="Z440" s="144"/>
      <c r="AA440" s="144"/>
      <c r="AB440" s="443"/>
    </row>
    <row r="441" spans="1:28" ht="15">
      <c r="A441" s="500" t="s">
        <v>955</v>
      </c>
      <c r="B441" s="500" t="s">
        <v>255</v>
      </c>
      <c r="C441" s="500" t="s">
        <v>250</v>
      </c>
      <c r="D441" s="500" t="s">
        <v>273</v>
      </c>
      <c r="E441" s="501">
        <v>147</v>
      </c>
      <c r="G441" s="500" t="s">
        <v>961</v>
      </c>
      <c r="H441" s="501">
        <v>10</v>
      </c>
      <c r="I441" s="501">
        <v>72</v>
      </c>
      <c r="K441" s="500" t="s">
        <v>286</v>
      </c>
      <c r="L441" s="500" t="s">
        <v>1032</v>
      </c>
      <c r="M441" s="500" t="s">
        <v>562</v>
      </c>
      <c r="N441" s="501">
        <v>2</v>
      </c>
      <c r="U441" s="500" t="s">
        <v>961</v>
      </c>
      <c r="V441" s="501">
        <v>10</v>
      </c>
      <c r="W441" s="501">
        <v>29</v>
      </c>
      <c r="Z441" s="144"/>
      <c r="AA441" s="144"/>
      <c r="AB441" s="443"/>
    </row>
    <row r="442" spans="1:28" ht="15">
      <c r="A442" s="500" t="s">
        <v>955</v>
      </c>
      <c r="B442" s="500" t="s">
        <v>274</v>
      </c>
      <c r="C442" s="500" t="s">
        <v>250</v>
      </c>
      <c r="D442" s="500" t="s">
        <v>272</v>
      </c>
      <c r="E442" s="501">
        <v>1</v>
      </c>
      <c r="G442" s="500" t="s">
        <v>961</v>
      </c>
      <c r="H442" s="501">
        <v>11</v>
      </c>
      <c r="I442" s="501">
        <v>42</v>
      </c>
      <c r="K442" s="500" t="s">
        <v>286</v>
      </c>
      <c r="L442" s="500" t="s">
        <v>1032</v>
      </c>
      <c r="M442" s="500" t="s">
        <v>558</v>
      </c>
      <c r="N442" s="501">
        <v>2634</v>
      </c>
      <c r="U442" s="500" t="s">
        <v>961</v>
      </c>
      <c r="V442" s="501">
        <v>11</v>
      </c>
      <c r="W442" s="501">
        <v>27</v>
      </c>
      <c r="Z442" s="144"/>
      <c r="AA442" s="144"/>
      <c r="AB442" s="443"/>
    </row>
    <row r="443" spans="1:28" ht="15">
      <c r="A443" s="500" t="s">
        <v>955</v>
      </c>
      <c r="B443" s="500" t="s">
        <v>275</v>
      </c>
      <c r="C443" s="500" t="s">
        <v>249</v>
      </c>
      <c r="D443" s="500" t="s">
        <v>272</v>
      </c>
      <c r="E443" s="501">
        <v>169</v>
      </c>
      <c r="G443" s="500" t="s">
        <v>961</v>
      </c>
      <c r="H443" s="501">
        <v>12</v>
      </c>
      <c r="I443" s="501">
        <v>71</v>
      </c>
      <c r="K443" s="500" t="s">
        <v>286</v>
      </c>
      <c r="L443" s="500" t="s">
        <v>1032</v>
      </c>
      <c r="M443" s="500" t="s">
        <v>563</v>
      </c>
      <c r="N443" s="501">
        <v>1</v>
      </c>
      <c r="U443" s="500" t="s">
        <v>961</v>
      </c>
      <c r="V443" s="501">
        <v>12</v>
      </c>
      <c r="W443" s="501">
        <v>35</v>
      </c>
      <c r="Z443" s="308"/>
      <c r="AA443" s="309"/>
      <c r="AB443" s="308"/>
    </row>
    <row r="444" spans="1:28" ht="15">
      <c r="A444" s="500" t="s">
        <v>955</v>
      </c>
      <c r="B444" s="500" t="s">
        <v>275</v>
      </c>
      <c r="C444" s="500" t="s">
        <v>249</v>
      </c>
      <c r="D444" s="500" t="s">
        <v>273</v>
      </c>
      <c r="E444" s="501">
        <v>64</v>
      </c>
      <c r="G444" s="500" t="s">
        <v>962</v>
      </c>
      <c r="H444" s="501">
        <v>0</v>
      </c>
      <c r="I444" s="501">
        <v>1193</v>
      </c>
      <c r="K444" s="500" t="s">
        <v>286</v>
      </c>
      <c r="L444" s="500" t="s">
        <v>1032</v>
      </c>
      <c r="M444" s="500" t="s">
        <v>559</v>
      </c>
      <c r="N444" s="501">
        <v>666</v>
      </c>
      <c r="U444" s="500" t="s">
        <v>962</v>
      </c>
      <c r="V444" s="501">
        <v>0</v>
      </c>
      <c r="W444" s="501">
        <v>335</v>
      </c>
      <c r="Z444" s="308"/>
      <c r="AA444" s="309"/>
      <c r="AB444" s="308"/>
    </row>
    <row r="445" spans="1:28" ht="15">
      <c r="A445" s="500" t="s">
        <v>955</v>
      </c>
      <c r="B445" s="500" t="s">
        <v>275</v>
      </c>
      <c r="C445" s="500" t="s">
        <v>250</v>
      </c>
      <c r="D445" s="500" t="s">
        <v>272</v>
      </c>
      <c r="E445" s="501">
        <v>161</v>
      </c>
      <c r="G445" s="500" t="s">
        <v>962</v>
      </c>
      <c r="H445" s="501">
        <v>1</v>
      </c>
      <c r="I445" s="501">
        <v>5006</v>
      </c>
      <c r="K445" s="500" t="s">
        <v>286</v>
      </c>
      <c r="L445" s="500" t="s">
        <v>1032</v>
      </c>
      <c r="M445" s="500" t="s">
        <v>560</v>
      </c>
      <c r="N445" s="501">
        <v>9</v>
      </c>
      <c r="U445" s="500" t="s">
        <v>962</v>
      </c>
      <c r="V445" s="501">
        <v>1</v>
      </c>
      <c r="W445" s="501">
        <v>1639</v>
      </c>
      <c r="Z445" s="308"/>
      <c r="AA445" s="309"/>
      <c r="AB445" s="308"/>
    </row>
    <row r="446" spans="1:28" ht="15">
      <c r="A446" s="500" t="s">
        <v>955</v>
      </c>
      <c r="B446" s="500" t="s">
        <v>275</v>
      </c>
      <c r="C446" s="500" t="s">
        <v>250</v>
      </c>
      <c r="D446" s="500" t="s">
        <v>273</v>
      </c>
      <c r="E446" s="501">
        <v>60</v>
      </c>
      <c r="G446" s="500" t="s">
        <v>962</v>
      </c>
      <c r="H446" s="501">
        <v>2</v>
      </c>
      <c r="I446" s="501">
        <v>15324</v>
      </c>
      <c r="K446" s="500" t="s">
        <v>286</v>
      </c>
      <c r="L446" s="500" t="s">
        <v>1032</v>
      </c>
      <c r="M446" s="500" t="s">
        <v>255</v>
      </c>
      <c r="N446" s="501">
        <v>10</v>
      </c>
      <c r="U446" s="500" t="s">
        <v>962</v>
      </c>
      <c r="V446" s="501">
        <v>2</v>
      </c>
      <c r="W446" s="501">
        <v>4697</v>
      </c>
      <c r="Z446" s="308"/>
      <c r="AA446" s="309"/>
      <c r="AB446" s="308"/>
    </row>
    <row r="447" spans="1:28" ht="15">
      <c r="A447" s="500" t="s">
        <v>956</v>
      </c>
      <c r="B447" s="500" t="s">
        <v>254</v>
      </c>
      <c r="C447" s="500" t="s">
        <v>249</v>
      </c>
      <c r="D447" s="500" t="s">
        <v>272</v>
      </c>
      <c r="E447" s="501">
        <v>3682</v>
      </c>
      <c r="G447" s="500" t="s">
        <v>962</v>
      </c>
      <c r="H447" s="501">
        <v>3</v>
      </c>
      <c r="I447" s="501">
        <v>6395</v>
      </c>
      <c r="K447" s="500" t="s">
        <v>286</v>
      </c>
      <c r="L447" s="500" t="s">
        <v>1032</v>
      </c>
      <c r="M447" s="500" t="s">
        <v>569</v>
      </c>
      <c r="N447" s="501">
        <v>5</v>
      </c>
      <c r="U447" s="500" t="s">
        <v>962</v>
      </c>
      <c r="V447" s="501">
        <v>3</v>
      </c>
      <c r="W447" s="501">
        <v>1762</v>
      </c>
      <c r="Z447" s="308"/>
      <c r="AA447" s="309"/>
      <c r="AB447" s="308"/>
    </row>
    <row r="448" spans="1:28" ht="15">
      <c r="A448" s="500" t="s">
        <v>956</v>
      </c>
      <c r="B448" s="500" t="s">
        <v>254</v>
      </c>
      <c r="C448" s="500" t="s">
        <v>249</v>
      </c>
      <c r="D448" s="500" t="s">
        <v>273</v>
      </c>
      <c r="E448" s="501">
        <v>1597</v>
      </c>
      <c r="G448" s="500" t="s">
        <v>962</v>
      </c>
      <c r="H448" s="501">
        <v>4</v>
      </c>
      <c r="I448" s="501">
        <v>25424</v>
      </c>
      <c r="K448" s="500" t="s">
        <v>286</v>
      </c>
      <c r="L448" s="500" t="s">
        <v>1032</v>
      </c>
      <c r="M448" s="500" t="s">
        <v>274</v>
      </c>
      <c r="N448" s="501">
        <v>1</v>
      </c>
      <c r="U448" s="500" t="s">
        <v>962</v>
      </c>
      <c r="V448" s="501">
        <v>4</v>
      </c>
      <c r="W448" s="501">
        <v>12550</v>
      </c>
      <c r="Z448" s="308"/>
      <c r="AA448" s="309"/>
      <c r="AB448" s="308"/>
    </row>
    <row r="449" spans="1:28" ht="15">
      <c r="A449" s="500" t="s">
        <v>956</v>
      </c>
      <c r="B449" s="500" t="s">
        <v>254</v>
      </c>
      <c r="C449" s="500" t="s">
        <v>250</v>
      </c>
      <c r="D449" s="500" t="s">
        <v>272</v>
      </c>
      <c r="E449" s="501">
        <v>3895</v>
      </c>
      <c r="G449" s="500" t="s">
        <v>962</v>
      </c>
      <c r="H449" s="501">
        <v>5</v>
      </c>
      <c r="I449" s="501">
        <v>3831</v>
      </c>
      <c r="K449" s="500" t="s">
        <v>286</v>
      </c>
      <c r="L449" s="500" t="s">
        <v>1032</v>
      </c>
      <c r="M449" s="500" t="s">
        <v>286</v>
      </c>
      <c r="N449" s="501">
        <v>14</v>
      </c>
      <c r="U449" s="500" t="s">
        <v>962</v>
      </c>
      <c r="V449" s="501">
        <v>5</v>
      </c>
      <c r="W449" s="501">
        <v>1652</v>
      </c>
      <c r="Z449" s="308"/>
      <c r="AA449" s="309"/>
      <c r="AB449" s="308"/>
    </row>
    <row r="450" spans="1:28" ht="15">
      <c r="A450" s="500" t="s">
        <v>956</v>
      </c>
      <c r="B450" s="500" t="s">
        <v>254</v>
      </c>
      <c r="C450" s="500" t="s">
        <v>250</v>
      </c>
      <c r="D450" s="500" t="s">
        <v>273</v>
      </c>
      <c r="E450" s="501">
        <v>1575</v>
      </c>
      <c r="G450" s="500" t="s">
        <v>962</v>
      </c>
      <c r="H450" s="501">
        <v>6</v>
      </c>
      <c r="I450" s="501">
        <v>3672</v>
      </c>
      <c r="K450" s="500" t="s">
        <v>286</v>
      </c>
      <c r="L450" s="500" t="s">
        <v>1032</v>
      </c>
      <c r="M450" s="500" t="s">
        <v>283</v>
      </c>
      <c r="N450" s="501">
        <v>18929</v>
      </c>
      <c r="U450" s="500" t="s">
        <v>962</v>
      </c>
      <c r="V450" s="501">
        <v>6</v>
      </c>
      <c r="W450" s="501">
        <v>1411</v>
      </c>
      <c r="Z450" s="308"/>
      <c r="AA450" s="309"/>
      <c r="AB450" s="308"/>
    </row>
    <row r="451" spans="1:28" ht="15">
      <c r="A451" s="500" t="s">
        <v>956</v>
      </c>
      <c r="B451" s="500" t="s">
        <v>255</v>
      </c>
      <c r="C451" s="500" t="s">
        <v>249</v>
      </c>
      <c r="D451" s="500" t="s">
        <v>272</v>
      </c>
      <c r="E451" s="501">
        <v>177</v>
      </c>
      <c r="G451" s="500" t="s">
        <v>962</v>
      </c>
      <c r="H451" s="501">
        <v>7</v>
      </c>
      <c r="I451" s="501">
        <v>3297</v>
      </c>
      <c r="K451" s="500" t="s">
        <v>286</v>
      </c>
      <c r="L451" s="500" t="s">
        <v>1032</v>
      </c>
      <c r="M451" s="500" t="s">
        <v>284</v>
      </c>
      <c r="N451" s="501">
        <v>3</v>
      </c>
      <c r="U451" s="500" t="s">
        <v>962</v>
      </c>
      <c r="V451" s="501">
        <v>7</v>
      </c>
      <c r="W451" s="501">
        <v>1075</v>
      </c>
      <c r="Z451" s="308"/>
      <c r="AA451" s="309"/>
      <c r="AB451" s="308"/>
    </row>
    <row r="452" spans="1:28" ht="15">
      <c r="A452" s="500" t="s">
        <v>956</v>
      </c>
      <c r="B452" s="500" t="s">
        <v>255</v>
      </c>
      <c r="C452" s="500" t="s">
        <v>249</v>
      </c>
      <c r="D452" s="500" t="s">
        <v>273</v>
      </c>
      <c r="E452" s="501">
        <v>251</v>
      </c>
      <c r="G452" s="500" t="s">
        <v>962</v>
      </c>
      <c r="H452" s="501">
        <v>8</v>
      </c>
      <c r="I452" s="501">
        <v>2506</v>
      </c>
      <c r="K452" s="500" t="s">
        <v>286</v>
      </c>
      <c r="L452" s="500" t="s">
        <v>1032</v>
      </c>
      <c r="M452" s="500" t="s">
        <v>285</v>
      </c>
      <c r="N452" s="501">
        <v>129</v>
      </c>
      <c r="U452" s="500" t="s">
        <v>962</v>
      </c>
      <c r="V452" s="501">
        <v>8</v>
      </c>
      <c r="W452" s="501">
        <v>718</v>
      </c>
      <c r="Z452" s="308"/>
      <c r="AA452" s="309"/>
      <c r="AB452" s="308"/>
    </row>
    <row r="453" spans="1:28" ht="15">
      <c r="A453" s="500" t="s">
        <v>956</v>
      </c>
      <c r="B453" s="500" t="s">
        <v>255</v>
      </c>
      <c r="C453" s="500" t="s">
        <v>250</v>
      </c>
      <c r="D453" s="500" t="s">
        <v>272</v>
      </c>
      <c r="E453" s="501">
        <v>232</v>
      </c>
      <c r="G453" s="500" t="s">
        <v>962</v>
      </c>
      <c r="H453" s="501">
        <v>9</v>
      </c>
      <c r="I453" s="501">
        <v>1948</v>
      </c>
      <c r="K453" s="500" t="s">
        <v>286</v>
      </c>
      <c r="L453" s="500" t="s">
        <v>1032</v>
      </c>
      <c r="M453" s="500" t="s">
        <v>256</v>
      </c>
      <c r="N453" s="501">
        <v>28</v>
      </c>
      <c r="U453" s="500" t="s">
        <v>962</v>
      </c>
      <c r="V453" s="501">
        <v>9</v>
      </c>
      <c r="W453" s="501">
        <v>485</v>
      </c>
      <c r="Z453" s="308"/>
      <c r="AA453" s="309"/>
      <c r="AB453" s="308"/>
    </row>
    <row r="454" spans="1:28" ht="15">
      <c r="A454" s="500" t="s">
        <v>956</v>
      </c>
      <c r="B454" s="500" t="s">
        <v>255</v>
      </c>
      <c r="C454" s="500" t="s">
        <v>250</v>
      </c>
      <c r="D454" s="500" t="s">
        <v>273</v>
      </c>
      <c r="E454" s="501">
        <v>249</v>
      </c>
      <c r="G454" s="500" t="s">
        <v>962</v>
      </c>
      <c r="H454" s="501">
        <v>10</v>
      </c>
      <c r="I454" s="501">
        <v>1247</v>
      </c>
      <c r="K454" s="500" t="s">
        <v>286</v>
      </c>
      <c r="L454" s="500" t="s">
        <v>1032</v>
      </c>
      <c r="M454" s="500" t="s">
        <v>257</v>
      </c>
      <c r="N454" s="501">
        <v>1123</v>
      </c>
      <c r="U454" s="500" t="s">
        <v>962</v>
      </c>
      <c r="V454" s="501">
        <v>10</v>
      </c>
      <c r="W454" s="501">
        <v>255</v>
      </c>
      <c r="Z454" s="308"/>
      <c r="AA454" s="309"/>
      <c r="AB454" s="308"/>
    </row>
    <row r="455" spans="1:28" ht="15">
      <c r="A455" s="500" t="s">
        <v>956</v>
      </c>
      <c r="B455" s="500" t="s">
        <v>274</v>
      </c>
      <c r="C455" s="500" t="s">
        <v>249</v>
      </c>
      <c r="D455" s="500" t="s">
        <v>273</v>
      </c>
      <c r="E455" s="501">
        <v>1</v>
      </c>
      <c r="G455" s="500" t="s">
        <v>962</v>
      </c>
      <c r="H455" s="501">
        <v>11</v>
      </c>
      <c r="I455" s="501">
        <v>1082</v>
      </c>
      <c r="K455" s="500" t="s">
        <v>286</v>
      </c>
      <c r="L455" s="500" t="s">
        <v>1045</v>
      </c>
      <c r="M455" s="500" t="s">
        <v>254</v>
      </c>
      <c r="N455" s="501">
        <v>7</v>
      </c>
      <c r="U455" s="500" t="s">
        <v>962</v>
      </c>
      <c r="V455" s="501">
        <v>11</v>
      </c>
      <c r="W455" s="501">
        <v>193</v>
      </c>
      <c r="Z455" s="308"/>
      <c r="AA455" s="309"/>
      <c r="AB455" s="308"/>
    </row>
    <row r="456" spans="1:28" ht="15">
      <c r="A456" s="500" t="s">
        <v>956</v>
      </c>
      <c r="B456" s="500" t="s">
        <v>274</v>
      </c>
      <c r="C456" s="500" t="s">
        <v>250</v>
      </c>
      <c r="D456" s="500" t="s">
        <v>272</v>
      </c>
      <c r="E456" s="501">
        <v>1</v>
      </c>
      <c r="G456" s="500" t="s">
        <v>962</v>
      </c>
      <c r="H456" s="501">
        <v>12</v>
      </c>
      <c r="I456" s="501">
        <v>1316</v>
      </c>
      <c r="K456" s="500" t="s">
        <v>286</v>
      </c>
      <c r="L456" s="500" t="s">
        <v>1045</v>
      </c>
      <c r="M456" s="500" t="s">
        <v>562</v>
      </c>
      <c r="N456" s="501">
        <v>2</v>
      </c>
      <c r="U456" s="500" t="s">
        <v>962</v>
      </c>
      <c r="V456" s="501">
        <v>12</v>
      </c>
      <c r="W456" s="501">
        <v>168</v>
      </c>
      <c r="Z456" s="308"/>
      <c r="AA456" s="309"/>
      <c r="AB456" s="308"/>
    </row>
    <row r="457" spans="1:28" ht="15">
      <c r="A457" s="500" t="s">
        <v>956</v>
      </c>
      <c r="B457" s="500" t="s">
        <v>275</v>
      </c>
      <c r="C457" s="500" t="s">
        <v>249</v>
      </c>
      <c r="D457" s="500" t="s">
        <v>272</v>
      </c>
      <c r="E457" s="501">
        <v>38</v>
      </c>
      <c r="G457" s="500" t="s">
        <v>963</v>
      </c>
      <c r="H457" s="501">
        <v>0</v>
      </c>
      <c r="I457" s="501">
        <v>466</v>
      </c>
      <c r="K457" s="500" t="s">
        <v>286</v>
      </c>
      <c r="L457" s="500" t="s">
        <v>1045</v>
      </c>
      <c r="M457" s="500" t="s">
        <v>558</v>
      </c>
      <c r="N457" s="501">
        <v>421</v>
      </c>
      <c r="U457" s="500" t="s">
        <v>963</v>
      </c>
      <c r="V457" s="501">
        <v>0</v>
      </c>
      <c r="W457" s="501">
        <v>425</v>
      </c>
      <c r="Z457" s="308"/>
      <c r="AA457" s="309"/>
      <c r="AB457" s="308"/>
    </row>
    <row r="458" spans="1:28" ht="15">
      <c r="A458" s="500" t="s">
        <v>956</v>
      </c>
      <c r="B458" s="500" t="s">
        <v>275</v>
      </c>
      <c r="C458" s="500" t="s">
        <v>249</v>
      </c>
      <c r="D458" s="500" t="s">
        <v>273</v>
      </c>
      <c r="E458" s="501">
        <v>58</v>
      </c>
      <c r="G458" s="500" t="s">
        <v>963</v>
      </c>
      <c r="H458" s="501">
        <v>1</v>
      </c>
      <c r="I458" s="501">
        <v>2500</v>
      </c>
      <c r="K458" s="500" t="s">
        <v>286</v>
      </c>
      <c r="L458" s="500" t="s">
        <v>1045</v>
      </c>
      <c r="M458" s="500" t="s">
        <v>563</v>
      </c>
      <c r="N458" s="501">
        <v>6</v>
      </c>
      <c r="U458" s="500" t="s">
        <v>963</v>
      </c>
      <c r="V458" s="501">
        <v>1</v>
      </c>
      <c r="W458" s="501">
        <v>1692</v>
      </c>
      <c r="Z458" s="308"/>
      <c r="AA458" s="309"/>
      <c r="AB458" s="308"/>
    </row>
    <row r="459" spans="1:28" ht="15">
      <c r="A459" s="500" t="s">
        <v>956</v>
      </c>
      <c r="B459" s="500" t="s">
        <v>275</v>
      </c>
      <c r="C459" s="500" t="s">
        <v>250</v>
      </c>
      <c r="D459" s="500" t="s">
        <v>272</v>
      </c>
      <c r="E459" s="501">
        <v>33</v>
      </c>
      <c r="G459" s="500" t="s">
        <v>963</v>
      </c>
      <c r="H459" s="501">
        <v>2</v>
      </c>
      <c r="I459" s="501">
        <v>7898</v>
      </c>
      <c r="K459" s="500" t="s">
        <v>286</v>
      </c>
      <c r="L459" s="500" t="s">
        <v>1045</v>
      </c>
      <c r="M459" s="500" t="s">
        <v>559</v>
      </c>
      <c r="N459" s="501">
        <v>10</v>
      </c>
      <c r="U459" s="500" t="s">
        <v>963</v>
      </c>
      <c r="V459" s="501">
        <v>2</v>
      </c>
      <c r="W459" s="501">
        <v>6039</v>
      </c>
      <c r="Z459" s="308"/>
      <c r="AA459" s="309"/>
      <c r="AB459" s="308"/>
    </row>
    <row r="460" spans="1:28" ht="15">
      <c r="A460" s="500" t="s">
        <v>956</v>
      </c>
      <c r="B460" s="500" t="s">
        <v>275</v>
      </c>
      <c r="C460" s="500" t="s">
        <v>250</v>
      </c>
      <c r="D460" s="500" t="s">
        <v>273</v>
      </c>
      <c r="E460" s="501">
        <v>72</v>
      </c>
      <c r="G460" s="500" t="s">
        <v>963</v>
      </c>
      <c r="H460" s="501">
        <v>3</v>
      </c>
      <c r="I460" s="501">
        <v>3445</v>
      </c>
      <c r="K460" s="500" t="s">
        <v>286</v>
      </c>
      <c r="L460" s="500" t="s">
        <v>1045</v>
      </c>
      <c r="M460" s="500" t="s">
        <v>560</v>
      </c>
      <c r="N460" s="501">
        <v>31</v>
      </c>
      <c r="U460" s="500" t="s">
        <v>963</v>
      </c>
      <c r="V460" s="501">
        <v>3</v>
      </c>
      <c r="W460" s="501">
        <v>2574</v>
      </c>
      <c r="Z460" s="308"/>
      <c r="AA460" s="309"/>
      <c r="AB460" s="308"/>
    </row>
    <row r="461" spans="1:28" ht="15">
      <c r="A461" s="500" t="s">
        <v>957</v>
      </c>
      <c r="B461" s="500" t="s">
        <v>254</v>
      </c>
      <c r="C461" s="500" t="s">
        <v>249</v>
      </c>
      <c r="D461" s="500" t="s">
        <v>272</v>
      </c>
      <c r="E461" s="501">
        <v>504</v>
      </c>
      <c r="G461" s="500" t="s">
        <v>963</v>
      </c>
      <c r="H461" s="501">
        <v>4</v>
      </c>
      <c r="I461" s="501">
        <v>12648</v>
      </c>
      <c r="K461" s="500" t="s">
        <v>286</v>
      </c>
      <c r="L461" s="500" t="s">
        <v>1045</v>
      </c>
      <c r="M461" s="500" t="s">
        <v>255</v>
      </c>
      <c r="N461" s="501">
        <v>4</v>
      </c>
      <c r="U461" s="500" t="s">
        <v>963</v>
      </c>
      <c r="V461" s="501">
        <v>4</v>
      </c>
      <c r="W461" s="501">
        <v>12464</v>
      </c>
      <c r="Z461" s="308"/>
      <c r="AA461" s="309"/>
      <c r="AB461" s="308"/>
    </row>
    <row r="462" spans="1:28" ht="15">
      <c r="A462" s="500" t="s">
        <v>957</v>
      </c>
      <c r="B462" s="500" t="s">
        <v>254</v>
      </c>
      <c r="C462" s="500" t="s">
        <v>249</v>
      </c>
      <c r="D462" s="500" t="s">
        <v>273</v>
      </c>
      <c r="E462" s="501">
        <v>660</v>
      </c>
      <c r="G462" s="500" t="s">
        <v>963</v>
      </c>
      <c r="H462" s="501">
        <v>5</v>
      </c>
      <c r="I462" s="501">
        <v>1588</v>
      </c>
      <c r="K462" s="500" t="s">
        <v>286</v>
      </c>
      <c r="L462" s="500" t="s">
        <v>1045</v>
      </c>
      <c r="M462" s="500" t="s">
        <v>569</v>
      </c>
      <c r="N462" s="501">
        <v>4</v>
      </c>
      <c r="U462" s="500" t="s">
        <v>963</v>
      </c>
      <c r="V462" s="501">
        <v>5</v>
      </c>
      <c r="W462" s="501">
        <v>1727</v>
      </c>
      <c r="Z462" s="308"/>
      <c r="AA462" s="309"/>
      <c r="AB462" s="308"/>
    </row>
    <row r="463" spans="1:28" ht="15">
      <c r="A463" s="500" t="s">
        <v>957</v>
      </c>
      <c r="B463" s="500" t="s">
        <v>254</v>
      </c>
      <c r="C463" s="500" t="s">
        <v>250</v>
      </c>
      <c r="D463" s="500" t="s">
        <v>272</v>
      </c>
      <c r="E463" s="501">
        <v>505</v>
      </c>
      <c r="G463" s="500" t="s">
        <v>963</v>
      </c>
      <c r="H463" s="501">
        <v>6</v>
      </c>
      <c r="I463" s="501">
        <v>1521</v>
      </c>
      <c r="K463" s="500" t="s">
        <v>286</v>
      </c>
      <c r="L463" s="500" t="s">
        <v>1045</v>
      </c>
      <c r="M463" s="500" t="s">
        <v>274</v>
      </c>
      <c r="N463" s="501">
        <v>4</v>
      </c>
      <c r="U463" s="500" t="s">
        <v>963</v>
      </c>
      <c r="V463" s="501">
        <v>6</v>
      </c>
      <c r="W463" s="501">
        <v>1444</v>
      </c>
      <c r="Z463" s="308"/>
      <c r="AA463" s="309"/>
      <c r="AB463" s="308"/>
    </row>
    <row r="464" spans="1:28" ht="15">
      <c r="A464" s="500" t="s">
        <v>957</v>
      </c>
      <c r="B464" s="500" t="s">
        <v>254</v>
      </c>
      <c r="C464" s="500" t="s">
        <v>250</v>
      </c>
      <c r="D464" s="500" t="s">
        <v>273</v>
      </c>
      <c r="E464" s="501">
        <v>586</v>
      </c>
      <c r="G464" s="500" t="s">
        <v>963</v>
      </c>
      <c r="H464" s="501">
        <v>7</v>
      </c>
      <c r="I464" s="501">
        <v>1350</v>
      </c>
      <c r="K464" s="500" t="s">
        <v>286</v>
      </c>
      <c r="L464" s="500" t="s">
        <v>1045</v>
      </c>
      <c r="M464" s="500" t="s">
        <v>283</v>
      </c>
      <c r="N464" s="501">
        <v>9103</v>
      </c>
      <c r="U464" s="500" t="s">
        <v>963</v>
      </c>
      <c r="V464" s="501">
        <v>7</v>
      </c>
      <c r="W464" s="501">
        <v>1036</v>
      </c>
      <c r="Z464" s="308"/>
      <c r="AA464" s="309"/>
      <c r="AB464" s="308"/>
    </row>
    <row r="465" spans="1:28" ht="15">
      <c r="A465" s="500" t="s">
        <v>957</v>
      </c>
      <c r="B465" s="500" t="s">
        <v>255</v>
      </c>
      <c r="C465" s="500" t="s">
        <v>249</v>
      </c>
      <c r="D465" s="500" t="s">
        <v>272</v>
      </c>
      <c r="E465" s="501">
        <v>124</v>
      </c>
      <c r="G465" s="500" t="s">
        <v>963</v>
      </c>
      <c r="H465" s="501">
        <v>8</v>
      </c>
      <c r="I465" s="501">
        <v>1099</v>
      </c>
      <c r="K465" s="500" t="s">
        <v>286</v>
      </c>
      <c r="L465" s="500" t="s">
        <v>1045</v>
      </c>
      <c r="M465" s="500" t="s">
        <v>285</v>
      </c>
      <c r="N465" s="501">
        <v>194</v>
      </c>
      <c r="U465" s="500" t="s">
        <v>963</v>
      </c>
      <c r="V465" s="501">
        <v>8</v>
      </c>
      <c r="W465" s="501">
        <v>649</v>
      </c>
      <c r="Z465" s="308"/>
      <c r="AA465" s="309"/>
      <c r="AB465" s="308"/>
    </row>
    <row r="466" spans="1:28" ht="15">
      <c r="A466" s="500" t="s">
        <v>957</v>
      </c>
      <c r="B466" s="500" t="s">
        <v>255</v>
      </c>
      <c r="C466" s="500" t="s">
        <v>249</v>
      </c>
      <c r="D466" s="500" t="s">
        <v>273</v>
      </c>
      <c r="E466" s="501">
        <v>132</v>
      </c>
      <c r="G466" s="500" t="s">
        <v>963</v>
      </c>
      <c r="H466" s="501">
        <v>9</v>
      </c>
      <c r="I466" s="501">
        <v>888</v>
      </c>
      <c r="K466" s="500" t="s">
        <v>286</v>
      </c>
      <c r="L466" s="500" t="s">
        <v>1045</v>
      </c>
      <c r="M466" s="500" t="s">
        <v>256</v>
      </c>
      <c r="N466" s="501">
        <v>5</v>
      </c>
      <c r="U466" s="500" t="s">
        <v>963</v>
      </c>
      <c r="V466" s="501">
        <v>9</v>
      </c>
      <c r="W466" s="501">
        <v>416</v>
      </c>
      <c r="Z466" s="308"/>
      <c r="AA466" s="309"/>
      <c r="AB466" s="308"/>
    </row>
    <row r="467" spans="1:28" ht="15">
      <c r="A467" s="500" t="s">
        <v>957</v>
      </c>
      <c r="B467" s="500" t="s">
        <v>255</v>
      </c>
      <c r="C467" s="500" t="s">
        <v>250</v>
      </c>
      <c r="D467" s="500" t="s">
        <v>272</v>
      </c>
      <c r="E467" s="501">
        <v>164</v>
      </c>
      <c r="G467" s="500" t="s">
        <v>963</v>
      </c>
      <c r="H467" s="501">
        <v>10</v>
      </c>
      <c r="I467" s="501">
        <v>669</v>
      </c>
      <c r="K467" s="500" t="s">
        <v>286</v>
      </c>
      <c r="L467" s="500" t="s">
        <v>1045</v>
      </c>
      <c r="M467" s="500" t="s">
        <v>257</v>
      </c>
      <c r="N467" s="501">
        <v>585</v>
      </c>
      <c r="U467" s="500" t="s">
        <v>963</v>
      </c>
      <c r="V467" s="501">
        <v>10</v>
      </c>
      <c r="W467" s="501">
        <v>221</v>
      </c>
      <c r="Z467" s="308"/>
      <c r="AA467" s="309"/>
      <c r="AB467" s="308"/>
    </row>
    <row r="468" spans="1:28" ht="15">
      <c r="A468" s="500" t="s">
        <v>957</v>
      </c>
      <c r="B468" s="500" t="s">
        <v>255</v>
      </c>
      <c r="C468" s="500" t="s">
        <v>250</v>
      </c>
      <c r="D468" s="500" t="s">
        <v>273</v>
      </c>
      <c r="E468" s="501">
        <v>130</v>
      </c>
      <c r="G468" s="500" t="s">
        <v>963</v>
      </c>
      <c r="H468" s="501">
        <v>11</v>
      </c>
      <c r="I468" s="501">
        <v>579</v>
      </c>
      <c r="K468" s="500" t="s">
        <v>286</v>
      </c>
      <c r="L468" s="500" t="s">
        <v>1048</v>
      </c>
      <c r="M468" s="500" t="s">
        <v>254</v>
      </c>
      <c r="N468" s="501">
        <v>8</v>
      </c>
      <c r="U468" s="500" t="s">
        <v>963</v>
      </c>
      <c r="V468" s="501">
        <v>11</v>
      </c>
      <c r="W468" s="501">
        <v>138</v>
      </c>
      <c r="Z468" s="308"/>
      <c r="AA468" s="309"/>
      <c r="AB468" s="308"/>
    </row>
    <row r="469" spans="1:28" ht="15">
      <c r="A469" s="500" t="s">
        <v>957</v>
      </c>
      <c r="B469" s="500" t="s">
        <v>274</v>
      </c>
      <c r="C469" s="500" t="s">
        <v>249</v>
      </c>
      <c r="D469" s="500" t="s">
        <v>273</v>
      </c>
      <c r="E469" s="501">
        <v>1</v>
      </c>
      <c r="G469" s="500" t="s">
        <v>963</v>
      </c>
      <c r="H469" s="501">
        <v>12</v>
      </c>
      <c r="I469" s="501">
        <v>691</v>
      </c>
      <c r="K469" s="500" t="s">
        <v>286</v>
      </c>
      <c r="L469" s="500" t="s">
        <v>1048</v>
      </c>
      <c r="M469" s="500" t="s">
        <v>564</v>
      </c>
      <c r="N469" s="501">
        <v>1</v>
      </c>
      <c r="U469" s="500" t="s">
        <v>963</v>
      </c>
      <c r="V469" s="501">
        <v>12</v>
      </c>
      <c r="W469" s="501">
        <v>107</v>
      </c>
      <c r="Z469" s="308"/>
      <c r="AA469" s="309"/>
      <c r="AB469" s="308"/>
    </row>
    <row r="470" spans="1:28" ht="15">
      <c r="A470" s="500" t="s">
        <v>957</v>
      </c>
      <c r="B470" s="500" t="s">
        <v>275</v>
      </c>
      <c r="C470" s="500" t="s">
        <v>249</v>
      </c>
      <c r="D470" s="500" t="s">
        <v>272</v>
      </c>
      <c r="E470" s="501">
        <v>59</v>
      </c>
      <c r="G470" s="500" t="s">
        <v>964</v>
      </c>
      <c r="H470" s="501">
        <v>0</v>
      </c>
      <c r="I470" s="501">
        <v>71</v>
      </c>
      <c r="K470" s="500" t="s">
        <v>286</v>
      </c>
      <c r="L470" s="500" t="s">
        <v>1048</v>
      </c>
      <c r="M470" s="500" t="s">
        <v>562</v>
      </c>
      <c r="N470" s="501">
        <v>1</v>
      </c>
      <c r="U470" s="500" t="s">
        <v>964</v>
      </c>
      <c r="V470" s="501">
        <v>0</v>
      </c>
      <c r="W470" s="501">
        <v>15</v>
      </c>
      <c r="Z470" s="308"/>
      <c r="AA470" s="309"/>
      <c r="AB470" s="308"/>
    </row>
    <row r="471" spans="1:28" ht="15">
      <c r="A471" s="500" t="s">
        <v>957</v>
      </c>
      <c r="B471" s="500" t="s">
        <v>275</v>
      </c>
      <c r="C471" s="500" t="s">
        <v>249</v>
      </c>
      <c r="D471" s="500" t="s">
        <v>273</v>
      </c>
      <c r="E471" s="501">
        <v>68</v>
      </c>
      <c r="G471" s="500" t="s">
        <v>964</v>
      </c>
      <c r="H471" s="501">
        <v>1</v>
      </c>
      <c r="I471" s="501">
        <v>293</v>
      </c>
      <c r="K471" s="500" t="s">
        <v>286</v>
      </c>
      <c r="L471" s="500" t="s">
        <v>1048</v>
      </c>
      <c r="M471" s="500" t="s">
        <v>558</v>
      </c>
      <c r="N471" s="501">
        <v>294</v>
      </c>
      <c r="U471" s="500" t="s">
        <v>964</v>
      </c>
      <c r="V471" s="501">
        <v>1</v>
      </c>
      <c r="W471" s="501">
        <v>110</v>
      </c>
      <c r="Z471" s="308"/>
      <c r="AA471" s="309"/>
      <c r="AB471" s="308"/>
    </row>
    <row r="472" spans="1:28" ht="15">
      <c r="A472" s="500" t="s">
        <v>957</v>
      </c>
      <c r="B472" s="500" t="s">
        <v>275</v>
      </c>
      <c r="C472" s="500" t="s">
        <v>250</v>
      </c>
      <c r="D472" s="500" t="s">
        <v>272</v>
      </c>
      <c r="E472" s="501">
        <v>51</v>
      </c>
      <c r="G472" s="500" t="s">
        <v>964</v>
      </c>
      <c r="H472" s="501">
        <v>2</v>
      </c>
      <c r="I472" s="501">
        <v>1031</v>
      </c>
      <c r="K472" s="500" t="s">
        <v>286</v>
      </c>
      <c r="L472" s="500" t="s">
        <v>1048</v>
      </c>
      <c r="M472" s="500" t="s">
        <v>563</v>
      </c>
      <c r="N472" s="501">
        <v>1</v>
      </c>
      <c r="U472" s="500" t="s">
        <v>964</v>
      </c>
      <c r="V472" s="501">
        <v>2</v>
      </c>
      <c r="W472" s="501">
        <v>378</v>
      </c>
      <c r="Z472" s="308"/>
      <c r="AA472" s="309"/>
      <c r="AB472" s="308"/>
    </row>
    <row r="473" spans="1:28" ht="15">
      <c r="A473" s="500" t="s">
        <v>957</v>
      </c>
      <c r="B473" s="500" t="s">
        <v>275</v>
      </c>
      <c r="C473" s="500" t="s">
        <v>250</v>
      </c>
      <c r="D473" s="500" t="s">
        <v>273</v>
      </c>
      <c r="E473" s="501">
        <v>71</v>
      </c>
      <c r="G473" s="500" t="s">
        <v>964</v>
      </c>
      <c r="H473" s="501">
        <v>3</v>
      </c>
      <c r="I473" s="501">
        <v>526</v>
      </c>
      <c r="K473" s="500" t="s">
        <v>286</v>
      </c>
      <c r="L473" s="500" t="s">
        <v>1048</v>
      </c>
      <c r="M473" s="500" t="s">
        <v>560</v>
      </c>
      <c r="N473" s="501">
        <v>8</v>
      </c>
      <c r="U473" s="500" t="s">
        <v>964</v>
      </c>
      <c r="V473" s="501">
        <v>3</v>
      </c>
      <c r="W473" s="501">
        <v>172</v>
      </c>
      <c r="Z473" s="308"/>
      <c r="AA473" s="309"/>
      <c r="AB473" s="308"/>
    </row>
    <row r="474" spans="1:28" ht="15">
      <c r="A474" s="500" t="s">
        <v>958</v>
      </c>
      <c r="B474" s="500" t="s">
        <v>254</v>
      </c>
      <c r="C474" s="500" t="s">
        <v>249</v>
      </c>
      <c r="D474" s="500" t="s">
        <v>272</v>
      </c>
      <c r="E474" s="501">
        <v>548</v>
      </c>
      <c r="G474" s="500" t="s">
        <v>964</v>
      </c>
      <c r="H474" s="501">
        <v>4</v>
      </c>
      <c r="I474" s="501">
        <v>2248</v>
      </c>
      <c r="K474" s="500" t="s">
        <v>286</v>
      </c>
      <c r="L474" s="500" t="s">
        <v>1048</v>
      </c>
      <c r="M474" s="500" t="s">
        <v>283</v>
      </c>
      <c r="N474" s="501">
        <v>4817</v>
      </c>
      <c r="U474" s="500" t="s">
        <v>964</v>
      </c>
      <c r="V474" s="501">
        <v>4</v>
      </c>
      <c r="W474" s="501">
        <v>1013</v>
      </c>
      <c r="Z474" s="308"/>
      <c r="AA474" s="309"/>
      <c r="AB474" s="308"/>
    </row>
    <row r="475" spans="1:28" ht="15">
      <c r="A475" s="500" t="s">
        <v>958</v>
      </c>
      <c r="B475" s="500" t="s">
        <v>254</v>
      </c>
      <c r="C475" s="500" t="s">
        <v>249</v>
      </c>
      <c r="D475" s="500" t="s">
        <v>273</v>
      </c>
      <c r="E475" s="501">
        <v>807</v>
      </c>
      <c r="G475" s="500" t="s">
        <v>964</v>
      </c>
      <c r="H475" s="501">
        <v>5</v>
      </c>
      <c r="I475" s="501">
        <v>399</v>
      </c>
      <c r="K475" s="500" t="s">
        <v>286</v>
      </c>
      <c r="L475" s="500" t="s">
        <v>1048</v>
      </c>
      <c r="M475" s="500" t="s">
        <v>285</v>
      </c>
      <c r="N475" s="501">
        <v>48</v>
      </c>
      <c r="U475" s="500" t="s">
        <v>964</v>
      </c>
      <c r="V475" s="501">
        <v>5</v>
      </c>
      <c r="W475" s="501">
        <v>194</v>
      </c>
      <c r="Z475" s="308"/>
      <c r="AA475" s="309"/>
      <c r="AB475" s="308"/>
    </row>
    <row r="476" spans="1:28" ht="15">
      <c r="A476" s="500" t="s">
        <v>958</v>
      </c>
      <c r="B476" s="500" t="s">
        <v>254</v>
      </c>
      <c r="C476" s="500" t="s">
        <v>250</v>
      </c>
      <c r="D476" s="500" t="s">
        <v>272</v>
      </c>
      <c r="E476" s="501">
        <v>561</v>
      </c>
      <c r="G476" s="500" t="s">
        <v>964</v>
      </c>
      <c r="H476" s="501">
        <v>6</v>
      </c>
      <c r="I476" s="501">
        <v>463</v>
      </c>
      <c r="K476" s="500" t="s">
        <v>286</v>
      </c>
      <c r="L476" s="500" t="s">
        <v>1048</v>
      </c>
      <c r="M476" s="500" t="s">
        <v>256</v>
      </c>
      <c r="N476" s="501">
        <v>5</v>
      </c>
      <c r="U476" s="500" t="s">
        <v>964</v>
      </c>
      <c r="V476" s="501">
        <v>6</v>
      </c>
      <c r="W476" s="501">
        <v>178</v>
      </c>
      <c r="Z476" s="308"/>
      <c r="AA476" s="309"/>
      <c r="AB476" s="308"/>
    </row>
    <row r="477" spans="1:28" ht="15">
      <c r="A477" s="500" t="s">
        <v>958</v>
      </c>
      <c r="B477" s="500" t="s">
        <v>254</v>
      </c>
      <c r="C477" s="500" t="s">
        <v>250</v>
      </c>
      <c r="D477" s="500" t="s">
        <v>273</v>
      </c>
      <c r="E477" s="501">
        <v>784</v>
      </c>
      <c r="G477" s="500" t="s">
        <v>964</v>
      </c>
      <c r="H477" s="501">
        <v>7</v>
      </c>
      <c r="I477" s="501">
        <v>461</v>
      </c>
      <c r="K477" s="500" t="s">
        <v>286</v>
      </c>
      <c r="L477" s="500" t="s">
        <v>1048</v>
      </c>
      <c r="M477" s="500" t="s">
        <v>257</v>
      </c>
      <c r="N477" s="501">
        <v>230</v>
      </c>
      <c r="U477" s="500" t="s">
        <v>964</v>
      </c>
      <c r="V477" s="501">
        <v>7</v>
      </c>
      <c r="W477" s="501">
        <v>157</v>
      </c>
      <c r="Z477" s="308"/>
      <c r="AA477" s="309"/>
      <c r="AB477" s="308"/>
    </row>
    <row r="478" spans="1:28" ht="15">
      <c r="A478" s="500" t="s">
        <v>958</v>
      </c>
      <c r="B478" s="500" t="s">
        <v>255</v>
      </c>
      <c r="C478" s="500" t="s">
        <v>249</v>
      </c>
      <c r="D478" s="500" t="s">
        <v>272</v>
      </c>
      <c r="E478" s="501">
        <v>176</v>
      </c>
      <c r="G478" s="500" t="s">
        <v>964</v>
      </c>
      <c r="H478" s="501">
        <v>8</v>
      </c>
      <c r="I478" s="501">
        <v>362</v>
      </c>
      <c r="K478" s="500" t="s">
        <v>286</v>
      </c>
      <c r="L478" s="500" t="s">
        <v>1050</v>
      </c>
      <c r="M478" s="500" t="s">
        <v>283</v>
      </c>
      <c r="N478" s="501">
        <v>3</v>
      </c>
      <c r="U478" s="500" t="s">
        <v>964</v>
      </c>
      <c r="V478" s="501">
        <v>8</v>
      </c>
      <c r="W478" s="501">
        <v>112</v>
      </c>
      <c r="Z478" s="308"/>
      <c r="AA478" s="309"/>
      <c r="AB478" s="308"/>
    </row>
    <row r="479" spans="1:28" ht="15">
      <c r="A479" s="500" t="s">
        <v>958</v>
      </c>
      <c r="B479" s="500" t="s">
        <v>255</v>
      </c>
      <c r="C479" s="500" t="s">
        <v>249</v>
      </c>
      <c r="D479" s="500" t="s">
        <v>273</v>
      </c>
      <c r="E479" s="501">
        <v>264</v>
      </c>
      <c r="G479" s="500" t="s">
        <v>964</v>
      </c>
      <c r="H479" s="501">
        <v>9</v>
      </c>
      <c r="I479" s="501">
        <v>272</v>
      </c>
      <c r="K479" s="500" t="s">
        <v>286</v>
      </c>
      <c r="L479" s="500" t="s">
        <v>1050</v>
      </c>
      <c r="M479" s="500" t="s">
        <v>254</v>
      </c>
      <c r="N479" s="501">
        <v>14</v>
      </c>
      <c r="U479" s="500" t="s">
        <v>964</v>
      </c>
      <c r="V479" s="501">
        <v>9</v>
      </c>
      <c r="W479" s="501">
        <v>99</v>
      </c>
      <c r="Z479" s="308"/>
      <c r="AA479" s="309"/>
      <c r="AB479" s="308"/>
    </row>
    <row r="480" spans="1:28" ht="15">
      <c r="A480" s="500" t="s">
        <v>958</v>
      </c>
      <c r="B480" s="500" t="s">
        <v>255</v>
      </c>
      <c r="C480" s="500" t="s">
        <v>250</v>
      </c>
      <c r="D480" s="500" t="s">
        <v>272</v>
      </c>
      <c r="E480" s="501">
        <v>221</v>
      </c>
      <c r="G480" s="500" t="s">
        <v>964</v>
      </c>
      <c r="H480" s="501">
        <v>10</v>
      </c>
      <c r="I480" s="501">
        <v>222</v>
      </c>
      <c r="K480" s="500" t="s">
        <v>286</v>
      </c>
      <c r="L480" s="500" t="s">
        <v>1050</v>
      </c>
      <c r="M480" s="500" t="s">
        <v>564</v>
      </c>
      <c r="N480" s="501">
        <v>2</v>
      </c>
      <c r="U480" s="500" t="s">
        <v>964</v>
      </c>
      <c r="V480" s="501">
        <v>10</v>
      </c>
      <c r="W480" s="501">
        <v>80</v>
      </c>
      <c r="Z480" s="308"/>
      <c r="AA480" s="309"/>
      <c r="AB480" s="308"/>
    </row>
    <row r="481" spans="1:28" ht="15">
      <c r="A481" s="500" t="s">
        <v>958</v>
      </c>
      <c r="B481" s="500" t="s">
        <v>255</v>
      </c>
      <c r="C481" s="500" t="s">
        <v>250</v>
      </c>
      <c r="D481" s="500" t="s">
        <v>273</v>
      </c>
      <c r="E481" s="501">
        <v>239</v>
      </c>
      <c r="G481" s="500" t="s">
        <v>964</v>
      </c>
      <c r="H481" s="501">
        <v>11</v>
      </c>
      <c r="I481" s="501">
        <v>194</v>
      </c>
      <c r="K481" s="500" t="s">
        <v>286</v>
      </c>
      <c r="L481" s="500" t="s">
        <v>1050</v>
      </c>
      <c r="M481" s="500" t="s">
        <v>570</v>
      </c>
      <c r="N481" s="501">
        <v>1</v>
      </c>
      <c r="U481" s="500" t="s">
        <v>964</v>
      </c>
      <c r="V481" s="501">
        <v>11</v>
      </c>
      <c r="W481" s="501">
        <v>68</v>
      </c>
      <c r="Z481" s="308"/>
      <c r="AA481" s="309"/>
      <c r="AB481" s="308"/>
    </row>
    <row r="482" spans="1:28" ht="15">
      <c r="A482" s="500" t="s">
        <v>958</v>
      </c>
      <c r="B482" s="500" t="s">
        <v>274</v>
      </c>
      <c r="C482" s="500" t="s">
        <v>249</v>
      </c>
      <c r="D482" s="500" t="s">
        <v>273</v>
      </c>
      <c r="E482" s="501">
        <v>9</v>
      </c>
      <c r="G482" s="500" t="s">
        <v>964</v>
      </c>
      <c r="H482" s="501">
        <v>12</v>
      </c>
      <c r="I482" s="501">
        <v>202</v>
      </c>
      <c r="K482" s="500" t="s">
        <v>286</v>
      </c>
      <c r="L482" s="500" t="s">
        <v>1050</v>
      </c>
      <c r="M482" s="500" t="s">
        <v>562</v>
      </c>
      <c r="N482" s="501">
        <v>2</v>
      </c>
      <c r="U482" s="500" t="s">
        <v>964</v>
      </c>
      <c r="V482" s="501">
        <v>12</v>
      </c>
      <c r="W482" s="501">
        <v>101</v>
      </c>
      <c r="Z482" s="308"/>
      <c r="AA482" s="309"/>
      <c r="AB482" s="308"/>
    </row>
    <row r="483" spans="1:28" ht="15">
      <c r="A483" s="500" t="s">
        <v>958</v>
      </c>
      <c r="B483" s="500" t="s">
        <v>274</v>
      </c>
      <c r="C483" s="500" t="s">
        <v>250</v>
      </c>
      <c r="D483" s="500" t="s">
        <v>272</v>
      </c>
      <c r="E483" s="501">
        <v>1</v>
      </c>
      <c r="G483" s="500" t="s">
        <v>965</v>
      </c>
      <c r="H483" s="501">
        <v>0</v>
      </c>
      <c r="I483" s="501">
        <v>117</v>
      </c>
      <c r="K483" s="500" t="s">
        <v>286</v>
      </c>
      <c r="L483" s="500" t="s">
        <v>1050</v>
      </c>
      <c r="M483" s="500" t="s">
        <v>558</v>
      </c>
      <c r="N483" s="501">
        <v>1726</v>
      </c>
      <c r="U483" s="500" t="s">
        <v>965</v>
      </c>
      <c r="V483" s="501">
        <v>0</v>
      </c>
      <c r="W483" s="501">
        <v>29</v>
      </c>
      <c r="Z483" s="308"/>
      <c r="AA483" s="309"/>
      <c r="AB483" s="308"/>
    </row>
    <row r="484" spans="1:28" ht="15">
      <c r="A484" s="500" t="s">
        <v>958</v>
      </c>
      <c r="B484" s="500" t="s">
        <v>274</v>
      </c>
      <c r="C484" s="500" t="s">
        <v>250</v>
      </c>
      <c r="D484" s="500" t="s">
        <v>273</v>
      </c>
      <c r="E484" s="501">
        <v>13</v>
      </c>
      <c r="G484" s="500" t="s">
        <v>965</v>
      </c>
      <c r="H484" s="501">
        <v>1</v>
      </c>
      <c r="I484" s="501">
        <v>559</v>
      </c>
      <c r="K484" s="500" t="s">
        <v>286</v>
      </c>
      <c r="L484" s="500" t="s">
        <v>1050</v>
      </c>
      <c r="M484" s="500" t="s">
        <v>563</v>
      </c>
      <c r="N484" s="501">
        <v>4</v>
      </c>
      <c r="U484" s="500" t="s">
        <v>965</v>
      </c>
      <c r="V484" s="501">
        <v>1</v>
      </c>
      <c r="W484" s="501">
        <v>147</v>
      </c>
      <c r="Z484" s="308"/>
      <c r="AA484" s="309"/>
      <c r="AB484" s="308"/>
    </row>
    <row r="485" spans="1:28" ht="15">
      <c r="A485" s="500" t="s">
        <v>958</v>
      </c>
      <c r="B485" s="500" t="s">
        <v>275</v>
      </c>
      <c r="C485" s="500" t="s">
        <v>249</v>
      </c>
      <c r="D485" s="500" t="s">
        <v>272</v>
      </c>
      <c r="E485" s="501">
        <v>38</v>
      </c>
      <c r="G485" s="500" t="s">
        <v>965</v>
      </c>
      <c r="H485" s="501">
        <v>2</v>
      </c>
      <c r="I485" s="501">
        <v>1817</v>
      </c>
      <c r="K485" s="500" t="s">
        <v>286</v>
      </c>
      <c r="L485" s="500" t="s">
        <v>1050</v>
      </c>
      <c r="M485" s="500" t="s">
        <v>559</v>
      </c>
      <c r="N485" s="501">
        <v>1</v>
      </c>
      <c r="U485" s="500" t="s">
        <v>965</v>
      </c>
      <c r="V485" s="501">
        <v>2</v>
      </c>
      <c r="W485" s="501">
        <v>396</v>
      </c>
      <c r="Z485" s="308"/>
      <c r="AA485" s="309"/>
      <c r="AB485" s="308"/>
    </row>
    <row r="486" spans="1:28" ht="15">
      <c r="A486" s="500" t="s">
        <v>958</v>
      </c>
      <c r="B486" s="500" t="s">
        <v>275</v>
      </c>
      <c r="C486" s="500" t="s">
        <v>249</v>
      </c>
      <c r="D486" s="500" t="s">
        <v>273</v>
      </c>
      <c r="E486" s="501">
        <v>37</v>
      </c>
      <c r="G486" s="500" t="s">
        <v>965</v>
      </c>
      <c r="H486" s="501">
        <v>3</v>
      </c>
      <c r="I486" s="501">
        <v>968</v>
      </c>
      <c r="K486" s="500" t="s">
        <v>286</v>
      </c>
      <c r="L486" s="500" t="s">
        <v>1050</v>
      </c>
      <c r="M486" s="500" t="s">
        <v>560</v>
      </c>
      <c r="N486" s="501">
        <v>2</v>
      </c>
      <c r="U486" s="500" t="s">
        <v>965</v>
      </c>
      <c r="V486" s="501">
        <v>3</v>
      </c>
      <c r="W486" s="501">
        <v>165</v>
      </c>
      <c r="Z486" s="308"/>
      <c r="AA486" s="309"/>
      <c r="AB486" s="308"/>
    </row>
    <row r="487" spans="1:28" ht="15">
      <c r="A487" s="500" t="s">
        <v>958</v>
      </c>
      <c r="B487" s="500" t="s">
        <v>275</v>
      </c>
      <c r="C487" s="500" t="s">
        <v>250</v>
      </c>
      <c r="D487" s="500" t="s">
        <v>272</v>
      </c>
      <c r="E487" s="501">
        <v>25</v>
      </c>
      <c r="G487" s="500" t="s">
        <v>965</v>
      </c>
      <c r="H487" s="501">
        <v>4</v>
      </c>
      <c r="I487" s="501">
        <v>3568</v>
      </c>
      <c r="K487" s="500" t="s">
        <v>286</v>
      </c>
      <c r="L487" s="500" t="s">
        <v>1050</v>
      </c>
      <c r="M487" s="500" t="s">
        <v>255</v>
      </c>
      <c r="N487" s="501">
        <v>25</v>
      </c>
      <c r="U487" s="500" t="s">
        <v>965</v>
      </c>
      <c r="V487" s="501">
        <v>4</v>
      </c>
      <c r="W487" s="501">
        <v>1056</v>
      </c>
      <c r="Z487" s="308"/>
      <c r="AA487" s="309"/>
      <c r="AB487" s="308"/>
    </row>
    <row r="488" spans="1:28" ht="15">
      <c r="A488" s="500" t="s">
        <v>958</v>
      </c>
      <c r="B488" s="500" t="s">
        <v>275</v>
      </c>
      <c r="C488" s="500" t="s">
        <v>250</v>
      </c>
      <c r="D488" s="500" t="s">
        <v>273</v>
      </c>
      <c r="E488" s="501">
        <v>30</v>
      </c>
      <c r="G488" s="500" t="s">
        <v>965</v>
      </c>
      <c r="H488" s="501">
        <v>5</v>
      </c>
      <c r="I488" s="501">
        <v>638</v>
      </c>
      <c r="K488" s="500" t="s">
        <v>286</v>
      </c>
      <c r="L488" s="500" t="s">
        <v>1050</v>
      </c>
      <c r="M488" s="500" t="s">
        <v>569</v>
      </c>
      <c r="N488" s="501">
        <v>3</v>
      </c>
      <c r="U488" s="500" t="s">
        <v>965</v>
      </c>
      <c r="V488" s="501">
        <v>5</v>
      </c>
      <c r="W488" s="501">
        <v>164</v>
      </c>
      <c r="Z488" s="308"/>
      <c r="AA488" s="309"/>
      <c r="AB488" s="308"/>
    </row>
    <row r="489" spans="1:28" ht="15">
      <c r="A489" s="500" t="s">
        <v>959</v>
      </c>
      <c r="B489" s="500" t="s">
        <v>254</v>
      </c>
      <c r="C489" s="500" t="s">
        <v>249</v>
      </c>
      <c r="D489" s="500" t="s">
        <v>272</v>
      </c>
      <c r="E489" s="501">
        <v>2533</v>
      </c>
      <c r="G489" s="500" t="s">
        <v>965</v>
      </c>
      <c r="H489" s="501">
        <v>6</v>
      </c>
      <c r="I489" s="501">
        <v>672</v>
      </c>
      <c r="K489" s="500" t="s">
        <v>286</v>
      </c>
      <c r="L489" s="500" t="s">
        <v>1050</v>
      </c>
      <c r="M489" s="500" t="s">
        <v>274</v>
      </c>
      <c r="N489" s="501">
        <v>1</v>
      </c>
      <c r="U489" s="500" t="s">
        <v>965</v>
      </c>
      <c r="V489" s="501">
        <v>6</v>
      </c>
      <c r="W489" s="501">
        <v>151</v>
      </c>
      <c r="Z489" s="308"/>
      <c r="AA489" s="309"/>
      <c r="AB489" s="308"/>
    </row>
    <row r="490" spans="1:28" ht="15">
      <c r="A490" s="500" t="s">
        <v>959</v>
      </c>
      <c r="B490" s="500" t="s">
        <v>254</v>
      </c>
      <c r="C490" s="500" t="s">
        <v>249</v>
      </c>
      <c r="D490" s="500" t="s">
        <v>273</v>
      </c>
      <c r="E490" s="501">
        <v>7746</v>
      </c>
      <c r="G490" s="500" t="s">
        <v>965</v>
      </c>
      <c r="H490" s="501">
        <v>7</v>
      </c>
      <c r="I490" s="501">
        <v>672</v>
      </c>
      <c r="K490" s="500" t="s">
        <v>286</v>
      </c>
      <c r="L490" s="500" t="s">
        <v>1050</v>
      </c>
      <c r="M490" s="500" t="s">
        <v>286</v>
      </c>
      <c r="N490" s="501">
        <v>3</v>
      </c>
      <c r="U490" s="500" t="s">
        <v>965</v>
      </c>
      <c r="V490" s="501">
        <v>7</v>
      </c>
      <c r="W490" s="501">
        <v>95</v>
      </c>
      <c r="Z490" s="308"/>
      <c r="AA490" s="309"/>
      <c r="AB490" s="308"/>
    </row>
    <row r="491" spans="1:28" ht="15">
      <c r="A491" s="500" t="s">
        <v>959</v>
      </c>
      <c r="B491" s="500" t="s">
        <v>254</v>
      </c>
      <c r="C491" s="500" t="s">
        <v>250</v>
      </c>
      <c r="D491" s="500" t="s">
        <v>272</v>
      </c>
      <c r="E491" s="501">
        <v>2313</v>
      </c>
      <c r="G491" s="500" t="s">
        <v>965</v>
      </c>
      <c r="H491" s="501">
        <v>8</v>
      </c>
      <c r="I491" s="501">
        <v>535</v>
      </c>
      <c r="K491" s="500" t="s">
        <v>286</v>
      </c>
      <c r="L491" s="500" t="s">
        <v>1050</v>
      </c>
      <c r="M491" s="500" t="s">
        <v>283</v>
      </c>
      <c r="N491" s="501">
        <v>11814</v>
      </c>
      <c r="U491" s="500" t="s">
        <v>965</v>
      </c>
      <c r="V491" s="501">
        <v>8</v>
      </c>
      <c r="W491" s="501">
        <v>76</v>
      </c>
      <c r="Z491" s="308"/>
      <c r="AA491" s="309"/>
      <c r="AB491" s="308"/>
    </row>
    <row r="492" spans="1:28" ht="15">
      <c r="A492" s="500" t="s">
        <v>959</v>
      </c>
      <c r="B492" s="500" t="s">
        <v>254</v>
      </c>
      <c r="C492" s="500" t="s">
        <v>250</v>
      </c>
      <c r="D492" s="500" t="s">
        <v>273</v>
      </c>
      <c r="E492" s="501">
        <v>6702</v>
      </c>
      <c r="G492" s="500" t="s">
        <v>965</v>
      </c>
      <c r="H492" s="501">
        <v>9</v>
      </c>
      <c r="I492" s="501">
        <v>433</v>
      </c>
      <c r="K492" s="500" t="s">
        <v>286</v>
      </c>
      <c r="L492" s="500" t="s">
        <v>1050</v>
      </c>
      <c r="M492" s="500" t="s">
        <v>284</v>
      </c>
      <c r="N492" s="501">
        <v>2</v>
      </c>
      <c r="U492" s="500" t="s">
        <v>965</v>
      </c>
      <c r="V492" s="501">
        <v>9</v>
      </c>
      <c r="W492" s="501">
        <v>65</v>
      </c>
      <c r="Z492" s="308"/>
      <c r="AA492" s="309"/>
      <c r="AB492" s="308"/>
    </row>
    <row r="493" spans="1:28" ht="15">
      <c r="A493" s="500" t="s">
        <v>959</v>
      </c>
      <c r="B493" s="500" t="s">
        <v>255</v>
      </c>
      <c r="C493" s="500" t="s">
        <v>249</v>
      </c>
      <c r="D493" s="500" t="s">
        <v>272</v>
      </c>
      <c r="E493" s="501">
        <v>87</v>
      </c>
      <c r="G493" s="500" t="s">
        <v>965</v>
      </c>
      <c r="H493" s="501">
        <v>10</v>
      </c>
      <c r="I493" s="501">
        <v>357</v>
      </c>
      <c r="K493" s="500" t="s">
        <v>286</v>
      </c>
      <c r="L493" s="500" t="s">
        <v>1050</v>
      </c>
      <c r="M493" s="500" t="s">
        <v>285</v>
      </c>
      <c r="N493" s="501">
        <v>148</v>
      </c>
      <c r="U493" s="500" t="s">
        <v>965</v>
      </c>
      <c r="V493" s="501">
        <v>10</v>
      </c>
      <c r="W493" s="501">
        <v>54</v>
      </c>
      <c r="Z493" s="308"/>
      <c r="AA493" s="309"/>
      <c r="AB493" s="308"/>
    </row>
    <row r="494" spans="1:28" ht="15">
      <c r="A494" s="500" t="s">
        <v>959</v>
      </c>
      <c r="B494" s="500" t="s">
        <v>255</v>
      </c>
      <c r="C494" s="500" t="s">
        <v>249</v>
      </c>
      <c r="D494" s="500" t="s">
        <v>273</v>
      </c>
      <c r="E494" s="501">
        <v>936</v>
      </c>
      <c r="G494" s="500" t="s">
        <v>965</v>
      </c>
      <c r="H494" s="501">
        <v>11</v>
      </c>
      <c r="I494" s="501">
        <v>300</v>
      </c>
      <c r="K494" s="500" t="s">
        <v>286</v>
      </c>
      <c r="L494" s="500" t="s">
        <v>1050</v>
      </c>
      <c r="M494" s="500" t="s">
        <v>256</v>
      </c>
      <c r="N494" s="501">
        <v>15</v>
      </c>
      <c r="U494" s="500" t="s">
        <v>965</v>
      </c>
      <c r="V494" s="501">
        <v>11</v>
      </c>
      <c r="W494" s="501">
        <v>31</v>
      </c>
      <c r="Z494" s="308"/>
      <c r="AA494" s="309"/>
      <c r="AB494" s="308"/>
    </row>
    <row r="495" spans="1:28" ht="15">
      <c r="A495" s="500" t="s">
        <v>959</v>
      </c>
      <c r="B495" s="500" t="s">
        <v>255</v>
      </c>
      <c r="C495" s="500" t="s">
        <v>250</v>
      </c>
      <c r="D495" s="500" t="s">
        <v>272</v>
      </c>
      <c r="E495" s="501">
        <v>93</v>
      </c>
      <c r="G495" s="500" t="s">
        <v>965</v>
      </c>
      <c r="H495" s="501">
        <v>12</v>
      </c>
      <c r="I495" s="501">
        <v>343</v>
      </c>
      <c r="K495" s="500" t="s">
        <v>286</v>
      </c>
      <c r="L495" s="500" t="s">
        <v>1050</v>
      </c>
      <c r="M495" s="500" t="s">
        <v>257</v>
      </c>
      <c r="N495" s="501">
        <v>867</v>
      </c>
      <c r="U495" s="500" t="s">
        <v>965</v>
      </c>
      <c r="V495" s="501">
        <v>12</v>
      </c>
      <c r="W495" s="501">
        <v>54</v>
      </c>
      <c r="Z495" s="308"/>
      <c r="AA495" s="309"/>
      <c r="AB495" s="308"/>
    </row>
    <row r="496" spans="1:28" ht="15">
      <c r="A496" s="500" t="s">
        <v>959</v>
      </c>
      <c r="B496" s="500" t="s">
        <v>255</v>
      </c>
      <c r="C496" s="500" t="s">
        <v>250</v>
      </c>
      <c r="D496" s="500" t="s">
        <v>273</v>
      </c>
      <c r="E496" s="501">
        <v>802</v>
      </c>
      <c r="G496" s="500" t="s">
        <v>966</v>
      </c>
      <c r="H496" s="501">
        <v>0</v>
      </c>
      <c r="I496" s="501">
        <v>21</v>
      </c>
      <c r="K496" s="500" t="s">
        <v>283</v>
      </c>
      <c r="L496" s="500" t="s">
        <v>930</v>
      </c>
      <c r="M496" s="500" t="s">
        <v>254</v>
      </c>
      <c r="N496" s="501">
        <v>1</v>
      </c>
      <c r="U496" s="500" t="s">
        <v>966</v>
      </c>
      <c r="V496" s="501">
        <v>0</v>
      </c>
      <c r="W496" s="501">
        <v>4</v>
      </c>
      <c r="Z496" s="308"/>
      <c r="AA496" s="309"/>
      <c r="AB496" s="308"/>
    </row>
    <row r="497" spans="1:28" ht="15">
      <c r="A497" s="500" t="s">
        <v>959</v>
      </c>
      <c r="B497" s="500" t="s">
        <v>274</v>
      </c>
      <c r="C497" s="500" t="s">
        <v>249</v>
      </c>
      <c r="D497" s="500" t="s">
        <v>272</v>
      </c>
      <c r="E497" s="501">
        <v>6</v>
      </c>
      <c r="G497" s="500" t="s">
        <v>966</v>
      </c>
      <c r="H497" s="501">
        <v>1</v>
      </c>
      <c r="I497" s="501">
        <v>143</v>
      </c>
      <c r="K497" s="500" t="s">
        <v>283</v>
      </c>
      <c r="L497" s="500" t="s">
        <v>930</v>
      </c>
      <c r="M497" s="500" t="s">
        <v>558</v>
      </c>
      <c r="N497" s="501">
        <v>2</v>
      </c>
      <c r="U497" s="500" t="s">
        <v>966</v>
      </c>
      <c r="V497" s="501">
        <v>1</v>
      </c>
      <c r="W497" s="501">
        <v>28</v>
      </c>
      <c r="Z497" s="308"/>
      <c r="AA497" s="309"/>
      <c r="AB497" s="308"/>
    </row>
    <row r="498" spans="1:28" ht="15">
      <c r="A498" s="500" t="s">
        <v>959</v>
      </c>
      <c r="B498" s="500" t="s">
        <v>274</v>
      </c>
      <c r="C498" s="500" t="s">
        <v>249</v>
      </c>
      <c r="D498" s="500" t="s">
        <v>273</v>
      </c>
      <c r="E498" s="501">
        <v>15</v>
      </c>
      <c r="G498" s="500" t="s">
        <v>966</v>
      </c>
      <c r="H498" s="501">
        <v>2</v>
      </c>
      <c r="I498" s="501">
        <v>442</v>
      </c>
      <c r="K498" s="500" t="s">
        <v>283</v>
      </c>
      <c r="L498" s="500" t="s">
        <v>930</v>
      </c>
      <c r="M498" s="500" t="s">
        <v>283</v>
      </c>
      <c r="N498" s="501">
        <v>1078</v>
      </c>
      <c r="U498" s="500" t="s">
        <v>966</v>
      </c>
      <c r="V498" s="501">
        <v>2</v>
      </c>
      <c r="W498" s="501">
        <v>105</v>
      </c>
      <c r="Z498" s="308"/>
      <c r="AA498" s="309"/>
      <c r="AB498" s="308"/>
    </row>
    <row r="499" spans="1:28" ht="15">
      <c r="A499" s="500" t="s">
        <v>959</v>
      </c>
      <c r="B499" s="500" t="s">
        <v>274</v>
      </c>
      <c r="C499" s="500" t="s">
        <v>250</v>
      </c>
      <c r="D499" s="500" t="s">
        <v>272</v>
      </c>
      <c r="E499" s="501">
        <v>12</v>
      </c>
      <c r="G499" s="500" t="s">
        <v>966</v>
      </c>
      <c r="H499" s="501">
        <v>3</v>
      </c>
      <c r="I499" s="501">
        <v>236</v>
      </c>
      <c r="K499" s="500" t="s">
        <v>283</v>
      </c>
      <c r="L499" s="500" t="s">
        <v>930</v>
      </c>
      <c r="M499" s="500" t="s">
        <v>257</v>
      </c>
      <c r="N499" s="501">
        <v>314</v>
      </c>
      <c r="U499" s="500" t="s">
        <v>966</v>
      </c>
      <c r="V499" s="501">
        <v>3</v>
      </c>
      <c r="W499" s="501">
        <v>33</v>
      </c>
      <c r="Z499" s="308"/>
      <c r="AA499" s="309"/>
      <c r="AB499" s="308"/>
    </row>
    <row r="500" spans="1:28" ht="15">
      <c r="A500" s="500" t="s">
        <v>959</v>
      </c>
      <c r="B500" s="500" t="s">
        <v>274</v>
      </c>
      <c r="C500" s="500" t="s">
        <v>250</v>
      </c>
      <c r="D500" s="500" t="s">
        <v>273</v>
      </c>
      <c r="E500" s="501">
        <v>6</v>
      </c>
      <c r="G500" s="500" t="s">
        <v>966</v>
      </c>
      <c r="H500" s="501">
        <v>4</v>
      </c>
      <c r="I500" s="501">
        <v>955</v>
      </c>
      <c r="K500" s="500" t="s">
        <v>283</v>
      </c>
      <c r="L500" s="500" t="s">
        <v>938</v>
      </c>
      <c r="M500" s="500" t="s">
        <v>283</v>
      </c>
      <c r="N500" s="501">
        <v>3</v>
      </c>
      <c r="U500" s="500" t="s">
        <v>966</v>
      </c>
      <c r="V500" s="501">
        <v>4</v>
      </c>
      <c r="W500" s="501">
        <v>258</v>
      </c>
      <c r="Z500" s="308"/>
      <c r="AA500" s="309"/>
      <c r="AB500" s="308"/>
    </row>
    <row r="501" spans="1:28" ht="15">
      <c r="A501" s="500" t="s">
        <v>959</v>
      </c>
      <c r="B501" s="500" t="s">
        <v>275</v>
      </c>
      <c r="C501" s="500" t="s">
        <v>249</v>
      </c>
      <c r="D501" s="500" t="s">
        <v>272</v>
      </c>
      <c r="E501" s="501">
        <v>492</v>
      </c>
      <c r="G501" s="500" t="s">
        <v>966</v>
      </c>
      <c r="H501" s="501">
        <v>5</v>
      </c>
      <c r="I501" s="501">
        <v>205</v>
      </c>
      <c r="K501" s="500" t="s">
        <v>283</v>
      </c>
      <c r="L501" s="500" t="s">
        <v>938</v>
      </c>
      <c r="M501" s="500" t="s">
        <v>254</v>
      </c>
      <c r="N501" s="501">
        <v>9</v>
      </c>
      <c r="U501" s="500" t="s">
        <v>966</v>
      </c>
      <c r="V501" s="501">
        <v>5</v>
      </c>
      <c r="W501" s="501">
        <v>34</v>
      </c>
      <c r="Z501" s="308"/>
      <c r="AA501" s="309"/>
      <c r="AB501" s="308"/>
    </row>
    <row r="502" spans="1:28" ht="15">
      <c r="A502" s="500" t="s">
        <v>959</v>
      </c>
      <c r="B502" s="500" t="s">
        <v>275</v>
      </c>
      <c r="C502" s="500" t="s">
        <v>249</v>
      </c>
      <c r="D502" s="500" t="s">
        <v>273</v>
      </c>
      <c r="E502" s="501">
        <v>1147</v>
      </c>
      <c r="G502" s="500" t="s">
        <v>966</v>
      </c>
      <c r="H502" s="501">
        <v>6</v>
      </c>
      <c r="I502" s="501">
        <v>200</v>
      </c>
      <c r="K502" s="500" t="s">
        <v>283</v>
      </c>
      <c r="L502" s="500" t="s">
        <v>938</v>
      </c>
      <c r="M502" s="500" t="s">
        <v>562</v>
      </c>
      <c r="N502" s="501">
        <v>1</v>
      </c>
      <c r="U502" s="500" t="s">
        <v>966</v>
      </c>
      <c r="V502" s="501">
        <v>6</v>
      </c>
      <c r="W502" s="501">
        <v>54</v>
      </c>
      <c r="Z502" s="308"/>
      <c r="AA502" s="309"/>
      <c r="AB502" s="308"/>
    </row>
    <row r="503" spans="1:28" ht="15">
      <c r="A503" s="500" t="s">
        <v>959</v>
      </c>
      <c r="B503" s="500" t="s">
        <v>275</v>
      </c>
      <c r="C503" s="500" t="s">
        <v>250</v>
      </c>
      <c r="D503" s="500" t="s">
        <v>272</v>
      </c>
      <c r="E503" s="501">
        <v>462</v>
      </c>
      <c r="G503" s="500" t="s">
        <v>966</v>
      </c>
      <c r="H503" s="501">
        <v>7</v>
      </c>
      <c r="I503" s="501">
        <v>196</v>
      </c>
      <c r="K503" s="500" t="s">
        <v>283</v>
      </c>
      <c r="L503" s="500" t="s">
        <v>938</v>
      </c>
      <c r="M503" s="500" t="s">
        <v>558</v>
      </c>
      <c r="N503" s="501">
        <v>2282</v>
      </c>
      <c r="U503" s="500" t="s">
        <v>966</v>
      </c>
      <c r="V503" s="501">
        <v>7</v>
      </c>
      <c r="W503" s="501">
        <v>42</v>
      </c>
      <c r="Z503" s="308"/>
      <c r="AA503" s="309"/>
      <c r="AB503" s="308"/>
    </row>
    <row r="504" spans="1:28" ht="15">
      <c r="A504" s="500" t="s">
        <v>959</v>
      </c>
      <c r="B504" s="500" t="s">
        <v>275</v>
      </c>
      <c r="C504" s="500" t="s">
        <v>250</v>
      </c>
      <c r="D504" s="500" t="s">
        <v>273</v>
      </c>
      <c r="E504" s="501">
        <v>962</v>
      </c>
      <c r="G504" s="500" t="s">
        <v>966</v>
      </c>
      <c r="H504" s="501">
        <v>8</v>
      </c>
      <c r="I504" s="501">
        <v>150</v>
      </c>
      <c r="K504" s="500" t="s">
        <v>283</v>
      </c>
      <c r="L504" s="500" t="s">
        <v>938</v>
      </c>
      <c r="M504" s="500" t="s">
        <v>563</v>
      </c>
      <c r="N504" s="501">
        <v>13</v>
      </c>
      <c r="U504" s="500" t="s">
        <v>966</v>
      </c>
      <c r="V504" s="501">
        <v>8</v>
      </c>
      <c r="W504" s="501">
        <v>34</v>
      </c>
      <c r="Z504" s="308"/>
      <c r="AA504" s="309"/>
      <c r="AB504" s="308"/>
    </row>
    <row r="505" spans="1:28" ht="15">
      <c r="A505" s="500" t="s">
        <v>960</v>
      </c>
      <c r="B505" s="500" t="s">
        <v>254</v>
      </c>
      <c r="C505" s="500" t="s">
        <v>249</v>
      </c>
      <c r="D505" s="500" t="s">
        <v>272</v>
      </c>
      <c r="E505" s="501">
        <v>55</v>
      </c>
      <c r="G505" s="500" t="s">
        <v>966</v>
      </c>
      <c r="H505" s="501">
        <v>9</v>
      </c>
      <c r="I505" s="501">
        <v>119</v>
      </c>
      <c r="K505" s="500" t="s">
        <v>283</v>
      </c>
      <c r="L505" s="500" t="s">
        <v>938</v>
      </c>
      <c r="M505" s="500" t="s">
        <v>559</v>
      </c>
      <c r="N505" s="501">
        <v>1</v>
      </c>
      <c r="U505" s="500" t="s">
        <v>966</v>
      </c>
      <c r="V505" s="501">
        <v>9</v>
      </c>
      <c r="W505" s="501">
        <v>26</v>
      </c>
      <c r="Z505" s="308"/>
      <c r="AA505" s="309"/>
      <c r="AB505" s="308"/>
    </row>
    <row r="506" spans="1:28" ht="15">
      <c r="A506" s="500" t="s">
        <v>960</v>
      </c>
      <c r="B506" s="500" t="s">
        <v>254</v>
      </c>
      <c r="C506" s="500" t="s">
        <v>249</v>
      </c>
      <c r="D506" s="500" t="s">
        <v>273</v>
      </c>
      <c r="E506" s="501">
        <v>36</v>
      </c>
      <c r="G506" s="500" t="s">
        <v>966</v>
      </c>
      <c r="H506" s="501">
        <v>10</v>
      </c>
      <c r="I506" s="501">
        <v>87</v>
      </c>
      <c r="K506" s="500" t="s">
        <v>283</v>
      </c>
      <c r="L506" s="500" t="s">
        <v>938</v>
      </c>
      <c r="M506" s="500" t="s">
        <v>566</v>
      </c>
      <c r="N506" s="501">
        <v>1</v>
      </c>
      <c r="U506" s="500" t="s">
        <v>966</v>
      </c>
      <c r="V506" s="501">
        <v>10</v>
      </c>
      <c r="W506" s="501">
        <v>15</v>
      </c>
      <c r="Z506" s="308"/>
      <c r="AA506" s="309"/>
      <c r="AB506" s="308"/>
    </row>
    <row r="507" spans="1:28" ht="15">
      <c r="A507" s="500" t="s">
        <v>960</v>
      </c>
      <c r="B507" s="500" t="s">
        <v>254</v>
      </c>
      <c r="C507" s="500" t="s">
        <v>250</v>
      </c>
      <c r="D507" s="500" t="s">
        <v>272</v>
      </c>
      <c r="E507" s="501">
        <v>52</v>
      </c>
      <c r="G507" s="500" t="s">
        <v>966</v>
      </c>
      <c r="H507" s="501">
        <v>11</v>
      </c>
      <c r="I507" s="501">
        <v>75</v>
      </c>
      <c r="K507" s="500" t="s">
        <v>283</v>
      </c>
      <c r="L507" s="500" t="s">
        <v>938</v>
      </c>
      <c r="M507" s="500" t="s">
        <v>560</v>
      </c>
      <c r="N507" s="501">
        <v>8</v>
      </c>
      <c r="U507" s="500" t="s">
        <v>966</v>
      </c>
      <c r="V507" s="501">
        <v>11</v>
      </c>
      <c r="W507" s="501">
        <v>9</v>
      </c>
      <c r="Z507" s="308"/>
      <c r="AA507" s="309"/>
      <c r="AB507" s="308"/>
    </row>
    <row r="508" spans="1:28" ht="15">
      <c r="A508" s="500" t="s">
        <v>960</v>
      </c>
      <c r="B508" s="500" t="s">
        <v>254</v>
      </c>
      <c r="C508" s="500" t="s">
        <v>250</v>
      </c>
      <c r="D508" s="500" t="s">
        <v>273</v>
      </c>
      <c r="E508" s="501">
        <v>35</v>
      </c>
      <c r="G508" s="500" t="s">
        <v>966</v>
      </c>
      <c r="H508" s="501">
        <v>12</v>
      </c>
      <c r="I508" s="501">
        <v>106</v>
      </c>
      <c r="K508" s="500" t="s">
        <v>283</v>
      </c>
      <c r="L508" s="500" t="s">
        <v>938</v>
      </c>
      <c r="M508" s="500" t="s">
        <v>255</v>
      </c>
      <c r="N508" s="501">
        <v>41</v>
      </c>
      <c r="U508" s="500" t="s">
        <v>966</v>
      </c>
      <c r="V508" s="501">
        <v>12</v>
      </c>
      <c r="W508" s="501">
        <v>22</v>
      </c>
      <c r="Z508" s="308"/>
      <c r="AA508" s="309"/>
      <c r="AB508" s="308"/>
    </row>
    <row r="509" spans="1:28" ht="15">
      <c r="A509" s="500" t="s">
        <v>960</v>
      </c>
      <c r="B509" s="500" t="s">
        <v>254</v>
      </c>
      <c r="C509" s="500" t="s">
        <v>249</v>
      </c>
      <c r="D509" s="500" t="s">
        <v>272</v>
      </c>
      <c r="E509" s="501">
        <v>1661</v>
      </c>
      <c r="G509" s="500" t="s">
        <v>967</v>
      </c>
      <c r="H509" s="501">
        <v>0</v>
      </c>
      <c r="I509" s="501">
        <v>140</v>
      </c>
      <c r="K509" s="500" t="s">
        <v>283</v>
      </c>
      <c r="L509" s="500" t="s">
        <v>938</v>
      </c>
      <c r="M509" s="500" t="s">
        <v>569</v>
      </c>
      <c r="N509" s="501">
        <v>30</v>
      </c>
      <c r="U509" s="500" t="s">
        <v>967</v>
      </c>
      <c r="V509" s="501">
        <v>0</v>
      </c>
      <c r="W509" s="501">
        <v>29</v>
      </c>
      <c r="Z509" s="308"/>
      <c r="AA509" s="309"/>
      <c r="AB509" s="308"/>
    </row>
    <row r="510" spans="1:28" ht="15">
      <c r="A510" s="500" t="s">
        <v>960</v>
      </c>
      <c r="B510" s="500" t="s">
        <v>254</v>
      </c>
      <c r="C510" s="500" t="s">
        <v>249</v>
      </c>
      <c r="D510" s="500" t="s">
        <v>273</v>
      </c>
      <c r="E510" s="501">
        <v>1810</v>
      </c>
      <c r="G510" s="500" t="s">
        <v>967</v>
      </c>
      <c r="H510" s="501">
        <v>1</v>
      </c>
      <c r="I510" s="501">
        <v>656</v>
      </c>
      <c r="K510" s="500" t="s">
        <v>283</v>
      </c>
      <c r="L510" s="500" t="s">
        <v>938</v>
      </c>
      <c r="M510" s="500" t="s">
        <v>286</v>
      </c>
      <c r="N510" s="501">
        <v>25</v>
      </c>
      <c r="U510" s="500" t="s">
        <v>967</v>
      </c>
      <c r="V510" s="501">
        <v>1</v>
      </c>
      <c r="W510" s="501">
        <v>119</v>
      </c>
      <c r="Z510" s="308"/>
      <c r="AA510" s="309"/>
      <c r="AB510" s="308"/>
    </row>
    <row r="511" spans="1:28" ht="15">
      <c r="A511" s="500" t="s">
        <v>960</v>
      </c>
      <c r="B511" s="500" t="s">
        <v>254</v>
      </c>
      <c r="C511" s="500" t="s">
        <v>250</v>
      </c>
      <c r="D511" s="500" t="s">
        <v>272</v>
      </c>
      <c r="E511" s="501">
        <v>1654</v>
      </c>
      <c r="G511" s="500" t="s">
        <v>967</v>
      </c>
      <c r="H511" s="501">
        <v>2</v>
      </c>
      <c r="I511" s="501">
        <v>2280</v>
      </c>
      <c r="K511" s="500" t="s">
        <v>283</v>
      </c>
      <c r="L511" s="500" t="s">
        <v>938</v>
      </c>
      <c r="M511" s="500" t="s">
        <v>283</v>
      </c>
      <c r="N511" s="501">
        <v>13939</v>
      </c>
      <c r="U511" s="500" t="s">
        <v>967</v>
      </c>
      <c r="V511" s="501">
        <v>2</v>
      </c>
      <c r="W511" s="501">
        <v>461</v>
      </c>
      <c r="Z511" s="308"/>
      <c r="AA511" s="309"/>
      <c r="AB511" s="308"/>
    </row>
    <row r="512" spans="1:28" ht="15">
      <c r="A512" s="500" t="s">
        <v>960</v>
      </c>
      <c r="B512" s="500" t="s">
        <v>254</v>
      </c>
      <c r="C512" s="500" t="s">
        <v>250</v>
      </c>
      <c r="D512" s="500" t="s">
        <v>273</v>
      </c>
      <c r="E512" s="501">
        <v>1760</v>
      </c>
      <c r="G512" s="500" t="s">
        <v>967</v>
      </c>
      <c r="H512" s="501">
        <v>3</v>
      </c>
      <c r="I512" s="501">
        <v>1267</v>
      </c>
      <c r="K512" s="500" t="s">
        <v>283</v>
      </c>
      <c r="L512" s="500" t="s">
        <v>938</v>
      </c>
      <c r="M512" s="500" t="s">
        <v>285</v>
      </c>
      <c r="N512" s="501">
        <v>140</v>
      </c>
      <c r="U512" s="500" t="s">
        <v>967</v>
      </c>
      <c r="V512" s="501">
        <v>3</v>
      </c>
      <c r="W512" s="501">
        <v>232</v>
      </c>
      <c r="Z512" s="308"/>
      <c r="AA512" s="309"/>
      <c r="AB512" s="308"/>
    </row>
    <row r="513" spans="1:28" ht="15">
      <c r="A513" s="500" t="s">
        <v>960</v>
      </c>
      <c r="B513" s="500" t="s">
        <v>255</v>
      </c>
      <c r="C513" s="500" t="s">
        <v>249</v>
      </c>
      <c r="D513" s="500" t="s">
        <v>272</v>
      </c>
      <c r="E513" s="501">
        <v>1427</v>
      </c>
      <c r="G513" s="500" t="s">
        <v>967</v>
      </c>
      <c r="H513" s="501">
        <v>4</v>
      </c>
      <c r="I513" s="501">
        <v>4974</v>
      </c>
      <c r="K513" s="500" t="s">
        <v>283</v>
      </c>
      <c r="L513" s="500" t="s">
        <v>938</v>
      </c>
      <c r="M513" s="500" t="s">
        <v>256</v>
      </c>
      <c r="N513" s="501">
        <v>8</v>
      </c>
      <c r="U513" s="500" t="s">
        <v>967</v>
      </c>
      <c r="V513" s="501">
        <v>4</v>
      </c>
      <c r="W513" s="501">
        <v>1236</v>
      </c>
      <c r="Z513" s="308"/>
      <c r="AA513" s="309"/>
      <c r="AB513" s="308"/>
    </row>
    <row r="514" spans="1:28" ht="15">
      <c r="A514" s="500" t="s">
        <v>960</v>
      </c>
      <c r="B514" s="500" t="s">
        <v>255</v>
      </c>
      <c r="C514" s="500" t="s">
        <v>249</v>
      </c>
      <c r="D514" s="500" t="s">
        <v>273</v>
      </c>
      <c r="E514" s="501">
        <v>1333</v>
      </c>
      <c r="G514" s="500" t="s">
        <v>967</v>
      </c>
      <c r="H514" s="501">
        <v>5</v>
      </c>
      <c r="I514" s="501">
        <v>876</v>
      </c>
      <c r="K514" s="500" t="s">
        <v>283</v>
      </c>
      <c r="L514" s="500" t="s">
        <v>938</v>
      </c>
      <c r="M514" s="500" t="s">
        <v>257</v>
      </c>
      <c r="N514" s="501">
        <v>459</v>
      </c>
      <c r="U514" s="500" t="s">
        <v>967</v>
      </c>
      <c r="V514" s="501">
        <v>5</v>
      </c>
      <c r="W514" s="501">
        <v>245</v>
      </c>
      <c r="Z514" s="308"/>
      <c r="AA514" s="309"/>
      <c r="AB514" s="308"/>
    </row>
    <row r="515" spans="1:28" ht="15">
      <c r="A515" s="500" t="s">
        <v>960</v>
      </c>
      <c r="B515" s="500" t="s">
        <v>255</v>
      </c>
      <c r="C515" s="500" t="s">
        <v>250</v>
      </c>
      <c r="D515" s="500" t="s">
        <v>272</v>
      </c>
      <c r="E515" s="501">
        <v>1471</v>
      </c>
      <c r="G515" s="500" t="s">
        <v>967</v>
      </c>
      <c r="H515" s="501">
        <v>6</v>
      </c>
      <c r="I515" s="501">
        <v>863</v>
      </c>
      <c r="K515" s="500" t="s">
        <v>283</v>
      </c>
      <c r="L515" s="500" t="s">
        <v>939</v>
      </c>
      <c r="M515" s="500" t="s">
        <v>254</v>
      </c>
      <c r="N515" s="501">
        <v>1</v>
      </c>
      <c r="U515" s="500" t="s">
        <v>967</v>
      </c>
      <c r="V515" s="501">
        <v>6</v>
      </c>
      <c r="W515" s="501">
        <v>243</v>
      </c>
      <c r="Z515" s="308"/>
      <c r="AA515" s="309"/>
      <c r="AB515" s="308"/>
    </row>
    <row r="516" spans="1:28" ht="15">
      <c r="A516" s="500" t="s">
        <v>960</v>
      </c>
      <c r="B516" s="500" t="s">
        <v>255</v>
      </c>
      <c r="C516" s="500" t="s">
        <v>250</v>
      </c>
      <c r="D516" s="500" t="s">
        <v>273</v>
      </c>
      <c r="E516" s="501">
        <v>1226</v>
      </c>
      <c r="G516" s="500" t="s">
        <v>967</v>
      </c>
      <c r="H516" s="501">
        <v>7</v>
      </c>
      <c r="I516" s="501">
        <v>755</v>
      </c>
      <c r="K516" s="500" t="s">
        <v>283</v>
      </c>
      <c r="L516" s="500" t="s">
        <v>939</v>
      </c>
      <c r="M516" s="500" t="s">
        <v>561</v>
      </c>
      <c r="N516" s="501">
        <v>6</v>
      </c>
      <c r="U516" s="500" t="s">
        <v>967</v>
      </c>
      <c r="V516" s="501">
        <v>7</v>
      </c>
      <c r="W516" s="501">
        <v>206</v>
      </c>
      <c r="Z516" s="308"/>
      <c r="AA516" s="309"/>
      <c r="AB516" s="308"/>
    </row>
    <row r="517" spans="1:28" ht="15">
      <c r="A517" s="500" t="s">
        <v>960</v>
      </c>
      <c r="B517" s="500" t="s">
        <v>274</v>
      </c>
      <c r="C517" s="500" t="s">
        <v>249</v>
      </c>
      <c r="D517" s="500" t="s">
        <v>272</v>
      </c>
      <c r="E517" s="501">
        <v>106</v>
      </c>
      <c r="G517" s="500" t="s">
        <v>967</v>
      </c>
      <c r="H517" s="501">
        <v>8</v>
      </c>
      <c r="I517" s="501">
        <v>635</v>
      </c>
      <c r="K517" s="500" t="s">
        <v>283</v>
      </c>
      <c r="L517" s="500" t="s">
        <v>939</v>
      </c>
      <c r="M517" s="500" t="s">
        <v>558</v>
      </c>
      <c r="N517" s="501">
        <v>153</v>
      </c>
      <c r="U517" s="500" t="s">
        <v>967</v>
      </c>
      <c r="V517" s="501">
        <v>8</v>
      </c>
      <c r="W517" s="501">
        <v>177</v>
      </c>
      <c r="Z517" s="308"/>
      <c r="AA517" s="309"/>
      <c r="AB517" s="308"/>
    </row>
    <row r="518" spans="1:28" ht="15">
      <c r="A518" s="500" t="s">
        <v>960</v>
      </c>
      <c r="B518" s="500" t="s">
        <v>274</v>
      </c>
      <c r="C518" s="500" t="s">
        <v>249</v>
      </c>
      <c r="D518" s="500" t="s">
        <v>273</v>
      </c>
      <c r="E518" s="501">
        <v>144</v>
      </c>
      <c r="G518" s="500" t="s">
        <v>967</v>
      </c>
      <c r="H518" s="501">
        <v>9</v>
      </c>
      <c r="I518" s="501">
        <v>490</v>
      </c>
      <c r="K518" s="500" t="s">
        <v>283</v>
      </c>
      <c r="L518" s="500" t="s">
        <v>939</v>
      </c>
      <c r="M518" s="500" t="s">
        <v>559</v>
      </c>
      <c r="N518" s="501">
        <v>2</v>
      </c>
      <c r="U518" s="500" t="s">
        <v>967</v>
      </c>
      <c r="V518" s="501">
        <v>9</v>
      </c>
      <c r="W518" s="501">
        <v>121</v>
      </c>
      <c r="Z518" s="308"/>
      <c r="AA518" s="309"/>
      <c r="AB518" s="308"/>
    </row>
    <row r="519" spans="1:28" ht="15">
      <c r="A519" s="500" t="s">
        <v>960</v>
      </c>
      <c r="B519" s="500" t="s">
        <v>274</v>
      </c>
      <c r="C519" s="500" t="s">
        <v>250</v>
      </c>
      <c r="D519" s="500" t="s">
        <v>272</v>
      </c>
      <c r="E519" s="501">
        <v>111</v>
      </c>
      <c r="G519" s="500" t="s">
        <v>967</v>
      </c>
      <c r="H519" s="501">
        <v>10</v>
      </c>
      <c r="I519" s="501">
        <v>369</v>
      </c>
      <c r="K519" s="500" t="s">
        <v>283</v>
      </c>
      <c r="L519" s="500" t="s">
        <v>939</v>
      </c>
      <c r="M519" s="500" t="s">
        <v>560</v>
      </c>
      <c r="N519" s="501">
        <v>2</v>
      </c>
      <c r="U519" s="500" t="s">
        <v>967</v>
      </c>
      <c r="V519" s="501">
        <v>10</v>
      </c>
      <c r="W519" s="501">
        <v>88</v>
      </c>
      <c r="Z519" s="308"/>
      <c r="AA519" s="309"/>
      <c r="AB519" s="308"/>
    </row>
    <row r="520" spans="1:28" ht="15">
      <c r="A520" s="500" t="s">
        <v>960</v>
      </c>
      <c r="B520" s="500" t="s">
        <v>274</v>
      </c>
      <c r="C520" s="500" t="s">
        <v>250</v>
      </c>
      <c r="D520" s="500" t="s">
        <v>273</v>
      </c>
      <c r="E520" s="501">
        <v>124</v>
      </c>
      <c r="G520" s="500" t="s">
        <v>967</v>
      </c>
      <c r="H520" s="501">
        <v>11</v>
      </c>
      <c r="I520" s="501">
        <v>275</v>
      </c>
      <c r="K520" s="500" t="s">
        <v>283</v>
      </c>
      <c r="L520" s="500" t="s">
        <v>939</v>
      </c>
      <c r="M520" s="500" t="s">
        <v>255</v>
      </c>
      <c r="N520" s="501">
        <v>3</v>
      </c>
      <c r="U520" s="500" t="s">
        <v>967</v>
      </c>
      <c r="V520" s="501">
        <v>11</v>
      </c>
      <c r="W520" s="501">
        <v>67</v>
      </c>
      <c r="Z520" s="308"/>
      <c r="AA520" s="309"/>
      <c r="AB520" s="308"/>
    </row>
    <row r="521" spans="1:28" ht="15">
      <c r="A521" s="500" t="s">
        <v>960</v>
      </c>
      <c r="B521" s="500" t="s">
        <v>275</v>
      </c>
      <c r="C521" s="500" t="s">
        <v>249</v>
      </c>
      <c r="D521" s="500" t="s">
        <v>272</v>
      </c>
      <c r="E521" s="501">
        <v>418</v>
      </c>
      <c r="G521" s="500" t="s">
        <v>967</v>
      </c>
      <c r="H521" s="501">
        <v>12</v>
      </c>
      <c r="I521" s="501">
        <v>286</v>
      </c>
      <c r="K521" s="500" t="s">
        <v>283</v>
      </c>
      <c r="L521" s="500" t="s">
        <v>939</v>
      </c>
      <c r="M521" s="500" t="s">
        <v>569</v>
      </c>
      <c r="N521" s="501">
        <v>2</v>
      </c>
      <c r="U521" s="500" t="s">
        <v>967</v>
      </c>
      <c r="V521" s="501">
        <v>12</v>
      </c>
      <c r="W521" s="501">
        <v>61</v>
      </c>
      <c r="Z521" s="308"/>
      <c r="AA521" s="309"/>
      <c r="AB521" s="308"/>
    </row>
    <row r="522" spans="1:28" ht="15">
      <c r="A522" s="500" t="s">
        <v>960</v>
      </c>
      <c r="B522" s="500" t="s">
        <v>275</v>
      </c>
      <c r="C522" s="500" t="s">
        <v>249</v>
      </c>
      <c r="D522" s="500" t="s">
        <v>273</v>
      </c>
      <c r="E522" s="501">
        <v>408</v>
      </c>
      <c r="G522" s="500" t="s">
        <v>968</v>
      </c>
      <c r="H522" s="501">
        <v>0</v>
      </c>
      <c r="I522" s="501">
        <v>150</v>
      </c>
      <c r="K522" s="500" t="s">
        <v>283</v>
      </c>
      <c r="L522" s="500" t="s">
        <v>939</v>
      </c>
      <c r="M522" s="500" t="s">
        <v>283</v>
      </c>
      <c r="N522" s="501">
        <v>4878</v>
      </c>
      <c r="U522" s="500" t="s">
        <v>968</v>
      </c>
      <c r="V522" s="501">
        <v>0</v>
      </c>
      <c r="W522" s="501">
        <v>326</v>
      </c>
      <c r="Z522" s="308"/>
      <c r="AA522" s="309"/>
      <c r="AB522" s="308"/>
    </row>
    <row r="523" spans="1:28" ht="15">
      <c r="A523" s="500" t="s">
        <v>960</v>
      </c>
      <c r="B523" s="500" t="s">
        <v>275</v>
      </c>
      <c r="C523" s="500" t="s">
        <v>250</v>
      </c>
      <c r="D523" s="500" t="s">
        <v>272</v>
      </c>
      <c r="E523" s="501">
        <v>372</v>
      </c>
      <c r="G523" s="500" t="s">
        <v>968</v>
      </c>
      <c r="H523" s="501">
        <v>1</v>
      </c>
      <c r="I523" s="501">
        <v>614</v>
      </c>
      <c r="K523" s="500" t="s">
        <v>283</v>
      </c>
      <c r="L523" s="500" t="s">
        <v>939</v>
      </c>
      <c r="M523" s="500" t="s">
        <v>285</v>
      </c>
      <c r="N523" s="501">
        <v>3</v>
      </c>
      <c r="U523" s="500" t="s">
        <v>968</v>
      </c>
      <c r="V523" s="501">
        <v>1</v>
      </c>
      <c r="W523" s="501">
        <v>1640</v>
      </c>
      <c r="Z523" s="308"/>
      <c r="AA523" s="309"/>
      <c r="AB523" s="308"/>
    </row>
    <row r="524" spans="1:28" ht="15">
      <c r="A524" s="500" t="s">
        <v>960</v>
      </c>
      <c r="B524" s="500" t="s">
        <v>275</v>
      </c>
      <c r="C524" s="500" t="s">
        <v>250</v>
      </c>
      <c r="D524" s="500" t="s">
        <v>273</v>
      </c>
      <c r="E524" s="501">
        <v>329</v>
      </c>
      <c r="G524" s="500" t="s">
        <v>968</v>
      </c>
      <c r="H524" s="501">
        <v>2</v>
      </c>
      <c r="I524" s="501">
        <v>2111</v>
      </c>
      <c r="K524" s="500" t="s">
        <v>283</v>
      </c>
      <c r="L524" s="500" t="s">
        <v>939</v>
      </c>
      <c r="M524" s="500" t="s">
        <v>256</v>
      </c>
      <c r="N524" s="501">
        <v>1</v>
      </c>
      <c r="U524" s="500" t="s">
        <v>968</v>
      </c>
      <c r="V524" s="501">
        <v>2</v>
      </c>
      <c r="W524" s="501">
        <v>5053</v>
      </c>
      <c r="Z524" s="308"/>
      <c r="AA524" s="309"/>
      <c r="AB524" s="308"/>
    </row>
    <row r="525" spans="1:28" ht="15">
      <c r="A525" s="500" t="s">
        <v>961</v>
      </c>
      <c r="B525" s="500" t="s">
        <v>254</v>
      </c>
      <c r="C525" s="500" t="s">
        <v>249</v>
      </c>
      <c r="D525" s="500" t="s">
        <v>272</v>
      </c>
      <c r="E525" s="501">
        <v>112</v>
      </c>
      <c r="G525" s="500" t="s">
        <v>968</v>
      </c>
      <c r="H525" s="501">
        <v>3</v>
      </c>
      <c r="I525" s="501">
        <v>1177</v>
      </c>
      <c r="K525" s="500" t="s">
        <v>283</v>
      </c>
      <c r="L525" s="500" t="s">
        <v>939</v>
      </c>
      <c r="M525" s="500" t="s">
        <v>257</v>
      </c>
      <c r="N525" s="501">
        <v>457</v>
      </c>
      <c r="U525" s="500" t="s">
        <v>968</v>
      </c>
      <c r="V525" s="501">
        <v>3</v>
      </c>
      <c r="W525" s="501">
        <v>2488</v>
      </c>
      <c r="Z525" s="308"/>
      <c r="AA525" s="309"/>
      <c r="AB525" s="308"/>
    </row>
    <row r="526" spans="1:28" ht="15">
      <c r="A526" s="500" t="s">
        <v>961</v>
      </c>
      <c r="B526" s="500" t="s">
        <v>254</v>
      </c>
      <c r="C526" s="500" t="s">
        <v>249</v>
      </c>
      <c r="D526" s="500" t="s">
        <v>273</v>
      </c>
      <c r="E526" s="501">
        <v>332</v>
      </c>
      <c r="G526" s="500" t="s">
        <v>968</v>
      </c>
      <c r="H526" s="501">
        <v>4</v>
      </c>
      <c r="I526" s="501">
        <v>5586</v>
      </c>
      <c r="K526" s="500" t="s">
        <v>283</v>
      </c>
      <c r="L526" s="500" t="s">
        <v>943</v>
      </c>
      <c r="M526" s="500" t="s">
        <v>254</v>
      </c>
      <c r="N526" s="501">
        <v>16</v>
      </c>
      <c r="U526" s="500" t="s">
        <v>968</v>
      </c>
      <c r="V526" s="501">
        <v>4</v>
      </c>
      <c r="W526" s="501">
        <v>18011</v>
      </c>
      <c r="Z526" s="308"/>
      <c r="AA526" s="309"/>
      <c r="AB526" s="308"/>
    </row>
    <row r="527" spans="1:28" ht="15">
      <c r="A527" s="500" t="s">
        <v>961</v>
      </c>
      <c r="B527" s="500" t="s">
        <v>254</v>
      </c>
      <c r="C527" s="500" t="s">
        <v>250</v>
      </c>
      <c r="D527" s="500" t="s">
        <v>272</v>
      </c>
      <c r="E527" s="501">
        <v>111</v>
      </c>
      <c r="G527" s="500" t="s">
        <v>968</v>
      </c>
      <c r="H527" s="501">
        <v>5</v>
      </c>
      <c r="I527" s="501">
        <v>1065</v>
      </c>
      <c r="K527" s="500" t="s">
        <v>283</v>
      </c>
      <c r="L527" s="500" t="s">
        <v>943</v>
      </c>
      <c r="M527" s="500" t="s">
        <v>558</v>
      </c>
      <c r="N527" s="501">
        <v>738</v>
      </c>
      <c r="U527" s="500" t="s">
        <v>968</v>
      </c>
      <c r="V527" s="501">
        <v>5</v>
      </c>
      <c r="W527" s="501">
        <v>3080</v>
      </c>
      <c r="Z527" s="308"/>
      <c r="AA527" s="309"/>
      <c r="AB527" s="308"/>
    </row>
    <row r="528" spans="1:28" ht="15">
      <c r="A528" s="500" t="s">
        <v>961</v>
      </c>
      <c r="B528" s="500" t="s">
        <v>254</v>
      </c>
      <c r="C528" s="500" t="s">
        <v>250</v>
      </c>
      <c r="D528" s="500" t="s">
        <v>273</v>
      </c>
      <c r="E528" s="501">
        <v>276</v>
      </c>
      <c r="G528" s="500" t="s">
        <v>968</v>
      </c>
      <c r="H528" s="501">
        <v>6</v>
      </c>
      <c r="I528" s="501">
        <v>1207</v>
      </c>
      <c r="K528" s="500" t="s">
        <v>283</v>
      </c>
      <c r="L528" s="500" t="s">
        <v>943</v>
      </c>
      <c r="M528" s="500" t="s">
        <v>560</v>
      </c>
      <c r="N528" s="501">
        <v>3</v>
      </c>
      <c r="U528" s="500" t="s">
        <v>968</v>
      </c>
      <c r="V528" s="501">
        <v>6</v>
      </c>
      <c r="W528" s="501">
        <v>3260</v>
      </c>
      <c r="Z528" s="308"/>
      <c r="AA528" s="309"/>
      <c r="AB528" s="308"/>
    </row>
    <row r="529" spans="1:28" ht="15">
      <c r="A529" s="500" t="s">
        <v>961</v>
      </c>
      <c r="B529" s="500" t="s">
        <v>255</v>
      </c>
      <c r="C529" s="500" t="s">
        <v>249</v>
      </c>
      <c r="D529" s="500" t="s">
        <v>272</v>
      </c>
      <c r="E529" s="501">
        <v>77</v>
      </c>
      <c r="G529" s="500" t="s">
        <v>968</v>
      </c>
      <c r="H529" s="501">
        <v>7</v>
      </c>
      <c r="I529" s="501">
        <v>1277</v>
      </c>
      <c r="K529" s="500" t="s">
        <v>283</v>
      </c>
      <c r="L529" s="500" t="s">
        <v>943</v>
      </c>
      <c r="M529" s="500" t="s">
        <v>255</v>
      </c>
      <c r="N529" s="501">
        <v>1</v>
      </c>
      <c r="U529" s="500" t="s">
        <v>968</v>
      </c>
      <c r="V529" s="501">
        <v>7</v>
      </c>
      <c r="W529" s="501">
        <v>2620</v>
      </c>
      <c r="Z529" s="308"/>
      <c r="AA529" s="309"/>
      <c r="AB529" s="308"/>
    </row>
    <row r="530" spans="1:28" ht="15">
      <c r="A530" s="500" t="s">
        <v>961</v>
      </c>
      <c r="B530" s="500" t="s">
        <v>255</v>
      </c>
      <c r="C530" s="500" t="s">
        <v>249</v>
      </c>
      <c r="D530" s="500" t="s">
        <v>273</v>
      </c>
      <c r="E530" s="501">
        <v>259</v>
      </c>
      <c r="G530" s="500" t="s">
        <v>968</v>
      </c>
      <c r="H530" s="501">
        <v>8</v>
      </c>
      <c r="I530" s="501">
        <v>948</v>
      </c>
      <c r="K530" s="500" t="s">
        <v>283</v>
      </c>
      <c r="L530" s="500" t="s">
        <v>943</v>
      </c>
      <c r="M530" s="500" t="s">
        <v>286</v>
      </c>
      <c r="N530" s="501">
        <v>2</v>
      </c>
      <c r="U530" s="500" t="s">
        <v>968</v>
      </c>
      <c r="V530" s="501">
        <v>8</v>
      </c>
      <c r="W530" s="501">
        <v>2004</v>
      </c>
      <c r="Z530" s="308"/>
      <c r="AA530" s="309"/>
      <c r="AB530" s="308"/>
    </row>
    <row r="531" spans="1:28" ht="15">
      <c r="A531" s="500" t="s">
        <v>961</v>
      </c>
      <c r="B531" s="500" t="s">
        <v>255</v>
      </c>
      <c r="C531" s="500" t="s">
        <v>250</v>
      </c>
      <c r="D531" s="500" t="s">
        <v>272</v>
      </c>
      <c r="E531" s="501">
        <v>94</v>
      </c>
      <c r="G531" s="500" t="s">
        <v>968</v>
      </c>
      <c r="H531" s="501">
        <v>9</v>
      </c>
      <c r="I531" s="501">
        <v>619</v>
      </c>
      <c r="K531" s="500" t="s">
        <v>283</v>
      </c>
      <c r="L531" s="500" t="s">
        <v>943</v>
      </c>
      <c r="M531" s="500" t="s">
        <v>283</v>
      </c>
      <c r="N531" s="501">
        <v>1914</v>
      </c>
      <c r="U531" s="500" t="s">
        <v>968</v>
      </c>
      <c r="V531" s="501">
        <v>9</v>
      </c>
      <c r="W531" s="501">
        <v>1468</v>
      </c>
      <c r="Z531" s="308"/>
      <c r="AA531" s="309"/>
      <c r="AB531" s="308"/>
    </row>
    <row r="532" spans="1:28" ht="15">
      <c r="A532" s="500" t="s">
        <v>961</v>
      </c>
      <c r="B532" s="500" t="s">
        <v>255</v>
      </c>
      <c r="C532" s="500" t="s">
        <v>250</v>
      </c>
      <c r="D532" s="500" t="s">
        <v>273</v>
      </c>
      <c r="E532" s="501">
        <v>221</v>
      </c>
      <c r="G532" s="500" t="s">
        <v>968</v>
      </c>
      <c r="H532" s="501">
        <v>10</v>
      </c>
      <c r="I532" s="501">
        <v>422</v>
      </c>
      <c r="K532" s="500" t="s">
        <v>283</v>
      </c>
      <c r="L532" s="500" t="s">
        <v>943</v>
      </c>
      <c r="M532" s="500" t="s">
        <v>285</v>
      </c>
      <c r="N532" s="501">
        <v>30</v>
      </c>
      <c r="U532" s="500" t="s">
        <v>968</v>
      </c>
      <c r="V532" s="501">
        <v>10</v>
      </c>
      <c r="W532" s="501">
        <v>1111</v>
      </c>
      <c r="Z532" s="308"/>
      <c r="AA532" s="309"/>
      <c r="AB532" s="308"/>
    </row>
    <row r="533" spans="1:28" ht="15">
      <c r="A533" s="500" t="s">
        <v>961</v>
      </c>
      <c r="B533" s="500" t="s">
        <v>274</v>
      </c>
      <c r="C533" s="500" t="s">
        <v>250</v>
      </c>
      <c r="D533" s="500" t="s">
        <v>272</v>
      </c>
      <c r="E533" s="501">
        <v>2</v>
      </c>
      <c r="G533" s="500" t="s">
        <v>968</v>
      </c>
      <c r="H533" s="501">
        <v>11</v>
      </c>
      <c r="I533" s="501">
        <v>353</v>
      </c>
      <c r="K533" s="500" t="s">
        <v>283</v>
      </c>
      <c r="L533" s="500" t="s">
        <v>943</v>
      </c>
      <c r="M533" s="500" t="s">
        <v>256</v>
      </c>
      <c r="N533" s="501">
        <v>1</v>
      </c>
      <c r="U533" s="500" t="s">
        <v>968</v>
      </c>
      <c r="V533" s="501">
        <v>11</v>
      </c>
      <c r="W533" s="501">
        <v>758</v>
      </c>
      <c r="Z533" s="308"/>
      <c r="AA533" s="309"/>
      <c r="AB533" s="308"/>
    </row>
    <row r="534" spans="1:28" ht="15">
      <c r="A534" s="500" t="s">
        <v>961</v>
      </c>
      <c r="B534" s="500" t="s">
        <v>275</v>
      </c>
      <c r="C534" s="500" t="s">
        <v>249</v>
      </c>
      <c r="D534" s="500" t="s">
        <v>272</v>
      </c>
      <c r="E534" s="501">
        <v>20</v>
      </c>
      <c r="G534" s="500" t="s">
        <v>968</v>
      </c>
      <c r="H534" s="501">
        <v>12</v>
      </c>
      <c r="I534" s="501">
        <v>475</v>
      </c>
      <c r="K534" s="500" t="s">
        <v>283</v>
      </c>
      <c r="L534" s="500" t="s">
        <v>943</v>
      </c>
      <c r="M534" s="500" t="s">
        <v>257</v>
      </c>
      <c r="N534" s="501">
        <v>142</v>
      </c>
      <c r="U534" s="500" t="s">
        <v>968</v>
      </c>
      <c r="V534" s="501">
        <v>12</v>
      </c>
      <c r="W534" s="501">
        <v>952</v>
      </c>
      <c r="Z534" s="308"/>
      <c r="AA534" s="309"/>
      <c r="AB534" s="308"/>
    </row>
    <row r="535" spans="1:28" ht="15">
      <c r="A535" s="500" t="s">
        <v>961</v>
      </c>
      <c r="B535" s="500" t="s">
        <v>275</v>
      </c>
      <c r="C535" s="500" t="s">
        <v>249</v>
      </c>
      <c r="D535" s="500" t="s">
        <v>273</v>
      </c>
      <c r="E535" s="501">
        <v>32</v>
      </c>
      <c r="G535" s="500" t="s">
        <v>969</v>
      </c>
      <c r="H535" s="501">
        <v>0</v>
      </c>
      <c r="I535" s="501">
        <v>352</v>
      </c>
      <c r="K535" s="500" t="s">
        <v>283</v>
      </c>
      <c r="L535" s="500" t="s">
        <v>951</v>
      </c>
      <c r="M535" s="500" t="s">
        <v>254</v>
      </c>
      <c r="N535" s="501">
        <v>3</v>
      </c>
      <c r="U535" s="500" t="s">
        <v>969</v>
      </c>
      <c r="V535" s="501">
        <v>0</v>
      </c>
      <c r="W535" s="501">
        <v>5</v>
      </c>
      <c r="Z535" s="308"/>
      <c r="AA535" s="309"/>
      <c r="AB535" s="308"/>
    </row>
    <row r="536" spans="1:28" ht="15">
      <c r="A536" s="500" t="s">
        <v>961</v>
      </c>
      <c r="B536" s="500" t="s">
        <v>275</v>
      </c>
      <c r="C536" s="500" t="s">
        <v>250</v>
      </c>
      <c r="D536" s="500" t="s">
        <v>272</v>
      </c>
      <c r="E536" s="501">
        <v>10</v>
      </c>
      <c r="G536" s="500" t="s">
        <v>969</v>
      </c>
      <c r="H536" s="501">
        <v>1</v>
      </c>
      <c r="I536" s="501">
        <v>1567</v>
      </c>
      <c r="K536" s="500" t="s">
        <v>283</v>
      </c>
      <c r="L536" s="500" t="s">
        <v>951</v>
      </c>
      <c r="M536" s="500" t="s">
        <v>558</v>
      </c>
      <c r="N536" s="501">
        <v>369</v>
      </c>
      <c r="U536" s="500" t="s">
        <v>969</v>
      </c>
      <c r="V536" s="501">
        <v>1</v>
      </c>
      <c r="W536" s="501">
        <v>83</v>
      </c>
      <c r="Z536" s="308"/>
      <c r="AA536" s="309"/>
      <c r="AB536" s="308"/>
    </row>
    <row r="537" spans="1:28" ht="15">
      <c r="A537" s="500" t="s">
        <v>961</v>
      </c>
      <c r="B537" s="500" t="s">
        <v>275</v>
      </c>
      <c r="C537" s="500" t="s">
        <v>250</v>
      </c>
      <c r="D537" s="500" t="s">
        <v>273</v>
      </c>
      <c r="E537" s="501">
        <v>37</v>
      </c>
      <c r="G537" s="500" t="s">
        <v>969</v>
      </c>
      <c r="H537" s="501">
        <v>2</v>
      </c>
      <c r="I537" s="501">
        <v>4633</v>
      </c>
      <c r="K537" s="500" t="s">
        <v>283</v>
      </c>
      <c r="L537" s="500" t="s">
        <v>951</v>
      </c>
      <c r="M537" s="500" t="s">
        <v>255</v>
      </c>
      <c r="N537" s="501">
        <v>2</v>
      </c>
      <c r="U537" s="500" t="s">
        <v>969</v>
      </c>
      <c r="V537" s="501">
        <v>2</v>
      </c>
      <c r="W537" s="501">
        <v>248</v>
      </c>
      <c r="Z537" s="308"/>
      <c r="AA537" s="309"/>
      <c r="AB537" s="308"/>
    </row>
    <row r="538" spans="1:28" ht="15">
      <c r="A538" s="500" t="s">
        <v>962</v>
      </c>
      <c r="B538" s="500" t="s">
        <v>254</v>
      </c>
      <c r="C538" s="500" t="s">
        <v>249</v>
      </c>
      <c r="D538" s="500" t="s">
        <v>272</v>
      </c>
      <c r="E538" s="501">
        <v>1</v>
      </c>
      <c r="G538" s="500" t="s">
        <v>969</v>
      </c>
      <c r="H538" s="501">
        <v>3</v>
      </c>
      <c r="I538" s="501">
        <v>1894</v>
      </c>
      <c r="K538" s="500" t="s">
        <v>283</v>
      </c>
      <c r="L538" s="500" t="s">
        <v>951</v>
      </c>
      <c r="M538" s="500" t="s">
        <v>274</v>
      </c>
      <c r="N538" s="501">
        <v>1</v>
      </c>
      <c r="U538" s="500" t="s">
        <v>969</v>
      </c>
      <c r="V538" s="501">
        <v>3</v>
      </c>
      <c r="W538" s="501">
        <v>113</v>
      </c>
      <c r="Z538" s="308"/>
      <c r="AA538" s="309"/>
      <c r="AB538" s="308"/>
    </row>
    <row r="539" spans="1:28" ht="15">
      <c r="A539" s="500" t="s">
        <v>962</v>
      </c>
      <c r="B539" s="500" t="s">
        <v>254</v>
      </c>
      <c r="C539" s="500" t="s">
        <v>249</v>
      </c>
      <c r="D539" s="500" t="s">
        <v>273</v>
      </c>
      <c r="E539" s="501">
        <v>10</v>
      </c>
      <c r="G539" s="500" t="s">
        <v>969</v>
      </c>
      <c r="H539" s="501">
        <v>4</v>
      </c>
      <c r="I539" s="501">
        <v>6609</v>
      </c>
      <c r="K539" s="500" t="s">
        <v>283</v>
      </c>
      <c r="L539" s="500" t="s">
        <v>951</v>
      </c>
      <c r="M539" s="500" t="s">
        <v>286</v>
      </c>
      <c r="N539" s="501">
        <v>4</v>
      </c>
      <c r="U539" s="500" t="s">
        <v>969</v>
      </c>
      <c r="V539" s="501">
        <v>4</v>
      </c>
      <c r="W539" s="501">
        <v>885</v>
      </c>
      <c r="Z539" s="308"/>
      <c r="AA539" s="309"/>
      <c r="AB539" s="308"/>
    </row>
    <row r="540" spans="1:28" ht="15">
      <c r="A540" s="500" t="s">
        <v>962</v>
      </c>
      <c r="B540" s="500" t="s">
        <v>254</v>
      </c>
      <c r="C540" s="500" t="s">
        <v>250</v>
      </c>
      <c r="D540" s="500" t="s">
        <v>273</v>
      </c>
      <c r="E540" s="501">
        <v>1</v>
      </c>
      <c r="G540" s="500" t="s">
        <v>969</v>
      </c>
      <c r="H540" s="501">
        <v>5</v>
      </c>
      <c r="I540" s="501">
        <v>897</v>
      </c>
      <c r="K540" s="500" t="s">
        <v>283</v>
      </c>
      <c r="L540" s="500" t="s">
        <v>951</v>
      </c>
      <c r="M540" s="500" t="s">
        <v>283</v>
      </c>
      <c r="N540" s="501">
        <v>5040</v>
      </c>
      <c r="U540" s="500" t="s">
        <v>969</v>
      </c>
      <c r="V540" s="501">
        <v>5</v>
      </c>
      <c r="W540" s="501">
        <v>107</v>
      </c>
      <c r="Z540" s="308"/>
      <c r="AA540" s="309"/>
      <c r="AB540" s="308"/>
    </row>
    <row r="541" spans="1:28" ht="15">
      <c r="A541" s="500" t="s">
        <v>962</v>
      </c>
      <c r="B541" s="500" t="s">
        <v>254</v>
      </c>
      <c r="C541" s="500" t="s">
        <v>249</v>
      </c>
      <c r="D541" s="500" t="s">
        <v>272</v>
      </c>
      <c r="E541" s="501">
        <v>4697</v>
      </c>
      <c r="G541" s="500" t="s">
        <v>969</v>
      </c>
      <c r="H541" s="501">
        <v>6</v>
      </c>
      <c r="I541" s="501">
        <v>848</v>
      </c>
      <c r="K541" s="500" t="s">
        <v>283</v>
      </c>
      <c r="L541" s="500" t="s">
        <v>951</v>
      </c>
      <c r="M541" s="500" t="s">
        <v>285</v>
      </c>
      <c r="N541" s="501">
        <v>11</v>
      </c>
      <c r="U541" s="500" t="s">
        <v>969</v>
      </c>
      <c r="V541" s="501">
        <v>6</v>
      </c>
      <c r="W541" s="501">
        <v>90</v>
      </c>
      <c r="Z541" s="308"/>
      <c r="AA541" s="309"/>
      <c r="AB541" s="308"/>
    </row>
    <row r="542" spans="1:28" ht="15">
      <c r="A542" s="500" t="s">
        <v>962</v>
      </c>
      <c r="B542" s="500" t="s">
        <v>254</v>
      </c>
      <c r="C542" s="500" t="s">
        <v>249</v>
      </c>
      <c r="D542" s="500" t="s">
        <v>273</v>
      </c>
      <c r="E542" s="501">
        <v>29375</v>
      </c>
      <c r="G542" s="500" t="s">
        <v>969</v>
      </c>
      <c r="H542" s="501">
        <v>7</v>
      </c>
      <c r="I542" s="501">
        <v>724</v>
      </c>
      <c r="K542" s="500" t="s">
        <v>283</v>
      </c>
      <c r="L542" s="500" t="s">
        <v>951</v>
      </c>
      <c r="M542" s="500" t="s">
        <v>256</v>
      </c>
      <c r="N542" s="501">
        <v>2</v>
      </c>
      <c r="U542" s="500" t="s">
        <v>969</v>
      </c>
      <c r="V542" s="501">
        <v>7</v>
      </c>
      <c r="W542" s="501">
        <v>73</v>
      </c>
      <c r="Z542" s="308"/>
      <c r="AA542" s="309"/>
      <c r="AB542" s="308"/>
    </row>
    <row r="543" spans="1:28" ht="15">
      <c r="A543" s="500" t="s">
        <v>962</v>
      </c>
      <c r="B543" s="500" t="s">
        <v>254</v>
      </c>
      <c r="C543" s="500" t="s">
        <v>250</v>
      </c>
      <c r="D543" s="500" t="s">
        <v>272</v>
      </c>
      <c r="E543" s="501">
        <v>4642</v>
      </c>
      <c r="G543" s="500" t="s">
        <v>969</v>
      </c>
      <c r="H543" s="501">
        <v>8</v>
      </c>
      <c r="I543" s="501">
        <v>617</v>
      </c>
      <c r="K543" s="500" t="s">
        <v>283</v>
      </c>
      <c r="L543" s="500" t="s">
        <v>951</v>
      </c>
      <c r="M543" s="500" t="s">
        <v>257</v>
      </c>
      <c r="N543" s="501">
        <v>221</v>
      </c>
      <c r="U543" s="500" t="s">
        <v>969</v>
      </c>
      <c r="V543" s="501">
        <v>8</v>
      </c>
      <c r="W543" s="501">
        <v>48</v>
      </c>
      <c r="Z543" s="308"/>
      <c r="AA543" s="309"/>
      <c r="AB543" s="308"/>
    </row>
    <row r="544" spans="1:28" ht="15">
      <c r="A544" s="500" t="s">
        <v>962</v>
      </c>
      <c r="B544" s="500" t="s">
        <v>254</v>
      </c>
      <c r="C544" s="500" t="s">
        <v>250</v>
      </c>
      <c r="D544" s="500" t="s">
        <v>273</v>
      </c>
      <c r="E544" s="501">
        <v>26052</v>
      </c>
      <c r="G544" s="500" t="s">
        <v>969</v>
      </c>
      <c r="H544" s="501">
        <v>9</v>
      </c>
      <c r="I544" s="501">
        <v>473</v>
      </c>
      <c r="K544" s="500" t="s">
        <v>283</v>
      </c>
      <c r="L544" s="500" t="s">
        <v>953</v>
      </c>
      <c r="M544" s="500" t="s">
        <v>254</v>
      </c>
      <c r="N544" s="501">
        <v>2</v>
      </c>
      <c r="U544" s="500" t="s">
        <v>969</v>
      </c>
      <c r="V544" s="501">
        <v>9</v>
      </c>
      <c r="W544" s="501">
        <v>29</v>
      </c>
      <c r="Z544" s="308"/>
      <c r="AA544" s="309"/>
      <c r="AB544" s="308"/>
    </row>
    <row r="545" spans="1:28" ht="15">
      <c r="A545" s="500" t="s">
        <v>962</v>
      </c>
      <c r="B545" s="500" t="s">
        <v>255</v>
      </c>
      <c r="C545" s="500" t="s">
        <v>249</v>
      </c>
      <c r="D545" s="500" t="s">
        <v>272</v>
      </c>
      <c r="E545" s="501">
        <v>96</v>
      </c>
      <c r="G545" s="500" t="s">
        <v>969</v>
      </c>
      <c r="H545" s="501">
        <v>10</v>
      </c>
      <c r="I545" s="501">
        <v>427</v>
      </c>
      <c r="K545" s="500" t="s">
        <v>283</v>
      </c>
      <c r="L545" s="500" t="s">
        <v>953</v>
      </c>
      <c r="M545" s="500" t="s">
        <v>558</v>
      </c>
      <c r="N545" s="501">
        <v>6</v>
      </c>
      <c r="U545" s="500" t="s">
        <v>969</v>
      </c>
      <c r="V545" s="501">
        <v>10</v>
      </c>
      <c r="W545" s="501">
        <v>22</v>
      </c>
      <c r="Z545" s="308"/>
      <c r="AA545" s="309"/>
      <c r="AB545" s="308"/>
    </row>
    <row r="546" spans="1:28" ht="15">
      <c r="A546" s="500" t="s">
        <v>962</v>
      </c>
      <c r="B546" s="500" t="s">
        <v>255</v>
      </c>
      <c r="C546" s="500" t="s">
        <v>249</v>
      </c>
      <c r="D546" s="500" t="s">
        <v>273</v>
      </c>
      <c r="E546" s="501">
        <v>1617</v>
      </c>
      <c r="G546" s="500" t="s">
        <v>969</v>
      </c>
      <c r="H546" s="501">
        <v>11</v>
      </c>
      <c r="I546" s="501">
        <v>331</v>
      </c>
      <c r="K546" s="500" t="s">
        <v>283</v>
      </c>
      <c r="L546" s="500" t="s">
        <v>953</v>
      </c>
      <c r="M546" s="500" t="s">
        <v>1105</v>
      </c>
      <c r="N546" s="501">
        <v>1</v>
      </c>
      <c r="U546" s="500" t="s">
        <v>969</v>
      </c>
      <c r="V546" s="501">
        <v>11</v>
      </c>
      <c r="W546" s="501">
        <v>20</v>
      </c>
      <c r="Z546" s="308"/>
      <c r="AA546" s="309"/>
      <c r="AB546" s="308"/>
    </row>
    <row r="547" spans="1:28" ht="15">
      <c r="A547" s="500" t="s">
        <v>962</v>
      </c>
      <c r="B547" s="500" t="s">
        <v>255</v>
      </c>
      <c r="C547" s="500" t="s">
        <v>250</v>
      </c>
      <c r="D547" s="500" t="s">
        <v>272</v>
      </c>
      <c r="E547" s="501">
        <v>96</v>
      </c>
      <c r="G547" s="500" t="s">
        <v>969</v>
      </c>
      <c r="H547" s="501">
        <v>12</v>
      </c>
      <c r="I547" s="501">
        <v>447</v>
      </c>
      <c r="K547" s="500" t="s">
        <v>283</v>
      </c>
      <c r="L547" s="500" t="s">
        <v>953</v>
      </c>
      <c r="M547" s="500" t="s">
        <v>283</v>
      </c>
      <c r="N547" s="501">
        <v>6290</v>
      </c>
      <c r="U547" s="500" t="s">
        <v>969</v>
      </c>
      <c r="V547" s="501">
        <v>12</v>
      </c>
      <c r="W547" s="501">
        <v>21</v>
      </c>
      <c r="Z547" s="308"/>
      <c r="AA547" s="309"/>
      <c r="AB547" s="308"/>
    </row>
    <row r="548" spans="1:28" ht="15">
      <c r="A548" s="500" t="s">
        <v>962</v>
      </c>
      <c r="B548" s="500" t="s">
        <v>255</v>
      </c>
      <c r="C548" s="500" t="s">
        <v>250</v>
      </c>
      <c r="D548" s="500" t="s">
        <v>273</v>
      </c>
      <c r="E548" s="501">
        <v>1428</v>
      </c>
      <c r="G548" s="500" t="s">
        <v>970</v>
      </c>
      <c r="H548" s="501">
        <v>0</v>
      </c>
      <c r="I548" s="501">
        <v>59</v>
      </c>
      <c r="K548" s="500" t="s">
        <v>283</v>
      </c>
      <c r="L548" s="500" t="s">
        <v>953</v>
      </c>
      <c r="M548" s="500" t="s">
        <v>285</v>
      </c>
      <c r="N548" s="501">
        <v>2</v>
      </c>
      <c r="U548" s="500" t="s">
        <v>970</v>
      </c>
      <c r="V548" s="501">
        <v>0</v>
      </c>
      <c r="W548" s="501">
        <v>128</v>
      </c>
      <c r="Z548" s="308"/>
      <c r="AA548" s="309"/>
      <c r="AB548" s="308"/>
    </row>
    <row r="549" spans="1:28" ht="15">
      <c r="A549" s="500" t="s">
        <v>962</v>
      </c>
      <c r="B549" s="500" t="s">
        <v>274</v>
      </c>
      <c r="C549" s="500" t="s">
        <v>249</v>
      </c>
      <c r="D549" s="500" t="s">
        <v>272</v>
      </c>
      <c r="E549" s="501">
        <v>36</v>
      </c>
      <c r="G549" s="500" t="s">
        <v>970</v>
      </c>
      <c r="H549" s="501">
        <v>1</v>
      </c>
      <c r="I549" s="501">
        <v>289</v>
      </c>
      <c r="K549" s="500" t="s">
        <v>283</v>
      </c>
      <c r="L549" s="500" t="s">
        <v>953</v>
      </c>
      <c r="M549" s="500" t="s">
        <v>256</v>
      </c>
      <c r="N549" s="501">
        <v>1</v>
      </c>
      <c r="U549" s="500" t="s">
        <v>970</v>
      </c>
      <c r="V549" s="501">
        <v>1</v>
      </c>
      <c r="W549" s="501">
        <v>640</v>
      </c>
      <c r="Z549" s="308"/>
      <c r="AA549" s="309"/>
      <c r="AB549" s="308"/>
    </row>
    <row r="550" spans="1:28" ht="15">
      <c r="A550" s="500" t="s">
        <v>962</v>
      </c>
      <c r="B550" s="500" t="s">
        <v>274</v>
      </c>
      <c r="C550" s="500" t="s">
        <v>249</v>
      </c>
      <c r="D550" s="500" t="s">
        <v>273</v>
      </c>
      <c r="E550" s="501">
        <v>55</v>
      </c>
      <c r="G550" s="500" t="s">
        <v>970</v>
      </c>
      <c r="H550" s="501">
        <v>2</v>
      </c>
      <c r="I550" s="501">
        <v>1005</v>
      </c>
      <c r="K550" s="500" t="s">
        <v>283</v>
      </c>
      <c r="L550" s="500" t="s">
        <v>953</v>
      </c>
      <c r="M550" s="500" t="s">
        <v>257</v>
      </c>
      <c r="N550" s="501">
        <v>367</v>
      </c>
      <c r="U550" s="500" t="s">
        <v>970</v>
      </c>
      <c r="V550" s="501">
        <v>2</v>
      </c>
      <c r="W550" s="501">
        <v>2039</v>
      </c>
      <c r="Z550" s="308"/>
      <c r="AA550" s="309"/>
      <c r="AB550" s="308"/>
    </row>
    <row r="551" spans="1:28" ht="15">
      <c r="A551" s="500" t="s">
        <v>962</v>
      </c>
      <c r="B551" s="500" t="s">
        <v>274</v>
      </c>
      <c r="C551" s="500" t="s">
        <v>250</v>
      </c>
      <c r="D551" s="500" t="s">
        <v>272</v>
      </c>
      <c r="E551" s="501">
        <v>35</v>
      </c>
      <c r="G551" s="500" t="s">
        <v>970</v>
      </c>
      <c r="H551" s="501">
        <v>3</v>
      </c>
      <c r="I551" s="501">
        <v>530</v>
      </c>
      <c r="K551" s="500" t="s">
        <v>283</v>
      </c>
      <c r="L551" s="500" t="s">
        <v>956</v>
      </c>
      <c r="M551" s="500" t="s">
        <v>254</v>
      </c>
      <c r="N551" s="501">
        <v>11</v>
      </c>
      <c r="U551" s="500" t="s">
        <v>970</v>
      </c>
      <c r="V551" s="501">
        <v>3</v>
      </c>
      <c r="W551" s="501">
        <v>894</v>
      </c>
      <c r="Z551" s="308"/>
      <c r="AA551" s="309"/>
      <c r="AB551" s="308"/>
    </row>
    <row r="552" spans="1:28" ht="15">
      <c r="A552" s="500" t="s">
        <v>962</v>
      </c>
      <c r="B552" s="500" t="s">
        <v>274</v>
      </c>
      <c r="C552" s="500" t="s">
        <v>250</v>
      </c>
      <c r="D552" s="500" t="s">
        <v>273</v>
      </c>
      <c r="E552" s="501">
        <v>41</v>
      </c>
      <c r="G552" s="500" t="s">
        <v>970</v>
      </c>
      <c r="H552" s="501">
        <v>4</v>
      </c>
      <c r="I552" s="501">
        <v>2186</v>
      </c>
      <c r="K552" s="500" t="s">
        <v>283</v>
      </c>
      <c r="L552" s="500" t="s">
        <v>956</v>
      </c>
      <c r="M552" s="500" t="s">
        <v>570</v>
      </c>
      <c r="N552" s="501">
        <v>4</v>
      </c>
      <c r="U552" s="500" t="s">
        <v>970</v>
      </c>
      <c r="V552" s="501">
        <v>4</v>
      </c>
      <c r="W552" s="501">
        <v>5338</v>
      </c>
      <c r="Z552" s="308"/>
      <c r="AA552" s="309"/>
      <c r="AB552" s="308"/>
    </row>
    <row r="553" spans="1:28" ht="15">
      <c r="A553" s="500" t="s">
        <v>962</v>
      </c>
      <c r="B553" s="500" t="s">
        <v>275</v>
      </c>
      <c r="C553" s="500" t="s">
        <v>249</v>
      </c>
      <c r="D553" s="500" t="s">
        <v>272</v>
      </c>
      <c r="E553" s="501">
        <v>478</v>
      </c>
      <c r="G553" s="500" t="s">
        <v>970</v>
      </c>
      <c r="H553" s="501">
        <v>5</v>
      </c>
      <c r="I553" s="501">
        <v>354</v>
      </c>
      <c r="K553" s="500" t="s">
        <v>283</v>
      </c>
      <c r="L553" s="500" t="s">
        <v>956</v>
      </c>
      <c r="M553" s="500" t="s">
        <v>565</v>
      </c>
      <c r="N553" s="501">
        <v>1</v>
      </c>
      <c r="U553" s="500" t="s">
        <v>970</v>
      </c>
      <c r="V553" s="501">
        <v>5</v>
      </c>
      <c r="W553" s="501">
        <v>834</v>
      </c>
      <c r="Z553" s="308"/>
      <c r="AA553" s="309"/>
      <c r="AB553" s="308"/>
    </row>
    <row r="554" spans="1:28" ht="15">
      <c r="A554" s="500" t="s">
        <v>962</v>
      </c>
      <c r="B554" s="500" t="s">
        <v>275</v>
      </c>
      <c r="C554" s="500" t="s">
        <v>249</v>
      </c>
      <c r="D554" s="500" t="s">
        <v>273</v>
      </c>
      <c r="E554" s="501">
        <v>1668</v>
      </c>
      <c r="G554" s="500" t="s">
        <v>970</v>
      </c>
      <c r="H554" s="501">
        <v>6</v>
      </c>
      <c r="I554" s="501">
        <v>360</v>
      </c>
      <c r="K554" s="500" t="s">
        <v>283</v>
      </c>
      <c r="L554" s="500" t="s">
        <v>956</v>
      </c>
      <c r="M554" s="500" t="s">
        <v>561</v>
      </c>
      <c r="N554" s="501">
        <v>2</v>
      </c>
      <c r="U554" s="500" t="s">
        <v>970</v>
      </c>
      <c r="V554" s="501">
        <v>6</v>
      </c>
      <c r="W554" s="501">
        <v>779</v>
      </c>
      <c r="Z554" s="308"/>
      <c r="AA554" s="309"/>
      <c r="AB554" s="308"/>
    </row>
    <row r="555" spans="1:28" ht="15">
      <c r="A555" s="500" t="s">
        <v>962</v>
      </c>
      <c r="B555" s="500" t="s">
        <v>275</v>
      </c>
      <c r="C555" s="500" t="s">
        <v>250</v>
      </c>
      <c r="D555" s="500" t="s">
        <v>272</v>
      </c>
      <c r="E555" s="501">
        <v>436</v>
      </c>
      <c r="G555" s="500" t="s">
        <v>970</v>
      </c>
      <c r="H555" s="501">
        <v>7</v>
      </c>
      <c r="I555" s="501">
        <v>322</v>
      </c>
      <c r="K555" s="500" t="s">
        <v>283</v>
      </c>
      <c r="L555" s="500" t="s">
        <v>956</v>
      </c>
      <c r="M555" s="500" t="s">
        <v>562</v>
      </c>
      <c r="N555" s="501">
        <v>5</v>
      </c>
      <c r="U555" s="500" t="s">
        <v>970</v>
      </c>
      <c r="V555" s="501">
        <v>7</v>
      </c>
      <c r="W555" s="501">
        <v>674</v>
      </c>
      <c r="Z555" s="308"/>
      <c r="AA555" s="309"/>
      <c r="AB555" s="308"/>
    </row>
    <row r="556" spans="1:28" ht="15">
      <c r="A556" s="500" t="s">
        <v>962</v>
      </c>
      <c r="B556" s="500" t="s">
        <v>275</v>
      </c>
      <c r="C556" s="500" t="s">
        <v>250</v>
      </c>
      <c r="D556" s="500" t="s">
        <v>273</v>
      </c>
      <c r="E556" s="501">
        <v>1477</v>
      </c>
      <c r="G556" s="500" t="s">
        <v>970</v>
      </c>
      <c r="H556" s="501">
        <v>8</v>
      </c>
      <c r="I556" s="501">
        <v>287</v>
      </c>
      <c r="K556" s="500" t="s">
        <v>283</v>
      </c>
      <c r="L556" s="500" t="s">
        <v>956</v>
      </c>
      <c r="M556" s="500" t="s">
        <v>558</v>
      </c>
      <c r="N556" s="501">
        <v>44</v>
      </c>
      <c r="U556" s="500" t="s">
        <v>970</v>
      </c>
      <c r="V556" s="501">
        <v>8</v>
      </c>
      <c r="W556" s="501">
        <v>421</v>
      </c>
      <c r="Z556" s="308"/>
      <c r="AA556" s="309"/>
      <c r="AB556" s="308"/>
    </row>
    <row r="557" spans="1:28" ht="15">
      <c r="A557" s="500" t="s">
        <v>963</v>
      </c>
      <c r="B557" s="500" t="s">
        <v>254</v>
      </c>
      <c r="C557" s="500" t="s">
        <v>249</v>
      </c>
      <c r="D557" s="500" t="s">
        <v>272</v>
      </c>
      <c r="E557" s="501">
        <v>2488</v>
      </c>
      <c r="G557" s="500" t="s">
        <v>970</v>
      </c>
      <c r="H557" s="501">
        <v>9</v>
      </c>
      <c r="I557" s="501">
        <v>225</v>
      </c>
      <c r="K557" s="500" t="s">
        <v>283</v>
      </c>
      <c r="L557" s="500" t="s">
        <v>956</v>
      </c>
      <c r="M557" s="500" t="s">
        <v>563</v>
      </c>
      <c r="N557" s="501">
        <v>2</v>
      </c>
      <c r="U557" s="500" t="s">
        <v>970</v>
      </c>
      <c r="V557" s="501">
        <v>9</v>
      </c>
      <c r="W557" s="501">
        <v>319</v>
      </c>
      <c r="Z557" s="308"/>
      <c r="AA557" s="309"/>
      <c r="AB557" s="308"/>
    </row>
    <row r="558" spans="1:28" ht="15">
      <c r="A558" s="500" t="s">
        <v>963</v>
      </c>
      <c r="B558" s="500" t="s">
        <v>254</v>
      </c>
      <c r="C558" s="500" t="s">
        <v>249</v>
      </c>
      <c r="D558" s="500" t="s">
        <v>273</v>
      </c>
      <c r="E558" s="501">
        <v>9987</v>
      </c>
      <c r="G558" s="500" t="s">
        <v>970</v>
      </c>
      <c r="H558" s="501">
        <v>10</v>
      </c>
      <c r="I558" s="501">
        <v>147</v>
      </c>
      <c r="K558" s="500" t="s">
        <v>283</v>
      </c>
      <c r="L558" s="500" t="s">
        <v>956</v>
      </c>
      <c r="M558" s="500" t="s">
        <v>559</v>
      </c>
      <c r="N558" s="501">
        <v>8</v>
      </c>
      <c r="U558" s="500" t="s">
        <v>970</v>
      </c>
      <c r="V558" s="501">
        <v>10</v>
      </c>
      <c r="W558" s="501">
        <v>215</v>
      </c>
      <c r="Z558" s="308"/>
      <c r="AA558" s="309"/>
      <c r="AB558" s="308"/>
    </row>
    <row r="559" spans="1:28" ht="15">
      <c r="A559" s="500" t="s">
        <v>963</v>
      </c>
      <c r="B559" s="500" t="s">
        <v>254</v>
      </c>
      <c r="C559" s="500" t="s">
        <v>250</v>
      </c>
      <c r="D559" s="500" t="s">
        <v>272</v>
      </c>
      <c r="E559" s="501">
        <v>2281</v>
      </c>
      <c r="G559" s="500" t="s">
        <v>970</v>
      </c>
      <c r="H559" s="501">
        <v>11</v>
      </c>
      <c r="I559" s="501">
        <v>107</v>
      </c>
      <c r="K559" s="500" t="s">
        <v>283</v>
      </c>
      <c r="L559" s="500" t="s">
        <v>956</v>
      </c>
      <c r="M559" s="500" t="s">
        <v>566</v>
      </c>
      <c r="N559" s="501">
        <v>1</v>
      </c>
      <c r="U559" s="500" t="s">
        <v>970</v>
      </c>
      <c r="V559" s="501">
        <v>11</v>
      </c>
      <c r="W559" s="501">
        <v>135</v>
      </c>
      <c r="Z559" s="308"/>
      <c r="AA559" s="309"/>
      <c r="AB559" s="308"/>
    </row>
    <row r="560" spans="1:28" ht="15">
      <c r="A560" s="500" t="s">
        <v>963</v>
      </c>
      <c r="B560" s="500" t="s">
        <v>254</v>
      </c>
      <c r="C560" s="500" t="s">
        <v>250</v>
      </c>
      <c r="D560" s="500" t="s">
        <v>273</v>
      </c>
      <c r="E560" s="501">
        <v>8446</v>
      </c>
      <c r="G560" s="500" t="s">
        <v>970</v>
      </c>
      <c r="H560" s="501">
        <v>12</v>
      </c>
      <c r="I560" s="501">
        <v>128</v>
      </c>
      <c r="K560" s="500" t="s">
        <v>283</v>
      </c>
      <c r="L560" s="500" t="s">
        <v>956</v>
      </c>
      <c r="M560" s="500" t="s">
        <v>560</v>
      </c>
      <c r="N560" s="501">
        <v>1</v>
      </c>
      <c r="U560" s="500" t="s">
        <v>970</v>
      </c>
      <c r="V560" s="501">
        <v>12</v>
      </c>
      <c r="W560" s="501">
        <v>167</v>
      </c>
      <c r="Z560" s="308"/>
      <c r="AA560" s="309"/>
      <c r="AB560" s="308"/>
    </row>
    <row r="561" spans="1:28" ht="15">
      <c r="A561" s="500" t="s">
        <v>963</v>
      </c>
      <c r="B561" s="500" t="s">
        <v>255</v>
      </c>
      <c r="C561" s="500" t="s">
        <v>249</v>
      </c>
      <c r="D561" s="500" t="s">
        <v>272</v>
      </c>
      <c r="E561" s="501">
        <v>257</v>
      </c>
      <c r="G561" s="500" t="s">
        <v>971</v>
      </c>
      <c r="H561" s="501">
        <v>0</v>
      </c>
      <c r="I561" s="501">
        <v>56</v>
      </c>
      <c r="K561" s="500" t="s">
        <v>283</v>
      </c>
      <c r="L561" s="500" t="s">
        <v>956</v>
      </c>
      <c r="M561" s="500" t="s">
        <v>255</v>
      </c>
      <c r="N561" s="501">
        <v>8</v>
      </c>
      <c r="U561" s="500" t="s">
        <v>971</v>
      </c>
      <c r="V561" s="501">
        <v>0</v>
      </c>
      <c r="W561" s="501">
        <v>10</v>
      </c>
      <c r="Z561" s="308"/>
      <c r="AA561" s="309"/>
      <c r="AB561" s="308"/>
    </row>
    <row r="562" spans="1:28" ht="15">
      <c r="A562" s="500" t="s">
        <v>963</v>
      </c>
      <c r="B562" s="500" t="s">
        <v>255</v>
      </c>
      <c r="C562" s="500" t="s">
        <v>249</v>
      </c>
      <c r="D562" s="500" t="s">
        <v>273</v>
      </c>
      <c r="E562" s="501">
        <v>1993</v>
      </c>
      <c r="G562" s="500" t="s">
        <v>971</v>
      </c>
      <c r="H562" s="501">
        <v>1</v>
      </c>
      <c r="I562" s="501">
        <v>253</v>
      </c>
      <c r="K562" s="500" t="s">
        <v>283</v>
      </c>
      <c r="L562" s="500" t="s">
        <v>956</v>
      </c>
      <c r="M562" s="500" t="s">
        <v>569</v>
      </c>
      <c r="N562" s="501">
        <v>1</v>
      </c>
      <c r="U562" s="500" t="s">
        <v>971</v>
      </c>
      <c r="V562" s="501">
        <v>1</v>
      </c>
      <c r="W562" s="501">
        <v>69</v>
      </c>
      <c r="Z562" s="308"/>
      <c r="AA562" s="309"/>
      <c r="AB562" s="308"/>
    </row>
    <row r="563" spans="1:28" ht="15">
      <c r="A563" s="500" t="s">
        <v>963</v>
      </c>
      <c r="B563" s="500" t="s">
        <v>255</v>
      </c>
      <c r="C563" s="500" t="s">
        <v>250</v>
      </c>
      <c r="D563" s="500" t="s">
        <v>272</v>
      </c>
      <c r="E563" s="501">
        <v>274</v>
      </c>
      <c r="G563" s="500" t="s">
        <v>971</v>
      </c>
      <c r="H563" s="501">
        <v>2</v>
      </c>
      <c r="I563" s="501">
        <v>1009</v>
      </c>
      <c r="K563" s="500" t="s">
        <v>283</v>
      </c>
      <c r="L563" s="500" t="s">
        <v>956</v>
      </c>
      <c r="M563" s="500" t="s">
        <v>286</v>
      </c>
      <c r="N563" s="501">
        <v>15</v>
      </c>
      <c r="U563" s="500" t="s">
        <v>971</v>
      </c>
      <c r="V563" s="501">
        <v>2</v>
      </c>
      <c r="W563" s="501">
        <v>269</v>
      </c>
      <c r="Z563" s="308"/>
      <c r="AA563" s="309"/>
      <c r="AB563" s="308"/>
    </row>
    <row r="564" spans="1:28" ht="15">
      <c r="A564" s="500" t="s">
        <v>963</v>
      </c>
      <c r="B564" s="500" t="s">
        <v>255</v>
      </c>
      <c r="C564" s="500" t="s">
        <v>250</v>
      </c>
      <c r="D564" s="500" t="s">
        <v>273</v>
      </c>
      <c r="E564" s="501">
        <v>1646</v>
      </c>
      <c r="G564" s="500" t="s">
        <v>971</v>
      </c>
      <c r="H564" s="501">
        <v>3</v>
      </c>
      <c r="I564" s="501">
        <v>610</v>
      </c>
      <c r="K564" s="500" t="s">
        <v>283</v>
      </c>
      <c r="L564" s="500" t="s">
        <v>956</v>
      </c>
      <c r="M564" s="500" t="s">
        <v>283</v>
      </c>
      <c r="N564" s="501">
        <v>11327</v>
      </c>
      <c r="U564" s="500" t="s">
        <v>971</v>
      </c>
      <c r="V564" s="501">
        <v>3</v>
      </c>
      <c r="W564" s="501">
        <v>141</v>
      </c>
      <c r="Z564" s="308"/>
      <c r="AA564" s="309"/>
      <c r="AB564" s="308"/>
    </row>
    <row r="565" spans="1:28" ht="15">
      <c r="A565" s="500" t="s">
        <v>963</v>
      </c>
      <c r="B565" s="500" t="s">
        <v>274</v>
      </c>
      <c r="C565" s="500" t="s">
        <v>249</v>
      </c>
      <c r="D565" s="500" t="s">
        <v>272</v>
      </c>
      <c r="E565" s="501">
        <v>166</v>
      </c>
      <c r="G565" s="500" t="s">
        <v>971</v>
      </c>
      <c r="H565" s="501">
        <v>4</v>
      </c>
      <c r="I565" s="501">
        <v>2072</v>
      </c>
      <c r="K565" s="500" t="s">
        <v>283</v>
      </c>
      <c r="L565" s="500" t="s">
        <v>956</v>
      </c>
      <c r="M565" s="500" t="s">
        <v>284</v>
      </c>
      <c r="N565" s="501">
        <v>1</v>
      </c>
      <c r="U565" s="500" t="s">
        <v>971</v>
      </c>
      <c r="V565" s="501">
        <v>4</v>
      </c>
      <c r="W565" s="501">
        <v>671</v>
      </c>
      <c r="Z565" s="308"/>
      <c r="AA565" s="309"/>
      <c r="AB565" s="308"/>
    </row>
    <row r="566" spans="1:28" ht="15">
      <c r="A566" s="500" t="s">
        <v>963</v>
      </c>
      <c r="B566" s="500" t="s">
        <v>274</v>
      </c>
      <c r="C566" s="500" t="s">
        <v>249</v>
      </c>
      <c r="D566" s="500" t="s">
        <v>273</v>
      </c>
      <c r="E566" s="501">
        <v>28</v>
      </c>
      <c r="G566" s="500" t="s">
        <v>971</v>
      </c>
      <c r="H566" s="501">
        <v>5</v>
      </c>
      <c r="I566" s="501">
        <v>507</v>
      </c>
      <c r="K566" s="500" t="s">
        <v>283</v>
      </c>
      <c r="L566" s="500" t="s">
        <v>956</v>
      </c>
      <c r="M566" s="500" t="s">
        <v>285</v>
      </c>
      <c r="N566" s="501">
        <v>221</v>
      </c>
      <c r="U566" s="500" t="s">
        <v>971</v>
      </c>
      <c r="V566" s="501">
        <v>5</v>
      </c>
      <c r="W566" s="501">
        <v>151</v>
      </c>
      <c r="Z566" s="308"/>
      <c r="AA566" s="309"/>
      <c r="AB566" s="308"/>
    </row>
    <row r="567" spans="1:28" ht="15">
      <c r="A567" s="500" t="s">
        <v>963</v>
      </c>
      <c r="B567" s="500" t="s">
        <v>274</v>
      </c>
      <c r="C567" s="500" t="s">
        <v>250</v>
      </c>
      <c r="D567" s="500" t="s">
        <v>272</v>
      </c>
      <c r="E567" s="501">
        <v>168</v>
      </c>
      <c r="G567" s="500" t="s">
        <v>971</v>
      </c>
      <c r="H567" s="501">
        <v>6</v>
      </c>
      <c r="I567" s="501">
        <v>547</v>
      </c>
      <c r="K567" s="500" t="s">
        <v>283</v>
      </c>
      <c r="L567" s="500" t="s">
        <v>956</v>
      </c>
      <c r="M567" s="500" t="s">
        <v>256</v>
      </c>
      <c r="N567" s="501">
        <v>1</v>
      </c>
      <c r="U567" s="500" t="s">
        <v>971</v>
      </c>
      <c r="V567" s="501">
        <v>6</v>
      </c>
      <c r="W567" s="501">
        <v>135</v>
      </c>
      <c r="Z567" s="308"/>
      <c r="AA567" s="309"/>
      <c r="AB567" s="308"/>
    </row>
    <row r="568" spans="1:28" ht="15">
      <c r="A568" s="500" t="s">
        <v>963</v>
      </c>
      <c r="B568" s="500" t="s">
        <v>274</v>
      </c>
      <c r="C568" s="500" t="s">
        <v>250</v>
      </c>
      <c r="D568" s="500" t="s">
        <v>273</v>
      </c>
      <c r="E568" s="501">
        <v>33</v>
      </c>
      <c r="G568" s="500" t="s">
        <v>971</v>
      </c>
      <c r="H568" s="501">
        <v>7</v>
      </c>
      <c r="I568" s="501">
        <v>539</v>
      </c>
      <c r="K568" s="500" t="s">
        <v>283</v>
      </c>
      <c r="L568" s="500" t="s">
        <v>956</v>
      </c>
      <c r="M568" s="500" t="s">
        <v>257</v>
      </c>
      <c r="N568" s="501">
        <v>208</v>
      </c>
      <c r="U568" s="500" t="s">
        <v>971</v>
      </c>
      <c r="V568" s="501">
        <v>7</v>
      </c>
      <c r="W568" s="501">
        <v>97</v>
      </c>
      <c r="Z568" s="308"/>
      <c r="AA568" s="309"/>
      <c r="AB568" s="308"/>
    </row>
    <row r="569" spans="1:28" ht="15">
      <c r="A569" s="500" t="s">
        <v>963</v>
      </c>
      <c r="B569" s="500" t="s">
        <v>275</v>
      </c>
      <c r="C569" s="500" t="s">
        <v>249</v>
      </c>
      <c r="D569" s="500" t="s">
        <v>272</v>
      </c>
      <c r="E569" s="501">
        <v>1622</v>
      </c>
      <c r="G569" s="500" t="s">
        <v>971</v>
      </c>
      <c r="H569" s="501">
        <v>8</v>
      </c>
      <c r="I569" s="501">
        <v>455</v>
      </c>
      <c r="K569" s="500" t="s">
        <v>283</v>
      </c>
      <c r="L569" s="500" t="s">
        <v>969</v>
      </c>
      <c r="M569" s="500" t="s">
        <v>283</v>
      </c>
      <c r="N569" s="501">
        <v>4</v>
      </c>
      <c r="U569" s="500" t="s">
        <v>971</v>
      </c>
      <c r="V569" s="501">
        <v>8</v>
      </c>
      <c r="W569" s="501">
        <v>92</v>
      </c>
      <c r="Z569" s="308"/>
      <c r="AA569" s="309"/>
      <c r="AB569" s="308"/>
    </row>
    <row r="570" spans="1:28" ht="15">
      <c r="A570" s="500" t="s">
        <v>963</v>
      </c>
      <c r="B570" s="500" t="s">
        <v>275</v>
      </c>
      <c r="C570" s="500" t="s">
        <v>249</v>
      </c>
      <c r="D570" s="500" t="s">
        <v>273</v>
      </c>
      <c r="E570" s="501">
        <v>2576</v>
      </c>
      <c r="G570" s="500" t="s">
        <v>971</v>
      </c>
      <c r="H570" s="501">
        <v>9</v>
      </c>
      <c r="I570" s="501">
        <v>386</v>
      </c>
      <c r="K570" s="500" t="s">
        <v>283</v>
      </c>
      <c r="L570" s="500" t="s">
        <v>969</v>
      </c>
      <c r="M570" s="500" t="s">
        <v>254</v>
      </c>
      <c r="N570" s="501">
        <v>13</v>
      </c>
      <c r="U570" s="500" t="s">
        <v>971</v>
      </c>
      <c r="V570" s="501">
        <v>9</v>
      </c>
      <c r="W570" s="501">
        <v>60</v>
      </c>
      <c r="Z570" s="308"/>
      <c r="AA570" s="309"/>
      <c r="AB570" s="308"/>
    </row>
    <row r="571" spans="1:28" ht="15">
      <c r="A571" s="500" t="s">
        <v>963</v>
      </c>
      <c r="B571" s="500" t="s">
        <v>275</v>
      </c>
      <c r="C571" s="500" t="s">
        <v>250</v>
      </c>
      <c r="D571" s="500" t="s">
        <v>272</v>
      </c>
      <c r="E571" s="501">
        <v>1507</v>
      </c>
      <c r="G571" s="500" t="s">
        <v>971</v>
      </c>
      <c r="H571" s="501">
        <v>10</v>
      </c>
      <c r="I571" s="501">
        <v>295</v>
      </c>
      <c r="K571" s="500" t="s">
        <v>283</v>
      </c>
      <c r="L571" s="500" t="s">
        <v>969</v>
      </c>
      <c r="M571" s="500" t="s">
        <v>558</v>
      </c>
      <c r="N571" s="501">
        <v>3423</v>
      </c>
      <c r="U571" s="500" t="s">
        <v>971</v>
      </c>
      <c r="V571" s="501">
        <v>10</v>
      </c>
      <c r="W571" s="501">
        <v>53</v>
      </c>
      <c r="Z571" s="308"/>
      <c r="AA571" s="309"/>
      <c r="AB571" s="308"/>
    </row>
    <row r="572" spans="1:28" ht="15">
      <c r="A572" s="500" t="s">
        <v>963</v>
      </c>
      <c r="B572" s="500" t="s">
        <v>275</v>
      </c>
      <c r="C572" s="500" t="s">
        <v>250</v>
      </c>
      <c r="D572" s="500" t="s">
        <v>273</v>
      </c>
      <c r="E572" s="501">
        <v>1870</v>
      </c>
      <c r="G572" s="500" t="s">
        <v>971</v>
      </c>
      <c r="H572" s="501">
        <v>11</v>
      </c>
      <c r="I572" s="501">
        <v>202</v>
      </c>
      <c r="K572" s="500" t="s">
        <v>283</v>
      </c>
      <c r="L572" s="500" t="s">
        <v>969</v>
      </c>
      <c r="M572" s="500" t="s">
        <v>563</v>
      </c>
      <c r="N572" s="501">
        <v>4</v>
      </c>
      <c r="U572" s="500" t="s">
        <v>971</v>
      </c>
      <c r="V572" s="501">
        <v>11</v>
      </c>
      <c r="W572" s="501">
        <v>39</v>
      </c>
      <c r="Z572" s="308"/>
      <c r="AA572" s="309"/>
      <c r="AB572" s="308"/>
    </row>
    <row r="573" spans="1:28" ht="15">
      <c r="A573" s="500" t="s">
        <v>964</v>
      </c>
      <c r="B573" s="500" t="s">
        <v>254</v>
      </c>
      <c r="C573" s="500" t="s">
        <v>249</v>
      </c>
      <c r="D573" s="500" t="s">
        <v>272</v>
      </c>
      <c r="E573" s="501">
        <v>485</v>
      </c>
      <c r="G573" s="500" t="s">
        <v>971</v>
      </c>
      <c r="H573" s="501">
        <v>12</v>
      </c>
      <c r="I573" s="501">
        <v>292</v>
      </c>
      <c r="K573" s="500" t="s">
        <v>283</v>
      </c>
      <c r="L573" s="500" t="s">
        <v>969</v>
      </c>
      <c r="M573" s="500" t="s">
        <v>559</v>
      </c>
      <c r="N573" s="501">
        <v>3792</v>
      </c>
      <c r="U573" s="500" t="s">
        <v>971</v>
      </c>
      <c r="V573" s="501">
        <v>12</v>
      </c>
      <c r="W573" s="501">
        <v>51</v>
      </c>
      <c r="Z573" s="308"/>
      <c r="AA573" s="309"/>
      <c r="AB573" s="308"/>
    </row>
    <row r="574" spans="1:28" ht="15">
      <c r="A574" s="500" t="s">
        <v>964</v>
      </c>
      <c r="B574" s="500" t="s">
        <v>254</v>
      </c>
      <c r="C574" s="500" t="s">
        <v>249</v>
      </c>
      <c r="D574" s="500" t="s">
        <v>273</v>
      </c>
      <c r="E574" s="501">
        <v>1887</v>
      </c>
      <c r="G574" s="500" t="s">
        <v>972</v>
      </c>
      <c r="H574" s="501">
        <v>0</v>
      </c>
      <c r="I574" s="501">
        <v>767</v>
      </c>
      <c r="K574" s="500" t="s">
        <v>283</v>
      </c>
      <c r="L574" s="500" t="s">
        <v>969</v>
      </c>
      <c r="M574" s="500" t="s">
        <v>560</v>
      </c>
      <c r="N574" s="501">
        <v>47</v>
      </c>
      <c r="U574" s="500" t="s">
        <v>972</v>
      </c>
      <c r="V574" s="501">
        <v>0</v>
      </c>
      <c r="W574" s="501">
        <v>123</v>
      </c>
      <c r="Z574" s="308"/>
      <c r="AA574" s="309"/>
      <c r="AB574" s="308"/>
    </row>
    <row r="575" spans="1:28" ht="15">
      <c r="A575" s="500" t="s">
        <v>964</v>
      </c>
      <c r="B575" s="500" t="s">
        <v>254</v>
      </c>
      <c r="C575" s="500" t="s">
        <v>250</v>
      </c>
      <c r="D575" s="500" t="s">
        <v>272</v>
      </c>
      <c r="E575" s="501">
        <v>475</v>
      </c>
      <c r="G575" s="500" t="s">
        <v>972</v>
      </c>
      <c r="H575" s="501">
        <v>1</v>
      </c>
      <c r="I575" s="501">
        <v>3689</v>
      </c>
      <c r="K575" s="500" t="s">
        <v>283</v>
      </c>
      <c r="L575" s="500" t="s">
        <v>969</v>
      </c>
      <c r="M575" s="500" t="s">
        <v>255</v>
      </c>
      <c r="N575" s="501">
        <v>28</v>
      </c>
      <c r="U575" s="500" t="s">
        <v>972</v>
      </c>
      <c r="V575" s="501">
        <v>1</v>
      </c>
      <c r="W575" s="501">
        <v>647</v>
      </c>
      <c r="Z575" s="308"/>
      <c r="AA575" s="309"/>
      <c r="AB575" s="308"/>
    </row>
    <row r="576" spans="1:28" ht="15">
      <c r="A576" s="500" t="s">
        <v>964</v>
      </c>
      <c r="B576" s="500" t="s">
        <v>254</v>
      </c>
      <c r="C576" s="500" t="s">
        <v>250</v>
      </c>
      <c r="D576" s="500" t="s">
        <v>273</v>
      </c>
      <c r="E576" s="501">
        <v>1680</v>
      </c>
      <c r="G576" s="500" t="s">
        <v>972</v>
      </c>
      <c r="H576" s="501">
        <v>2</v>
      </c>
      <c r="I576" s="501">
        <v>11023</v>
      </c>
      <c r="K576" s="500" t="s">
        <v>283</v>
      </c>
      <c r="L576" s="500" t="s">
        <v>969</v>
      </c>
      <c r="M576" s="500" t="s">
        <v>567</v>
      </c>
      <c r="N576" s="501">
        <v>4</v>
      </c>
      <c r="U576" s="500" t="s">
        <v>972</v>
      </c>
      <c r="V576" s="501">
        <v>2</v>
      </c>
      <c r="W576" s="501">
        <v>1806</v>
      </c>
      <c r="Z576" s="308"/>
      <c r="AA576" s="309"/>
      <c r="AB576" s="308"/>
    </row>
    <row r="577" spans="1:28" ht="15">
      <c r="A577" s="500" t="s">
        <v>964</v>
      </c>
      <c r="B577" s="500" t="s">
        <v>255</v>
      </c>
      <c r="C577" s="500" t="s">
        <v>249</v>
      </c>
      <c r="D577" s="500" t="s">
        <v>272</v>
      </c>
      <c r="E577" s="501">
        <v>258</v>
      </c>
      <c r="G577" s="500" t="s">
        <v>972</v>
      </c>
      <c r="H577" s="501">
        <v>3</v>
      </c>
      <c r="I577" s="501">
        <v>4563</v>
      </c>
      <c r="K577" s="500" t="s">
        <v>283</v>
      </c>
      <c r="L577" s="500" t="s">
        <v>969</v>
      </c>
      <c r="M577" s="500" t="s">
        <v>569</v>
      </c>
      <c r="N577" s="501">
        <v>1</v>
      </c>
      <c r="U577" s="500" t="s">
        <v>972</v>
      </c>
      <c r="V577" s="501">
        <v>3</v>
      </c>
      <c r="W577" s="501">
        <v>583</v>
      </c>
      <c r="Z577" s="308"/>
      <c r="AA577" s="309"/>
      <c r="AB577" s="308"/>
    </row>
    <row r="578" spans="1:28" ht="15">
      <c r="A578" s="500" t="s">
        <v>964</v>
      </c>
      <c r="B578" s="500" t="s">
        <v>255</v>
      </c>
      <c r="C578" s="500" t="s">
        <v>249</v>
      </c>
      <c r="D578" s="500" t="s">
        <v>273</v>
      </c>
      <c r="E578" s="501">
        <v>620</v>
      </c>
      <c r="G578" s="500" t="s">
        <v>972</v>
      </c>
      <c r="H578" s="501">
        <v>4</v>
      </c>
      <c r="I578" s="501">
        <v>15885</v>
      </c>
      <c r="K578" s="500" t="s">
        <v>283</v>
      </c>
      <c r="L578" s="500" t="s">
        <v>969</v>
      </c>
      <c r="M578" s="500" t="s">
        <v>1105</v>
      </c>
      <c r="N578" s="501">
        <v>97</v>
      </c>
      <c r="U578" s="500" t="s">
        <v>972</v>
      </c>
      <c r="V578" s="501">
        <v>4</v>
      </c>
      <c r="W578" s="501">
        <v>4285</v>
      </c>
      <c r="Z578" s="308"/>
      <c r="AA578" s="309"/>
      <c r="AB578" s="308"/>
    </row>
    <row r="579" spans="1:28" ht="15">
      <c r="A579" s="500" t="s">
        <v>964</v>
      </c>
      <c r="B579" s="500" t="s">
        <v>255</v>
      </c>
      <c r="C579" s="500" t="s">
        <v>250</v>
      </c>
      <c r="D579" s="500" t="s">
        <v>272</v>
      </c>
      <c r="E579" s="501">
        <v>267</v>
      </c>
      <c r="G579" s="500" t="s">
        <v>972</v>
      </c>
      <c r="H579" s="501">
        <v>5</v>
      </c>
      <c r="I579" s="501">
        <v>2163</v>
      </c>
      <c r="K579" s="500" t="s">
        <v>283</v>
      </c>
      <c r="L579" s="500" t="s">
        <v>969</v>
      </c>
      <c r="M579" s="500" t="s">
        <v>274</v>
      </c>
      <c r="N579" s="501">
        <v>10</v>
      </c>
      <c r="U579" s="500" t="s">
        <v>972</v>
      </c>
      <c r="V579" s="501">
        <v>5</v>
      </c>
      <c r="W579" s="501">
        <v>452</v>
      </c>
      <c r="Z579" s="308"/>
      <c r="AA579" s="309"/>
      <c r="AB579" s="308"/>
    </row>
    <row r="580" spans="1:28" ht="15">
      <c r="A580" s="500" t="s">
        <v>964</v>
      </c>
      <c r="B580" s="500" t="s">
        <v>255</v>
      </c>
      <c r="C580" s="500" t="s">
        <v>250</v>
      </c>
      <c r="D580" s="500" t="s">
        <v>273</v>
      </c>
      <c r="E580" s="501">
        <v>542</v>
      </c>
      <c r="G580" s="500" t="s">
        <v>972</v>
      </c>
      <c r="H580" s="501">
        <v>6</v>
      </c>
      <c r="I580" s="501">
        <v>2138</v>
      </c>
      <c r="K580" s="500" t="s">
        <v>283</v>
      </c>
      <c r="L580" s="500" t="s">
        <v>969</v>
      </c>
      <c r="M580" s="500" t="s">
        <v>286</v>
      </c>
      <c r="N580" s="501">
        <v>2</v>
      </c>
      <c r="U580" s="500" t="s">
        <v>972</v>
      </c>
      <c r="V580" s="501">
        <v>6</v>
      </c>
      <c r="W580" s="501">
        <v>403</v>
      </c>
      <c r="Z580" s="308"/>
      <c r="AA580" s="309"/>
      <c r="AB580" s="308"/>
    </row>
    <row r="581" spans="1:28" ht="15">
      <c r="A581" s="500" t="s">
        <v>964</v>
      </c>
      <c r="B581" s="500" t="s">
        <v>274</v>
      </c>
      <c r="C581" s="500" t="s">
        <v>250</v>
      </c>
      <c r="D581" s="500" t="s">
        <v>272</v>
      </c>
      <c r="E581" s="501">
        <v>1</v>
      </c>
      <c r="G581" s="500" t="s">
        <v>972</v>
      </c>
      <c r="H581" s="501">
        <v>7</v>
      </c>
      <c r="I581" s="501">
        <v>1813</v>
      </c>
      <c r="K581" s="500" t="s">
        <v>283</v>
      </c>
      <c r="L581" s="500" t="s">
        <v>969</v>
      </c>
      <c r="M581" s="500" t="s">
        <v>283</v>
      </c>
      <c r="N581" s="501">
        <v>7551</v>
      </c>
      <c r="U581" s="500" t="s">
        <v>972</v>
      </c>
      <c r="V581" s="501">
        <v>7</v>
      </c>
      <c r="W581" s="501">
        <v>320</v>
      </c>
      <c r="Z581" s="308"/>
      <c r="AA581" s="309"/>
      <c r="AB581" s="308"/>
    </row>
    <row r="582" spans="1:28" ht="15">
      <c r="A582" s="500" t="s">
        <v>964</v>
      </c>
      <c r="B582" s="500" t="s">
        <v>275</v>
      </c>
      <c r="C582" s="500" t="s">
        <v>249</v>
      </c>
      <c r="D582" s="500" t="s">
        <v>272</v>
      </c>
      <c r="E582" s="501">
        <v>59</v>
      </c>
      <c r="G582" s="500" t="s">
        <v>972</v>
      </c>
      <c r="H582" s="501">
        <v>8</v>
      </c>
      <c r="I582" s="501">
        <v>1369</v>
      </c>
      <c r="K582" s="500" t="s">
        <v>283</v>
      </c>
      <c r="L582" s="500" t="s">
        <v>969</v>
      </c>
      <c r="M582" s="500" t="s">
        <v>285</v>
      </c>
      <c r="N582" s="501">
        <v>64</v>
      </c>
      <c r="U582" s="500" t="s">
        <v>972</v>
      </c>
      <c r="V582" s="501">
        <v>8</v>
      </c>
      <c r="W582" s="501">
        <v>199</v>
      </c>
      <c r="Z582" s="308"/>
      <c r="AA582" s="309"/>
      <c r="AB582" s="308"/>
    </row>
    <row r="583" spans="1:28" ht="15">
      <c r="A583" s="500" t="s">
        <v>964</v>
      </c>
      <c r="B583" s="500" t="s">
        <v>275</v>
      </c>
      <c r="C583" s="500" t="s">
        <v>249</v>
      </c>
      <c r="D583" s="500" t="s">
        <v>273</v>
      </c>
      <c r="E583" s="501">
        <v>267</v>
      </c>
      <c r="G583" s="500" t="s">
        <v>972</v>
      </c>
      <c r="H583" s="501">
        <v>9</v>
      </c>
      <c r="I583" s="501">
        <v>1008</v>
      </c>
      <c r="K583" s="500" t="s">
        <v>283</v>
      </c>
      <c r="L583" s="500" t="s">
        <v>969</v>
      </c>
      <c r="M583" s="500" t="s">
        <v>256</v>
      </c>
      <c r="N583" s="501">
        <v>32</v>
      </c>
      <c r="U583" s="500" t="s">
        <v>972</v>
      </c>
      <c r="V583" s="501">
        <v>9</v>
      </c>
      <c r="W583" s="501">
        <v>96</v>
      </c>
      <c r="Z583" s="308"/>
      <c r="AA583" s="309"/>
      <c r="AB583" s="308"/>
    </row>
    <row r="584" spans="1:28" ht="15">
      <c r="A584" s="500" t="s">
        <v>964</v>
      </c>
      <c r="B584" s="500" t="s">
        <v>275</v>
      </c>
      <c r="C584" s="500" t="s">
        <v>250</v>
      </c>
      <c r="D584" s="500" t="s">
        <v>272</v>
      </c>
      <c r="E584" s="501">
        <v>49</v>
      </c>
      <c r="G584" s="500" t="s">
        <v>972</v>
      </c>
      <c r="H584" s="501">
        <v>10</v>
      </c>
      <c r="I584" s="501">
        <v>673</v>
      </c>
      <c r="K584" s="500" t="s">
        <v>283</v>
      </c>
      <c r="L584" s="500" t="s">
        <v>969</v>
      </c>
      <c r="M584" s="500" t="s">
        <v>257</v>
      </c>
      <c r="N584" s="501">
        <v>4747</v>
      </c>
      <c r="U584" s="500" t="s">
        <v>972</v>
      </c>
      <c r="V584" s="501">
        <v>10</v>
      </c>
      <c r="W584" s="501">
        <v>73</v>
      </c>
      <c r="Z584" s="308"/>
      <c r="AA584" s="309"/>
      <c r="AB584" s="308"/>
    </row>
    <row r="585" spans="1:28" ht="15">
      <c r="A585" s="500" t="s">
        <v>964</v>
      </c>
      <c r="B585" s="500" t="s">
        <v>275</v>
      </c>
      <c r="C585" s="500" t="s">
        <v>250</v>
      </c>
      <c r="D585" s="500" t="s">
        <v>273</v>
      </c>
      <c r="E585" s="501">
        <v>154</v>
      </c>
      <c r="G585" s="500" t="s">
        <v>972</v>
      </c>
      <c r="H585" s="501">
        <v>11</v>
      </c>
      <c r="I585" s="501">
        <v>455</v>
      </c>
      <c r="K585" s="500" t="s">
        <v>283</v>
      </c>
      <c r="L585" s="500" t="s">
        <v>971</v>
      </c>
      <c r="M585" s="500" t="s">
        <v>254</v>
      </c>
      <c r="N585" s="501">
        <v>2</v>
      </c>
      <c r="U585" s="500" t="s">
        <v>972</v>
      </c>
      <c r="V585" s="501">
        <v>11</v>
      </c>
      <c r="W585" s="501">
        <v>54</v>
      </c>
      <c r="Z585" s="308"/>
      <c r="AA585" s="309"/>
      <c r="AB585" s="308"/>
    </row>
    <row r="586" spans="1:28" ht="15">
      <c r="A586" s="500" t="s">
        <v>965</v>
      </c>
      <c r="B586" s="500" t="s">
        <v>254</v>
      </c>
      <c r="C586" s="500" t="s">
        <v>249</v>
      </c>
      <c r="D586" s="500" t="s">
        <v>272</v>
      </c>
      <c r="E586" s="501">
        <v>1901</v>
      </c>
      <c r="G586" s="500" t="s">
        <v>972</v>
      </c>
      <c r="H586" s="501">
        <v>12</v>
      </c>
      <c r="I586" s="501">
        <v>617</v>
      </c>
      <c r="K586" s="500" t="s">
        <v>283</v>
      </c>
      <c r="L586" s="500" t="s">
        <v>971</v>
      </c>
      <c r="M586" s="500" t="s">
        <v>561</v>
      </c>
      <c r="N586" s="501">
        <v>1</v>
      </c>
      <c r="U586" s="500" t="s">
        <v>972</v>
      </c>
      <c r="V586" s="501">
        <v>12</v>
      </c>
      <c r="W586" s="501">
        <v>63</v>
      </c>
      <c r="Z586" s="308"/>
      <c r="AA586" s="309"/>
      <c r="AB586" s="308"/>
    </row>
    <row r="587" spans="1:28" ht="15">
      <c r="A587" s="500" t="s">
        <v>965</v>
      </c>
      <c r="B587" s="500" t="s">
        <v>254</v>
      </c>
      <c r="C587" s="500" t="s">
        <v>249</v>
      </c>
      <c r="D587" s="500" t="s">
        <v>273</v>
      </c>
      <c r="E587" s="501">
        <v>811</v>
      </c>
      <c r="G587" s="500" t="s">
        <v>973</v>
      </c>
      <c r="H587" s="501">
        <v>0</v>
      </c>
      <c r="I587" s="501">
        <v>25</v>
      </c>
      <c r="K587" s="500" t="s">
        <v>283</v>
      </c>
      <c r="L587" s="500" t="s">
        <v>971</v>
      </c>
      <c r="M587" s="500" t="s">
        <v>562</v>
      </c>
      <c r="N587" s="501">
        <v>4</v>
      </c>
      <c r="U587" s="500" t="s">
        <v>973</v>
      </c>
      <c r="V587" s="501">
        <v>0</v>
      </c>
      <c r="W587" s="501">
        <v>71</v>
      </c>
      <c r="Z587" s="308"/>
      <c r="AA587" s="309"/>
      <c r="AB587" s="308"/>
    </row>
    <row r="588" spans="1:28" ht="15">
      <c r="A588" s="500" t="s">
        <v>965</v>
      </c>
      <c r="B588" s="500" t="s">
        <v>254</v>
      </c>
      <c r="C588" s="500" t="s">
        <v>250</v>
      </c>
      <c r="D588" s="500" t="s">
        <v>272</v>
      </c>
      <c r="E588" s="501">
        <v>2046</v>
      </c>
      <c r="G588" s="500" t="s">
        <v>973</v>
      </c>
      <c r="H588" s="501">
        <v>1</v>
      </c>
      <c r="I588" s="501">
        <v>143</v>
      </c>
      <c r="K588" s="500" t="s">
        <v>283</v>
      </c>
      <c r="L588" s="500" t="s">
        <v>971</v>
      </c>
      <c r="M588" s="500" t="s">
        <v>558</v>
      </c>
      <c r="N588" s="501">
        <v>992</v>
      </c>
      <c r="U588" s="500" t="s">
        <v>973</v>
      </c>
      <c r="V588" s="501">
        <v>1</v>
      </c>
      <c r="W588" s="501">
        <v>338</v>
      </c>
      <c r="Z588" s="308"/>
      <c r="AA588" s="309"/>
      <c r="AB588" s="308"/>
    </row>
    <row r="589" spans="1:28" ht="15">
      <c r="A589" s="500" t="s">
        <v>965</v>
      </c>
      <c r="B589" s="500" t="s">
        <v>254</v>
      </c>
      <c r="C589" s="500" t="s">
        <v>250</v>
      </c>
      <c r="D589" s="500" t="s">
        <v>273</v>
      </c>
      <c r="E589" s="501">
        <v>724</v>
      </c>
      <c r="G589" s="500" t="s">
        <v>973</v>
      </c>
      <c r="H589" s="501">
        <v>2</v>
      </c>
      <c r="I589" s="501">
        <v>449</v>
      </c>
      <c r="K589" s="500" t="s">
        <v>283</v>
      </c>
      <c r="L589" s="500" t="s">
        <v>971</v>
      </c>
      <c r="M589" s="500" t="s">
        <v>560</v>
      </c>
      <c r="N589" s="501">
        <v>9</v>
      </c>
      <c r="U589" s="500" t="s">
        <v>973</v>
      </c>
      <c r="V589" s="501">
        <v>2</v>
      </c>
      <c r="W589" s="501">
        <v>984</v>
      </c>
      <c r="Z589" s="308"/>
      <c r="AA589" s="309"/>
      <c r="AB589" s="308"/>
    </row>
    <row r="590" spans="1:28" ht="15">
      <c r="A590" s="500" t="s">
        <v>965</v>
      </c>
      <c r="B590" s="500" t="s">
        <v>255</v>
      </c>
      <c r="C590" s="500" t="s">
        <v>249</v>
      </c>
      <c r="D590" s="500" t="s">
        <v>272</v>
      </c>
      <c r="E590" s="501">
        <v>161</v>
      </c>
      <c r="G590" s="500" t="s">
        <v>973</v>
      </c>
      <c r="H590" s="501">
        <v>3</v>
      </c>
      <c r="I590" s="501">
        <v>206</v>
      </c>
      <c r="K590" s="500" t="s">
        <v>283</v>
      </c>
      <c r="L590" s="500" t="s">
        <v>971</v>
      </c>
      <c r="M590" s="500" t="s">
        <v>255</v>
      </c>
      <c r="N590" s="501">
        <v>1</v>
      </c>
      <c r="U590" s="500" t="s">
        <v>973</v>
      </c>
      <c r="V590" s="501">
        <v>3</v>
      </c>
      <c r="W590" s="501">
        <v>466</v>
      </c>
      <c r="Z590" s="308"/>
      <c r="AA590" s="309"/>
      <c r="AB590" s="308"/>
    </row>
    <row r="591" spans="1:28" ht="15">
      <c r="A591" s="500" t="s">
        <v>965</v>
      </c>
      <c r="B591" s="500" t="s">
        <v>255</v>
      </c>
      <c r="C591" s="500" t="s">
        <v>249</v>
      </c>
      <c r="D591" s="500" t="s">
        <v>273</v>
      </c>
      <c r="E591" s="501">
        <v>141</v>
      </c>
      <c r="G591" s="500" t="s">
        <v>973</v>
      </c>
      <c r="H591" s="501">
        <v>4</v>
      </c>
      <c r="I591" s="501">
        <v>870</v>
      </c>
      <c r="K591" s="500" t="s">
        <v>283</v>
      </c>
      <c r="L591" s="500" t="s">
        <v>971</v>
      </c>
      <c r="M591" s="500" t="s">
        <v>569</v>
      </c>
      <c r="N591" s="501">
        <v>2</v>
      </c>
      <c r="U591" s="500" t="s">
        <v>973</v>
      </c>
      <c r="V591" s="501">
        <v>4</v>
      </c>
      <c r="W591" s="501">
        <v>2621</v>
      </c>
      <c r="Z591" s="308"/>
      <c r="AA591" s="309"/>
      <c r="AB591" s="308"/>
    </row>
    <row r="592" spans="1:28" ht="15">
      <c r="A592" s="500" t="s">
        <v>965</v>
      </c>
      <c r="B592" s="500" t="s">
        <v>255</v>
      </c>
      <c r="C592" s="500" t="s">
        <v>250</v>
      </c>
      <c r="D592" s="500" t="s">
        <v>272</v>
      </c>
      <c r="E592" s="501">
        <v>206</v>
      </c>
      <c r="G592" s="500" t="s">
        <v>973</v>
      </c>
      <c r="H592" s="501">
        <v>5</v>
      </c>
      <c r="I592" s="501">
        <v>172</v>
      </c>
      <c r="K592" s="500" t="s">
        <v>283</v>
      </c>
      <c r="L592" s="500" t="s">
        <v>971</v>
      </c>
      <c r="M592" s="500" t="s">
        <v>286</v>
      </c>
      <c r="N592" s="501">
        <v>1</v>
      </c>
      <c r="U592" s="500" t="s">
        <v>973</v>
      </c>
      <c r="V592" s="501">
        <v>5</v>
      </c>
      <c r="W592" s="501">
        <v>439</v>
      </c>
      <c r="Z592" s="308"/>
      <c r="AA592" s="309"/>
      <c r="AB592" s="308"/>
    </row>
    <row r="593" spans="1:28" ht="15">
      <c r="A593" s="500" t="s">
        <v>965</v>
      </c>
      <c r="B593" s="500" t="s">
        <v>255</v>
      </c>
      <c r="C593" s="500" t="s">
        <v>250</v>
      </c>
      <c r="D593" s="500" t="s">
        <v>273</v>
      </c>
      <c r="E593" s="501">
        <v>142</v>
      </c>
      <c r="G593" s="500" t="s">
        <v>973</v>
      </c>
      <c r="H593" s="501">
        <v>6</v>
      </c>
      <c r="I593" s="501">
        <v>169</v>
      </c>
      <c r="K593" s="500" t="s">
        <v>283</v>
      </c>
      <c r="L593" s="500" t="s">
        <v>971</v>
      </c>
      <c r="M593" s="500" t="s">
        <v>283</v>
      </c>
      <c r="N593" s="501">
        <v>6106</v>
      </c>
      <c r="U593" s="500" t="s">
        <v>973</v>
      </c>
      <c r="V593" s="501">
        <v>6</v>
      </c>
      <c r="W593" s="501">
        <v>345</v>
      </c>
      <c r="Z593" s="308"/>
      <c r="AA593" s="309"/>
      <c r="AB593" s="308"/>
    </row>
    <row r="594" spans="1:28" ht="15">
      <c r="A594" s="500" t="s">
        <v>965</v>
      </c>
      <c r="B594" s="500" t="s">
        <v>274</v>
      </c>
      <c r="C594" s="500" t="s">
        <v>249</v>
      </c>
      <c r="D594" s="500" t="s">
        <v>272</v>
      </c>
      <c r="E594" s="501">
        <v>5</v>
      </c>
      <c r="G594" s="500" t="s">
        <v>973</v>
      </c>
      <c r="H594" s="501">
        <v>7</v>
      </c>
      <c r="I594" s="501">
        <v>132</v>
      </c>
      <c r="K594" s="500" t="s">
        <v>283</v>
      </c>
      <c r="L594" s="500" t="s">
        <v>971</v>
      </c>
      <c r="M594" s="500" t="s">
        <v>284</v>
      </c>
      <c r="N594" s="501">
        <v>1</v>
      </c>
      <c r="U594" s="500" t="s">
        <v>973</v>
      </c>
      <c r="V594" s="501">
        <v>7</v>
      </c>
      <c r="W594" s="501">
        <v>296</v>
      </c>
      <c r="Z594" s="308"/>
      <c r="AA594" s="309"/>
      <c r="AB594" s="308"/>
    </row>
    <row r="595" spans="1:28" ht="15">
      <c r="A595" s="500" t="s">
        <v>965</v>
      </c>
      <c r="B595" s="500" t="s">
        <v>274</v>
      </c>
      <c r="C595" s="500" t="s">
        <v>249</v>
      </c>
      <c r="D595" s="500" t="s">
        <v>273</v>
      </c>
      <c r="E595" s="501">
        <v>2</v>
      </c>
      <c r="G595" s="500" t="s">
        <v>973</v>
      </c>
      <c r="H595" s="501">
        <v>8</v>
      </c>
      <c r="I595" s="501">
        <v>101</v>
      </c>
      <c r="K595" s="500" t="s">
        <v>283</v>
      </c>
      <c r="L595" s="500" t="s">
        <v>971</v>
      </c>
      <c r="M595" s="500" t="s">
        <v>285</v>
      </c>
      <c r="N595" s="501">
        <v>69</v>
      </c>
      <c r="U595" s="500" t="s">
        <v>973</v>
      </c>
      <c r="V595" s="501">
        <v>8</v>
      </c>
      <c r="W595" s="501">
        <v>219</v>
      </c>
      <c r="Z595" s="308"/>
      <c r="AA595" s="309"/>
      <c r="AB595" s="308"/>
    </row>
    <row r="596" spans="1:28" ht="15">
      <c r="A596" s="500" t="s">
        <v>965</v>
      </c>
      <c r="B596" s="500" t="s">
        <v>274</v>
      </c>
      <c r="C596" s="500" t="s">
        <v>250</v>
      </c>
      <c r="D596" s="500" t="s">
        <v>272</v>
      </c>
      <c r="E596" s="501">
        <v>6</v>
      </c>
      <c r="G596" s="500" t="s">
        <v>973</v>
      </c>
      <c r="H596" s="501">
        <v>9</v>
      </c>
      <c r="I596" s="501">
        <v>95</v>
      </c>
      <c r="K596" s="500" t="s">
        <v>283</v>
      </c>
      <c r="L596" s="500" t="s">
        <v>971</v>
      </c>
      <c r="M596" s="500" t="s">
        <v>256</v>
      </c>
      <c r="N596" s="501">
        <v>2</v>
      </c>
      <c r="U596" s="500" t="s">
        <v>973</v>
      </c>
      <c r="V596" s="501">
        <v>9</v>
      </c>
      <c r="W596" s="501">
        <v>130</v>
      </c>
      <c r="Z596" s="308"/>
      <c r="AA596" s="309"/>
      <c r="AB596" s="308"/>
    </row>
    <row r="597" spans="1:28" ht="15">
      <c r="A597" s="500" t="s">
        <v>965</v>
      </c>
      <c r="B597" s="500" t="s">
        <v>274</v>
      </c>
      <c r="C597" s="500" t="s">
        <v>250</v>
      </c>
      <c r="D597" s="500" t="s">
        <v>273</v>
      </c>
      <c r="E597" s="501">
        <v>4</v>
      </c>
      <c r="G597" s="500" t="s">
        <v>973</v>
      </c>
      <c r="H597" s="501">
        <v>10</v>
      </c>
      <c r="I597" s="501">
        <v>57</v>
      </c>
      <c r="K597" s="500" t="s">
        <v>283</v>
      </c>
      <c r="L597" s="500" t="s">
        <v>971</v>
      </c>
      <c r="M597" s="500" t="s">
        <v>257</v>
      </c>
      <c r="N597" s="501">
        <v>33</v>
      </c>
      <c r="U597" s="500" t="s">
        <v>973</v>
      </c>
      <c r="V597" s="501">
        <v>10</v>
      </c>
      <c r="W597" s="501">
        <v>81</v>
      </c>
      <c r="Z597" s="308"/>
      <c r="AA597" s="309"/>
      <c r="AB597" s="308"/>
    </row>
    <row r="598" spans="1:28" ht="15">
      <c r="A598" s="500" t="s">
        <v>965</v>
      </c>
      <c r="B598" s="500" t="s">
        <v>275</v>
      </c>
      <c r="C598" s="500" t="s">
        <v>249</v>
      </c>
      <c r="D598" s="500" t="s">
        <v>272</v>
      </c>
      <c r="E598" s="501">
        <v>1516</v>
      </c>
      <c r="G598" s="500" t="s">
        <v>973</v>
      </c>
      <c r="H598" s="501">
        <v>11</v>
      </c>
      <c r="I598" s="501">
        <v>53</v>
      </c>
      <c r="K598" s="500" t="s">
        <v>283</v>
      </c>
      <c r="L598" s="500" t="s">
        <v>976</v>
      </c>
      <c r="M598" s="500" t="s">
        <v>283</v>
      </c>
      <c r="N598" s="501">
        <v>8</v>
      </c>
      <c r="U598" s="500" t="s">
        <v>973</v>
      </c>
      <c r="V598" s="501">
        <v>11</v>
      </c>
      <c r="W598" s="501">
        <v>70</v>
      </c>
      <c r="Z598" s="308"/>
      <c r="AA598" s="309"/>
      <c r="AB598" s="308"/>
    </row>
    <row r="599" spans="1:28" ht="15">
      <c r="A599" s="500" t="s">
        <v>965</v>
      </c>
      <c r="B599" s="500" t="s">
        <v>275</v>
      </c>
      <c r="C599" s="500" t="s">
        <v>249</v>
      </c>
      <c r="D599" s="500" t="s">
        <v>273</v>
      </c>
      <c r="E599" s="501">
        <v>926</v>
      </c>
      <c r="G599" s="500" t="s">
        <v>973</v>
      </c>
      <c r="H599" s="501">
        <v>12</v>
      </c>
      <c r="I599" s="501">
        <v>51</v>
      </c>
      <c r="K599" s="500" t="s">
        <v>283</v>
      </c>
      <c r="L599" s="500" t="s">
        <v>976</v>
      </c>
      <c r="M599" s="500" t="s">
        <v>254</v>
      </c>
      <c r="N599" s="501">
        <v>65</v>
      </c>
      <c r="U599" s="500" t="s">
        <v>973</v>
      </c>
      <c r="V599" s="501">
        <v>12</v>
      </c>
      <c r="W599" s="501">
        <v>66</v>
      </c>
      <c r="Z599" s="308"/>
      <c r="AA599" s="309"/>
      <c r="AB599" s="308"/>
    </row>
    <row r="600" spans="1:28" ht="15">
      <c r="A600" s="500" t="s">
        <v>965</v>
      </c>
      <c r="B600" s="500" t="s">
        <v>275</v>
      </c>
      <c r="C600" s="500" t="s">
        <v>250</v>
      </c>
      <c r="D600" s="500" t="s">
        <v>272</v>
      </c>
      <c r="E600" s="501">
        <v>1596</v>
      </c>
      <c r="G600" s="500" t="s">
        <v>974</v>
      </c>
      <c r="H600" s="501">
        <v>0</v>
      </c>
      <c r="I600" s="501">
        <v>116</v>
      </c>
      <c r="K600" s="500" t="s">
        <v>283</v>
      </c>
      <c r="L600" s="500" t="s">
        <v>976</v>
      </c>
      <c r="M600" s="500" t="s">
        <v>564</v>
      </c>
      <c r="N600" s="501">
        <v>3</v>
      </c>
      <c r="U600" s="500" t="s">
        <v>974</v>
      </c>
      <c r="V600" s="501">
        <v>0</v>
      </c>
      <c r="W600" s="501">
        <v>973</v>
      </c>
      <c r="Z600" s="308"/>
      <c r="AA600" s="309"/>
      <c r="AB600" s="308"/>
    </row>
    <row r="601" spans="1:28" ht="15">
      <c r="A601" s="500" t="s">
        <v>965</v>
      </c>
      <c r="B601" s="500" t="s">
        <v>275</v>
      </c>
      <c r="C601" s="500" t="s">
        <v>250</v>
      </c>
      <c r="D601" s="500" t="s">
        <v>273</v>
      </c>
      <c r="E601" s="501">
        <v>792</v>
      </c>
      <c r="G601" s="500" t="s">
        <v>974</v>
      </c>
      <c r="H601" s="501">
        <v>1</v>
      </c>
      <c r="I601" s="501">
        <v>606</v>
      </c>
      <c r="K601" s="500" t="s">
        <v>283</v>
      </c>
      <c r="L601" s="500" t="s">
        <v>976</v>
      </c>
      <c r="M601" s="500" t="s">
        <v>562</v>
      </c>
      <c r="N601" s="501">
        <v>1</v>
      </c>
      <c r="U601" s="500" t="s">
        <v>974</v>
      </c>
      <c r="V601" s="501">
        <v>1</v>
      </c>
      <c r="W601" s="501">
        <v>4610</v>
      </c>
      <c r="Z601" s="308"/>
      <c r="AA601" s="309"/>
      <c r="AB601" s="308"/>
    </row>
    <row r="602" spans="1:28" ht="15">
      <c r="A602" s="500" t="s">
        <v>966</v>
      </c>
      <c r="B602" s="500" t="s">
        <v>254</v>
      </c>
      <c r="C602" s="500" t="s">
        <v>249</v>
      </c>
      <c r="D602" s="500" t="s">
        <v>272</v>
      </c>
      <c r="E602" s="501">
        <v>576</v>
      </c>
      <c r="G602" s="500" t="s">
        <v>974</v>
      </c>
      <c r="H602" s="501">
        <v>2</v>
      </c>
      <c r="I602" s="501">
        <v>1955</v>
      </c>
      <c r="K602" s="500" t="s">
        <v>283</v>
      </c>
      <c r="L602" s="500" t="s">
        <v>976</v>
      </c>
      <c r="M602" s="500" t="s">
        <v>558</v>
      </c>
      <c r="N602" s="501">
        <v>3784</v>
      </c>
      <c r="U602" s="500" t="s">
        <v>974</v>
      </c>
      <c r="V602" s="501">
        <v>2</v>
      </c>
      <c r="W602" s="501">
        <v>14087</v>
      </c>
      <c r="Z602" s="308"/>
      <c r="AA602" s="309"/>
      <c r="AB602" s="308"/>
    </row>
    <row r="603" spans="1:28" ht="15">
      <c r="A603" s="500" t="s">
        <v>966</v>
      </c>
      <c r="B603" s="500" t="s">
        <v>254</v>
      </c>
      <c r="C603" s="500" t="s">
        <v>249</v>
      </c>
      <c r="D603" s="500" t="s">
        <v>273</v>
      </c>
      <c r="E603" s="501">
        <v>182</v>
      </c>
      <c r="G603" s="500" t="s">
        <v>974</v>
      </c>
      <c r="H603" s="501">
        <v>3</v>
      </c>
      <c r="I603" s="501">
        <v>1042</v>
      </c>
      <c r="K603" s="500" t="s">
        <v>283</v>
      </c>
      <c r="L603" s="500" t="s">
        <v>976</v>
      </c>
      <c r="M603" s="500" t="s">
        <v>563</v>
      </c>
      <c r="N603" s="501">
        <v>39</v>
      </c>
      <c r="U603" s="500" t="s">
        <v>974</v>
      </c>
      <c r="V603" s="501">
        <v>3</v>
      </c>
      <c r="W603" s="501">
        <v>7333</v>
      </c>
      <c r="Z603" s="308"/>
      <c r="AA603" s="309"/>
      <c r="AB603" s="308"/>
    </row>
    <row r="604" spans="1:28" ht="15">
      <c r="A604" s="500" t="s">
        <v>966</v>
      </c>
      <c r="B604" s="500" t="s">
        <v>254</v>
      </c>
      <c r="C604" s="500" t="s">
        <v>250</v>
      </c>
      <c r="D604" s="500" t="s">
        <v>272</v>
      </c>
      <c r="E604" s="501">
        <v>686</v>
      </c>
      <c r="G604" s="500" t="s">
        <v>974</v>
      </c>
      <c r="H604" s="501">
        <v>4</v>
      </c>
      <c r="I604" s="501">
        <v>4671</v>
      </c>
      <c r="K604" s="500" t="s">
        <v>283</v>
      </c>
      <c r="L604" s="500" t="s">
        <v>976</v>
      </c>
      <c r="M604" s="500" t="s">
        <v>559</v>
      </c>
      <c r="N604" s="501">
        <v>4529</v>
      </c>
      <c r="U604" s="500" t="s">
        <v>974</v>
      </c>
      <c r="V604" s="501">
        <v>4</v>
      </c>
      <c r="W604" s="501">
        <v>59949</v>
      </c>
      <c r="Z604" s="308"/>
      <c r="AA604" s="309"/>
      <c r="AB604" s="308"/>
    </row>
    <row r="605" spans="1:28" ht="15">
      <c r="A605" s="500" t="s">
        <v>966</v>
      </c>
      <c r="B605" s="500" t="s">
        <v>254</v>
      </c>
      <c r="C605" s="500" t="s">
        <v>250</v>
      </c>
      <c r="D605" s="500" t="s">
        <v>273</v>
      </c>
      <c r="E605" s="501">
        <v>134</v>
      </c>
      <c r="G605" s="500" t="s">
        <v>974</v>
      </c>
      <c r="H605" s="501">
        <v>5</v>
      </c>
      <c r="I605" s="501">
        <v>989</v>
      </c>
      <c r="K605" s="500" t="s">
        <v>283</v>
      </c>
      <c r="L605" s="500" t="s">
        <v>976</v>
      </c>
      <c r="M605" s="500" t="s">
        <v>566</v>
      </c>
      <c r="N605" s="501">
        <v>3</v>
      </c>
      <c r="U605" s="500" t="s">
        <v>974</v>
      </c>
      <c r="V605" s="501">
        <v>5</v>
      </c>
      <c r="W605" s="501">
        <v>10386</v>
      </c>
      <c r="Z605" s="308"/>
      <c r="AA605" s="309"/>
      <c r="AB605" s="308"/>
    </row>
    <row r="606" spans="1:28" ht="15">
      <c r="A606" s="500" t="s">
        <v>966</v>
      </c>
      <c r="B606" s="500" t="s">
        <v>255</v>
      </c>
      <c r="C606" s="500" t="s">
        <v>249</v>
      </c>
      <c r="D606" s="500" t="s">
        <v>272</v>
      </c>
      <c r="E606" s="501">
        <v>172</v>
      </c>
      <c r="G606" s="500" t="s">
        <v>974</v>
      </c>
      <c r="H606" s="501">
        <v>6</v>
      </c>
      <c r="I606" s="501">
        <v>1311</v>
      </c>
      <c r="K606" s="500" t="s">
        <v>283</v>
      </c>
      <c r="L606" s="500" t="s">
        <v>976</v>
      </c>
      <c r="M606" s="500" t="s">
        <v>560</v>
      </c>
      <c r="N606" s="501">
        <v>7</v>
      </c>
      <c r="U606" s="500" t="s">
        <v>974</v>
      </c>
      <c r="V606" s="501">
        <v>6</v>
      </c>
      <c r="W606" s="501">
        <v>12468</v>
      </c>
      <c r="Z606" s="308"/>
      <c r="AA606" s="309"/>
      <c r="AB606" s="308"/>
    </row>
    <row r="607" spans="1:28" ht="15">
      <c r="A607" s="500" t="s">
        <v>966</v>
      </c>
      <c r="B607" s="500" t="s">
        <v>255</v>
      </c>
      <c r="C607" s="500" t="s">
        <v>249</v>
      </c>
      <c r="D607" s="500" t="s">
        <v>273</v>
      </c>
      <c r="E607" s="501">
        <v>151</v>
      </c>
      <c r="G607" s="500" t="s">
        <v>974</v>
      </c>
      <c r="H607" s="501">
        <v>7</v>
      </c>
      <c r="I607" s="501">
        <v>1389</v>
      </c>
      <c r="K607" s="500" t="s">
        <v>283</v>
      </c>
      <c r="L607" s="500" t="s">
        <v>976</v>
      </c>
      <c r="M607" s="500" t="s">
        <v>255</v>
      </c>
      <c r="N607" s="501">
        <v>10</v>
      </c>
      <c r="U607" s="500" t="s">
        <v>974</v>
      </c>
      <c r="V607" s="501">
        <v>7</v>
      </c>
      <c r="W607" s="501">
        <v>11716</v>
      </c>
      <c r="Z607" s="308"/>
      <c r="AA607" s="309"/>
      <c r="AB607" s="308"/>
    </row>
    <row r="608" spans="1:28" ht="15">
      <c r="A608" s="500" t="s">
        <v>966</v>
      </c>
      <c r="B608" s="500" t="s">
        <v>255</v>
      </c>
      <c r="C608" s="500" t="s">
        <v>250</v>
      </c>
      <c r="D608" s="500" t="s">
        <v>272</v>
      </c>
      <c r="E608" s="501">
        <v>225</v>
      </c>
      <c r="G608" s="500" t="s">
        <v>974</v>
      </c>
      <c r="H608" s="501">
        <v>8</v>
      </c>
      <c r="I608" s="501">
        <v>1150</v>
      </c>
      <c r="K608" s="500" t="s">
        <v>283</v>
      </c>
      <c r="L608" s="500" t="s">
        <v>976</v>
      </c>
      <c r="M608" s="500" t="s">
        <v>569</v>
      </c>
      <c r="N608" s="501">
        <v>2</v>
      </c>
      <c r="U608" s="500" t="s">
        <v>974</v>
      </c>
      <c r="V608" s="501">
        <v>8</v>
      </c>
      <c r="W608" s="501">
        <v>9991</v>
      </c>
      <c r="Z608" s="308"/>
      <c r="AA608" s="309"/>
      <c r="AB608" s="308"/>
    </row>
    <row r="609" spans="1:28" ht="15">
      <c r="A609" s="500" t="s">
        <v>966</v>
      </c>
      <c r="B609" s="500" t="s">
        <v>255</v>
      </c>
      <c r="C609" s="500" t="s">
        <v>250</v>
      </c>
      <c r="D609" s="500" t="s">
        <v>273</v>
      </c>
      <c r="E609" s="501">
        <v>131</v>
      </c>
      <c r="G609" s="500" t="s">
        <v>974</v>
      </c>
      <c r="H609" s="501">
        <v>9</v>
      </c>
      <c r="I609" s="501">
        <v>814</v>
      </c>
      <c r="K609" s="500" t="s">
        <v>283</v>
      </c>
      <c r="L609" s="500" t="s">
        <v>976</v>
      </c>
      <c r="M609" s="500" t="s">
        <v>1105</v>
      </c>
      <c r="N609" s="501">
        <v>2</v>
      </c>
      <c r="U609" s="500" t="s">
        <v>974</v>
      </c>
      <c r="V609" s="501">
        <v>9</v>
      </c>
      <c r="W609" s="501">
        <v>7875</v>
      </c>
      <c r="Z609" s="308"/>
      <c r="AA609" s="309"/>
      <c r="AB609" s="308"/>
    </row>
    <row r="610" spans="1:28" ht="15">
      <c r="A610" s="500" t="s">
        <v>966</v>
      </c>
      <c r="B610" s="500" t="s">
        <v>274</v>
      </c>
      <c r="C610" s="500" t="s">
        <v>249</v>
      </c>
      <c r="D610" s="500" t="s">
        <v>272</v>
      </c>
      <c r="E610" s="501">
        <v>3</v>
      </c>
      <c r="G610" s="500" t="s">
        <v>974</v>
      </c>
      <c r="H610" s="501">
        <v>10</v>
      </c>
      <c r="I610" s="501">
        <v>628</v>
      </c>
      <c r="K610" s="500" t="s">
        <v>283</v>
      </c>
      <c r="L610" s="500" t="s">
        <v>976</v>
      </c>
      <c r="M610" s="500" t="s">
        <v>286</v>
      </c>
      <c r="N610" s="501">
        <v>8</v>
      </c>
      <c r="U610" s="500" t="s">
        <v>974</v>
      </c>
      <c r="V610" s="501">
        <v>10</v>
      </c>
      <c r="W610" s="501">
        <v>5381</v>
      </c>
      <c r="Z610" s="308"/>
      <c r="AA610" s="309"/>
      <c r="AB610" s="308"/>
    </row>
    <row r="611" spans="1:28" ht="15">
      <c r="A611" s="500" t="s">
        <v>966</v>
      </c>
      <c r="B611" s="500" t="s">
        <v>274</v>
      </c>
      <c r="C611" s="500" t="s">
        <v>249</v>
      </c>
      <c r="D611" s="500" t="s">
        <v>273</v>
      </c>
      <c r="E611" s="501">
        <v>12</v>
      </c>
      <c r="G611" s="500" t="s">
        <v>974</v>
      </c>
      <c r="H611" s="501">
        <v>11</v>
      </c>
      <c r="I611" s="501">
        <v>488</v>
      </c>
      <c r="K611" s="500" t="s">
        <v>283</v>
      </c>
      <c r="L611" s="500" t="s">
        <v>976</v>
      </c>
      <c r="M611" s="500" t="s">
        <v>283</v>
      </c>
      <c r="N611" s="501">
        <v>8014</v>
      </c>
      <c r="U611" s="500" t="s">
        <v>974</v>
      </c>
      <c r="V611" s="501">
        <v>11</v>
      </c>
      <c r="W611" s="501">
        <v>3781</v>
      </c>
      <c r="Z611" s="308"/>
      <c r="AA611" s="309"/>
      <c r="AB611" s="308"/>
    </row>
    <row r="612" spans="1:28" ht="15">
      <c r="A612" s="500" t="s">
        <v>966</v>
      </c>
      <c r="B612" s="500" t="s">
        <v>274</v>
      </c>
      <c r="C612" s="500" t="s">
        <v>250</v>
      </c>
      <c r="D612" s="500" t="s">
        <v>272</v>
      </c>
      <c r="E612" s="501">
        <v>1</v>
      </c>
      <c r="G612" s="500" t="s">
        <v>974</v>
      </c>
      <c r="H612" s="501">
        <v>12</v>
      </c>
      <c r="I612" s="501">
        <v>720</v>
      </c>
      <c r="K612" s="500" t="s">
        <v>283</v>
      </c>
      <c r="L612" s="500" t="s">
        <v>976</v>
      </c>
      <c r="M612" s="500" t="s">
        <v>285</v>
      </c>
      <c r="N612" s="501">
        <v>65</v>
      </c>
      <c r="U612" s="500" t="s">
        <v>974</v>
      </c>
      <c r="V612" s="501">
        <v>12</v>
      </c>
      <c r="W612" s="501">
        <v>4975</v>
      </c>
      <c r="Z612" s="308"/>
      <c r="AA612" s="309"/>
      <c r="AB612" s="308"/>
    </row>
    <row r="613" spans="1:28" ht="15">
      <c r="A613" s="500" t="s">
        <v>966</v>
      </c>
      <c r="B613" s="500" t="s">
        <v>274</v>
      </c>
      <c r="C613" s="500" t="s">
        <v>250</v>
      </c>
      <c r="D613" s="500" t="s">
        <v>273</v>
      </c>
      <c r="E613" s="501">
        <v>21</v>
      </c>
      <c r="G613" s="500" t="s">
        <v>975</v>
      </c>
      <c r="H613" s="501">
        <v>0</v>
      </c>
      <c r="I613" s="501">
        <v>62</v>
      </c>
      <c r="K613" s="500" t="s">
        <v>283</v>
      </c>
      <c r="L613" s="500" t="s">
        <v>976</v>
      </c>
      <c r="M613" s="500" t="s">
        <v>256</v>
      </c>
      <c r="N613" s="501">
        <v>65</v>
      </c>
      <c r="U613" s="500" t="s">
        <v>975</v>
      </c>
      <c r="V613" s="501">
        <v>0</v>
      </c>
      <c r="W613" s="501">
        <v>59</v>
      </c>
      <c r="Z613" s="308"/>
      <c r="AA613" s="309"/>
      <c r="AB613" s="308"/>
    </row>
    <row r="614" spans="1:28" ht="15">
      <c r="A614" s="500" t="s">
        <v>966</v>
      </c>
      <c r="B614" s="500" t="s">
        <v>275</v>
      </c>
      <c r="C614" s="500" t="s">
        <v>249</v>
      </c>
      <c r="D614" s="500" t="s">
        <v>272</v>
      </c>
      <c r="E614" s="501">
        <v>279</v>
      </c>
      <c r="G614" s="500" t="s">
        <v>975</v>
      </c>
      <c r="H614" s="501">
        <v>1</v>
      </c>
      <c r="I614" s="501">
        <v>290</v>
      </c>
      <c r="K614" s="500" t="s">
        <v>283</v>
      </c>
      <c r="L614" s="500" t="s">
        <v>976</v>
      </c>
      <c r="M614" s="500" t="s">
        <v>257</v>
      </c>
      <c r="N614" s="501">
        <v>2153</v>
      </c>
      <c r="U614" s="500" t="s">
        <v>975</v>
      </c>
      <c r="V614" s="501">
        <v>1</v>
      </c>
      <c r="W614" s="501">
        <v>277</v>
      </c>
      <c r="Z614" s="308"/>
      <c r="AA614" s="309"/>
      <c r="AB614" s="308"/>
    </row>
    <row r="615" spans="1:28" ht="15">
      <c r="A615" s="500" t="s">
        <v>966</v>
      </c>
      <c r="B615" s="500" t="s">
        <v>275</v>
      </c>
      <c r="C615" s="500" t="s">
        <v>249</v>
      </c>
      <c r="D615" s="500" t="s">
        <v>273</v>
      </c>
      <c r="E615" s="501">
        <v>76</v>
      </c>
      <c r="G615" s="500" t="s">
        <v>975</v>
      </c>
      <c r="H615" s="501">
        <v>2</v>
      </c>
      <c r="I615" s="501">
        <v>1054</v>
      </c>
      <c r="K615" s="500" t="s">
        <v>283</v>
      </c>
      <c r="L615" s="500" t="s">
        <v>977</v>
      </c>
      <c r="M615" s="500" t="s">
        <v>558</v>
      </c>
      <c r="N615" s="501">
        <v>42</v>
      </c>
      <c r="U615" s="500" t="s">
        <v>975</v>
      </c>
      <c r="V615" s="501">
        <v>2</v>
      </c>
      <c r="W615" s="501">
        <v>1035</v>
      </c>
      <c r="Z615" s="308"/>
      <c r="AA615" s="309"/>
      <c r="AB615" s="308"/>
    </row>
    <row r="616" spans="1:28" ht="15">
      <c r="A616" s="500" t="s">
        <v>966</v>
      </c>
      <c r="B616" s="500" t="s">
        <v>275</v>
      </c>
      <c r="C616" s="500" t="s">
        <v>250</v>
      </c>
      <c r="D616" s="500" t="s">
        <v>272</v>
      </c>
      <c r="E616" s="501">
        <v>223</v>
      </c>
      <c r="G616" s="500" t="s">
        <v>975</v>
      </c>
      <c r="H616" s="501">
        <v>3</v>
      </c>
      <c r="I616" s="501">
        <v>666</v>
      </c>
      <c r="K616" s="500" t="s">
        <v>283</v>
      </c>
      <c r="L616" s="500" t="s">
        <v>977</v>
      </c>
      <c r="M616" s="500" t="s">
        <v>559</v>
      </c>
      <c r="N616" s="501">
        <v>7</v>
      </c>
      <c r="U616" s="500" t="s">
        <v>975</v>
      </c>
      <c r="V616" s="501">
        <v>3</v>
      </c>
      <c r="W616" s="501">
        <v>525</v>
      </c>
      <c r="Z616" s="308"/>
      <c r="AA616" s="309"/>
      <c r="AB616" s="308"/>
    </row>
    <row r="617" spans="1:28" ht="15">
      <c r="A617" s="500" t="s">
        <v>966</v>
      </c>
      <c r="B617" s="500" t="s">
        <v>275</v>
      </c>
      <c r="C617" s="500" t="s">
        <v>250</v>
      </c>
      <c r="D617" s="500" t="s">
        <v>273</v>
      </c>
      <c r="E617" s="501">
        <v>63</v>
      </c>
      <c r="G617" s="500" t="s">
        <v>975</v>
      </c>
      <c r="H617" s="501">
        <v>4</v>
      </c>
      <c r="I617" s="501">
        <v>2266</v>
      </c>
      <c r="K617" s="500" t="s">
        <v>283</v>
      </c>
      <c r="L617" s="500" t="s">
        <v>977</v>
      </c>
      <c r="M617" s="500" t="s">
        <v>560</v>
      </c>
      <c r="N617" s="501">
        <v>1</v>
      </c>
      <c r="U617" s="500" t="s">
        <v>975</v>
      </c>
      <c r="V617" s="501">
        <v>4</v>
      </c>
      <c r="W617" s="501">
        <v>2876</v>
      </c>
      <c r="Z617" s="308"/>
      <c r="AA617" s="309"/>
      <c r="AB617" s="308"/>
    </row>
    <row r="618" spans="1:28" ht="15">
      <c r="A618" s="500" t="s">
        <v>967</v>
      </c>
      <c r="B618" s="500" t="s">
        <v>254</v>
      </c>
      <c r="C618" s="500" t="s">
        <v>250</v>
      </c>
      <c r="D618" s="500" t="s">
        <v>272</v>
      </c>
      <c r="E618" s="501">
        <v>1</v>
      </c>
      <c r="G618" s="500" t="s">
        <v>975</v>
      </c>
      <c r="H618" s="501">
        <v>5</v>
      </c>
      <c r="I618" s="501">
        <v>471</v>
      </c>
      <c r="K618" s="500" t="s">
        <v>283</v>
      </c>
      <c r="L618" s="500" t="s">
        <v>977</v>
      </c>
      <c r="M618" s="500" t="s">
        <v>286</v>
      </c>
      <c r="N618" s="501">
        <v>2</v>
      </c>
      <c r="U618" s="500" t="s">
        <v>975</v>
      </c>
      <c r="V618" s="501">
        <v>5</v>
      </c>
      <c r="W618" s="501">
        <v>630</v>
      </c>
      <c r="Z618" s="308"/>
      <c r="AA618" s="309"/>
      <c r="AB618" s="308"/>
    </row>
    <row r="619" spans="1:28" ht="15">
      <c r="A619" s="500" t="s">
        <v>967</v>
      </c>
      <c r="B619" s="500" t="s">
        <v>254</v>
      </c>
      <c r="C619" s="500" t="s">
        <v>250</v>
      </c>
      <c r="D619" s="500" t="s">
        <v>273</v>
      </c>
      <c r="E619" s="501">
        <v>2</v>
      </c>
      <c r="G619" s="500" t="s">
        <v>975</v>
      </c>
      <c r="H619" s="501">
        <v>6</v>
      </c>
      <c r="I619" s="501">
        <v>584</v>
      </c>
      <c r="K619" s="500" t="s">
        <v>283</v>
      </c>
      <c r="L619" s="500" t="s">
        <v>977</v>
      </c>
      <c r="M619" s="500" t="s">
        <v>283</v>
      </c>
      <c r="N619" s="501">
        <v>3383</v>
      </c>
      <c r="U619" s="500" t="s">
        <v>975</v>
      </c>
      <c r="V619" s="501">
        <v>6</v>
      </c>
      <c r="W619" s="501">
        <v>580</v>
      </c>
      <c r="Z619" s="308"/>
      <c r="AA619" s="309"/>
      <c r="AB619" s="308"/>
    </row>
    <row r="620" spans="1:28" ht="15">
      <c r="A620" s="500" t="s">
        <v>967</v>
      </c>
      <c r="B620" s="500" t="s">
        <v>254</v>
      </c>
      <c r="C620" s="500" t="s">
        <v>249</v>
      </c>
      <c r="D620" s="500" t="s">
        <v>272</v>
      </c>
      <c r="E620" s="501">
        <v>1726</v>
      </c>
      <c r="G620" s="500" t="s">
        <v>975</v>
      </c>
      <c r="H620" s="501">
        <v>7</v>
      </c>
      <c r="I620" s="501">
        <v>612</v>
      </c>
      <c r="K620" s="500" t="s">
        <v>283</v>
      </c>
      <c r="L620" s="500" t="s">
        <v>977</v>
      </c>
      <c r="M620" s="500" t="s">
        <v>256</v>
      </c>
      <c r="N620" s="501">
        <v>2</v>
      </c>
      <c r="U620" s="500" t="s">
        <v>975</v>
      </c>
      <c r="V620" s="501">
        <v>7</v>
      </c>
      <c r="W620" s="501">
        <v>472</v>
      </c>
      <c r="Z620" s="308"/>
      <c r="AA620" s="309"/>
      <c r="AB620" s="308"/>
    </row>
    <row r="621" spans="1:28" ht="15">
      <c r="A621" s="500" t="s">
        <v>967</v>
      </c>
      <c r="B621" s="500" t="s">
        <v>254</v>
      </c>
      <c r="C621" s="500" t="s">
        <v>249</v>
      </c>
      <c r="D621" s="500" t="s">
        <v>273</v>
      </c>
      <c r="E621" s="501">
        <v>1806</v>
      </c>
      <c r="G621" s="500" t="s">
        <v>975</v>
      </c>
      <c r="H621" s="501">
        <v>8</v>
      </c>
      <c r="I621" s="501">
        <v>568</v>
      </c>
      <c r="K621" s="500" t="s">
        <v>283</v>
      </c>
      <c r="L621" s="500" t="s">
        <v>977</v>
      </c>
      <c r="M621" s="500" t="s">
        <v>257</v>
      </c>
      <c r="N621" s="501">
        <v>54</v>
      </c>
      <c r="U621" s="500" t="s">
        <v>975</v>
      </c>
      <c r="V621" s="501">
        <v>8</v>
      </c>
      <c r="W621" s="501">
        <v>335</v>
      </c>
      <c r="Z621" s="308"/>
      <c r="AA621" s="309"/>
      <c r="AB621" s="308"/>
    </row>
    <row r="622" spans="1:28" ht="15">
      <c r="A622" s="500" t="s">
        <v>967</v>
      </c>
      <c r="B622" s="500" t="s">
        <v>254</v>
      </c>
      <c r="C622" s="500" t="s">
        <v>250</v>
      </c>
      <c r="D622" s="500" t="s">
        <v>272</v>
      </c>
      <c r="E622" s="501">
        <v>1915</v>
      </c>
      <c r="G622" s="500" t="s">
        <v>975</v>
      </c>
      <c r="H622" s="501">
        <v>9</v>
      </c>
      <c r="I622" s="501">
        <v>418</v>
      </c>
      <c r="K622" s="500" t="s">
        <v>283</v>
      </c>
      <c r="L622" s="500" t="s">
        <v>984</v>
      </c>
      <c r="M622" s="500" t="s">
        <v>254</v>
      </c>
      <c r="N622" s="501">
        <v>3</v>
      </c>
      <c r="U622" s="500" t="s">
        <v>975</v>
      </c>
      <c r="V622" s="501">
        <v>9</v>
      </c>
      <c r="W622" s="501">
        <v>279</v>
      </c>
      <c r="Z622" s="308"/>
      <c r="AA622" s="309"/>
      <c r="AB622" s="308"/>
    </row>
    <row r="623" spans="1:28" ht="15">
      <c r="A623" s="500" t="s">
        <v>967</v>
      </c>
      <c r="B623" s="500" t="s">
        <v>254</v>
      </c>
      <c r="C623" s="500" t="s">
        <v>250</v>
      </c>
      <c r="D623" s="500" t="s">
        <v>273</v>
      </c>
      <c r="E623" s="501">
        <v>1715</v>
      </c>
      <c r="G623" s="500" t="s">
        <v>975</v>
      </c>
      <c r="H623" s="501">
        <v>10</v>
      </c>
      <c r="I623" s="501">
        <v>318</v>
      </c>
      <c r="K623" s="500" t="s">
        <v>283</v>
      </c>
      <c r="L623" s="500" t="s">
        <v>984</v>
      </c>
      <c r="M623" s="500" t="s">
        <v>564</v>
      </c>
      <c r="N623" s="501">
        <v>1</v>
      </c>
      <c r="U623" s="500" t="s">
        <v>975</v>
      </c>
      <c r="V623" s="501">
        <v>10</v>
      </c>
      <c r="W623" s="501">
        <v>168</v>
      </c>
      <c r="Z623" s="308"/>
      <c r="AA623" s="309"/>
      <c r="AB623" s="308"/>
    </row>
    <row r="624" spans="1:28" ht="15">
      <c r="A624" s="500" t="s">
        <v>967</v>
      </c>
      <c r="B624" s="500" t="s">
        <v>255</v>
      </c>
      <c r="C624" s="500" t="s">
        <v>249</v>
      </c>
      <c r="D624" s="500" t="s">
        <v>272</v>
      </c>
      <c r="E624" s="501">
        <v>1872</v>
      </c>
      <c r="G624" s="500" t="s">
        <v>975</v>
      </c>
      <c r="H624" s="501">
        <v>11</v>
      </c>
      <c r="I624" s="501">
        <v>303</v>
      </c>
      <c r="K624" s="500" t="s">
        <v>283</v>
      </c>
      <c r="L624" s="500" t="s">
        <v>984</v>
      </c>
      <c r="M624" s="500" t="s">
        <v>561</v>
      </c>
      <c r="N624" s="501">
        <v>1</v>
      </c>
      <c r="U624" s="500" t="s">
        <v>975</v>
      </c>
      <c r="V624" s="501">
        <v>11</v>
      </c>
      <c r="W624" s="501">
        <v>103</v>
      </c>
      <c r="Z624" s="308"/>
      <c r="AA624" s="309"/>
      <c r="AB624" s="308"/>
    </row>
    <row r="625" spans="1:23" ht="15">
      <c r="A625" s="500" t="s">
        <v>967</v>
      </c>
      <c r="B625" s="500" t="s">
        <v>255</v>
      </c>
      <c r="C625" s="500" t="s">
        <v>249</v>
      </c>
      <c r="D625" s="500" t="s">
        <v>273</v>
      </c>
      <c r="E625" s="501">
        <v>701</v>
      </c>
      <c r="G625" s="500" t="s">
        <v>975</v>
      </c>
      <c r="H625" s="501">
        <v>12</v>
      </c>
      <c r="I625" s="501">
        <v>328</v>
      </c>
      <c r="K625" s="500" t="s">
        <v>283</v>
      </c>
      <c r="L625" s="500" t="s">
        <v>984</v>
      </c>
      <c r="M625" s="500" t="s">
        <v>562</v>
      </c>
      <c r="N625" s="501">
        <v>1</v>
      </c>
      <c r="U625" s="500" t="s">
        <v>975</v>
      </c>
      <c r="V625" s="501">
        <v>12</v>
      </c>
      <c r="W625" s="501">
        <v>149</v>
      </c>
    </row>
    <row r="626" spans="1:23" ht="15">
      <c r="A626" s="500" t="s">
        <v>967</v>
      </c>
      <c r="B626" s="500" t="s">
        <v>255</v>
      </c>
      <c r="C626" s="500" t="s">
        <v>250</v>
      </c>
      <c r="D626" s="500" t="s">
        <v>272</v>
      </c>
      <c r="E626" s="501">
        <v>2029</v>
      </c>
      <c r="G626" s="500" t="s">
        <v>976</v>
      </c>
      <c r="H626" s="501">
        <v>0</v>
      </c>
      <c r="I626" s="501">
        <v>257</v>
      </c>
      <c r="K626" s="500" t="s">
        <v>283</v>
      </c>
      <c r="L626" s="500" t="s">
        <v>984</v>
      </c>
      <c r="M626" s="500" t="s">
        <v>558</v>
      </c>
      <c r="N626" s="501">
        <v>215</v>
      </c>
      <c r="U626" s="500" t="s">
        <v>976</v>
      </c>
      <c r="V626" s="501">
        <v>0</v>
      </c>
      <c r="W626" s="501">
        <v>17</v>
      </c>
    </row>
    <row r="627" spans="1:23" ht="15">
      <c r="A627" s="500" t="s">
        <v>967</v>
      </c>
      <c r="B627" s="500" t="s">
        <v>255</v>
      </c>
      <c r="C627" s="500" t="s">
        <v>250</v>
      </c>
      <c r="D627" s="500" t="s">
        <v>273</v>
      </c>
      <c r="E627" s="501">
        <v>612</v>
      </c>
      <c r="G627" s="500" t="s">
        <v>976</v>
      </c>
      <c r="H627" s="501">
        <v>1</v>
      </c>
      <c r="I627" s="501">
        <v>1427</v>
      </c>
      <c r="K627" s="500" t="s">
        <v>283</v>
      </c>
      <c r="L627" s="500" t="s">
        <v>984</v>
      </c>
      <c r="M627" s="500" t="s">
        <v>255</v>
      </c>
      <c r="N627" s="501">
        <v>4</v>
      </c>
      <c r="U627" s="500" t="s">
        <v>976</v>
      </c>
      <c r="V627" s="501">
        <v>1</v>
      </c>
      <c r="W627" s="501">
        <v>144</v>
      </c>
    </row>
    <row r="628" spans="1:23" ht="15">
      <c r="A628" s="500" t="s">
        <v>967</v>
      </c>
      <c r="B628" s="500" t="s">
        <v>274</v>
      </c>
      <c r="C628" s="500" t="s">
        <v>249</v>
      </c>
      <c r="D628" s="500" t="s">
        <v>272</v>
      </c>
      <c r="E628" s="501">
        <v>3</v>
      </c>
      <c r="G628" s="500" t="s">
        <v>976</v>
      </c>
      <c r="H628" s="501">
        <v>2</v>
      </c>
      <c r="I628" s="501">
        <v>3858</v>
      </c>
      <c r="K628" s="500" t="s">
        <v>283</v>
      </c>
      <c r="L628" s="500" t="s">
        <v>984</v>
      </c>
      <c r="M628" s="500" t="s">
        <v>569</v>
      </c>
      <c r="N628" s="501">
        <v>4</v>
      </c>
      <c r="U628" s="500" t="s">
        <v>976</v>
      </c>
      <c r="V628" s="501">
        <v>2</v>
      </c>
      <c r="W628" s="501">
        <v>412</v>
      </c>
    </row>
    <row r="629" spans="1:23" ht="15">
      <c r="A629" s="500" t="s">
        <v>967</v>
      </c>
      <c r="B629" s="500" t="s">
        <v>274</v>
      </c>
      <c r="C629" s="500" t="s">
        <v>249</v>
      </c>
      <c r="D629" s="500" t="s">
        <v>273</v>
      </c>
      <c r="E629" s="501">
        <v>8</v>
      </c>
      <c r="G629" s="500" t="s">
        <v>976</v>
      </c>
      <c r="H629" s="501">
        <v>3</v>
      </c>
      <c r="I629" s="501">
        <v>1850</v>
      </c>
      <c r="K629" s="500" t="s">
        <v>283</v>
      </c>
      <c r="L629" s="500" t="s">
        <v>984</v>
      </c>
      <c r="M629" s="500" t="s">
        <v>286</v>
      </c>
      <c r="N629" s="501">
        <v>3</v>
      </c>
      <c r="U629" s="500" t="s">
        <v>976</v>
      </c>
      <c r="V629" s="501">
        <v>3</v>
      </c>
      <c r="W629" s="501">
        <v>169</v>
      </c>
    </row>
    <row r="630" spans="1:23" ht="15">
      <c r="A630" s="500" t="s">
        <v>967</v>
      </c>
      <c r="B630" s="500" t="s">
        <v>274</v>
      </c>
      <c r="C630" s="500" t="s">
        <v>250</v>
      </c>
      <c r="D630" s="500" t="s">
        <v>272</v>
      </c>
      <c r="E630" s="501">
        <v>4</v>
      </c>
      <c r="G630" s="500" t="s">
        <v>976</v>
      </c>
      <c r="H630" s="501">
        <v>4</v>
      </c>
      <c r="I630" s="501">
        <v>6480</v>
      </c>
      <c r="K630" s="500" t="s">
        <v>283</v>
      </c>
      <c r="L630" s="500" t="s">
        <v>984</v>
      </c>
      <c r="M630" s="500" t="s">
        <v>283</v>
      </c>
      <c r="N630" s="501">
        <v>3200</v>
      </c>
      <c r="U630" s="500" t="s">
        <v>976</v>
      </c>
      <c r="V630" s="501">
        <v>4</v>
      </c>
      <c r="W630" s="501">
        <v>1200</v>
      </c>
    </row>
    <row r="631" spans="1:23" ht="15">
      <c r="A631" s="500" t="s">
        <v>967</v>
      </c>
      <c r="B631" s="500" t="s">
        <v>274</v>
      </c>
      <c r="C631" s="500" t="s">
        <v>250</v>
      </c>
      <c r="D631" s="500" t="s">
        <v>273</v>
      </c>
      <c r="E631" s="501">
        <v>10</v>
      </c>
      <c r="G631" s="500" t="s">
        <v>976</v>
      </c>
      <c r="H631" s="501">
        <v>5</v>
      </c>
      <c r="I631" s="501">
        <v>883</v>
      </c>
      <c r="K631" s="500" t="s">
        <v>283</v>
      </c>
      <c r="L631" s="500" t="s">
        <v>984</v>
      </c>
      <c r="M631" s="500" t="s">
        <v>284</v>
      </c>
      <c r="N631" s="501">
        <v>1</v>
      </c>
      <c r="U631" s="500" t="s">
        <v>976</v>
      </c>
      <c r="V631" s="501">
        <v>5</v>
      </c>
      <c r="W631" s="501">
        <v>168</v>
      </c>
    </row>
    <row r="632" spans="1:23" ht="15">
      <c r="A632" s="500" t="s">
        <v>967</v>
      </c>
      <c r="B632" s="500" t="s">
        <v>275</v>
      </c>
      <c r="C632" s="500" t="s">
        <v>249</v>
      </c>
      <c r="D632" s="500" t="s">
        <v>272</v>
      </c>
      <c r="E632" s="501">
        <v>382</v>
      </c>
      <c r="G632" s="500" t="s">
        <v>976</v>
      </c>
      <c r="H632" s="501">
        <v>6</v>
      </c>
      <c r="I632" s="501">
        <v>911</v>
      </c>
      <c r="K632" s="500" t="s">
        <v>283</v>
      </c>
      <c r="L632" s="500" t="s">
        <v>984</v>
      </c>
      <c r="M632" s="500" t="s">
        <v>285</v>
      </c>
      <c r="N632" s="501">
        <v>20</v>
      </c>
      <c r="U632" s="500" t="s">
        <v>976</v>
      </c>
      <c r="V632" s="501">
        <v>6</v>
      </c>
      <c r="W632" s="501">
        <v>158</v>
      </c>
    </row>
    <row r="633" spans="1:23" ht="15">
      <c r="A633" s="500" t="s">
        <v>967</v>
      </c>
      <c r="B633" s="500" t="s">
        <v>275</v>
      </c>
      <c r="C633" s="500" t="s">
        <v>249</v>
      </c>
      <c r="D633" s="500" t="s">
        <v>273</v>
      </c>
      <c r="E633" s="501">
        <v>290</v>
      </c>
      <c r="G633" s="500" t="s">
        <v>976</v>
      </c>
      <c r="H633" s="501">
        <v>7</v>
      </c>
      <c r="I633" s="501">
        <v>838</v>
      </c>
      <c r="K633" s="500" t="s">
        <v>283</v>
      </c>
      <c r="L633" s="500" t="s">
        <v>984</v>
      </c>
      <c r="M633" s="500" t="s">
        <v>257</v>
      </c>
      <c r="N633" s="501">
        <v>233</v>
      </c>
      <c r="U633" s="500" t="s">
        <v>976</v>
      </c>
      <c r="V633" s="501">
        <v>7</v>
      </c>
      <c r="W633" s="501">
        <v>122</v>
      </c>
    </row>
    <row r="634" spans="1:23" ht="15">
      <c r="A634" s="500" t="s">
        <v>967</v>
      </c>
      <c r="B634" s="500" t="s">
        <v>275</v>
      </c>
      <c r="C634" s="500" t="s">
        <v>250</v>
      </c>
      <c r="D634" s="500" t="s">
        <v>272</v>
      </c>
      <c r="E634" s="501">
        <v>496</v>
      </c>
      <c r="G634" s="500" t="s">
        <v>976</v>
      </c>
      <c r="H634" s="501">
        <v>8</v>
      </c>
      <c r="I634" s="501">
        <v>588</v>
      </c>
      <c r="K634" s="500" t="s">
        <v>283</v>
      </c>
      <c r="L634" s="500" t="s">
        <v>994</v>
      </c>
      <c r="M634" s="500" t="s">
        <v>254</v>
      </c>
      <c r="N634" s="501">
        <v>6</v>
      </c>
      <c r="U634" s="500" t="s">
        <v>976</v>
      </c>
      <c r="V634" s="501">
        <v>8</v>
      </c>
      <c r="W634" s="501">
        <v>96</v>
      </c>
    </row>
    <row r="635" spans="1:23" ht="15">
      <c r="A635" s="500" t="s">
        <v>967</v>
      </c>
      <c r="B635" s="500" t="s">
        <v>275</v>
      </c>
      <c r="C635" s="500" t="s">
        <v>250</v>
      </c>
      <c r="D635" s="500" t="s">
        <v>273</v>
      </c>
      <c r="E635" s="501">
        <v>294</v>
      </c>
      <c r="G635" s="500" t="s">
        <v>976</v>
      </c>
      <c r="H635" s="501">
        <v>9</v>
      </c>
      <c r="I635" s="501">
        <v>508</v>
      </c>
      <c r="K635" s="500" t="s">
        <v>283</v>
      </c>
      <c r="L635" s="500" t="s">
        <v>994</v>
      </c>
      <c r="M635" s="500" t="s">
        <v>564</v>
      </c>
      <c r="N635" s="501">
        <v>1</v>
      </c>
      <c r="U635" s="500" t="s">
        <v>976</v>
      </c>
      <c r="V635" s="501">
        <v>9</v>
      </c>
      <c r="W635" s="501">
        <v>84</v>
      </c>
    </row>
    <row r="636" spans="1:23" ht="15">
      <c r="A636" s="500" t="s">
        <v>968</v>
      </c>
      <c r="B636" s="500" t="s">
        <v>254</v>
      </c>
      <c r="C636" s="500" t="s">
        <v>249</v>
      </c>
      <c r="D636" s="500" t="s">
        <v>272</v>
      </c>
      <c r="E636" s="501">
        <v>793</v>
      </c>
      <c r="G636" s="500" t="s">
        <v>976</v>
      </c>
      <c r="H636" s="501">
        <v>10</v>
      </c>
      <c r="I636" s="501">
        <v>433</v>
      </c>
      <c r="K636" s="500" t="s">
        <v>283</v>
      </c>
      <c r="L636" s="500" t="s">
        <v>994</v>
      </c>
      <c r="M636" s="500" t="s">
        <v>558</v>
      </c>
      <c r="N636" s="501">
        <v>66</v>
      </c>
      <c r="U636" s="500" t="s">
        <v>976</v>
      </c>
      <c r="V636" s="501">
        <v>10</v>
      </c>
      <c r="W636" s="501">
        <v>56</v>
      </c>
    </row>
    <row r="637" spans="1:23" ht="15">
      <c r="A637" s="500" t="s">
        <v>968</v>
      </c>
      <c r="B637" s="500" t="s">
        <v>254</v>
      </c>
      <c r="C637" s="500" t="s">
        <v>249</v>
      </c>
      <c r="D637" s="500" t="s">
        <v>273</v>
      </c>
      <c r="E637" s="501">
        <v>2752</v>
      </c>
      <c r="G637" s="500" t="s">
        <v>976</v>
      </c>
      <c r="H637" s="501">
        <v>11</v>
      </c>
      <c r="I637" s="501">
        <v>307</v>
      </c>
      <c r="K637" s="500" t="s">
        <v>283</v>
      </c>
      <c r="L637" s="500" t="s">
        <v>994</v>
      </c>
      <c r="M637" s="500" t="s">
        <v>563</v>
      </c>
      <c r="N637" s="501">
        <v>1</v>
      </c>
      <c r="U637" s="500" t="s">
        <v>976</v>
      </c>
      <c r="V637" s="501">
        <v>11</v>
      </c>
      <c r="W637" s="501">
        <v>35</v>
      </c>
    </row>
    <row r="638" spans="1:23" ht="15">
      <c r="A638" s="500" t="s">
        <v>968</v>
      </c>
      <c r="B638" s="500" t="s">
        <v>254</v>
      </c>
      <c r="C638" s="500" t="s">
        <v>250</v>
      </c>
      <c r="D638" s="500" t="s">
        <v>272</v>
      </c>
      <c r="E638" s="501">
        <v>752</v>
      </c>
      <c r="G638" s="500" t="s">
        <v>976</v>
      </c>
      <c r="H638" s="501">
        <v>12</v>
      </c>
      <c r="I638" s="501">
        <v>418</v>
      </c>
      <c r="K638" s="500" t="s">
        <v>283</v>
      </c>
      <c r="L638" s="500" t="s">
        <v>994</v>
      </c>
      <c r="M638" s="500" t="s">
        <v>566</v>
      </c>
      <c r="N638" s="501">
        <v>2</v>
      </c>
      <c r="U638" s="500" t="s">
        <v>976</v>
      </c>
      <c r="V638" s="501">
        <v>12</v>
      </c>
      <c r="W638" s="501">
        <v>60</v>
      </c>
    </row>
    <row r="639" spans="1:23" ht="15">
      <c r="A639" s="500" t="s">
        <v>968</v>
      </c>
      <c r="B639" s="500" t="s">
        <v>254</v>
      </c>
      <c r="C639" s="500" t="s">
        <v>250</v>
      </c>
      <c r="D639" s="500" t="s">
        <v>273</v>
      </c>
      <c r="E639" s="501">
        <v>2518</v>
      </c>
      <c r="G639" s="500" t="s">
        <v>977</v>
      </c>
      <c r="H639" s="501">
        <v>0</v>
      </c>
      <c r="I639" s="501">
        <v>39</v>
      </c>
      <c r="K639" s="500" t="s">
        <v>283</v>
      </c>
      <c r="L639" s="500" t="s">
        <v>994</v>
      </c>
      <c r="M639" s="500" t="s">
        <v>560</v>
      </c>
      <c r="N639" s="501">
        <v>5</v>
      </c>
      <c r="U639" s="500" t="s">
        <v>977</v>
      </c>
      <c r="V639" s="501">
        <v>0</v>
      </c>
      <c r="W639" s="501">
        <v>9</v>
      </c>
    </row>
    <row r="640" spans="1:23" ht="15">
      <c r="A640" s="500" t="s">
        <v>968</v>
      </c>
      <c r="B640" s="500" t="s">
        <v>255</v>
      </c>
      <c r="C640" s="500" t="s">
        <v>249</v>
      </c>
      <c r="D640" s="500" t="s">
        <v>272</v>
      </c>
      <c r="E640" s="501">
        <v>996</v>
      </c>
      <c r="G640" s="500" t="s">
        <v>977</v>
      </c>
      <c r="H640" s="501">
        <v>1</v>
      </c>
      <c r="I640" s="501">
        <v>229</v>
      </c>
      <c r="K640" s="500" t="s">
        <v>283</v>
      </c>
      <c r="L640" s="500" t="s">
        <v>994</v>
      </c>
      <c r="M640" s="500" t="s">
        <v>255</v>
      </c>
      <c r="N640" s="501">
        <v>3</v>
      </c>
      <c r="U640" s="500" t="s">
        <v>977</v>
      </c>
      <c r="V640" s="501">
        <v>1</v>
      </c>
      <c r="W640" s="501">
        <v>39</v>
      </c>
    </row>
    <row r="641" spans="1:23" ht="15">
      <c r="A641" s="500" t="s">
        <v>968</v>
      </c>
      <c r="B641" s="500" t="s">
        <v>255</v>
      </c>
      <c r="C641" s="500" t="s">
        <v>249</v>
      </c>
      <c r="D641" s="500" t="s">
        <v>273</v>
      </c>
      <c r="E641" s="501">
        <v>3008</v>
      </c>
      <c r="G641" s="500" t="s">
        <v>977</v>
      </c>
      <c r="H641" s="501">
        <v>2</v>
      </c>
      <c r="I641" s="501">
        <v>690</v>
      </c>
      <c r="K641" s="500" t="s">
        <v>283</v>
      </c>
      <c r="L641" s="500" t="s">
        <v>994</v>
      </c>
      <c r="M641" s="500" t="s">
        <v>569</v>
      </c>
      <c r="N641" s="501">
        <v>3</v>
      </c>
      <c r="U641" s="500" t="s">
        <v>977</v>
      </c>
      <c r="V641" s="501">
        <v>2</v>
      </c>
      <c r="W641" s="501">
        <v>115</v>
      </c>
    </row>
    <row r="642" spans="1:23" ht="15">
      <c r="A642" s="500" t="s">
        <v>968</v>
      </c>
      <c r="B642" s="500" t="s">
        <v>255</v>
      </c>
      <c r="C642" s="500" t="s">
        <v>250</v>
      </c>
      <c r="D642" s="500" t="s">
        <v>272</v>
      </c>
      <c r="E642" s="501">
        <v>797</v>
      </c>
      <c r="G642" s="500" t="s">
        <v>977</v>
      </c>
      <c r="H642" s="501">
        <v>3</v>
      </c>
      <c r="I642" s="501">
        <v>284</v>
      </c>
      <c r="K642" s="500" t="s">
        <v>283</v>
      </c>
      <c r="L642" s="500" t="s">
        <v>994</v>
      </c>
      <c r="M642" s="500" t="s">
        <v>283</v>
      </c>
      <c r="N642" s="501">
        <v>5955</v>
      </c>
      <c r="U642" s="500" t="s">
        <v>977</v>
      </c>
      <c r="V642" s="501">
        <v>3</v>
      </c>
      <c r="W642" s="501">
        <v>50</v>
      </c>
    </row>
    <row r="643" spans="1:23" ht="15">
      <c r="A643" s="500" t="s">
        <v>968</v>
      </c>
      <c r="B643" s="500" t="s">
        <v>255</v>
      </c>
      <c r="C643" s="500" t="s">
        <v>250</v>
      </c>
      <c r="D643" s="500" t="s">
        <v>273</v>
      </c>
      <c r="E643" s="501">
        <v>2372</v>
      </c>
      <c r="G643" s="500" t="s">
        <v>977</v>
      </c>
      <c r="H643" s="501">
        <v>4</v>
      </c>
      <c r="I643" s="501">
        <v>1118</v>
      </c>
      <c r="K643" s="500" t="s">
        <v>283</v>
      </c>
      <c r="L643" s="500" t="s">
        <v>994</v>
      </c>
      <c r="M643" s="500" t="s">
        <v>285</v>
      </c>
      <c r="N643" s="501">
        <v>7</v>
      </c>
      <c r="U643" s="500" t="s">
        <v>977</v>
      </c>
      <c r="V643" s="501">
        <v>4</v>
      </c>
      <c r="W643" s="501">
        <v>315</v>
      </c>
    </row>
    <row r="644" spans="1:23" ht="15">
      <c r="A644" s="500" t="s">
        <v>968</v>
      </c>
      <c r="B644" s="500" t="s">
        <v>274</v>
      </c>
      <c r="C644" s="500" t="s">
        <v>249</v>
      </c>
      <c r="D644" s="500" t="s">
        <v>272</v>
      </c>
      <c r="E644" s="501">
        <v>45</v>
      </c>
      <c r="G644" s="500" t="s">
        <v>977</v>
      </c>
      <c r="H644" s="501">
        <v>5</v>
      </c>
      <c r="I644" s="501">
        <v>194</v>
      </c>
      <c r="K644" s="500" t="s">
        <v>283</v>
      </c>
      <c r="L644" s="500" t="s">
        <v>994</v>
      </c>
      <c r="M644" s="500" t="s">
        <v>256</v>
      </c>
      <c r="N644" s="501">
        <v>1</v>
      </c>
      <c r="U644" s="500" t="s">
        <v>977</v>
      </c>
      <c r="V644" s="501">
        <v>5</v>
      </c>
      <c r="W644" s="501">
        <v>37</v>
      </c>
    </row>
    <row r="645" spans="1:23" ht="15">
      <c r="A645" s="500" t="s">
        <v>968</v>
      </c>
      <c r="B645" s="500" t="s">
        <v>274</v>
      </c>
      <c r="C645" s="500" t="s">
        <v>249</v>
      </c>
      <c r="D645" s="500" t="s">
        <v>273</v>
      </c>
      <c r="E645" s="501">
        <v>99</v>
      </c>
      <c r="G645" s="500" t="s">
        <v>977</v>
      </c>
      <c r="H645" s="501">
        <v>6</v>
      </c>
      <c r="I645" s="501">
        <v>181</v>
      </c>
      <c r="K645" s="500" t="s">
        <v>283</v>
      </c>
      <c r="L645" s="500" t="s">
        <v>994</v>
      </c>
      <c r="M645" s="500" t="s">
        <v>257</v>
      </c>
      <c r="N645" s="501">
        <v>1368</v>
      </c>
      <c r="U645" s="500" t="s">
        <v>977</v>
      </c>
      <c r="V645" s="501">
        <v>6</v>
      </c>
      <c r="W645" s="501">
        <v>41</v>
      </c>
    </row>
    <row r="646" spans="1:23" ht="15">
      <c r="A646" s="500" t="s">
        <v>968</v>
      </c>
      <c r="B646" s="500" t="s">
        <v>274</v>
      </c>
      <c r="C646" s="500" t="s">
        <v>250</v>
      </c>
      <c r="D646" s="500" t="s">
        <v>272</v>
      </c>
      <c r="E646" s="501">
        <v>51</v>
      </c>
      <c r="G646" s="500" t="s">
        <v>977</v>
      </c>
      <c r="H646" s="501">
        <v>7</v>
      </c>
      <c r="I646" s="501">
        <v>156</v>
      </c>
      <c r="K646" s="500" t="s">
        <v>283</v>
      </c>
      <c r="L646" s="500" t="s">
        <v>1003</v>
      </c>
      <c r="M646" s="500" t="s">
        <v>564</v>
      </c>
      <c r="N646" s="501">
        <v>1</v>
      </c>
      <c r="U646" s="500" t="s">
        <v>977</v>
      </c>
      <c r="V646" s="501">
        <v>7</v>
      </c>
      <c r="W646" s="501">
        <v>22</v>
      </c>
    </row>
    <row r="647" spans="1:23" ht="15">
      <c r="A647" s="500" t="s">
        <v>968</v>
      </c>
      <c r="B647" s="500" t="s">
        <v>274</v>
      </c>
      <c r="C647" s="500" t="s">
        <v>250</v>
      </c>
      <c r="D647" s="500" t="s">
        <v>273</v>
      </c>
      <c r="E647" s="501">
        <v>72</v>
      </c>
      <c r="G647" s="500" t="s">
        <v>977</v>
      </c>
      <c r="H647" s="501">
        <v>8</v>
      </c>
      <c r="I647" s="501">
        <v>155</v>
      </c>
      <c r="K647" s="500" t="s">
        <v>283</v>
      </c>
      <c r="L647" s="500" t="s">
        <v>1003</v>
      </c>
      <c r="M647" s="500" t="s">
        <v>558</v>
      </c>
      <c r="N647" s="501">
        <v>38</v>
      </c>
      <c r="U647" s="500" t="s">
        <v>977</v>
      </c>
      <c r="V647" s="501">
        <v>8</v>
      </c>
      <c r="W647" s="501">
        <v>13</v>
      </c>
    </row>
    <row r="648" spans="1:23" ht="15">
      <c r="A648" s="500" t="s">
        <v>968</v>
      </c>
      <c r="B648" s="500" t="s">
        <v>275</v>
      </c>
      <c r="C648" s="500" t="s">
        <v>249</v>
      </c>
      <c r="D648" s="500" t="s">
        <v>272</v>
      </c>
      <c r="E648" s="501">
        <v>210</v>
      </c>
      <c r="G648" s="500" t="s">
        <v>977</v>
      </c>
      <c r="H648" s="501">
        <v>9</v>
      </c>
      <c r="I648" s="501">
        <v>143</v>
      </c>
      <c r="K648" s="500" t="s">
        <v>283</v>
      </c>
      <c r="L648" s="500" t="s">
        <v>1003</v>
      </c>
      <c r="M648" s="500" t="s">
        <v>559</v>
      </c>
      <c r="N648" s="501">
        <v>2</v>
      </c>
      <c r="U648" s="500" t="s">
        <v>977</v>
      </c>
      <c r="V648" s="501">
        <v>9</v>
      </c>
      <c r="W648" s="501">
        <v>21</v>
      </c>
    </row>
    <row r="649" spans="1:23" ht="15">
      <c r="A649" s="500" t="s">
        <v>968</v>
      </c>
      <c r="B649" s="500" t="s">
        <v>275</v>
      </c>
      <c r="C649" s="500" t="s">
        <v>249</v>
      </c>
      <c r="D649" s="500" t="s">
        <v>273</v>
      </c>
      <c r="E649" s="501">
        <v>734</v>
      </c>
      <c r="G649" s="500" t="s">
        <v>977</v>
      </c>
      <c r="H649" s="501">
        <v>10</v>
      </c>
      <c r="I649" s="501">
        <v>104</v>
      </c>
      <c r="K649" s="500" t="s">
        <v>283</v>
      </c>
      <c r="L649" s="500" t="s">
        <v>1003</v>
      </c>
      <c r="M649" s="500" t="s">
        <v>560</v>
      </c>
      <c r="N649" s="501">
        <v>1</v>
      </c>
      <c r="U649" s="500" t="s">
        <v>977</v>
      </c>
      <c r="V649" s="501">
        <v>10</v>
      </c>
      <c r="W649" s="501">
        <v>5</v>
      </c>
    </row>
    <row r="650" spans="1:23" ht="15">
      <c r="A650" s="500" t="s">
        <v>968</v>
      </c>
      <c r="B650" s="500" t="s">
        <v>275</v>
      </c>
      <c r="C650" s="500" t="s">
        <v>250</v>
      </c>
      <c r="D650" s="500" t="s">
        <v>272</v>
      </c>
      <c r="E650" s="501">
        <v>161</v>
      </c>
      <c r="G650" s="500" t="s">
        <v>977</v>
      </c>
      <c r="H650" s="501">
        <v>11</v>
      </c>
      <c r="I650" s="501">
        <v>90</v>
      </c>
      <c r="K650" s="500" t="s">
        <v>283</v>
      </c>
      <c r="L650" s="500" t="s">
        <v>1003</v>
      </c>
      <c r="M650" s="500" t="s">
        <v>255</v>
      </c>
      <c r="N650" s="501">
        <v>1</v>
      </c>
      <c r="U650" s="500" t="s">
        <v>977</v>
      </c>
      <c r="V650" s="501">
        <v>11</v>
      </c>
      <c r="W650" s="501">
        <v>8</v>
      </c>
    </row>
    <row r="651" spans="1:23" ht="15">
      <c r="A651" s="500" t="s">
        <v>968</v>
      </c>
      <c r="B651" s="500" t="s">
        <v>275</v>
      </c>
      <c r="C651" s="500" t="s">
        <v>250</v>
      </c>
      <c r="D651" s="500" t="s">
        <v>273</v>
      </c>
      <c r="E651" s="501">
        <v>644</v>
      </c>
      <c r="G651" s="500" t="s">
        <v>977</v>
      </c>
      <c r="H651" s="501">
        <v>12</v>
      </c>
      <c r="I651" s="501">
        <v>108</v>
      </c>
      <c r="K651" s="500" t="s">
        <v>283</v>
      </c>
      <c r="L651" s="500" t="s">
        <v>1003</v>
      </c>
      <c r="M651" s="500" t="s">
        <v>569</v>
      </c>
      <c r="N651" s="501">
        <v>1</v>
      </c>
      <c r="U651" s="500" t="s">
        <v>977</v>
      </c>
      <c r="V651" s="501">
        <v>12</v>
      </c>
      <c r="W651" s="501">
        <v>15</v>
      </c>
    </row>
    <row r="652" spans="1:23" ht="15">
      <c r="A652" s="500" t="s">
        <v>969</v>
      </c>
      <c r="B652" s="500" t="s">
        <v>254</v>
      </c>
      <c r="C652" s="500" t="s">
        <v>249</v>
      </c>
      <c r="D652" s="500" t="s">
        <v>272</v>
      </c>
      <c r="E652" s="501">
        <v>3</v>
      </c>
      <c r="G652" s="500" t="s">
        <v>978</v>
      </c>
      <c r="H652" s="501">
        <v>0</v>
      </c>
      <c r="I652" s="501">
        <v>111</v>
      </c>
      <c r="K652" s="500" t="s">
        <v>283</v>
      </c>
      <c r="L652" s="500" t="s">
        <v>1003</v>
      </c>
      <c r="M652" s="500" t="s">
        <v>283</v>
      </c>
      <c r="N652" s="501">
        <v>1696</v>
      </c>
      <c r="U652" s="500" t="s">
        <v>978</v>
      </c>
      <c r="V652" s="501">
        <v>0</v>
      </c>
      <c r="W652" s="501">
        <v>298</v>
      </c>
    </row>
    <row r="653" spans="1:23" ht="15">
      <c r="A653" s="500" t="s">
        <v>969</v>
      </c>
      <c r="B653" s="500" t="s">
        <v>254</v>
      </c>
      <c r="C653" s="500" t="s">
        <v>249</v>
      </c>
      <c r="D653" s="500" t="s">
        <v>273</v>
      </c>
      <c r="E653" s="501">
        <v>2</v>
      </c>
      <c r="G653" s="500" t="s">
        <v>978</v>
      </c>
      <c r="H653" s="501">
        <v>1</v>
      </c>
      <c r="I653" s="501">
        <v>515</v>
      </c>
      <c r="K653" s="500" t="s">
        <v>283</v>
      </c>
      <c r="L653" s="500" t="s">
        <v>1003</v>
      </c>
      <c r="M653" s="500" t="s">
        <v>285</v>
      </c>
      <c r="N653" s="501">
        <v>3</v>
      </c>
      <c r="U653" s="500" t="s">
        <v>978</v>
      </c>
      <c r="V653" s="501">
        <v>1</v>
      </c>
      <c r="W653" s="501">
        <v>1443</v>
      </c>
    </row>
    <row r="654" spans="1:23" ht="15">
      <c r="A654" s="500" t="s">
        <v>969</v>
      </c>
      <c r="B654" s="500" t="s">
        <v>254</v>
      </c>
      <c r="C654" s="500" t="s">
        <v>250</v>
      </c>
      <c r="D654" s="500" t="s">
        <v>272</v>
      </c>
      <c r="E654" s="501">
        <v>3</v>
      </c>
      <c r="G654" s="500" t="s">
        <v>978</v>
      </c>
      <c r="H654" s="501">
        <v>2</v>
      </c>
      <c r="I654" s="501">
        <v>1806</v>
      </c>
      <c r="K654" s="500" t="s">
        <v>283</v>
      </c>
      <c r="L654" s="500" t="s">
        <v>1003</v>
      </c>
      <c r="M654" s="500" t="s">
        <v>256</v>
      </c>
      <c r="N654" s="501">
        <v>3</v>
      </c>
      <c r="U654" s="500" t="s">
        <v>978</v>
      </c>
      <c r="V654" s="501">
        <v>2</v>
      </c>
      <c r="W654" s="501">
        <v>4243</v>
      </c>
    </row>
    <row r="655" spans="1:23" ht="15">
      <c r="A655" s="500" t="s">
        <v>969</v>
      </c>
      <c r="B655" s="500" t="s">
        <v>254</v>
      </c>
      <c r="C655" s="500" t="s">
        <v>249</v>
      </c>
      <c r="D655" s="500" t="s">
        <v>272</v>
      </c>
      <c r="E655" s="501">
        <v>2989</v>
      </c>
      <c r="G655" s="500" t="s">
        <v>978</v>
      </c>
      <c r="H655" s="501">
        <v>3</v>
      </c>
      <c r="I655" s="501">
        <v>1035</v>
      </c>
      <c r="K655" s="500" t="s">
        <v>283</v>
      </c>
      <c r="L655" s="500" t="s">
        <v>1003</v>
      </c>
      <c r="M655" s="500" t="s">
        <v>257</v>
      </c>
      <c r="N655" s="501">
        <v>44</v>
      </c>
      <c r="U655" s="500" t="s">
        <v>978</v>
      </c>
      <c r="V655" s="501">
        <v>3</v>
      </c>
      <c r="W655" s="501">
        <v>2061</v>
      </c>
    </row>
    <row r="656" spans="1:23" ht="15">
      <c r="A656" s="500" t="s">
        <v>969</v>
      </c>
      <c r="B656" s="500" t="s">
        <v>254</v>
      </c>
      <c r="C656" s="500" t="s">
        <v>249</v>
      </c>
      <c r="D656" s="500" t="s">
        <v>273</v>
      </c>
      <c r="E656" s="501">
        <v>1770</v>
      </c>
      <c r="G656" s="500" t="s">
        <v>978</v>
      </c>
      <c r="H656" s="501">
        <v>4</v>
      </c>
      <c r="I656" s="501">
        <v>4508</v>
      </c>
      <c r="K656" s="500" t="s">
        <v>283</v>
      </c>
      <c r="L656" s="500" t="s">
        <v>1005</v>
      </c>
      <c r="M656" s="500" t="s">
        <v>254</v>
      </c>
      <c r="N656" s="501">
        <v>6</v>
      </c>
      <c r="U656" s="500" t="s">
        <v>978</v>
      </c>
      <c r="V656" s="501">
        <v>4</v>
      </c>
      <c r="W656" s="501">
        <v>14375</v>
      </c>
    </row>
    <row r="657" spans="1:23" ht="15">
      <c r="A657" s="500" t="s">
        <v>969</v>
      </c>
      <c r="B657" s="500" t="s">
        <v>254</v>
      </c>
      <c r="C657" s="500" t="s">
        <v>250</v>
      </c>
      <c r="D657" s="500" t="s">
        <v>272</v>
      </c>
      <c r="E657" s="501">
        <v>3404</v>
      </c>
      <c r="G657" s="500" t="s">
        <v>978</v>
      </c>
      <c r="H657" s="501">
        <v>5</v>
      </c>
      <c r="I657" s="501">
        <v>828</v>
      </c>
      <c r="K657" s="500" t="s">
        <v>283</v>
      </c>
      <c r="L657" s="500" t="s">
        <v>1005</v>
      </c>
      <c r="M657" s="500" t="s">
        <v>561</v>
      </c>
      <c r="N657" s="501">
        <v>2</v>
      </c>
      <c r="U657" s="500" t="s">
        <v>978</v>
      </c>
      <c r="V657" s="501">
        <v>5</v>
      </c>
      <c r="W657" s="501">
        <v>2430</v>
      </c>
    </row>
    <row r="658" spans="1:23" ht="15">
      <c r="A658" s="500" t="s">
        <v>969</v>
      </c>
      <c r="B658" s="500" t="s">
        <v>254</v>
      </c>
      <c r="C658" s="500" t="s">
        <v>250</v>
      </c>
      <c r="D658" s="500" t="s">
        <v>273</v>
      </c>
      <c r="E658" s="501">
        <v>1662</v>
      </c>
      <c r="G658" s="500" t="s">
        <v>978</v>
      </c>
      <c r="H658" s="501">
        <v>6</v>
      </c>
      <c r="I658" s="501">
        <v>958</v>
      </c>
      <c r="K658" s="500" t="s">
        <v>283</v>
      </c>
      <c r="L658" s="500" t="s">
        <v>1005</v>
      </c>
      <c r="M658" s="500" t="s">
        <v>562</v>
      </c>
      <c r="N658" s="501">
        <v>2</v>
      </c>
      <c r="U658" s="500" t="s">
        <v>978</v>
      </c>
      <c r="V658" s="501">
        <v>6</v>
      </c>
      <c r="W658" s="501">
        <v>2440</v>
      </c>
    </row>
    <row r="659" spans="1:23" ht="15">
      <c r="A659" s="500" t="s">
        <v>969</v>
      </c>
      <c r="B659" s="500" t="s">
        <v>255</v>
      </c>
      <c r="C659" s="500" t="s">
        <v>249</v>
      </c>
      <c r="D659" s="500" t="s">
        <v>272</v>
      </c>
      <c r="E659" s="501">
        <v>157</v>
      </c>
      <c r="G659" s="500" t="s">
        <v>978</v>
      </c>
      <c r="H659" s="501">
        <v>7</v>
      </c>
      <c r="I659" s="501">
        <v>967</v>
      </c>
      <c r="K659" s="500" t="s">
        <v>283</v>
      </c>
      <c r="L659" s="500" t="s">
        <v>1005</v>
      </c>
      <c r="M659" s="500" t="s">
        <v>558</v>
      </c>
      <c r="N659" s="501">
        <v>1039</v>
      </c>
      <c r="U659" s="500" t="s">
        <v>978</v>
      </c>
      <c r="V659" s="501">
        <v>7</v>
      </c>
      <c r="W659" s="501">
        <v>1885</v>
      </c>
    </row>
    <row r="660" spans="1:23" ht="15">
      <c r="A660" s="500" t="s">
        <v>969</v>
      </c>
      <c r="B660" s="500" t="s">
        <v>255</v>
      </c>
      <c r="C660" s="500" t="s">
        <v>249</v>
      </c>
      <c r="D660" s="500" t="s">
        <v>273</v>
      </c>
      <c r="E660" s="501">
        <v>253</v>
      </c>
      <c r="G660" s="500" t="s">
        <v>978</v>
      </c>
      <c r="H660" s="501">
        <v>8</v>
      </c>
      <c r="I660" s="501">
        <v>695</v>
      </c>
      <c r="K660" s="500" t="s">
        <v>283</v>
      </c>
      <c r="L660" s="500" t="s">
        <v>1005</v>
      </c>
      <c r="M660" s="500" t="s">
        <v>563</v>
      </c>
      <c r="N660" s="501">
        <v>2</v>
      </c>
      <c r="U660" s="500" t="s">
        <v>978</v>
      </c>
      <c r="V660" s="501">
        <v>8</v>
      </c>
      <c r="W660" s="501">
        <v>1500</v>
      </c>
    </row>
    <row r="661" spans="1:23" ht="15">
      <c r="A661" s="500" t="s">
        <v>969</v>
      </c>
      <c r="B661" s="500" t="s">
        <v>255</v>
      </c>
      <c r="C661" s="500" t="s">
        <v>250</v>
      </c>
      <c r="D661" s="500" t="s">
        <v>272</v>
      </c>
      <c r="E661" s="501">
        <v>187</v>
      </c>
      <c r="G661" s="500" t="s">
        <v>978</v>
      </c>
      <c r="H661" s="501">
        <v>9</v>
      </c>
      <c r="I661" s="501">
        <v>463</v>
      </c>
      <c r="K661" s="500" t="s">
        <v>283</v>
      </c>
      <c r="L661" s="500" t="s">
        <v>1005</v>
      </c>
      <c r="M661" s="500" t="s">
        <v>559</v>
      </c>
      <c r="N661" s="501">
        <v>1</v>
      </c>
      <c r="U661" s="500" t="s">
        <v>978</v>
      </c>
      <c r="V661" s="501">
        <v>9</v>
      </c>
      <c r="W661" s="501">
        <v>1117</v>
      </c>
    </row>
    <row r="662" spans="1:23" ht="15">
      <c r="A662" s="500" t="s">
        <v>969</v>
      </c>
      <c r="B662" s="500" t="s">
        <v>255</v>
      </c>
      <c r="C662" s="500" t="s">
        <v>250</v>
      </c>
      <c r="D662" s="500" t="s">
        <v>273</v>
      </c>
      <c r="E662" s="501">
        <v>226</v>
      </c>
      <c r="G662" s="500" t="s">
        <v>978</v>
      </c>
      <c r="H662" s="501">
        <v>10</v>
      </c>
      <c r="I662" s="501">
        <v>389</v>
      </c>
      <c r="K662" s="500" t="s">
        <v>283</v>
      </c>
      <c r="L662" s="500" t="s">
        <v>1005</v>
      </c>
      <c r="M662" s="500" t="s">
        <v>560</v>
      </c>
      <c r="N662" s="501">
        <v>3</v>
      </c>
      <c r="U662" s="500" t="s">
        <v>978</v>
      </c>
      <c r="V662" s="501">
        <v>10</v>
      </c>
      <c r="W662" s="501">
        <v>767</v>
      </c>
    </row>
    <row r="663" spans="1:23" ht="15">
      <c r="A663" s="500" t="s">
        <v>969</v>
      </c>
      <c r="B663" s="500" t="s">
        <v>274</v>
      </c>
      <c r="C663" s="500" t="s">
        <v>249</v>
      </c>
      <c r="D663" s="500" t="s">
        <v>272</v>
      </c>
      <c r="E663" s="501">
        <v>367</v>
      </c>
      <c r="G663" s="500" t="s">
        <v>978</v>
      </c>
      <c r="H663" s="501">
        <v>11</v>
      </c>
      <c r="I663" s="501">
        <v>264</v>
      </c>
      <c r="K663" s="500" t="s">
        <v>283</v>
      </c>
      <c r="L663" s="500" t="s">
        <v>1005</v>
      </c>
      <c r="M663" s="500" t="s">
        <v>255</v>
      </c>
      <c r="N663" s="501">
        <v>6</v>
      </c>
      <c r="U663" s="500" t="s">
        <v>978</v>
      </c>
      <c r="V663" s="501">
        <v>11</v>
      </c>
      <c r="W663" s="501">
        <v>499</v>
      </c>
    </row>
    <row r="664" spans="1:23" ht="15">
      <c r="A664" s="500" t="s">
        <v>969</v>
      </c>
      <c r="B664" s="500" t="s">
        <v>274</v>
      </c>
      <c r="C664" s="500" t="s">
        <v>249</v>
      </c>
      <c r="D664" s="500" t="s">
        <v>273</v>
      </c>
      <c r="E664" s="501">
        <v>12</v>
      </c>
      <c r="G664" s="500" t="s">
        <v>978</v>
      </c>
      <c r="H664" s="501">
        <v>12</v>
      </c>
      <c r="I664" s="501">
        <v>389</v>
      </c>
      <c r="K664" s="500" t="s">
        <v>283</v>
      </c>
      <c r="L664" s="500" t="s">
        <v>1005</v>
      </c>
      <c r="M664" s="500" t="s">
        <v>1105</v>
      </c>
      <c r="N664" s="501">
        <v>2</v>
      </c>
      <c r="U664" s="500" t="s">
        <v>978</v>
      </c>
      <c r="V664" s="501">
        <v>12</v>
      </c>
      <c r="W664" s="501">
        <v>564</v>
      </c>
    </row>
    <row r="665" spans="1:23" ht="15">
      <c r="A665" s="500" t="s">
        <v>969</v>
      </c>
      <c r="B665" s="500" t="s">
        <v>274</v>
      </c>
      <c r="C665" s="500" t="s">
        <v>250</v>
      </c>
      <c r="D665" s="500" t="s">
        <v>272</v>
      </c>
      <c r="E665" s="501">
        <v>329</v>
      </c>
      <c r="G665" s="500" t="s">
        <v>979</v>
      </c>
      <c r="H665" s="501">
        <v>0</v>
      </c>
      <c r="I665" s="501">
        <v>46</v>
      </c>
      <c r="K665" s="500" t="s">
        <v>283</v>
      </c>
      <c r="L665" s="500" t="s">
        <v>1005</v>
      </c>
      <c r="M665" s="500" t="s">
        <v>286</v>
      </c>
      <c r="N665" s="501">
        <v>2</v>
      </c>
      <c r="U665" s="500" t="s">
        <v>979</v>
      </c>
      <c r="V665" s="501">
        <v>0</v>
      </c>
      <c r="W665" s="501">
        <v>15</v>
      </c>
    </row>
    <row r="666" spans="1:23" ht="15">
      <c r="A666" s="500" t="s">
        <v>969</v>
      </c>
      <c r="B666" s="500" t="s">
        <v>274</v>
      </c>
      <c r="C666" s="500" t="s">
        <v>250</v>
      </c>
      <c r="D666" s="500" t="s">
        <v>273</v>
      </c>
      <c r="E666" s="501">
        <v>9</v>
      </c>
      <c r="G666" s="500" t="s">
        <v>979</v>
      </c>
      <c r="H666" s="501">
        <v>1</v>
      </c>
      <c r="I666" s="501">
        <v>208</v>
      </c>
      <c r="K666" s="500" t="s">
        <v>283</v>
      </c>
      <c r="L666" s="500" t="s">
        <v>1005</v>
      </c>
      <c r="M666" s="500" t="s">
        <v>283</v>
      </c>
      <c r="N666" s="501">
        <v>3052</v>
      </c>
      <c r="U666" s="500" t="s">
        <v>979</v>
      </c>
      <c r="V666" s="501">
        <v>1</v>
      </c>
      <c r="W666" s="501">
        <v>87</v>
      </c>
    </row>
    <row r="667" spans="1:23" ht="15">
      <c r="A667" s="500" t="s">
        <v>969</v>
      </c>
      <c r="B667" s="500" t="s">
        <v>275</v>
      </c>
      <c r="C667" s="500" t="s">
        <v>249</v>
      </c>
      <c r="D667" s="500" t="s">
        <v>272</v>
      </c>
      <c r="E667" s="501">
        <v>2936</v>
      </c>
      <c r="G667" s="500" t="s">
        <v>979</v>
      </c>
      <c r="H667" s="501">
        <v>2</v>
      </c>
      <c r="I667" s="501">
        <v>784</v>
      </c>
      <c r="K667" s="500" t="s">
        <v>283</v>
      </c>
      <c r="L667" s="500" t="s">
        <v>1005</v>
      </c>
      <c r="M667" s="500" t="s">
        <v>285</v>
      </c>
      <c r="N667" s="501">
        <v>212</v>
      </c>
      <c r="U667" s="500" t="s">
        <v>979</v>
      </c>
      <c r="V667" s="501">
        <v>2</v>
      </c>
      <c r="W667" s="501">
        <v>333</v>
      </c>
    </row>
    <row r="668" spans="1:23" ht="15">
      <c r="A668" s="500" t="s">
        <v>969</v>
      </c>
      <c r="B668" s="500" t="s">
        <v>275</v>
      </c>
      <c r="C668" s="500" t="s">
        <v>249</v>
      </c>
      <c r="D668" s="500" t="s">
        <v>273</v>
      </c>
      <c r="E668" s="501">
        <v>1336</v>
      </c>
      <c r="G668" s="500" t="s">
        <v>979</v>
      </c>
      <c r="H668" s="501">
        <v>3</v>
      </c>
      <c r="I668" s="501">
        <v>387</v>
      </c>
      <c r="K668" s="500" t="s">
        <v>283</v>
      </c>
      <c r="L668" s="500" t="s">
        <v>1005</v>
      </c>
      <c r="M668" s="500" t="s">
        <v>256</v>
      </c>
      <c r="N668" s="501">
        <v>4</v>
      </c>
      <c r="U668" s="500" t="s">
        <v>979</v>
      </c>
      <c r="V668" s="501">
        <v>3</v>
      </c>
      <c r="W668" s="501">
        <v>179</v>
      </c>
    </row>
    <row r="669" spans="1:23" ht="15">
      <c r="A669" s="500" t="s">
        <v>969</v>
      </c>
      <c r="B669" s="500" t="s">
        <v>275</v>
      </c>
      <c r="C669" s="500" t="s">
        <v>250</v>
      </c>
      <c r="D669" s="500" t="s">
        <v>272</v>
      </c>
      <c r="E669" s="501">
        <v>2936</v>
      </c>
      <c r="G669" s="500" t="s">
        <v>979</v>
      </c>
      <c r="H669" s="501">
        <v>4</v>
      </c>
      <c r="I669" s="501">
        <v>1591</v>
      </c>
      <c r="K669" s="500" t="s">
        <v>283</v>
      </c>
      <c r="L669" s="500" t="s">
        <v>1005</v>
      </c>
      <c r="M669" s="500" t="s">
        <v>257</v>
      </c>
      <c r="N669" s="501">
        <v>2211</v>
      </c>
      <c r="U669" s="500" t="s">
        <v>979</v>
      </c>
      <c r="V669" s="501">
        <v>4</v>
      </c>
      <c r="W669" s="501">
        <v>862</v>
      </c>
    </row>
    <row r="670" spans="1:23" ht="15">
      <c r="A670" s="500" t="s">
        <v>969</v>
      </c>
      <c r="B670" s="500" t="s">
        <v>275</v>
      </c>
      <c r="C670" s="500" t="s">
        <v>250</v>
      </c>
      <c r="D670" s="500" t="s">
        <v>273</v>
      </c>
      <c r="E670" s="501">
        <v>1238</v>
      </c>
      <c r="G670" s="500" t="s">
        <v>979</v>
      </c>
      <c r="H670" s="501">
        <v>5</v>
      </c>
      <c r="I670" s="501">
        <v>318</v>
      </c>
      <c r="K670" s="500" t="s">
        <v>283</v>
      </c>
      <c r="L670" s="500" t="s">
        <v>1013</v>
      </c>
      <c r="M670" s="500" t="s">
        <v>254</v>
      </c>
      <c r="N670" s="501">
        <v>1</v>
      </c>
      <c r="U670" s="500" t="s">
        <v>979</v>
      </c>
      <c r="V670" s="501">
        <v>5</v>
      </c>
      <c r="W670" s="501">
        <v>153</v>
      </c>
    </row>
    <row r="671" spans="1:23" ht="15">
      <c r="A671" s="500" t="s">
        <v>970</v>
      </c>
      <c r="B671" s="500" t="s">
        <v>254</v>
      </c>
      <c r="C671" s="500" t="s">
        <v>249</v>
      </c>
      <c r="D671" s="500" t="s">
        <v>272</v>
      </c>
      <c r="E671" s="501">
        <v>377</v>
      </c>
      <c r="G671" s="500" t="s">
        <v>979</v>
      </c>
      <c r="H671" s="501">
        <v>6</v>
      </c>
      <c r="I671" s="501">
        <v>337</v>
      </c>
      <c r="K671" s="500" t="s">
        <v>283</v>
      </c>
      <c r="L671" s="500" t="s">
        <v>1013</v>
      </c>
      <c r="M671" s="500" t="s">
        <v>570</v>
      </c>
      <c r="N671" s="501">
        <v>1</v>
      </c>
      <c r="U671" s="500" t="s">
        <v>979</v>
      </c>
      <c r="V671" s="501">
        <v>6</v>
      </c>
      <c r="W671" s="501">
        <v>215</v>
      </c>
    </row>
    <row r="672" spans="1:23" ht="15">
      <c r="A672" s="500" t="s">
        <v>970</v>
      </c>
      <c r="B672" s="500" t="s">
        <v>254</v>
      </c>
      <c r="C672" s="500" t="s">
        <v>249</v>
      </c>
      <c r="D672" s="500" t="s">
        <v>273</v>
      </c>
      <c r="E672" s="501">
        <v>674</v>
      </c>
      <c r="G672" s="500" t="s">
        <v>979</v>
      </c>
      <c r="H672" s="501">
        <v>7</v>
      </c>
      <c r="I672" s="501">
        <v>342</v>
      </c>
      <c r="K672" s="500" t="s">
        <v>283</v>
      </c>
      <c r="L672" s="500" t="s">
        <v>1013</v>
      </c>
      <c r="M672" s="500" t="s">
        <v>558</v>
      </c>
      <c r="N672" s="501">
        <v>236</v>
      </c>
      <c r="U672" s="500" t="s">
        <v>979</v>
      </c>
      <c r="V672" s="501">
        <v>7</v>
      </c>
      <c r="W672" s="501">
        <v>124</v>
      </c>
    </row>
    <row r="673" spans="1:23" ht="15">
      <c r="A673" s="500" t="s">
        <v>970</v>
      </c>
      <c r="B673" s="500" t="s">
        <v>254</v>
      </c>
      <c r="C673" s="500" t="s">
        <v>250</v>
      </c>
      <c r="D673" s="500" t="s">
        <v>272</v>
      </c>
      <c r="E673" s="501">
        <v>377</v>
      </c>
      <c r="G673" s="500" t="s">
        <v>979</v>
      </c>
      <c r="H673" s="501">
        <v>8</v>
      </c>
      <c r="I673" s="501">
        <v>281</v>
      </c>
      <c r="K673" s="500" t="s">
        <v>283</v>
      </c>
      <c r="L673" s="500" t="s">
        <v>1013</v>
      </c>
      <c r="M673" s="500" t="s">
        <v>559</v>
      </c>
      <c r="N673" s="501">
        <v>1</v>
      </c>
      <c r="U673" s="500" t="s">
        <v>979</v>
      </c>
      <c r="V673" s="501">
        <v>8</v>
      </c>
      <c r="W673" s="501">
        <v>94</v>
      </c>
    </row>
    <row r="674" spans="1:23" ht="15">
      <c r="A674" s="500" t="s">
        <v>970</v>
      </c>
      <c r="B674" s="500" t="s">
        <v>254</v>
      </c>
      <c r="C674" s="500" t="s">
        <v>250</v>
      </c>
      <c r="D674" s="500" t="s">
        <v>273</v>
      </c>
      <c r="E674" s="501">
        <v>575</v>
      </c>
      <c r="G674" s="500" t="s">
        <v>979</v>
      </c>
      <c r="H674" s="501">
        <v>9</v>
      </c>
      <c r="I674" s="501">
        <v>226</v>
      </c>
      <c r="K674" s="500" t="s">
        <v>283</v>
      </c>
      <c r="L674" s="500" t="s">
        <v>1013</v>
      </c>
      <c r="M674" s="500" t="s">
        <v>560</v>
      </c>
      <c r="N674" s="501">
        <v>3</v>
      </c>
      <c r="U674" s="500" t="s">
        <v>979</v>
      </c>
      <c r="V674" s="501">
        <v>9</v>
      </c>
      <c r="W674" s="501">
        <v>74</v>
      </c>
    </row>
    <row r="675" spans="1:23" ht="15">
      <c r="A675" s="500" t="s">
        <v>970</v>
      </c>
      <c r="B675" s="500" t="s">
        <v>255</v>
      </c>
      <c r="C675" s="500" t="s">
        <v>249</v>
      </c>
      <c r="D675" s="500" t="s">
        <v>272</v>
      </c>
      <c r="E675" s="501">
        <v>751</v>
      </c>
      <c r="G675" s="500" t="s">
        <v>979</v>
      </c>
      <c r="H675" s="501">
        <v>10</v>
      </c>
      <c r="I675" s="501">
        <v>182</v>
      </c>
      <c r="K675" s="500" t="s">
        <v>283</v>
      </c>
      <c r="L675" s="500" t="s">
        <v>1013</v>
      </c>
      <c r="M675" s="500" t="s">
        <v>255</v>
      </c>
      <c r="N675" s="501">
        <v>4</v>
      </c>
      <c r="U675" s="500" t="s">
        <v>979</v>
      </c>
      <c r="V675" s="501">
        <v>10</v>
      </c>
      <c r="W675" s="501">
        <v>44</v>
      </c>
    </row>
    <row r="676" spans="1:23" ht="15">
      <c r="A676" s="500" t="s">
        <v>970</v>
      </c>
      <c r="B676" s="500" t="s">
        <v>255</v>
      </c>
      <c r="C676" s="500" t="s">
        <v>249</v>
      </c>
      <c r="D676" s="500" t="s">
        <v>273</v>
      </c>
      <c r="E676" s="501">
        <v>1022</v>
      </c>
      <c r="G676" s="500" t="s">
        <v>979</v>
      </c>
      <c r="H676" s="501">
        <v>11</v>
      </c>
      <c r="I676" s="501">
        <v>131</v>
      </c>
      <c r="K676" s="500" t="s">
        <v>283</v>
      </c>
      <c r="L676" s="500" t="s">
        <v>1013</v>
      </c>
      <c r="M676" s="500" t="s">
        <v>1105</v>
      </c>
      <c r="N676" s="501">
        <v>1</v>
      </c>
      <c r="U676" s="500" t="s">
        <v>979</v>
      </c>
      <c r="V676" s="501">
        <v>11</v>
      </c>
      <c r="W676" s="501">
        <v>56</v>
      </c>
    </row>
    <row r="677" spans="1:23" ht="15">
      <c r="A677" s="500" t="s">
        <v>970</v>
      </c>
      <c r="B677" s="500" t="s">
        <v>255</v>
      </c>
      <c r="C677" s="500" t="s">
        <v>250</v>
      </c>
      <c r="D677" s="500" t="s">
        <v>272</v>
      </c>
      <c r="E677" s="501">
        <v>742</v>
      </c>
      <c r="G677" s="500" t="s">
        <v>979</v>
      </c>
      <c r="H677" s="501">
        <v>12</v>
      </c>
      <c r="I677" s="501">
        <v>186</v>
      </c>
      <c r="K677" s="500" t="s">
        <v>283</v>
      </c>
      <c r="L677" s="500" t="s">
        <v>1013</v>
      </c>
      <c r="M677" s="500" t="s">
        <v>286</v>
      </c>
      <c r="N677" s="501">
        <v>13</v>
      </c>
      <c r="U677" s="500" t="s">
        <v>979</v>
      </c>
      <c r="V677" s="501">
        <v>12</v>
      </c>
      <c r="W677" s="501">
        <v>70</v>
      </c>
    </row>
    <row r="678" spans="1:23" ht="15">
      <c r="A678" s="500" t="s">
        <v>970</v>
      </c>
      <c r="B678" s="500" t="s">
        <v>255</v>
      </c>
      <c r="C678" s="500" t="s">
        <v>250</v>
      </c>
      <c r="D678" s="500" t="s">
        <v>273</v>
      </c>
      <c r="E678" s="501">
        <v>792</v>
      </c>
      <c r="G678" s="500" t="s">
        <v>980</v>
      </c>
      <c r="H678" s="501">
        <v>0</v>
      </c>
      <c r="I678" s="501">
        <v>87</v>
      </c>
      <c r="K678" s="500" t="s">
        <v>283</v>
      </c>
      <c r="L678" s="500" t="s">
        <v>1013</v>
      </c>
      <c r="M678" s="500" t="s">
        <v>283</v>
      </c>
      <c r="N678" s="501">
        <v>5955</v>
      </c>
      <c r="U678" s="500" t="s">
        <v>980</v>
      </c>
      <c r="V678" s="501">
        <v>0</v>
      </c>
      <c r="W678" s="501">
        <v>20</v>
      </c>
    </row>
    <row r="679" spans="1:23" ht="15">
      <c r="A679" s="500" t="s">
        <v>970</v>
      </c>
      <c r="B679" s="500" t="s">
        <v>274</v>
      </c>
      <c r="C679" s="500" t="s">
        <v>249</v>
      </c>
      <c r="D679" s="500" t="s">
        <v>272</v>
      </c>
      <c r="E679" s="501">
        <v>88</v>
      </c>
      <c r="G679" s="500" t="s">
        <v>980</v>
      </c>
      <c r="H679" s="501">
        <v>1</v>
      </c>
      <c r="I679" s="501">
        <v>383</v>
      </c>
      <c r="K679" s="500" t="s">
        <v>283</v>
      </c>
      <c r="L679" s="500" t="s">
        <v>1013</v>
      </c>
      <c r="M679" s="500" t="s">
        <v>285</v>
      </c>
      <c r="N679" s="501">
        <v>2</v>
      </c>
      <c r="U679" s="500" t="s">
        <v>980</v>
      </c>
      <c r="V679" s="501">
        <v>1</v>
      </c>
      <c r="W679" s="501">
        <v>97</v>
      </c>
    </row>
    <row r="680" spans="1:23" ht="15">
      <c r="A680" s="500" t="s">
        <v>970</v>
      </c>
      <c r="B680" s="500" t="s">
        <v>274</v>
      </c>
      <c r="C680" s="500" t="s">
        <v>249</v>
      </c>
      <c r="D680" s="500" t="s">
        <v>273</v>
      </c>
      <c r="E680" s="501">
        <v>26</v>
      </c>
      <c r="G680" s="500" t="s">
        <v>980</v>
      </c>
      <c r="H680" s="501">
        <v>2</v>
      </c>
      <c r="I680" s="501">
        <v>1161</v>
      </c>
      <c r="K680" s="500" t="s">
        <v>283</v>
      </c>
      <c r="L680" s="500" t="s">
        <v>1013</v>
      </c>
      <c r="M680" s="500" t="s">
        <v>256</v>
      </c>
      <c r="N680" s="501">
        <v>1</v>
      </c>
      <c r="U680" s="500" t="s">
        <v>980</v>
      </c>
      <c r="V680" s="501">
        <v>2</v>
      </c>
      <c r="W680" s="501">
        <v>251</v>
      </c>
    </row>
    <row r="681" spans="1:23" ht="15">
      <c r="A681" s="500" t="s">
        <v>970</v>
      </c>
      <c r="B681" s="500" t="s">
        <v>274</v>
      </c>
      <c r="C681" s="500" t="s">
        <v>250</v>
      </c>
      <c r="D681" s="500" t="s">
        <v>272</v>
      </c>
      <c r="E681" s="501">
        <v>74</v>
      </c>
      <c r="G681" s="500" t="s">
        <v>980</v>
      </c>
      <c r="H681" s="501">
        <v>3</v>
      </c>
      <c r="I681" s="501">
        <v>551</v>
      </c>
      <c r="K681" s="500" t="s">
        <v>283</v>
      </c>
      <c r="L681" s="500" t="s">
        <v>1013</v>
      </c>
      <c r="M681" s="500" t="s">
        <v>257</v>
      </c>
      <c r="N681" s="501">
        <v>1116</v>
      </c>
      <c r="U681" s="500" t="s">
        <v>980</v>
      </c>
      <c r="V681" s="501">
        <v>3</v>
      </c>
      <c r="W681" s="501">
        <v>166</v>
      </c>
    </row>
    <row r="682" spans="1:23" ht="15">
      <c r="A682" s="500" t="s">
        <v>970</v>
      </c>
      <c r="B682" s="500" t="s">
        <v>274</v>
      </c>
      <c r="C682" s="500" t="s">
        <v>250</v>
      </c>
      <c r="D682" s="500" t="s">
        <v>273</v>
      </c>
      <c r="E682" s="501">
        <v>16</v>
      </c>
      <c r="G682" s="500" t="s">
        <v>980</v>
      </c>
      <c r="H682" s="501">
        <v>4</v>
      </c>
      <c r="I682" s="501">
        <v>2125</v>
      </c>
      <c r="K682" s="500" t="s">
        <v>283</v>
      </c>
      <c r="L682" s="500" t="s">
        <v>1019</v>
      </c>
      <c r="M682" s="500" t="s">
        <v>254</v>
      </c>
      <c r="N682" s="501">
        <v>3</v>
      </c>
      <c r="U682" s="500" t="s">
        <v>980</v>
      </c>
      <c r="V682" s="501">
        <v>4</v>
      </c>
      <c r="W682" s="501">
        <v>614</v>
      </c>
    </row>
    <row r="683" spans="1:23" ht="15">
      <c r="A683" s="500" t="s">
        <v>970</v>
      </c>
      <c r="B683" s="500" t="s">
        <v>275</v>
      </c>
      <c r="C683" s="500" t="s">
        <v>249</v>
      </c>
      <c r="D683" s="500" t="s">
        <v>272</v>
      </c>
      <c r="E683" s="501">
        <v>95</v>
      </c>
      <c r="G683" s="500" t="s">
        <v>980</v>
      </c>
      <c r="H683" s="501">
        <v>5</v>
      </c>
      <c r="I683" s="501">
        <v>390</v>
      </c>
      <c r="K683" s="500" t="s">
        <v>283</v>
      </c>
      <c r="L683" s="500" t="s">
        <v>1019</v>
      </c>
      <c r="M683" s="500" t="s">
        <v>561</v>
      </c>
      <c r="N683" s="501">
        <v>1</v>
      </c>
      <c r="U683" s="500" t="s">
        <v>980</v>
      </c>
      <c r="V683" s="501">
        <v>5</v>
      </c>
      <c r="W683" s="501">
        <v>86</v>
      </c>
    </row>
    <row r="684" spans="1:23" ht="15">
      <c r="A684" s="500" t="s">
        <v>970</v>
      </c>
      <c r="B684" s="500" t="s">
        <v>275</v>
      </c>
      <c r="C684" s="500" t="s">
        <v>249</v>
      </c>
      <c r="D684" s="500" t="s">
        <v>273</v>
      </c>
      <c r="E684" s="501">
        <v>179</v>
      </c>
      <c r="G684" s="500" t="s">
        <v>980</v>
      </c>
      <c r="H684" s="501">
        <v>6</v>
      </c>
      <c r="I684" s="501">
        <v>402</v>
      </c>
      <c r="K684" s="500" t="s">
        <v>283</v>
      </c>
      <c r="L684" s="500" t="s">
        <v>1019</v>
      </c>
      <c r="M684" s="500" t="s">
        <v>558</v>
      </c>
      <c r="N684" s="501">
        <v>737</v>
      </c>
      <c r="U684" s="500" t="s">
        <v>980</v>
      </c>
      <c r="V684" s="501">
        <v>6</v>
      </c>
      <c r="W684" s="501">
        <v>110</v>
      </c>
    </row>
    <row r="685" spans="1:23" ht="15">
      <c r="A685" s="500" t="s">
        <v>970</v>
      </c>
      <c r="B685" s="500" t="s">
        <v>275</v>
      </c>
      <c r="C685" s="500" t="s">
        <v>250</v>
      </c>
      <c r="D685" s="500" t="s">
        <v>272</v>
      </c>
      <c r="E685" s="501">
        <v>92</v>
      </c>
      <c r="G685" s="500" t="s">
        <v>980</v>
      </c>
      <c r="H685" s="501">
        <v>7</v>
      </c>
      <c r="I685" s="501">
        <v>383</v>
      </c>
      <c r="K685" s="500" t="s">
        <v>283</v>
      </c>
      <c r="L685" s="500" t="s">
        <v>1019</v>
      </c>
      <c r="M685" s="500" t="s">
        <v>559</v>
      </c>
      <c r="N685" s="501">
        <v>1</v>
      </c>
      <c r="U685" s="500" t="s">
        <v>980</v>
      </c>
      <c r="V685" s="501">
        <v>7</v>
      </c>
      <c r="W685" s="501">
        <v>56</v>
      </c>
    </row>
    <row r="686" spans="1:23" ht="15">
      <c r="A686" s="500" t="s">
        <v>970</v>
      </c>
      <c r="B686" s="500" t="s">
        <v>275</v>
      </c>
      <c r="C686" s="500" t="s">
        <v>250</v>
      </c>
      <c r="D686" s="500" t="s">
        <v>273</v>
      </c>
      <c r="E686" s="501">
        <v>119</v>
      </c>
      <c r="G686" s="500" t="s">
        <v>980</v>
      </c>
      <c r="H686" s="501">
        <v>8</v>
      </c>
      <c r="I686" s="501">
        <v>340</v>
      </c>
      <c r="K686" s="500" t="s">
        <v>283</v>
      </c>
      <c r="L686" s="500" t="s">
        <v>1019</v>
      </c>
      <c r="M686" s="500" t="s">
        <v>560</v>
      </c>
      <c r="N686" s="501">
        <v>7</v>
      </c>
      <c r="U686" s="500" t="s">
        <v>980</v>
      </c>
      <c r="V686" s="501">
        <v>8</v>
      </c>
      <c r="W686" s="501">
        <v>58</v>
      </c>
    </row>
    <row r="687" spans="1:23" ht="15">
      <c r="A687" s="500" t="s">
        <v>971</v>
      </c>
      <c r="B687" s="500" t="s">
        <v>254</v>
      </c>
      <c r="C687" s="500" t="s">
        <v>249</v>
      </c>
      <c r="D687" s="500" t="s">
        <v>272</v>
      </c>
      <c r="E687" s="501">
        <v>2155</v>
      </c>
      <c r="G687" s="500" t="s">
        <v>980</v>
      </c>
      <c r="H687" s="501">
        <v>9</v>
      </c>
      <c r="I687" s="501">
        <v>267</v>
      </c>
      <c r="K687" s="500" t="s">
        <v>283</v>
      </c>
      <c r="L687" s="500" t="s">
        <v>1019</v>
      </c>
      <c r="M687" s="500" t="s">
        <v>255</v>
      </c>
      <c r="N687" s="501">
        <v>5</v>
      </c>
      <c r="U687" s="500" t="s">
        <v>980</v>
      </c>
      <c r="V687" s="501">
        <v>9</v>
      </c>
      <c r="W687" s="501">
        <v>59</v>
      </c>
    </row>
    <row r="688" spans="1:23" ht="15">
      <c r="A688" s="500" t="s">
        <v>971</v>
      </c>
      <c r="B688" s="500" t="s">
        <v>254</v>
      </c>
      <c r="C688" s="500" t="s">
        <v>249</v>
      </c>
      <c r="D688" s="500" t="s">
        <v>273</v>
      </c>
      <c r="E688" s="501">
        <v>498</v>
      </c>
      <c r="G688" s="500" t="s">
        <v>980</v>
      </c>
      <c r="H688" s="501">
        <v>10</v>
      </c>
      <c r="I688" s="501">
        <v>204</v>
      </c>
      <c r="K688" s="500" t="s">
        <v>283</v>
      </c>
      <c r="L688" s="500" t="s">
        <v>1019</v>
      </c>
      <c r="M688" s="500" t="s">
        <v>569</v>
      </c>
      <c r="N688" s="501">
        <v>1</v>
      </c>
      <c r="U688" s="500" t="s">
        <v>980</v>
      </c>
      <c r="V688" s="501">
        <v>10</v>
      </c>
      <c r="W688" s="501">
        <v>30</v>
      </c>
    </row>
    <row r="689" spans="1:23" ht="15">
      <c r="A689" s="500" t="s">
        <v>971</v>
      </c>
      <c r="B689" s="500" t="s">
        <v>254</v>
      </c>
      <c r="C689" s="500" t="s">
        <v>250</v>
      </c>
      <c r="D689" s="500" t="s">
        <v>272</v>
      </c>
      <c r="E689" s="501">
        <v>1992</v>
      </c>
      <c r="G689" s="500" t="s">
        <v>980</v>
      </c>
      <c r="H689" s="501">
        <v>11</v>
      </c>
      <c r="I689" s="501">
        <v>150</v>
      </c>
      <c r="K689" s="500" t="s">
        <v>283</v>
      </c>
      <c r="L689" s="500" t="s">
        <v>1019</v>
      </c>
      <c r="M689" s="500" t="s">
        <v>274</v>
      </c>
      <c r="N689" s="501">
        <v>1</v>
      </c>
      <c r="U689" s="500" t="s">
        <v>980</v>
      </c>
      <c r="V689" s="501">
        <v>11</v>
      </c>
      <c r="W689" s="501">
        <v>22</v>
      </c>
    </row>
    <row r="690" spans="1:23" ht="15">
      <c r="A690" s="500" t="s">
        <v>971</v>
      </c>
      <c r="B690" s="500" t="s">
        <v>254</v>
      </c>
      <c r="C690" s="500" t="s">
        <v>250</v>
      </c>
      <c r="D690" s="500" t="s">
        <v>273</v>
      </c>
      <c r="E690" s="501">
        <v>533</v>
      </c>
      <c r="G690" s="500" t="s">
        <v>980</v>
      </c>
      <c r="H690" s="501">
        <v>12</v>
      </c>
      <c r="I690" s="501">
        <v>201</v>
      </c>
      <c r="K690" s="500" t="s">
        <v>283</v>
      </c>
      <c r="L690" s="500" t="s">
        <v>1019</v>
      </c>
      <c r="M690" s="500" t="s">
        <v>286</v>
      </c>
      <c r="N690" s="501">
        <v>11</v>
      </c>
      <c r="U690" s="500" t="s">
        <v>980</v>
      </c>
      <c r="V690" s="501">
        <v>12</v>
      </c>
      <c r="W690" s="501">
        <v>36</v>
      </c>
    </row>
    <row r="691" spans="1:23" ht="15">
      <c r="A691" s="500" t="s">
        <v>971</v>
      </c>
      <c r="B691" s="500" t="s">
        <v>255</v>
      </c>
      <c r="C691" s="500" t="s">
        <v>249</v>
      </c>
      <c r="D691" s="500" t="s">
        <v>272</v>
      </c>
      <c r="E691" s="501">
        <v>784</v>
      </c>
      <c r="G691" s="500" t="s">
        <v>981</v>
      </c>
      <c r="H691" s="501">
        <v>0</v>
      </c>
      <c r="I691" s="501">
        <v>40</v>
      </c>
      <c r="K691" s="500" t="s">
        <v>283</v>
      </c>
      <c r="L691" s="500" t="s">
        <v>1019</v>
      </c>
      <c r="M691" s="500" t="s">
        <v>283</v>
      </c>
      <c r="N691" s="501">
        <v>5473</v>
      </c>
      <c r="U691" s="500" t="s">
        <v>981</v>
      </c>
      <c r="V691" s="501">
        <v>0</v>
      </c>
      <c r="W691" s="501">
        <v>3</v>
      </c>
    </row>
    <row r="692" spans="1:23" ht="15">
      <c r="A692" s="500" t="s">
        <v>971</v>
      </c>
      <c r="B692" s="500" t="s">
        <v>255</v>
      </c>
      <c r="C692" s="500" t="s">
        <v>249</v>
      </c>
      <c r="D692" s="500" t="s">
        <v>273</v>
      </c>
      <c r="E692" s="501">
        <v>157</v>
      </c>
      <c r="G692" s="500" t="s">
        <v>981</v>
      </c>
      <c r="H692" s="501">
        <v>1</v>
      </c>
      <c r="I692" s="501">
        <v>203</v>
      </c>
      <c r="K692" s="500" t="s">
        <v>283</v>
      </c>
      <c r="L692" s="500" t="s">
        <v>1019</v>
      </c>
      <c r="M692" s="500" t="s">
        <v>284</v>
      </c>
      <c r="N692" s="501">
        <v>1</v>
      </c>
      <c r="U692" s="500" t="s">
        <v>981</v>
      </c>
      <c r="V692" s="501">
        <v>1</v>
      </c>
      <c r="W692" s="501">
        <v>49</v>
      </c>
    </row>
    <row r="693" spans="1:23" ht="15">
      <c r="A693" s="500" t="s">
        <v>971</v>
      </c>
      <c r="B693" s="500" t="s">
        <v>255</v>
      </c>
      <c r="C693" s="500" t="s">
        <v>250</v>
      </c>
      <c r="D693" s="500" t="s">
        <v>272</v>
      </c>
      <c r="E693" s="501">
        <v>885</v>
      </c>
      <c r="G693" s="500" t="s">
        <v>981</v>
      </c>
      <c r="H693" s="501">
        <v>2</v>
      </c>
      <c r="I693" s="501">
        <v>707</v>
      </c>
      <c r="K693" s="500" t="s">
        <v>283</v>
      </c>
      <c r="L693" s="500" t="s">
        <v>1019</v>
      </c>
      <c r="M693" s="500" t="s">
        <v>285</v>
      </c>
      <c r="N693" s="501">
        <v>20</v>
      </c>
      <c r="U693" s="500" t="s">
        <v>981</v>
      </c>
      <c r="V693" s="501">
        <v>2</v>
      </c>
      <c r="W693" s="501">
        <v>208</v>
      </c>
    </row>
    <row r="694" spans="1:23" ht="15">
      <c r="A694" s="500" t="s">
        <v>971</v>
      </c>
      <c r="B694" s="500" t="s">
        <v>255</v>
      </c>
      <c r="C694" s="500" t="s">
        <v>250</v>
      </c>
      <c r="D694" s="500" t="s">
        <v>273</v>
      </c>
      <c r="E694" s="501">
        <v>155</v>
      </c>
      <c r="G694" s="500" t="s">
        <v>981</v>
      </c>
      <c r="H694" s="501">
        <v>3</v>
      </c>
      <c r="I694" s="501">
        <v>362</v>
      </c>
      <c r="K694" s="500" t="s">
        <v>283</v>
      </c>
      <c r="L694" s="500" t="s">
        <v>1019</v>
      </c>
      <c r="M694" s="500" t="s">
        <v>256</v>
      </c>
      <c r="N694" s="501">
        <v>1</v>
      </c>
      <c r="U694" s="500" t="s">
        <v>981</v>
      </c>
      <c r="V694" s="501">
        <v>3</v>
      </c>
      <c r="W694" s="501">
        <v>112</v>
      </c>
    </row>
    <row r="695" spans="1:23" ht="15">
      <c r="A695" s="500" t="s">
        <v>971</v>
      </c>
      <c r="B695" s="500" t="s">
        <v>274</v>
      </c>
      <c r="C695" s="500" t="s">
        <v>249</v>
      </c>
      <c r="D695" s="500" t="s">
        <v>273</v>
      </c>
      <c r="E695" s="501">
        <v>1</v>
      </c>
      <c r="G695" s="500" t="s">
        <v>981</v>
      </c>
      <c r="H695" s="501">
        <v>4</v>
      </c>
      <c r="I695" s="501">
        <v>1370</v>
      </c>
      <c r="K695" s="500" t="s">
        <v>283</v>
      </c>
      <c r="L695" s="500" t="s">
        <v>1019</v>
      </c>
      <c r="M695" s="500" t="s">
        <v>257</v>
      </c>
      <c r="N695" s="501">
        <v>221</v>
      </c>
      <c r="U695" s="500" t="s">
        <v>981</v>
      </c>
      <c r="V695" s="501">
        <v>4</v>
      </c>
      <c r="W695" s="501">
        <v>587</v>
      </c>
    </row>
    <row r="696" spans="1:23" ht="15">
      <c r="A696" s="500" t="s">
        <v>971</v>
      </c>
      <c r="B696" s="500" t="s">
        <v>274</v>
      </c>
      <c r="C696" s="500" t="s">
        <v>250</v>
      </c>
      <c r="D696" s="500" t="s">
        <v>273</v>
      </c>
      <c r="E696" s="501">
        <v>3</v>
      </c>
      <c r="G696" s="500" t="s">
        <v>981</v>
      </c>
      <c r="H696" s="501">
        <v>5</v>
      </c>
      <c r="I696" s="501">
        <v>232</v>
      </c>
      <c r="K696" s="500" t="s">
        <v>283</v>
      </c>
      <c r="L696" s="500" t="s">
        <v>1034</v>
      </c>
      <c r="M696" s="500" t="s">
        <v>254</v>
      </c>
      <c r="N696" s="501">
        <v>11</v>
      </c>
      <c r="U696" s="500" t="s">
        <v>981</v>
      </c>
      <c r="V696" s="501">
        <v>5</v>
      </c>
      <c r="W696" s="501">
        <v>88</v>
      </c>
    </row>
    <row r="697" spans="1:23" ht="15">
      <c r="A697" s="500" t="s">
        <v>971</v>
      </c>
      <c r="B697" s="500" t="s">
        <v>275</v>
      </c>
      <c r="C697" s="500" t="s">
        <v>249</v>
      </c>
      <c r="D697" s="500" t="s">
        <v>272</v>
      </c>
      <c r="E697" s="501">
        <v>15</v>
      </c>
      <c r="G697" s="500" t="s">
        <v>981</v>
      </c>
      <c r="H697" s="501">
        <v>6</v>
      </c>
      <c r="I697" s="501">
        <v>225</v>
      </c>
      <c r="K697" s="500" t="s">
        <v>283</v>
      </c>
      <c r="L697" s="500" t="s">
        <v>1034</v>
      </c>
      <c r="M697" s="500" t="s">
        <v>564</v>
      </c>
      <c r="N697" s="501">
        <v>1</v>
      </c>
      <c r="U697" s="500" t="s">
        <v>981</v>
      </c>
      <c r="V697" s="501">
        <v>6</v>
      </c>
      <c r="W697" s="501">
        <v>84</v>
      </c>
    </row>
    <row r="698" spans="1:23" ht="15">
      <c r="A698" s="500" t="s">
        <v>971</v>
      </c>
      <c r="B698" s="500" t="s">
        <v>275</v>
      </c>
      <c r="C698" s="500" t="s">
        <v>249</v>
      </c>
      <c r="D698" s="500" t="s">
        <v>273</v>
      </c>
      <c r="E698" s="501">
        <v>18</v>
      </c>
      <c r="G698" s="500" t="s">
        <v>981</v>
      </c>
      <c r="H698" s="501">
        <v>7</v>
      </c>
      <c r="I698" s="501">
        <v>240</v>
      </c>
      <c r="K698" s="500" t="s">
        <v>283</v>
      </c>
      <c r="L698" s="500" t="s">
        <v>1034</v>
      </c>
      <c r="M698" s="500" t="s">
        <v>561</v>
      </c>
      <c r="N698" s="501">
        <v>3</v>
      </c>
      <c r="U698" s="500" t="s">
        <v>981</v>
      </c>
      <c r="V698" s="501">
        <v>7</v>
      </c>
      <c r="W698" s="501">
        <v>62</v>
      </c>
    </row>
    <row r="699" spans="1:23" ht="15">
      <c r="A699" s="500" t="s">
        <v>971</v>
      </c>
      <c r="B699" s="500" t="s">
        <v>275</v>
      </c>
      <c r="C699" s="500" t="s">
        <v>250</v>
      </c>
      <c r="D699" s="500" t="s">
        <v>272</v>
      </c>
      <c r="E699" s="501">
        <v>11</v>
      </c>
      <c r="G699" s="500" t="s">
        <v>981</v>
      </c>
      <c r="H699" s="501">
        <v>8</v>
      </c>
      <c r="I699" s="501">
        <v>205</v>
      </c>
      <c r="K699" s="500" t="s">
        <v>283</v>
      </c>
      <c r="L699" s="500" t="s">
        <v>1034</v>
      </c>
      <c r="M699" s="500" t="s">
        <v>558</v>
      </c>
      <c r="N699" s="501">
        <v>87</v>
      </c>
      <c r="U699" s="500" t="s">
        <v>981</v>
      </c>
      <c r="V699" s="501">
        <v>8</v>
      </c>
      <c r="W699" s="501">
        <v>32</v>
      </c>
    </row>
    <row r="700" spans="1:23" ht="15">
      <c r="A700" s="500" t="s">
        <v>971</v>
      </c>
      <c r="B700" s="500" t="s">
        <v>275</v>
      </c>
      <c r="C700" s="500" t="s">
        <v>250</v>
      </c>
      <c r="D700" s="500" t="s">
        <v>273</v>
      </c>
      <c r="E700" s="501">
        <v>16</v>
      </c>
      <c r="G700" s="500" t="s">
        <v>981</v>
      </c>
      <c r="H700" s="501">
        <v>9</v>
      </c>
      <c r="I700" s="501">
        <v>146</v>
      </c>
      <c r="K700" s="500" t="s">
        <v>283</v>
      </c>
      <c r="L700" s="500" t="s">
        <v>1034</v>
      </c>
      <c r="M700" s="500" t="s">
        <v>563</v>
      </c>
      <c r="N700" s="501">
        <v>1</v>
      </c>
      <c r="U700" s="500" t="s">
        <v>981</v>
      </c>
      <c r="V700" s="501">
        <v>9</v>
      </c>
      <c r="W700" s="501">
        <v>23</v>
      </c>
    </row>
    <row r="701" spans="1:23" ht="15">
      <c r="A701" s="500" t="s">
        <v>972</v>
      </c>
      <c r="B701" s="500" t="s">
        <v>254</v>
      </c>
      <c r="C701" s="500" t="s">
        <v>249</v>
      </c>
      <c r="D701" s="500" t="s">
        <v>273</v>
      </c>
      <c r="E701" s="501">
        <v>3</v>
      </c>
      <c r="G701" s="500" t="s">
        <v>981</v>
      </c>
      <c r="H701" s="501">
        <v>10</v>
      </c>
      <c r="I701" s="501">
        <v>132</v>
      </c>
      <c r="K701" s="500" t="s">
        <v>283</v>
      </c>
      <c r="L701" s="500" t="s">
        <v>1034</v>
      </c>
      <c r="M701" s="500" t="s">
        <v>559</v>
      </c>
      <c r="N701" s="501">
        <v>16</v>
      </c>
      <c r="U701" s="500" t="s">
        <v>981</v>
      </c>
      <c r="V701" s="501">
        <v>10</v>
      </c>
      <c r="W701" s="501">
        <v>15</v>
      </c>
    </row>
    <row r="702" spans="1:23" ht="15">
      <c r="A702" s="500" t="s">
        <v>972</v>
      </c>
      <c r="B702" s="500" t="s">
        <v>254</v>
      </c>
      <c r="C702" s="500" t="s">
        <v>250</v>
      </c>
      <c r="D702" s="500" t="s">
        <v>273</v>
      </c>
      <c r="E702" s="501">
        <v>1</v>
      </c>
      <c r="G702" s="500" t="s">
        <v>981</v>
      </c>
      <c r="H702" s="501">
        <v>11</v>
      </c>
      <c r="I702" s="501">
        <v>92</v>
      </c>
      <c r="K702" s="500" t="s">
        <v>283</v>
      </c>
      <c r="L702" s="500" t="s">
        <v>1034</v>
      </c>
      <c r="M702" s="500" t="s">
        <v>566</v>
      </c>
      <c r="N702" s="501">
        <v>1</v>
      </c>
      <c r="U702" s="500" t="s">
        <v>981</v>
      </c>
      <c r="V702" s="501">
        <v>11</v>
      </c>
      <c r="W702" s="501">
        <v>9</v>
      </c>
    </row>
    <row r="703" spans="1:23" ht="15">
      <c r="A703" s="500" t="s">
        <v>972</v>
      </c>
      <c r="B703" s="500" t="s">
        <v>254</v>
      </c>
      <c r="C703" s="500" t="s">
        <v>249</v>
      </c>
      <c r="D703" s="500" t="s">
        <v>272</v>
      </c>
      <c r="E703" s="501">
        <v>6702</v>
      </c>
      <c r="G703" s="500" t="s">
        <v>981</v>
      </c>
      <c r="H703" s="501">
        <v>12</v>
      </c>
      <c r="I703" s="501">
        <v>92</v>
      </c>
      <c r="K703" s="500" t="s">
        <v>283</v>
      </c>
      <c r="L703" s="500" t="s">
        <v>1034</v>
      </c>
      <c r="M703" s="500" t="s">
        <v>560</v>
      </c>
      <c r="N703" s="501">
        <v>19</v>
      </c>
      <c r="U703" s="500" t="s">
        <v>981</v>
      </c>
      <c r="V703" s="501">
        <v>12</v>
      </c>
      <c r="W703" s="501">
        <v>17</v>
      </c>
    </row>
    <row r="704" spans="1:23" ht="15">
      <c r="A704" s="500" t="s">
        <v>972</v>
      </c>
      <c r="B704" s="500" t="s">
        <v>254</v>
      </c>
      <c r="C704" s="500" t="s">
        <v>249</v>
      </c>
      <c r="D704" s="500" t="s">
        <v>273</v>
      </c>
      <c r="E704" s="501">
        <v>14530</v>
      </c>
      <c r="G704" s="500" t="s">
        <v>982</v>
      </c>
      <c r="H704" s="501">
        <v>0</v>
      </c>
      <c r="I704" s="501">
        <v>82</v>
      </c>
      <c r="K704" s="500" t="s">
        <v>283</v>
      </c>
      <c r="L704" s="500" t="s">
        <v>1034</v>
      </c>
      <c r="M704" s="500" t="s">
        <v>255</v>
      </c>
      <c r="N704" s="501">
        <v>23</v>
      </c>
      <c r="U704" s="500" t="s">
        <v>982</v>
      </c>
      <c r="V704" s="501">
        <v>0</v>
      </c>
      <c r="W704" s="501">
        <v>220</v>
      </c>
    </row>
    <row r="705" spans="1:23" ht="15">
      <c r="A705" s="500" t="s">
        <v>972</v>
      </c>
      <c r="B705" s="500" t="s">
        <v>254</v>
      </c>
      <c r="C705" s="500" t="s">
        <v>250</v>
      </c>
      <c r="D705" s="500" t="s">
        <v>272</v>
      </c>
      <c r="E705" s="501">
        <v>6782</v>
      </c>
      <c r="G705" s="500" t="s">
        <v>982</v>
      </c>
      <c r="H705" s="501">
        <v>1</v>
      </c>
      <c r="I705" s="501">
        <v>453</v>
      </c>
      <c r="K705" s="500" t="s">
        <v>283</v>
      </c>
      <c r="L705" s="500" t="s">
        <v>1034</v>
      </c>
      <c r="M705" s="500" t="s">
        <v>569</v>
      </c>
      <c r="N705" s="501">
        <v>3</v>
      </c>
      <c r="U705" s="500" t="s">
        <v>982</v>
      </c>
      <c r="V705" s="501">
        <v>1</v>
      </c>
      <c r="W705" s="501">
        <v>997</v>
      </c>
    </row>
    <row r="706" spans="1:23" ht="15">
      <c r="A706" s="500" t="s">
        <v>972</v>
      </c>
      <c r="B706" s="500" t="s">
        <v>254</v>
      </c>
      <c r="C706" s="500" t="s">
        <v>250</v>
      </c>
      <c r="D706" s="500" t="s">
        <v>273</v>
      </c>
      <c r="E706" s="501">
        <v>13836</v>
      </c>
      <c r="G706" s="500" t="s">
        <v>982</v>
      </c>
      <c r="H706" s="501">
        <v>2</v>
      </c>
      <c r="I706" s="501">
        <v>1498</v>
      </c>
      <c r="K706" s="500" t="s">
        <v>283</v>
      </c>
      <c r="L706" s="500" t="s">
        <v>1034</v>
      </c>
      <c r="M706" s="500" t="s">
        <v>274</v>
      </c>
      <c r="N706" s="501">
        <v>1</v>
      </c>
      <c r="U706" s="500" t="s">
        <v>982</v>
      </c>
      <c r="V706" s="501">
        <v>2</v>
      </c>
      <c r="W706" s="501">
        <v>3037</v>
      </c>
    </row>
    <row r="707" spans="1:23" ht="15">
      <c r="A707" s="500" t="s">
        <v>972</v>
      </c>
      <c r="B707" s="500" t="s">
        <v>255</v>
      </c>
      <c r="C707" s="500" t="s">
        <v>249</v>
      </c>
      <c r="D707" s="500" t="s">
        <v>272</v>
      </c>
      <c r="E707" s="501">
        <v>165</v>
      </c>
      <c r="G707" s="500" t="s">
        <v>982</v>
      </c>
      <c r="H707" s="501">
        <v>3</v>
      </c>
      <c r="I707" s="501">
        <v>893</v>
      </c>
      <c r="K707" s="500" t="s">
        <v>283</v>
      </c>
      <c r="L707" s="500" t="s">
        <v>1034</v>
      </c>
      <c r="M707" s="500" t="s">
        <v>286</v>
      </c>
      <c r="N707" s="501">
        <v>2</v>
      </c>
      <c r="U707" s="500" t="s">
        <v>982</v>
      </c>
      <c r="V707" s="501">
        <v>3</v>
      </c>
      <c r="W707" s="501">
        <v>1450</v>
      </c>
    </row>
    <row r="708" spans="1:23" ht="15">
      <c r="A708" s="500" t="s">
        <v>972</v>
      </c>
      <c r="B708" s="500" t="s">
        <v>255</v>
      </c>
      <c r="C708" s="500" t="s">
        <v>249</v>
      </c>
      <c r="D708" s="500" t="s">
        <v>273</v>
      </c>
      <c r="E708" s="501">
        <v>991</v>
      </c>
      <c r="G708" s="500" t="s">
        <v>982</v>
      </c>
      <c r="H708" s="501">
        <v>4</v>
      </c>
      <c r="I708" s="501">
        <v>3687</v>
      </c>
      <c r="K708" s="500" t="s">
        <v>283</v>
      </c>
      <c r="L708" s="500" t="s">
        <v>1034</v>
      </c>
      <c r="M708" s="500" t="s">
        <v>283</v>
      </c>
      <c r="N708" s="501">
        <v>7125</v>
      </c>
      <c r="U708" s="500" t="s">
        <v>982</v>
      </c>
      <c r="V708" s="501">
        <v>4</v>
      </c>
      <c r="W708" s="501">
        <v>10426</v>
      </c>
    </row>
    <row r="709" spans="1:23" ht="15">
      <c r="A709" s="500" t="s">
        <v>972</v>
      </c>
      <c r="B709" s="500" t="s">
        <v>255</v>
      </c>
      <c r="C709" s="500" t="s">
        <v>250</v>
      </c>
      <c r="D709" s="500" t="s">
        <v>272</v>
      </c>
      <c r="E709" s="501">
        <v>192</v>
      </c>
      <c r="G709" s="500" t="s">
        <v>982</v>
      </c>
      <c r="H709" s="501">
        <v>5</v>
      </c>
      <c r="I709" s="501">
        <v>747</v>
      </c>
      <c r="K709" s="500" t="s">
        <v>283</v>
      </c>
      <c r="L709" s="500" t="s">
        <v>1034</v>
      </c>
      <c r="M709" s="500" t="s">
        <v>285</v>
      </c>
      <c r="N709" s="501">
        <v>32</v>
      </c>
      <c r="U709" s="500" t="s">
        <v>982</v>
      </c>
      <c r="V709" s="501">
        <v>5</v>
      </c>
      <c r="W709" s="501">
        <v>1581</v>
      </c>
    </row>
    <row r="710" spans="1:23" ht="15">
      <c r="A710" s="500" t="s">
        <v>972</v>
      </c>
      <c r="B710" s="500" t="s">
        <v>255</v>
      </c>
      <c r="C710" s="500" t="s">
        <v>250</v>
      </c>
      <c r="D710" s="500" t="s">
        <v>273</v>
      </c>
      <c r="E710" s="501">
        <v>835</v>
      </c>
      <c r="G710" s="500" t="s">
        <v>982</v>
      </c>
      <c r="H710" s="501">
        <v>6</v>
      </c>
      <c r="I710" s="501">
        <v>782</v>
      </c>
      <c r="K710" s="500" t="s">
        <v>283</v>
      </c>
      <c r="L710" s="500" t="s">
        <v>1034</v>
      </c>
      <c r="M710" s="500" t="s">
        <v>256</v>
      </c>
      <c r="N710" s="501">
        <v>8</v>
      </c>
      <c r="U710" s="500" t="s">
        <v>982</v>
      </c>
      <c r="V710" s="501">
        <v>6</v>
      </c>
      <c r="W710" s="501">
        <v>1523</v>
      </c>
    </row>
    <row r="711" spans="1:23" ht="15">
      <c r="A711" s="500" t="s">
        <v>972</v>
      </c>
      <c r="B711" s="500" t="s">
        <v>274</v>
      </c>
      <c r="C711" s="500" t="s">
        <v>249</v>
      </c>
      <c r="D711" s="500" t="s">
        <v>272</v>
      </c>
      <c r="E711" s="501">
        <v>11</v>
      </c>
      <c r="G711" s="500" t="s">
        <v>982</v>
      </c>
      <c r="H711" s="501">
        <v>7</v>
      </c>
      <c r="I711" s="501">
        <v>706</v>
      </c>
      <c r="K711" s="500" t="s">
        <v>283</v>
      </c>
      <c r="L711" s="500" t="s">
        <v>1034</v>
      </c>
      <c r="M711" s="500" t="s">
        <v>257</v>
      </c>
      <c r="N711" s="501">
        <v>267</v>
      </c>
      <c r="U711" s="500" t="s">
        <v>982</v>
      </c>
      <c r="V711" s="501">
        <v>7</v>
      </c>
      <c r="W711" s="501">
        <v>1256</v>
      </c>
    </row>
    <row r="712" spans="1:23" ht="15">
      <c r="A712" s="500" t="s">
        <v>972</v>
      </c>
      <c r="B712" s="500" t="s">
        <v>274</v>
      </c>
      <c r="C712" s="500" t="s">
        <v>249</v>
      </c>
      <c r="D712" s="500" t="s">
        <v>273</v>
      </c>
      <c r="E712" s="501">
        <v>37</v>
      </c>
      <c r="G712" s="500" t="s">
        <v>982</v>
      </c>
      <c r="H712" s="501">
        <v>8</v>
      </c>
      <c r="I712" s="501">
        <v>556</v>
      </c>
      <c r="K712" s="500" t="s">
        <v>283</v>
      </c>
      <c r="L712" s="500" t="s">
        <v>1041</v>
      </c>
      <c r="M712" s="500" t="s">
        <v>283</v>
      </c>
      <c r="N712" s="501">
        <v>2</v>
      </c>
      <c r="U712" s="500" t="s">
        <v>982</v>
      </c>
      <c r="V712" s="501">
        <v>8</v>
      </c>
      <c r="W712" s="501">
        <v>1006</v>
      </c>
    </row>
    <row r="713" spans="1:23" ht="15">
      <c r="A713" s="500" t="s">
        <v>972</v>
      </c>
      <c r="B713" s="500" t="s">
        <v>274</v>
      </c>
      <c r="C713" s="500" t="s">
        <v>250</v>
      </c>
      <c r="D713" s="500" t="s">
        <v>272</v>
      </c>
      <c r="E713" s="501">
        <v>20</v>
      </c>
      <c r="G713" s="500" t="s">
        <v>982</v>
      </c>
      <c r="H713" s="501">
        <v>9</v>
      </c>
      <c r="I713" s="501">
        <v>490</v>
      </c>
      <c r="K713" s="500" t="s">
        <v>283</v>
      </c>
      <c r="L713" s="500" t="s">
        <v>1041</v>
      </c>
      <c r="M713" s="500" t="s">
        <v>254</v>
      </c>
      <c r="N713" s="501">
        <v>5</v>
      </c>
      <c r="U713" s="500" t="s">
        <v>982</v>
      </c>
      <c r="V713" s="501">
        <v>9</v>
      </c>
      <c r="W713" s="501">
        <v>776</v>
      </c>
    </row>
    <row r="714" spans="1:23" ht="15">
      <c r="A714" s="500" t="s">
        <v>972</v>
      </c>
      <c r="B714" s="500" t="s">
        <v>274</v>
      </c>
      <c r="C714" s="500" t="s">
        <v>250</v>
      </c>
      <c r="D714" s="500" t="s">
        <v>273</v>
      </c>
      <c r="E714" s="501">
        <v>46</v>
      </c>
      <c r="G714" s="500" t="s">
        <v>982</v>
      </c>
      <c r="H714" s="501">
        <v>10</v>
      </c>
      <c r="I714" s="501">
        <v>429</v>
      </c>
      <c r="K714" s="500" t="s">
        <v>283</v>
      </c>
      <c r="L714" s="500" t="s">
        <v>1041</v>
      </c>
      <c r="M714" s="500" t="s">
        <v>558</v>
      </c>
      <c r="N714" s="501">
        <v>915</v>
      </c>
      <c r="U714" s="500" t="s">
        <v>982</v>
      </c>
      <c r="V714" s="501">
        <v>10</v>
      </c>
      <c r="W714" s="501">
        <v>567</v>
      </c>
    </row>
    <row r="715" spans="1:23" ht="15">
      <c r="A715" s="500" t="s">
        <v>972</v>
      </c>
      <c r="B715" s="500" t="s">
        <v>275</v>
      </c>
      <c r="C715" s="500" t="s">
        <v>249</v>
      </c>
      <c r="D715" s="500" t="s">
        <v>272</v>
      </c>
      <c r="E715" s="501">
        <v>425</v>
      </c>
      <c r="G715" s="500" t="s">
        <v>982</v>
      </c>
      <c r="H715" s="501">
        <v>11</v>
      </c>
      <c r="I715" s="501">
        <v>323</v>
      </c>
      <c r="K715" s="500" t="s">
        <v>283</v>
      </c>
      <c r="L715" s="500" t="s">
        <v>1041</v>
      </c>
      <c r="M715" s="500" t="s">
        <v>559</v>
      </c>
      <c r="N715" s="501">
        <v>113</v>
      </c>
      <c r="U715" s="500" t="s">
        <v>982</v>
      </c>
      <c r="V715" s="501">
        <v>11</v>
      </c>
      <c r="W715" s="501">
        <v>356</v>
      </c>
    </row>
    <row r="716" spans="1:23" ht="15">
      <c r="A716" s="500" t="s">
        <v>972</v>
      </c>
      <c r="B716" s="500" t="s">
        <v>275</v>
      </c>
      <c r="C716" s="500" t="s">
        <v>249</v>
      </c>
      <c r="D716" s="500" t="s">
        <v>273</v>
      </c>
      <c r="E716" s="501">
        <v>626</v>
      </c>
      <c r="G716" s="500" t="s">
        <v>982</v>
      </c>
      <c r="H716" s="501">
        <v>12</v>
      </c>
      <c r="I716" s="501">
        <v>417</v>
      </c>
      <c r="K716" s="500" t="s">
        <v>283</v>
      </c>
      <c r="L716" s="500" t="s">
        <v>1041</v>
      </c>
      <c r="M716" s="500" t="s">
        <v>560</v>
      </c>
      <c r="N716" s="501">
        <v>2</v>
      </c>
      <c r="U716" s="500" t="s">
        <v>982</v>
      </c>
      <c r="V716" s="501">
        <v>12</v>
      </c>
      <c r="W716" s="501">
        <v>383</v>
      </c>
    </row>
    <row r="717" spans="1:23" ht="15">
      <c r="A717" s="500" t="s">
        <v>972</v>
      </c>
      <c r="B717" s="500" t="s">
        <v>275</v>
      </c>
      <c r="C717" s="500" t="s">
        <v>250</v>
      </c>
      <c r="D717" s="500" t="s">
        <v>272</v>
      </c>
      <c r="E717" s="501">
        <v>393</v>
      </c>
      <c r="G717" s="500" t="s">
        <v>983</v>
      </c>
      <c r="H717" s="501">
        <v>0</v>
      </c>
      <c r="I717" s="501">
        <v>30</v>
      </c>
      <c r="K717" s="500" t="s">
        <v>283</v>
      </c>
      <c r="L717" s="500" t="s">
        <v>1041</v>
      </c>
      <c r="M717" s="500" t="s">
        <v>274</v>
      </c>
      <c r="N717" s="501">
        <v>1</v>
      </c>
      <c r="U717" s="500" t="s">
        <v>983</v>
      </c>
      <c r="V717" s="501">
        <v>0</v>
      </c>
      <c r="W717" s="501">
        <v>15</v>
      </c>
    </row>
    <row r="718" spans="1:23" ht="15">
      <c r="A718" s="500" t="s">
        <v>972</v>
      </c>
      <c r="B718" s="500" t="s">
        <v>275</v>
      </c>
      <c r="C718" s="500" t="s">
        <v>250</v>
      </c>
      <c r="D718" s="500" t="s">
        <v>273</v>
      </c>
      <c r="E718" s="501">
        <v>568</v>
      </c>
      <c r="G718" s="500" t="s">
        <v>983</v>
      </c>
      <c r="H718" s="501">
        <v>1</v>
      </c>
      <c r="I718" s="501">
        <v>149</v>
      </c>
      <c r="K718" s="500" t="s">
        <v>283</v>
      </c>
      <c r="L718" s="500" t="s">
        <v>1041</v>
      </c>
      <c r="M718" s="500" t="s">
        <v>286</v>
      </c>
      <c r="N718" s="501">
        <v>10</v>
      </c>
      <c r="U718" s="500" t="s">
        <v>983</v>
      </c>
      <c r="V718" s="501">
        <v>1</v>
      </c>
      <c r="W718" s="501">
        <v>103</v>
      </c>
    </row>
    <row r="719" spans="1:23" ht="15">
      <c r="A719" s="500" t="s">
        <v>973</v>
      </c>
      <c r="B719" s="500" t="s">
        <v>254</v>
      </c>
      <c r="C719" s="500" t="s">
        <v>249</v>
      </c>
      <c r="D719" s="500" t="s">
        <v>272</v>
      </c>
      <c r="E719" s="501">
        <v>17</v>
      </c>
      <c r="G719" s="500" t="s">
        <v>983</v>
      </c>
      <c r="H719" s="501">
        <v>2</v>
      </c>
      <c r="I719" s="501">
        <v>383</v>
      </c>
      <c r="K719" s="500" t="s">
        <v>283</v>
      </c>
      <c r="L719" s="500" t="s">
        <v>1041</v>
      </c>
      <c r="M719" s="500" t="s">
        <v>283</v>
      </c>
      <c r="N719" s="501">
        <v>3385</v>
      </c>
      <c r="U719" s="500" t="s">
        <v>983</v>
      </c>
      <c r="V719" s="501">
        <v>2</v>
      </c>
      <c r="W719" s="501">
        <v>348</v>
      </c>
    </row>
    <row r="720" spans="1:23" ht="15">
      <c r="A720" s="500" t="s">
        <v>973</v>
      </c>
      <c r="B720" s="500" t="s">
        <v>254</v>
      </c>
      <c r="C720" s="500" t="s">
        <v>249</v>
      </c>
      <c r="D720" s="500" t="s">
        <v>273</v>
      </c>
      <c r="E720" s="501">
        <v>7</v>
      </c>
      <c r="G720" s="500" t="s">
        <v>983</v>
      </c>
      <c r="H720" s="501">
        <v>3</v>
      </c>
      <c r="I720" s="501">
        <v>210</v>
      </c>
      <c r="K720" s="500" t="s">
        <v>283</v>
      </c>
      <c r="L720" s="500" t="s">
        <v>1041</v>
      </c>
      <c r="M720" s="500" t="s">
        <v>285</v>
      </c>
      <c r="N720" s="501">
        <v>45</v>
      </c>
      <c r="U720" s="500" t="s">
        <v>983</v>
      </c>
      <c r="V720" s="501">
        <v>3</v>
      </c>
      <c r="W720" s="501">
        <v>163</v>
      </c>
    </row>
    <row r="721" spans="1:23" ht="15">
      <c r="A721" s="500" t="s">
        <v>973</v>
      </c>
      <c r="B721" s="500" t="s">
        <v>254</v>
      </c>
      <c r="C721" s="500" t="s">
        <v>250</v>
      </c>
      <c r="D721" s="500" t="s">
        <v>272</v>
      </c>
      <c r="E721" s="501">
        <v>14</v>
      </c>
      <c r="G721" s="500" t="s">
        <v>983</v>
      </c>
      <c r="H721" s="501">
        <v>4</v>
      </c>
      <c r="I721" s="501">
        <v>1035</v>
      </c>
      <c r="K721" s="500" t="s">
        <v>283</v>
      </c>
      <c r="L721" s="500" t="s">
        <v>1041</v>
      </c>
      <c r="M721" s="500" t="s">
        <v>256</v>
      </c>
      <c r="N721" s="501">
        <v>8</v>
      </c>
      <c r="U721" s="500" t="s">
        <v>983</v>
      </c>
      <c r="V721" s="501">
        <v>4</v>
      </c>
      <c r="W721" s="501">
        <v>1004</v>
      </c>
    </row>
    <row r="722" spans="1:23" ht="15">
      <c r="A722" s="500" t="s">
        <v>973</v>
      </c>
      <c r="B722" s="500" t="s">
        <v>254</v>
      </c>
      <c r="C722" s="500" t="s">
        <v>249</v>
      </c>
      <c r="D722" s="500" t="s">
        <v>272</v>
      </c>
      <c r="E722" s="501">
        <v>269</v>
      </c>
      <c r="G722" s="500" t="s">
        <v>983</v>
      </c>
      <c r="H722" s="501">
        <v>5</v>
      </c>
      <c r="I722" s="501">
        <v>178</v>
      </c>
      <c r="K722" s="500" t="s">
        <v>283</v>
      </c>
      <c r="L722" s="500" t="s">
        <v>1041</v>
      </c>
      <c r="M722" s="500" t="s">
        <v>257</v>
      </c>
      <c r="N722" s="501">
        <v>1149</v>
      </c>
      <c r="U722" s="500" t="s">
        <v>983</v>
      </c>
      <c r="V722" s="501">
        <v>5</v>
      </c>
      <c r="W722" s="501">
        <v>187</v>
      </c>
    </row>
    <row r="723" spans="1:23" ht="15">
      <c r="A723" s="500" t="s">
        <v>973</v>
      </c>
      <c r="B723" s="500" t="s">
        <v>254</v>
      </c>
      <c r="C723" s="500" t="s">
        <v>249</v>
      </c>
      <c r="D723" s="500" t="s">
        <v>273</v>
      </c>
      <c r="E723" s="501">
        <v>198</v>
      </c>
      <c r="G723" s="500" t="s">
        <v>983</v>
      </c>
      <c r="H723" s="501">
        <v>6</v>
      </c>
      <c r="I723" s="501">
        <v>208</v>
      </c>
      <c r="K723" s="500" t="s">
        <v>284</v>
      </c>
      <c r="L723" s="500" t="s">
        <v>936</v>
      </c>
      <c r="M723" s="500" t="s">
        <v>283</v>
      </c>
      <c r="N723" s="501">
        <v>1</v>
      </c>
      <c r="U723" s="500" t="s">
        <v>983</v>
      </c>
      <c r="V723" s="501">
        <v>6</v>
      </c>
      <c r="W723" s="501">
        <v>179</v>
      </c>
    </row>
    <row r="724" spans="1:23" ht="15">
      <c r="A724" s="500" t="s">
        <v>973</v>
      </c>
      <c r="B724" s="500" t="s">
        <v>254</v>
      </c>
      <c r="C724" s="500" t="s">
        <v>250</v>
      </c>
      <c r="D724" s="500" t="s">
        <v>272</v>
      </c>
      <c r="E724" s="501">
        <v>231</v>
      </c>
      <c r="G724" s="500" t="s">
        <v>983</v>
      </c>
      <c r="H724" s="501">
        <v>7</v>
      </c>
      <c r="I724" s="501">
        <v>175</v>
      </c>
      <c r="K724" s="500" t="s">
        <v>284</v>
      </c>
      <c r="L724" s="500" t="s">
        <v>936</v>
      </c>
      <c r="M724" s="500" t="s">
        <v>254</v>
      </c>
      <c r="N724" s="501">
        <v>13</v>
      </c>
      <c r="U724" s="500" t="s">
        <v>983</v>
      </c>
      <c r="V724" s="501">
        <v>7</v>
      </c>
      <c r="W724" s="501">
        <v>146</v>
      </c>
    </row>
    <row r="725" spans="1:23" ht="15">
      <c r="A725" s="500" t="s">
        <v>973</v>
      </c>
      <c r="B725" s="500" t="s">
        <v>254</v>
      </c>
      <c r="C725" s="500" t="s">
        <v>250</v>
      </c>
      <c r="D725" s="500" t="s">
        <v>273</v>
      </c>
      <c r="E725" s="501">
        <v>195</v>
      </c>
      <c r="G725" s="500" t="s">
        <v>983</v>
      </c>
      <c r="H725" s="501">
        <v>8</v>
      </c>
      <c r="I725" s="501">
        <v>126</v>
      </c>
      <c r="K725" s="500" t="s">
        <v>284</v>
      </c>
      <c r="L725" s="500" t="s">
        <v>936</v>
      </c>
      <c r="M725" s="500" t="s">
        <v>561</v>
      </c>
      <c r="N725" s="501">
        <v>3</v>
      </c>
      <c r="U725" s="500" t="s">
        <v>983</v>
      </c>
      <c r="V725" s="501">
        <v>8</v>
      </c>
      <c r="W725" s="501">
        <v>116</v>
      </c>
    </row>
    <row r="726" spans="1:23" ht="15">
      <c r="A726" s="500" t="s">
        <v>973</v>
      </c>
      <c r="B726" s="500" t="s">
        <v>255</v>
      </c>
      <c r="C726" s="500" t="s">
        <v>249</v>
      </c>
      <c r="D726" s="500" t="s">
        <v>272</v>
      </c>
      <c r="E726" s="501">
        <v>494</v>
      </c>
      <c r="G726" s="500" t="s">
        <v>983</v>
      </c>
      <c r="H726" s="501">
        <v>9</v>
      </c>
      <c r="I726" s="501">
        <v>97</v>
      </c>
      <c r="K726" s="500" t="s">
        <v>284</v>
      </c>
      <c r="L726" s="500" t="s">
        <v>936</v>
      </c>
      <c r="M726" s="500" t="s">
        <v>558</v>
      </c>
      <c r="N726" s="501">
        <v>1904</v>
      </c>
      <c r="U726" s="500" t="s">
        <v>983</v>
      </c>
      <c r="V726" s="501">
        <v>9</v>
      </c>
      <c r="W726" s="501">
        <v>93</v>
      </c>
    </row>
    <row r="727" spans="1:23" ht="15">
      <c r="A727" s="500" t="s">
        <v>973</v>
      </c>
      <c r="B727" s="500" t="s">
        <v>255</v>
      </c>
      <c r="C727" s="500" t="s">
        <v>249</v>
      </c>
      <c r="D727" s="500" t="s">
        <v>273</v>
      </c>
      <c r="E727" s="501">
        <v>239</v>
      </c>
      <c r="G727" s="500" t="s">
        <v>983</v>
      </c>
      <c r="H727" s="501">
        <v>10</v>
      </c>
      <c r="I727" s="501">
        <v>98</v>
      </c>
      <c r="K727" s="500" t="s">
        <v>284</v>
      </c>
      <c r="L727" s="500" t="s">
        <v>936</v>
      </c>
      <c r="M727" s="500" t="s">
        <v>559</v>
      </c>
      <c r="N727" s="501">
        <v>2</v>
      </c>
      <c r="U727" s="500" t="s">
        <v>983</v>
      </c>
      <c r="V727" s="501">
        <v>10</v>
      </c>
      <c r="W727" s="501">
        <v>77</v>
      </c>
    </row>
    <row r="728" spans="1:23" ht="15">
      <c r="A728" s="500" t="s">
        <v>973</v>
      </c>
      <c r="B728" s="500" t="s">
        <v>255</v>
      </c>
      <c r="C728" s="500" t="s">
        <v>250</v>
      </c>
      <c r="D728" s="500" t="s">
        <v>272</v>
      </c>
      <c r="E728" s="501">
        <v>503</v>
      </c>
      <c r="G728" s="500" t="s">
        <v>983</v>
      </c>
      <c r="H728" s="501">
        <v>11</v>
      </c>
      <c r="I728" s="501">
        <v>76</v>
      </c>
      <c r="K728" s="500" t="s">
        <v>284</v>
      </c>
      <c r="L728" s="500" t="s">
        <v>936</v>
      </c>
      <c r="M728" s="500" t="s">
        <v>560</v>
      </c>
      <c r="N728" s="501">
        <v>5</v>
      </c>
      <c r="U728" s="500" t="s">
        <v>983</v>
      </c>
      <c r="V728" s="501">
        <v>11</v>
      </c>
      <c r="W728" s="501">
        <v>45</v>
      </c>
    </row>
    <row r="729" spans="1:23" ht="15">
      <c r="A729" s="500" t="s">
        <v>973</v>
      </c>
      <c r="B729" s="500" t="s">
        <v>255</v>
      </c>
      <c r="C729" s="500" t="s">
        <v>250</v>
      </c>
      <c r="D729" s="500" t="s">
        <v>273</v>
      </c>
      <c r="E729" s="501">
        <v>189</v>
      </c>
      <c r="G729" s="500" t="s">
        <v>983</v>
      </c>
      <c r="H729" s="501">
        <v>12</v>
      </c>
      <c r="I729" s="501">
        <v>104</v>
      </c>
      <c r="K729" s="500" t="s">
        <v>284</v>
      </c>
      <c r="L729" s="500" t="s">
        <v>936</v>
      </c>
      <c r="M729" s="500" t="s">
        <v>255</v>
      </c>
      <c r="N729" s="501">
        <v>1</v>
      </c>
      <c r="U729" s="500" t="s">
        <v>983</v>
      </c>
      <c r="V729" s="501">
        <v>12</v>
      </c>
      <c r="W729" s="501">
        <v>54</v>
      </c>
    </row>
    <row r="730" spans="1:23" ht="15">
      <c r="A730" s="500" t="s">
        <v>973</v>
      </c>
      <c r="B730" s="500" t="s">
        <v>275</v>
      </c>
      <c r="C730" s="500" t="s">
        <v>249</v>
      </c>
      <c r="D730" s="500" t="s">
        <v>272</v>
      </c>
      <c r="E730" s="501">
        <v>49</v>
      </c>
      <c r="G730" s="500" t="s">
        <v>984</v>
      </c>
      <c r="H730" s="501">
        <v>0</v>
      </c>
      <c r="I730" s="501">
        <v>30</v>
      </c>
      <c r="K730" s="500" t="s">
        <v>284</v>
      </c>
      <c r="L730" s="500" t="s">
        <v>936</v>
      </c>
      <c r="M730" s="500" t="s">
        <v>1105</v>
      </c>
      <c r="N730" s="501">
        <v>2</v>
      </c>
      <c r="U730" s="500" t="s">
        <v>984</v>
      </c>
      <c r="V730" s="501">
        <v>0</v>
      </c>
      <c r="W730" s="501">
        <v>7</v>
      </c>
    </row>
    <row r="731" spans="1:23" ht="15">
      <c r="A731" s="500" t="s">
        <v>973</v>
      </c>
      <c r="B731" s="500" t="s">
        <v>275</v>
      </c>
      <c r="C731" s="500" t="s">
        <v>249</v>
      </c>
      <c r="D731" s="500" t="s">
        <v>273</v>
      </c>
      <c r="E731" s="501">
        <v>36</v>
      </c>
      <c r="G731" s="500" t="s">
        <v>984</v>
      </c>
      <c r="H731" s="501">
        <v>1</v>
      </c>
      <c r="I731" s="501">
        <v>143</v>
      </c>
      <c r="K731" s="500" t="s">
        <v>284</v>
      </c>
      <c r="L731" s="500" t="s">
        <v>936</v>
      </c>
      <c r="M731" s="500" t="s">
        <v>286</v>
      </c>
      <c r="N731" s="501">
        <v>49</v>
      </c>
      <c r="U731" s="500" t="s">
        <v>984</v>
      </c>
      <c r="V731" s="501">
        <v>1</v>
      </c>
      <c r="W731" s="501">
        <v>32</v>
      </c>
    </row>
    <row r="732" spans="1:23" ht="15">
      <c r="A732" s="500" t="s">
        <v>973</v>
      </c>
      <c r="B732" s="500" t="s">
        <v>275</v>
      </c>
      <c r="C732" s="500" t="s">
        <v>250</v>
      </c>
      <c r="D732" s="500" t="s">
        <v>272</v>
      </c>
      <c r="E732" s="501">
        <v>43</v>
      </c>
      <c r="G732" s="500" t="s">
        <v>984</v>
      </c>
      <c r="H732" s="501">
        <v>2</v>
      </c>
      <c r="I732" s="501">
        <v>506</v>
      </c>
      <c r="K732" s="500" t="s">
        <v>284</v>
      </c>
      <c r="L732" s="500" t="s">
        <v>936</v>
      </c>
      <c r="M732" s="500" t="s">
        <v>283</v>
      </c>
      <c r="N732" s="501">
        <v>5951</v>
      </c>
      <c r="U732" s="500" t="s">
        <v>984</v>
      </c>
      <c r="V732" s="501">
        <v>2</v>
      </c>
      <c r="W732" s="501">
        <v>133</v>
      </c>
    </row>
    <row r="733" spans="1:23" ht="15">
      <c r="A733" s="500" t="s">
        <v>973</v>
      </c>
      <c r="B733" s="500" t="s">
        <v>275</v>
      </c>
      <c r="C733" s="500" t="s">
        <v>250</v>
      </c>
      <c r="D733" s="500" t="s">
        <v>273</v>
      </c>
      <c r="E733" s="501">
        <v>39</v>
      </c>
      <c r="G733" s="500" t="s">
        <v>984</v>
      </c>
      <c r="H733" s="501">
        <v>3</v>
      </c>
      <c r="I733" s="501">
        <v>273</v>
      </c>
      <c r="K733" s="500" t="s">
        <v>284</v>
      </c>
      <c r="L733" s="500" t="s">
        <v>936</v>
      </c>
      <c r="M733" s="500" t="s">
        <v>285</v>
      </c>
      <c r="N733" s="501">
        <v>68</v>
      </c>
      <c r="U733" s="500" t="s">
        <v>984</v>
      </c>
      <c r="V733" s="501">
        <v>3</v>
      </c>
      <c r="W733" s="501">
        <v>59</v>
      </c>
    </row>
    <row r="734" spans="1:23" ht="15">
      <c r="A734" s="500" t="s">
        <v>974</v>
      </c>
      <c r="B734" s="500" t="s">
        <v>254</v>
      </c>
      <c r="C734" s="500" t="s">
        <v>249</v>
      </c>
      <c r="D734" s="500" t="s">
        <v>272</v>
      </c>
      <c r="E734" s="501">
        <v>66</v>
      </c>
      <c r="G734" s="500" t="s">
        <v>984</v>
      </c>
      <c r="H734" s="501">
        <v>4</v>
      </c>
      <c r="I734" s="501">
        <v>1155</v>
      </c>
      <c r="K734" s="500" t="s">
        <v>284</v>
      </c>
      <c r="L734" s="500" t="s">
        <v>936</v>
      </c>
      <c r="M734" s="500" t="s">
        <v>256</v>
      </c>
      <c r="N734" s="501">
        <v>1</v>
      </c>
      <c r="U734" s="500" t="s">
        <v>984</v>
      </c>
      <c r="V734" s="501">
        <v>4</v>
      </c>
      <c r="W734" s="501">
        <v>349</v>
      </c>
    </row>
    <row r="735" spans="1:23" ht="15">
      <c r="A735" s="500" t="s">
        <v>974</v>
      </c>
      <c r="B735" s="500" t="s">
        <v>254</v>
      </c>
      <c r="C735" s="500" t="s">
        <v>249</v>
      </c>
      <c r="D735" s="500" t="s">
        <v>273</v>
      </c>
      <c r="E735" s="501">
        <v>2376</v>
      </c>
      <c r="G735" s="500" t="s">
        <v>984</v>
      </c>
      <c r="H735" s="501">
        <v>5</v>
      </c>
      <c r="I735" s="501">
        <v>273</v>
      </c>
      <c r="K735" s="500" t="s">
        <v>284</v>
      </c>
      <c r="L735" s="500" t="s">
        <v>936</v>
      </c>
      <c r="M735" s="500" t="s">
        <v>257</v>
      </c>
      <c r="N735" s="501">
        <v>964</v>
      </c>
      <c r="U735" s="500" t="s">
        <v>984</v>
      </c>
      <c r="V735" s="501">
        <v>5</v>
      </c>
      <c r="W735" s="501">
        <v>50</v>
      </c>
    </row>
    <row r="736" spans="1:23" ht="15">
      <c r="A736" s="500" t="s">
        <v>974</v>
      </c>
      <c r="B736" s="500" t="s">
        <v>254</v>
      </c>
      <c r="C736" s="500" t="s">
        <v>250</v>
      </c>
      <c r="D736" s="500" t="s">
        <v>272</v>
      </c>
      <c r="E736" s="501">
        <v>69</v>
      </c>
      <c r="G736" s="500" t="s">
        <v>984</v>
      </c>
      <c r="H736" s="501">
        <v>6</v>
      </c>
      <c r="I736" s="501">
        <v>274</v>
      </c>
      <c r="K736" s="500" t="s">
        <v>284</v>
      </c>
      <c r="L736" s="500" t="s">
        <v>945</v>
      </c>
      <c r="M736" s="500" t="s">
        <v>254</v>
      </c>
      <c r="N736" s="501">
        <v>1</v>
      </c>
      <c r="U736" s="500" t="s">
        <v>984</v>
      </c>
      <c r="V736" s="501">
        <v>6</v>
      </c>
      <c r="W736" s="501">
        <v>45</v>
      </c>
    </row>
    <row r="737" spans="1:23" ht="15">
      <c r="A737" s="500" t="s">
        <v>974</v>
      </c>
      <c r="B737" s="500" t="s">
        <v>254</v>
      </c>
      <c r="C737" s="500" t="s">
        <v>250</v>
      </c>
      <c r="D737" s="500" t="s">
        <v>273</v>
      </c>
      <c r="E737" s="501">
        <v>1987</v>
      </c>
      <c r="G737" s="500" t="s">
        <v>984</v>
      </c>
      <c r="H737" s="501">
        <v>7</v>
      </c>
      <c r="I737" s="501">
        <v>299</v>
      </c>
      <c r="K737" s="500" t="s">
        <v>284</v>
      </c>
      <c r="L737" s="500" t="s">
        <v>945</v>
      </c>
      <c r="M737" s="500" t="s">
        <v>558</v>
      </c>
      <c r="N737" s="501">
        <v>5</v>
      </c>
      <c r="U737" s="500" t="s">
        <v>984</v>
      </c>
      <c r="V737" s="501">
        <v>7</v>
      </c>
      <c r="W737" s="501">
        <v>41</v>
      </c>
    </row>
    <row r="738" spans="1:23" ht="15">
      <c r="A738" s="500" t="s">
        <v>974</v>
      </c>
      <c r="B738" s="500" t="s">
        <v>255</v>
      </c>
      <c r="C738" s="500" t="s">
        <v>249</v>
      </c>
      <c r="D738" s="500" t="s">
        <v>272</v>
      </c>
      <c r="E738" s="501">
        <v>96</v>
      </c>
      <c r="G738" s="500" t="s">
        <v>984</v>
      </c>
      <c r="H738" s="501">
        <v>8</v>
      </c>
      <c r="I738" s="501">
        <v>200</v>
      </c>
      <c r="K738" s="500" t="s">
        <v>284</v>
      </c>
      <c r="L738" s="500" t="s">
        <v>945</v>
      </c>
      <c r="M738" s="500" t="s">
        <v>569</v>
      </c>
      <c r="N738" s="501">
        <v>1</v>
      </c>
      <c r="U738" s="500" t="s">
        <v>984</v>
      </c>
      <c r="V738" s="501">
        <v>8</v>
      </c>
      <c r="W738" s="501">
        <v>28</v>
      </c>
    </row>
    <row r="739" spans="1:23" ht="15">
      <c r="A739" s="500" t="s">
        <v>974</v>
      </c>
      <c r="B739" s="500" t="s">
        <v>255</v>
      </c>
      <c r="C739" s="500" t="s">
        <v>249</v>
      </c>
      <c r="D739" s="500" t="s">
        <v>273</v>
      </c>
      <c r="E739" s="501">
        <v>4297</v>
      </c>
      <c r="G739" s="500" t="s">
        <v>984</v>
      </c>
      <c r="H739" s="501">
        <v>9</v>
      </c>
      <c r="I739" s="501">
        <v>173</v>
      </c>
      <c r="K739" s="500" t="s">
        <v>284</v>
      </c>
      <c r="L739" s="500" t="s">
        <v>945</v>
      </c>
      <c r="M739" s="500" t="s">
        <v>286</v>
      </c>
      <c r="N739" s="501">
        <v>1</v>
      </c>
      <c r="U739" s="500" t="s">
        <v>984</v>
      </c>
      <c r="V739" s="501">
        <v>9</v>
      </c>
      <c r="W739" s="501">
        <v>23</v>
      </c>
    </row>
    <row r="740" spans="1:23" ht="15">
      <c r="A740" s="500" t="s">
        <v>974</v>
      </c>
      <c r="B740" s="500" t="s">
        <v>255</v>
      </c>
      <c r="C740" s="500" t="s">
        <v>250</v>
      </c>
      <c r="D740" s="500" t="s">
        <v>272</v>
      </c>
      <c r="E740" s="501">
        <v>69</v>
      </c>
      <c r="G740" s="500" t="s">
        <v>984</v>
      </c>
      <c r="H740" s="501">
        <v>10</v>
      </c>
      <c r="I740" s="501">
        <v>128</v>
      </c>
      <c r="K740" s="500" t="s">
        <v>284</v>
      </c>
      <c r="L740" s="500" t="s">
        <v>945</v>
      </c>
      <c r="M740" s="500" t="s">
        <v>283</v>
      </c>
      <c r="N740" s="501">
        <v>2931</v>
      </c>
      <c r="U740" s="500" t="s">
        <v>984</v>
      </c>
      <c r="V740" s="501">
        <v>10</v>
      </c>
      <c r="W740" s="501">
        <v>8</v>
      </c>
    </row>
    <row r="741" spans="1:23" ht="15">
      <c r="A741" s="500" t="s">
        <v>974</v>
      </c>
      <c r="B741" s="500" t="s">
        <v>255</v>
      </c>
      <c r="C741" s="500" t="s">
        <v>250</v>
      </c>
      <c r="D741" s="500" t="s">
        <v>273</v>
      </c>
      <c r="E741" s="501">
        <v>3503</v>
      </c>
      <c r="G741" s="500" t="s">
        <v>984</v>
      </c>
      <c r="H741" s="501">
        <v>11</v>
      </c>
      <c r="I741" s="501">
        <v>110</v>
      </c>
      <c r="K741" s="500" t="s">
        <v>284</v>
      </c>
      <c r="L741" s="500" t="s">
        <v>945</v>
      </c>
      <c r="M741" s="500" t="s">
        <v>257</v>
      </c>
      <c r="N741" s="501">
        <v>88</v>
      </c>
      <c r="U741" s="500" t="s">
        <v>984</v>
      </c>
      <c r="V741" s="501">
        <v>11</v>
      </c>
      <c r="W741" s="501">
        <v>10</v>
      </c>
    </row>
    <row r="742" spans="1:23" ht="15">
      <c r="A742" s="500" t="s">
        <v>974</v>
      </c>
      <c r="B742" s="500" t="s">
        <v>274</v>
      </c>
      <c r="C742" s="500" t="s">
        <v>249</v>
      </c>
      <c r="D742" s="500" t="s">
        <v>272</v>
      </c>
      <c r="E742" s="501">
        <v>10</v>
      </c>
      <c r="G742" s="500" t="s">
        <v>984</v>
      </c>
      <c r="H742" s="501">
        <v>12</v>
      </c>
      <c r="I742" s="501">
        <v>122</v>
      </c>
      <c r="K742" s="500" t="s">
        <v>284</v>
      </c>
      <c r="L742" s="500" t="s">
        <v>950</v>
      </c>
      <c r="M742" s="500" t="s">
        <v>254</v>
      </c>
      <c r="N742" s="501">
        <v>14</v>
      </c>
      <c r="U742" s="500" t="s">
        <v>984</v>
      </c>
      <c r="V742" s="501">
        <v>12</v>
      </c>
      <c r="W742" s="501">
        <v>14</v>
      </c>
    </row>
    <row r="743" spans="1:23" ht="15">
      <c r="A743" s="500" t="s">
        <v>974</v>
      </c>
      <c r="B743" s="500" t="s">
        <v>274</v>
      </c>
      <c r="C743" s="500" t="s">
        <v>249</v>
      </c>
      <c r="D743" s="500" t="s">
        <v>273</v>
      </c>
      <c r="E743" s="501">
        <v>723</v>
      </c>
      <c r="G743" s="500" t="s">
        <v>985</v>
      </c>
      <c r="H743" s="501">
        <v>0</v>
      </c>
      <c r="I743" s="501">
        <v>35</v>
      </c>
      <c r="K743" s="500" t="s">
        <v>284</v>
      </c>
      <c r="L743" s="500" t="s">
        <v>950</v>
      </c>
      <c r="M743" s="500" t="s">
        <v>564</v>
      </c>
      <c r="N743" s="501">
        <v>2</v>
      </c>
      <c r="U743" s="500" t="s">
        <v>985</v>
      </c>
      <c r="V743" s="501">
        <v>0</v>
      </c>
      <c r="W743" s="501">
        <v>5</v>
      </c>
    </row>
    <row r="744" spans="1:23" ht="15">
      <c r="A744" s="500" t="s">
        <v>974</v>
      </c>
      <c r="B744" s="500" t="s">
        <v>274</v>
      </c>
      <c r="C744" s="500" t="s">
        <v>250</v>
      </c>
      <c r="D744" s="500" t="s">
        <v>272</v>
      </c>
      <c r="E744" s="501">
        <v>12</v>
      </c>
      <c r="G744" s="500" t="s">
        <v>985</v>
      </c>
      <c r="H744" s="501">
        <v>1</v>
      </c>
      <c r="I744" s="501">
        <v>125</v>
      </c>
      <c r="K744" s="500" t="s">
        <v>284</v>
      </c>
      <c r="L744" s="500" t="s">
        <v>950</v>
      </c>
      <c r="M744" s="500" t="s">
        <v>558</v>
      </c>
      <c r="N744" s="501">
        <v>46</v>
      </c>
      <c r="U744" s="500" t="s">
        <v>985</v>
      </c>
      <c r="V744" s="501">
        <v>1</v>
      </c>
      <c r="W744" s="501">
        <v>41</v>
      </c>
    </row>
    <row r="745" spans="1:23" ht="15">
      <c r="A745" s="500" t="s">
        <v>974</v>
      </c>
      <c r="B745" s="500" t="s">
        <v>274</v>
      </c>
      <c r="C745" s="500" t="s">
        <v>250</v>
      </c>
      <c r="D745" s="500" t="s">
        <v>273</v>
      </c>
      <c r="E745" s="501">
        <v>473</v>
      </c>
      <c r="G745" s="500" t="s">
        <v>985</v>
      </c>
      <c r="H745" s="501">
        <v>2</v>
      </c>
      <c r="I745" s="501">
        <v>419</v>
      </c>
      <c r="K745" s="500" t="s">
        <v>284</v>
      </c>
      <c r="L745" s="500" t="s">
        <v>950</v>
      </c>
      <c r="M745" s="500" t="s">
        <v>559</v>
      </c>
      <c r="N745" s="501">
        <v>1</v>
      </c>
      <c r="U745" s="500" t="s">
        <v>985</v>
      </c>
      <c r="V745" s="501">
        <v>2</v>
      </c>
      <c r="W745" s="501">
        <v>136</v>
      </c>
    </row>
    <row r="746" spans="1:23" ht="15">
      <c r="A746" s="500" t="s">
        <v>974</v>
      </c>
      <c r="B746" s="500" t="s">
        <v>275</v>
      </c>
      <c r="C746" s="500" t="s">
        <v>249</v>
      </c>
      <c r="D746" s="500" t="s">
        <v>272</v>
      </c>
      <c r="E746" s="501">
        <v>64</v>
      </c>
      <c r="G746" s="500" t="s">
        <v>985</v>
      </c>
      <c r="H746" s="501">
        <v>3</v>
      </c>
      <c r="I746" s="501">
        <v>224</v>
      </c>
      <c r="K746" s="500" t="s">
        <v>284</v>
      </c>
      <c r="L746" s="500" t="s">
        <v>950</v>
      </c>
      <c r="M746" s="500" t="s">
        <v>560</v>
      </c>
      <c r="N746" s="501">
        <v>1</v>
      </c>
      <c r="U746" s="500" t="s">
        <v>985</v>
      </c>
      <c r="V746" s="501">
        <v>3</v>
      </c>
      <c r="W746" s="501">
        <v>58</v>
      </c>
    </row>
    <row r="747" spans="1:23" ht="15">
      <c r="A747" s="500" t="s">
        <v>974</v>
      </c>
      <c r="B747" s="500" t="s">
        <v>275</v>
      </c>
      <c r="C747" s="500" t="s">
        <v>249</v>
      </c>
      <c r="D747" s="500" t="s">
        <v>273</v>
      </c>
      <c r="E747" s="501">
        <v>1029</v>
      </c>
      <c r="G747" s="500" t="s">
        <v>985</v>
      </c>
      <c r="H747" s="501">
        <v>4</v>
      </c>
      <c r="I747" s="501">
        <v>888</v>
      </c>
      <c r="K747" s="500" t="s">
        <v>284</v>
      </c>
      <c r="L747" s="500" t="s">
        <v>950</v>
      </c>
      <c r="M747" s="500" t="s">
        <v>255</v>
      </c>
      <c r="N747" s="501">
        <v>4</v>
      </c>
      <c r="U747" s="500" t="s">
        <v>985</v>
      </c>
      <c r="V747" s="501">
        <v>4</v>
      </c>
      <c r="W747" s="501">
        <v>454</v>
      </c>
    </row>
    <row r="748" spans="1:23" ht="15">
      <c r="A748" s="500" t="s">
        <v>974</v>
      </c>
      <c r="B748" s="500" t="s">
        <v>275</v>
      </c>
      <c r="C748" s="500" t="s">
        <v>250</v>
      </c>
      <c r="D748" s="500" t="s">
        <v>272</v>
      </c>
      <c r="E748" s="501">
        <v>31</v>
      </c>
      <c r="G748" s="500" t="s">
        <v>985</v>
      </c>
      <c r="H748" s="501">
        <v>5</v>
      </c>
      <c r="I748" s="501">
        <v>173</v>
      </c>
      <c r="K748" s="500" t="s">
        <v>284</v>
      </c>
      <c r="L748" s="500" t="s">
        <v>950</v>
      </c>
      <c r="M748" s="500" t="s">
        <v>1105</v>
      </c>
      <c r="N748" s="501">
        <v>5</v>
      </c>
      <c r="U748" s="500" t="s">
        <v>985</v>
      </c>
      <c r="V748" s="501">
        <v>5</v>
      </c>
      <c r="W748" s="501">
        <v>61</v>
      </c>
    </row>
    <row r="749" spans="1:23" ht="15">
      <c r="A749" s="500" t="s">
        <v>974</v>
      </c>
      <c r="B749" s="500" t="s">
        <v>275</v>
      </c>
      <c r="C749" s="500" t="s">
        <v>250</v>
      </c>
      <c r="D749" s="500" t="s">
        <v>273</v>
      </c>
      <c r="E749" s="501">
        <v>1074</v>
      </c>
      <c r="G749" s="500" t="s">
        <v>985</v>
      </c>
      <c r="H749" s="501">
        <v>6</v>
      </c>
      <c r="I749" s="501">
        <v>185</v>
      </c>
      <c r="K749" s="500" t="s">
        <v>284</v>
      </c>
      <c r="L749" s="500" t="s">
        <v>950</v>
      </c>
      <c r="M749" s="500" t="s">
        <v>286</v>
      </c>
      <c r="N749" s="501">
        <v>43</v>
      </c>
      <c r="U749" s="500" t="s">
        <v>985</v>
      </c>
      <c r="V749" s="501">
        <v>6</v>
      </c>
      <c r="W749" s="501">
        <v>61</v>
      </c>
    </row>
    <row r="750" spans="1:23" ht="15">
      <c r="A750" s="500" t="s">
        <v>975</v>
      </c>
      <c r="B750" s="500" t="s">
        <v>254</v>
      </c>
      <c r="C750" s="500" t="s">
        <v>249</v>
      </c>
      <c r="D750" s="500" t="s">
        <v>272</v>
      </c>
      <c r="E750" s="501">
        <v>863</v>
      </c>
      <c r="G750" s="500" t="s">
        <v>985</v>
      </c>
      <c r="H750" s="501">
        <v>7</v>
      </c>
      <c r="I750" s="501">
        <v>187</v>
      </c>
      <c r="K750" s="500" t="s">
        <v>284</v>
      </c>
      <c r="L750" s="500" t="s">
        <v>950</v>
      </c>
      <c r="M750" s="500" t="s">
        <v>283</v>
      </c>
      <c r="N750" s="501">
        <v>4649</v>
      </c>
      <c r="U750" s="500" t="s">
        <v>985</v>
      </c>
      <c r="V750" s="501">
        <v>7</v>
      </c>
      <c r="W750" s="501">
        <v>45</v>
      </c>
    </row>
    <row r="751" spans="1:23" ht="15">
      <c r="A751" s="500" t="s">
        <v>975</v>
      </c>
      <c r="B751" s="500" t="s">
        <v>254</v>
      </c>
      <c r="C751" s="500" t="s">
        <v>249</v>
      </c>
      <c r="D751" s="500" t="s">
        <v>273</v>
      </c>
      <c r="E751" s="501">
        <v>1053</v>
      </c>
      <c r="G751" s="500" t="s">
        <v>985</v>
      </c>
      <c r="H751" s="501">
        <v>8</v>
      </c>
      <c r="I751" s="501">
        <v>167</v>
      </c>
      <c r="K751" s="500" t="s">
        <v>284</v>
      </c>
      <c r="L751" s="500" t="s">
        <v>950</v>
      </c>
      <c r="M751" s="500" t="s">
        <v>285</v>
      </c>
      <c r="N751" s="501">
        <v>23</v>
      </c>
      <c r="U751" s="500" t="s">
        <v>985</v>
      </c>
      <c r="V751" s="501">
        <v>8</v>
      </c>
      <c r="W751" s="501">
        <v>26</v>
      </c>
    </row>
    <row r="752" spans="1:23" ht="15">
      <c r="A752" s="500" t="s">
        <v>975</v>
      </c>
      <c r="B752" s="500" t="s">
        <v>254</v>
      </c>
      <c r="C752" s="500" t="s">
        <v>250</v>
      </c>
      <c r="D752" s="500" t="s">
        <v>272</v>
      </c>
      <c r="E752" s="501">
        <v>776</v>
      </c>
      <c r="G752" s="500" t="s">
        <v>985</v>
      </c>
      <c r="H752" s="501">
        <v>9</v>
      </c>
      <c r="I752" s="501">
        <v>144</v>
      </c>
      <c r="K752" s="500" t="s">
        <v>284</v>
      </c>
      <c r="L752" s="500" t="s">
        <v>950</v>
      </c>
      <c r="M752" s="500" t="s">
        <v>256</v>
      </c>
      <c r="N752" s="501">
        <v>2</v>
      </c>
      <c r="U752" s="500" t="s">
        <v>985</v>
      </c>
      <c r="V752" s="501">
        <v>9</v>
      </c>
      <c r="W752" s="501">
        <v>25</v>
      </c>
    </row>
    <row r="753" spans="1:23" ht="15">
      <c r="A753" s="500" t="s">
        <v>975</v>
      </c>
      <c r="B753" s="500" t="s">
        <v>254</v>
      </c>
      <c r="C753" s="500" t="s">
        <v>250</v>
      </c>
      <c r="D753" s="500" t="s">
        <v>273</v>
      </c>
      <c r="E753" s="501">
        <v>892</v>
      </c>
      <c r="G753" s="500" t="s">
        <v>985</v>
      </c>
      <c r="H753" s="501">
        <v>10</v>
      </c>
      <c r="I753" s="501">
        <v>111</v>
      </c>
      <c r="K753" s="500" t="s">
        <v>284</v>
      </c>
      <c r="L753" s="500" t="s">
        <v>950</v>
      </c>
      <c r="M753" s="500" t="s">
        <v>257</v>
      </c>
      <c r="N753" s="501">
        <v>1226</v>
      </c>
      <c r="U753" s="500" t="s">
        <v>985</v>
      </c>
      <c r="V753" s="501">
        <v>10</v>
      </c>
      <c r="W753" s="501">
        <v>19</v>
      </c>
    </row>
    <row r="754" spans="1:23" ht="15">
      <c r="A754" s="500" t="s">
        <v>975</v>
      </c>
      <c r="B754" s="500" t="s">
        <v>255</v>
      </c>
      <c r="C754" s="500" t="s">
        <v>249</v>
      </c>
      <c r="D754" s="500" t="s">
        <v>272</v>
      </c>
      <c r="E754" s="501">
        <v>1373</v>
      </c>
      <c r="G754" s="500" t="s">
        <v>985</v>
      </c>
      <c r="H754" s="501">
        <v>11</v>
      </c>
      <c r="I754" s="501">
        <v>76</v>
      </c>
      <c r="K754" s="500" t="s">
        <v>284</v>
      </c>
      <c r="L754" s="500" t="s">
        <v>955</v>
      </c>
      <c r="M754" s="500" t="s">
        <v>254</v>
      </c>
      <c r="N754" s="501">
        <v>4</v>
      </c>
      <c r="U754" s="500" t="s">
        <v>985</v>
      </c>
      <c r="V754" s="501">
        <v>11</v>
      </c>
      <c r="W754" s="501">
        <v>23</v>
      </c>
    </row>
    <row r="755" spans="1:23" ht="15">
      <c r="A755" s="500" t="s">
        <v>975</v>
      </c>
      <c r="B755" s="500" t="s">
        <v>255</v>
      </c>
      <c r="C755" s="500" t="s">
        <v>249</v>
      </c>
      <c r="D755" s="500" t="s">
        <v>273</v>
      </c>
      <c r="E755" s="501">
        <v>729</v>
      </c>
      <c r="G755" s="500" t="s">
        <v>985</v>
      </c>
      <c r="H755" s="501">
        <v>12</v>
      </c>
      <c r="I755" s="501">
        <v>97</v>
      </c>
      <c r="K755" s="500" t="s">
        <v>284</v>
      </c>
      <c r="L755" s="500" t="s">
        <v>955</v>
      </c>
      <c r="M755" s="500" t="s">
        <v>558</v>
      </c>
      <c r="N755" s="501">
        <v>1041</v>
      </c>
      <c r="U755" s="500" t="s">
        <v>985</v>
      </c>
      <c r="V755" s="501">
        <v>12</v>
      </c>
      <c r="W755" s="501">
        <v>16</v>
      </c>
    </row>
    <row r="756" spans="1:23" ht="15">
      <c r="A756" s="500" t="s">
        <v>975</v>
      </c>
      <c r="B756" s="500" t="s">
        <v>255</v>
      </c>
      <c r="C756" s="500" t="s">
        <v>250</v>
      </c>
      <c r="D756" s="500" t="s">
        <v>272</v>
      </c>
      <c r="E756" s="501">
        <v>1213</v>
      </c>
      <c r="G756" s="500" t="s">
        <v>986</v>
      </c>
      <c r="H756" s="501">
        <v>0</v>
      </c>
      <c r="I756" s="501">
        <v>391</v>
      </c>
      <c r="K756" s="500" t="s">
        <v>284</v>
      </c>
      <c r="L756" s="500" t="s">
        <v>955</v>
      </c>
      <c r="M756" s="500" t="s">
        <v>563</v>
      </c>
      <c r="N756" s="501">
        <v>10</v>
      </c>
      <c r="U756" s="500" t="s">
        <v>986</v>
      </c>
      <c r="V756" s="501">
        <v>0</v>
      </c>
      <c r="W756" s="501">
        <v>2336</v>
      </c>
    </row>
    <row r="757" spans="1:23" ht="15">
      <c r="A757" s="500" t="s">
        <v>975</v>
      </c>
      <c r="B757" s="500" t="s">
        <v>255</v>
      </c>
      <c r="C757" s="500" t="s">
        <v>250</v>
      </c>
      <c r="D757" s="500" t="s">
        <v>273</v>
      </c>
      <c r="E757" s="501">
        <v>564</v>
      </c>
      <c r="G757" s="500" t="s">
        <v>986</v>
      </c>
      <c r="H757" s="501">
        <v>1</v>
      </c>
      <c r="I757" s="501">
        <v>1604</v>
      </c>
      <c r="K757" s="500" t="s">
        <v>284</v>
      </c>
      <c r="L757" s="500" t="s">
        <v>955</v>
      </c>
      <c r="M757" s="500" t="s">
        <v>560</v>
      </c>
      <c r="N757" s="501">
        <v>2</v>
      </c>
      <c r="U757" s="500" t="s">
        <v>986</v>
      </c>
      <c r="V757" s="501">
        <v>1</v>
      </c>
      <c r="W757" s="501">
        <v>10664</v>
      </c>
    </row>
    <row r="758" spans="1:23" ht="15">
      <c r="A758" s="500" t="s">
        <v>975</v>
      </c>
      <c r="B758" s="500" t="s">
        <v>274</v>
      </c>
      <c r="C758" s="500" t="s">
        <v>249</v>
      </c>
      <c r="D758" s="500" t="s">
        <v>272</v>
      </c>
      <c r="E758" s="501">
        <v>27</v>
      </c>
      <c r="G758" s="500" t="s">
        <v>986</v>
      </c>
      <c r="H758" s="501">
        <v>2</v>
      </c>
      <c r="I758" s="501">
        <v>5092</v>
      </c>
      <c r="K758" s="500" t="s">
        <v>284</v>
      </c>
      <c r="L758" s="500" t="s">
        <v>955</v>
      </c>
      <c r="M758" s="500" t="s">
        <v>255</v>
      </c>
      <c r="N758" s="501">
        <v>2</v>
      </c>
      <c r="U758" s="500" t="s">
        <v>986</v>
      </c>
      <c r="V758" s="501">
        <v>2</v>
      </c>
      <c r="W758" s="501">
        <v>32008</v>
      </c>
    </row>
    <row r="759" spans="1:23" ht="15">
      <c r="A759" s="500" t="s">
        <v>975</v>
      </c>
      <c r="B759" s="500" t="s">
        <v>274</v>
      </c>
      <c r="C759" s="500" t="s">
        <v>249</v>
      </c>
      <c r="D759" s="500" t="s">
        <v>273</v>
      </c>
      <c r="E759" s="501">
        <v>21</v>
      </c>
      <c r="G759" s="500" t="s">
        <v>986</v>
      </c>
      <c r="H759" s="501">
        <v>3</v>
      </c>
      <c r="I759" s="501">
        <v>3009</v>
      </c>
      <c r="K759" s="500" t="s">
        <v>284</v>
      </c>
      <c r="L759" s="500" t="s">
        <v>955</v>
      </c>
      <c r="M759" s="500" t="s">
        <v>274</v>
      </c>
      <c r="N759" s="501">
        <v>1</v>
      </c>
      <c r="U759" s="500" t="s">
        <v>986</v>
      </c>
      <c r="V759" s="501">
        <v>3</v>
      </c>
      <c r="W759" s="501">
        <v>15175</v>
      </c>
    </row>
    <row r="760" spans="1:23" ht="15">
      <c r="A760" s="500" t="s">
        <v>975</v>
      </c>
      <c r="B760" s="500" t="s">
        <v>274</v>
      </c>
      <c r="C760" s="500" t="s">
        <v>250</v>
      </c>
      <c r="D760" s="500" t="s">
        <v>272</v>
      </c>
      <c r="E760" s="501">
        <v>23</v>
      </c>
      <c r="G760" s="500" t="s">
        <v>986</v>
      </c>
      <c r="H760" s="501">
        <v>4</v>
      </c>
      <c r="I760" s="501">
        <v>13657</v>
      </c>
      <c r="K760" s="500" t="s">
        <v>284</v>
      </c>
      <c r="L760" s="500" t="s">
        <v>955</v>
      </c>
      <c r="M760" s="500" t="s">
        <v>286</v>
      </c>
      <c r="N760" s="501">
        <v>1</v>
      </c>
      <c r="U760" s="500" t="s">
        <v>986</v>
      </c>
      <c r="V760" s="501">
        <v>4</v>
      </c>
      <c r="W760" s="501">
        <v>115144</v>
      </c>
    </row>
    <row r="761" spans="1:23" ht="15">
      <c r="A761" s="500" t="s">
        <v>975</v>
      </c>
      <c r="B761" s="500" t="s">
        <v>274</v>
      </c>
      <c r="C761" s="500" t="s">
        <v>250</v>
      </c>
      <c r="D761" s="500" t="s">
        <v>273</v>
      </c>
      <c r="E761" s="501">
        <v>21</v>
      </c>
      <c r="G761" s="500" t="s">
        <v>986</v>
      </c>
      <c r="H761" s="501">
        <v>5</v>
      </c>
      <c r="I761" s="501">
        <v>2639</v>
      </c>
      <c r="K761" s="500" t="s">
        <v>284</v>
      </c>
      <c r="L761" s="500" t="s">
        <v>955</v>
      </c>
      <c r="M761" s="500" t="s">
        <v>283</v>
      </c>
      <c r="N761" s="501">
        <v>4779</v>
      </c>
      <c r="U761" s="500" t="s">
        <v>986</v>
      </c>
      <c r="V761" s="501">
        <v>5</v>
      </c>
      <c r="W761" s="501">
        <v>18254</v>
      </c>
    </row>
    <row r="762" spans="1:23" ht="15">
      <c r="A762" s="500" t="s">
        <v>975</v>
      </c>
      <c r="B762" s="500" t="s">
        <v>275</v>
      </c>
      <c r="C762" s="500" t="s">
        <v>249</v>
      </c>
      <c r="D762" s="500" t="s">
        <v>272</v>
      </c>
      <c r="E762" s="501">
        <v>129</v>
      </c>
      <c r="G762" s="500" t="s">
        <v>986</v>
      </c>
      <c r="H762" s="501">
        <v>6</v>
      </c>
      <c r="I762" s="501">
        <v>3217</v>
      </c>
      <c r="K762" s="500" t="s">
        <v>284</v>
      </c>
      <c r="L762" s="500" t="s">
        <v>955</v>
      </c>
      <c r="M762" s="500" t="s">
        <v>285</v>
      </c>
      <c r="N762" s="501">
        <v>63</v>
      </c>
      <c r="U762" s="500" t="s">
        <v>986</v>
      </c>
      <c r="V762" s="501">
        <v>6</v>
      </c>
      <c r="W762" s="501">
        <v>18885</v>
      </c>
    </row>
    <row r="763" spans="1:23" ht="15">
      <c r="A763" s="500" t="s">
        <v>975</v>
      </c>
      <c r="B763" s="500" t="s">
        <v>275</v>
      </c>
      <c r="C763" s="500" t="s">
        <v>249</v>
      </c>
      <c r="D763" s="500" t="s">
        <v>273</v>
      </c>
      <c r="E763" s="501">
        <v>75</v>
      </c>
      <c r="G763" s="500" t="s">
        <v>986</v>
      </c>
      <c r="H763" s="501">
        <v>7</v>
      </c>
      <c r="I763" s="501">
        <v>3095</v>
      </c>
      <c r="K763" s="500" t="s">
        <v>284</v>
      </c>
      <c r="L763" s="500" t="s">
        <v>955</v>
      </c>
      <c r="M763" s="500" t="s">
        <v>256</v>
      </c>
      <c r="N763" s="501">
        <v>7</v>
      </c>
      <c r="U763" s="500" t="s">
        <v>986</v>
      </c>
      <c r="V763" s="501">
        <v>7</v>
      </c>
      <c r="W763" s="501">
        <v>15729</v>
      </c>
    </row>
    <row r="764" spans="1:23" ht="15">
      <c r="A764" s="500" t="s">
        <v>975</v>
      </c>
      <c r="B764" s="500" t="s">
        <v>275</v>
      </c>
      <c r="C764" s="500" t="s">
        <v>250</v>
      </c>
      <c r="D764" s="500" t="s">
        <v>272</v>
      </c>
      <c r="E764" s="501">
        <v>107</v>
      </c>
      <c r="G764" s="500" t="s">
        <v>986</v>
      </c>
      <c r="H764" s="501">
        <v>8</v>
      </c>
      <c r="I764" s="501">
        <v>2500</v>
      </c>
      <c r="K764" s="500" t="s">
        <v>284</v>
      </c>
      <c r="L764" s="500" t="s">
        <v>955</v>
      </c>
      <c r="M764" s="500" t="s">
        <v>257</v>
      </c>
      <c r="N764" s="501">
        <v>300</v>
      </c>
      <c r="U764" s="500" t="s">
        <v>986</v>
      </c>
      <c r="V764" s="501">
        <v>8</v>
      </c>
      <c r="W764" s="501">
        <v>12247</v>
      </c>
    </row>
    <row r="765" spans="1:23" ht="15">
      <c r="A765" s="500" t="s">
        <v>975</v>
      </c>
      <c r="B765" s="500" t="s">
        <v>275</v>
      </c>
      <c r="C765" s="500" t="s">
        <v>250</v>
      </c>
      <c r="D765" s="500" t="s">
        <v>273</v>
      </c>
      <c r="E765" s="501">
        <v>74</v>
      </c>
      <c r="G765" s="500" t="s">
        <v>986</v>
      </c>
      <c r="H765" s="501">
        <v>9</v>
      </c>
      <c r="I765" s="501">
        <v>1848</v>
      </c>
      <c r="K765" s="500" t="s">
        <v>284</v>
      </c>
      <c r="L765" s="500" t="s">
        <v>961</v>
      </c>
      <c r="M765" s="500" t="s">
        <v>562</v>
      </c>
      <c r="N765" s="501">
        <v>1</v>
      </c>
      <c r="U765" s="500" t="s">
        <v>986</v>
      </c>
      <c r="V765" s="501">
        <v>9</v>
      </c>
      <c r="W765" s="501">
        <v>9006</v>
      </c>
    </row>
    <row r="766" spans="1:23" ht="15">
      <c r="A766" s="500" t="s">
        <v>976</v>
      </c>
      <c r="B766" s="500" t="s">
        <v>254</v>
      </c>
      <c r="C766" s="500" t="s">
        <v>249</v>
      </c>
      <c r="D766" s="500" t="s">
        <v>272</v>
      </c>
      <c r="E766" s="501">
        <v>3</v>
      </c>
      <c r="G766" s="500" t="s">
        <v>986</v>
      </c>
      <c r="H766" s="501">
        <v>10</v>
      </c>
      <c r="I766" s="501">
        <v>1399</v>
      </c>
      <c r="K766" s="500" t="s">
        <v>284</v>
      </c>
      <c r="L766" s="500" t="s">
        <v>961</v>
      </c>
      <c r="M766" s="500" t="s">
        <v>558</v>
      </c>
      <c r="N766" s="501">
        <v>209</v>
      </c>
      <c r="U766" s="500" t="s">
        <v>986</v>
      </c>
      <c r="V766" s="501">
        <v>10</v>
      </c>
      <c r="W766" s="501">
        <v>6036</v>
      </c>
    </row>
    <row r="767" spans="1:23" ht="15">
      <c r="A767" s="500" t="s">
        <v>976</v>
      </c>
      <c r="B767" s="500" t="s">
        <v>254</v>
      </c>
      <c r="C767" s="500" t="s">
        <v>250</v>
      </c>
      <c r="D767" s="500" t="s">
        <v>272</v>
      </c>
      <c r="E767" s="501">
        <v>3</v>
      </c>
      <c r="G767" s="500" t="s">
        <v>986</v>
      </c>
      <c r="H767" s="501">
        <v>11</v>
      </c>
      <c r="I767" s="501">
        <v>1004</v>
      </c>
      <c r="K767" s="500" t="s">
        <v>284</v>
      </c>
      <c r="L767" s="500" t="s">
        <v>961</v>
      </c>
      <c r="M767" s="500" t="s">
        <v>563</v>
      </c>
      <c r="N767" s="501">
        <v>3</v>
      </c>
      <c r="U767" s="500" t="s">
        <v>986</v>
      </c>
      <c r="V767" s="501">
        <v>11</v>
      </c>
      <c r="W767" s="501">
        <v>4077</v>
      </c>
    </row>
    <row r="768" spans="1:23" ht="15">
      <c r="A768" s="500" t="s">
        <v>976</v>
      </c>
      <c r="B768" s="500" t="s">
        <v>254</v>
      </c>
      <c r="C768" s="500" t="s">
        <v>249</v>
      </c>
      <c r="D768" s="500" t="s">
        <v>272</v>
      </c>
      <c r="E768" s="501">
        <v>2413</v>
      </c>
      <c r="G768" s="500" t="s">
        <v>986</v>
      </c>
      <c r="H768" s="501">
        <v>12</v>
      </c>
      <c r="I768" s="501">
        <v>1348</v>
      </c>
      <c r="K768" s="500" t="s">
        <v>284</v>
      </c>
      <c r="L768" s="500" t="s">
        <v>961</v>
      </c>
      <c r="M768" s="500" t="s">
        <v>559</v>
      </c>
      <c r="N768" s="501">
        <v>1</v>
      </c>
      <c r="U768" s="500" t="s">
        <v>986</v>
      </c>
      <c r="V768" s="501">
        <v>12</v>
      </c>
      <c r="W768" s="501">
        <v>4764</v>
      </c>
    </row>
    <row r="769" spans="1:23" ht="15">
      <c r="A769" s="500" t="s">
        <v>976</v>
      </c>
      <c r="B769" s="500" t="s">
        <v>254</v>
      </c>
      <c r="C769" s="500" t="s">
        <v>249</v>
      </c>
      <c r="D769" s="500" t="s">
        <v>273</v>
      </c>
      <c r="E769" s="501">
        <v>1608</v>
      </c>
      <c r="G769" s="500" t="s">
        <v>987</v>
      </c>
      <c r="H769" s="501">
        <v>0</v>
      </c>
      <c r="I769" s="501">
        <v>243</v>
      </c>
      <c r="K769" s="500" t="s">
        <v>284</v>
      </c>
      <c r="L769" s="500" t="s">
        <v>961</v>
      </c>
      <c r="M769" s="500" t="s">
        <v>560</v>
      </c>
      <c r="N769" s="501">
        <v>6</v>
      </c>
      <c r="U769" s="500" t="s">
        <v>987</v>
      </c>
      <c r="V769" s="501">
        <v>0</v>
      </c>
      <c r="W769" s="501">
        <v>19</v>
      </c>
    </row>
    <row r="770" spans="1:23" ht="15">
      <c r="A770" s="500" t="s">
        <v>976</v>
      </c>
      <c r="B770" s="500" t="s">
        <v>254</v>
      </c>
      <c r="C770" s="500" t="s">
        <v>250</v>
      </c>
      <c r="D770" s="500" t="s">
        <v>272</v>
      </c>
      <c r="E770" s="501">
        <v>2609</v>
      </c>
      <c r="G770" s="500" t="s">
        <v>987</v>
      </c>
      <c r="H770" s="501">
        <v>1</v>
      </c>
      <c r="I770" s="501">
        <v>1273</v>
      </c>
      <c r="K770" s="500" t="s">
        <v>284</v>
      </c>
      <c r="L770" s="500" t="s">
        <v>961</v>
      </c>
      <c r="M770" s="500" t="s">
        <v>255</v>
      </c>
      <c r="N770" s="501">
        <v>1</v>
      </c>
      <c r="U770" s="500" t="s">
        <v>987</v>
      </c>
      <c r="V770" s="501">
        <v>1</v>
      </c>
      <c r="W770" s="501">
        <v>120</v>
      </c>
    </row>
    <row r="771" spans="1:23" ht="15">
      <c r="A771" s="500" t="s">
        <v>976</v>
      </c>
      <c r="B771" s="500" t="s">
        <v>254</v>
      </c>
      <c r="C771" s="500" t="s">
        <v>250</v>
      </c>
      <c r="D771" s="500" t="s">
        <v>273</v>
      </c>
      <c r="E771" s="501">
        <v>1507</v>
      </c>
      <c r="G771" s="500" t="s">
        <v>987</v>
      </c>
      <c r="H771" s="501">
        <v>2</v>
      </c>
      <c r="I771" s="501">
        <v>4120</v>
      </c>
      <c r="K771" s="500" t="s">
        <v>284</v>
      </c>
      <c r="L771" s="500" t="s">
        <v>961</v>
      </c>
      <c r="M771" s="500" t="s">
        <v>569</v>
      </c>
      <c r="N771" s="501">
        <v>1</v>
      </c>
      <c r="U771" s="500" t="s">
        <v>987</v>
      </c>
      <c r="V771" s="501">
        <v>2</v>
      </c>
      <c r="W771" s="501">
        <v>342</v>
      </c>
    </row>
    <row r="772" spans="1:23" ht="15">
      <c r="A772" s="500" t="s">
        <v>976</v>
      </c>
      <c r="B772" s="500" t="s">
        <v>255</v>
      </c>
      <c r="C772" s="500" t="s">
        <v>249</v>
      </c>
      <c r="D772" s="500" t="s">
        <v>272</v>
      </c>
      <c r="E772" s="501">
        <v>885</v>
      </c>
      <c r="G772" s="500" t="s">
        <v>987</v>
      </c>
      <c r="H772" s="501">
        <v>3</v>
      </c>
      <c r="I772" s="501">
        <v>2099</v>
      </c>
      <c r="K772" s="500" t="s">
        <v>284</v>
      </c>
      <c r="L772" s="500" t="s">
        <v>961</v>
      </c>
      <c r="M772" s="500" t="s">
        <v>286</v>
      </c>
      <c r="N772" s="501">
        <v>1</v>
      </c>
      <c r="U772" s="500" t="s">
        <v>987</v>
      </c>
      <c r="V772" s="501">
        <v>3</v>
      </c>
      <c r="W772" s="501">
        <v>141</v>
      </c>
    </row>
    <row r="773" spans="1:23" ht="15">
      <c r="A773" s="500" t="s">
        <v>976</v>
      </c>
      <c r="B773" s="500" t="s">
        <v>255</v>
      </c>
      <c r="C773" s="500" t="s">
        <v>249</v>
      </c>
      <c r="D773" s="500" t="s">
        <v>273</v>
      </c>
      <c r="E773" s="501">
        <v>849</v>
      </c>
      <c r="G773" s="500" t="s">
        <v>987</v>
      </c>
      <c r="H773" s="501">
        <v>4</v>
      </c>
      <c r="I773" s="501">
        <v>6808</v>
      </c>
      <c r="K773" s="500" t="s">
        <v>284</v>
      </c>
      <c r="L773" s="500" t="s">
        <v>961</v>
      </c>
      <c r="M773" s="500" t="s">
        <v>283</v>
      </c>
      <c r="N773" s="501">
        <v>1254</v>
      </c>
      <c r="U773" s="500" t="s">
        <v>987</v>
      </c>
      <c r="V773" s="501">
        <v>4</v>
      </c>
      <c r="W773" s="501">
        <v>1287</v>
      </c>
    </row>
    <row r="774" spans="1:23" ht="15">
      <c r="A774" s="500" t="s">
        <v>976</v>
      </c>
      <c r="B774" s="500" t="s">
        <v>255</v>
      </c>
      <c r="C774" s="500" t="s">
        <v>250</v>
      </c>
      <c r="D774" s="500" t="s">
        <v>272</v>
      </c>
      <c r="E774" s="501">
        <v>1056</v>
      </c>
      <c r="G774" s="500" t="s">
        <v>987</v>
      </c>
      <c r="H774" s="501">
        <v>5</v>
      </c>
      <c r="I774" s="501">
        <v>828</v>
      </c>
      <c r="K774" s="500" t="s">
        <v>284</v>
      </c>
      <c r="L774" s="500" t="s">
        <v>961</v>
      </c>
      <c r="M774" s="500" t="s">
        <v>285</v>
      </c>
      <c r="N774" s="501">
        <v>19</v>
      </c>
      <c r="U774" s="500" t="s">
        <v>987</v>
      </c>
      <c r="V774" s="501">
        <v>5</v>
      </c>
      <c r="W774" s="501">
        <v>151</v>
      </c>
    </row>
    <row r="775" spans="1:23" ht="15">
      <c r="A775" s="500" t="s">
        <v>976</v>
      </c>
      <c r="B775" s="500" t="s">
        <v>255</v>
      </c>
      <c r="C775" s="500" t="s">
        <v>250</v>
      </c>
      <c r="D775" s="500" t="s">
        <v>273</v>
      </c>
      <c r="E775" s="501">
        <v>790</v>
      </c>
      <c r="G775" s="500" t="s">
        <v>987</v>
      </c>
      <c r="H775" s="501">
        <v>6</v>
      </c>
      <c r="I775" s="501">
        <v>883</v>
      </c>
      <c r="K775" s="500" t="s">
        <v>284</v>
      </c>
      <c r="L775" s="500" t="s">
        <v>961</v>
      </c>
      <c r="M775" s="500" t="s">
        <v>257</v>
      </c>
      <c r="N775" s="501">
        <v>87</v>
      </c>
      <c r="U775" s="500" t="s">
        <v>987</v>
      </c>
      <c r="V775" s="501">
        <v>6</v>
      </c>
      <c r="W775" s="501">
        <v>127</v>
      </c>
    </row>
    <row r="776" spans="1:23" ht="15">
      <c r="A776" s="500" t="s">
        <v>976</v>
      </c>
      <c r="B776" s="500" t="s">
        <v>274</v>
      </c>
      <c r="C776" s="500" t="s">
        <v>249</v>
      </c>
      <c r="D776" s="500" t="s">
        <v>272</v>
      </c>
      <c r="E776" s="501">
        <v>680</v>
      </c>
      <c r="G776" s="500" t="s">
        <v>987</v>
      </c>
      <c r="H776" s="501">
        <v>7</v>
      </c>
      <c r="I776" s="501">
        <v>795</v>
      </c>
      <c r="K776" s="500" t="s">
        <v>284</v>
      </c>
      <c r="L776" s="500" t="s">
        <v>970</v>
      </c>
      <c r="M776" s="500" t="s">
        <v>254</v>
      </c>
      <c r="N776" s="501">
        <v>43</v>
      </c>
      <c r="U776" s="500" t="s">
        <v>987</v>
      </c>
      <c r="V776" s="501">
        <v>7</v>
      </c>
      <c r="W776" s="501">
        <v>95</v>
      </c>
    </row>
    <row r="777" spans="1:23" ht="15">
      <c r="A777" s="500" t="s">
        <v>976</v>
      </c>
      <c r="B777" s="500" t="s">
        <v>274</v>
      </c>
      <c r="C777" s="500" t="s">
        <v>249</v>
      </c>
      <c r="D777" s="500" t="s">
        <v>273</v>
      </c>
      <c r="E777" s="501">
        <v>38</v>
      </c>
      <c r="G777" s="500" t="s">
        <v>987</v>
      </c>
      <c r="H777" s="501">
        <v>8</v>
      </c>
      <c r="I777" s="501">
        <v>622</v>
      </c>
      <c r="K777" s="500" t="s">
        <v>284</v>
      </c>
      <c r="L777" s="500" t="s">
        <v>970</v>
      </c>
      <c r="M777" s="500" t="s">
        <v>562</v>
      </c>
      <c r="N777" s="501">
        <v>3</v>
      </c>
      <c r="U777" s="500" t="s">
        <v>987</v>
      </c>
      <c r="V777" s="501">
        <v>8</v>
      </c>
      <c r="W777" s="501">
        <v>56</v>
      </c>
    </row>
    <row r="778" spans="1:23" ht="15">
      <c r="A778" s="500" t="s">
        <v>976</v>
      </c>
      <c r="B778" s="500" t="s">
        <v>274</v>
      </c>
      <c r="C778" s="500" t="s">
        <v>250</v>
      </c>
      <c r="D778" s="500" t="s">
        <v>272</v>
      </c>
      <c r="E778" s="501">
        <v>437</v>
      </c>
      <c r="G778" s="500" t="s">
        <v>987</v>
      </c>
      <c r="H778" s="501">
        <v>9</v>
      </c>
      <c r="I778" s="501">
        <v>543</v>
      </c>
      <c r="K778" s="500" t="s">
        <v>284</v>
      </c>
      <c r="L778" s="500" t="s">
        <v>970</v>
      </c>
      <c r="M778" s="500" t="s">
        <v>558</v>
      </c>
      <c r="N778" s="501">
        <v>939</v>
      </c>
      <c r="U778" s="500" t="s">
        <v>987</v>
      </c>
      <c r="V778" s="501">
        <v>9</v>
      </c>
      <c r="W778" s="501">
        <v>30</v>
      </c>
    </row>
    <row r="779" spans="1:23" ht="15">
      <c r="A779" s="500" t="s">
        <v>976</v>
      </c>
      <c r="B779" s="500" t="s">
        <v>274</v>
      </c>
      <c r="C779" s="500" t="s">
        <v>250</v>
      </c>
      <c r="D779" s="500" t="s">
        <v>273</v>
      </c>
      <c r="E779" s="501">
        <v>37</v>
      </c>
      <c r="G779" s="500" t="s">
        <v>987</v>
      </c>
      <c r="H779" s="501">
        <v>10</v>
      </c>
      <c r="I779" s="501">
        <v>416</v>
      </c>
      <c r="K779" s="500" t="s">
        <v>284</v>
      </c>
      <c r="L779" s="500" t="s">
        <v>970</v>
      </c>
      <c r="M779" s="500" t="s">
        <v>563</v>
      </c>
      <c r="N779" s="501">
        <v>5</v>
      </c>
      <c r="U779" s="500" t="s">
        <v>987</v>
      </c>
      <c r="V779" s="501">
        <v>10</v>
      </c>
      <c r="W779" s="501">
        <v>31</v>
      </c>
    </row>
    <row r="780" spans="1:23" ht="15">
      <c r="A780" s="500" t="s">
        <v>976</v>
      </c>
      <c r="B780" s="500" t="s">
        <v>275</v>
      </c>
      <c r="C780" s="500" t="s">
        <v>249</v>
      </c>
      <c r="D780" s="500" t="s">
        <v>272</v>
      </c>
      <c r="E780" s="501">
        <v>2337</v>
      </c>
      <c r="G780" s="500" t="s">
        <v>987</v>
      </c>
      <c r="H780" s="501">
        <v>11</v>
      </c>
      <c r="I780" s="501">
        <v>340</v>
      </c>
      <c r="K780" s="500" t="s">
        <v>284</v>
      </c>
      <c r="L780" s="500" t="s">
        <v>970</v>
      </c>
      <c r="M780" s="500" t="s">
        <v>566</v>
      </c>
      <c r="N780" s="501">
        <v>5</v>
      </c>
      <c r="U780" s="500" t="s">
        <v>987</v>
      </c>
      <c r="V780" s="501">
        <v>11</v>
      </c>
      <c r="W780" s="501">
        <v>24</v>
      </c>
    </row>
    <row r="781" spans="1:23" ht="15">
      <c r="A781" s="500" t="s">
        <v>976</v>
      </c>
      <c r="B781" s="500" t="s">
        <v>275</v>
      </c>
      <c r="C781" s="500" t="s">
        <v>249</v>
      </c>
      <c r="D781" s="500" t="s">
        <v>273</v>
      </c>
      <c r="E781" s="501">
        <v>606</v>
      </c>
      <c r="G781" s="500" t="s">
        <v>987</v>
      </c>
      <c r="H781" s="501">
        <v>12</v>
      </c>
      <c r="I781" s="501">
        <v>448</v>
      </c>
      <c r="K781" s="500" t="s">
        <v>284</v>
      </c>
      <c r="L781" s="500" t="s">
        <v>970</v>
      </c>
      <c r="M781" s="500" t="s">
        <v>560</v>
      </c>
      <c r="N781" s="501">
        <v>22</v>
      </c>
      <c r="U781" s="500" t="s">
        <v>987</v>
      </c>
      <c r="V781" s="501">
        <v>12</v>
      </c>
      <c r="W781" s="501">
        <v>35</v>
      </c>
    </row>
    <row r="782" spans="1:23" ht="15">
      <c r="A782" s="500" t="s">
        <v>976</v>
      </c>
      <c r="B782" s="500" t="s">
        <v>275</v>
      </c>
      <c r="C782" s="500" t="s">
        <v>250</v>
      </c>
      <c r="D782" s="500" t="s">
        <v>272</v>
      </c>
      <c r="E782" s="501">
        <v>2407</v>
      </c>
      <c r="G782" s="500" t="s">
        <v>988</v>
      </c>
      <c r="H782" s="501">
        <v>0</v>
      </c>
      <c r="I782" s="501">
        <v>101</v>
      </c>
      <c r="K782" s="500" t="s">
        <v>284</v>
      </c>
      <c r="L782" s="500" t="s">
        <v>970</v>
      </c>
      <c r="M782" s="500" t="s">
        <v>255</v>
      </c>
      <c r="N782" s="501">
        <v>3</v>
      </c>
      <c r="U782" s="500" t="s">
        <v>988</v>
      </c>
      <c r="V782" s="501">
        <v>0</v>
      </c>
      <c r="W782" s="501">
        <v>23</v>
      </c>
    </row>
    <row r="783" spans="1:23" ht="15">
      <c r="A783" s="500" t="s">
        <v>976</v>
      </c>
      <c r="B783" s="500" t="s">
        <v>275</v>
      </c>
      <c r="C783" s="500" t="s">
        <v>250</v>
      </c>
      <c r="D783" s="500" t="s">
        <v>273</v>
      </c>
      <c r="E783" s="501">
        <v>493</v>
      </c>
      <c r="G783" s="500" t="s">
        <v>988</v>
      </c>
      <c r="H783" s="501">
        <v>1</v>
      </c>
      <c r="I783" s="501">
        <v>500</v>
      </c>
      <c r="K783" s="500" t="s">
        <v>284</v>
      </c>
      <c r="L783" s="500" t="s">
        <v>970</v>
      </c>
      <c r="M783" s="500" t="s">
        <v>286</v>
      </c>
      <c r="N783" s="501">
        <v>36</v>
      </c>
      <c r="U783" s="500" t="s">
        <v>988</v>
      </c>
      <c r="V783" s="501">
        <v>1</v>
      </c>
      <c r="W783" s="501">
        <v>103</v>
      </c>
    </row>
    <row r="784" spans="1:23" ht="15">
      <c r="A784" s="500" t="s">
        <v>977</v>
      </c>
      <c r="B784" s="500" t="s">
        <v>254</v>
      </c>
      <c r="C784" s="500" t="s">
        <v>249</v>
      </c>
      <c r="D784" s="500" t="s">
        <v>272</v>
      </c>
      <c r="E784" s="501">
        <v>860</v>
      </c>
      <c r="G784" s="500" t="s">
        <v>988</v>
      </c>
      <c r="H784" s="501">
        <v>2</v>
      </c>
      <c r="I784" s="501">
        <v>1545</v>
      </c>
      <c r="K784" s="500" t="s">
        <v>284</v>
      </c>
      <c r="L784" s="500" t="s">
        <v>970</v>
      </c>
      <c r="M784" s="500" t="s">
        <v>283</v>
      </c>
      <c r="N784" s="501">
        <v>4553</v>
      </c>
      <c r="U784" s="500" t="s">
        <v>988</v>
      </c>
      <c r="V784" s="501">
        <v>2</v>
      </c>
      <c r="W784" s="501">
        <v>452</v>
      </c>
    </row>
    <row r="785" spans="1:23" ht="15">
      <c r="A785" s="500" t="s">
        <v>977</v>
      </c>
      <c r="B785" s="500" t="s">
        <v>254</v>
      </c>
      <c r="C785" s="500" t="s">
        <v>249</v>
      </c>
      <c r="D785" s="500" t="s">
        <v>273</v>
      </c>
      <c r="E785" s="501">
        <v>606</v>
      </c>
      <c r="G785" s="500" t="s">
        <v>988</v>
      </c>
      <c r="H785" s="501">
        <v>3</v>
      </c>
      <c r="I785" s="501">
        <v>802</v>
      </c>
      <c r="K785" s="500" t="s">
        <v>284</v>
      </c>
      <c r="L785" s="500" t="s">
        <v>970</v>
      </c>
      <c r="M785" s="500" t="s">
        <v>284</v>
      </c>
      <c r="N785" s="501">
        <v>1</v>
      </c>
      <c r="U785" s="500" t="s">
        <v>988</v>
      </c>
      <c r="V785" s="501">
        <v>3</v>
      </c>
      <c r="W785" s="501">
        <v>173</v>
      </c>
    </row>
    <row r="786" spans="1:23" ht="15">
      <c r="A786" s="500" t="s">
        <v>977</v>
      </c>
      <c r="B786" s="500" t="s">
        <v>254</v>
      </c>
      <c r="C786" s="500" t="s">
        <v>250</v>
      </c>
      <c r="D786" s="500" t="s">
        <v>272</v>
      </c>
      <c r="E786" s="501">
        <v>811</v>
      </c>
      <c r="G786" s="500" t="s">
        <v>988</v>
      </c>
      <c r="H786" s="501">
        <v>4</v>
      </c>
      <c r="I786" s="501">
        <v>3377</v>
      </c>
      <c r="K786" s="500" t="s">
        <v>284</v>
      </c>
      <c r="L786" s="500" t="s">
        <v>970</v>
      </c>
      <c r="M786" s="500" t="s">
        <v>285</v>
      </c>
      <c r="N786" s="501">
        <v>53</v>
      </c>
      <c r="U786" s="500" t="s">
        <v>988</v>
      </c>
      <c r="V786" s="501">
        <v>4</v>
      </c>
      <c r="W786" s="501">
        <v>1234</v>
      </c>
    </row>
    <row r="787" spans="1:23" ht="15">
      <c r="A787" s="500" t="s">
        <v>977</v>
      </c>
      <c r="B787" s="500" t="s">
        <v>254</v>
      </c>
      <c r="C787" s="500" t="s">
        <v>250</v>
      </c>
      <c r="D787" s="500" t="s">
        <v>273</v>
      </c>
      <c r="E787" s="501">
        <v>578</v>
      </c>
      <c r="G787" s="500" t="s">
        <v>988</v>
      </c>
      <c r="H787" s="501">
        <v>5</v>
      </c>
      <c r="I787" s="501">
        <v>619</v>
      </c>
      <c r="K787" s="500" t="s">
        <v>284</v>
      </c>
      <c r="L787" s="500" t="s">
        <v>970</v>
      </c>
      <c r="M787" s="500" t="s">
        <v>256</v>
      </c>
      <c r="N787" s="501">
        <v>2</v>
      </c>
      <c r="U787" s="500" t="s">
        <v>988</v>
      </c>
      <c r="V787" s="501">
        <v>5</v>
      </c>
      <c r="W787" s="501">
        <v>244</v>
      </c>
    </row>
    <row r="788" spans="1:23" ht="15">
      <c r="A788" s="500" t="s">
        <v>977</v>
      </c>
      <c r="B788" s="500" t="s">
        <v>255</v>
      </c>
      <c r="C788" s="500" t="s">
        <v>249</v>
      </c>
      <c r="D788" s="500" t="s">
        <v>272</v>
      </c>
      <c r="E788" s="501">
        <v>142</v>
      </c>
      <c r="G788" s="500" t="s">
        <v>988</v>
      </c>
      <c r="H788" s="501">
        <v>6</v>
      </c>
      <c r="I788" s="501">
        <v>605</v>
      </c>
      <c r="K788" s="500" t="s">
        <v>284</v>
      </c>
      <c r="L788" s="500" t="s">
        <v>970</v>
      </c>
      <c r="M788" s="500" t="s">
        <v>257</v>
      </c>
      <c r="N788" s="501">
        <v>334</v>
      </c>
      <c r="U788" s="500" t="s">
        <v>988</v>
      </c>
      <c r="V788" s="501">
        <v>6</v>
      </c>
      <c r="W788" s="501">
        <v>241</v>
      </c>
    </row>
    <row r="789" spans="1:23" ht="15">
      <c r="A789" s="500" t="s">
        <v>977</v>
      </c>
      <c r="B789" s="500" t="s">
        <v>255</v>
      </c>
      <c r="C789" s="500" t="s">
        <v>249</v>
      </c>
      <c r="D789" s="500" t="s">
        <v>273</v>
      </c>
      <c r="E789" s="501">
        <v>80</v>
      </c>
      <c r="G789" s="500" t="s">
        <v>988</v>
      </c>
      <c r="H789" s="501">
        <v>7</v>
      </c>
      <c r="I789" s="501">
        <v>531</v>
      </c>
      <c r="K789" s="500" t="s">
        <v>284</v>
      </c>
      <c r="L789" s="500" t="s">
        <v>973</v>
      </c>
      <c r="M789" s="500" t="s">
        <v>254</v>
      </c>
      <c r="N789" s="501">
        <v>5</v>
      </c>
      <c r="U789" s="500" t="s">
        <v>988</v>
      </c>
      <c r="V789" s="501">
        <v>7</v>
      </c>
      <c r="W789" s="501">
        <v>214</v>
      </c>
    </row>
    <row r="790" spans="1:23" ht="15">
      <c r="A790" s="500" t="s">
        <v>977</v>
      </c>
      <c r="B790" s="500" t="s">
        <v>255</v>
      </c>
      <c r="C790" s="500" t="s">
        <v>250</v>
      </c>
      <c r="D790" s="500" t="s">
        <v>272</v>
      </c>
      <c r="E790" s="501">
        <v>153</v>
      </c>
      <c r="G790" s="500" t="s">
        <v>988</v>
      </c>
      <c r="H790" s="501">
        <v>8</v>
      </c>
      <c r="I790" s="501">
        <v>481</v>
      </c>
      <c r="K790" s="500" t="s">
        <v>284</v>
      </c>
      <c r="L790" s="500" t="s">
        <v>973</v>
      </c>
      <c r="M790" s="500" t="s">
        <v>564</v>
      </c>
      <c r="N790" s="501">
        <v>1</v>
      </c>
      <c r="U790" s="500" t="s">
        <v>988</v>
      </c>
      <c r="V790" s="501">
        <v>8</v>
      </c>
      <c r="W790" s="501">
        <v>181</v>
      </c>
    </row>
    <row r="791" spans="1:23" ht="15">
      <c r="A791" s="500" t="s">
        <v>977</v>
      </c>
      <c r="B791" s="500" t="s">
        <v>255</v>
      </c>
      <c r="C791" s="500" t="s">
        <v>250</v>
      </c>
      <c r="D791" s="500" t="s">
        <v>273</v>
      </c>
      <c r="E791" s="501">
        <v>95</v>
      </c>
      <c r="G791" s="500" t="s">
        <v>988</v>
      </c>
      <c r="H791" s="501">
        <v>9</v>
      </c>
      <c r="I791" s="501">
        <v>418</v>
      </c>
      <c r="K791" s="500" t="s">
        <v>284</v>
      </c>
      <c r="L791" s="500" t="s">
        <v>973</v>
      </c>
      <c r="M791" s="500" t="s">
        <v>558</v>
      </c>
      <c r="N791" s="501">
        <v>248</v>
      </c>
      <c r="U791" s="500" t="s">
        <v>988</v>
      </c>
      <c r="V791" s="501">
        <v>9</v>
      </c>
      <c r="W791" s="501">
        <v>143</v>
      </c>
    </row>
    <row r="792" spans="1:23" ht="15">
      <c r="A792" s="500" t="s">
        <v>977</v>
      </c>
      <c r="B792" s="500" t="s">
        <v>275</v>
      </c>
      <c r="C792" s="500" t="s">
        <v>249</v>
      </c>
      <c r="D792" s="500" t="s">
        <v>272</v>
      </c>
      <c r="E792" s="501">
        <v>38</v>
      </c>
      <c r="G792" s="500" t="s">
        <v>988</v>
      </c>
      <c r="H792" s="501">
        <v>10</v>
      </c>
      <c r="I792" s="501">
        <v>295</v>
      </c>
      <c r="K792" s="500" t="s">
        <v>284</v>
      </c>
      <c r="L792" s="500" t="s">
        <v>973</v>
      </c>
      <c r="M792" s="500" t="s">
        <v>255</v>
      </c>
      <c r="N792" s="501">
        <v>1</v>
      </c>
      <c r="U792" s="500" t="s">
        <v>988</v>
      </c>
      <c r="V792" s="501">
        <v>10</v>
      </c>
      <c r="W792" s="501">
        <v>104</v>
      </c>
    </row>
    <row r="793" spans="1:23" ht="15">
      <c r="A793" s="500" t="s">
        <v>977</v>
      </c>
      <c r="B793" s="500" t="s">
        <v>275</v>
      </c>
      <c r="C793" s="500" t="s">
        <v>249</v>
      </c>
      <c r="D793" s="500" t="s">
        <v>273</v>
      </c>
      <c r="E793" s="501">
        <v>44</v>
      </c>
      <c r="G793" s="500" t="s">
        <v>988</v>
      </c>
      <c r="H793" s="501">
        <v>11</v>
      </c>
      <c r="I793" s="501">
        <v>189</v>
      </c>
      <c r="K793" s="500" t="s">
        <v>284</v>
      </c>
      <c r="L793" s="500" t="s">
        <v>973</v>
      </c>
      <c r="M793" s="500" t="s">
        <v>569</v>
      </c>
      <c r="N793" s="501">
        <v>2</v>
      </c>
      <c r="U793" s="500" t="s">
        <v>988</v>
      </c>
      <c r="V793" s="501">
        <v>11</v>
      </c>
      <c r="W793" s="501">
        <v>72</v>
      </c>
    </row>
    <row r="794" spans="1:23" ht="15">
      <c r="A794" s="500" t="s">
        <v>977</v>
      </c>
      <c r="B794" s="500" t="s">
        <v>275</v>
      </c>
      <c r="C794" s="500" t="s">
        <v>250</v>
      </c>
      <c r="D794" s="500" t="s">
        <v>272</v>
      </c>
      <c r="E794" s="501">
        <v>37</v>
      </c>
      <c r="G794" s="500" t="s">
        <v>988</v>
      </c>
      <c r="H794" s="501">
        <v>12</v>
      </c>
      <c r="I794" s="501">
        <v>261</v>
      </c>
      <c r="K794" s="500" t="s">
        <v>284</v>
      </c>
      <c r="L794" s="500" t="s">
        <v>973</v>
      </c>
      <c r="M794" s="500" t="s">
        <v>286</v>
      </c>
      <c r="N794" s="501">
        <v>1</v>
      </c>
      <c r="U794" s="500" t="s">
        <v>988</v>
      </c>
      <c r="V794" s="501">
        <v>12</v>
      </c>
      <c r="W794" s="501">
        <v>93</v>
      </c>
    </row>
    <row r="795" spans="1:23" ht="15">
      <c r="A795" s="500" t="s">
        <v>977</v>
      </c>
      <c r="B795" s="500" t="s">
        <v>275</v>
      </c>
      <c r="C795" s="500" t="s">
        <v>250</v>
      </c>
      <c r="D795" s="500" t="s">
        <v>273</v>
      </c>
      <c r="E795" s="501">
        <v>47</v>
      </c>
      <c r="G795" s="500" t="s">
        <v>989</v>
      </c>
      <c r="H795" s="501">
        <v>0</v>
      </c>
      <c r="I795" s="501">
        <v>74</v>
      </c>
      <c r="K795" s="500" t="s">
        <v>284</v>
      </c>
      <c r="L795" s="500" t="s">
        <v>973</v>
      </c>
      <c r="M795" s="500" t="s">
        <v>283</v>
      </c>
      <c r="N795" s="501">
        <v>2089</v>
      </c>
      <c r="U795" s="500" t="s">
        <v>989</v>
      </c>
      <c r="V795" s="501">
        <v>0</v>
      </c>
      <c r="W795" s="501">
        <v>28</v>
      </c>
    </row>
    <row r="796" spans="1:23" ht="15">
      <c r="A796" s="500" t="s">
        <v>978</v>
      </c>
      <c r="B796" s="500" t="s">
        <v>254</v>
      </c>
      <c r="C796" s="500" t="s">
        <v>249</v>
      </c>
      <c r="D796" s="500" t="s">
        <v>272</v>
      </c>
      <c r="E796" s="501">
        <v>1237</v>
      </c>
      <c r="G796" s="500" t="s">
        <v>989</v>
      </c>
      <c r="H796" s="501">
        <v>1</v>
      </c>
      <c r="I796" s="501">
        <v>301</v>
      </c>
      <c r="K796" s="500" t="s">
        <v>284</v>
      </c>
      <c r="L796" s="500" t="s">
        <v>973</v>
      </c>
      <c r="M796" s="500" t="s">
        <v>285</v>
      </c>
      <c r="N796" s="501">
        <v>77</v>
      </c>
      <c r="U796" s="500" t="s">
        <v>989</v>
      </c>
      <c r="V796" s="501">
        <v>1</v>
      </c>
      <c r="W796" s="501">
        <v>115</v>
      </c>
    </row>
    <row r="797" spans="1:23" ht="15">
      <c r="A797" s="500" t="s">
        <v>978</v>
      </c>
      <c r="B797" s="500" t="s">
        <v>254</v>
      </c>
      <c r="C797" s="500" t="s">
        <v>249</v>
      </c>
      <c r="D797" s="500" t="s">
        <v>273</v>
      </c>
      <c r="E797" s="501">
        <v>2247</v>
      </c>
      <c r="G797" s="500" t="s">
        <v>989</v>
      </c>
      <c r="H797" s="501">
        <v>2</v>
      </c>
      <c r="I797" s="501">
        <v>892</v>
      </c>
      <c r="K797" s="500" t="s">
        <v>284</v>
      </c>
      <c r="L797" s="500" t="s">
        <v>973</v>
      </c>
      <c r="M797" s="500" t="s">
        <v>257</v>
      </c>
      <c r="N797" s="501">
        <v>99</v>
      </c>
      <c r="U797" s="500" t="s">
        <v>989</v>
      </c>
      <c r="V797" s="501">
        <v>2</v>
      </c>
      <c r="W797" s="501">
        <v>463</v>
      </c>
    </row>
    <row r="798" spans="1:23" ht="15">
      <c r="A798" s="500" t="s">
        <v>978</v>
      </c>
      <c r="B798" s="500" t="s">
        <v>254</v>
      </c>
      <c r="C798" s="500" t="s">
        <v>250</v>
      </c>
      <c r="D798" s="500" t="s">
        <v>272</v>
      </c>
      <c r="E798" s="501">
        <v>1031</v>
      </c>
      <c r="G798" s="500" t="s">
        <v>989</v>
      </c>
      <c r="H798" s="501">
        <v>3</v>
      </c>
      <c r="I798" s="501">
        <v>540</v>
      </c>
      <c r="K798" s="500" t="s">
        <v>284</v>
      </c>
      <c r="L798" s="500" t="s">
        <v>979</v>
      </c>
      <c r="M798" s="500" t="s">
        <v>254</v>
      </c>
      <c r="N798" s="501">
        <v>2</v>
      </c>
      <c r="U798" s="500" t="s">
        <v>989</v>
      </c>
      <c r="V798" s="501">
        <v>3</v>
      </c>
      <c r="W798" s="501">
        <v>240</v>
      </c>
    </row>
    <row r="799" spans="1:23" ht="15">
      <c r="A799" s="500" t="s">
        <v>978</v>
      </c>
      <c r="B799" s="500" t="s">
        <v>254</v>
      </c>
      <c r="C799" s="500" t="s">
        <v>250</v>
      </c>
      <c r="D799" s="500" t="s">
        <v>273</v>
      </c>
      <c r="E799" s="501">
        <v>1995</v>
      </c>
      <c r="G799" s="500" t="s">
        <v>989</v>
      </c>
      <c r="H799" s="501">
        <v>4</v>
      </c>
      <c r="I799" s="501">
        <v>1977</v>
      </c>
      <c r="K799" s="500" t="s">
        <v>284</v>
      </c>
      <c r="L799" s="500" t="s">
        <v>979</v>
      </c>
      <c r="M799" s="500" t="s">
        <v>562</v>
      </c>
      <c r="N799" s="501">
        <v>1</v>
      </c>
      <c r="U799" s="500" t="s">
        <v>989</v>
      </c>
      <c r="V799" s="501">
        <v>4</v>
      </c>
      <c r="W799" s="501">
        <v>1462</v>
      </c>
    </row>
    <row r="800" spans="1:23" ht="15">
      <c r="A800" s="500" t="s">
        <v>978</v>
      </c>
      <c r="B800" s="500" t="s">
        <v>255</v>
      </c>
      <c r="C800" s="500" t="s">
        <v>249</v>
      </c>
      <c r="D800" s="500" t="s">
        <v>272</v>
      </c>
      <c r="E800" s="501">
        <v>1272</v>
      </c>
      <c r="G800" s="500" t="s">
        <v>989</v>
      </c>
      <c r="H800" s="501">
        <v>5</v>
      </c>
      <c r="I800" s="501">
        <v>372</v>
      </c>
      <c r="K800" s="500" t="s">
        <v>284</v>
      </c>
      <c r="L800" s="500" t="s">
        <v>979</v>
      </c>
      <c r="M800" s="500" t="s">
        <v>558</v>
      </c>
      <c r="N800" s="501">
        <v>28</v>
      </c>
      <c r="U800" s="500" t="s">
        <v>989</v>
      </c>
      <c r="V800" s="501">
        <v>5</v>
      </c>
      <c r="W800" s="501">
        <v>273</v>
      </c>
    </row>
    <row r="801" spans="1:23" ht="15">
      <c r="A801" s="500" t="s">
        <v>978</v>
      </c>
      <c r="B801" s="500" t="s">
        <v>255</v>
      </c>
      <c r="C801" s="500" t="s">
        <v>249</v>
      </c>
      <c r="D801" s="500" t="s">
        <v>273</v>
      </c>
      <c r="E801" s="501">
        <v>1503</v>
      </c>
      <c r="G801" s="500" t="s">
        <v>989</v>
      </c>
      <c r="H801" s="501">
        <v>6</v>
      </c>
      <c r="I801" s="501">
        <v>482</v>
      </c>
      <c r="K801" s="500" t="s">
        <v>284</v>
      </c>
      <c r="L801" s="500" t="s">
        <v>979</v>
      </c>
      <c r="M801" s="500" t="s">
        <v>559</v>
      </c>
      <c r="N801" s="501">
        <v>1</v>
      </c>
      <c r="U801" s="500" t="s">
        <v>989</v>
      </c>
      <c r="V801" s="501">
        <v>6</v>
      </c>
      <c r="W801" s="501">
        <v>242</v>
      </c>
    </row>
    <row r="802" spans="1:23" ht="15">
      <c r="A802" s="500" t="s">
        <v>978</v>
      </c>
      <c r="B802" s="500" t="s">
        <v>255</v>
      </c>
      <c r="C802" s="500" t="s">
        <v>250</v>
      </c>
      <c r="D802" s="500" t="s">
        <v>272</v>
      </c>
      <c r="E802" s="501">
        <v>1157</v>
      </c>
      <c r="G802" s="500" t="s">
        <v>989</v>
      </c>
      <c r="H802" s="501">
        <v>7</v>
      </c>
      <c r="I802" s="501">
        <v>405</v>
      </c>
      <c r="K802" s="500" t="s">
        <v>284</v>
      </c>
      <c r="L802" s="500" t="s">
        <v>979</v>
      </c>
      <c r="M802" s="500" t="s">
        <v>255</v>
      </c>
      <c r="N802" s="501">
        <v>4</v>
      </c>
      <c r="U802" s="500" t="s">
        <v>989</v>
      </c>
      <c r="V802" s="501">
        <v>7</v>
      </c>
      <c r="W802" s="501">
        <v>269</v>
      </c>
    </row>
    <row r="803" spans="1:23" ht="15">
      <c r="A803" s="500" t="s">
        <v>978</v>
      </c>
      <c r="B803" s="500" t="s">
        <v>255</v>
      </c>
      <c r="C803" s="500" t="s">
        <v>250</v>
      </c>
      <c r="D803" s="500" t="s">
        <v>273</v>
      </c>
      <c r="E803" s="501">
        <v>1247</v>
      </c>
      <c r="G803" s="500" t="s">
        <v>989</v>
      </c>
      <c r="H803" s="501">
        <v>8</v>
      </c>
      <c r="I803" s="501">
        <v>445</v>
      </c>
      <c r="K803" s="500" t="s">
        <v>284</v>
      </c>
      <c r="L803" s="500" t="s">
        <v>979</v>
      </c>
      <c r="M803" s="500" t="s">
        <v>569</v>
      </c>
      <c r="N803" s="501">
        <v>1</v>
      </c>
      <c r="U803" s="500" t="s">
        <v>989</v>
      </c>
      <c r="V803" s="501">
        <v>8</v>
      </c>
      <c r="W803" s="501">
        <v>190</v>
      </c>
    </row>
    <row r="804" spans="1:23" ht="15">
      <c r="A804" s="500" t="s">
        <v>978</v>
      </c>
      <c r="B804" s="500" t="s">
        <v>274</v>
      </c>
      <c r="C804" s="500" t="s">
        <v>249</v>
      </c>
      <c r="D804" s="500" t="s">
        <v>272</v>
      </c>
      <c r="E804" s="501">
        <v>4</v>
      </c>
      <c r="G804" s="500" t="s">
        <v>989</v>
      </c>
      <c r="H804" s="501">
        <v>9</v>
      </c>
      <c r="I804" s="501">
        <v>353</v>
      </c>
      <c r="K804" s="500" t="s">
        <v>284</v>
      </c>
      <c r="L804" s="500" t="s">
        <v>979</v>
      </c>
      <c r="M804" s="500" t="s">
        <v>286</v>
      </c>
      <c r="N804" s="501">
        <v>8</v>
      </c>
      <c r="U804" s="500" t="s">
        <v>989</v>
      </c>
      <c r="V804" s="501">
        <v>9</v>
      </c>
      <c r="W804" s="501">
        <v>142</v>
      </c>
    </row>
    <row r="805" spans="1:23" ht="15">
      <c r="A805" s="500" t="s">
        <v>978</v>
      </c>
      <c r="B805" s="500" t="s">
        <v>274</v>
      </c>
      <c r="C805" s="500" t="s">
        <v>249</v>
      </c>
      <c r="D805" s="500" t="s">
        <v>273</v>
      </c>
      <c r="E805" s="501">
        <v>1</v>
      </c>
      <c r="G805" s="500" t="s">
        <v>989</v>
      </c>
      <c r="H805" s="501">
        <v>10</v>
      </c>
      <c r="I805" s="501">
        <v>276</v>
      </c>
      <c r="K805" s="500" t="s">
        <v>284</v>
      </c>
      <c r="L805" s="500" t="s">
        <v>979</v>
      </c>
      <c r="M805" s="500" t="s">
        <v>283</v>
      </c>
      <c r="N805" s="501">
        <v>4822</v>
      </c>
      <c r="U805" s="500" t="s">
        <v>989</v>
      </c>
      <c r="V805" s="501">
        <v>10</v>
      </c>
      <c r="W805" s="501">
        <v>95</v>
      </c>
    </row>
    <row r="806" spans="1:23" ht="15">
      <c r="A806" s="500" t="s">
        <v>978</v>
      </c>
      <c r="B806" s="500" t="s">
        <v>274</v>
      </c>
      <c r="C806" s="500" t="s">
        <v>250</v>
      </c>
      <c r="D806" s="500" t="s">
        <v>272</v>
      </c>
      <c r="E806" s="501">
        <v>11</v>
      </c>
      <c r="G806" s="500" t="s">
        <v>989</v>
      </c>
      <c r="H806" s="501">
        <v>11</v>
      </c>
      <c r="I806" s="501">
        <v>185</v>
      </c>
      <c r="K806" s="500" t="s">
        <v>284</v>
      </c>
      <c r="L806" s="500" t="s">
        <v>979</v>
      </c>
      <c r="M806" s="500" t="s">
        <v>285</v>
      </c>
      <c r="N806" s="501">
        <v>39</v>
      </c>
      <c r="U806" s="500" t="s">
        <v>989</v>
      </c>
      <c r="V806" s="501">
        <v>11</v>
      </c>
      <c r="W806" s="501">
        <v>49</v>
      </c>
    </row>
    <row r="807" spans="1:23" ht="15">
      <c r="A807" s="500" t="s">
        <v>978</v>
      </c>
      <c r="B807" s="500" t="s">
        <v>274</v>
      </c>
      <c r="C807" s="500" t="s">
        <v>250</v>
      </c>
      <c r="D807" s="500" t="s">
        <v>273</v>
      </c>
      <c r="E807" s="501">
        <v>6</v>
      </c>
      <c r="G807" s="500" t="s">
        <v>989</v>
      </c>
      <c r="H807" s="501">
        <v>12</v>
      </c>
      <c r="I807" s="501">
        <v>237</v>
      </c>
      <c r="K807" s="500" t="s">
        <v>284</v>
      </c>
      <c r="L807" s="500" t="s">
        <v>979</v>
      </c>
      <c r="M807" s="500" t="s">
        <v>256</v>
      </c>
      <c r="N807" s="501">
        <v>3</v>
      </c>
      <c r="U807" s="500" t="s">
        <v>989</v>
      </c>
      <c r="V807" s="501">
        <v>12</v>
      </c>
      <c r="W807" s="501">
        <v>109</v>
      </c>
    </row>
    <row r="808" spans="1:23" ht="15">
      <c r="A808" s="500" t="s">
        <v>978</v>
      </c>
      <c r="B808" s="500" t="s">
        <v>275</v>
      </c>
      <c r="C808" s="500" t="s">
        <v>249</v>
      </c>
      <c r="D808" s="500" t="s">
        <v>272</v>
      </c>
      <c r="E808" s="501">
        <v>326</v>
      </c>
      <c r="G808" s="500" t="s">
        <v>990</v>
      </c>
      <c r="H808" s="501">
        <v>0</v>
      </c>
      <c r="I808" s="501">
        <v>109</v>
      </c>
      <c r="K808" s="500" t="s">
        <v>284</v>
      </c>
      <c r="L808" s="500" t="s">
        <v>979</v>
      </c>
      <c r="M808" s="500" t="s">
        <v>257</v>
      </c>
      <c r="N808" s="501">
        <v>110</v>
      </c>
      <c r="U808" s="500" t="s">
        <v>990</v>
      </c>
      <c r="V808" s="501">
        <v>0</v>
      </c>
      <c r="W808" s="501">
        <v>499</v>
      </c>
    </row>
    <row r="809" spans="1:23" ht="15">
      <c r="A809" s="500" t="s">
        <v>978</v>
      </c>
      <c r="B809" s="500" t="s">
        <v>275</v>
      </c>
      <c r="C809" s="500" t="s">
        <v>249</v>
      </c>
      <c r="D809" s="500" t="s">
        <v>273</v>
      </c>
      <c r="E809" s="501">
        <v>400</v>
      </c>
      <c r="G809" s="500" t="s">
        <v>990</v>
      </c>
      <c r="H809" s="501">
        <v>1</v>
      </c>
      <c r="I809" s="501">
        <v>519</v>
      </c>
      <c r="K809" s="500" t="s">
        <v>284</v>
      </c>
      <c r="L809" s="500" t="s">
        <v>981</v>
      </c>
      <c r="M809" s="500" t="s">
        <v>254</v>
      </c>
      <c r="N809" s="501">
        <v>2</v>
      </c>
      <c r="U809" s="500" t="s">
        <v>990</v>
      </c>
      <c r="V809" s="501">
        <v>1</v>
      </c>
      <c r="W809" s="501">
        <v>2534</v>
      </c>
    </row>
    <row r="810" spans="1:23" ht="15">
      <c r="A810" s="500" t="s">
        <v>978</v>
      </c>
      <c r="B810" s="500" t="s">
        <v>275</v>
      </c>
      <c r="C810" s="500" t="s">
        <v>250</v>
      </c>
      <c r="D810" s="500" t="s">
        <v>272</v>
      </c>
      <c r="E810" s="501">
        <v>202</v>
      </c>
      <c r="G810" s="500" t="s">
        <v>990</v>
      </c>
      <c r="H810" s="501">
        <v>2</v>
      </c>
      <c r="I810" s="501">
        <v>1551</v>
      </c>
      <c r="K810" s="500" t="s">
        <v>284</v>
      </c>
      <c r="L810" s="500" t="s">
        <v>981</v>
      </c>
      <c r="M810" s="500" t="s">
        <v>561</v>
      </c>
      <c r="N810" s="501">
        <v>1</v>
      </c>
      <c r="U810" s="500" t="s">
        <v>990</v>
      </c>
      <c r="V810" s="501">
        <v>2</v>
      </c>
      <c r="W810" s="501">
        <v>7348</v>
      </c>
    </row>
    <row r="811" spans="1:23" ht="15">
      <c r="A811" s="500" t="s">
        <v>978</v>
      </c>
      <c r="B811" s="500" t="s">
        <v>275</v>
      </c>
      <c r="C811" s="500" t="s">
        <v>250</v>
      </c>
      <c r="D811" s="500" t="s">
        <v>273</v>
      </c>
      <c r="E811" s="501">
        <v>289</v>
      </c>
      <c r="G811" s="500" t="s">
        <v>990</v>
      </c>
      <c r="H811" s="501">
        <v>3</v>
      </c>
      <c r="I811" s="501">
        <v>837</v>
      </c>
      <c r="K811" s="500" t="s">
        <v>284</v>
      </c>
      <c r="L811" s="500" t="s">
        <v>981</v>
      </c>
      <c r="M811" s="500" t="s">
        <v>562</v>
      </c>
      <c r="N811" s="501">
        <v>2</v>
      </c>
      <c r="U811" s="500" t="s">
        <v>990</v>
      </c>
      <c r="V811" s="501">
        <v>3</v>
      </c>
      <c r="W811" s="501">
        <v>3514</v>
      </c>
    </row>
    <row r="812" spans="1:23" ht="15">
      <c r="A812" s="500" t="s">
        <v>979</v>
      </c>
      <c r="B812" s="500" t="s">
        <v>254</v>
      </c>
      <c r="C812" s="500" t="s">
        <v>249</v>
      </c>
      <c r="D812" s="500" t="s">
        <v>272</v>
      </c>
      <c r="E812" s="501">
        <v>1002</v>
      </c>
      <c r="G812" s="500" t="s">
        <v>990</v>
      </c>
      <c r="H812" s="501">
        <v>4</v>
      </c>
      <c r="I812" s="501">
        <v>3571</v>
      </c>
      <c r="K812" s="500" t="s">
        <v>284</v>
      </c>
      <c r="L812" s="500" t="s">
        <v>981</v>
      </c>
      <c r="M812" s="500" t="s">
        <v>558</v>
      </c>
      <c r="N812" s="501">
        <v>456</v>
      </c>
      <c r="U812" s="500" t="s">
        <v>990</v>
      </c>
      <c r="V812" s="501">
        <v>4</v>
      </c>
      <c r="W812" s="501">
        <v>23333</v>
      </c>
    </row>
    <row r="813" spans="1:23" ht="15">
      <c r="A813" s="500" t="s">
        <v>979</v>
      </c>
      <c r="B813" s="500" t="s">
        <v>254</v>
      </c>
      <c r="C813" s="500" t="s">
        <v>249</v>
      </c>
      <c r="D813" s="500" t="s">
        <v>273</v>
      </c>
      <c r="E813" s="501">
        <v>980</v>
      </c>
      <c r="G813" s="500" t="s">
        <v>990</v>
      </c>
      <c r="H813" s="501">
        <v>5</v>
      </c>
      <c r="I813" s="501">
        <v>573</v>
      </c>
      <c r="K813" s="500" t="s">
        <v>284</v>
      </c>
      <c r="L813" s="500" t="s">
        <v>981</v>
      </c>
      <c r="M813" s="500" t="s">
        <v>563</v>
      </c>
      <c r="N813" s="501">
        <v>1</v>
      </c>
      <c r="U813" s="500" t="s">
        <v>990</v>
      </c>
      <c r="V813" s="501">
        <v>5</v>
      </c>
      <c r="W813" s="501">
        <v>3667</v>
      </c>
    </row>
    <row r="814" spans="1:23" ht="15">
      <c r="A814" s="500" t="s">
        <v>979</v>
      </c>
      <c r="B814" s="500" t="s">
        <v>254</v>
      </c>
      <c r="C814" s="500" t="s">
        <v>250</v>
      </c>
      <c r="D814" s="500" t="s">
        <v>272</v>
      </c>
      <c r="E814" s="501">
        <v>975</v>
      </c>
      <c r="G814" s="500" t="s">
        <v>990</v>
      </c>
      <c r="H814" s="501">
        <v>6</v>
      </c>
      <c r="I814" s="501">
        <v>665</v>
      </c>
      <c r="K814" s="500" t="s">
        <v>284</v>
      </c>
      <c r="L814" s="500" t="s">
        <v>981</v>
      </c>
      <c r="M814" s="500" t="s">
        <v>566</v>
      </c>
      <c r="N814" s="501">
        <v>1</v>
      </c>
      <c r="U814" s="500" t="s">
        <v>990</v>
      </c>
      <c r="V814" s="501">
        <v>6</v>
      </c>
      <c r="W814" s="501">
        <v>3535</v>
      </c>
    </row>
    <row r="815" spans="1:23" ht="15">
      <c r="A815" s="500" t="s">
        <v>979</v>
      </c>
      <c r="B815" s="500" t="s">
        <v>254</v>
      </c>
      <c r="C815" s="500" t="s">
        <v>250</v>
      </c>
      <c r="D815" s="500" t="s">
        <v>273</v>
      </c>
      <c r="E815" s="501">
        <v>850</v>
      </c>
      <c r="G815" s="500" t="s">
        <v>990</v>
      </c>
      <c r="H815" s="501">
        <v>7</v>
      </c>
      <c r="I815" s="501">
        <v>657</v>
      </c>
      <c r="K815" s="500" t="s">
        <v>284</v>
      </c>
      <c r="L815" s="500" t="s">
        <v>981</v>
      </c>
      <c r="M815" s="500" t="s">
        <v>560</v>
      </c>
      <c r="N815" s="501">
        <v>1</v>
      </c>
      <c r="U815" s="500" t="s">
        <v>990</v>
      </c>
      <c r="V815" s="501">
        <v>7</v>
      </c>
      <c r="W815" s="501">
        <v>3064</v>
      </c>
    </row>
    <row r="816" spans="1:23" ht="15">
      <c r="A816" s="500" t="s">
        <v>979</v>
      </c>
      <c r="B816" s="500" t="s">
        <v>255</v>
      </c>
      <c r="C816" s="500" t="s">
        <v>249</v>
      </c>
      <c r="D816" s="500" t="s">
        <v>272</v>
      </c>
      <c r="E816" s="501">
        <v>245</v>
      </c>
      <c r="G816" s="500" t="s">
        <v>990</v>
      </c>
      <c r="H816" s="501">
        <v>8</v>
      </c>
      <c r="I816" s="501">
        <v>569</v>
      </c>
      <c r="K816" s="500" t="s">
        <v>284</v>
      </c>
      <c r="L816" s="500" t="s">
        <v>981</v>
      </c>
      <c r="M816" s="500" t="s">
        <v>255</v>
      </c>
      <c r="N816" s="501">
        <v>1</v>
      </c>
      <c r="U816" s="500" t="s">
        <v>990</v>
      </c>
      <c r="V816" s="501">
        <v>8</v>
      </c>
      <c r="W816" s="501">
        <v>2368</v>
      </c>
    </row>
    <row r="817" spans="1:23" ht="15">
      <c r="A817" s="500" t="s">
        <v>979</v>
      </c>
      <c r="B817" s="500" t="s">
        <v>255</v>
      </c>
      <c r="C817" s="500" t="s">
        <v>249</v>
      </c>
      <c r="D817" s="500" t="s">
        <v>273</v>
      </c>
      <c r="E817" s="501">
        <v>264</v>
      </c>
      <c r="G817" s="500" t="s">
        <v>990</v>
      </c>
      <c r="H817" s="501">
        <v>9</v>
      </c>
      <c r="I817" s="501">
        <v>418</v>
      </c>
      <c r="K817" s="500" t="s">
        <v>284</v>
      </c>
      <c r="L817" s="500" t="s">
        <v>981</v>
      </c>
      <c r="M817" s="500" t="s">
        <v>1105</v>
      </c>
      <c r="N817" s="501">
        <v>1</v>
      </c>
      <c r="U817" s="500" t="s">
        <v>990</v>
      </c>
      <c r="V817" s="501">
        <v>9</v>
      </c>
      <c r="W817" s="501">
        <v>1899</v>
      </c>
    </row>
    <row r="818" spans="1:23" ht="15">
      <c r="A818" s="500" t="s">
        <v>979</v>
      </c>
      <c r="B818" s="500" t="s">
        <v>255</v>
      </c>
      <c r="C818" s="500" t="s">
        <v>250</v>
      </c>
      <c r="D818" s="500" t="s">
        <v>272</v>
      </c>
      <c r="E818" s="501">
        <v>279</v>
      </c>
      <c r="G818" s="500" t="s">
        <v>990</v>
      </c>
      <c r="H818" s="501">
        <v>10</v>
      </c>
      <c r="I818" s="501">
        <v>389</v>
      </c>
      <c r="K818" s="500" t="s">
        <v>284</v>
      </c>
      <c r="L818" s="500" t="s">
        <v>981</v>
      </c>
      <c r="M818" s="500" t="s">
        <v>283</v>
      </c>
      <c r="N818" s="501">
        <v>3507</v>
      </c>
      <c r="U818" s="500" t="s">
        <v>990</v>
      </c>
      <c r="V818" s="501">
        <v>10</v>
      </c>
      <c r="W818" s="501">
        <v>1206</v>
      </c>
    </row>
    <row r="819" spans="1:23" ht="15">
      <c r="A819" s="500" t="s">
        <v>979</v>
      </c>
      <c r="B819" s="500" t="s">
        <v>255</v>
      </c>
      <c r="C819" s="500" t="s">
        <v>250</v>
      </c>
      <c r="D819" s="500" t="s">
        <v>273</v>
      </c>
      <c r="E819" s="501">
        <v>234</v>
      </c>
      <c r="G819" s="500" t="s">
        <v>990</v>
      </c>
      <c r="H819" s="501">
        <v>11</v>
      </c>
      <c r="I819" s="501">
        <v>275</v>
      </c>
      <c r="K819" s="500" t="s">
        <v>284</v>
      </c>
      <c r="L819" s="500" t="s">
        <v>981</v>
      </c>
      <c r="M819" s="500" t="s">
        <v>285</v>
      </c>
      <c r="N819" s="501">
        <v>16</v>
      </c>
      <c r="U819" s="500" t="s">
        <v>990</v>
      </c>
      <c r="V819" s="501">
        <v>11</v>
      </c>
      <c r="W819" s="501">
        <v>756</v>
      </c>
    </row>
    <row r="820" spans="1:23" ht="15">
      <c r="A820" s="500" t="s">
        <v>979</v>
      </c>
      <c r="B820" s="500" t="s">
        <v>274</v>
      </c>
      <c r="C820" s="500" t="s">
        <v>249</v>
      </c>
      <c r="D820" s="500" t="s">
        <v>273</v>
      </c>
      <c r="E820" s="501">
        <v>1</v>
      </c>
      <c r="G820" s="500" t="s">
        <v>990</v>
      </c>
      <c r="H820" s="501">
        <v>12</v>
      </c>
      <c r="I820" s="501">
        <v>407</v>
      </c>
      <c r="K820" s="500" t="s">
        <v>284</v>
      </c>
      <c r="L820" s="500" t="s">
        <v>981</v>
      </c>
      <c r="M820" s="500" t="s">
        <v>256</v>
      </c>
      <c r="N820" s="501">
        <v>1</v>
      </c>
      <c r="U820" s="500" t="s">
        <v>990</v>
      </c>
      <c r="V820" s="501">
        <v>12</v>
      </c>
      <c r="W820" s="501">
        <v>882</v>
      </c>
    </row>
    <row r="821" spans="1:23" ht="15">
      <c r="A821" s="500" t="s">
        <v>979</v>
      </c>
      <c r="B821" s="500" t="s">
        <v>274</v>
      </c>
      <c r="C821" s="500" t="s">
        <v>250</v>
      </c>
      <c r="D821" s="500" t="s">
        <v>272</v>
      </c>
      <c r="E821" s="501">
        <v>1</v>
      </c>
      <c r="G821" s="500" t="s">
        <v>991</v>
      </c>
      <c r="H821" s="501">
        <v>0</v>
      </c>
      <c r="I821" s="501">
        <v>78</v>
      </c>
      <c r="K821" s="500" t="s">
        <v>284</v>
      </c>
      <c r="L821" s="500" t="s">
        <v>981</v>
      </c>
      <c r="M821" s="500" t="s">
        <v>257</v>
      </c>
      <c r="N821" s="501">
        <v>56</v>
      </c>
      <c r="U821" s="500" t="s">
        <v>991</v>
      </c>
      <c r="V821" s="501">
        <v>0</v>
      </c>
      <c r="W821" s="501">
        <v>52</v>
      </c>
    </row>
    <row r="822" spans="1:23" ht="15">
      <c r="A822" s="500" t="s">
        <v>979</v>
      </c>
      <c r="B822" s="500" t="s">
        <v>274</v>
      </c>
      <c r="C822" s="500" t="s">
        <v>250</v>
      </c>
      <c r="D822" s="500" t="s">
        <v>273</v>
      </c>
      <c r="E822" s="501">
        <v>3</v>
      </c>
      <c r="G822" s="500" t="s">
        <v>991</v>
      </c>
      <c r="H822" s="501">
        <v>1</v>
      </c>
      <c r="I822" s="501">
        <v>360</v>
      </c>
      <c r="K822" s="500" t="s">
        <v>284</v>
      </c>
      <c r="L822" s="500" t="s">
        <v>987</v>
      </c>
      <c r="M822" s="500" t="s">
        <v>254</v>
      </c>
      <c r="N822" s="501">
        <v>9</v>
      </c>
      <c r="U822" s="500" t="s">
        <v>991</v>
      </c>
      <c r="V822" s="501">
        <v>1</v>
      </c>
      <c r="W822" s="501">
        <v>203</v>
      </c>
    </row>
    <row r="823" spans="1:23" ht="15">
      <c r="A823" s="500" t="s">
        <v>979</v>
      </c>
      <c r="B823" s="500" t="s">
        <v>275</v>
      </c>
      <c r="C823" s="500" t="s">
        <v>249</v>
      </c>
      <c r="D823" s="500" t="s">
        <v>272</v>
      </c>
      <c r="E823" s="501">
        <v>40</v>
      </c>
      <c r="G823" s="500" t="s">
        <v>991</v>
      </c>
      <c r="H823" s="501">
        <v>2</v>
      </c>
      <c r="I823" s="501">
        <v>1110</v>
      </c>
      <c r="K823" s="500" t="s">
        <v>284</v>
      </c>
      <c r="L823" s="500" t="s">
        <v>987</v>
      </c>
      <c r="M823" s="500" t="s">
        <v>564</v>
      </c>
      <c r="N823" s="501">
        <v>1</v>
      </c>
      <c r="U823" s="500" t="s">
        <v>991</v>
      </c>
      <c r="V823" s="501">
        <v>2</v>
      </c>
      <c r="W823" s="501">
        <v>656</v>
      </c>
    </row>
    <row r="824" spans="1:23" ht="15">
      <c r="A824" s="500" t="s">
        <v>979</v>
      </c>
      <c r="B824" s="500" t="s">
        <v>275</v>
      </c>
      <c r="C824" s="500" t="s">
        <v>249</v>
      </c>
      <c r="D824" s="500" t="s">
        <v>273</v>
      </c>
      <c r="E824" s="501">
        <v>64</v>
      </c>
      <c r="G824" s="500" t="s">
        <v>991</v>
      </c>
      <c r="H824" s="501">
        <v>3</v>
      </c>
      <c r="I824" s="501">
        <v>688</v>
      </c>
      <c r="K824" s="500" t="s">
        <v>284</v>
      </c>
      <c r="L824" s="500" t="s">
        <v>987</v>
      </c>
      <c r="M824" s="500" t="s">
        <v>565</v>
      </c>
      <c r="N824" s="501">
        <v>1</v>
      </c>
      <c r="U824" s="500" t="s">
        <v>991</v>
      </c>
      <c r="V824" s="501">
        <v>3</v>
      </c>
      <c r="W824" s="501">
        <v>446</v>
      </c>
    </row>
    <row r="825" spans="1:23" ht="15">
      <c r="A825" s="500" t="s">
        <v>979</v>
      </c>
      <c r="B825" s="500" t="s">
        <v>275</v>
      </c>
      <c r="C825" s="500" t="s">
        <v>250</v>
      </c>
      <c r="D825" s="500" t="s">
        <v>272</v>
      </c>
      <c r="E825" s="501">
        <v>34</v>
      </c>
      <c r="G825" s="500" t="s">
        <v>991</v>
      </c>
      <c r="H825" s="501">
        <v>4</v>
      </c>
      <c r="I825" s="501">
        <v>2846</v>
      </c>
      <c r="K825" s="500" t="s">
        <v>284</v>
      </c>
      <c r="L825" s="500" t="s">
        <v>987</v>
      </c>
      <c r="M825" s="500" t="s">
        <v>562</v>
      </c>
      <c r="N825" s="501">
        <v>2</v>
      </c>
      <c r="U825" s="500" t="s">
        <v>991</v>
      </c>
      <c r="V825" s="501">
        <v>4</v>
      </c>
      <c r="W825" s="501">
        <v>3013</v>
      </c>
    </row>
    <row r="826" spans="1:23" ht="15">
      <c r="A826" s="500" t="s">
        <v>979</v>
      </c>
      <c r="B826" s="500" t="s">
        <v>275</v>
      </c>
      <c r="C826" s="500" t="s">
        <v>250</v>
      </c>
      <c r="D826" s="500" t="s">
        <v>273</v>
      </c>
      <c r="E826" s="501">
        <v>47</v>
      </c>
      <c r="G826" s="500" t="s">
        <v>991</v>
      </c>
      <c r="H826" s="501">
        <v>5</v>
      </c>
      <c r="I826" s="501">
        <v>576</v>
      </c>
      <c r="K826" s="500" t="s">
        <v>284</v>
      </c>
      <c r="L826" s="500" t="s">
        <v>987</v>
      </c>
      <c r="M826" s="500" t="s">
        <v>558</v>
      </c>
      <c r="N826" s="501">
        <v>486</v>
      </c>
      <c r="U826" s="500" t="s">
        <v>991</v>
      </c>
      <c r="V826" s="501">
        <v>5</v>
      </c>
      <c r="W826" s="501">
        <v>573</v>
      </c>
    </row>
    <row r="827" spans="1:23" ht="15">
      <c r="A827" s="500" t="s">
        <v>980</v>
      </c>
      <c r="B827" s="500" t="s">
        <v>254</v>
      </c>
      <c r="C827" s="500" t="s">
        <v>249</v>
      </c>
      <c r="D827" s="500" t="s">
        <v>272</v>
      </c>
      <c r="E827" s="501">
        <v>241</v>
      </c>
      <c r="G827" s="500" t="s">
        <v>991</v>
      </c>
      <c r="H827" s="501">
        <v>6</v>
      </c>
      <c r="I827" s="501">
        <v>682</v>
      </c>
      <c r="K827" s="500" t="s">
        <v>284</v>
      </c>
      <c r="L827" s="500" t="s">
        <v>987</v>
      </c>
      <c r="M827" s="500" t="s">
        <v>563</v>
      </c>
      <c r="N827" s="501">
        <v>12</v>
      </c>
      <c r="U827" s="500" t="s">
        <v>991</v>
      </c>
      <c r="V827" s="501">
        <v>6</v>
      </c>
      <c r="W827" s="501">
        <v>707</v>
      </c>
    </row>
    <row r="828" spans="1:23" ht="15">
      <c r="A828" s="500" t="s">
        <v>980</v>
      </c>
      <c r="B828" s="500" t="s">
        <v>254</v>
      </c>
      <c r="C828" s="500" t="s">
        <v>249</v>
      </c>
      <c r="D828" s="500" t="s">
        <v>273</v>
      </c>
      <c r="E828" s="501">
        <v>257</v>
      </c>
      <c r="G828" s="500" t="s">
        <v>991</v>
      </c>
      <c r="H828" s="501">
        <v>7</v>
      </c>
      <c r="I828" s="501">
        <v>655</v>
      </c>
      <c r="K828" s="500" t="s">
        <v>284</v>
      </c>
      <c r="L828" s="500" t="s">
        <v>987</v>
      </c>
      <c r="M828" s="500" t="s">
        <v>559</v>
      </c>
      <c r="N828" s="501">
        <v>296</v>
      </c>
      <c r="U828" s="500" t="s">
        <v>991</v>
      </c>
      <c r="V828" s="501">
        <v>7</v>
      </c>
      <c r="W828" s="501">
        <v>650</v>
      </c>
    </row>
    <row r="829" spans="1:23" ht="15">
      <c r="A829" s="500" t="s">
        <v>980</v>
      </c>
      <c r="B829" s="500" t="s">
        <v>254</v>
      </c>
      <c r="C829" s="500" t="s">
        <v>250</v>
      </c>
      <c r="D829" s="500" t="s">
        <v>272</v>
      </c>
      <c r="E829" s="501">
        <v>276</v>
      </c>
      <c r="G829" s="500" t="s">
        <v>991</v>
      </c>
      <c r="H829" s="501">
        <v>8</v>
      </c>
      <c r="I829" s="501">
        <v>610</v>
      </c>
      <c r="K829" s="500" t="s">
        <v>284</v>
      </c>
      <c r="L829" s="500" t="s">
        <v>987</v>
      </c>
      <c r="M829" s="500" t="s">
        <v>560</v>
      </c>
      <c r="N829" s="501">
        <v>2</v>
      </c>
      <c r="U829" s="500" t="s">
        <v>991</v>
      </c>
      <c r="V829" s="501">
        <v>8</v>
      </c>
      <c r="W829" s="501">
        <v>590</v>
      </c>
    </row>
    <row r="830" spans="1:23" ht="15">
      <c r="A830" s="500" t="s">
        <v>980</v>
      </c>
      <c r="B830" s="500" t="s">
        <v>254</v>
      </c>
      <c r="C830" s="500" t="s">
        <v>250</v>
      </c>
      <c r="D830" s="500" t="s">
        <v>273</v>
      </c>
      <c r="E830" s="501">
        <v>303</v>
      </c>
      <c r="G830" s="500" t="s">
        <v>991</v>
      </c>
      <c r="H830" s="501">
        <v>9</v>
      </c>
      <c r="I830" s="501">
        <v>448</v>
      </c>
      <c r="K830" s="500" t="s">
        <v>284</v>
      </c>
      <c r="L830" s="500" t="s">
        <v>987</v>
      </c>
      <c r="M830" s="500" t="s">
        <v>255</v>
      </c>
      <c r="N830" s="501">
        <v>6</v>
      </c>
      <c r="U830" s="500" t="s">
        <v>991</v>
      </c>
      <c r="V830" s="501">
        <v>9</v>
      </c>
      <c r="W830" s="501">
        <v>538</v>
      </c>
    </row>
    <row r="831" spans="1:23" ht="15">
      <c r="A831" s="500" t="s">
        <v>980</v>
      </c>
      <c r="B831" s="500" t="s">
        <v>255</v>
      </c>
      <c r="C831" s="500" t="s">
        <v>249</v>
      </c>
      <c r="D831" s="500" t="s">
        <v>272</v>
      </c>
      <c r="E831" s="501">
        <v>66</v>
      </c>
      <c r="G831" s="500" t="s">
        <v>991</v>
      </c>
      <c r="H831" s="501">
        <v>10</v>
      </c>
      <c r="I831" s="501">
        <v>363</v>
      </c>
      <c r="K831" s="500" t="s">
        <v>284</v>
      </c>
      <c r="L831" s="500" t="s">
        <v>987</v>
      </c>
      <c r="M831" s="500" t="s">
        <v>1105</v>
      </c>
      <c r="N831" s="501">
        <v>105</v>
      </c>
      <c r="U831" s="500" t="s">
        <v>991</v>
      </c>
      <c r="V831" s="501">
        <v>10</v>
      </c>
      <c r="W831" s="501">
        <v>452</v>
      </c>
    </row>
    <row r="832" spans="1:23" ht="15">
      <c r="A832" s="500" t="s">
        <v>980</v>
      </c>
      <c r="B832" s="500" t="s">
        <v>255</v>
      </c>
      <c r="C832" s="500" t="s">
        <v>249</v>
      </c>
      <c r="D832" s="500" t="s">
        <v>273</v>
      </c>
      <c r="E832" s="501">
        <v>40</v>
      </c>
      <c r="G832" s="500" t="s">
        <v>991</v>
      </c>
      <c r="H832" s="501">
        <v>11</v>
      </c>
      <c r="I832" s="501">
        <v>295</v>
      </c>
      <c r="K832" s="500" t="s">
        <v>284</v>
      </c>
      <c r="L832" s="500" t="s">
        <v>987</v>
      </c>
      <c r="M832" s="500" t="s">
        <v>274</v>
      </c>
      <c r="N832" s="501">
        <v>49</v>
      </c>
      <c r="U832" s="500" t="s">
        <v>991</v>
      </c>
      <c r="V832" s="501">
        <v>11</v>
      </c>
      <c r="W832" s="501">
        <v>321</v>
      </c>
    </row>
    <row r="833" spans="1:23" ht="15">
      <c r="A833" s="500" t="s">
        <v>980</v>
      </c>
      <c r="B833" s="500" t="s">
        <v>255</v>
      </c>
      <c r="C833" s="500" t="s">
        <v>250</v>
      </c>
      <c r="D833" s="500" t="s">
        <v>272</v>
      </c>
      <c r="E833" s="501">
        <v>95</v>
      </c>
      <c r="G833" s="500" t="s">
        <v>991</v>
      </c>
      <c r="H833" s="501">
        <v>12</v>
      </c>
      <c r="I833" s="501">
        <v>378</v>
      </c>
      <c r="K833" s="500" t="s">
        <v>284</v>
      </c>
      <c r="L833" s="500" t="s">
        <v>987</v>
      </c>
      <c r="M833" s="500" t="s">
        <v>286</v>
      </c>
      <c r="N833" s="501">
        <v>2</v>
      </c>
      <c r="U833" s="500" t="s">
        <v>991</v>
      </c>
      <c r="V833" s="501">
        <v>12</v>
      </c>
      <c r="W833" s="501">
        <v>487</v>
      </c>
    </row>
    <row r="834" spans="1:23" ht="15">
      <c r="A834" s="500" t="s">
        <v>980</v>
      </c>
      <c r="B834" s="500" t="s">
        <v>255</v>
      </c>
      <c r="C834" s="500" t="s">
        <v>250</v>
      </c>
      <c r="D834" s="500" t="s">
        <v>273</v>
      </c>
      <c r="E834" s="501">
        <v>66</v>
      </c>
      <c r="G834" s="500" t="s">
        <v>992</v>
      </c>
      <c r="H834" s="501">
        <v>0</v>
      </c>
      <c r="I834" s="501">
        <v>56</v>
      </c>
      <c r="K834" s="500" t="s">
        <v>284</v>
      </c>
      <c r="L834" s="500" t="s">
        <v>987</v>
      </c>
      <c r="M834" s="500" t="s">
        <v>283</v>
      </c>
      <c r="N834" s="501">
        <v>16627</v>
      </c>
      <c r="U834" s="500" t="s">
        <v>992</v>
      </c>
      <c r="V834" s="501">
        <v>0</v>
      </c>
      <c r="W834" s="501">
        <v>28</v>
      </c>
    </row>
    <row r="835" spans="1:23" ht="15">
      <c r="A835" s="500" t="s">
        <v>980</v>
      </c>
      <c r="B835" s="500" t="s">
        <v>274</v>
      </c>
      <c r="C835" s="500" t="s">
        <v>249</v>
      </c>
      <c r="D835" s="500" t="s">
        <v>272</v>
      </c>
      <c r="E835" s="501">
        <v>6</v>
      </c>
      <c r="G835" s="500" t="s">
        <v>992</v>
      </c>
      <c r="H835" s="501">
        <v>1</v>
      </c>
      <c r="I835" s="501">
        <v>228</v>
      </c>
      <c r="K835" s="500" t="s">
        <v>284</v>
      </c>
      <c r="L835" s="500" t="s">
        <v>987</v>
      </c>
      <c r="M835" s="500" t="s">
        <v>284</v>
      </c>
      <c r="N835" s="501">
        <v>3</v>
      </c>
      <c r="U835" s="500" t="s">
        <v>992</v>
      </c>
      <c r="V835" s="501">
        <v>1</v>
      </c>
      <c r="W835" s="501">
        <v>133</v>
      </c>
    </row>
    <row r="836" spans="1:23" ht="15">
      <c r="A836" s="500" t="s">
        <v>980</v>
      </c>
      <c r="B836" s="500" t="s">
        <v>274</v>
      </c>
      <c r="C836" s="500" t="s">
        <v>249</v>
      </c>
      <c r="D836" s="500" t="s">
        <v>273</v>
      </c>
      <c r="E836" s="501">
        <v>5</v>
      </c>
      <c r="G836" s="500" t="s">
        <v>992</v>
      </c>
      <c r="H836" s="501">
        <v>2</v>
      </c>
      <c r="I836" s="501">
        <v>664</v>
      </c>
      <c r="K836" s="500" t="s">
        <v>284</v>
      </c>
      <c r="L836" s="500" t="s">
        <v>987</v>
      </c>
      <c r="M836" s="500" t="s">
        <v>285</v>
      </c>
      <c r="N836" s="501">
        <v>229</v>
      </c>
      <c r="U836" s="500" t="s">
        <v>992</v>
      </c>
      <c r="V836" s="501">
        <v>2</v>
      </c>
      <c r="W836" s="501">
        <v>461</v>
      </c>
    </row>
    <row r="837" spans="1:23" ht="15">
      <c r="A837" s="500" t="s">
        <v>980</v>
      </c>
      <c r="B837" s="500" t="s">
        <v>274</v>
      </c>
      <c r="C837" s="500" t="s">
        <v>250</v>
      </c>
      <c r="D837" s="500" t="s">
        <v>272</v>
      </c>
      <c r="E837" s="501">
        <v>3</v>
      </c>
      <c r="G837" s="500" t="s">
        <v>992</v>
      </c>
      <c r="H837" s="501">
        <v>3</v>
      </c>
      <c r="I837" s="501">
        <v>381</v>
      </c>
      <c r="K837" s="500" t="s">
        <v>284</v>
      </c>
      <c r="L837" s="500" t="s">
        <v>987</v>
      </c>
      <c r="M837" s="500" t="s">
        <v>256</v>
      </c>
      <c r="N837" s="501">
        <v>2</v>
      </c>
      <c r="U837" s="500" t="s">
        <v>992</v>
      </c>
      <c r="V837" s="501">
        <v>3</v>
      </c>
      <c r="W837" s="501">
        <v>239</v>
      </c>
    </row>
    <row r="838" spans="1:23" ht="15">
      <c r="A838" s="500" t="s">
        <v>980</v>
      </c>
      <c r="B838" s="500" t="s">
        <v>274</v>
      </c>
      <c r="C838" s="500" t="s">
        <v>250</v>
      </c>
      <c r="D838" s="500" t="s">
        <v>273</v>
      </c>
      <c r="E838" s="501">
        <v>4</v>
      </c>
      <c r="G838" s="500" t="s">
        <v>992</v>
      </c>
      <c r="H838" s="501">
        <v>4</v>
      </c>
      <c r="I838" s="501">
        <v>1576</v>
      </c>
      <c r="K838" s="500" t="s">
        <v>284</v>
      </c>
      <c r="L838" s="500" t="s">
        <v>987</v>
      </c>
      <c r="M838" s="500" t="s">
        <v>257</v>
      </c>
      <c r="N838" s="501">
        <v>1586</v>
      </c>
      <c r="U838" s="500" t="s">
        <v>992</v>
      </c>
      <c r="V838" s="501">
        <v>4</v>
      </c>
      <c r="W838" s="501">
        <v>1655</v>
      </c>
    </row>
    <row r="839" spans="1:23" ht="15">
      <c r="A839" s="500" t="s">
        <v>980</v>
      </c>
      <c r="B839" s="500" t="s">
        <v>275</v>
      </c>
      <c r="C839" s="500" t="s">
        <v>249</v>
      </c>
      <c r="D839" s="500" t="s">
        <v>272</v>
      </c>
      <c r="E839" s="501">
        <v>1560</v>
      </c>
      <c r="G839" s="500" t="s">
        <v>992</v>
      </c>
      <c r="H839" s="501">
        <v>5</v>
      </c>
      <c r="I839" s="501">
        <v>250</v>
      </c>
      <c r="K839" s="500" t="s">
        <v>284</v>
      </c>
      <c r="L839" s="500" t="s">
        <v>1016</v>
      </c>
      <c r="M839" s="500" t="s">
        <v>254</v>
      </c>
      <c r="N839" s="501">
        <v>1</v>
      </c>
      <c r="U839" s="500" t="s">
        <v>992</v>
      </c>
      <c r="V839" s="501">
        <v>5</v>
      </c>
      <c r="W839" s="501">
        <v>235</v>
      </c>
    </row>
    <row r="840" spans="1:23" ht="15">
      <c r="A840" s="500" t="s">
        <v>980</v>
      </c>
      <c r="B840" s="500" t="s">
        <v>275</v>
      </c>
      <c r="C840" s="500" t="s">
        <v>249</v>
      </c>
      <c r="D840" s="500" t="s">
        <v>273</v>
      </c>
      <c r="E840" s="501">
        <v>1172</v>
      </c>
      <c r="G840" s="500" t="s">
        <v>992</v>
      </c>
      <c r="H840" s="501">
        <v>6</v>
      </c>
      <c r="I840" s="501">
        <v>251</v>
      </c>
      <c r="K840" s="500" t="s">
        <v>284</v>
      </c>
      <c r="L840" s="500" t="s">
        <v>1016</v>
      </c>
      <c r="M840" s="500" t="s">
        <v>561</v>
      </c>
      <c r="N840" s="501">
        <v>4</v>
      </c>
      <c r="U840" s="500" t="s">
        <v>992</v>
      </c>
      <c r="V840" s="501">
        <v>6</v>
      </c>
      <c r="W840" s="501">
        <v>196</v>
      </c>
    </row>
    <row r="841" spans="1:23" ht="15">
      <c r="A841" s="500" t="s">
        <v>980</v>
      </c>
      <c r="B841" s="500" t="s">
        <v>275</v>
      </c>
      <c r="C841" s="500" t="s">
        <v>250</v>
      </c>
      <c r="D841" s="500" t="s">
        <v>272</v>
      </c>
      <c r="E841" s="501">
        <v>1652</v>
      </c>
      <c r="G841" s="500" t="s">
        <v>992</v>
      </c>
      <c r="H841" s="501">
        <v>7</v>
      </c>
      <c r="I841" s="501">
        <v>207</v>
      </c>
      <c r="K841" s="500" t="s">
        <v>284</v>
      </c>
      <c r="L841" s="500" t="s">
        <v>1016</v>
      </c>
      <c r="M841" s="500" t="s">
        <v>562</v>
      </c>
      <c r="N841" s="501">
        <v>2</v>
      </c>
      <c r="U841" s="500" t="s">
        <v>992</v>
      </c>
      <c r="V841" s="501">
        <v>7</v>
      </c>
      <c r="W841" s="501">
        <v>153</v>
      </c>
    </row>
    <row r="842" spans="1:23" ht="15">
      <c r="A842" s="500" t="s">
        <v>980</v>
      </c>
      <c r="B842" s="500" t="s">
        <v>275</v>
      </c>
      <c r="C842" s="500" t="s">
        <v>250</v>
      </c>
      <c r="D842" s="500" t="s">
        <v>273</v>
      </c>
      <c r="E842" s="501">
        <v>898</v>
      </c>
      <c r="G842" s="500" t="s">
        <v>992</v>
      </c>
      <c r="H842" s="501">
        <v>8</v>
      </c>
      <c r="I842" s="501">
        <v>217</v>
      </c>
      <c r="K842" s="500" t="s">
        <v>284</v>
      </c>
      <c r="L842" s="500" t="s">
        <v>1016</v>
      </c>
      <c r="M842" s="500" t="s">
        <v>558</v>
      </c>
      <c r="N842" s="501">
        <v>338</v>
      </c>
      <c r="U842" s="500" t="s">
        <v>992</v>
      </c>
      <c r="V842" s="501">
        <v>8</v>
      </c>
      <c r="W842" s="501">
        <v>90</v>
      </c>
    </row>
    <row r="843" spans="1:23" ht="15">
      <c r="A843" s="500" t="s">
        <v>981</v>
      </c>
      <c r="B843" s="500" t="s">
        <v>254</v>
      </c>
      <c r="C843" s="500" t="s">
        <v>249</v>
      </c>
      <c r="D843" s="500" t="s">
        <v>272</v>
      </c>
      <c r="E843" s="501">
        <v>933</v>
      </c>
      <c r="G843" s="500" t="s">
        <v>992</v>
      </c>
      <c r="H843" s="501">
        <v>9</v>
      </c>
      <c r="I843" s="501">
        <v>154</v>
      </c>
      <c r="K843" s="500" t="s">
        <v>284</v>
      </c>
      <c r="L843" s="500" t="s">
        <v>1016</v>
      </c>
      <c r="M843" s="500" t="s">
        <v>560</v>
      </c>
      <c r="N843" s="501">
        <v>3</v>
      </c>
      <c r="U843" s="500" t="s">
        <v>992</v>
      </c>
      <c r="V843" s="501">
        <v>9</v>
      </c>
      <c r="W843" s="501">
        <v>51</v>
      </c>
    </row>
    <row r="844" spans="1:23" ht="15">
      <c r="A844" s="500" t="s">
        <v>981</v>
      </c>
      <c r="B844" s="500" t="s">
        <v>254</v>
      </c>
      <c r="C844" s="500" t="s">
        <v>249</v>
      </c>
      <c r="D844" s="500" t="s">
        <v>273</v>
      </c>
      <c r="E844" s="501">
        <v>435</v>
      </c>
      <c r="G844" s="500" t="s">
        <v>992</v>
      </c>
      <c r="H844" s="501">
        <v>10</v>
      </c>
      <c r="I844" s="501">
        <v>109</v>
      </c>
      <c r="K844" s="500" t="s">
        <v>284</v>
      </c>
      <c r="L844" s="500" t="s">
        <v>1016</v>
      </c>
      <c r="M844" s="500" t="s">
        <v>255</v>
      </c>
      <c r="N844" s="501">
        <v>2</v>
      </c>
      <c r="U844" s="500" t="s">
        <v>992</v>
      </c>
      <c r="V844" s="501">
        <v>10</v>
      </c>
      <c r="W844" s="501">
        <v>33</v>
      </c>
    </row>
    <row r="845" spans="1:23" ht="15">
      <c r="A845" s="500" t="s">
        <v>981</v>
      </c>
      <c r="B845" s="500" t="s">
        <v>254</v>
      </c>
      <c r="C845" s="500" t="s">
        <v>250</v>
      </c>
      <c r="D845" s="500" t="s">
        <v>272</v>
      </c>
      <c r="E845" s="501">
        <v>959</v>
      </c>
      <c r="G845" s="500" t="s">
        <v>992</v>
      </c>
      <c r="H845" s="501">
        <v>11</v>
      </c>
      <c r="I845" s="501">
        <v>88</v>
      </c>
      <c r="K845" s="500" t="s">
        <v>284</v>
      </c>
      <c r="L845" s="500" t="s">
        <v>1016</v>
      </c>
      <c r="M845" s="500" t="s">
        <v>569</v>
      </c>
      <c r="N845" s="501">
        <v>2</v>
      </c>
      <c r="U845" s="500" t="s">
        <v>992</v>
      </c>
      <c r="V845" s="501">
        <v>11</v>
      </c>
      <c r="W845" s="501">
        <v>19</v>
      </c>
    </row>
    <row r="846" spans="1:23" ht="15">
      <c r="A846" s="500" t="s">
        <v>981</v>
      </c>
      <c r="B846" s="500" t="s">
        <v>254</v>
      </c>
      <c r="C846" s="500" t="s">
        <v>250</v>
      </c>
      <c r="D846" s="500" t="s">
        <v>273</v>
      </c>
      <c r="E846" s="501">
        <v>396</v>
      </c>
      <c r="G846" s="500" t="s">
        <v>992</v>
      </c>
      <c r="H846" s="501">
        <v>12</v>
      </c>
      <c r="I846" s="501">
        <v>100</v>
      </c>
      <c r="K846" s="500" t="s">
        <v>284</v>
      </c>
      <c r="L846" s="500" t="s">
        <v>1016</v>
      </c>
      <c r="M846" s="500" t="s">
        <v>1105</v>
      </c>
      <c r="N846" s="501">
        <v>3</v>
      </c>
      <c r="U846" s="500" t="s">
        <v>992</v>
      </c>
      <c r="V846" s="501">
        <v>12</v>
      </c>
      <c r="W846" s="501">
        <v>15</v>
      </c>
    </row>
    <row r="847" spans="1:23" ht="15">
      <c r="A847" s="500" t="s">
        <v>981</v>
      </c>
      <c r="B847" s="500" t="s">
        <v>255</v>
      </c>
      <c r="C847" s="500" t="s">
        <v>249</v>
      </c>
      <c r="D847" s="500" t="s">
        <v>272</v>
      </c>
      <c r="E847" s="501">
        <v>455</v>
      </c>
      <c r="G847" s="500" t="s">
        <v>993</v>
      </c>
      <c r="H847" s="501">
        <v>0</v>
      </c>
      <c r="I847" s="501">
        <v>105</v>
      </c>
      <c r="K847" s="500" t="s">
        <v>284</v>
      </c>
      <c r="L847" s="500" t="s">
        <v>1016</v>
      </c>
      <c r="M847" s="500" t="s">
        <v>286</v>
      </c>
      <c r="N847" s="501">
        <v>2</v>
      </c>
      <c r="U847" s="500" t="s">
        <v>993</v>
      </c>
      <c r="V847" s="501">
        <v>0</v>
      </c>
      <c r="W847" s="501">
        <v>116</v>
      </c>
    </row>
    <row r="848" spans="1:23" ht="15">
      <c r="A848" s="500" t="s">
        <v>981</v>
      </c>
      <c r="B848" s="500" t="s">
        <v>255</v>
      </c>
      <c r="C848" s="500" t="s">
        <v>249</v>
      </c>
      <c r="D848" s="500" t="s">
        <v>273</v>
      </c>
      <c r="E848" s="501">
        <v>167</v>
      </c>
      <c r="G848" s="500" t="s">
        <v>993</v>
      </c>
      <c r="H848" s="501">
        <v>1</v>
      </c>
      <c r="I848" s="501">
        <v>403</v>
      </c>
      <c r="K848" s="500" t="s">
        <v>284</v>
      </c>
      <c r="L848" s="500" t="s">
        <v>1016</v>
      </c>
      <c r="M848" s="500" t="s">
        <v>283</v>
      </c>
      <c r="N848" s="501">
        <v>3936</v>
      </c>
      <c r="U848" s="500" t="s">
        <v>993</v>
      </c>
      <c r="V848" s="501">
        <v>1</v>
      </c>
      <c r="W848" s="501">
        <v>485</v>
      </c>
    </row>
    <row r="849" spans="1:23" ht="15">
      <c r="A849" s="500" t="s">
        <v>981</v>
      </c>
      <c r="B849" s="500" t="s">
        <v>255</v>
      </c>
      <c r="C849" s="500" t="s">
        <v>250</v>
      </c>
      <c r="D849" s="500" t="s">
        <v>272</v>
      </c>
      <c r="E849" s="501">
        <v>442</v>
      </c>
      <c r="G849" s="500" t="s">
        <v>993</v>
      </c>
      <c r="H849" s="501">
        <v>2</v>
      </c>
      <c r="I849" s="501">
        <v>1533</v>
      </c>
      <c r="K849" s="500" t="s">
        <v>284</v>
      </c>
      <c r="L849" s="500" t="s">
        <v>1016</v>
      </c>
      <c r="M849" s="500" t="s">
        <v>285</v>
      </c>
      <c r="N849" s="501">
        <v>15</v>
      </c>
      <c r="U849" s="500" t="s">
        <v>993</v>
      </c>
      <c r="V849" s="501">
        <v>2</v>
      </c>
      <c r="W849" s="501">
        <v>1493</v>
      </c>
    </row>
    <row r="850" spans="1:23" ht="15">
      <c r="A850" s="500" t="s">
        <v>981</v>
      </c>
      <c r="B850" s="500" t="s">
        <v>255</v>
      </c>
      <c r="C850" s="500" t="s">
        <v>250</v>
      </c>
      <c r="D850" s="500" t="s">
        <v>273</v>
      </c>
      <c r="E850" s="501">
        <v>146</v>
      </c>
      <c r="G850" s="500" t="s">
        <v>993</v>
      </c>
      <c r="H850" s="501">
        <v>3</v>
      </c>
      <c r="I850" s="501">
        <v>737</v>
      </c>
      <c r="K850" s="500" t="s">
        <v>284</v>
      </c>
      <c r="L850" s="500" t="s">
        <v>1016</v>
      </c>
      <c r="M850" s="500" t="s">
        <v>256</v>
      </c>
      <c r="N850" s="501">
        <v>4</v>
      </c>
      <c r="U850" s="500" t="s">
        <v>993</v>
      </c>
      <c r="V850" s="501">
        <v>3</v>
      </c>
      <c r="W850" s="501">
        <v>724</v>
      </c>
    </row>
    <row r="851" spans="1:23" ht="15">
      <c r="A851" s="500" t="s">
        <v>981</v>
      </c>
      <c r="B851" s="500" t="s">
        <v>275</v>
      </c>
      <c r="C851" s="500" t="s">
        <v>249</v>
      </c>
      <c r="D851" s="500" t="s">
        <v>272</v>
      </c>
      <c r="E851" s="501">
        <v>40</v>
      </c>
      <c r="G851" s="500" t="s">
        <v>993</v>
      </c>
      <c r="H851" s="501">
        <v>4</v>
      </c>
      <c r="I851" s="501">
        <v>3151</v>
      </c>
      <c r="K851" s="500" t="s">
        <v>284</v>
      </c>
      <c r="L851" s="500" t="s">
        <v>1016</v>
      </c>
      <c r="M851" s="500" t="s">
        <v>257</v>
      </c>
      <c r="N851" s="501">
        <v>138</v>
      </c>
      <c r="U851" s="500" t="s">
        <v>993</v>
      </c>
      <c r="V851" s="501">
        <v>4</v>
      </c>
      <c r="W851" s="501">
        <v>4124</v>
      </c>
    </row>
    <row r="852" spans="1:23" ht="15">
      <c r="A852" s="500" t="s">
        <v>981</v>
      </c>
      <c r="B852" s="500" t="s">
        <v>275</v>
      </c>
      <c r="C852" s="500" t="s">
        <v>249</v>
      </c>
      <c r="D852" s="500" t="s">
        <v>273</v>
      </c>
      <c r="E852" s="501">
        <v>23</v>
      </c>
      <c r="G852" s="500" t="s">
        <v>993</v>
      </c>
      <c r="H852" s="501">
        <v>5</v>
      </c>
      <c r="I852" s="501">
        <v>566</v>
      </c>
      <c r="K852" s="500" t="s">
        <v>284</v>
      </c>
      <c r="L852" s="500" t="s">
        <v>1020</v>
      </c>
      <c r="M852" s="500" t="s">
        <v>558</v>
      </c>
      <c r="N852" s="501">
        <v>14</v>
      </c>
      <c r="U852" s="500" t="s">
        <v>993</v>
      </c>
      <c r="V852" s="501">
        <v>5</v>
      </c>
      <c r="W852" s="501">
        <v>634</v>
      </c>
    </row>
    <row r="853" spans="1:23" ht="15">
      <c r="A853" s="500" t="s">
        <v>981</v>
      </c>
      <c r="B853" s="500" t="s">
        <v>275</v>
      </c>
      <c r="C853" s="500" t="s">
        <v>250</v>
      </c>
      <c r="D853" s="500" t="s">
        <v>272</v>
      </c>
      <c r="E853" s="501">
        <v>29</v>
      </c>
      <c r="G853" s="500" t="s">
        <v>993</v>
      </c>
      <c r="H853" s="501">
        <v>6</v>
      </c>
      <c r="I853" s="501">
        <v>597</v>
      </c>
      <c r="K853" s="500" t="s">
        <v>284</v>
      </c>
      <c r="L853" s="500" t="s">
        <v>1020</v>
      </c>
      <c r="M853" s="500" t="s">
        <v>563</v>
      </c>
      <c r="N853" s="501">
        <v>1</v>
      </c>
      <c r="U853" s="500" t="s">
        <v>993</v>
      </c>
      <c r="V853" s="501">
        <v>6</v>
      </c>
      <c r="W853" s="501">
        <v>618</v>
      </c>
    </row>
    <row r="854" spans="1:23" ht="15">
      <c r="A854" s="500" t="s">
        <v>981</v>
      </c>
      <c r="B854" s="500" t="s">
        <v>275</v>
      </c>
      <c r="C854" s="500" t="s">
        <v>250</v>
      </c>
      <c r="D854" s="500" t="s">
        <v>273</v>
      </c>
      <c r="E854" s="501">
        <v>21</v>
      </c>
      <c r="G854" s="500" t="s">
        <v>993</v>
      </c>
      <c r="H854" s="501">
        <v>7</v>
      </c>
      <c r="I854" s="501">
        <v>528</v>
      </c>
      <c r="K854" s="500" t="s">
        <v>284</v>
      </c>
      <c r="L854" s="500" t="s">
        <v>1020</v>
      </c>
      <c r="M854" s="500" t="s">
        <v>283</v>
      </c>
      <c r="N854" s="501">
        <v>1772</v>
      </c>
      <c r="U854" s="500" t="s">
        <v>993</v>
      </c>
      <c r="V854" s="501">
        <v>7</v>
      </c>
      <c r="W854" s="501">
        <v>509</v>
      </c>
    </row>
    <row r="855" spans="1:23" ht="15">
      <c r="A855" s="500" t="s">
        <v>982</v>
      </c>
      <c r="B855" s="500" t="s">
        <v>254</v>
      </c>
      <c r="C855" s="500" t="s">
        <v>249</v>
      </c>
      <c r="D855" s="500" t="s">
        <v>272</v>
      </c>
      <c r="E855" s="501">
        <v>3</v>
      </c>
      <c r="G855" s="500" t="s">
        <v>993</v>
      </c>
      <c r="H855" s="501">
        <v>8</v>
      </c>
      <c r="I855" s="501">
        <v>442</v>
      </c>
      <c r="K855" s="500" t="s">
        <v>284</v>
      </c>
      <c r="L855" s="500" t="s">
        <v>1020</v>
      </c>
      <c r="M855" s="500" t="s">
        <v>285</v>
      </c>
      <c r="N855" s="501">
        <v>4</v>
      </c>
      <c r="U855" s="500" t="s">
        <v>993</v>
      </c>
      <c r="V855" s="501">
        <v>8</v>
      </c>
      <c r="W855" s="501">
        <v>397</v>
      </c>
    </row>
    <row r="856" spans="1:23" ht="15">
      <c r="A856" s="500" t="s">
        <v>982</v>
      </c>
      <c r="B856" s="500" t="s">
        <v>254</v>
      </c>
      <c r="C856" s="500" t="s">
        <v>249</v>
      </c>
      <c r="D856" s="500" t="s">
        <v>273</v>
      </c>
      <c r="E856" s="501">
        <v>5</v>
      </c>
      <c r="G856" s="500" t="s">
        <v>993</v>
      </c>
      <c r="H856" s="501">
        <v>9</v>
      </c>
      <c r="I856" s="501">
        <v>345</v>
      </c>
      <c r="K856" s="500" t="s">
        <v>284</v>
      </c>
      <c r="L856" s="500" t="s">
        <v>1020</v>
      </c>
      <c r="M856" s="500" t="s">
        <v>257</v>
      </c>
      <c r="N856" s="501">
        <v>173</v>
      </c>
      <c r="U856" s="500" t="s">
        <v>993</v>
      </c>
      <c r="V856" s="501">
        <v>9</v>
      </c>
      <c r="W856" s="501">
        <v>258</v>
      </c>
    </row>
    <row r="857" spans="1:23" ht="15">
      <c r="A857" s="500" t="s">
        <v>982</v>
      </c>
      <c r="B857" s="500" t="s">
        <v>254</v>
      </c>
      <c r="C857" s="500" t="s">
        <v>250</v>
      </c>
      <c r="D857" s="500" t="s">
        <v>272</v>
      </c>
      <c r="E857" s="501">
        <v>3</v>
      </c>
      <c r="G857" s="500" t="s">
        <v>993</v>
      </c>
      <c r="H857" s="501">
        <v>10</v>
      </c>
      <c r="I857" s="501">
        <v>247</v>
      </c>
      <c r="K857" s="500" t="s">
        <v>284</v>
      </c>
      <c r="L857" s="500" t="s">
        <v>1023</v>
      </c>
      <c r="M857" s="500" t="s">
        <v>254</v>
      </c>
      <c r="N857" s="501">
        <v>5</v>
      </c>
      <c r="U857" s="500" t="s">
        <v>993</v>
      </c>
      <c r="V857" s="501">
        <v>10</v>
      </c>
      <c r="W857" s="501">
        <v>137</v>
      </c>
    </row>
    <row r="858" spans="1:23" ht="15">
      <c r="A858" s="500" t="s">
        <v>982</v>
      </c>
      <c r="B858" s="500" t="s">
        <v>254</v>
      </c>
      <c r="C858" s="500" t="s">
        <v>250</v>
      </c>
      <c r="D858" s="500" t="s">
        <v>273</v>
      </c>
      <c r="E858" s="501">
        <v>3</v>
      </c>
      <c r="G858" s="500" t="s">
        <v>993</v>
      </c>
      <c r="H858" s="501">
        <v>11</v>
      </c>
      <c r="I858" s="501">
        <v>159</v>
      </c>
      <c r="K858" s="500" t="s">
        <v>284</v>
      </c>
      <c r="L858" s="500" t="s">
        <v>1023</v>
      </c>
      <c r="M858" s="500" t="s">
        <v>564</v>
      </c>
      <c r="N858" s="501">
        <v>8</v>
      </c>
      <c r="U858" s="500" t="s">
        <v>993</v>
      </c>
      <c r="V858" s="501">
        <v>11</v>
      </c>
      <c r="W858" s="501">
        <v>113</v>
      </c>
    </row>
    <row r="859" spans="1:23" ht="15">
      <c r="A859" s="500" t="s">
        <v>982</v>
      </c>
      <c r="B859" s="500" t="s">
        <v>254</v>
      </c>
      <c r="C859" s="500" t="s">
        <v>249</v>
      </c>
      <c r="D859" s="500" t="s">
        <v>272</v>
      </c>
      <c r="E859" s="501">
        <v>1770</v>
      </c>
      <c r="G859" s="500" t="s">
        <v>993</v>
      </c>
      <c r="H859" s="501">
        <v>12</v>
      </c>
      <c r="I859" s="501">
        <v>238</v>
      </c>
      <c r="K859" s="500" t="s">
        <v>284</v>
      </c>
      <c r="L859" s="500" t="s">
        <v>1023</v>
      </c>
      <c r="M859" s="500" t="s">
        <v>565</v>
      </c>
      <c r="N859" s="501">
        <v>1</v>
      </c>
      <c r="U859" s="500" t="s">
        <v>993</v>
      </c>
      <c r="V859" s="501">
        <v>12</v>
      </c>
      <c r="W859" s="501">
        <v>130</v>
      </c>
    </row>
    <row r="860" spans="1:23" ht="15">
      <c r="A860" s="500" t="s">
        <v>982</v>
      </c>
      <c r="B860" s="500" t="s">
        <v>254</v>
      </c>
      <c r="C860" s="500" t="s">
        <v>249</v>
      </c>
      <c r="D860" s="500" t="s">
        <v>273</v>
      </c>
      <c r="E860" s="501">
        <v>838</v>
      </c>
      <c r="G860" s="500" t="s">
        <v>994</v>
      </c>
      <c r="H860" s="501">
        <v>0</v>
      </c>
      <c r="I860" s="501">
        <v>78</v>
      </c>
      <c r="K860" s="500" t="s">
        <v>284</v>
      </c>
      <c r="L860" s="500" t="s">
        <v>1023</v>
      </c>
      <c r="M860" s="500" t="s">
        <v>558</v>
      </c>
      <c r="N860" s="501">
        <v>216</v>
      </c>
      <c r="U860" s="500" t="s">
        <v>994</v>
      </c>
      <c r="V860" s="501">
        <v>0</v>
      </c>
      <c r="W860" s="501">
        <v>9</v>
      </c>
    </row>
    <row r="861" spans="1:23" ht="15">
      <c r="A861" s="500" t="s">
        <v>982</v>
      </c>
      <c r="B861" s="500" t="s">
        <v>254</v>
      </c>
      <c r="C861" s="500" t="s">
        <v>250</v>
      </c>
      <c r="D861" s="500" t="s">
        <v>272</v>
      </c>
      <c r="E861" s="501">
        <v>1616</v>
      </c>
      <c r="G861" s="500" t="s">
        <v>994</v>
      </c>
      <c r="H861" s="501">
        <v>1</v>
      </c>
      <c r="I861" s="501">
        <v>378</v>
      </c>
      <c r="K861" s="500" t="s">
        <v>284</v>
      </c>
      <c r="L861" s="500" t="s">
        <v>1023</v>
      </c>
      <c r="M861" s="500" t="s">
        <v>563</v>
      </c>
      <c r="N861" s="501">
        <v>11</v>
      </c>
      <c r="U861" s="500" t="s">
        <v>994</v>
      </c>
      <c r="V861" s="501">
        <v>1</v>
      </c>
      <c r="W861" s="501">
        <v>33</v>
      </c>
    </row>
    <row r="862" spans="1:23" ht="15">
      <c r="A862" s="500" t="s">
        <v>982</v>
      </c>
      <c r="B862" s="500" t="s">
        <v>254</v>
      </c>
      <c r="C862" s="500" t="s">
        <v>250</v>
      </c>
      <c r="D862" s="500" t="s">
        <v>273</v>
      </c>
      <c r="E862" s="501">
        <v>863</v>
      </c>
      <c r="G862" s="500" t="s">
        <v>994</v>
      </c>
      <c r="H862" s="501">
        <v>2</v>
      </c>
      <c r="I862" s="501">
        <v>1256</v>
      </c>
      <c r="K862" s="500" t="s">
        <v>284</v>
      </c>
      <c r="L862" s="500" t="s">
        <v>1023</v>
      </c>
      <c r="M862" s="500" t="s">
        <v>559</v>
      </c>
      <c r="N862" s="501">
        <v>1</v>
      </c>
      <c r="U862" s="500" t="s">
        <v>994</v>
      </c>
      <c r="V862" s="501">
        <v>2</v>
      </c>
      <c r="W862" s="501">
        <v>171</v>
      </c>
    </row>
    <row r="863" spans="1:23" ht="15">
      <c r="A863" s="500" t="s">
        <v>982</v>
      </c>
      <c r="B863" s="500" t="s">
        <v>255</v>
      </c>
      <c r="C863" s="500" t="s">
        <v>249</v>
      </c>
      <c r="D863" s="500" t="s">
        <v>272</v>
      </c>
      <c r="E863" s="501">
        <v>1539</v>
      </c>
      <c r="G863" s="500" t="s">
        <v>994</v>
      </c>
      <c r="H863" s="501">
        <v>3</v>
      </c>
      <c r="I863" s="501">
        <v>623</v>
      </c>
      <c r="K863" s="500" t="s">
        <v>284</v>
      </c>
      <c r="L863" s="500" t="s">
        <v>1023</v>
      </c>
      <c r="M863" s="500" t="s">
        <v>566</v>
      </c>
      <c r="N863" s="501">
        <v>5</v>
      </c>
      <c r="U863" s="500" t="s">
        <v>994</v>
      </c>
      <c r="V863" s="501">
        <v>3</v>
      </c>
      <c r="W863" s="501">
        <v>88</v>
      </c>
    </row>
    <row r="864" spans="1:23" ht="15">
      <c r="A864" s="500" t="s">
        <v>982</v>
      </c>
      <c r="B864" s="500" t="s">
        <v>255</v>
      </c>
      <c r="C864" s="500" t="s">
        <v>249</v>
      </c>
      <c r="D864" s="500" t="s">
        <v>273</v>
      </c>
      <c r="E864" s="501">
        <v>646</v>
      </c>
      <c r="G864" s="500" t="s">
        <v>994</v>
      </c>
      <c r="H864" s="501">
        <v>4</v>
      </c>
      <c r="I864" s="501">
        <v>2488</v>
      </c>
      <c r="K864" s="500" t="s">
        <v>284</v>
      </c>
      <c r="L864" s="500" t="s">
        <v>1023</v>
      </c>
      <c r="M864" s="500" t="s">
        <v>560</v>
      </c>
      <c r="N864" s="501">
        <v>23</v>
      </c>
      <c r="U864" s="500" t="s">
        <v>994</v>
      </c>
      <c r="V864" s="501">
        <v>4</v>
      </c>
      <c r="W864" s="501">
        <v>477</v>
      </c>
    </row>
    <row r="865" spans="1:23" ht="15">
      <c r="A865" s="500" t="s">
        <v>982</v>
      </c>
      <c r="B865" s="500" t="s">
        <v>255</v>
      </c>
      <c r="C865" s="500" t="s">
        <v>250</v>
      </c>
      <c r="D865" s="500" t="s">
        <v>272</v>
      </c>
      <c r="E865" s="501">
        <v>1385</v>
      </c>
      <c r="G865" s="500" t="s">
        <v>994</v>
      </c>
      <c r="H865" s="501">
        <v>5</v>
      </c>
      <c r="I865" s="501">
        <v>461</v>
      </c>
      <c r="K865" s="500" t="s">
        <v>284</v>
      </c>
      <c r="L865" s="500" t="s">
        <v>1023</v>
      </c>
      <c r="M865" s="500" t="s">
        <v>255</v>
      </c>
      <c r="N865" s="501">
        <v>31</v>
      </c>
      <c r="U865" s="500" t="s">
        <v>994</v>
      </c>
      <c r="V865" s="501">
        <v>5</v>
      </c>
      <c r="W865" s="501">
        <v>69</v>
      </c>
    </row>
    <row r="866" spans="1:23" ht="15">
      <c r="A866" s="500" t="s">
        <v>982</v>
      </c>
      <c r="B866" s="500" t="s">
        <v>255</v>
      </c>
      <c r="C866" s="500" t="s">
        <v>250</v>
      </c>
      <c r="D866" s="500" t="s">
        <v>273</v>
      </c>
      <c r="E866" s="501">
        <v>548</v>
      </c>
      <c r="G866" s="500" t="s">
        <v>994</v>
      </c>
      <c r="H866" s="501">
        <v>6</v>
      </c>
      <c r="I866" s="501">
        <v>445</v>
      </c>
      <c r="K866" s="500" t="s">
        <v>284</v>
      </c>
      <c r="L866" s="500" t="s">
        <v>1023</v>
      </c>
      <c r="M866" s="500" t="s">
        <v>569</v>
      </c>
      <c r="N866" s="501">
        <v>1</v>
      </c>
      <c r="U866" s="500" t="s">
        <v>994</v>
      </c>
      <c r="V866" s="501">
        <v>6</v>
      </c>
      <c r="W866" s="501">
        <v>91</v>
      </c>
    </row>
    <row r="867" spans="1:23" ht="15">
      <c r="A867" s="500" t="s">
        <v>982</v>
      </c>
      <c r="B867" s="500" t="s">
        <v>274</v>
      </c>
      <c r="C867" s="500" t="s">
        <v>249</v>
      </c>
      <c r="D867" s="500" t="s">
        <v>272</v>
      </c>
      <c r="E867" s="501">
        <v>300</v>
      </c>
      <c r="G867" s="500" t="s">
        <v>994</v>
      </c>
      <c r="H867" s="501">
        <v>7</v>
      </c>
      <c r="I867" s="501">
        <v>439</v>
      </c>
      <c r="K867" s="500" t="s">
        <v>284</v>
      </c>
      <c r="L867" s="500" t="s">
        <v>1023</v>
      </c>
      <c r="M867" s="500" t="s">
        <v>274</v>
      </c>
      <c r="N867" s="501">
        <v>3</v>
      </c>
      <c r="U867" s="500" t="s">
        <v>994</v>
      </c>
      <c r="V867" s="501">
        <v>7</v>
      </c>
      <c r="W867" s="501">
        <v>64</v>
      </c>
    </row>
    <row r="868" spans="1:23" ht="15">
      <c r="A868" s="500" t="s">
        <v>982</v>
      </c>
      <c r="B868" s="500" t="s">
        <v>274</v>
      </c>
      <c r="C868" s="500" t="s">
        <v>249</v>
      </c>
      <c r="D868" s="500" t="s">
        <v>273</v>
      </c>
      <c r="E868" s="501">
        <v>170</v>
      </c>
      <c r="G868" s="500" t="s">
        <v>994</v>
      </c>
      <c r="H868" s="501">
        <v>8</v>
      </c>
      <c r="I868" s="501">
        <v>361</v>
      </c>
      <c r="K868" s="500" t="s">
        <v>284</v>
      </c>
      <c r="L868" s="500" t="s">
        <v>1023</v>
      </c>
      <c r="M868" s="500" t="s">
        <v>286</v>
      </c>
      <c r="N868" s="501">
        <v>11</v>
      </c>
      <c r="U868" s="500" t="s">
        <v>994</v>
      </c>
      <c r="V868" s="501">
        <v>8</v>
      </c>
      <c r="W868" s="501">
        <v>57</v>
      </c>
    </row>
    <row r="869" spans="1:23" ht="15">
      <c r="A869" s="500" t="s">
        <v>982</v>
      </c>
      <c r="B869" s="500" t="s">
        <v>274</v>
      </c>
      <c r="C869" s="500" t="s">
        <v>250</v>
      </c>
      <c r="D869" s="500" t="s">
        <v>272</v>
      </c>
      <c r="E869" s="501">
        <v>252</v>
      </c>
      <c r="G869" s="500" t="s">
        <v>994</v>
      </c>
      <c r="H869" s="501">
        <v>9</v>
      </c>
      <c r="I869" s="501">
        <v>300</v>
      </c>
      <c r="K869" s="500" t="s">
        <v>284</v>
      </c>
      <c r="L869" s="500" t="s">
        <v>1023</v>
      </c>
      <c r="M869" s="500" t="s">
        <v>283</v>
      </c>
      <c r="N869" s="501">
        <v>8719</v>
      </c>
      <c r="U869" s="500" t="s">
        <v>994</v>
      </c>
      <c r="V869" s="501">
        <v>9</v>
      </c>
      <c r="W869" s="501">
        <v>32</v>
      </c>
    </row>
    <row r="870" spans="1:23" ht="15">
      <c r="A870" s="500" t="s">
        <v>982</v>
      </c>
      <c r="B870" s="500" t="s">
        <v>274</v>
      </c>
      <c r="C870" s="500" t="s">
        <v>250</v>
      </c>
      <c r="D870" s="500" t="s">
        <v>273</v>
      </c>
      <c r="E870" s="501">
        <v>110</v>
      </c>
      <c r="G870" s="500" t="s">
        <v>994</v>
      </c>
      <c r="H870" s="501">
        <v>10</v>
      </c>
      <c r="I870" s="501">
        <v>186</v>
      </c>
      <c r="K870" s="500" t="s">
        <v>284</v>
      </c>
      <c r="L870" s="500" t="s">
        <v>1023</v>
      </c>
      <c r="M870" s="500" t="s">
        <v>284</v>
      </c>
      <c r="N870" s="501">
        <v>2</v>
      </c>
      <c r="U870" s="500" t="s">
        <v>994</v>
      </c>
      <c r="V870" s="501">
        <v>10</v>
      </c>
      <c r="W870" s="501">
        <v>31</v>
      </c>
    </row>
    <row r="871" spans="1:23" ht="15">
      <c r="A871" s="500" t="s">
        <v>982</v>
      </c>
      <c r="B871" s="500" t="s">
        <v>275</v>
      </c>
      <c r="C871" s="500" t="s">
        <v>249</v>
      </c>
      <c r="D871" s="500" t="s">
        <v>272</v>
      </c>
      <c r="E871" s="501">
        <v>266</v>
      </c>
      <c r="G871" s="500" t="s">
        <v>994</v>
      </c>
      <c r="H871" s="501">
        <v>11</v>
      </c>
      <c r="I871" s="501">
        <v>153</v>
      </c>
      <c r="K871" s="500" t="s">
        <v>284</v>
      </c>
      <c r="L871" s="500" t="s">
        <v>1023</v>
      </c>
      <c r="M871" s="500" t="s">
        <v>285</v>
      </c>
      <c r="N871" s="501">
        <v>96</v>
      </c>
      <c r="U871" s="500" t="s">
        <v>994</v>
      </c>
      <c r="V871" s="501">
        <v>11</v>
      </c>
      <c r="W871" s="501">
        <v>22</v>
      </c>
    </row>
    <row r="872" spans="1:23" ht="15">
      <c r="A872" s="500" t="s">
        <v>982</v>
      </c>
      <c r="B872" s="500" t="s">
        <v>275</v>
      </c>
      <c r="C872" s="500" t="s">
        <v>249</v>
      </c>
      <c r="D872" s="500" t="s">
        <v>273</v>
      </c>
      <c r="E872" s="501">
        <v>295</v>
      </c>
      <c r="G872" s="500" t="s">
        <v>994</v>
      </c>
      <c r="H872" s="501">
        <v>12</v>
      </c>
      <c r="I872" s="501">
        <v>250</v>
      </c>
      <c r="K872" s="500" t="s">
        <v>284</v>
      </c>
      <c r="L872" s="500" t="s">
        <v>1023</v>
      </c>
      <c r="M872" s="500" t="s">
        <v>256</v>
      </c>
      <c r="N872" s="501">
        <v>5</v>
      </c>
      <c r="U872" s="500" t="s">
        <v>994</v>
      </c>
      <c r="V872" s="501">
        <v>12</v>
      </c>
      <c r="W872" s="501">
        <v>37</v>
      </c>
    </row>
    <row r="873" spans="1:23" ht="15">
      <c r="A873" s="500" t="s">
        <v>982</v>
      </c>
      <c r="B873" s="500" t="s">
        <v>275</v>
      </c>
      <c r="C873" s="500" t="s">
        <v>250</v>
      </c>
      <c r="D873" s="500" t="s">
        <v>272</v>
      </c>
      <c r="E873" s="501">
        <v>226</v>
      </c>
      <c r="G873" s="500" t="s">
        <v>995</v>
      </c>
      <c r="H873" s="501">
        <v>0</v>
      </c>
      <c r="I873" s="501">
        <v>104</v>
      </c>
      <c r="K873" s="500" t="s">
        <v>284</v>
      </c>
      <c r="L873" s="500" t="s">
        <v>1023</v>
      </c>
      <c r="M873" s="500" t="s">
        <v>257</v>
      </c>
      <c r="N873" s="501">
        <v>287</v>
      </c>
      <c r="U873" s="500" t="s">
        <v>995</v>
      </c>
      <c r="V873" s="501">
        <v>0</v>
      </c>
      <c r="W873" s="501">
        <v>19</v>
      </c>
    </row>
    <row r="874" spans="1:23" ht="15">
      <c r="A874" s="500" t="s">
        <v>982</v>
      </c>
      <c r="B874" s="500" t="s">
        <v>275</v>
      </c>
      <c r="C874" s="500" t="s">
        <v>250</v>
      </c>
      <c r="D874" s="500" t="s">
        <v>273</v>
      </c>
      <c r="E874" s="501">
        <v>225</v>
      </c>
      <c r="G874" s="500" t="s">
        <v>995</v>
      </c>
      <c r="H874" s="501">
        <v>1</v>
      </c>
      <c r="I874" s="501">
        <v>345</v>
      </c>
      <c r="K874" s="500" t="s">
        <v>284</v>
      </c>
      <c r="L874" s="500" t="s">
        <v>1029</v>
      </c>
      <c r="M874" s="500" t="s">
        <v>254</v>
      </c>
      <c r="N874" s="501">
        <v>7</v>
      </c>
      <c r="U874" s="500" t="s">
        <v>995</v>
      </c>
      <c r="V874" s="501">
        <v>1</v>
      </c>
      <c r="W874" s="501">
        <v>80</v>
      </c>
    </row>
    <row r="875" spans="1:23" ht="15">
      <c r="A875" s="500" t="s">
        <v>983</v>
      </c>
      <c r="B875" s="500" t="s">
        <v>254</v>
      </c>
      <c r="C875" s="500" t="s">
        <v>249</v>
      </c>
      <c r="D875" s="500" t="s">
        <v>272</v>
      </c>
      <c r="E875" s="501">
        <v>89</v>
      </c>
      <c r="G875" s="500" t="s">
        <v>995</v>
      </c>
      <c r="H875" s="501">
        <v>2</v>
      </c>
      <c r="I875" s="501">
        <v>1088</v>
      </c>
      <c r="K875" s="500" t="s">
        <v>284</v>
      </c>
      <c r="L875" s="500" t="s">
        <v>1029</v>
      </c>
      <c r="M875" s="500" t="s">
        <v>564</v>
      </c>
      <c r="N875" s="501">
        <v>2</v>
      </c>
      <c r="U875" s="500" t="s">
        <v>995</v>
      </c>
      <c r="V875" s="501">
        <v>2</v>
      </c>
      <c r="W875" s="501">
        <v>272</v>
      </c>
    </row>
    <row r="876" spans="1:23" ht="15">
      <c r="A876" s="500" t="s">
        <v>983</v>
      </c>
      <c r="B876" s="500" t="s">
        <v>254</v>
      </c>
      <c r="C876" s="500" t="s">
        <v>249</v>
      </c>
      <c r="D876" s="500" t="s">
        <v>273</v>
      </c>
      <c r="E876" s="501">
        <v>236</v>
      </c>
      <c r="G876" s="500" t="s">
        <v>995</v>
      </c>
      <c r="H876" s="501">
        <v>3</v>
      </c>
      <c r="I876" s="501">
        <v>503</v>
      </c>
      <c r="K876" s="500" t="s">
        <v>284</v>
      </c>
      <c r="L876" s="500" t="s">
        <v>1029</v>
      </c>
      <c r="M876" s="500" t="s">
        <v>562</v>
      </c>
      <c r="N876" s="501">
        <v>23</v>
      </c>
      <c r="U876" s="500" t="s">
        <v>995</v>
      </c>
      <c r="V876" s="501">
        <v>3</v>
      </c>
      <c r="W876" s="501">
        <v>107</v>
      </c>
    </row>
    <row r="877" spans="1:23" ht="15">
      <c r="A877" s="500" t="s">
        <v>983</v>
      </c>
      <c r="B877" s="500" t="s">
        <v>254</v>
      </c>
      <c r="C877" s="500" t="s">
        <v>250</v>
      </c>
      <c r="D877" s="500" t="s">
        <v>272</v>
      </c>
      <c r="E877" s="501">
        <v>89</v>
      </c>
      <c r="G877" s="500" t="s">
        <v>995</v>
      </c>
      <c r="H877" s="501">
        <v>4</v>
      </c>
      <c r="I877" s="501">
        <v>1978</v>
      </c>
      <c r="K877" s="500" t="s">
        <v>284</v>
      </c>
      <c r="L877" s="500" t="s">
        <v>1029</v>
      </c>
      <c r="M877" s="500" t="s">
        <v>558</v>
      </c>
      <c r="N877" s="501">
        <v>1388</v>
      </c>
      <c r="U877" s="500" t="s">
        <v>995</v>
      </c>
      <c r="V877" s="501">
        <v>4</v>
      </c>
      <c r="W877" s="501">
        <v>865</v>
      </c>
    </row>
    <row r="878" spans="1:23" ht="15">
      <c r="A878" s="500" t="s">
        <v>983</v>
      </c>
      <c r="B878" s="500" t="s">
        <v>254</v>
      </c>
      <c r="C878" s="500" t="s">
        <v>250</v>
      </c>
      <c r="D878" s="500" t="s">
        <v>273</v>
      </c>
      <c r="E878" s="501">
        <v>245</v>
      </c>
      <c r="G878" s="500" t="s">
        <v>995</v>
      </c>
      <c r="H878" s="501">
        <v>5</v>
      </c>
      <c r="I878" s="501">
        <v>358</v>
      </c>
      <c r="K878" s="500" t="s">
        <v>284</v>
      </c>
      <c r="L878" s="500" t="s">
        <v>1029</v>
      </c>
      <c r="M878" s="500" t="s">
        <v>563</v>
      </c>
      <c r="N878" s="501">
        <v>6</v>
      </c>
      <c r="U878" s="500" t="s">
        <v>995</v>
      </c>
      <c r="V878" s="501">
        <v>5</v>
      </c>
      <c r="W878" s="501">
        <v>134</v>
      </c>
    </row>
    <row r="879" spans="1:23" ht="15">
      <c r="A879" s="500" t="s">
        <v>983</v>
      </c>
      <c r="B879" s="500" t="s">
        <v>255</v>
      </c>
      <c r="C879" s="500" t="s">
        <v>249</v>
      </c>
      <c r="D879" s="500" t="s">
        <v>272</v>
      </c>
      <c r="E879" s="501">
        <v>125</v>
      </c>
      <c r="G879" s="500" t="s">
        <v>995</v>
      </c>
      <c r="H879" s="501">
        <v>6</v>
      </c>
      <c r="I879" s="501">
        <v>426</v>
      </c>
      <c r="K879" s="500" t="s">
        <v>284</v>
      </c>
      <c r="L879" s="500" t="s">
        <v>1029</v>
      </c>
      <c r="M879" s="500" t="s">
        <v>559</v>
      </c>
      <c r="N879" s="501">
        <v>9</v>
      </c>
      <c r="U879" s="500" t="s">
        <v>995</v>
      </c>
      <c r="V879" s="501">
        <v>6</v>
      </c>
      <c r="W879" s="501">
        <v>123</v>
      </c>
    </row>
    <row r="880" spans="1:23" ht="15">
      <c r="A880" s="500" t="s">
        <v>983</v>
      </c>
      <c r="B880" s="500" t="s">
        <v>255</v>
      </c>
      <c r="C880" s="500" t="s">
        <v>249</v>
      </c>
      <c r="D880" s="500" t="s">
        <v>273</v>
      </c>
      <c r="E880" s="501">
        <v>486</v>
      </c>
      <c r="G880" s="500" t="s">
        <v>995</v>
      </c>
      <c r="H880" s="501">
        <v>7</v>
      </c>
      <c r="I880" s="501">
        <v>351</v>
      </c>
      <c r="K880" s="500" t="s">
        <v>284</v>
      </c>
      <c r="L880" s="500" t="s">
        <v>1029</v>
      </c>
      <c r="M880" s="500" t="s">
        <v>566</v>
      </c>
      <c r="N880" s="501">
        <v>4</v>
      </c>
      <c r="U880" s="500" t="s">
        <v>995</v>
      </c>
      <c r="V880" s="501">
        <v>7</v>
      </c>
      <c r="W880" s="501">
        <v>80</v>
      </c>
    </row>
    <row r="881" spans="1:23" ht="15">
      <c r="A881" s="500" t="s">
        <v>983</v>
      </c>
      <c r="B881" s="500" t="s">
        <v>255</v>
      </c>
      <c r="C881" s="500" t="s">
        <v>250</v>
      </c>
      <c r="D881" s="500" t="s">
        <v>272</v>
      </c>
      <c r="E881" s="501">
        <v>131</v>
      </c>
      <c r="G881" s="500" t="s">
        <v>995</v>
      </c>
      <c r="H881" s="501">
        <v>8</v>
      </c>
      <c r="I881" s="501">
        <v>283</v>
      </c>
      <c r="K881" s="500" t="s">
        <v>284</v>
      </c>
      <c r="L881" s="500" t="s">
        <v>1029</v>
      </c>
      <c r="M881" s="500" t="s">
        <v>560</v>
      </c>
      <c r="N881" s="501">
        <v>12</v>
      </c>
      <c r="U881" s="500" t="s">
        <v>995</v>
      </c>
      <c r="V881" s="501">
        <v>8</v>
      </c>
      <c r="W881" s="501">
        <v>54</v>
      </c>
    </row>
    <row r="882" spans="1:23" ht="15">
      <c r="A882" s="500" t="s">
        <v>983</v>
      </c>
      <c r="B882" s="500" t="s">
        <v>255</v>
      </c>
      <c r="C882" s="500" t="s">
        <v>250</v>
      </c>
      <c r="D882" s="500" t="s">
        <v>273</v>
      </c>
      <c r="E882" s="501">
        <v>452</v>
      </c>
      <c r="G882" s="500" t="s">
        <v>995</v>
      </c>
      <c r="H882" s="501">
        <v>9</v>
      </c>
      <c r="I882" s="501">
        <v>224</v>
      </c>
      <c r="K882" s="500" t="s">
        <v>284</v>
      </c>
      <c r="L882" s="500" t="s">
        <v>1029</v>
      </c>
      <c r="M882" s="500" t="s">
        <v>255</v>
      </c>
      <c r="N882" s="501">
        <v>5</v>
      </c>
      <c r="U882" s="500" t="s">
        <v>995</v>
      </c>
      <c r="V882" s="501">
        <v>9</v>
      </c>
      <c r="W882" s="501">
        <v>43</v>
      </c>
    </row>
    <row r="883" spans="1:23" ht="15">
      <c r="A883" s="500" t="s">
        <v>983</v>
      </c>
      <c r="B883" s="500" t="s">
        <v>274</v>
      </c>
      <c r="C883" s="500" t="s">
        <v>249</v>
      </c>
      <c r="D883" s="500" t="s">
        <v>273</v>
      </c>
      <c r="E883" s="501">
        <v>1</v>
      </c>
      <c r="G883" s="500" t="s">
        <v>995</v>
      </c>
      <c r="H883" s="501">
        <v>10</v>
      </c>
      <c r="I883" s="501">
        <v>182</v>
      </c>
      <c r="K883" s="500" t="s">
        <v>284</v>
      </c>
      <c r="L883" s="500" t="s">
        <v>1029</v>
      </c>
      <c r="M883" s="500" t="s">
        <v>567</v>
      </c>
      <c r="N883" s="501">
        <v>2</v>
      </c>
      <c r="U883" s="500" t="s">
        <v>995</v>
      </c>
      <c r="V883" s="501">
        <v>10</v>
      </c>
      <c r="W883" s="501">
        <v>25</v>
      </c>
    </row>
    <row r="884" spans="1:23" ht="15">
      <c r="A884" s="500" t="s">
        <v>983</v>
      </c>
      <c r="B884" s="500" t="s">
        <v>274</v>
      </c>
      <c r="C884" s="500" t="s">
        <v>250</v>
      </c>
      <c r="D884" s="500" t="s">
        <v>272</v>
      </c>
      <c r="E884" s="501">
        <v>2</v>
      </c>
      <c r="G884" s="500" t="s">
        <v>995</v>
      </c>
      <c r="H884" s="501">
        <v>11</v>
      </c>
      <c r="I884" s="501">
        <v>138</v>
      </c>
      <c r="K884" s="500" t="s">
        <v>284</v>
      </c>
      <c r="L884" s="500" t="s">
        <v>1029</v>
      </c>
      <c r="M884" s="500" t="s">
        <v>569</v>
      </c>
      <c r="N884" s="501">
        <v>5</v>
      </c>
      <c r="U884" s="500" t="s">
        <v>995</v>
      </c>
      <c r="V884" s="501">
        <v>11</v>
      </c>
      <c r="W884" s="501">
        <v>29</v>
      </c>
    </row>
    <row r="885" spans="1:23" ht="15">
      <c r="A885" s="500" t="s">
        <v>983</v>
      </c>
      <c r="B885" s="500" t="s">
        <v>274</v>
      </c>
      <c r="C885" s="500" t="s">
        <v>250</v>
      </c>
      <c r="D885" s="500" t="s">
        <v>273</v>
      </c>
      <c r="E885" s="501">
        <v>1</v>
      </c>
      <c r="G885" s="500" t="s">
        <v>995</v>
      </c>
      <c r="H885" s="501">
        <v>12</v>
      </c>
      <c r="I885" s="501">
        <v>187</v>
      </c>
      <c r="K885" s="500" t="s">
        <v>284</v>
      </c>
      <c r="L885" s="500" t="s">
        <v>1029</v>
      </c>
      <c r="M885" s="500" t="s">
        <v>286</v>
      </c>
      <c r="N885" s="501">
        <v>19</v>
      </c>
      <c r="U885" s="500" t="s">
        <v>995</v>
      </c>
      <c r="V885" s="501">
        <v>12</v>
      </c>
      <c r="W885" s="501">
        <v>30</v>
      </c>
    </row>
    <row r="886" spans="1:23" ht="15">
      <c r="A886" s="500" t="s">
        <v>983</v>
      </c>
      <c r="B886" s="500" t="s">
        <v>275</v>
      </c>
      <c r="C886" s="500" t="s">
        <v>249</v>
      </c>
      <c r="D886" s="500" t="s">
        <v>272</v>
      </c>
      <c r="E886" s="501">
        <v>158</v>
      </c>
      <c r="G886" s="500" t="s">
        <v>996</v>
      </c>
      <c r="H886" s="501">
        <v>0</v>
      </c>
      <c r="I886" s="501">
        <v>191</v>
      </c>
      <c r="K886" s="500" t="s">
        <v>284</v>
      </c>
      <c r="L886" s="500" t="s">
        <v>1029</v>
      </c>
      <c r="M886" s="500" t="s">
        <v>283</v>
      </c>
      <c r="N886" s="501">
        <v>13363</v>
      </c>
      <c r="U886" s="500" t="s">
        <v>996</v>
      </c>
      <c r="V886" s="501">
        <v>0</v>
      </c>
      <c r="W886" s="501">
        <v>379</v>
      </c>
    </row>
    <row r="887" spans="1:23" ht="15">
      <c r="A887" s="500" t="s">
        <v>983</v>
      </c>
      <c r="B887" s="500" t="s">
        <v>275</v>
      </c>
      <c r="C887" s="500" t="s">
        <v>249</v>
      </c>
      <c r="D887" s="500" t="s">
        <v>273</v>
      </c>
      <c r="E887" s="501">
        <v>391</v>
      </c>
      <c r="G887" s="500" t="s">
        <v>996</v>
      </c>
      <c r="H887" s="501">
        <v>1</v>
      </c>
      <c r="I887" s="501">
        <v>860</v>
      </c>
      <c r="K887" s="500" t="s">
        <v>284</v>
      </c>
      <c r="L887" s="500" t="s">
        <v>1029</v>
      </c>
      <c r="M887" s="500" t="s">
        <v>284</v>
      </c>
      <c r="N887" s="501">
        <v>3</v>
      </c>
      <c r="U887" s="500" t="s">
        <v>996</v>
      </c>
      <c r="V887" s="501">
        <v>1</v>
      </c>
      <c r="W887" s="501">
        <v>1656</v>
      </c>
    </row>
    <row r="888" spans="1:23" ht="15">
      <c r="A888" s="500" t="s">
        <v>983</v>
      </c>
      <c r="B888" s="500" t="s">
        <v>275</v>
      </c>
      <c r="C888" s="500" t="s">
        <v>250</v>
      </c>
      <c r="D888" s="500" t="s">
        <v>272</v>
      </c>
      <c r="E888" s="501">
        <v>137</v>
      </c>
      <c r="G888" s="500" t="s">
        <v>996</v>
      </c>
      <c r="H888" s="501">
        <v>2</v>
      </c>
      <c r="I888" s="501">
        <v>2621</v>
      </c>
      <c r="K888" s="500" t="s">
        <v>284</v>
      </c>
      <c r="L888" s="500" t="s">
        <v>1029</v>
      </c>
      <c r="M888" s="500" t="s">
        <v>285</v>
      </c>
      <c r="N888" s="501">
        <v>165</v>
      </c>
      <c r="U888" s="500" t="s">
        <v>996</v>
      </c>
      <c r="V888" s="501">
        <v>2</v>
      </c>
      <c r="W888" s="501">
        <v>4769</v>
      </c>
    </row>
    <row r="889" spans="1:23" ht="15">
      <c r="A889" s="500" t="s">
        <v>983</v>
      </c>
      <c r="B889" s="500" t="s">
        <v>275</v>
      </c>
      <c r="C889" s="500" t="s">
        <v>250</v>
      </c>
      <c r="D889" s="500" t="s">
        <v>273</v>
      </c>
      <c r="E889" s="501">
        <v>326</v>
      </c>
      <c r="G889" s="500" t="s">
        <v>996</v>
      </c>
      <c r="H889" s="501">
        <v>3</v>
      </c>
      <c r="I889" s="501">
        <v>1451</v>
      </c>
      <c r="K889" s="500" t="s">
        <v>284</v>
      </c>
      <c r="L889" s="500" t="s">
        <v>1029</v>
      </c>
      <c r="M889" s="500" t="s">
        <v>256</v>
      </c>
      <c r="N889" s="501">
        <v>42</v>
      </c>
      <c r="U889" s="500" t="s">
        <v>996</v>
      </c>
      <c r="V889" s="501">
        <v>3</v>
      </c>
      <c r="W889" s="501">
        <v>2242</v>
      </c>
    </row>
    <row r="890" spans="1:23" ht="15">
      <c r="A890" s="500" t="s">
        <v>984</v>
      </c>
      <c r="B890" s="500" t="s">
        <v>254</v>
      </c>
      <c r="C890" s="500" t="s">
        <v>249</v>
      </c>
      <c r="D890" s="500" t="s">
        <v>272</v>
      </c>
      <c r="E890" s="501">
        <v>572</v>
      </c>
      <c r="G890" s="500" t="s">
        <v>996</v>
      </c>
      <c r="H890" s="501">
        <v>4</v>
      </c>
      <c r="I890" s="501">
        <v>5504</v>
      </c>
      <c r="K890" s="500" t="s">
        <v>284</v>
      </c>
      <c r="L890" s="500" t="s">
        <v>1029</v>
      </c>
      <c r="M890" s="500" t="s">
        <v>257</v>
      </c>
      <c r="N890" s="501">
        <v>828</v>
      </c>
      <c r="U890" s="500" t="s">
        <v>996</v>
      </c>
      <c r="V890" s="501">
        <v>4</v>
      </c>
      <c r="W890" s="501">
        <v>14551</v>
      </c>
    </row>
    <row r="891" spans="1:23" ht="15">
      <c r="A891" s="500" t="s">
        <v>984</v>
      </c>
      <c r="B891" s="500" t="s">
        <v>254</v>
      </c>
      <c r="C891" s="500" t="s">
        <v>249</v>
      </c>
      <c r="D891" s="500" t="s">
        <v>273</v>
      </c>
      <c r="E891" s="501">
        <v>677</v>
      </c>
      <c r="G891" s="500" t="s">
        <v>996</v>
      </c>
      <c r="H891" s="501">
        <v>5</v>
      </c>
      <c r="I891" s="501">
        <v>1035</v>
      </c>
      <c r="K891" s="500" t="s">
        <v>284</v>
      </c>
      <c r="L891" s="500" t="s">
        <v>1039</v>
      </c>
      <c r="M891" s="500" t="s">
        <v>254</v>
      </c>
      <c r="N891" s="501">
        <v>3</v>
      </c>
      <c r="U891" s="500" t="s">
        <v>996</v>
      </c>
      <c r="V891" s="501">
        <v>5</v>
      </c>
      <c r="W891" s="501">
        <v>2138</v>
      </c>
    </row>
    <row r="892" spans="1:23" ht="15">
      <c r="A892" s="500" t="s">
        <v>984</v>
      </c>
      <c r="B892" s="500" t="s">
        <v>254</v>
      </c>
      <c r="C892" s="500" t="s">
        <v>250</v>
      </c>
      <c r="D892" s="500" t="s">
        <v>272</v>
      </c>
      <c r="E892" s="501">
        <v>581</v>
      </c>
      <c r="G892" s="500" t="s">
        <v>996</v>
      </c>
      <c r="H892" s="501">
        <v>6</v>
      </c>
      <c r="I892" s="501">
        <v>1027</v>
      </c>
      <c r="K892" s="500" t="s">
        <v>284</v>
      </c>
      <c r="L892" s="500" t="s">
        <v>1039</v>
      </c>
      <c r="M892" s="500" t="s">
        <v>558</v>
      </c>
      <c r="N892" s="501">
        <v>39</v>
      </c>
      <c r="U892" s="500" t="s">
        <v>996</v>
      </c>
      <c r="V892" s="501">
        <v>6</v>
      </c>
      <c r="W892" s="501">
        <v>2091</v>
      </c>
    </row>
    <row r="893" spans="1:23" ht="15">
      <c r="A893" s="500" t="s">
        <v>984</v>
      </c>
      <c r="B893" s="500" t="s">
        <v>254</v>
      </c>
      <c r="C893" s="500" t="s">
        <v>250</v>
      </c>
      <c r="D893" s="500" t="s">
        <v>273</v>
      </c>
      <c r="E893" s="501">
        <v>661</v>
      </c>
      <c r="G893" s="500" t="s">
        <v>996</v>
      </c>
      <c r="H893" s="501">
        <v>7</v>
      </c>
      <c r="I893" s="501">
        <v>878</v>
      </c>
      <c r="K893" s="500" t="s">
        <v>284</v>
      </c>
      <c r="L893" s="500" t="s">
        <v>1039</v>
      </c>
      <c r="M893" s="500" t="s">
        <v>560</v>
      </c>
      <c r="N893" s="501">
        <v>1</v>
      </c>
      <c r="U893" s="500" t="s">
        <v>996</v>
      </c>
      <c r="V893" s="501">
        <v>7</v>
      </c>
      <c r="W893" s="501">
        <v>1702</v>
      </c>
    </row>
    <row r="894" spans="1:23" ht="15">
      <c r="A894" s="500" t="s">
        <v>984</v>
      </c>
      <c r="B894" s="500" t="s">
        <v>255</v>
      </c>
      <c r="C894" s="500" t="s">
        <v>249</v>
      </c>
      <c r="D894" s="500" t="s">
        <v>272</v>
      </c>
      <c r="E894" s="501">
        <v>253</v>
      </c>
      <c r="G894" s="500" t="s">
        <v>996</v>
      </c>
      <c r="H894" s="501">
        <v>8</v>
      </c>
      <c r="I894" s="501">
        <v>720</v>
      </c>
      <c r="K894" s="500" t="s">
        <v>284</v>
      </c>
      <c r="L894" s="500" t="s">
        <v>1039</v>
      </c>
      <c r="M894" s="500" t="s">
        <v>255</v>
      </c>
      <c r="N894" s="501">
        <v>2</v>
      </c>
      <c r="U894" s="500" t="s">
        <v>996</v>
      </c>
      <c r="V894" s="501">
        <v>8</v>
      </c>
      <c r="W894" s="501">
        <v>1286</v>
      </c>
    </row>
    <row r="895" spans="1:23" ht="15">
      <c r="A895" s="500" t="s">
        <v>984</v>
      </c>
      <c r="B895" s="500" t="s">
        <v>255</v>
      </c>
      <c r="C895" s="500" t="s">
        <v>249</v>
      </c>
      <c r="D895" s="500" t="s">
        <v>273</v>
      </c>
      <c r="E895" s="501">
        <v>136</v>
      </c>
      <c r="G895" s="500" t="s">
        <v>996</v>
      </c>
      <c r="H895" s="501">
        <v>9</v>
      </c>
      <c r="I895" s="501">
        <v>546</v>
      </c>
      <c r="K895" s="500" t="s">
        <v>284</v>
      </c>
      <c r="L895" s="500" t="s">
        <v>1039</v>
      </c>
      <c r="M895" s="500" t="s">
        <v>274</v>
      </c>
      <c r="N895" s="501">
        <v>1</v>
      </c>
      <c r="U895" s="500" t="s">
        <v>996</v>
      </c>
      <c r="V895" s="501">
        <v>9</v>
      </c>
      <c r="W895" s="501">
        <v>930</v>
      </c>
    </row>
    <row r="896" spans="1:23" ht="15">
      <c r="A896" s="500" t="s">
        <v>984</v>
      </c>
      <c r="B896" s="500" t="s">
        <v>255</v>
      </c>
      <c r="C896" s="500" t="s">
        <v>250</v>
      </c>
      <c r="D896" s="500" t="s">
        <v>272</v>
      </c>
      <c r="E896" s="501">
        <v>312</v>
      </c>
      <c r="G896" s="500" t="s">
        <v>996</v>
      </c>
      <c r="H896" s="501">
        <v>10</v>
      </c>
      <c r="I896" s="501">
        <v>459</v>
      </c>
      <c r="K896" s="500" t="s">
        <v>284</v>
      </c>
      <c r="L896" s="500" t="s">
        <v>1039</v>
      </c>
      <c r="M896" s="500" t="s">
        <v>286</v>
      </c>
      <c r="N896" s="501">
        <v>2</v>
      </c>
      <c r="U896" s="500" t="s">
        <v>996</v>
      </c>
      <c r="V896" s="501">
        <v>10</v>
      </c>
      <c r="W896" s="501">
        <v>653</v>
      </c>
    </row>
    <row r="897" spans="1:23" ht="15">
      <c r="A897" s="500" t="s">
        <v>984</v>
      </c>
      <c r="B897" s="500" t="s">
        <v>255</v>
      </c>
      <c r="C897" s="500" t="s">
        <v>250</v>
      </c>
      <c r="D897" s="500" t="s">
        <v>273</v>
      </c>
      <c r="E897" s="501">
        <v>145</v>
      </c>
      <c r="G897" s="500" t="s">
        <v>996</v>
      </c>
      <c r="H897" s="501">
        <v>11</v>
      </c>
      <c r="I897" s="501">
        <v>357</v>
      </c>
      <c r="K897" s="500" t="s">
        <v>284</v>
      </c>
      <c r="L897" s="500" t="s">
        <v>1039</v>
      </c>
      <c r="M897" s="500" t="s">
        <v>283</v>
      </c>
      <c r="N897" s="501">
        <v>3426</v>
      </c>
      <c r="U897" s="500" t="s">
        <v>996</v>
      </c>
      <c r="V897" s="501">
        <v>11</v>
      </c>
      <c r="W897" s="501">
        <v>433</v>
      </c>
    </row>
    <row r="898" spans="1:23" ht="15">
      <c r="A898" s="500" t="s">
        <v>984</v>
      </c>
      <c r="B898" s="500" t="s">
        <v>274</v>
      </c>
      <c r="C898" s="500" t="s">
        <v>249</v>
      </c>
      <c r="D898" s="500" t="s">
        <v>273</v>
      </c>
      <c r="E898" s="501">
        <v>1</v>
      </c>
      <c r="G898" s="500" t="s">
        <v>996</v>
      </c>
      <c r="H898" s="501">
        <v>12</v>
      </c>
      <c r="I898" s="501">
        <v>468</v>
      </c>
      <c r="K898" s="500" t="s">
        <v>284</v>
      </c>
      <c r="L898" s="500" t="s">
        <v>1039</v>
      </c>
      <c r="M898" s="500" t="s">
        <v>285</v>
      </c>
      <c r="N898" s="501">
        <v>9</v>
      </c>
      <c r="U898" s="500" t="s">
        <v>996</v>
      </c>
      <c r="V898" s="501">
        <v>12</v>
      </c>
      <c r="W898" s="501">
        <v>469</v>
      </c>
    </row>
    <row r="899" spans="1:23" ht="15">
      <c r="A899" s="500" t="s">
        <v>984</v>
      </c>
      <c r="B899" s="500" t="s">
        <v>274</v>
      </c>
      <c r="C899" s="500" t="s">
        <v>250</v>
      </c>
      <c r="D899" s="500" t="s">
        <v>273</v>
      </c>
      <c r="E899" s="501">
        <v>2</v>
      </c>
      <c r="G899" s="500" t="s">
        <v>997</v>
      </c>
      <c r="H899" s="501">
        <v>0</v>
      </c>
      <c r="I899" s="501">
        <v>27</v>
      </c>
      <c r="K899" s="500" t="s">
        <v>284</v>
      </c>
      <c r="L899" s="500" t="s">
        <v>1039</v>
      </c>
      <c r="M899" s="500" t="s">
        <v>256</v>
      </c>
      <c r="N899" s="501">
        <v>1</v>
      </c>
      <c r="U899" s="500" t="s">
        <v>997</v>
      </c>
      <c r="V899" s="501">
        <v>0</v>
      </c>
      <c r="W899" s="501">
        <v>3</v>
      </c>
    </row>
    <row r="900" spans="1:23" ht="15">
      <c r="A900" s="500" t="s">
        <v>984</v>
      </c>
      <c r="B900" s="500" t="s">
        <v>275</v>
      </c>
      <c r="C900" s="500" t="s">
        <v>249</v>
      </c>
      <c r="D900" s="500" t="s">
        <v>272</v>
      </c>
      <c r="E900" s="501">
        <v>108</v>
      </c>
      <c r="G900" s="500" t="s">
        <v>997</v>
      </c>
      <c r="H900" s="501">
        <v>1</v>
      </c>
      <c r="I900" s="501">
        <v>149</v>
      </c>
      <c r="K900" s="500" t="s">
        <v>284</v>
      </c>
      <c r="L900" s="500" t="s">
        <v>1039</v>
      </c>
      <c r="M900" s="500" t="s">
        <v>257</v>
      </c>
      <c r="N900" s="501">
        <v>566</v>
      </c>
      <c r="U900" s="500" t="s">
        <v>997</v>
      </c>
      <c r="V900" s="501">
        <v>1</v>
      </c>
      <c r="W900" s="501">
        <v>30</v>
      </c>
    </row>
    <row r="901" spans="1:23" ht="15">
      <c r="A901" s="500" t="s">
        <v>984</v>
      </c>
      <c r="B901" s="500" t="s">
        <v>275</v>
      </c>
      <c r="C901" s="500" t="s">
        <v>249</v>
      </c>
      <c r="D901" s="500" t="s">
        <v>273</v>
      </c>
      <c r="E901" s="501">
        <v>71</v>
      </c>
      <c r="G901" s="500" t="s">
        <v>997</v>
      </c>
      <c r="H901" s="501">
        <v>2</v>
      </c>
      <c r="I901" s="501">
        <v>655</v>
      </c>
      <c r="K901" s="500" t="s">
        <v>284</v>
      </c>
      <c r="L901" s="500" t="s">
        <v>1043</v>
      </c>
      <c r="M901" s="500" t="s">
        <v>283</v>
      </c>
      <c r="N901" s="501">
        <v>5</v>
      </c>
      <c r="U901" s="500" t="s">
        <v>997</v>
      </c>
      <c r="V901" s="501">
        <v>2</v>
      </c>
      <c r="W901" s="501">
        <v>119</v>
      </c>
    </row>
    <row r="902" spans="1:23" ht="15">
      <c r="A902" s="500" t="s">
        <v>984</v>
      </c>
      <c r="B902" s="500" t="s">
        <v>275</v>
      </c>
      <c r="C902" s="500" t="s">
        <v>250</v>
      </c>
      <c r="D902" s="500" t="s">
        <v>272</v>
      </c>
      <c r="E902" s="501">
        <v>78</v>
      </c>
      <c r="G902" s="500" t="s">
        <v>997</v>
      </c>
      <c r="H902" s="501">
        <v>3</v>
      </c>
      <c r="I902" s="501">
        <v>365</v>
      </c>
      <c r="K902" s="500" t="s">
        <v>284</v>
      </c>
      <c r="L902" s="500" t="s">
        <v>1043</v>
      </c>
      <c r="M902" s="500" t="s">
        <v>254</v>
      </c>
      <c r="N902" s="501">
        <v>5</v>
      </c>
      <c r="U902" s="500" t="s">
        <v>997</v>
      </c>
      <c r="V902" s="501">
        <v>3</v>
      </c>
      <c r="W902" s="501">
        <v>61</v>
      </c>
    </row>
    <row r="903" spans="1:23" ht="15">
      <c r="A903" s="500" t="s">
        <v>984</v>
      </c>
      <c r="B903" s="500" t="s">
        <v>275</v>
      </c>
      <c r="C903" s="500" t="s">
        <v>250</v>
      </c>
      <c r="D903" s="500" t="s">
        <v>273</v>
      </c>
      <c r="E903" s="501">
        <v>89</v>
      </c>
      <c r="G903" s="500" t="s">
        <v>997</v>
      </c>
      <c r="H903" s="501">
        <v>4</v>
      </c>
      <c r="I903" s="501">
        <v>1327</v>
      </c>
      <c r="K903" s="500" t="s">
        <v>284</v>
      </c>
      <c r="L903" s="500" t="s">
        <v>1043</v>
      </c>
      <c r="M903" s="500" t="s">
        <v>558</v>
      </c>
      <c r="N903" s="501">
        <v>2160</v>
      </c>
      <c r="U903" s="500" t="s">
        <v>997</v>
      </c>
      <c r="V903" s="501">
        <v>4</v>
      </c>
      <c r="W903" s="501">
        <v>291</v>
      </c>
    </row>
    <row r="904" spans="1:23" ht="15">
      <c r="A904" s="500" t="s">
        <v>985</v>
      </c>
      <c r="B904" s="500" t="s">
        <v>254</v>
      </c>
      <c r="C904" s="500" t="s">
        <v>249</v>
      </c>
      <c r="D904" s="500" t="s">
        <v>272</v>
      </c>
      <c r="E904" s="501">
        <v>2</v>
      </c>
      <c r="G904" s="500" t="s">
        <v>997</v>
      </c>
      <c r="H904" s="501">
        <v>5</v>
      </c>
      <c r="I904" s="501">
        <v>279</v>
      </c>
      <c r="K904" s="500" t="s">
        <v>284</v>
      </c>
      <c r="L904" s="500" t="s">
        <v>1043</v>
      </c>
      <c r="M904" s="500" t="s">
        <v>563</v>
      </c>
      <c r="N904" s="501">
        <v>1</v>
      </c>
      <c r="U904" s="500" t="s">
        <v>997</v>
      </c>
      <c r="V904" s="501">
        <v>5</v>
      </c>
      <c r="W904" s="501">
        <v>62</v>
      </c>
    </row>
    <row r="905" spans="1:23" ht="15">
      <c r="A905" s="500" t="s">
        <v>985</v>
      </c>
      <c r="B905" s="500" t="s">
        <v>254</v>
      </c>
      <c r="C905" s="500" t="s">
        <v>249</v>
      </c>
      <c r="D905" s="500" t="s">
        <v>273</v>
      </c>
      <c r="E905" s="501">
        <v>1</v>
      </c>
      <c r="G905" s="500" t="s">
        <v>997</v>
      </c>
      <c r="H905" s="501">
        <v>6</v>
      </c>
      <c r="I905" s="501">
        <v>330</v>
      </c>
      <c r="K905" s="500" t="s">
        <v>284</v>
      </c>
      <c r="L905" s="500" t="s">
        <v>1043</v>
      </c>
      <c r="M905" s="500" t="s">
        <v>559</v>
      </c>
      <c r="N905" s="501">
        <v>2</v>
      </c>
      <c r="U905" s="500" t="s">
        <v>997</v>
      </c>
      <c r="V905" s="501">
        <v>6</v>
      </c>
      <c r="W905" s="501">
        <v>49</v>
      </c>
    </row>
    <row r="906" spans="1:23" ht="15">
      <c r="A906" s="500" t="s">
        <v>985</v>
      </c>
      <c r="B906" s="500" t="s">
        <v>254</v>
      </c>
      <c r="C906" s="500" t="s">
        <v>249</v>
      </c>
      <c r="D906" s="500" t="s">
        <v>272</v>
      </c>
      <c r="E906" s="501">
        <v>216</v>
      </c>
      <c r="G906" s="500" t="s">
        <v>997</v>
      </c>
      <c r="H906" s="501">
        <v>7</v>
      </c>
      <c r="I906" s="501">
        <v>304</v>
      </c>
      <c r="K906" s="500" t="s">
        <v>284</v>
      </c>
      <c r="L906" s="500" t="s">
        <v>1043</v>
      </c>
      <c r="M906" s="500" t="s">
        <v>560</v>
      </c>
      <c r="N906" s="501">
        <v>1</v>
      </c>
      <c r="U906" s="500" t="s">
        <v>997</v>
      </c>
      <c r="V906" s="501">
        <v>7</v>
      </c>
      <c r="W906" s="501">
        <v>52</v>
      </c>
    </row>
    <row r="907" spans="1:23" ht="15">
      <c r="A907" s="500" t="s">
        <v>985</v>
      </c>
      <c r="B907" s="500" t="s">
        <v>254</v>
      </c>
      <c r="C907" s="500" t="s">
        <v>249</v>
      </c>
      <c r="D907" s="500" t="s">
        <v>273</v>
      </c>
      <c r="E907" s="501">
        <v>469</v>
      </c>
      <c r="G907" s="500" t="s">
        <v>997</v>
      </c>
      <c r="H907" s="501">
        <v>8</v>
      </c>
      <c r="I907" s="501">
        <v>283</v>
      </c>
      <c r="K907" s="500" t="s">
        <v>284</v>
      </c>
      <c r="L907" s="500" t="s">
        <v>1043</v>
      </c>
      <c r="M907" s="500" t="s">
        <v>255</v>
      </c>
      <c r="N907" s="501">
        <v>1</v>
      </c>
      <c r="U907" s="500" t="s">
        <v>997</v>
      </c>
      <c r="V907" s="501">
        <v>8</v>
      </c>
      <c r="W907" s="501">
        <v>52</v>
      </c>
    </row>
    <row r="908" spans="1:23" ht="15">
      <c r="A908" s="500" t="s">
        <v>985</v>
      </c>
      <c r="B908" s="500" t="s">
        <v>254</v>
      </c>
      <c r="C908" s="500" t="s">
        <v>250</v>
      </c>
      <c r="D908" s="500" t="s">
        <v>272</v>
      </c>
      <c r="E908" s="501">
        <v>258</v>
      </c>
      <c r="G908" s="500" t="s">
        <v>997</v>
      </c>
      <c r="H908" s="501">
        <v>9</v>
      </c>
      <c r="I908" s="501">
        <v>263</v>
      </c>
      <c r="K908" s="500" t="s">
        <v>284</v>
      </c>
      <c r="L908" s="500" t="s">
        <v>1043</v>
      </c>
      <c r="M908" s="500" t="s">
        <v>1105</v>
      </c>
      <c r="N908" s="501">
        <v>1</v>
      </c>
      <c r="U908" s="500" t="s">
        <v>997</v>
      </c>
      <c r="V908" s="501">
        <v>9</v>
      </c>
      <c r="W908" s="501">
        <v>33</v>
      </c>
    </row>
    <row r="909" spans="1:23" ht="15">
      <c r="A909" s="500" t="s">
        <v>985</v>
      </c>
      <c r="B909" s="500" t="s">
        <v>254</v>
      </c>
      <c r="C909" s="500" t="s">
        <v>250</v>
      </c>
      <c r="D909" s="500" t="s">
        <v>273</v>
      </c>
      <c r="E909" s="501">
        <v>388</v>
      </c>
      <c r="G909" s="500" t="s">
        <v>997</v>
      </c>
      <c r="H909" s="501">
        <v>10</v>
      </c>
      <c r="I909" s="501">
        <v>172</v>
      </c>
      <c r="K909" s="500" t="s">
        <v>284</v>
      </c>
      <c r="L909" s="500" t="s">
        <v>1043</v>
      </c>
      <c r="M909" s="500" t="s">
        <v>286</v>
      </c>
      <c r="N909" s="501">
        <v>34</v>
      </c>
      <c r="U909" s="500" t="s">
        <v>997</v>
      </c>
      <c r="V909" s="501">
        <v>10</v>
      </c>
      <c r="W909" s="501">
        <v>32</v>
      </c>
    </row>
    <row r="910" spans="1:23" ht="15">
      <c r="A910" s="500" t="s">
        <v>985</v>
      </c>
      <c r="B910" s="500" t="s">
        <v>255</v>
      </c>
      <c r="C910" s="500" t="s">
        <v>249</v>
      </c>
      <c r="D910" s="500" t="s">
        <v>272</v>
      </c>
      <c r="E910" s="501">
        <v>336</v>
      </c>
      <c r="G910" s="500" t="s">
        <v>997</v>
      </c>
      <c r="H910" s="501">
        <v>11</v>
      </c>
      <c r="I910" s="501">
        <v>112</v>
      </c>
      <c r="K910" s="500" t="s">
        <v>284</v>
      </c>
      <c r="L910" s="500" t="s">
        <v>1043</v>
      </c>
      <c r="M910" s="500" t="s">
        <v>283</v>
      </c>
      <c r="N910" s="501">
        <v>10040</v>
      </c>
      <c r="U910" s="500" t="s">
        <v>997</v>
      </c>
      <c r="V910" s="501">
        <v>11</v>
      </c>
      <c r="W910" s="501">
        <v>17</v>
      </c>
    </row>
    <row r="911" spans="1:23" ht="15">
      <c r="A911" s="500" t="s">
        <v>985</v>
      </c>
      <c r="B911" s="500" t="s">
        <v>255</v>
      </c>
      <c r="C911" s="500" t="s">
        <v>249</v>
      </c>
      <c r="D911" s="500" t="s">
        <v>273</v>
      </c>
      <c r="E911" s="501">
        <v>343</v>
      </c>
      <c r="G911" s="500" t="s">
        <v>997</v>
      </c>
      <c r="H911" s="501">
        <v>12</v>
      </c>
      <c r="I911" s="501">
        <v>136</v>
      </c>
      <c r="K911" s="500" t="s">
        <v>284</v>
      </c>
      <c r="L911" s="500" t="s">
        <v>1043</v>
      </c>
      <c r="M911" s="500" t="s">
        <v>284</v>
      </c>
      <c r="N911" s="501">
        <v>1</v>
      </c>
      <c r="U911" s="500" t="s">
        <v>997</v>
      </c>
      <c r="V911" s="501">
        <v>12</v>
      </c>
      <c r="W911" s="501">
        <v>25</v>
      </c>
    </row>
    <row r="912" spans="1:23" ht="15">
      <c r="A912" s="500" t="s">
        <v>985</v>
      </c>
      <c r="B912" s="500" t="s">
        <v>255</v>
      </c>
      <c r="C912" s="500" t="s">
        <v>250</v>
      </c>
      <c r="D912" s="500" t="s">
        <v>272</v>
      </c>
      <c r="E912" s="501">
        <v>347</v>
      </c>
      <c r="G912" s="500" t="s">
        <v>998</v>
      </c>
      <c r="H912" s="501">
        <v>0</v>
      </c>
      <c r="I912" s="501">
        <v>82</v>
      </c>
      <c r="K912" s="500" t="s">
        <v>284</v>
      </c>
      <c r="L912" s="500" t="s">
        <v>1043</v>
      </c>
      <c r="M912" s="500" t="s">
        <v>285</v>
      </c>
      <c r="N912" s="501">
        <v>41</v>
      </c>
      <c r="U912" s="500" t="s">
        <v>998</v>
      </c>
      <c r="V912" s="501">
        <v>0</v>
      </c>
      <c r="W912" s="501">
        <v>3</v>
      </c>
    </row>
    <row r="913" spans="1:23" ht="15">
      <c r="A913" s="500" t="s">
        <v>985</v>
      </c>
      <c r="B913" s="500" t="s">
        <v>255</v>
      </c>
      <c r="C913" s="500" t="s">
        <v>250</v>
      </c>
      <c r="D913" s="500" t="s">
        <v>273</v>
      </c>
      <c r="E913" s="501">
        <v>271</v>
      </c>
      <c r="G913" s="500" t="s">
        <v>998</v>
      </c>
      <c r="H913" s="501">
        <v>1</v>
      </c>
      <c r="I913" s="501">
        <v>474</v>
      </c>
      <c r="K913" s="500" t="s">
        <v>284</v>
      </c>
      <c r="L913" s="500" t="s">
        <v>1043</v>
      </c>
      <c r="M913" s="500" t="s">
        <v>256</v>
      </c>
      <c r="N913" s="501">
        <v>4</v>
      </c>
      <c r="U913" s="500" t="s">
        <v>998</v>
      </c>
      <c r="V913" s="501">
        <v>1</v>
      </c>
      <c r="W913" s="501">
        <v>8</v>
      </c>
    </row>
    <row r="914" spans="1:23" ht="15">
      <c r="A914" s="500" t="s">
        <v>985</v>
      </c>
      <c r="B914" s="500" t="s">
        <v>274</v>
      </c>
      <c r="C914" s="500" t="s">
        <v>249</v>
      </c>
      <c r="D914" s="500" t="s">
        <v>273</v>
      </c>
      <c r="E914" s="501">
        <v>7</v>
      </c>
      <c r="G914" s="500" t="s">
        <v>998</v>
      </c>
      <c r="H914" s="501">
        <v>2</v>
      </c>
      <c r="I914" s="501">
        <v>1235</v>
      </c>
      <c r="K914" s="500" t="s">
        <v>284</v>
      </c>
      <c r="L914" s="500" t="s">
        <v>1043</v>
      </c>
      <c r="M914" s="500" t="s">
        <v>257</v>
      </c>
      <c r="N914" s="501">
        <v>827</v>
      </c>
      <c r="U914" s="500" t="s">
        <v>998</v>
      </c>
      <c r="V914" s="501">
        <v>2</v>
      </c>
      <c r="W914" s="501">
        <v>38</v>
      </c>
    </row>
    <row r="915" spans="1:23" ht="15">
      <c r="A915" s="500" t="s">
        <v>985</v>
      </c>
      <c r="B915" s="500" t="s">
        <v>274</v>
      </c>
      <c r="C915" s="500" t="s">
        <v>250</v>
      </c>
      <c r="D915" s="500" t="s">
        <v>272</v>
      </c>
      <c r="E915" s="501">
        <v>1</v>
      </c>
      <c r="G915" s="500" t="s">
        <v>998</v>
      </c>
      <c r="H915" s="501">
        <v>3</v>
      </c>
      <c r="I915" s="501">
        <v>474</v>
      </c>
      <c r="K915" s="500" t="s">
        <v>284</v>
      </c>
      <c r="L915" s="500" t="s">
        <v>1049</v>
      </c>
      <c r="M915" s="500" t="s">
        <v>283</v>
      </c>
      <c r="N915" s="501">
        <v>5</v>
      </c>
      <c r="U915" s="500" t="s">
        <v>998</v>
      </c>
      <c r="V915" s="501">
        <v>3</v>
      </c>
      <c r="W915" s="501">
        <v>9</v>
      </c>
    </row>
    <row r="916" spans="1:23" ht="15">
      <c r="A916" s="500" t="s">
        <v>985</v>
      </c>
      <c r="B916" s="500" t="s">
        <v>274</v>
      </c>
      <c r="C916" s="500" t="s">
        <v>250</v>
      </c>
      <c r="D916" s="500" t="s">
        <v>273</v>
      </c>
      <c r="E916" s="501">
        <v>4</v>
      </c>
      <c r="G916" s="500" t="s">
        <v>998</v>
      </c>
      <c r="H916" s="501">
        <v>4</v>
      </c>
      <c r="I916" s="501">
        <v>1385</v>
      </c>
      <c r="K916" s="500" t="s">
        <v>284</v>
      </c>
      <c r="L916" s="500" t="s">
        <v>1049</v>
      </c>
      <c r="M916" s="500" t="s">
        <v>254</v>
      </c>
      <c r="N916" s="501">
        <v>11</v>
      </c>
      <c r="U916" s="500" t="s">
        <v>998</v>
      </c>
      <c r="V916" s="501">
        <v>4</v>
      </c>
      <c r="W916" s="501">
        <v>136</v>
      </c>
    </row>
    <row r="917" spans="1:23" ht="15">
      <c r="A917" s="500" t="s">
        <v>985</v>
      </c>
      <c r="B917" s="500" t="s">
        <v>275</v>
      </c>
      <c r="C917" s="500" t="s">
        <v>249</v>
      </c>
      <c r="D917" s="500" t="s">
        <v>272</v>
      </c>
      <c r="E917" s="501">
        <v>44</v>
      </c>
      <c r="G917" s="500" t="s">
        <v>998</v>
      </c>
      <c r="H917" s="501">
        <v>5</v>
      </c>
      <c r="I917" s="501">
        <v>126</v>
      </c>
      <c r="K917" s="500" t="s">
        <v>284</v>
      </c>
      <c r="L917" s="500" t="s">
        <v>1049</v>
      </c>
      <c r="M917" s="500" t="s">
        <v>561</v>
      </c>
      <c r="N917" s="501">
        <v>1</v>
      </c>
      <c r="U917" s="500" t="s">
        <v>998</v>
      </c>
      <c r="V917" s="501">
        <v>5</v>
      </c>
      <c r="W917" s="501">
        <v>21</v>
      </c>
    </row>
    <row r="918" spans="1:23" ht="15">
      <c r="A918" s="500" t="s">
        <v>985</v>
      </c>
      <c r="B918" s="500" t="s">
        <v>275</v>
      </c>
      <c r="C918" s="500" t="s">
        <v>249</v>
      </c>
      <c r="D918" s="500" t="s">
        <v>273</v>
      </c>
      <c r="E918" s="501">
        <v>55</v>
      </c>
      <c r="G918" s="500" t="s">
        <v>998</v>
      </c>
      <c r="H918" s="501">
        <v>6</v>
      </c>
      <c r="I918" s="501">
        <v>121</v>
      </c>
      <c r="K918" s="500" t="s">
        <v>284</v>
      </c>
      <c r="L918" s="500" t="s">
        <v>1049</v>
      </c>
      <c r="M918" s="500" t="s">
        <v>562</v>
      </c>
      <c r="N918" s="501">
        <v>32</v>
      </c>
      <c r="U918" s="500" t="s">
        <v>998</v>
      </c>
      <c r="V918" s="501">
        <v>6</v>
      </c>
      <c r="W918" s="501">
        <v>19</v>
      </c>
    </row>
    <row r="919" spans="1:23" ht="15">
      <c r="A919" s="500" t="s">
        <v>985</v>
      </c>
      <c r="B919" s="500" t="s">
        <v>275</v>
      </c>
      <c r="C919" s="500" t="s">
        <v>250</v>
      </c>
      <c r="D919" s="500" t="s">
        <v>272</v>
      </c>
      <c r="E919" s="501">
        <v>45</v>
      </c>
      <c r="G919" s="500" t="s">
        <v>998</v>
      </c>
      <c r="H919" s="501">
        <v>7</v>
      </c>
      <c r="I919" s="501">
        <v>113</v>
      </c>
      <c r="K919" s="500" t="s">
        <v>284</v>
      </c>
      <c r="L919" s="500" t="s">
        <v>1049</v>
      </c>
      <c r="M919" s="500" t="s">
        <v>558</v>
      </c>
      <c r="N919" s="501">
        <v>590</v>
      </c>
      <c r="U919" s="500" t="s">
        <v>998</v>
      </c>
      <c r="V919" s="501">
        <v>7</v>
      </c>
      <c r="W919" s="501">
        <v>11</v>
      </c>
    </row>
    <row r="920" spans="1:23" ht="15">
      <c r="A920" s="500" t="s">
        <v>985</v>
      </c>
      <c r="B920" s="500" t="s">
        <v>275</v>
      </c>
      <c r="C920" s="500" t="s">
        <v>250</v>
      </c>
      <c r="D920" s="500" t="s">
        <v>273</v>
      </c>
      <c r="E920" s="501">
        <v>44</v>
      </c>
      <c r="G920" s="500" t="s">
        <v>998</v>
      </c>
      <c r="H920" s="501">
        <v>8</v>
      </c>
      <c r="I920" s="501">
        <v>70</v>
      </c>
      <c r="K920" s="500" t="s">
        <v>284</v>
      </c>
      <c r="L920" s="500" t="s">
        <v>1049</v>
      </c>
      <c r="M920" s="500" t="s">
        <v>563</v>
      </c>
      <c r="N920" s="501">
        <v>1</v>
      </c>
      <c r="U920" s="500" t="s">
        <v>998</v>
      </c>
      <c r="V920" s="501">
        <v>8</v>
      </c>
      <c r="W920" s="501">
        <v>6</v>
      </c>
    </row>
    <row r="921" spans="1:23" ht="15">
      <c r="A921" s="500" t="s">
        <v>986</v>
      </c>
      <c r="B921" s="500" t="s">
        <v>254</v>
      </c>
      <c r="C921" s="500" t="s">
        <v>249</v>
      </c>
      <c r="D921" s="500" t="s">
        <v>272</v>
      </c>
      <c r="E921" s="501">
        <v>473</v>
      </c>
      <c r="G921" s="500" t="s">
        <v>998</v>
      </c>
      <c r="H921" s="501">
        <v>9</v>
      </c>
      <c r="I921" s="501">
        <v>64</v>
      </c>
      <c r="K921" s="500" t="s">
        <v>284</v>
      </c>
      <c r="L921" s="500" t="s">
        <v>1049</v>
      </c>
      <c r="M921" s="500" t="s">
        <v>559</v>
      </c>
      <c r="N921" s="501">
        <v>6</v>
      </c>
      <c r="U921" s="500" t="s">
        <v>998</v>
      </c>
      <c r="V921" s="501">
        <v>9</v>
      </c>
      <c r="W921" s="501">
        <v>3</v>
      </c>
    </row>
    <row r="922" spans="1:23" ht="15">
      <c r="A922" s="500" t="s">
        <v>986</v>
      </c>
      <c r="B922" s="500" t="s">
        <v>254</v>
      </c>
      <c r="C922" s="500" t="s">
        <v>249</v>
      </c>
      <c r="D922" s="500" t="s">
        <v>273</v>
      </c>
      <c r="E922" s="501">
        <v>8563</v>
      </c>
      <c r="G922" s="500" t="s">
        <v>998</v>
      </c>
      <c r="H922" s="501">
        <v>10</v>
      </c>
      <c r="I922" s="501">
        <v>48</v>
      </c>
      <c r="K922" s="500" t="s">
        <v>284</v>
      </c>
      <c r="L922" s="500" t="s">
        <v>1049</v>
      </c>
      <c r="M922" s="500" t="s">
        <v>566</v>
      </c>
      <c r="N922" s="501">
        <v>2</v>
      </c>
      <c r="U922" s="500" t="s">
        <v>998</v>
      </c>
      <c r="V922" s="501">
        <v>10</v>
      </c>
      <c r="W922" s="501">
        <v>1</v>
      </c>
    </row>
    <row r="923" spans="1:23" ht="15">
      <c r="A923" s="500" t="s">
        <v>986</v>
      </c>
      <c r="B923" s="500" t="s">
        <v>254</v>
      </c>
      <c r="C923" s="500" t="s">
        <v>250</v>
      </c>
      <c r="D923" s="500" t="s">
        <v>272</v>
      </c>
      <c r="E923" s="501">
        <v>393</v>
      </c>
      <c r="G923" s="500" t="s">
        <v>998</v>
      </c>
      <c r="H923" s="501">
        <v>11</v>
      </c>
      <c r="I923" s="501">
        <v>43</v>
      </c>
      <c r="K923" s="500" t="s">
        <v>284</v>
      </c>
      <c r="L923" s="500" t="s">
        <v>1049</v>
      </c>
      <c r="M923" s="500" t="s">
        <v>560</v>
      </c>
      <c r="N923" s="501">
        <v>8</v>
      </c>
      <c r="U923" s="500" t="s">
        <v>998</v>
      </c>
      <c r="V923" s="501">
        <v>11</v>
      </c>
      <c r="W923" s="501">
        <v>1</v>
      </c>
    </row>
    <row r="924" spans="1:23" ht="15">
      <c r="A924" s="500" t="s">
        <v>986</v>
      </c>
      <c r="B924" s="500" t="s">
        <v>254</v>
      </c>
      <c r="C924" s="500" t="s">
        <v>250</v>
      </c>
      <c r="D924" s="500" t="s">
        <v>273</v>
      </c>
      <c r="E924" s="501">
        <v>7071</v>
      </c>
      <c r="G924" s="500" t="s">
        <v>998</v>
      </c>
      <c r="H924" s="501">
        <v>12</v>
      </c>
      <c r="I924" s="501">
        <v>46</v>
      </c>
      <c r="K924" s="500" t="s">
        <v>284</v>
      </c>
      <c r="L924" s="500" t="s">
        <v>1049</v>
      </c>
      <c r="M924" s="500" t="s">
        <v>255</v>
      </c>
      <c r="N924" s="501">
        <v>75</v>
      </c>
      <c r="U924" s="500" t="s">
        <v>998</v>
      </c>
      <c r="V924" s="501">
        <v>12</v>
      </c>
      <c r="W924" s="501">
        <v>2</v>
      </c>
    </row>
    <row r="925" spans="1:23" ht="15">
      <c r="A925" s="500" t="s">
        <v>986</v>
      </c>
      <c r="B925" s="500" t="s">
        <v>255</v>
      </c>
      <c r="C925" s="500" t="s">
        <v>249</v>
      </c>
      <c r="D925" s="500" t="s">
        <v>272</v>
      </c>
      <c r="E925" s="501">
        <v>127</v>
      </c>
      <c r="G925" s="500" t="s">
        <v>999</v>
      </c>
      <c r="H925" s="501">
        <v>0</v>
      </c>
      <c r="I925" s="501">
        <v>314</v>
      </c>
      <c r="K925" s="500" t="s">
        <v>284</v>
      </c>
      <c r="L925" s="500" t="s">
        <v>1049</v>
      </c>
      <c r="M925" s="500" t="s">
        <v>567</v>
      </c>
      <c r="N925" s="501">
        <v>1</v>
      </c>
      <c r="U925" s="500" t="s">
        <v>999</v>
      </c>
      <c r="V925" s="501">
        <v>0</v>
      </c>
      <c r="W925" s="501">
        <v>22</v>
      </c>
    </row>
    <row r="926" spans="1:23" ht="15">
      <c r="A926" s="500" t="s">
        <v>986</v>
      </c>
      <c r="B926" s="500" t="s">
        <v>255</v>
      </c>
      <c r="C926" s="500" t="s">
        <v>249</v>
      </c>
      <c r="D926" s="500" t="s">
        <v>273</v>
      </c>
      <c r="E926" s="501">
        <v>8677</v>
      </c>
      <c r="G926" s="500" t="s">
        <v>999</v>
      </c>
      <c r="H926" s="501">
        <v>1</v>
      </c>
      <c r="I926" s="501">
        <v>1653</v>
      </c>
      <c r="K926" s="500" t="s">
        <v>284</v>
      </c>
      <c r="L926" s="500" t="s">
        <v>1049</v>
      </c>
      <c r="M926" s="500" t="s">
        <v>569</v>
      </c>
      <c r="N926" s="501">
        <v>12</v>
      </c>
      <c r="U926" s="500" t="s">
        <v>999</v>
      </c>
      <c r="V926" s="501">
        <v>1</v>
      </c>
      <c r="W926" s="501">
        <v>117</v>
      </c>
    </row>
    <row r="927" spans="1:23" ht="15">
      <c r="A927" s="500" t="s">
        <v>986</v>
      </c>
      <c r="B927" s="500" t="s">
        <v>255</v>
      </c>
      <c r="C927" s="500" t="s">
        <v>250</v>
      </c>
      <c r="D927" s="500" t="s">
        <v>272</v>
      </c>
      <c r="E927" s="501">
        <v>112</v>
      </c>
      <c r="G927" s="500" t="s">
        <v>999</v>
      </c>
      <c r="H927" s="501">
        <v>2</v>
      </c>
      <c r="I927" s="501">
        <v>4699</v>
      </c>
      <c r="K927" s="500" t="s">
        <v>284</v>
      </c>
      <c r="L927" s="500" t="s">
        <v>1049</v>
      </c>
      <c r="M927" s="500" t="s">
        <v>274</v>
      </c>
      <c r="N927" s="501">
        <v>2</v>
      </c>
      <c r="U927" s="500" t="s">
        <v>999</v>
      </c>
      <c r="V927" s="501">
        <v>2</v>
      </c>
      <c r="W927" s="501">
        <v>393</v>
      </c>
    </row>
    <row r="928" spans="1:23" ht="15">
      <c r="A928" s="500" t="s">
        <v>986</v>
      </c>
      <c r="B928" s="500" t="s">
        <v>255</v>
      </c>
      <c r="C928" s="500" t="s">
        <v>250</v>
      </c>
      <c r="D928" s="500" t="s">
        <v>273</v>
      </c>
      <c r="E928" s="501">
        <v>7096</v>
      </c>
      <c r="G928" s="500" t="s">
        <v>999</v>
      </c>
      <c r="H928" s="501">
        <v>3</v>
      </c>
      <c r="I928" s="501">
        <v>1786</v>
      </c>
      <c r="K928" s="500" t="s">
        <v>284</v>
      </c>
      <c r="L928" s="500" t="s">
        <v>1049</v>
      </c>
      <c r="M928" s="500" t="s">
        <v>286</v>
      </c>
      <c r="N928" s="501">
        <v>36</v>
      </c>
      <c r="U928" s="500" t="s">
        <v>999</v>
      </c>
      <c r="V928" s="501">
        <v>3</v>
      </c>
      <c r="W928" s="501">
        <v>169</v>
      </c>
    </row>
    <row r="929" spans="1:23" ht="15">
      <c r="A929" s="500" t="s">
        <v>986</v>
      </c>
      <c r="B929" s="500" t="s">
        <v>274</v>
      </c>
      <c r="C929" s="500" t="s">
        <v>249</v>
      </c>
      <c r="D929" s="500" t="s">
        <v>272</v>
      </c>
      <c r="E929" s="501">
        <v>4</v>
      </c>
      <c r="G929" s="500" t="s">
        <v>999</v>
      </c>
      <c r="H929" s="501">
        <v>4</v>
      </c>
      <c r="I929" s="501">
        <v>6460</v>
      </c>
      <c r="K929" s="500" t="s">
        <v>284</v>
      </c>
      <c r="L929" s="500" t="s">
        <v>1049</v>
      </c>
      <c r="M929" s="500" t="s">
        <v>283</v>
      </c>
      <c r="N929" s="501">
        <v>26816</v>
      </c>
      <c r="U929" s="500" t="s">
        <v>999</v>
      </c>
      <c r="V929" s="501">
        <v>4</v>
      </c>
      <c r="W929" s="501">
        <v>1074</v>
      </c>
    </row>
    <row r="930" spans="1:23" ht="15">
      <c r="A930" s="500" t="s">
        <v>986</v>
      </c>
      <c r="B930" s="500" t="s">
        <v>274</v>
      </c>
      <c r="C930" s="500" t="s">
        <v>249</v>
      </c>
      <c r="D930" s="500" t="s">
        <v>273</v>
      </c>
      <c r="E930" s="501">
        <v>1423</v>
      </c>
      <c r="G930" s="500" t="s">
        <v>999</v>
      </c>
      <c r="H930" s="501">
        <v>5</v>
      </c>
      <c r="I930" s="501">
        <v>824</v>
      </c>
      <c r="K930" s="500" t="s">
        <v>284</v>
      </c>
      <c r="L930" s="500" t="s">
        <v>1049</v>
      </c>
      <c r="M930" s="500" t="s">
        <v>285</v>
      </c>
      <c r="N930" s="501">
        <v>83</v>
      </c>
      <c r="U930" s="500" t="s">
        <v>999</v>
      </c>
      <c r="V930" s="501">
        <v>5</v>
      </c>
      <c r="W930" s="501">
        <v>108</v>
      </c>
    </row>
    <row r="931" spans="1:23" ht="15">
      <c r="A931" s="500" t="s">
        <v>986</v>
      </c>
      <c r="B931" s="500" t="s">
        <v>274</v>
      </c>
      <c r="C931" s="500" t="s">
        <v>250</v>
      </c>
      <c r="D931" s="500" t="s">
        <v>272</v>
      </c>
      <c r="E931" s="501">
        <v>2</v>
      </c>
      <c r="G931" s="500" t="s">
        <v>999</v>
      </c>
      <c r="H931" s="501">
        <v>6</v>
      </c>
      <c r="I931" s="501">
        <v>736</v>
      </c>
      <c r="K931" s="500" t="s">
        <v>284</v>
      </c>
      <c r="L931" s="500" t="s">
        <v>1049</v>
      </c>
      <c r="M931" s="500" t="s">
        <v>256</v>
      </c>
      <c r="N931" s="501">
        <v>11</v>
      </c>
      <c r="U931" s="500" t="s">
        <v>999</v>
      </c>
      <c r="V931" s="501">
        <v>6</v>
      </c>
      <c r="W931" s="501">
        <v>99</v>
      </c>
    </row>
    <row r="932" spans="1:23" ht="15">
      <c r="A932" s="500" t="s">
        <v>986</v>
      </c>
      <c r="B932" s="500" t="s">
        <v>274</v>
      </c>
      <c r="C932" s="500" t="s">
        <v>250</v>
      </c>
      <c r="D932" s="500" t="s">
        <v>273</v>
      </c>
      <c r="E932" s="501">
        <v>1096</v>
      </c>
      <c r="G932" s="500" t="s">
        <v>999</v>
      </c>
      <c r="H932" s="501">
        <v>7</v>
      </c>
      <c r="I932" s="501">
        <v>619</v>
      </c>
      <c r="K932" s="500" t="s">
        <v>284</v>
      </c>
      <c r="L932" s="500" t="s">
        <v>1049</v>
      </c>
      <c r="M932" s="500" t="s">
        <v>257</v>
      </c>
      <c r="N932" s="501">
        <v>839</v>
      </c>
      <c r="U932" s="500" t="s">
        <v>999</v>
      </c>
      <c r="V932" s="501">
        <v>7</v>
      </c>
      <c r="W932" s="501">
        <v>69</v>
      </c>
    </row>
    <row r="933" spans="1:23" ht="15">
      <c r="A933" s="500" t="s">
        <v>986</v>
      </c>
      <c r="B933" s="500" t="s">
        <v>275</v>
      </c>
      <c r="C933" s="500" t="s">
        <v>249</v>
      </c>
      <c r="D933" s="500" t="s">
        <v>272</v>
      </c>
      <c r="E933" s="501">
        <v>360</v>
      </c>
      <c r="G933" s="500" t="s">
        <v>999</v>
      </c>
      <c r="H933" s="501">
        <v>8</v>
      </c>
      <c r="I933" s="501">
        <v>414</v>
      </c>
      <c r="K933" s="500" t="s">
        <v>285</v>
      </c>
      <c r="L933" s="500" t="s">
        <v>929</v>
      </c>
      <c r="M933" s="500" t="s">
        <v>283</v>
      </c>
      <c r="N933" s="501">
        <v>6</v>
      </c>
      <c r="U933" s="500" t="s">
        <v>999</v>
      </c>
      <c r="V933" s="501">
        <v>8</v>
      </c>
      <c r="W933" s="501">
        <v>34</v>
      </c>
    </row>
    <row r="934" spans="1:23" ht="15">
      <c r="A934" s="500" t="s">
        <v>986</v>
      </c>
      <c r="B934" s="500" t="s">
        <v>275</v>
      </c>
      <c r="C934" s="500" t="s">
        <v>249</v>
      </c>
      <c r="D934" s="500" t="s">
        <v>273</v>
      </c>
      <c r="E934" s="501">
        <v>2665</v>
      </c>
      <c r="G934" s="500" t="s">
        <v>999</v>
      </c>
      <c r="H934" s="501">
        <v>9</v>
      </c>
      <c r="I934" s="501">
        <v>340</v>
      </c>
      <c r="K934" s="500" t="s">
        <v>285</v>
      </c>
      <c r="L934" s="500" t="s">
        <v>929</v>
      </c>
      <c r="M934" s="500" t="s">
        <v>254</v>
      </c>
      <c r="N934" s="501">
        <v>11</v>
      </c>
      <c r="U934" s="500" t="s">
        <v>999</v>
      </c>
      <c r="V934" s="501">
        <v>9</v>
      </c>
      <c r="W934" s="501">
        <v>20</v>
      </c>
    </row>
    <row r="935" spans="1:23" ht="15">
      <c r="A935" s="500" t="s">
        <v>986</v>
      </c>
      <c r="B935" s="500" t="s">
        <v>275</v>
      </c>
      <c r="C935" s="500" t="s">
        <v>250</v>
      </c>
      <c r="D935" s="500" t="s">
        <v>272</v>
      </c>
      <c r="E935" s="501">
        <v>279</v>
      </c>
      <c r="G935" s="500" t="s">
        <v>999</v>
      </c>
      <c r="H935" s="501">
        <v>10</v>
      </c>
      <c r="I935" s="501">
        <v>225</v>
      </c>
      <c r="K935" s="500" t="s">
        <v>285</v>
      </c>
      <c r="L935" s="500" t="s">
        <v>929</v>
      </c>
      <c r="M935" s="500" t="s">
        <v>564</v>
      </c>
      <c r="N935" s="501">
        <v>2</v>
      </c>
      <c r="U935" s="500" t="s">
        <v>999</v>
      </c>
      <c r="V935" s="501">
        <v>10</v>
      </c>
      <c r="W935" s="501">
        <v>9</v>
      </c>
    </row>
    <row r="936" spans="1:23" ht="15">
      <c r="A936" s="500" t="s">
        <v>986</v>
      </c>
      <c r="B936" s="500" t="s">
        <v>275</v>
      </c>
      <c r="C936" s="500" t="s">
        <v>250</v>
      </c>
      <c r="D936" s="500" t="s">
        <v>273</v>
      </c>
      <c r="E936" s="501">
        <v>2462</v>
      </c>
      <c r="G936" s="500" t="s">
        <v>999</v>
      </c>
      <c r="H936" s="501">
        <v>11</v>
      </c>
      <c r="I936" s="501">
        <v>178</v>
      </c>
      <c r="K936" s="500" t="s">
        <v>285</v>
      </c>
      <c r="L936" s="500" t="s">
        <v>929</v>
      </c>
      <c r="M936" s="500" t="s">
        <v>570</v>
      </c>
      <c r="N936" s="501">
        <v>1</v>
      </c>
      <c r="U936" s="500" t="s">
        <v>999</v>
      </c>
      <c r="V936" s="501">
        <v>11</v>
      </c>
      <c r="W936" s="501">
        <v>11</v>
      </c>
    </row>
    <row r="937" spans="1:23" ht="15">
      <c r="A937" s="500" t="s">
        <v>987</v>
      </c>
      <c r="B937" s="500" t="s">
        <v>254</v>
      </c>
      <c r="C937" s="500" t="s">
        <v>249</v>
      </c>
      <c r="D937" s="500" t="s">
        <v>272</v>
      </c>
      <c r="E937" s="501">
        <v>5160</v>
      </c>
      <c r="G937" s="500" t="s">
        <v>999</v>
      </c>
      <c r="H937" s="501">
        <v>12</v>
      </c>
      <c r="I937" s="501">
        <v>239</v>
      </c>
      <c r="K937" s="500" t="s">
        <v>285</v>
      </c>
      <c r="L937" s="500" t="s">
        <v>929</v>
      </c>
      <c r="M937" s="500" t="s">
        <v>562</v>
      </c>
      <c r="N937" s="501">
        <v>3</v>
      </c>
      <c r="U937" s="500" t="s">
        <v>999</v>
      </c>
      <c r="V937" s="501">
        <v>12</v>
      </c>
      <c r="W937" s="501">
        <v>12</v>
      </c>
    </row>
    <row r="938" spans="1:23" ht="15">
      <c r="A938" s="500" t="s">
        <v>987</v>
      </c>
      <c r="B938" s="500" t="s">
        <v>254</v>
      </c>
      <c r="C938" s="500" t="s">
        <v>249</v>
      </c>
      <c r="D938" s="500" t="s">
        <v>273</v>
      </c>
      <c r="E938" s="501">
        <v>1768</v>
      </c>
      <c r="G938" s="500" t="s">
        <v>1000</v>
      </c>
      <c r="H938" s="501">
        <v>0</v>
      </c>
      <c r="I938" s="501">
        <v>104</v>
      </c>
      <c r="K938" s="500" t="s">
        <v>285</v>
      </c>
      <c r="L938" s="500" t="s">
        <v>929</v>
      </c>
      <c r="M938" s="500" t="s">
        <v>558</v>
      </c>
      <c r="N938" s="501">
        <v>1302</v>
      </c>
      <c r="U938" s="500" t="s">
        <v>1000</v>
      </c>
      <c r="V938" s="501">
        <v>0</v>
      </c>
      <c r="W938" s="501">
        <v>6</v>
      </c>
    </row>
    <row r="939" spans="1:23" ht="15">
      <c r="A939" s="500" t="s">
        <v>987</v>
      </c>
      <c r="B939" s="500" t="s">
        <v>254</v>
      </c>
      <c r="C939" s="500" t="s">
        <v>250</v>
      </c>
      <c r="D939" s="500" t="s">
        <v>272</v>
      </c>
      <c r="E939" s="501">
        <v>5995</v>
      </c>
      <c r="G939" s="500" t="s">
        <v>1000</v>
      </c>
      <c r="H939" s="501">
        <v>1</v>
      </c>
      <c r="I939" s="501">
        <v>463</v>
      </c>
      <c r="K939" s="500" t="s">
        <v>285</v>
      </c>
      <c r="L939" s="500" t="s">
        <v>929</v>
      </c>
      <c r="M939" s="500" t="s">
        <v>563</v>
      </c>
      <c r="N939" s="501">
        <v>7</v>
      </c>
      <c r="U939" s="500" t="s">
        <v>1000</v>
      </c>
      <c r="V939" s="501">
        <v>1</v>
      </c>
      <c r="W939" s="501">
        <v>37</v>
      </c>
    </row>
    <row r="940" spans="1:23" ht="15">
      <c r="A940" s="500" t="s">
        <v>987</v>
      </c>
      <c r="B940" s="500" t="s">
        <v>254</v>
      </c>
      <c r="C940" s="500" t="s">
        <v>250</v>
      </c>
      <c r="D940" s="500" t="s">
        <v>273</v>
      </c>
      <c r="E940" s="501">
        <v>1674</v>
      </c>
      <c r="G940" s="500" t="s">
        <v>1000</v>
      </c>
      <c r="H940" s="501">
        <v>2</v>
      </c>
      <c r="I940" s="501">
        <v>1662</v>
      </c>
      <c r="K940" s="500" t="s">
        <v>285</v>
      </c>
      <c r="L940" s="500" t="s">
        <v>929</v>
      </c>
      <c r="M940" s="500" t="s">
        <v>559</v>
      </c>
      <c r="N940" s="501">
        <v>1</v>
      </c>
      <c r="U940" s="500" t="s">
        <v>1000</v>
      </c>
      <c r="V940" s="501">
        <v>2</v>
      </c>
      <c r="W940" s="501">
        <v>129</v>
      </c>
    </row>
    <row r="941" spans="1:23" ht="15">
      <c r="A941" s="500" t="s">
        <v>987</v>
      </c>
      <c r="B941" s="500" t="s">
        <v>255</v>
      </c>
      <c r="C941" s="500" t="s">
        <v>249</v>
      </c>
      <c r="D941" s="500" t="s">
        <v>272</v>
      </c>
      <c r="E941" s="501">
        <v>213</v>
      </c>
      <c r="G941" s="500" t="s">
        <v>1000</v>
      </c>
      <c r="H941" s="501">
        <v>3</v>
      </c>
      <c r="I941" s="501">
        <v>888</v>
      </c>
      <c r="K941" s="500" t="s">
        <v>285</v>
      </c>
      <c r="L941" s="500" t="s">
        <v>929</v>
      </c>
      <c r="M941" s="500" t="s">
        <v>560</v>
      </c>
      <c r="N941" s="501">
        <v>10</v>
      </c>
      <c r="U941" s="500" t="s">
        <v>1000</v>
      </c>
      <c r="V941" s="501">
        <v>3</v>
      </c>
      <c r="W941" s="501">
        <v>47</v>
      </c>
    </row>
    <row r="942" spans="1:23" ht="15">
      <c r="A942" s="500" t="s">
        <v>987</v>
      </c>
      <c r="B942" s="500" t="s">
        <v>255</v>
      </c>
      <c r="C942" s="500" t="s">
        <v>249</v>
      </c>
      <c r="D942" s="500" t="s">
        <v>273</v>
      </c>
      <c r="E942" s="501">
        <v>266</v>
      </c>
      <c r="G942" s="500" t="s">
        <v>1000</v>
      </c>
      <c r="H942" s="501">
        <v>4</v>
      </c>
      <c r="I942" s="501">
        <v>2767</v>
      </c>
      <c r="K942" s="500" t="s">
        <v>285</v>
      </c>
      <c r="L942" s="500" t="s">
        <v>929</v>
      </c>
      <c r="M942" s="500" t="s">
        <v>255</v>
      </c>
      <c r="N942" s="501">
        <v>8</v>
      </c>
      <c r="U942" s="500" t="s">
        <v>1000</v>
      </c>
      <c r="V942" s="501">
        <v>4</v>
      </c>
      <c r="W942" s="501">
        <v>296</v>
      </c>
    </row>
    <row r="943" spans="1:23" ht="15">
      <c r="A943" s="500" t="s">
        <v>987</v>
      </c>
      <c r="B943" s="500" t="s">
        <v>255</v>
      </c>
      <c r="C943" s="500" t="s">
        <v>250</v>
      </c>
      <c r="D943" s="500" t="s">
        <v>272</v>
      </c>
      <c r="E943" s="501">
        <v>300</v>
      </c>
      <c r="G943" s="500" t="s">
        <v>1000</v>
      </c>
      <c r="H943" s="501">
        <v>5</v>
      </c>
      <c r="I943" s="501">
        <v>506</v>
      </c>
      <c r="K943" s="500" t="s">
        <v>285</v>
      </c>
      <c r="L943" s="500" t="s">
        <v>929</v>
      </c>
      <c r="M943" s="500" t="s">
        <v>569</v>
      </c>
      <c r="N943" s="501">
        <v>1</v>
      </c>
      <c r="U943" s="500" t="s">
        <v>1000</v>
      </c>
      <c r="V943" s="501">
        <v>5</v>
      </c>
      <c r="W943" s="501">
        <v>39</v>
      </c>
    </row>
    <row r="944" spans="1:23" ht="15">
      <c r="A944" s="500" t="s">
        <v>987</v>
      </c>
      <c r="B944" s="500" t="s">
        <v>255</v>
      </c>
      <c r="C944" s="500" t="s">
        <v>250</v>
      </c>
      <c r="D944" s="500" t="s">
        <v>273</v>
      </c>
      <c r="E944" s="501">
        <v>270</v>
      </c>
      <c r="G944" s="500" t="s">
        <v>1000</v>
      </c>
      <c r="H944" s="501">
        <v>6</v>
      </c>
      <c r="I944" s="501">
        <v>480</v>
      </c>
      <c r="K944" s="500" t="s">
        <v>285</v>
      </c>
      <c r="L944" s="500" t="s">
        <v>929</v>
      </c>
      <c r="M944" s="500" t="s">
        <v>286</v>
      </c>
      <c r="N944" s="501">
        <v>9</v>
      </c>
      <c r="U944" s="500" t="s">
        <v>1000</v>
      </c>
      <c r="V944" s="501">
        <v>6</v>
      </c>
      <c r="W944" s="501">
        <v>46</v>
      </c>
    </row>
    <row r="945" spans="1:23" ht="15">
      <c r="A945" s="500" t="s">
        <v>987</v>
      </c>
      <c r="B945" s="500" t="s">
        <v>274</v>
      </c>
      <c r="C945" s="500" t="s">
        <v>249</v>
      </c>
      <c r="D945" s="500" t="s">
        <v>273</v>
      </c>
      <c r="E945" s="501">
        <v>6</v>
      </c>
      <c r="G945" s="500" t="s">
        <v>1000</v>
      </c>
      <c r="H945" s="501">
        <v>7</v>
      </c>
      <c r="I945" s="501">
        <v>487</v>
      </c>
      <c r="K945" s="500" t="s">
        <v>285</v>
      </c>
      <c r="L945" s="500" t="s">
        <v>929</v>
      </c>
      <c r="M945" s="500" t="s">
        <v>283</v>
      </c>
      <c r="N945" s="501">
        <v>10193</v>
      </c>
      <c r="U945" s="500" t="s">
        <v>1000</v>
      </c>
      <c r="V945" s="501">
        <v>7</v>
      </c>
      <c r="W945" s="501">
        <v>47</v>
      </c>
    </row>
    <row r="946" spans="1:23" ht="15">
      <c r="A946" s="500" t="s">
        <v>987</v>
      </c>
      <c r="B946" s="500" t="s">
        <v>274</v>
      </c>
      <c r="C946" s="500" t="s">
        <v>250</v>
      </c>
      <c r="D946" s="500" t="s">
        <v>272</v>
      </c>
      <c r="E946" s="501">
        <v>1</v>
      </c>
      <c r="G946" s="500" t="s">
        <v>1000</v>
      </c>
      <c r="H946" s="501">
        <v>8</v>
      </c>
      <c r="I946" s="501">
        <v>468</v>
      </c>
      <c r="K946" s="500" t="s">
        <v>285</v>
      </c>
      <c r="L946" s="500" t="s">
        <v>929</v>
      </c>
      <c r="M946" s="500" t="s">
        <v>285</v>
      </c>
      <c r="N946" s="501">
        <v>35</v>
      </c>
      <c r="U946" s="500" t="s">
        <v>1000</v>
      </c>
      <c r="V946" s="501">
        <v>8</v>
      </c>
      <c r="W946" s="501">
        <v>25</v>
      </c>
    </row>
    <row r="947" spans="1:23" ht="15">
      <c r="A947" s="500" t="s">
        <v>987</v>
      </c>
      <c r="B947" s="500" t="s">
        <v>274</v>
      </c>
      <c r="C947" s="500" t="s">
        <v>250</v>
      </c>
      <c r="D947" s="500" t="s">
        <v>273</v>
      </c>
      <c r="E947" s="501">
        <v>2</v>
      </c>
      <c r="G947" s="500" t="s">
        <v>1000</v>
      </c>
      <c r="H947" s="501">
        <v>9</v>
      </c>
      <c r="I947" s="501">
        <v>350</v>
      </c>
      <c r="K947" s="500" t="s">
        <v>285</v>
      </c>
      <c r="L947" s="500" t="s">
        <v>929</v>
      </c>
      <c r="M947" s="500" t="s">
        <v>256</v>
      </c>
      <c r="N947" s="501">
        <v>5</v>
      </c>
      <c r="U947" s="500" t="s">
        <v>1000</v>
      </c>
      <c r="V947" s="501">
        <v>9</v>
      </c>
      <c r="W947" s="501">
        <v>26</v>
      </c>
    </row>
    <row r="948" spans="1:23" ht="15">
      <c r="A948" s="500" t="s">
        <v>987</v>
      </c>
      <c r="B948" s="500" t="s">
        <v>275</v>
      </c>
      <c r="C948" s="500" t="s">
        <v>249</v>
      </c>
      <c r="D948" s="500" t="s">
        <v>272</v>
      </c>
      <c r="E948" s="501">
        <v>1514</v>
      </c>
      <c r="G948" s="500" t="s">
        <v>1000</v>
      </c>
      <c r="H948" s="501">
        <v>10</v>
      </c>
      <c r="I948" s="501">
        <v>251</v>
      </c>
      <c r="K948" s="500" t="s">
        <v>285</v>
      </c>
      <c r="L948" s="500" t="s">
        <v>929</v>
      </c>
      <c r="M948" s="500" t="s">
        <v>257</v>
      </c>
      <c r="N948" s="501">
        <v>1431</v>
      </c>
      <c r="U948" s="500" t="s">
        <v>1000</v>
      </c>
      <c r="V948" s="501">
        <v>10</v>
      </c>
      <c r="W948" s="501">
        <v>18</v>
      </c>
    </row>
    <row r="949" spans="1:23" ht="15">
      <c r="A949" s="500" t="s">
        <v>987</v>
      </c>
      <c r="B949" s="500" t="s">
        <v>275</v>
      </c>
      <c r="C949" s="500" t="s">
        <v>249</v>
      </c>
      <c r="D949" s="500" t="s">
        <v>273</v>
      </c>
      <c r="E949" s="501">
        <v>403</v>
      </c>
      <c r="G949" s="500" t="s">
        <v>1000</v>
      </c>
      <c r="H949" s="501">
        <v>11</v>
      </c>
      <c r="I949" s="501">
        <v>183</v>
      </c>
      <c r="K949" s="500" t="s">
        <v>285</v>
      </c>
      <c r="L949" s="500" t="s">
        <v>931</v>
      </c>
      <c r="M949" s="500" t="s">
        <v>562</v>
      </c>
      <c r="N949" s="501">
        <v>1</v>
      </c>
      <c r="U949" s="500" t="s">
        <v>1000</v>
      </c>
      <c r="V949" s="501">
        <v>11</v>
      </c>
      <c r="W949" s="501">
        <v>14</v>
      </c>
    </row>
    <row r="950" spans="1:23" ht="15">
      <c r="A950" s="500" t="s">
        <v>987</v>
      </c>
      <c r="B950" s="500" t="s">
        <v>275</v>
      </c>
      <c r="C950" s="500" t="s">
        <v>250</v>
      </c>
      <c r="D950" s="500" t="s">
        <v>272</v>
      </c>
      <c r="E950" s="501">
        <v>1468</v>
      </c>
      <c r="G950" s="500" t="s">
        <v>1000</v>
      </c>
      <c r="H950" s="501">
        <v>12</v>
      </c>
      <c r="I950" s="501">
        <v>228</v>
      </c>
      <c r="K950" s="500" t="s">
        <v>285</v>
      </c>
      <c r="L950" s="500" t="s">
        <v>931</v>
      </c>
      <c r="M950" s="500" t="s">
        <v>558</v>
      </c>
      <c r="N950" s="501">
        <v>257</v>
      </c>
      <c r="U950" s="500" t="s">
        <v>1000</v>
      </c>
      <c r="V950" s="501">
        <v>12</v>
      </c>
      <c r="W950" s="501">
        <v>15</v>
      </c>
    </row>
    <row r="951" spans="1:23" ht="15">
      <c r="A951" s="500" t="s">
        <v>987</v>
      </c>
      <c r="B951" s="500" t="s">
        <v>275</v>
      </c>
      <c r="C951" s="500" t="s">
        <v>250</v>
      </c>
      <c r="D951" s="500" t="s">
        <v>273</v>
      </c>
      <c r="E951" s="501">
        <v>378</v>
      </c>
      <c r="G951" s="500" t="s">
        <v>1001</v>
      </c>
      <c r="H951" s="501">
        <v>0</v>
      </c>
      <c r="I951" s="501">
        <v>491</v>
      </c>
      <c r="K951" s="500" t="s">
        <v>285</v>
      </c>
      <c r="L951" s="500" t="s">
        <v>931</v>
      </c>
      <c r="M951" s="500" t="s">
        <v>563</v>
      </c>
      <c r="N951" s="501">
        <v>2</v>
      </c>
      <c r="U951" s="500" t="s">
        <v>1001</v>
      </c>
      <c r="V951" s="501">
        <v>0</v>
      </c>
      <c r="W951" s="501">
        <v>55</v>
      </c>
    </row>
    <row r="952" spans="1:23" ht="15">
      <c r="A952" s="500" t="s">
        <v>988</v>
      </c>
      <c r="B952" s="500" t="s">
        <v>254</v>
      </c>
      <c r="C952" s="500" t="s">
        <v>249</v>
      </c>
      <c r="D952" s="500" t="s">
        <v>272</v>
      </c>
      <c r="E952" s="501">
        <v>909</v>
      </c>
      <c r="G952" s="500" t="s">
        <v>1001</v>
      </c>
      <c r="H952" s="501">
        <v>1</v>
      </c>
      <c r="I952" s="501">
        <v>3202</v>
      </c>
      <c r="K952" s="500" t="s">
        <v>285</v>
      </c>
      <c r="L952" s="500" t="s">
        <v>931</v>
      </c>
      <c r="M952" s="500" t="s">
        <v>560</v>
      </c>
      <c r="N952" s="501">
        <v>1</v>
      </c>
      <c r="U952" s="500" t="s">
        <v>1001</v>
      </c>
      <c r="V952" s="501">
        <v>1</v>
      </c>
      <c r="W952" s="501">
        <v>234</v>
      </c>
    </row>
    <row r="953" spans="1:23" ht="15">
      <c r="A953" s="500" t="s">
        <v>988</v>
      </c>
      <c r="B953" s="500" t="s">
        <v>254</v>
      </c>
      <c r="C953" s="500" t="s">
        <v>249</v>
      </c>
      <c r="D953" s="500" t="s">
        <v>273</v>
      </c>
      <c r="E953" s="501">
        <v>1066</v>
      </c>
      <c r="G953" s="500" t="s">
        <v>1001</v>
      </c>
      <c r="H953" s="501">
        <v>2</v>
      </c>
      <c r="I953" s="501">
        <v>11976</v>
      </c>
      <c r="K953" s="500" t="s">
        <v>285</v>
      </c>
      <c r="L953" s="500" t="s">
        <v>931</v>
      </c>
      <c r="M953" s="500" t="s">
        <v>274</v>
      </c>
      <c r="N953" s="501">
        <v>1</v>
      </c>
      <c r="U953" s="500" t="s">
        <v>1001</v>
      </c>
      <c r="V953" s="501">
        <v>2</v>
      </c>
      <c r="W953" s="501">
        <v>763</v>
      </c>
    </row>
    <row r="954" spans="1:23" ht="15">
      <c r="A954" s="500" t="s">
        <v>988</v>
      </c>
      <c r="B954" s="500" t="s">
        <v>254</v>
      </c>
      <c r="C954" s="500" t="s">
        <v>250</v>
      </c>
      <c r="D954" s="500" t="s">
        <v>272</v>
      </c>
      <c r="E954" s="501">
        <v>999</v>
      </c>
      <c r="G954" s="500" t="s">
        <v>1001</v>
      </c>
      <c r="H954" s="501">
        <v>3</v>
      </c>
      <c r="I954" s="501">
        <v>4904</v>
      </c>
      <c r="K954" s="500" t="s">
        <v>285</v>
      </c>
      <c r="L954" s="500" t="s">
        <v>931</v>
      </c>
      <c r="M954" s="500" t="s">
        <v>283</v>
      </c>
      <c r="N954" s="501">
        <v>1008</v>
      </c>
      <c r="U954" s="500" t="s">
        <v>1001</v>
      </c>
      <c r="V954" s="501">
        <v>3</v>
      </c>
      <c r="W954" s="501">
        <v>287</v>
      </c>
    </row>
    <row r="955" spans="1:23" ht="15">
      <c r="A955" s="500" t="s">
        <v>988</v>
      </c>
      <c r="B955" s="500" t="s">
        <v>254</v>
      </c>
      <c r="C955" s="500" t="s">
        <v>250</v>
      </c>
      <c r="D955" s="500" t="s">
        <v>273</v>
      </c>
      <c r="E955" s="501">
        <v>949</v>
      </c>
      <c r="G955" s="500" t="s">
        <v>1001</v>
      </c>
      <c r="H955" s="501">
        <v>4</v>
      </c>
      <c r="I955" s="501">
        <v>16102</v>
      </c>
      <c r="K955" s="500" t="s">
        <v>285</v>
      </c>
      <c r="L955" s="500" t="s">
        <v>931</v>
      </c>
      <c r="M955" s="500" t="s">
        <v>256</v>
      </c>
      <c r="N955" s="501">
        <v>5</v>
      </c>
      <c r="U955" s="500" t="s">
        <v>1001</v>
      </c>
      <c r="V955" s="501">
        <v>4</v>
      </c>
      <c r="W955" s="501">
        <v>2136</v>
      </c>
    </row>
    <row r="956" spans="1:23" ht="15">
      <c r="A956" s="500" t="s">
        <v>988</v>
      </c>
      <c r="B956" s="500" t="s">
        <v>255</v>
      </c>
      <c r="C956" s="500" t="s">
        <v>249</v>
      </c>
      <c r="D956" s="500" t="s">
        <v>272</v>
      </c>
      <c r="E956" s="501">
        <v>995</v>
      </c>
      <c r="G956" s="500" t="s">
        <v>1001</v>
      </c>
      <c r="H956" s="501">
        <v>5</v>
      </c>
      <c r="I956" s="501">
        <v>2003</v>
      </c>
      <c r="K956" s="500" t="s">
        <v>285</v>
      </c>
      <c r="L956" s="500" t="s">
        <v>931</v>
      </c>
      <c r="M956" s="500" t="s">
        <v>257</v>
      </c>
      <c r="N956" s="501">
        <v>1773</v>
      </c>
      <c r="U956" s="500" t="s">
        <v>1001</v>
      </c>
      <c r="V956" s="501">
        <v>5</v>
      </c>
      <c r="W956" s="501">
        <v>271</v>
      </c>
    </row>
    <row r="957" spans="1:23" ht="15">
      <c r="A957" s="500" t="s">
        <v>988</v>
      </c>
      <c r="B957" s="500" t="s">
        <v>255</v>
      </c>
      <c r="C957" s="500" t="s">
        <v>249</v>
      </c>
      <c r="D957" s="500" t="s">
        <v>273</v>
      </c>
      <c r="E957" s="501">
        <v>738</v>
      </c>
      <c r="G957" s="500" t="s">
        <v>1001</v>
      </c>
      <c r="H957" s="501">
        <v>6</v>
      </c>
      <c r="I957" s="501">
        <v>1738</v>
      </c>
      <c r="K957" s="500" t="s">
        <v>285</v>
      </c>
      <c r="L957" s="500" t="s">
        <v>942</v>
      </c>
      <c r="M957" s="500" t="s">
        <v>254</v>
      </c>
      <c r="N957" s="501">
        <v>4</v>
      </c>
      <c r="U957" s="500" t="s">
        <v>1001</v>
      </c>
      <c r="V957" s="501">
        <v>6</v>
      </c>
      <c r="W957" s="501">
        <v>202</v>
      </c>
    </row>
    <row r="958" spans="1:23" ht="15">
      <c r="A958" s="500" t="s">
        <v>988</v>
      </c>
      <c r="B958" s="500" t="s">
        <v>255</v>
      </c>
      <c r="C958" s="500" t="s">
        <v>250</v>
      </c>
      <c r="D958" s="500" t="s">
        <v>272</v>
      </c>
      <c r="E958" s="501">
        <v>1124</v>
      </c>
      <c r="G958" s="500" t="s">
        <v>1001</v>
      </c>
      <c r="H958" s="501">
        <v>7</v>
      </c>
      <c r="I958" s="501">
        <v>1578</v>
      </c>
      <c r="K958" s="500" t="s">
        <v>285</v>
      </c>
      <c r="L958" s="500" t="s">
        <v>942</v>
      </c>
      <c r="M958" s="500" t="s">
        <v>564</v>
      </c>
      <c r="N958" s="501">
        <v>1</v>
      </c>
      <c r="U958" s="500" t="s">
        <v>1001</v>
      </c>
      <c r="V958" s="501">
        <v>7</v>
      </c>
      <c r="W958" s="501">
        <v>129</v>
      </c>
    </row>
    <row r="959" spans="1:23" ht="15">
      <c r="A959" s="500" t="s">
        <v>988</v>
      </c>
      <c r="B959" s="500" t="s">
        <v>255</v>
      </c>
      <c r="C959" s="500" t="s">
        <v>250</v>
      </c>
      <c r="D959" s="500" t="s">
        <v>273</v>
      </c>
      <c r="E959" s="501">
        <v>666</v>
      </c>
      <c r="G959" s="500" t="s">
        <v>1001</v>
      </c>
      <c r="H959" s="501">
        <v>8</v>
      </c>
      <c r="I959" s="501">
        <v>1212</v>
      </c>
      <c r="K959" s="500" t="s">
        <v>285</v>
      </c>
      <c r="L959" s="500" t="s">
        <v>942</v>
      </c>
      <c r="M959" s="500" t="s">
        <v>558</v>
      </c>
      <c r="N959" s="501">
        <v>170</v>
      </c>
      <c r="U959" s="500" t="s">
        <v>1001</v>
      </c>
      <c r="V959" s="501">
        <v>8</v>
      </c>
      <c r="W959" s="501">
        <v>99</v>
      </c>
    </row>
    <row r="960" spans="1:23" ht="15">
      <c r="A960" s="500" t="s">
        <v>988</v>
      </c>
      <c r="B960" s="500" t="s">
        <v>274</v>
      </c>
      <c r="C960" s="500" t="s">
        <v>249</v>
      </c>
      <c r="D960" s="500" t="s">
        <v>272</v>
      </c>
      <c r="E960" s="501">
        <v>14</v>
      </c>
      <c r="G960" s="500" t="s">
        <v>1001</v>
      </c>
      <c r="H960" s="501">
        <v>9</v>
      </c>
      <c r="I960" s="501">
        <v>951</v>
      </c>
      <c r="K960" s="500" t="s">
        <v>285</v>
      </c>
      <c r="L960" s="500" t="s">
        <v>942</v>
      </c>
      <c r="M960" s="500" t="s">
        <v>566</v>
      </c>
      <c r="N960" s="501">
        <v>1</v>
      </c>
      <c r="U960" s="500" t="s">
        <v>1001</v>
      </c>
      <c r="V960" s="501">
        <v>9</v>
      </c>
      <c r="W960" s="501">
        <v>60</v>
      </c>
    </row>
    <row r="961" spans="1:23" ht="15">
      <c r="A961" s="500" t="s">
        <v>988</v>
      </c>
      <c r="B961" s="500" t="s">
        <v>274</v>
      </c>
      <c r="C961" s="500" t="s">
        <v>249</v>
      </c>
      <c r="D961" s="500" t="s">
        <v>273</v>
      </c>
      <c r="E961" s="501">
        <v>6</v>
      </c>
      <c r="G961" s="500" t="s">
        <v>1001</v>
      </c>
      <c r="H961" s="501">
        <v>10</v>
      </c>
      <c r="I961" s="501">
        <v>710</v>
      </c>
      <c r="K961" s="500" t="s">
        <v>285</v>
      </c>
      <c r="L961" s="500" t="s">
        <v>942</v>
      </c>
      <c r="M961" s="500" t="s">
        <v>255</v>
      </c>
      <c r="N961" s="501">
        <v>2</v>
      </c>
      <c r="U961" s="500" t="s">
        <v>1001</v>
      </c>
      <c r="V961" s="501">
        <v>10</v>
      </c>
      <c r="W961" s="501">
        <v>34</v>
      </c>
    </row>
    <row r="962" spans="1:23" ht="15">
      <c r="A962" s="500" t="s">
        <v>988</v>
      </c>
      <c r="B962" s="500" t="s">
        <v>274</v>
      </c>
      <c r="C962" s="500" t="s">
        <v>250</v>
      </c>
      <c r="D962" s="500" t="s">
        <v>272</v>
      </c>
      <c r="E962" s="501">
        <v>18</v>
      </c>
      <c r="G962" s="500" t="s">
        <v>1001</v>
      </c>
      <c r="H962" s="501">
        <v>11</v>
      </c>
      <c r="I962" s="501">
        <v>578</v>
      </c>
      <c r="K962" s="500" t="s">
        <v>285</v>
      </c>
      <c r="L962" s="500" t="s">
        <v>942</v>
      </c>
      <c r="M962" s="500" t="s">
        <v>1105</v>
      </c>
      <c r="N962" s="501">
        <v>1</v>
      </c>
      <c r="U962" s="500" t="s">
        <v>1001</v>
      </c>
      <c r="V962" s="501">
        <v>11</v>
      </c>
      <c r="W962" s="501">
        <v>29</v>
      </c>
    </row>
    <row r="963" spans="1:23" ht="15">
      <c r="A963" s="500" t="s">
        <v>988</v>
      </c>
      <c r="B963" s="500" t="s">
        <v>274</v>
      </c>
      <c r="C963" s="500" t="s">
        <v>250</v>
      </c>
      <c r="D963" s="500" t="s">
        <v>273</v>
      </c>
      <c r="E963" s="501">
        <v>10</v>
      </c>
      <c r="G963" s="500" t="s">
        <v>1001</v>
      </c>
      <c r="H963" s="501">
        <v>12</v>
      </c>
      <c r="I963" s="501">
        <v>846</v>
      </c>
      <c r="K963" s="500" t="s">
        <v>285</v>
      </c>
      <c r="L963" s="500" t="s">
        <v>942</v>
      </c>
      <c r="M963" s="500" t="s">
        <v>283</v>
      </c>
      <c r="N963" s="501">
        <v>2068</v>
      </c>
      <c r="U963" s="500" t="s">
        <v>1001</v>
      </c>
      <c r="V963" s="501">
        <v>12</v>
      </c>
      <c r="W963" s="501">
        <v>31</v>
      </c>
    </row>
    <row r="964" spans="1:23" ht="15">
      <c r="A964" s="500" t="s">
        <v>988</v>
      </c>
      <c r="B964" s="500" t="s">
        <v>275</v>
      </c>
      <c r="C964" s="500" t="s">
        <v>249</v>
      </c>
      <c r="D964" s="500" t="s">
        <v>272</v>
      </c>
      <c r="E964" s="501">
        <v>873</v>
      </c>
      <c r="G964" s="500" t="s">
        <v>1002</v>
      </c>
      <c r="H964" s="501">
        <v>0</v>
      </c>
      <c r="I964" s="501">
        <v>381</v>
      </c>
      <c r="K964" s="500" t="s">
        <v>285</v>
      </c>
      <c r="L964" s="500" t="s">
        <v>942</v>
      </c>
      <c r="M964" s="500" t="s">
        <v>284</v>
      </c>
      <c r="N964" s="501">
        <v>1</v>
      </c>
      <c r="U964" s="500" t="s">
        <v>1002</v>
      </c>
      <c r="V964" s="501">
        <v>0</v>
      </c>
      <c r="W964" s="501">
        <v>10</v>
      </c>
    </row>
    <row r="965" spans="1:23" ht="15">
      <c r="A965" s="500" t="s">
        <v>988</v>
      </c>
      <c r="B965" s="500" t="s">
        <v>275</v>
      </c>
      <c r="C965" s="500" t="s">
        <v>249</v>
      </c>
      <c r="D965" s="500" t="s">
        <v>273</v>
      </c>
      <c r="E965" s="501">
        <v>181</v>
      </c>
      <c r="G965" s="500" t="s">
        <v>1002</v>
      </c>
      <c r="H965" s="501">
        <v>1</v>
      </c>
      <c r="I965" s="501">
        <v>1815</v>
      </c>
      <c r="K965" s="500" t="s">
        <v>285</v>
      </c>
      <c r="L965" s="500" t="s">
        <v>942</v>
      </c>
      <c r="M965" s="500" t="s">
        <v>285</v>
      </c>
      <c r="N965" s="501">
        <v>11</v>
      </c>
      <c r="U965" s="500" t="s">
        <v>1002</v>
      </c>
      <c r="V965" s="501">
        <v>1</v>
      </c>
      <c r="W965" s="501">
        <v>51</v>
      </c>
    </row>
    <row r="966" spans="1:23" ht="15">
      <c r="A966" s="500" t="s">
        <v>988</v>
      </c>
      <c r="B966" s="500" t="s">
        <v>275</v>
      </c>
      <c r="C966" s="500" t="s">
        <v>250</v>
      </c>
      <c r="D966" s="500" t="s">
        <v>272</v>
      </c>
      <c r="E966" s="501">
        <v>982</v>
      </c>
      <c r="G966" s="500" t="s">
        <v>1002</v>
      </c>
      <c r="H966" s="501">
        <v>2</v>
      </c>
      <c r="I966" s="501">
        <v>5856</v>
      </c>
      <c r="K966" s="500" t="s">
        <v>285</v>
      </c>
      <c r="L966" s="500" t="s">
        <v>942</v>
      </c>
      <c r="M966" s="500" t="s">
        <v>256</v>
      </c>
      <c r="N966" s="501">
        <v>5</v>
      </c>
      <c r="U966" s="500" t="s">
        <v>1002</v>
      </c>
      <c r="V966" s="501">
        <v>2</v>
      </c>
      <c r="W966" s="501">
        <v>168</v>
      </c>
    </row>
    <row r="967" spans="1:23" ht="15">
      <c r="A967" s="500" t="s">
        <v>988</v>
      </c>
      <c r="B967" s="500" t="s">
        <v>275</v>
      </c>
      <c r="C967" s="500" t="s">
        <v>250</v>
      </c>
      <c r="D967" s="500" t="s">
        <v>273</v>
      </c>
      <c r="E967" s="501">
        <v>194</v>
      </c>
      <c r="G967" s="500" t="s">
        <v>1002</v>
      </c>
      <c r="H967" s="501">
        <v>3</v>
      </c>
      <c r="I967" s="501">
        <v>2204</v>
      </c>
      <c r="K967" s="500" t="s">
        <v>285</v>
      </c>
      <c r="L967" s="500" t="s">
        <v>942</v>
      </c>
      <c r="M967" s="500" t="s">
        <v>257</v>
      </c>
      <c r="N967" s="501">
        <v>4458</v>
      </c>
      <c r="U967" s="500" t="s">
        <v>1002</v>
      </c>
      <c r="V967" s="501">
        <v>3</v>
      </c>
      <c r="W967" s="501">
        <v>53</v>
      </c>
    </row>
    <row r="968" spans="1:23" ht="15">
      <c r="A968" s="500" t="s">
        <v>989</v>
      </c>
      <c r="B968" s="500" t="s">
        <v>254</v>
      </c>
      <c r="C968" s="500" t="s">
        <v>249</v>
      </c>
      <c r="D968" s="500" t="s">
        <v>272</v>
      </c>
      <c r="E968" s="501">
        <v>1</v>
      </c>
      <c r="G968" s="500" t="s">
        <v>1002</v>
      </c>
      <c r="H968" s="501">
        <v>4</v>
      </c>
      <c r="I968" s="501">
        <v>7704</v>
      </c>
      <c r="K968" s="500" t="s">
        <v>285</v>
      </c>
      <c r="L968" s="500" t="s">
        <v>960</v>
      </c>
      <c r="M968" s="500" t="s">
        <v>254</v>
      </c>
      <c r="N968" s="501">
        <v>12</v>
      </c>
      <c r="U968" s="500" t="s">
        <v>1002</v>
      </c>
      <c r="V968" s="501">
        <v>4</v>
      </c>
      <c r="W968" s="501">
        <v>669</v>
      </c>
    </row>
    <row r="969" spans="1:23" ht="15">
      <c r="A969" s="500" t="s">
        <v>989</v>
      </c>
      <c r="B969" s="500" t="s">
        <v>254</v>
      </c>
      <c r="C969" s="500" t="s">
        <v>249</v>
      </c>
      <c r="D969" s="500" t="s">
        <v>273</v>
      </c>
      <c r="E969" s="501">
        <v>1</v>
      </c>
      <c r="G969" s="500" t="s">
        <v>1002</v>
      </c>
      <c r="H969" s="501">
        <v>5</v>
      </c>
      <c r="I969" s="501">
        <v>1093</v>
      </c>
      <c r="K969" s="500" t="s">
        <v>285</v>
      </c>
      <c r="L969" s="500" t="s">
        <v>960</v>
      </c>
      <c r="M969" s="500" t="s">
        <v>562</v>
      </c>
      <c r="N969" s="501">
        <v>3</v>
      </c>
      <c r="U969" s="500" t="s">
        <v>1002</v>
      </c>
      <c r="V969" s="501">
        <v>5</v>
      </c>
      <c r="W969" s="501">
        <v>77</v>
      </c>
    </row>
    <row r="970" spans="1:23" ht="15">
      <c r="A970" s="500" t="s">
        <v>989</v>
      </c>
      <c r="B970" s="500" t="s">
        <v>254</v>
      </c>
      <c r="C970" s="500" t="s">
        <v>250</v>
      </c>
      <c r="D970" s="500" t="s">
        <v>272</v>
      </c>
      <c r="E970" s="501">
        <v>3</v>
      </c>
      <c r="G970" s="500" t="s">
        <v>1002</v>
      </c>
      <c r="H970" s="501">
        <v>6</v>
      </c>
      <c r="I970" s="501">
        <v>1066</v>
      </c>
      <c r="K970" s="500" t="s">
        <v>285</v>
      </c>
      <c r="L970" s="500" t="s">
        <v>960</v>
      </c>
      <c r="M970" s="500" t="s">
        <v>558</v>
      </c>
      <c r="N970" s="501">
        <v>720</v>
      </c>
      <c r="U970" s="500" t="s">
        <v>1002</v>
      </c>
      <c r="V970" s="501">
        <v>6</v>
      </c>
      <c r="W970" s="501">
        <v>65</v>
      </c>
    </row>
    <row r="971" spans="1:23" ht="15">
      <c r="A971" s="500" t="s">
        <v>989</v>
      </c>
      <c r="B971" s="500" t="s">
        <v>254</v>
      </c>
      <c r="C971" s="500" t="s">
        <v>249</v>
      </c>
      <c r="D971" s="500" t="s">
        <v>272</v>
      </c>
      <c r="E971" s="501">
        <v>554</v>
      </c>
      <c r="G971" s="500" t="s">
        <v>1002</v>
      </c>
      <c r="H971" s="501">
        <v>7</v>
      </c>
      <c r="I971" s="501">
        <v>912</v>
      </c>
      <c r="K971" s="500" t="s">
        <v>285</v>
      </c>
      <c r="L971" s="500" t="s">
        <v>960</v>
      </c>
      <c r="M971" s="500" t="s">
        <v>563</v>
      </c>
      <c r="N971" s="501">
        <v>7</v>
      </c>
      <c r="U971" s="500" t="s">
        <v>1002</v>
      </c>
      <c r="V971" s="501">
        <v>7</v>
      </c>
      <c r="W971" s="501">
        <v>49</v>
      </c>
    </row>
    <row r="972" spans="1:23" ht="15">
      <c r="A972" s="500" t="s">
        <v>989</v>
      </c>
      <c r="B972" s="500" t="s">
        <v>254</v>
      </c>
      <c r="C972" s="500" t="s">
        <v>249</v>
      </c>
      <c r="D972" s="500" t="s">
        <v>273</v>
      </c>
      <c r="E972" s="501">
        <v>696</v>
      </c>
      <c r="G972" s="500" t="s">
        <v>1002</v>
      </c>
      <c r="H972" s="501">
        <v>8</v>
      </c>
      <c r="I972" s="501">
        <v>649</v>
      </c>
      <c r="K972" s="500" t="s">
        <v>285</v>
      </c>
      <c r="L972" s="500" t="s">
        <v>960</v>
      </c>
      <c r="M972" s="500" t="s">
        <v>559</v>
      </c>
      <c r="N972" s="501">
        <v>1</v>
      </c>
      <c r="U972" s="500" t="s">
        <v>1002</v>
      </c>
      <c r="V972" s="501">
        <v>8</v>
      </c>
      <c r="W972" s="501">
        <v>33</v>
      </c>
    </row>
    <row r="973" spans="1:23" ht="15">
      <c r="A973" s="500" t="s">
        <v>989</v>
      </c>
      <c r="B973" s="500" t="s">
        <v>254</v>
      </c>
      <c r="C973" s="500" t="s">
        <v>250</v>
      </c>
      <c r="D973" s="500" t="s">
        <v>272</v>
      </c>
      <c r="E973" s="501">
        <v>535</v>
      </c>
      <c r="G973" s="500" t="s">
        <v>1002</v>
      </c>
      <c r="H973" s="501">
        <v>9</v>
      </c>
      <c r="I973" s="501">
        <v>590</v>
      </c>
      <c r="K973" s="500" t="s">
        <v>285</v>
      </c>
      <c r="L973" s="500" t="s">
        <v>960</v>
      </c>
      <c r="M973" s="500" t="s">
        <v>560</v>
      </c>
      <c r="N973" s="501">
        <v>19</v>
      </c>
      <c r="U973" s="500" t="s">
        <v>1002</v>
      </c>
      <c r="V973" s="501">
        <v>9</v>
      </c>
      <c r="W973" s="501">
        <v>15</v>
      </c>
    </row>
    <row r="974" spans="1:23" ht="15">
      <c r="A974" s="500" t="s">
        <v>989</v>
      </c>
      <c r="B974" s="500" t="s">
        <v>254</v>
      </c>
      <c r="C974" s="500" t="s">
        <v>250</v>
      </c>
      <c r="D974" s="500" t="s">
        <v>273</v>
      </c>
      <c r="E974" s="501">
        <v>622</v>
      </c>
      <c r="G974" s="500" t="s">
        <v>1002</v>
      </c>
      <c r="H974" s="501">
        <v>10</v>
      </c>
      <c r="I974" s="501">
        <v>383</v>
      </c>
      <c r="K974" s="500" t="s">
        <v>285</v>
      </c>
      <c r="L974" s="500" t="s">
        <v>960</v>
      </c>
      <c r="M974" s="500" t="s">
        <v>255</v>
      </c>
      <c r="N974" s="501">
        <v>11</v>
      </c>
      <c r="U974" s="500" t="s">
        <v>1002</v>
      </c>
      <c r="V974" s="501">
        <v>10</v>
      </c>
      <c r="W974" s="501">
        <v>6</v>
      </c>
    </row>
    <row r="975" spans="1:23" ht="15">
      <c r="A975" s="500" t="s">
        <v>989</v>
      </c>
      <c r="B975" s="500" t="s">
        <v>255</v>
      </c>
      <c r="C975" s="500" t="s">
        <v>249</v>
      </c>
      <c r="D975" s="500" t="s">
        <v>272</v>
      </c>
      <c r="E975" s="501">
        <v>1237</v>
      </c>
      <c r="G975" s="500" t="s">
        <v>1002</v>
      </c>
      <c r="H975" s="501">
        <v>11</v>
      </c>
      <c r="I975" s="501">
        <v>320</v>
      </c>
      <c r="K975" s="500" t="s">
        <v>285</v>
      </c>
      <c r="L975" s="500" t="s">
        <v>960</v>
      </c>
      <c r="M975" s="500" t="s">
        <v>569</v>
      </c>
      <c r="N975" s="501">
        <v>7</v>
      </c>
      <c r="U975" s="500" t="s">
        <v>1002</v>
      </c>
      <c r="V975" s="501">
        <v>11</v>
      </c>
      <c r="W975" s="501">
        <v>5</v>
      </c>
    </row>
    <row r="976" spans="1:23" ht="15">
      <c r="A976" s="500" t="s">
        <v>989</v>
      </c>
      <c r="B976" s="500" t="s">
        <v>255</v>
      </c>
      <c r="C976" s="500" t="s">
        <v>249</v>
      </c>
      <c r="D976" s="500" t="s">
        <v>273</v>
      </c>
      <c r="E976" s="501">
        <v>827</v>
      </c>
      <c r="G976" s="500" t="s">
        <v>1002</v>
      </c>
      <c r="H976" s="501">
        <v>12</v>
      </c>
      <c r="I976" s="501">
        <v>393</v>
      </c>
      <c r="K976" s="500" t="s">
        <v>285</v>
      </c>
      <c r="L976" s="500" t="s">
        <v>960</v>
      </c>
      <c r="M976" s="500" t="s">
        <v>1105</v>
      </c>
      <c r="N976" s="501">
        <v>1</v>
      </c>
      <c r="U976" s="500" t="s">
        <v>1002</v>
      </c>
      <c r="V976" s="501">
        <v>12</v>
      </c>
      <c r="W976" s="501">
        <v>9</v>
      </c>
    </row>
    <row r="977" spans="1:23" ht="15">
      <c r="A977" s="500" t="s">
        <v>989</v>
      </c>
      <c r="B977" s="500" t="s">
        <v>255</v>
      </c>
      <c r="C977" s="500" t="s">
        <v>250</v>
      </c>
      <c r="D977" s="500" t="s">
        <v>272</v>
      </c>
      <c r="E977" s="501">
        <v>1103</v>
      </c>
      <c r="G977" s="500" t="s">
        <v>1003</v>
      </c>
      <c r="H977" s="501">
        <v>0</v>
      </c>
      <c r="I977" s="501">
        <v>20</v>
      </c>
      <c r="K977" s="500" t="s">
        <v>285</v>
      </c>
      <c r="L977" s="500" t="s">
        <v>960</v>
      </c>
      <c r="M977" s="500" t="s">
        <v>274</v>
      </c>
      <c r="N977" s="501">
        <v>3</v>
      </c>
      <c r="U977" s="500" t="s">
        <v>1003</v>
      </c>
      <c r="V977" s="501">
        <v>0</v>
      </c>
      <c r="W977" s="501">
        <v>1</v>
      </c>
    </row>
    <row r="978" spans="1:23" ht="15">
      <c r="A978" s="500" t="s">
        <v>989</v>
      </c>
      <c r="B978" s="500" t="s">
        <v>255</v>
      </c>
      <c r="C978" s="500" t="s">
        <v>250</v>
      </c>
      <c r="D978" s="500" t="s">
        <v>273</v>
      </c>
      <c r="E978" s="501">
        <v>607</v>
      </c>
      <c r="G978" s="500" t="s">
        <v>1003</v>
      </c>
      <c r="H978" s="501">
        <v>1</v>
      </c>
      <c r="I978" s="501">
        <v>74</v>
      </c>
      <c r="K978" s="500" t="s">
        <v>285</v>
      </c>
      <c r="L978" s="500" t="s">
        <v>960</v>
      </c>
      <c r="M978" s="500" t="s">
        <v>286</v>
      </c>
      <c r="N978" s="501">
        <v>1</v>
      </c>
      <c r="U978" s="500" t="s">
        <v>1003</v>
      </c>
      <c r="V978" s="501">
        <v>1</v>
      </c>
      <c r="W978" s="501">
        <v>3</v>
      </c>
    </row>
    <row r="979" spans="1:23" ht="15">
      <c r="A979" s="500" t="s">
        <v>989</v>
      </c>
      <c r="B979" s="500" t="s">
        <v>274</v>
      </c>
      <c r="C979" s="500" t="s">
        <v>249</v>
      </c>
      <c r="D979" s="500" t="s">
        <v>272</v>
      </c>
      <c r="E979" s="501">
        <v>13</v>
      </c>
      <c r="G979" s="500" t="s">
        <v>1003</v>
      </c>
      <c r="H979" s="501">
        <v>2</v>
      </c>
      <c r="I979" s="501">
        <v>286</v>
      </c>
      <c r="K979" s="500" t="s">
        <v>285</v>
      </c>
      <c r="L979" s="500" t="s">
        <v>960</v>
      </c>
      <c r="M979" s="500" t="s">
        <v>283</v>
      </c>
      <c r="N979" s="501">
        <v>12759</v>
      </c>
      <c r="U979" s="500" t="s">
        <v>1003</v>
      </c>
      <c r="V979" s="501">
        <v>2</v>
      </c>
      <c r="W979" s="501">
        <v>31</v>
      </c>
    </row>
    <row r="980" spans="1:23" ht="15">
      <c r="A980" s="500" t="s">
        <v>989</v>
      </c>
      <c r="B980" s="500" t="s">
        <v>274</v>
      </c>
      <c r="C980" s="500" t="s">
        <v>249</v>
      </c>
      <c r="D980" s="500" t="s">
        <v>273</v>
      </c>
      <c r="E980" s="501">
        <v>34</v>
      </c>
      <c r="G980" s="500" t="s">
        <v>1003</v>
      </c>
      <c r="H980" s="501">
        <v>3</v>
      </c>
      <c r="I980" s="501">
        <v>144</v>
      </c>
      <c r="K980" s="500" t="s">
        <v>285</v>
      </c>
      <c r="L980" s="500" t="s">
        <v>960</v>
      </c>
      <c r="M980" s="500" t="s">
        <v>285</v>
      </c>
      <c r="N980" s="501">
        <v>15</v>
      </c>
      <c r="U980" s="500" t="s">
        <v>1003</v>
      </c>
      <c r="V980" s="501">
        <v>3</v>
      </c>
      <c r="W980" s="501">
        <v>10</v>
      </c>
    </row>
    <row r="981" spans="1:23" ht="15">
      <c r="A981" s="500" t="s">
        <v>989</v>
      </c>
      <c r="B981" s="500" t="s">
        <v>274</v>
      </c>
      <c r="C981" s="500" t="s">
        <v>250</v>
      </c>
      <c r="D981" s="500" t="s">
        <v>272</v>
      </c>
      <c r="E981" s="501">
        <v>12</v>
      </c>
      <c r="G981" s="500" t="s">
        <v>1003</v>
      </c>
      <c r="H981" s="501">
        <v>4</v>
      </c>
      <c r="I981" s="501">
        <v>547</v>
      </c>
      <c r="K981" s="500" t="s">
        <v>285</v>
      </c>
      <c r="L981" s="500" t="s">
        <v>960</v>
      </c>
      <c r="M981" s="500" t="s">
        <v>256</v>
      </c>
      <c r="N981" s="501">
        <v>5</v>
      </c>
      <c r="U981" s="500" t="s">
        <v>1003</v>
      </c>
      <c r="V981" s="501">
        <v>4</v>
      </c>
      <c r="W981" s="501">
        <v>87</v>
      </c>
    </row>
    <row r="982" spans="1:23" ht="15">
      <c r="A982" s="500" t="s">
        <v>989</v>
      </c>
      <c r="B982" s="500" t="s">
        <v>274</v>
      </c>
      <c r="C982" s="500" t="s">
        <v>250</v>
      </c>
      <c r="D982" s="500" t="s">
        <v>273</v>
      </c>
      <c r="E982" s="501">
        <v>21</v>
      </c>
      <c r="G982" s="500" t="s">
        <v>1003</v>
      </c>
      <c r="H982" s="501">
        <v>5</v>
      </c>
      <c r="I982" s="501">
        <v>114</v>
      </c>
      <c r="K982" s="500" t="s">
        <v>285</v>
      </c>
      <c r="L982" s="500" t="s">
        <v>960</v>
      </c>
      <c r="M982" s="500" t="s">
        <v>257</v>
      </c>
      <c r="N982" s="501">
        <v>968</v>
      </c>
      <c r="U982" s="500" t="s">
        <v>1003</v>
      </c>
      <c r="V982" s="501">
        <v>5</v>
      </c>
      <c r="W982" s="501">
        <v>10</v>
      </c>
    </row>
    <row r="983" spans="1:23" ht="15">
      <c r="A983" s="500" t="s">
        <v>989</v>
      </c>
      <c r="B983" s="500" t="s">
        <v>275</v>
      </c>
      <c r="C983" s="500" t="s">
        <v>249</v>
      </c>
      <c r="D983" s="500" t="s">
        <v>272</v>
      </c>
      <c r="E983" s="501">
        <v>85</v>
      </c>
      <c r="G983" s="500" t="s">
        <v>1003</v>
      </c>
      <c r="H983" s="501">
        <v>6</v>
      </c>
      <c r="I983" s="501">
        <v>125</v>
      </c>
      <c r="K983" s="500" t="s">
        <v>285</v>
      </c>
      <c r="L983" s="500" t="s">
        <v>965</v>
      </c>
      <c r="M983" s="500" t="s">
        <v>254</v>
      </c>
      <c r="N983" s="501">
        <v>68</v>
      </c>
      <c r="U983" s="500" t="s">
        <v>1003</v>
      </c>
      <c r="V983" s="501">
        <v>6</v>
      </c>
      <c r="W983" s="501">
        <v>15</v>
      </c>
    </row>
    <row r="984" spans="1:23" ht="15">
      <c r="A984" s="500" t="s">
        <v>989</v>
      </c>
      <c r="B984" s="500" t="s">
        <v>275</v>
      </c>
      <c r="C984" s="500" t="s">
        <v>249</v>
      </c>
      <c r="D984" s="500" t="s">
        <v>273</v>
      </c>
      <c r="E984" s="501">
        <v>67</v>
      </c>
      <c r="G984" s="500" t="s">
        <v>1003</v>
      </c>
      <c r="H984" s="501">
        <v>7</v>
      </c>
      <c r="I984" s="501">
        <v>110</v>
      </c>
      <c r="K984" s="500" t="s">
        <v>285</v>
      </c>
      <c r="L984" s="500" t="s">
        <v>965</v>
      </c>
      <c r="M984" s="500" t="s">
        <v>561</v>
      </c>
      <c r="N984" s="501">
        <v>1</v>
      </c>
      <c r="U984" s="500" t="s">
        <v>1003</v>
      </c>
      <c r="V984" s="501">
        <v>7</v>
      </c>
      <c r="W984" s="501">
        <v>9</v>
      </c>
    </row>
    <row r="985" spans="1:23" ht="15">
      <c r="A985" s="500" t="s">
        <v>989</v>
      </c>
      <c r="B985" s="500" t="s">
        <v>275</v>
      </c>
      <c r="C985" s="500" t="s">
        <v>250</v>
      </c>
      <c r="D985" s="500" t="s">
        <v>272</v>
      </c>
      <c r="E985" s="501">
        <v>59</v>
      </c>
      <c r="G985" s="500" t="s">
        <v>1003</v>
      </c>
      <c r="H985" s="501">
        <v>8</v>
      </c>
      <c r="I985" s="501">
        <v>94</v>
      </c>
      <c r="K985" s="500" t="s">
        <v>285</v>
      </c>
      <c r="L985" s="500" t="s">
        <v>965</v>
      </c>
      <c r="M985" s="500" t="s">
        <v>558</v>
      </c>
      <c r="N985" s="501">
        <v>353</v>
      </c>
      <c r="U985" s="500" t="s">
        <v>1003</v>
      </c>
      <c r="V985" s="501">
        <v>8</v>
      </c>
      <c r="W985" s="501">
        <v>9</v>
      </c>
    </row>
    <row r="986" spans="1:23" ht="15">
      <c r="A986" s="500" t="s">
        <v>989</v>
      </c>
      <c r="B986" s="500" t="s">
        <v>275</v>
      </c>
      <c r="C986" s="500" t="s">
        <v>250</v>
      </c>
      <c r="D986" s="500" t="s">
        <v>273</v>
      </c>
      <c r="E986" s="501">
        <v>62</v>
      </c>
      <c r="G986" s="500" t="s">
        <v>1003</v>
      </c>
      <c r="H986" s="501">
        <v>9</v>
      </c>
      <c r="I986" s="501">
        <v>70</v>
      </c>
      <c r="K986" s="500" t="s">
        <v>285</v>
      </c>
      <c r="L986" s="500" t="s">
        <v>965</v>
      </c>
      <c r="M986" s="500" t="s">
        <v>563</v>
      </c>
      <c r="N986" s="501">
        <v>2</v>
      </c>
      <c r="U986" s="500" t="s">
        <v>1003</v>
      </c>
      <c r="V986" s="501">
        <v>9</v>
      </c>
      <c r="W986" s="501">
        <v>2</v>
      </c>
    </row>
    <row r="987" spans="1:23" ht="15">
      <c r="A987" s="500" t="s">
        <v>990</v>
      </c>
      <c r="B987" s="500" t="s">
        <v>254</v>
      </c>
      <c r="C987" s="500" t="s">
        <v>249</v>
      </c>
      <c r="D987" s="500" t="s">
        <v>272</v>
      </c>
      <c r="E987" s="501">
        <v>453</v>
      </c>
      <c r="G987" s="500" t="s">
        <v>1003</v>
      </c>
      <c r="H987" s="501">
        <v>10</v>
      </c>
      <c r="I987" s="501">
        <v>68</v>
      </c>
      <c r="K987" s="500" t="s">
        <v>285</v>
      </c>
      <c r="L987" s="500" t="s">
        <v>965</v>
      </c>
      <c r="M987" s="500" t="s">
        <v>566</v>
      </c>
      <c r="N987" s="501">
        <v>3</v>
      </c>
      <c r="U987" s="500" t="s">
        <v>1003</v>
      </c>
      <c r="V987" s="501">
        <v>10</v>
      </c>
      <c r="W987" s="501">
        <v>2</v>
      </c>
    </row>
    <row r="988" spans="1:23" ht="15">
      <c r="A988" s="500" t="s">
        <v>990</v>
      </c>
      <c r="B988" s="500" t="s">
        <v>254</v>
      </c>
      <c r="C988" s="500" t="s">
        <v>249</v>
      </c>
      <c r="D988" s="500" t="s">
        <v>273</v>
      </c>
      <c r="E988" s="501">
        <v>2080</v>
      </c>
      <c r="G988" s="500" t="s">
        <v>1003</v>
      </c>
      <c r="H988" s="501">
        <v>11</v>
      </c>
      <c r="I988" s="501">
        <v>57</v>
      </c>
      <c r="K988" s="500" t="s">
        <v>285</v>
      </c>
      <c r="L988" s="500" t="s">
        <v>965</v>
      </c>
      <c r="M988" s="500" t="s">
        <v>560</v>
      </c>
      <c r="N988" s="501">
        <v>1</v>
      </c>
      <c r="U988" s="500" t="s">
        <v>1003</v>
      </c>
      <c r="V988" s="501">
        <v>11</v>
      </c>
      <c r="W988" s="501">
        <v>2</v>
      </c>
    </row>
    <row r="989" spans="1:23" ht="15">
      <c r="A989" s="500" t="s">
        <v>990</v>
      </c>
      <c r="B989" s="500" t="s">
        <v>254</v>
      </c>
      <c r="C989" s="500" t="s">
        <v>250</v>
      </c>
      <c r="D989" s="500" t="s">
        <v>272</v>
      </c>
      <c r="E989" s="501">
        <v>416</v>
      </c>
      <c r="G989" s="500" t="s">
        <v>1003</v>
      </c>
      <c r="H989" s="501">
        <v>12</v>
      </c>
      <c r="I989" s="501">
        <v>81</v>
      </c>
      <c r="K989" s="500" t="s">
        <v>285</v>
      </c>
      <c r="L989" s="500" t="s">
        <v>965</v>
      </c>
      <c r="M989" s="500" t="s">
        <v>255</v>
      </c>
      <c r="N989" s="501">
        <v>8</v>
      </c>
      <c r="U989" s="500" t="s">
        <v>1003</v>
      </c>
      <c r="V989" s="501">
        <v>12</v>
      </c>
      <c r="W989" s="501">
        <v>1</v>
      </c>
    </row>
    <row r="990" spans="1:23" ht="15">
      <c r="A990" s="500" t="s">
        <v>990</v>
      </c>
      <c r="B990" s="500" t="s">
        <v>254</v>
      </c>
      <c r="C990" s="500" t="s">
        <v>250</v>
      </c>
      <c r="D990" s="500" t="s">
        <v>273</v>
      </c>
      <c r="E990" s="501">
        <v>1857</v>
      </c>
      <c r="G990" s="500" t="s">
        <v>1004</v>
      </c>
      <c r="H990" s="501">
        <v>0</v>
      </c>
      <c r="I990" s="501">
        <v>148</v>
      </c>
      <c r="K990" s="500" t="s">
        <v>285</v>
      </c>
      <c r="L990" s="500" t="s">
        <v>965</v>
      </c>
      <c r="M990" s="500" t="s">
        <v>569</v>
      </c>
      <c r="N990" s="501">
        <v>1</v>
      </c>
      <c r="U990" s="500" t="s">
        <v>1004</v>
      </c>
      <c r="V990" s="501">
        <v>0</v>
      </c>
      <c r="W990" s="501">
        <v>45</v>
      </c>
    </row>
    <row r="991" spans="1:23" ht="15">
      <c r="A991" s="500" t="s">
        <v>990</v>
      </c>
      <c r="B991" s="500" t="s">
        <v>255</v>
      </c>
      <c r="C991" s="500" t="s">
        <v>249</v>
      </c>
      <c r="D991" s="500" t="s">
        <v>272</v>
      </c>
      <c r="E991" s="501">
        <v>626</v>
      </c>
      <c r="G991" s="500" t="s">
        <v>1004</v>
      </c>
      <c r="H991" s="501">
        <v>1</v>
      </c>
      <c r="I991" s="501">
        <v>592</v>
      </c>
      <c r="K991" s="500" t="s">
        <v>285</v>
      </c>
      <c r="L991" s="500" t="s">
        <v>965</v>
      </c>
      <c r="M991" s="500" t="s">
        <v>274</v>
      </c>
      <c r="N991" s="501">
        <v>1</v>
      </c>
      <c r="U991" s="500" t="s">
        <v>1004</v>
      </c>
      <c r="V991" s="501">
        <v>1</v>
      </c>
      <c r="W991" s="501">
        <v>251</v>
      </c>
    </row>
    <row r="992" spans="1:23" ht="15">
      <c r="A992" s="500" t="s">
        <v>990</v>
      </c>
      <c r="B992" s="500" t="s">
        <v>255</v>
      </c>
      <c r="C992" s="500" t="s">
        <v>249</v>
      </c>
      <c r="D992" s="500" t="s">
        <v>273</v>
      </c>
      <c r="E992" s="501">
        <v>1300</v>
      </c>
      <c r="G992" s="500" t="s">
        <v>1004</v>
      </c>
      <c r="H992" s="501">
        <v>2</v>
      </c>
      <c r="I992" s="501">
        <v>1668</v>
      </c>
      <c r="K992" s="500" t="s">
        <v>285</v>
      </c>
      <c r="L992" s="500" t="s">
        <v>965</v>
      </c>
      <c r="M992" s="500" t="s">
        <v>286</v>
      </c>
      <c r="N992" s="501">
        <v>10</v>
      </c>
      <c r="U992" s="500" t="s">
        <v>1004</v>
      </c>
      <c r="V992" s="501">
        <v>2</v>
      </c>
      <c r="W992" s="501">
        <v>680</v>
      </c>
    </row>
    <row r="993" spans="1:23" ht="15">
      <c r="A993" s="500" t="s">
        <v>990</v>
      </c>
      <c r="B993" s="500" t="s">
        <v>255</v>
      </c>
      <c r="C993" s="500" t="s">
        <v>250</v>
      </c>
      <c r="D993" s="500" t="s">
        <v>272</v>
      </c>
      <c r="E993" s="501">
        <v>650</v>
      </c>
      <c r="G993" s="500" t="s">
        <v>1004</v>
      </c>
      <c r="H993" s="501">
        <v>3</v>
      </c>
      <c r="I993" s="501">
        <v>856</v>
      </c>
      <c r="K993" s="500" t="s">
        <v>285</v>
      </c>
      <c r="L993" s="500" t="s">
        <v>965</v>
      </c>
      <c r="M993" s="500" t="s">
        <v>283</v>
      </c>
      <c r="N993" s="501">
        <v>6520</v>
      </c>
      <c r="U993" s="500" t="s">
        <v>1004</v>
      </c>
      <c r="V993" s="501">
        <v>3</v>
      </c>
      <c r="W993" s="501">
        <v>321</v>
      </c>
    </row>
    <row r="994" spans="1:23" ht="15">
      <c r="A994" s="500" t="s">
        <v>990</v>
      </c>
      <c r="B994" s="500" t="s">
        <v>255</v>
      </c>
      <c r="C994" s="500" t="s">
        <v>250</v>
      </c>
      <c r="D994" s="500" t="s">
        <v>273</v>
      </c>
      <c r="E994" s="501">
        <v>1068</v>
      </c>
      <c r="G994" s="500" t="s">
        <v>1004</v>
      </c>
      <c r="H994" s="501">
        <v>4</v>
      </c>
      <c r="I994" s="501">
        <v>3900</v>
      </c>
      <c r="K994" s="500" t="s">
        <v>285</v>
      </c>
      <c r="L994" s="500" t="s">
        <v>965</v>
      </c>
      <c r="M994" s="500" t="s">
        <v>284</v>
      </c>
      <c r="N994" s="501">
        <v>13</v>
      </c>
      <c r="U994" s="500" t="s">
        <v>1004</v>
      </c>
      <c r="V994" s="501">
        <v>4</v>
      </c>
      <c r="W994" s="501">
        <v>1920</v>
      </c>
    </row>
    <row r="995" spans="1:23" ht="15">
      <c r="A995" s="500" t="s">
        <v>990</v>
      </c>
      <c r="B995" s="500" t="s">
        <v>274</v>
      </c>
      <c r="C995" s="500" t="s">
        <v>249</v>
      </c>
      <c r="D995" s="500" t="s">
        <v>272</v>
      </c>
      <c r="E995" s="501">
        <v>28</v>
      </c>
      <c r="G995" s="500" t="s">
        <v>1004</v>
      </c>
      <c r="H995" s="501">
        <v>5</v>
      </c>
      <c r="I995" s="501">
        <v>695</v>
      </c>
      <c r="K995" s="500" t="s">
        <v>285</v>
      </c>
      <c r="L995" s="500" t="s">
        <v>965</v>
      </c>
      <c r="M995" s="500" t="s">
        <v>285</v>
      </c>
      <c r="N995" s="501">
        <v>13</v>
      </c>
      <c r="U995" s="500" t="s">
        <v>1004</v>
      </c>
      <c r="V995" s="501">
        <v>5</v>
      </c>
      <c r="W995" s="501">
        <v>335</v>
      </c>
    </row>
    <row r="996" spans="1:23" ht="15">
      <c r="A996" s="500" t="s">
        <v>990</v>
      </c>
      <c r="B996" s="500" t="s">
        <v>274</v>
      </c>
      <c r="C996" s="500" t="s">
        <v>249</v>
      </c>
      <c r="D996" s="500" t="s">
        <v>273</v>
      </c>
      <c r="E996" s="501">
        <v>212</v>
      </c>
      <c r="G996" s="500" t="s">
        <v>1004</v>
      </c>
      <c r="H996" s="501">
        <v>6</v>
      </c>
      <c r="I996" s="501">
        <v>755</v>
      </c>
      <c r="K996" s="500" t="s">
        <v>285</v>
      </c>
      <c r="L996" s="500" t="s">
        <v>965</v>
      </c>
      <c r="M996" s="500" t="s">
        <v>256</v>
      </c>
      <c r="N996" s="501">
        <v>6</v>
      </c>
      <c r="U996" s="500" t="s">
        <v>1004</v>
      </c>
      <c r="V996" s="501">
        <v>6</v>
      </c>
      <c r="W996" s="501">
        <v>341</v>
      </c>
    </row>
    <row r="997" spans="1:23" ht="15">
      <c r="A997" s="500" t="s">
        <v>990</v>
      </c>
      <c r="B997" s="500" t="s">
        <v>274</v>
      </c>
      <c r="C997" s="500" t="s">
        <v>250</v>
      </c>
      <c r="D997" s="500" t="s">
        <v>272</v>
      </c>
      <c r="E997" s="501">
        <v>19</v>
      </c>
      <c r="G997" s="500" t="s">
        <v>1004</v>
      </c>
      <c r="H997" s="501">
        <v>7</v>
      </c>
      <c r="I997" s="501">
        <v>623</v>
      </c>
      <c r="K997" s="500" t="s">
        <v>285</v>
      </c>
      <c r="L997" s="500" t="s">
        <v>965</v>
      </c>
      <c r="M997" s="500" t="s">
        <v>257</v>
      </c>
      <c r="N997" s="501">
        <v>3979</v>
      </c>
      <c r="U997" s="500" t="s">
        <v>1004</v>
      </c>
      <c r="V997" s="501">
        <v>7</v>
      </c>
      <c r="W997" s="501">
        <v>292</v>
      </c>
    </row>
    <row r="998" spans="1:23" ht="15">
      <c r="A998" s="500" t="s">
        <v>990</v>
      </c>
      <c r="B998" s="500" t="s">
        <v>274</v>
      </c>
      <c r="C998" s="500" t="s">
        <v>250</v>
      </c>
      <c r="D998" s="500" t="s">
        <v>273</v>
      </c>
      <c r="E998" s="501">
        <v>160</v>
      </c>
      <c r="G998" s="500" t="s">
        <v>1004</v>
      </c>
      <c r="H998" s="501">
        <v>8</v>
      </c>
      <c r="I998" s="501">
        <v>531</v>
      </c>
      <c r="K998" s="500" t="s">
        <v>285</v>
      </c>
      <c r="L998" s="500" t="s">
        <v>966</v>
      </c>
      <c r="M998" s="500" t="s">
        <v>254</v>
      </c>
      <c r="N998" s="501">
        <v>2</v>
      </c>
      <c r="U998" s="500" t="s">
        <v>1004</v>
      </c>
      <c r="V998" s="501">
        <v>8</v>
      </c>
      <c r="W998" s="501">
        <v>224</v>
      </c>
    </row>
    <row r="999" spans="1:23" ht="15">
      <c r="A999" s="500" t="s">
        <v>990</v>
      </c>
      <c r="B999" s="500" t="s">
        <v>275</v>
      </c>
      <c r="C999" s="500" t="s">
        <v>249</v>
      </c>
      <c r="D999" s="500" t="s">
        <v>272</v>
      </c>
      <c r="E999" s="501">
        <v>211</v>
      </c>
      <c r="G999" s="500" t="s">
        <v>1004</v>
      </c>
      <c r="H999" s="501">
        <v>9</v>
      </c>
      <c r="I999" s="501">
        <v>422</v>
      </c>
      <c r="K999" s="500" t="s">
        <v>285</v>
      </c>
      <c r="L999" s="500" t="s">
        <v>966</v>
      </c>
      <c r="M999" s="500" t="s">
        <v>562</v>
      </c>
      <c r="N999" s="501">
        <v>2</v>
      </c>
      <c r="U999" s="500" t="s">
        <v>1004</v>
      </c>
      <c r="V999" s="501">
        <v>9</v>
      </c>
      <c r="W999" s="501">
        <v>136</v>
      </c>
    </row>
    <row r="1000" spans="1:23" ht="15">
      <c r="A1000" s="500" t="s">
        <v>990</v>
      </c>
      <c r="B1000" s="500" t="s">
        <v>275</v>
      </c>
      <c r="C1000" s="500" t="s">
        <v>249</v>
      </c>
      <c r="D1000" s="500" t="s">
        <v>273</v>
      </c>
      <c r="E1000" s="501">
        <v>624</v>
      </c>
      <c r="G1000" s="500" t="s">
        <v>1004</v>
      </c>
      <c r="H1000" s="501">
        <v>10</v>
      </c>
      <c r="I1000" s="501">
        <v>333</v>
      </c>
      <c r="K1000" s="500" t="s">
        <v>285</v>
      </c>
      <c r="L1000" s="500" t="s">
        <v>966</v>
      </c>
      <c r="M1000" s="500" t="s">
        <v>558</v>
      </c>
      <c r="N1000" s="501">
        <v>349</v>
      </c>
      <c r="U1000" s="500" t="s">
        <v>1004</v>
      </c>
      <c r="V1000" s="501">
        <v>10</v>
      </c>
      <c r="W1000" s="501">
        <v>116</v>
      </c>
    </row>
    <row r="1001" spans="1:23" ht="15">
      <c r="A1001" s="500" t="s">
        <v>990</v>
      </c>
      <c r="B1001" s="500" t="s">
        <v>275</v>
      </c>
      <c r="C1001" s="500" t="s">
        <v>250</v>
      </c>
      <c r="D1001" s="500" t="s">
        <v>272</v>
      </c>
      <c r="E1001" s="501">
        <v>220</v>
      </c>
      <c r="G1001" s="500" t="s">
        <v>1004</v>
      </c>
      <c r="H1001" s="501">
        <v>11</v>
      </c>
      <c r="I1001" s="501">
        <v>235</v>
      </c>
      <c r="K1001" s="500" t="s">
        <v>285</v>
      </c>
      <c r="L1001" s="500" t="s">
        <v>966</v>
      </c>
      <c r="M1001" s="500" t="s">
        <v>563</v>
      </c>
      <c r="N1001" s="501">
        <v>1</v>
      </c>
      <c r="U1001" s="500" t="s">
        <v>1004</v>
      </c>
      <c r="V1001" s="501">
        <v>11</v>
      </c>
      <c r="W1001" s="501">
        <v>68</v>
      </c>
    </row>
    <row r="1002" spans="1:23" ht="15">
      <c r="A1002" s="500" t="s">
        <v>990</v>
      </c>
      <c r="B1002" s="500" t="s">
        <v>275</v>
      </c>
      <c r="C1002" s="500" t="s">
        <v>250</v>
      </c>
      <c r="D1002" s="500" t="s">
        <v>273</v>
      </c>
      <c r="E1002" s="501">
        <v>616</v>
      </c>
      <c r="G1002" s="500" t="s">
        <v>1004</v>
      </c>
      <c r="H1002" s="501">
        <v>12</v>
      </c>
      <c r="I1002" s="501">
        <v>370</v>
      </c>
      <c r="K1002" s="500" t="s">
        <v>285</v>
      </c>
      <c r="L1002" s="500" t="s">
        <v>966</v>
      </c>
      <c r="M1002" s="500" t="s">
        <v>559</v>
      </c>
      <c r="N1002" s="501">
        <v>1</v>
      </c>
      <c r="U1002" s="500" t="s">
        <v>1004</v>
      </c>
      <c r="V1002" s="501">
        <v>12</v>
      </c>
      <c r="W1002" s="501">
        <v>102</v>
      </c>
    </row>
    <row r="1003" spans="1:23" ht="15">
      <c r="A1003" s="500" t="s">
        <v>991</v>
      </c>
      <c r="B1003" s="500" t="s">
        <v>254</v>
      </c>
      <c r="C1003" s="500" t="s">
        <v>249</v>
      </c>
      <c r="D1003" s="500" t="s">
        <v>272</v>
      </c>
      <c r="E1003" s="501">
        <v>116</v>
      </c>
      <c r="G1003" s="500" t="s">
        <v>1005</v>
      </c>
      <c r="H1003" s="501">
        <v>0</v>
      </c>
      <c r="I1003" s="501">
        <v>116</v>
      </c>
      <c r="K1003" s="500" t="s">
        <v>285</v>
      </c>
      <c r="L1003" s="500" t="s">
        <v>966</v>
      </c>
      <c r="M1003" s="500" t="s">
        <v>255</v>
      </c>
      <c r="N1003" s="501">
        <v>1</v>
      </c>
      <c r="U1003" s="500" t="s">
        <v>1005</v>
      </c>
      <c r="V1003" s="501">
        <v>0</v>
      </c>
      <c r="W1003" s="501">
        <v>4</v>
      </c>
    </row>
    <row r="1004" spans="1:23" ht="15">
      <c r="A1004" s="500" t="s">
        <v>991</v>
      </c>
      <c r="B1004" s="500" t="s">
        <v>254</v>
      </c>
      <c r="C1004" s="500" t="s">
        <v>249</v>
      </c>
      <c r="D1004" s="500" t="s">
        <v>273</v>
      </c>
      <c r="E1004" s="501">
        <v>1940</v>
      </c>
      <c r="G1004" s="500" t="s">
        <v>1005</v>
      </c>
      <c r="H1004" s="501">
        <v>1</v>
      </c>
      <c r="I1004" s="501">
        <v>435</v>
      </c>
      <c r="K1004" s="500" t="s">
        <v>285</v>
      </c>
      <c r="L1004" s="500" t="s">
        <v>966</v>
      </c>
      <c r="M1004" s="500" t="s">
        <v>569</v>
      </c>
      <c r="N1004" s="501">
        <v>3</v>
      </c>
      <c r="U1004" s="500" t="s">
        <v>1005</v>
      </c>
      <c r="V1004" s="501">
        <v>1</v>
      </c>
      <c r="W1004" s="501">
        <v>25</v>
      </c>
    </row>
    <row r="1005" spans="1:23" ht="15">
      <c r="A1005" s="500" t="s">
        <v>991</v>
      </c>
      <c r="B1005" s="500" t="s">
        <v>254</v>
      </c>
      <c r="C1005" s="500" t="s">
        <v>250</v>
      </c>
      <c r="D1005" s="500" t="s">
        <v>272</v>
      </c>
      <c r="E1005" s="501">
        <v>100</v>
      </c>
      <c r="G1005" s="500" t="s">
        <v>1005</v>
      </c>
      <c r="H1005" s="501">
        <v>2</v>
      </c>
      <c r="I1005" s="501">
        <v>1315</v>
      </c>
      <c r="K1005" s="500" t="s">
        <v>285</v>
      </c>
      <c r="L1005" s="500" t="s">
        <v>966</v>
      </c>
      <c r="M1005" s="500" t="s">
        <v>1082</v>
      </c>
      <c r="N1005" s="501">
        <v>4</v>
      </c>
      <c r="U1005" s="500" t="s">
        <v>1005</v>
      </c>
      <c r="V1005" s="501">
        <v>2</v>
      </c>
      <c r="W1005" s="501">
        <v>85</v>
      </c>
    </row>
    <row r="1006" spans="1:23" ht="15">
      <c r="A1006" s="500" t="s">
        <v>991</v>
      </c>
      <c r="B1006" s="500" t="s">
        <v>254</v>
      </c>
      <c r="C1006" s="500" t="s">
        <v>250</v>
      </c>
      <c r="D1006" s="500" t="s">
        <v>273</v>
      </c>
      <c r="E1006" s="501">
        <v>1614</v>
      </c>
      <c r="G1006" s="500" t="s">
        <v>1005</v>
      </c>
      <c r="H1006" s="501">
        <v>3</v>
      </c>
      <c r="I1006" s="501">
        <v>635</v>
      </c>
      <c r="K1006" s="500" t="s">
        <v>285</v>
      </c>
      <c r="L1006" s="500" t="s">
        <v>966</v>
      </c>
      <c r="M1006" s="500" t="s">
        <v>283</v>
      </c>
      <c r="N1006" s="501">
        <v>2171</v>
      </c>
      <c r="U1006" s="500" t="s">
        <v>1005</v>
      </c>
      <c r="V1006" s="501">
        <v>3</v>
      </c>
      <c r="W1006" s="501">
        <v>44</v>
      </c>
    </row>
    <row r="1007" spans="1:23" ht="15">
      <c r="A1007" s="500" t="s">
        <v>991</v>
      </c>
      <c r="B1007" s="500" t="s">
        <v>255</v>
      </c>
      <c r="C1007" s="500" t="s">
        <v>249</v>
      </c>
      <c r="D1007" s="500" t="s">
        <v>272</v>
      </c>
      <c r="E1007" s="501">
        <v>56</v>
      </c>
      <c r="G1007" s="500" t="s">
        <v>1005</v>
      </c>
      <c r="H1007" s="501">
        <v>4</v>
      </c>
      <c r="I1007" s="501">
        <v>2203</v>
      </c>
      <c r="K1007" s="500" t="s">
        <v>285</v>
      </c>
      <c r="L1007" s="500" t="s">
        <v>966</v>
      </c>
      <c r="M1007" s="500" t="s">
        <v>284</v>
      </c>
      <c r="N1007" s="501">
        <v>2</v>
      </c>
      <c r="U1007" s="500" t="s">
        <v>1005</v>
      </c>
      <c r="V1007" s="501">
        <v>4</v>
      </c>
      <c r="W1007" s="501">
        <v>335</v>
      </c>
    </row>
    <row r="1008" spans="1:23" ht="15">
      <c r="A1008" s="500" t="s">
        <v>991</v>
      </c>
      <c r="B1008" s="500" t="s">
        <v>255</v>
      </c>
      <c r="C1008" s="500" t="s">
        <v>249</v>
      </c>
      <c r="D1008" s="500" t="s">
        <v>273</v>
      </c>
      <c r="E1008" s="501">
        <v>1939</v>
      </c>
      <c r="G1008" s="500" t="s">
        <v>1005</v>
      </c>
      <c r="H1008" s="501">
        <v>5</v>
      </c>
      <c r="I1008" s="501">
        <v>346</v>
      </c>
      <c r="K1008" s="500" t="s">
        <v>285</v>
      </c>
      <c r="L1008" s="500" t="s">
        <v>966</v>
      </c>
      <c r="M1008" s="500" t="s">
        <v>285</v>
      </c>
      <c r="N1008" s="501">
        <v>6</v>
      </c>
      <c r="U1008" s="500" t="s">
        <v>1005</v>
      </c>
      <c r="V1008" s="501">
        <v>5</v>
      </c>
      <c r="W1008" s="501">
        <v>26</v>
      </c>
    </row>
    <row r="1009" spans="1:23" ht="15">
      <c r="A1009" s="500" t="s">
        <v>991</v>
      </c>
      <c r="B1009" s="500" t="s">
        <v>255</v>
      </c>
      <c r="C1009" s="500" t="s">
        <v>250</v>
      </c>
      <c r="D1009" s="500" t="s">
        <v>272</v>
      </c>
      <c r="E1009" s="501">
        <v>48</v>
      </c>
      <c r="G1009" s="500" t="s">
        <v>1005</v>
      </c>
      <c r="H1009" s="501">
        <v>6</v>
      </c>
      <c r="I1009" s="501">
        <v>315</v>
      </c>
      <c r="K1009" s="500" t="s">
        <v>285</v>
      </c>
      <c r="L1009" s="500" t="s">
        <v>966</v>
      </c>
      <c r="M1009" s="500" t="s">
        <v>257</v>
      </c>
      <c r="N1009" s="501">
        <v>393</v>
      </c>
      <c r="U1009" s="500" t="s">
        <v>1005</v>
      </c>
      <c r="V1009" s="501">
        <v>6</v>
      </c>
      <c r="W1009" s="501">
        <v>23</v>
      </c>
    </row>
    <row r="1010" spans="1:23" ht="15">
      <c r="A1010" s="500" t="s">
        <v>991</v>
      </c>
      <c r="B1010" s="500" t="s">
        <v>255</v>
      </c>
      <c r="C1010" s="500" t="s">
        <v>250</v>
      </c>
      <c r="D1010" s="500" t="s">
        <v>273</v>
      </c>
      <c r="E1010" s="501">
        <v>1654</v>
      </c>
      <c r="G1010" s="500" t="s">
        <v>1005</v>
      </c>
      <c r="H1010" s="501">
        <v>7</v>
      </c>
      <c r="I1010" s="501">
        <v>244</v>
      </c>
      <c r="K1010" s="500" t="s">
        <v>285</v>
      </c>
      <c r="L1010" s="500" t="s">
        <v>980</v>
      </c>
      <c r="M1010" s="500" t="s">
        <v>254</v>
      </c>
      <c r="N1010" s="501">
        <v>3</v>
      </c>
      <c r="U1010" s="500" t="s">
        <v>1005</v>
      </c>
      <c r="V1010" s="501">
        <v>7</v>
      </c>
      <c r="W1010" s="501">
        <v>17</v>
      </c>
    </row>
    <row r="1011" spans="1:23" ht="15">
      <c r="A1011" s="500" t="s">
        <v>991</v>
      </c>
      <c r="B1011" s="500" t="s">
        <v>274</v>
      </c>
      <c r="C1011" s="500" t="s">
        <v>249</v>
      </c>
      <c r="D1011" s="500" t="s">
        <v>272</v>
      </c>
      <c r="E1011" s="501">
        <v>1</v>
      </c>
      <c r="G1011" s="500" t="s">
        <v>1005</v>
      </c>
      <c r="H1011" s="501">
        <v>8</v>
      </c>
      <c r="I1011" s="501">
        <v>202</v>
      </c>
      <c r="K1011" s="500" t="s">
        <v>285</v>
      </c>
      <c r="L1011" s="500" t="s">
        <v>980</v>
      </c>
      <c r="M1011" s="500" t="s">
        <v>562</v>
      </c>
      <c r="N1011" s="501">
        <v>1</v>
      </c>
      <c r="U1011" s="500" t="s">
        <v>1005</v>
      </c>
      <c r="V1011" s="501">
        <v>8</v>
      </c>
      <c r="W1011" s="501">
        <v>10</v>
      </c>
    </row>
    <row r="1012" spans="1:23" ht="15">
      <c r="A1012" s="500" t="s">
        <v>991</v>
      </c>
      <c r="B1012" s="500" t="s">
        <v>274</v>
      </c>
      <c r="C1012" s="500" t="s">
        <v>249</v>
      </c>
      <c r="D1012" s="500" t="s">
        <v>273</v>
      </c>
      <c r="E1012" s="501">
        <v>149</v>
      </c>
      <c r="G1012" s="500" t="s">
        <v>1005</v>
      </c>
      <c r="H1012" s="501">
        <v>9</v>
      </c>
      <c r="I1012" s="501">
        <v>187</v>
      </c>
      <c r="K1012" s="500" t="s">
        <v>285</v>
      </c>
      <c r="L1012" s="500" t="s">
        <v>980</v>
      </c>
      <c r="M1012" s="500" t="s">
        <v>558</v>
      </c>
      <c r="N1012" s="501">
        <v>166</v>
      </c>
      <c r="U1012" s="500" t="s">
        <v>1005</v>
      </c>
      <c r="V1012" s="501">
        <v>9</v>
      </c>
      <c r="W1012" s="501">
        <v>6</v>
      </c>
    </row>
    <row r="1013" spans="1:23" ht="15">
      <c r="A1013" s="500" t="s">
        <v>991</v>
      </c>
      <c r="B1013" s="500" t="s">
        <v>274</v>
      </c>
      <c r="C1013" s="500" t="s">
        <v>250</v>
      </c>
      <c r="D1013" s="500" t="s">
        <v>272</v>
      </c>
      <c r="E1013" s="501">
        <v>2</v>
      </c>
      <c r="G1013" s="500" t="s">
        <v>1005</v>
      </c>
      <c r="H1013" s="501">
        <v>10</v>
      </c>
      <c r="I1013" s="501">
        <v>155</v>
      </c>
      <c r="K1013" s="500" t="s">
        <v>285</v>
      </c>
      <c r="L1013" s="500" t="s">
        <v>980</v>
      </c>
      <c r="M1013" s="500" t="s">
        <v>563</v>
      </c>
      <c r="N1013" s="501">
        <v>17</v>
      </c>
      <c r="U1013" s="500" t="s">
        <v>1005</v>
      </c>
      <c r="V1013" s="501">
        <v>10</v>
      </c>
      <c r="W1013" s="501">
        <v>7</v>
      </c>
    </row>
    <row r="1014" spans="1:23" ht="15">
      <c r="A1014" s="500" t="s">
        <v>991</v>
      </c>
      <c r="B1014" s="500" t="s">
        <v>274</v>
      </c>
      <c r="C1014" s="500" t="s">
        <v>250</v>
      </c>
      <c r="D1014" s="500" t="s">
        <v>273</v>
      </c>
      <c r="E1014" s="501">
        <v>114</v>
      </c>
      <c r="G1014" s="500" t="s">
        <v>1005</v>
      </c>
      <c r="H1014" s="501">
        <v>11</v>
      </c>
      <c r="I1014" s="501">
        <v>176</v>
      </c>
      <c r="K1014" s="500" t="s">
        <v>285</v>
      </c>
      <c r="L1014" s="500" t="s">
        <v>980</v>
      </c>
      <c r="M1014" s="500" t="s">
        <v>559</v>
      </c>
      <c r="N1014" s="501">
        <v>2</v>
      </c>
      <c r="U1014" s="500" t="s">
        <v>1005</v>
      </c>
      <c r="V1014" s="501">
        <v>11</v>
      </c>
      <c r="W1014" s="501">
        <v>6</v>
      </c>
    </row>
    <row r="1015" spans="1:23" ht="15">
      <c r="A1015" s="500" t="s">
        <v>991</v>
      </c>
      <c r="B1015" s="500" t="s">
        <v>275</v>
      </c>
      <c r="C1015" s="500" t="s">
        <v>249</v>
      </c>
      <c r="D1015" s="500" t="s">
        <v>272</v>
      </c>
      <c r="E1015" s="501">
        <v>128</v>
      </c>
      <c r="G1015" s="500" t="s">
        <v>1005</v>
      </c>
      <c r="H1015" s="501">
        <v>12</v>
      </c>
      <c r="I1015" s="501">
        <v>215</v>
      </c>
      <c r="K1015" s="500" t="s">
        <v>285</v>
      </c>
      <c r="L1015" s="500" t="s">
        <v>980</v>
      </c>
      <c r="M1015" s="500" t="s">
        <v>560</v>
      </c>
      <c r="N1015" s="501">
        <v>4</v>
      </c>
      <c r="U1015" s="500" t="s">
        <v>1005</v>
      </c>
      <c r="V1015" s="501">
        <v>12</v>
      </c>
      <c r="W1015" s="501">
        <v>5</v>
      </c>
    </row>
    <row r="1016" spans="1:23" ht="15">
      <c r="A1016" s="500" t="s">
        <v>991</v>
      </c>
      <c r="B1016" s="500" t="s">
        <v>275</v>
      </c>
      <c r="C1016" s="500" t="s">
        <v>249</v>
      </c>
      <c r="D1016" s="500" t="s">
        <v>273</v>
      </c>
      <c r="E1016" s="501">
        <v>610</v>
      </c>
      <c r="G1016" s="500" t="s">
        <v>1006</v>
      </c>
      <c r="H1016" s="501">
        <v>0</v>
      </c>
      <c r="I1016" s="501">
        <v>70</v>
      </c>
      <c r="K1016" s="500" t="s">
        <v>285</v>
      </c>
      <c r="L1016" s="500" t="s">
        <v>980</v>
      </c>
      <c r="M1016" s="500" t="s">
        <v>255</v>
      </c>
      <c r="N1016" s="501">
        <v>1</v>
      </c>
      <c r="U1016" s="500" t="s">
        <v>1006</v>
      </c>
      <c r="V1016" s="501">
        <v>0</v>
      </c>
      <c r="W1016" s="501">
        <v>8</v>
      </c>
    </row>
    <row r="1017" spans="1:23" ht="15">
      <c r="A1017" s="500" t="s">
        <v>991</v>
      </c>
      <c r="B1017" s="500" t="s">
        <v>275</v>
      </c>
      <c r="C1017" s="500" t="s">
        <v>250</v>
      </c>
      <c r="D1017" s="500" t="s">
        <v>272</v>
      </c>
      <c r="E1017" s="501">
        <v>83</v>
      </c>
      <c r="G1017" s="500" t="s">
        <v>1006</v>
      </c>
      <c r="H1017" s="501">
        <v>1</v>
      </c>
      <c r="I1017" s="501">
        <v>313</v>
      </c>
      <c r="K1017" s="500" t="s">
        <v>285</v>
      </c>
      <c r="L1017" s="500" t="s">
        <v>980</v>
      </c>
      <c r="M1017" s="500" t="s">
        <v>286</v>
      </c>
      <c r="N1017" s="501">
        <v>3</v>
      </c>
      <c r="U1017" s="500" t="s">
        <v>1006</v>
      </c>
      <c r="V1017" s="501">
        <v>1</v>
      </c>
      <c r="W1017" s="501">
        <v>34</v>
      </c>
    </row>
    <row r="1018" spans="1:23" ht="15">
      <c r="A1018" s="500" t="s">
        <v>991</v>
      </c>
      <c r="B1018" s="500" t="s">
        <v>275</v>
      </c>
      <c r="C1018" s="500" t="s">
        <v>250</v>
      </c>
      <c r="D1018" s="500" t="s">
        <v>273</v>
      </c>
      <c r="E1018" s="501">
        <v>535</v>
      </c>
      <c r="G1018" s="500" t="s">
        <v>1006</v>
      </c>
      <c r="H1018" s="501">
        <v>2</v>
      </c>
      <c r="I1018" s="501">
        <v>992</v>
      </c>
      <c r="K1018" s="500" t="s">
        <v>285</v>
      </c>
      <c r="L1018" s="500" t="s">
        <v>980</v>
      </c>
      <c r="M1018" s="500" t="s">
        <v>283</v>
      </c>
      <c r="N1018" s="501">
        <v>1252</v>
      </c>
      <c r="U1018" s="500" t="s">
        <v>1006</v>
      </c>
      <c r="V1018" s="501">
        <v>2</v>
      </c>
      <c r="W1018" s="501">
        <v>145</v>
      </c>
    </row>
    <row r="1019" spans="1:23" ht="15">
      <c r="A1019" s="500" t="s">
        <v>992</v>
      </c>
      <c r="B1019" s="500" t="s">
        <v>254</v>
      </c>
      <c r="C1019" s="500" t="s">
        <v>249</v>
      </c>
      <c r="D1019" s="500" t="s">
        <v>272</v>
      </c>
      <c r="E1019" s="501">
        <v>87</v>
      </c>
      <c r="G1019" s="500" t="s">
        <v>1006</v>
      </c>
      <c r="H1019" s="501">
        <v>3</v>
      </c>
      <c r="I1019" s="501">
        <v>519</v>
      </c>
      <c r="K1019" s="500" t="s">
        <v>285</v>
      </c>
      <c r="L1019" s="500" t="s">
        <v>980</v>
      </c>
      <c r="M1019" s="500" t="s">
        <v>285</v>
      </c>
      <c r="N1019" s="501">
        <v>4</v>
      </c>
      <c r="U1019" s="500" t="s">
        <v>1006</v>
      </c>
      <c r="V1019" s="501">
        <v>3</v>
      </c>
      <c r="W1019" s="501">
        <v>86</v>
      </c>
    </row>
    <row r="1020" spans="1:23" ht="15">
      <c r="A1020" s="500" t="s">
        <v>992</v>
      </c>
      <c r="B1020" s="500" t="s">
        <v>254</v>
      </c>
      <c r="C1020" s="500" t="s">
        <v>249</v>
      </c>
      <c r="D1020" s="500" t="s">
        <v>273</v>
      </c>
      <c r="E1020" s="501">
        <v>1460</v>
      </c>
      <c r="G1020" s="500" t="s">
        <v>1006</v>
      </c>
      <c r="H1020" s="501">
        <v>4</v>
      </c>
      <c r="I1020" s="501">
        <v>1959</v>
      </c>
      <c r="K1020" s="500" t="s">
        <v>285</v>
      </c>
      <c r="L1020" s="500" t="s">
        <v>980</v>
      </c>
      <c r="M1020" s="500" t="s">
        <v>256</v>
      </c>
      <c r="N1020" s="501">
        <v>7</v>
      </c>
      <c r="U1020" s="500" t="s">
        <v>1006</v>
      </c>
      <c r="V1020" s="501">
        <v>4</v>
      </c>
      <c r="W1020" s="501">
        <v>411</v>
      </c>
    </row>
    <row r="1021" spans="1:23" ht="15">
      <c r="A1021" s="500" t="s">
        <v>992</v>
      </c>
      <c r="B1021" s="500" t="s">
        <v>254</v>
      </c>
      <c r="C1021" s="500" t="s">
        <v>250</v>
      </c>
      <c r="D1021" s="500" t="s">
        <v>272</v>
      </c>
      <c r="E1021" s="501">
        <v>83</v>
      </c>
      <c r="G1021" s="500" t="s">
        <v>1006</v>
      </c>
      <c r="H1021" s="501">
        <v>5</v>
      </c>
      <c r="I1021" s="501">
        <v>335</v>
      </c>
      <c r="K1021" s="500" t="s">
        <v>285</v>
      </c>
      <c r="L1021" s="500" t="s">
        <v>980</v>
      </c>
      <c r="M1021" s="500" t="s">
        <v>257</v>
      </c>
      <c r="N1021" s="501">
        <v>5184</v>
      </c>
      <c r="U1021" s="500" t="s">
        <v>1006</v>
      </c>
      <c r="V1021" s="501">
        <v>5</v>
      </c>
      <c r="W1021" s="501">
        <v>95</v>
      </c>
    </row>
    <row r="1022" spans="1:23" ht="15">
      <c r="A1022" s="500" t="s">
        <v>992</v>
      </c>
      <c r="B1022" s="500" t="s">
        <v>254</v>
      </c>
      <c r="C1022" s="500" t="s">
        <v>250</v>
      </c>
      <c r="D1022" s="500" t="s">
        <v>273</v>
      </c>
      <c r="E1022" s="501">
        <v>1257</v>
      </c>
      <c r="G1022" s="500" t="s">
        <v>1006</v>
      </c>
      <c r="H1022" s="501">
        <v>6</v>
      </c>
      <c r="I1022" s="501">
        <v>377</v>
      </c>
      <c r="K1022" s="500" t="s">
        <v>285</v>
      </c>
      <c r="L1022" s="500" t="s">
        <v>982</v>
      </c>
      <c r="M1022" s="500" t="s">
        <v>254</v>
      </c>
      <c r="N1022" s="501">
        <v>9</v>
      </c>
      <c r="U1022" s="500" t="s">
        <v>1006</v>
      </c>
      <c r="V1022" s="501">
        <v>6</v>
      </c>
      <c r="W1022" s="501">
        <v>85</v>
      </c>
    </row>
    <row r="1023" spans="1:23" ht="15">
      <c r="A1023" s="500" t="s">
        <v>992</v>
      </c>
      <c r="B1023" s="500" t="s">
        <v>255</v>
      </c>
      <c r="C1023" s="500" t="s">
        <v>249</v>
      </c>
      <c r="D1023" s="500" t="s">
        <v>272</v>
      </c>
      <c r="E1023" s="501">
        <v>84</v>
      </c>
      <c r="G1023" s="500" t="s">
        <v>1006</v>
      </c>
      <c r="H1023" s="501">
        <v>7</v>
      </c>
      <c r="I1023" s="501">
        <v>346</v>
      </c>
      <c r="K1023" s="500" t="s">
        <v>285</v>
      </c>
      <c r="L1023" s="500" t="s">
        <v>982</v>
      </c>
      <c r="M1023" s="500" t="s">
        <v>561</v>
      </c>
      <c r="N1023" s="501">
        <v>1</v>
      </c>
      <c r="U1023" s="500" t="s">
        <v>1006</v>
      </c>
      <c r="V1023" s="501">
        <v>7</v>
      </c>
      <c r="W1023" s="501">
        <v>66</v>
      </c>
    </row>
    <row r="1024" spans="1:23" ht="15">
      <c r="A1024" s="500" t="s">
        <v>992</v>
      </c>
      <c r="B1024" s="500" t="s">
        <v>255</v>
      </c>
      <c r="C1024" s="500" t="s">
        <v>249</v>
      </c>
      <c r="D1024" s="500" t="s">
        <v>273</v>
      </c>
      <c r="E1024" s="501">
        <v>467</v>
      </c>
      <c r="G1024" s="500" t="s">
        <v>1006</v>
      </c>
      <c r="H1024" s="501">
        <v>8</v>
      </c>
      <c r="I1024" s="501">
        <v>352</v>
      </c>
      <c r="K1024" s="500" t="s">
        <v>285</v>
      </c>
      <c r="L1024" s="500" t="s">
        <v>982</v>
      </c>
      <c r="M1024" s="500" t="s">
        <v>562</v>
      </c>
      <c r="N1024" s="501">
        <v>2</v>
      </c>
      <c r="U1024" s="500" t="s">
        <v>1006</v>
      </c>
      <c r="V1024" s="501">
        <v>8</v>
      </c>
      <c r="W1024" s="501">
        <v>80</v>
      </c>
    </row>
    <row r="1025" spans="1:23" ht="15">
      <c r="A1025" s="500" t="s">
        <v>992</v>
      </c>
      <c r="B1025" s="500" t="s">
        <v>255</v>
      </c>
      <c r="C1025" s="500" t="s">
        <v>250</v>
      </c>
      <c r="D1025" s="500" t="s">
        <v>272</v>
      </c>
      <c r="E1025" s="501">
        <v>55</v>
      </c>
      <c r="G1025" s="500" t="s">
        <v>1006</v>
      </c>
      <c r="H1025" s="501">
        <v>9</v>
      </c>
      <c r="I1025" s="501">
        <v>214</v>
      </c>
      <c r="K1025" s="500" t="s">
        <v>285</v>
      </c>
      <c r="L1025" s="500" t="s">
        <v>982</v>
      </c>
      <c r="M1025" s="500" t="s">
        <v>558</v>
      </c>
      <c r="N1025" s="501">
        <v>1255</v>
      </c>
      <c r="U1025" s="500" t="s">
        <v>1006</v>
      </c>
      <c r="V1025" s="501">
        <v>9</v>
      </c>
      <c r="W1025" s="501">
        <v>60</v>
      </c>
    </row>
    <row r="1026" spans="1:23" ht="15">
      <c r="A1026" s="500" t="s">
        <v>992</v>
      </c>
      <c r="B1026" s="500" t="s">
        <v>255</v>
      </c>
      <c r="C1026" s="500" t="s">
        <v>250</v>
      </c>
      <c r="D1026" s="500" t="s">
        <v>273</v>
      </c>
      <c r="E1026" s="501">
        <v>389</v>
      </c>
      <c r="G1026" s="500" t="s">
        <v>1006</v>
      </c>
      <c r="H1026" s="501">
        <v>10</v>
      </c>
      <c r="I1026" s="501">
        <v>164</v>
      </c>
      <c r="K1026" s="500" t="s">
        <v>285</v>
      </c>
      <c r="L1026" s="500" t="s">
        <v>982</v>
      </c>
      <c r="M1026" s="500" t="s">
        <v>563</v>
      </c>
      <c r="N1026" s="501">
        <v>13</v>
      </c>
      <c r="U1026" s="500" t="s">
        <v>1006</v>
      </c>
      <c r="V1026" s="501">
        <v>10</v>
      </c>
      <c r="W1026" s="501">
        <v>50</v>
      </c>
    </row>
    <row r="1027" spans="1:23" ht="15">
      <c r="A1027" s="500" t="s">
        <v>992</v>
      </c>
      <c r="B1027" s="500" t="s">
        <v>274</v>
      </c>
      <c r="C1027" s="500" t="s">
        <v>249</v>
      </c>
      <c r="D1027" s="500" t="s">
        <v>272</v>
      </c>
      <c r="E1027" s="501">
        <v>4</v>
      </c>
      <c r="G1027" s="500" t="s">
        <v>1006</v>
      </c>
      <c r="H1027" s="501">
        <v>11</v>
      </c>
      <c r="I1027" s="501">
        <v>122</v>
      </c>
      <c r="K1027" s="500" t="s">
        <v>285</v>
      </c>
      <c r="L1027" s="500" t="s">
        <v>982</v>
      </c>
      <c r="M1027" s="500" t="s">
        <v>559</v>
      </c>
      <c r="N1027" s="501">
        <v>10</v>
      </c>
      <c r="U1027" s="500" t="s">
        <v>1006</v>
      </c>
      <c r="V1027" s="501">
        <v>11</v>
      </c>
      <c r="W1027" s="501">
        <v>21</v>
      </c>
    </row>
    <row r="1028" spans="1:23" ht="15">
      <c r="A1028" s="500" t="s">
        <v>992</v>
      </c>
      <c r="B1028" s="500" t="s">
        <v>274</v>
      </c>
      <c r="C1028" s="500" t="s">
        <v>249</v>
      </c>
      <c r="D1028" s="500" t="s">
        <v>273</v>
      </c>
      <c r="E1028" s="501">
        <v>2</v>
      </c>
      <c r="G1028" s="500" t="s">
        <v>1006</v>
      </c>
      <c r="H1028" s="501">
        <v>12</v>
      </c>
      <c r="I1028" s="501">
        <v>156</v>
      </c>
      <c r="K1028" s="500" t="s">
        <v>285</v>
      </c>
      <c r="L1028" s="500" t="s">
        <v>982</v>
      </c>
      <c r="M1028" s="500" t="s">
        <v>566</v>
      </c>
      <c r="N1028" s="501">
        <v>2</v>
      </c>
      <c r="U1028" s="500" t="s">
        <v>1006</v>
      </c>
      <c r="V1028" s="501">
        <v>12</v>
      </c>
      <c r="W1028" s="501">
        <v>37</v>
      </c>
    </row>
    <row r="1029" spans="1:23" ht="15">
      <c r="A1029" s="500" t="s">
        <v>992</v>
      </c>
      <c r="B1029" s="500" t="s">
        <v>274</v>
      </c>
      <c r="C1029" s="500" t="s">
        <v>250</v>
      </c>
      <c r="D1029" s="500" t="s">
        <v>273</v>
      </c>
      <c r="E1029" s="501">
        <v>7</v>
      </c>
      <c r="G1029" s="500" t="s">
        <v>1007</v>
      </c>
      <c r="H1029" s="501">
        <v>0</v>
      </c>
      <c r="I1029" s="501">
        <v>331</v>
      </c>
      <c r="K1029" s="500" t="s">
        <v>285</v>
      </c>
      <c r="L1029" s="500" t="s">
        <v>982</v>
      </c>
      <c r="M1029" s="500" t="s">
        <v>560</v>
      </c>
      <c r="N1029" s="501">
        <v>2</v>
      </c>
      <c r="U1029" s="500" t="s">
        <v>1007</v>
      </c>
      <c r="V1029" s="501">
        <v>0</v>
      </c>
      <c r="W1029" s="501">
        <v>192</v>
      </c>
    </row>
    <row r="1030" spans="1:23" ht="15">
      <c r="A1030" s="500" t="s">
        <v>992</v>
      </c>
      <c r="B1030" s="500" t="s">
        <v>275</v>
      </c>
      <c r="C1030" s="500" t="s">
        <v>249</v>
      </c>
      <c r="D1030" s="500" t="s">
        <v>272</v>
      </c>
      <c r="E1030" s="501">
        <v>20</v>
      </c>
      <c r="G1030" s="500" t="s">
        <v>1007</v>
      </c>
      <c r="H1030" s="501">
        <v>1</v>
      </c>
      <c r="I1030" s="501">
        <v>1364</v>
      </c>
      <c r="K1030" s="500" t="s">
        <v>285</v>
      </c>
      <c r="L1030" s="500" t="s">
        <v>982</v>
      </c>
      <c r="M1030" s="500" t="s">
        <v>255</v>
      </c>
      <c r="N1030" s="501">
        <v>19</v>
      </c>
      <c r="U1030" s="500" t="s">
        <v>1007</v>
      </c>
      <c r="V1030" s="501">
        <v>1</v>
      </c>
      <c r="W1030" s="501">
        <v>865</v>
      </c>
    </row>
    <row r="1031" spans="1:23" ht="15">
      <c r="A1031" s="500" t="s">
        <v>992</v>
      </c>
      <c r="B1031" s="500" t="s">
        <v>275</v>
      </c>
      <c r="C1031" s="500" t="s">
        <v>249</v>
      </c>
      <c r="D1031" s="500" t="s">
        <v>273</v>
      </c>
      <c r="E1031" s="501">
        <v>205</v>
      </c>
      <c r="G1031" s="500" t="s">
        <v>1007</v>
      </c>
      <c r="H1031" s="501">
        <v>2</v>
      </c>
      <c r="I1031" s="501">
        <v>4761</v>
      </c>
      <c r="K1031" s="500" t="s">
        <v>285</v>
      </c>
      <c r="L1031" s="500" t="s">
        <v>982</v>
      </c>
      <c r="M1031" s="500" t="s">
        <v>569</v>
      </c>
      <c r="N1031" s="501">
        <v>11</v>
      </c>
      <c r="U1031" s="500" t="s">
        <v>1007</v>
      </c>
      <c r="V1031" s="501">
        <v>2</v>
      </c>
      <c r="W1031" s="501">
        <v>2710</v>
      </c>
    </row>
    <row r="1032" spans="1:23" ht="15">
      <c r="A1032" s="500" t="s">
        <v>992</v>
      </c>
      <c r="B1032" s="500" t="s">
        <v>275</v>
      </c>
      <c r="C1032" s="500" t="s">
        <v>250</v>
      </c>
      <c r="D1032" s="500" t="s">
        <v>272</v>
      </c>
      <c r="E1032" s="501">
        <v>14</v>
      </c>
      <c r="G1032" s="500" t="s">
        <v>1007</v>
      </c>
      <c r="H1032" s="501">
        <v>3</v>
      </c>
      <c r="I1032" s="501">
        <v>2125</v>
      </c>
      <c r="K1032" s="500" t="s">
        <v>285</v>
      </c>
      <c r="L1032" s="500" t="s">
        <v>982</v>
      </c>
      <c r="M1032" s="500" t="s">
        <v>274</v>
      </c>
      <c r="N1032" s="501">
        <v>2</v>
      </c>
      <c r="U1032" s="500" t="s">
        <v>1007</v>
      </c>
      <c r="V1032" s="501">
        <v>3</v>
      </c>
      <c r="W1032" s="501">
        <v>1180</v>
      </c>
    </row>
    <row r="1033" spans="1:23" ht="15">
      <c r="A1033" s="500" t="s">
        <v>992</v>
      </c>
      <c r="B1033" s="500" t="s">
        <v>275</v>
      </c>
      <c r="C1033" s="500" t="s">
        <v>250</v>
      </c>
      <c r="D1033" s="500" t="s">
        <v>273</v>
      </c>
      <c r="E1033" s="501">
        <v>147</v>
      </c>
      <c r="G1033" s="500" t="s">
        <v>1007</v>
      </c>
      <c r="H1033" s="501">
        <v>4</v>
      </c>
      <c r="I1033" s="501">
        <v>8895</v>
      </c>
      <c r="K1033" s="500" t="s">
        <v>285</v>
      </c>
      <c r="L1033" s="500" t="s">
        <v>982</v>
      </c>
      <c r="M1033" s="500" t="s">
        <v>286</v>
      </c>
      <c r="N1033" s="501">
        <v>2</v>
      </c>
      <c r="U1033" s="500" t="s">
        <v>1007</v>
      </c>
      <c r="V1033" s="501">
        <v>4</v>
      </c>
      <c r="W1033" s="501">
        <v>7727</v>
      </c>
    </row>
    <row r="1034" spans="1:23" ht="15">
      <c r="A1034" s="500" t="s">
        <v>993</v>
      </c>
      <c r="B1034" s="500" t="s">
        <v>254</v>
      </c>
      <c r="C1034" s="500" t="s">
        <v>249</v>
      </c>
      <c r="D1034" s="500" t="s">
        <v>272</v>
      </c>
      <c r="E1034" s="501">
        <v>643</v>
      </c>
      <c r="G1034" s="500" t="s">
        <v>1007</v>
      </c>
      <c r="H1034" s="501">
        <v>5</v>
      </c>
      <c r="I1034" s="501">
        <v>1381</v>
      </c>
      <c r="K1034" s="500" t="s">
        <v>285</v>
      </c>
      <c r="L1034" s="500" t="s">
        <v>982</v>
      </c>
      <c r="M1034" s="500" t="s">
        <v>283</v>
      </c>
      <c r="N1034" s="501">
        <v>8959</v>
      </c>
      <c r="U1034" s="500" t="s">
        <v>1007</v>
      </c>
      <c r="V1034" s="501">
        <v>5</v>
      </c>
      <c r="W1034" s="501">
        <v>1273</v>
      </c>
    </row>
    <row r="1035" spans="1:23" ht="15">
      <c r="A1035" s="500" t="s">
        <v>993</v>
      </c>
      <c r="B1035" s="500" t="s">
        <v>254</v>
      </c>
      <c r="C1035" s="500" t="s">
        <v>249</v>
      </c>
      <c r="D1035" s="500" t="s">
        <v>273</v>
      </c>
      <c r="E1035" s="501">
        <v>854</v>
      </c>
      <c r="G1035" s="500" t="s">
        <v>1007</v>
      </c>
      <c r="H1035" s="501">
        <v>6</v>
      </c>
      <c r="I1035" s="501">
        <v>1581</v>
      </c>
      <c r="K1035" s="500" t="s">
        <v>285</v>
      </c>
      <c r="L1035" s="500" t="s">
        <v>982</v>
      </c>
      <c r="M1035" s="500" t="s">
        <v>284</v>
      </c>
      <c r="N1035" s="501">
        <v>1</v>
      </c>
      <c r="U1035" s="500" t="s">
        <v>1007</v>
      </c>
      <c r="V1035" s="501">
        <v>6</v>
      </c>
      <c r="W1035" s="501">
        <v>1094</v>
      </c>
    </row>
    <row r="1036" spans="1:23" ht="15">
      <c r="A1036" s="500" t="s">
        <v>993</v>
      </c>
      <c r="B1036" s="500" t="s">
        <v>254</v>
      </c>
      <c r="C1036" s="500" t="s">
        <v>250</v>
      </c>
      <c r="D1036" s="500" t="s">
        <v>272</v>
      </c>
      <c r="E1036" s="501">
        <v>604</v>
      </c>
      <c r="G1036" s="500" t="s">
        <v>1007</v>
      </c>
      <c r="H1036" s="501">
        <v>7</v>
      </c>
      <c r="I1036" s="501">
        <v>1396</v>
      </c>
      <c r="K1036" s="500" t="s">
        <v>285</v>
      </c>
      <c r="L1036" s="500" t="s">
        <v>982</v>
      </c>
      <c r="M1036" s="500" t="s">
        <v>285</v>
      </c>
      <c r="N1036" s="501">
        <v>58</v>
      </c>
      <c r="U1036" s="500" t="s">
        <v>1007</v>
      </c>
      <c r="V1036" s="501">
        <v>7</v>
      </c>
      <c r="W1036" s="501">
        <v>893</v>
      </c>
    </row>
    <row r="1037" spans="1:23" ht="15">
      <c r="A1037" s="500" t="s">
        <v>993</v>
      </c>
      <c r="B1037" s="500" t="s">
        <v>254</v>
      </c>
      <c r="C1037" s="500" t="s">
        <v>250</v>
      </c>
      <c r="D1037" s="500" t="s">
        <v>273</v>
      </c>
      <c r="E1037" s="501">
        <v>876</v>
      </c>
      <c r="G1037" s="500" t="s">
        <v>1007</v>
      </c>
      <c r="H1037" s="501">
        <v>8</v>
      </c>
      <c r="I1037" s="501">
        <v>1225</v>
      </c>
      <c r="K1037" s="500" t="s">
        <v>285</v>
      </c>
      <c r="L1037" s="500" t="s">
        <v>982</v>
      </c>
      <c r="M1037" s="500" t="s">
        <v>256</v>
      </c>
      <c r="N1037" s="501">
        <v>9</v>
      </c>
      <c r="U1037" s="500" t="s">
        <v>1007</v>
      </c>
      <c r="V1037" s="501">
        <v>8</v>
      </c>
      <c r="W1037" s="501">
        <v>596</v>
      </c>
    </row>
    <row r="1038" spans="1:23" ht="15">
      <c r="A1038" s="500" t="s">
        <v>993</v>
      </c>
      <c r="B1038" s="500" t="s">
        <v>255</v>
      </c>
      <c r="C1038" s="500" t="s">
        <v>249</v>
      </c>
      <c r="D1038" s="500" t="s">
        <v>272</v>
      </c>
      <c r="E1038" s="501">
        <v>777</v>
      </c>
      <c r="G1038" s="500" t="s">
        <v>1007</v>
      </c>
      <c r="H1038" s="501">
        <v>9</v>
      </c>
      <c r="I1038" s="501">
        <v>896</v>
      </c>
      <c r="K1038" s="500" t="s">
        <v>285</v>
      </c>
      <c r="L1038" s="500" t="s">
        <v>982</v>
      </c>
      <c r="M1038" s="500" t="s">
        <v>257</v>
      </c>
      <c r="N1038" s="501">
        <v>708</v>
      </c>
      <c r="U1038" s="500" t="s">
        <v>1007</v>
      </c>
      <c r="V1038" s="501">
        <v>9</v>
      </c>
      <c r="W1038" s="501">
        <v>350</v>
      </c>
    </row>
    <row r="1039" spans="1:23" ht="15">
      <c r="A1039" s="500" t="s">
        <v>993</v>
      </c>
      <c r="B1039" s="500" t="s">
        <v>255</v>
      </c>
      <c r="C1039" s="500" t="s">
        <v>249</v>
      </c>
      <c r="D1039" s="500" t="s">
        <v>273</v>
      </c>
      <c r="E1039" s="501">
        <v>600</v>
      </c>
      <c r="G1039" s="500" t="s">
        <v>1007</v>
      </c>
      <c r="H1039" s="501">
        <v>10</v>
      </c>
      <c r="I1039" s="501">
        <v>655</v>
      </c>
      <c r="K1039" s="500" t="s">
        <v>285</v>
      </c>
      <c r="L1039" s="500" t="s">
        <v>983</v>
      </c>
      <c r="M1039" s="500" t="s">
        <v>254</v>
      </c>
      <c r="N1039" s="501">
        <v>1</v>
      </c>
      <c r="U1039" s="500" t="s">
        <v>1007</v>
      </c>
      <c r="V1039" s="501">
        <v>10</v>
      </c>
      <c r="W1039" s="501">
        <v>233</v>
      </c>
    </row>
    <row r="1040" spans="1:23" ht="15">
      <c r="A1040" s="500" t="s">
        <v>993</v>
      </c>
      <c r="B1040" s="500" t="s">
        <v>255</v>
      </c>
      <c r="C1040" s="500" t="s">
        <v>250</v>
      </c>
      <c r="D1040" s="500" t="s">
        <v>272</v>
      </c>
      <c r="E1040" s="501">
        <v>843</v>
      </c>
      <c r="G1040" s="500" t="s">
        <v>1007</v>
      </c>
      <c r="H1040" s="501">
        <v>11</v>
      </c>
      <c r="I1040" s="501">
        <v>554</v>
      </c>
      <c r="K1040" s="500" t="s">
        <v>285</v>
      </c>
      <c r="L1040" s="500" t="s">
        <v>983</v>
      </c>
      <c r="M1040" s="500" t="s">
        <v>558</v>
      </c>
      <c r="N1040" s="501">
        <v>6</v>
      </c>
      <c r="U1040" s="500" t="s">
        <v>1007</v>
      </c>
      <c r="V1040" s="501">
        <v>11</v>
      </c>
      <c r="W1040" s="501">
        <v>170</v>
      </c>
    </row>
    <row r="1041" spans="1:23" ht="15">
      <c r="A1041" s="500" t="s">
        <v>993</v>
      </c>
      <c r="B1041" s="500" t="s">
        <v>255</v>
      </c>
      <c r="C1041" s="500" t="s">
        <v>250</v>
      </c>
      <c r="D1041" s="500" t="s">
        <v>273</v>
      </c>
      <c r="E1041" s="501">
        <v>599</v>
      </c>
      <c r="G1041" s="500" t="s">
        <v>1007</v>
      </c>
      <c r="H1041" s="501">
        <v>12</v>
      </c>
      <c r="I1041" s="501">
        <v>602</v>
      </c>
      <c r="K1041" s="500" t="s">
        <v>285</v>
      </c>
      <c r="L1041" s="500" t="s">
        <v>983</v>
      </c>
      <c r="M1041" s="500" t="s">
        <v>563</v>
      </c>
      <c r="N1041" s="501">
        <v>3</v>
      </c>
      <c r="U1041" s="500" t="s">
        <v>1007</v>
      </c>
      <c r="V1041" s="501">
        <v>12</v>
      </c>
      <c r="W1041" s="501">
        <v>168</v>
      </c>
    </row>
    <row r="1042" spans="1:23" ht="15">
      <c r="A1042" s="500" t="s">
        <v>993</v>
      </c>
      <c r="B1042" s="500" t="s">
        <v>274</v>
      </c>
      <c r="C1042" s="500" t="s">
        <v>249</v>
      </c>
      <c r="D1042" s="500" t="s">
        <v>272</v>
      </c>
      <c r="E1042" s="501">
        <v>29</v>
      </c>
      <c r="G1042" s="500" t="s">
        <v>1008</v>
      </c>
      <c r="H1042" s="501">
        <v>0</v>
      </c>
      <c r="I1042" s="501">
        <v>58</v>
      </c>
      <c r="K1042" s="500" t="s">
        <v>285</v>
      </c>
      <c r="L1042" s="500" t="s">
        <v>983</v>
      </c>
      <c r="M1042" s="500" t="s">
        <v>255</v>
      </c>
      <c r="N1042" s="501">
        <v>1</v>
      </c>
      <c r="U1042" s="500" t="s">
        <v>1008</v>
      </c>
      <c r="V1042" s="501">
        <v>0</v>
      </c>
      <c r="W1042" s="501">
        <v>14</v>
      </c>
    </row>
    <row r="1043" spans="1:23" ht="15">
      <c r="A1043" s="500" t="s">
        <v>993</v>
      </c>
      <c r="B1043" s="500" t="s">
        <v>274</v>
      </c>
      <c r="C1043" s="500" t="s">
        <v>249</v>
      </c>
      <c r="D1043" s="500" t="s">
        <v>273</v>
      </c>
      <c r="E1043" s="501">
        <v>13</v>
      </c>
      <c r="G1043" s="500" t="s">
        <v>1008</v>
      </c>
      <c r="H1043" s="501">
        <v>1</v>
      </c>
      <c r="I1043" s="501">
        <v>344</v>
      </c>
      <c r="K1043" s="500" t="s">
        <v>285</v>
      </c>
      <c r="L1043" s="500" t="s">
        <v>983</v>
      </c>
      <c r="M1043" s="500" t="s">
        <v>569</v>
      </c>
      <c r="N1043" s="501">
        <v>2</v>
      </c>
      <c r="U1043" s="500" t="s">
        <v>1008</v>
      </c>
      <c r="V1043" s="501">
        <v>1</v>
      </c>
      <c r="W1043" s="501">
        <v>128</v>
      </c>
    </row>
    <row r="1044" spans="1:23" ht="15">
      <c r="A1044" s="500" t="s">
        <v>993</v>
      </c>
      <c r="B1044" s="500" t="s">
        <v>274</v>
      </c>
      <c r="C1044" s="500" t="s">
        <v>250</v>
      </c>
      <c r="D1044" s="500" t="s">
        <v>272</v>
      </c>
      <c r="E1044" s="501">
        <v>39</v>
      </c>
      <c r="G1044" s="500" t="s">
        <v>1008</v>
      </c>
      <c r="H1044" s="501">
        <v>2</v>
      </c>
      <c r="I1044" s="501">
        <v>1369</v>
      </c>
      <c r="K1044" s="500" t="s">
        <v>285</v>
      </c>
      <c r="L1044" s="500" t="s">
        <v>983</v>
      </c>
      <c r="M1044" s="500" t="s">
        <v>286</v>
      </c>
      <c r="N1044" s="501">
        <v>2</v>
      </c>
      <c r="U1044" s="500" t="s">
        <v>1008</v>
      </c>
      <c r="V1044" s="501">
        <v>2</v>
      </c>
      <c r="W1044" s="501">
        <v>602</v>
      </c>
    </row>
    <row r="1045" spans="1:23" ht="15">
      <c r="A1045" s="500" t="s">
        <v>993</v>
      </c>
      <c r="B1045" s="500" t="s">
        <v>274</v>
      </c>
      <c r="C1045" s="500" t="s">
        <v>250</v>
      </c>
      <c r="D1045" s="500" t="s">
        <v>273</v>
      </c>
      <c r="E1045" s="501">
        <v>10</v>
      </c>
      <c r="G1045" s="500" t="s">
        <v>1008</v>
      </c>
      <c r="H1045" s="501">
        <v>3</v>
      </c>
      <c r="I1045" s="501">
        <v>638</v>
      </c>
      <c r="K1045" s="500" t="s">
        <v>285</v>
      </c>
      <c r="L1045" s="500" t="s">
        <v>983</v>
      </c>
      <c r="M1045" s="500" t="s">
        <v>283</v>
      </c>
      <c r="N1045" s="501">
        <v>2264</v>
      </c>
      <c r="U1045" s="500" t="s">
        <v>1008</v>
      </c>
      <c r="V1045" s="501">
        <v>3</v>
      </c>
      <c r="W1045" s="501">
        <v>263</v>
      </c>
    </row>
    <row r="1046" spans="1:23" ht="15">
      <c r="A1046" s="500" t="s">
        <v>993</v>
      </c>
      <c r="B1046" s="500" t="s">
        <v>275</v>
      </c>
      <c r="C1046" s="500" t="s">
        <v>249</v>
      </c>
      <c r="D1046" s="500" t="s">
        <v>272</v>
      </c>
      <c r="E1046" s="501">
        <v>788</v>
      </c>
      <c r="G1046" s="500" t="s">
        <v>1008</v>
      </c>
      <c r="H1046" s="501">
        <v>4</v>
      </c>
      <c r="I1046" s="501">
        <v>2270</v>
      </c>
      <c r="K1046" s="500" t="s">
        <v>285</v>
      </c>
      <c r="L1046" s="500" t="s">
        <v>983</v>
      </c>
      <c r="M1046" s="500" t="s">
        <v>285</v>
      </c>
      <c r="N1046" s="501">
        <v>40</v>
      </c>
      <c r="U1046" s="500" t="s">
        <v>1008</v>
      </c>
      <c r="V1046" s="501">
        <v>4</v>
      </c>
      <c r="W1046" s="501">
        <v>1409</v>
      </c>
    </row>
    <row r="1047" spans="1:23" ht="15">
      <c r="A1047" s="500" t="s">
        <v>993</v>
      </c>
      <c r="B1047" s="500" t="s">
        <v>275</v>
      </c>
      <c r="C1047" s="500" t="s">
        <v>249</v>
      </c>
      <c r="D1047" s="500" t="s">
        <v>273</v>
      </c>
      <c r="E1047" s="501">
        <v>908</v>
      </c>
      <c r="G1047" s="500" t="s">
        <v>1008</v>
      </c>
      <c r="H1047" s="501">
        <v>5</v>
      </c>
      <c r="I1047" s="501">
        <v>425</v>
      </c>
      <c r="K1047" s="500" t="s">
        <v>285</v>
      </c>
      <c r="L1047" s="500" t="s">
        <v>983</v>
      </c>
      <c r="M1047" s="500" t="s">
        <v>256</v>
      </c>
      <c r="N1047" s="501">
        <v>4</v>
      </c>
      <c r="U1047" s="500" t="s">
        <v>1008</v>
      </c>
      <c r="V1047" s="501">
        <v>5</v>
      </c>
      <c r="W1047" s="501">
        <v>275</v>
      </c>
    </row>
    <row r="1048" spans="1:23" ht="15">
      <c r="A1048" s="500" t="s">
        <v>993</v>
      </c>
      <c r="B1048" s="500" t="s">
        <v>275</v>
      </c>
      <c r="C1048" s="500" t="s">
        <v>250</v>
      </c>
      <c r="D1048" s="500" t="s">
        <v>272</v>
      </c>
      <c r="E1048" s="501">
        <v>693</v>
      </c>
      <c r="G1048" s="500" t="s">
        <v>1008</v>
      </c>
      <c r="H1048" s="501">
        <v>6</v>
      </c>
      <c r="I1048" s="501">
        <v>493</v>
      </c>
      <c r="K1048" s="500" t="s">
        <v>285</v>
      </c>
      <c r="L1048" s="500" t="s">
        <v>983</v>
      </c>
      <c r="M1048" s="500" t="s">
        <v>257</v>
      </c>
      <c r="N1048" s="501">
        <v>546</v>
      </c>
      <c r="U1048" s="500" t="s">
        <v>1008</v>
      </c>
      <c r="V1048" s="501">
        <v>6</v>
      </c>
      <c r="W1048" s="501">
        <v>263</v>
      </c>
    </row>
    <row r="1049" spans="1:23" ht="15">
      <c r="A1049" s="500" t="s">
        <v>993</v>
      </c>
      <c r="B1049" s="500" t="s">
        <v>275</v>
      </c>
      <c r="C1049" s="500" t="s">
        <v>250</v>
      </c>
      <c r="D1049" s="500" t="s">
        <v>273</v>
      </c>
      <c r="E1049" s="501">
        <v>775</v>
      </c>
      <c r="G1049" s="500" t="s">
        <v>1008</v>
      </c>
      <c r="H1049" s="501">
        <v>7</v>
      </c>
      <c r="I1049" s="501">
        <v>425</v>
      </c>
      <c r="K1049" s="500" t="s">
        <v>285</v>
      </c>
      <c r="L1049" s="500" t="s">
        <v>990</v>
      </c>
      <c r="M1049" s="500" t="s">
        <v>254</v>
      </c>
      <c r="N1049" s="501">
        <v>12</v>
      </c>
      <c r="U1049" s="500" t="s">
        <v>1008</v>
      </c>
      <c r="V1049" s="501">
        <v>7</v>
      </c>
      <c r="W1049" s="501">
        <v>201</v>
      </c>
    </row>
    <row r="1050" spans="1:23" ht="15">
      <c r="A1050" s="500" t="s">
        <v>994</v>
      </c>
      <c r="B1050" s="500" t="s">
        <v>254</v>
      </c>
      <c r="C1050" s="500" t="s">
        <v>249</v>
      </c>
      <c r="D1050" s="500" t="s">
        <v>272</v>
      </c>
      <c r="E1050" s="501">
        <v>864</v>
      </c>
      <c r="G1050" s="500" t="s">
        <v>1008</v>
      </c>
      <c r="H1050" s="501">
        <v>8</v>
      </c>
      <c r="I1050" s="501">
        <v>379</v>
      </c>
      <c r="K1050" s="500" t="s">
        <v>285</v>
      </c>
      <c r="L1050" s="500" t="s">
        <v>990</v>
      </c>
      <c r="M1050" s="500" t="s">
        <v>564</v>
      </c>
      <c r="N1050" s="501">
        <v>11</v>
      </c>
      <c r="U1050" s="500" t="s">
        <v>1008</v>
      </c>
      <c r="V1050" s="501">
        <v>8</v>
      </c>
      <c r="W1050" s="501">
        <v>133</v>
      </c>
    </row>
    <row r="1051" spans="1:23" ht="15">
      <c r="A1051" s="500" t="s">
        <v>994</v>
      </c>
      <c r="B1051" s="500" t="s">
        <v>254</v>
      </c>
      <c r="C1051" s="500" t="s">
        <v>249</v>
      </c>
      <c r="D1051" s="500" t="s">
        <v>273</v>
      </c>
      <c r="E1051" s="501">
        <v>615</v>
      </c>
      <c r="G1051" s="500" t="s">
        <v>1008</v>
      </c>
      <c r="H1051" s="501">
        <v>9</v>
      </c>
      <c r="I1051" s="501">
        <v>323</v>
      </c>
      <c r="K1051" s="500" t="s">
        <v>285</v>
      </c>
      <c r="L1051" s="500" t="s">
        <v>990</v>
      </c>
      <c r="M1051" s="500" t="s">
        <v>570</v>
      </c>
      <c r="N1051" s="501">
        <v>5</v>
      </c>
      <c r="U1051" s="500" t="s">
        <v>1008</v>
      </c>
      <c r="V1051" s="501">
        <v>9</v>
      </c>
      <c r="W1051" s="501">
        <v>83</v>
      </c>
    </row>
    <row r="1052" spans="1:23" ht="15">
      <c r="A1052" s="500" t="s">
        <v>994</v>
      </c>
      <c r="B1052" s="500" t="s">
        <v>254</v>
      </c>
      <c r="C1052" s="500" t="s">
        <v>250</v>
      </c>
      <c r="D1052" s="500" t="s">
        <v>272</v>
      </c>
      <c r="E1052" s="501">
        <v>982</v>
      </c>
      <c r="G1052" s="500" t="s">
        <v>1008</v>
      </c>
      <c r="H1052" s="501">
        <v>10</v>
      </c>
      <c r="I1052" s="501">
        <v>238</v>
      </c>
      <c r="K1052" s="500" t="s">
        <v>285</v>
      </c>
      <c r="L1052" s="500" t="s">
        <v>990</v>
      </c>
      <c r="M1052" s="500" t="s">
        <v>565</v>
      </c>
      <c r="N1052" s="501">
        <v>2</v>
      </c>
      <c r="U1052" s="500" t="s">
        <v>1008</v>
      </c>
      <c r="V1052" s="501">
        <v>10</v>
      </c>
      <c r="W1052" s="501">
        <v>54</v>
      </c>
    </row>
    <row r="1053" spans="1:23" ht="15">
      <c r="A1053" s="500" t="s">
        <v>994</v>
      </c>
      <c r="B1053" s="500" t="s">
        <v>254</v>
      </c>
      <c r="C1053" s="500" t="s">
        <v>250</v>
      </c>
      <c r="D1053" s="500" t="s">
        <v>273</v>
      </c>
      <c r="E1053" s="501">
        <v>595</v>
      </c>
      <c r="G1053" s="500" t="s">
        <v>1008</v>
      </c>
      <c r="H1053" s="501">
        <v>11</v>
      </c>
      <c r="I1053" s="501">
        <v>177</v>
      </c>
      <c r="K1053" s="500" t="s">
        <v>285</v>
      </c>
      <c r="L1053" s="500" t="s">
        <v>990</v>
      </c>
      <c r="M1053" s="500" t="s">
        <v>562</v>
      </c>
      <c r="N1053" s="501">
        <v>132</v>
      </c>
      <c r="U1053" s="500" t="s">
        <v>1008</v>
      </c>
      <c r="V1053" s="501">
        <v>11</v>
      </c>
      <c r="W1053" s="501">
        <v>34</v>
      </c>
    </row>
    <row r="1054" spans="1:23" ht="15">
      <c r="A1054" s="500" t="s">
        <v>994</v>
      </c>
      <c r="B1054" s="500" t="s">
        <v>255</v>
      </c>
      <c r="C1054" s="500" t="s">
        <v>249</v>
      </c>
      <c r="D1054" s="500" t="s">
        <v>272</v>
      </c>
      <c r="E1054" s="501">
        <v>751</v>
      </c>
      <c r="G1054" s="500" t="s">
        <v>1008</v>
      </c>
      <c r="H1054" s="501">
        <v>12</v>
      </c>
      <c r="I1054" s="501">
        <v>220</v>
      </c>
      <c r="K1054" s="500" t="s">
        <v>285</v>
      </c>
      <c r="L1054" s="500" t="s">
        <v>990</v>
      </c>
      <c r="M1054" s="500" t="s">
        <v>558</v>
      </c>
      <c r="N1054" s="501">
        <v>494</v>
      </c>
      <c r="U1054" s="500" t="s">
        <v>1008</v>
      </c>
      <c r="V1054" s="501">
        <v>12</v>
      </c>
      <c r="W1054" s="501">
        <v>42</v>
      </c>
    </row>
    <row r="1055" spans="1:23" ht="15">
      <c r="A1055" s="500" t="s">
        <v>994</v>
      </c>
      <c r="B1055" s="500" t="s">
        <v>255</v>
      </c>
      <c r="C1055" s="500" t="s">
        <v>249</v>
      </c>
      <c r="D1055" s="500" t="s">
        <v>273</v>
      </c>
      <c r="E1055" s="501">
        <v>205</v>
      </c>
      <c r="G1055" s="500" t="s">
        <v>1009</v>
      </c>
      <c r="H1055" s="501">
        <v>0</v>
      </c>
      <c r="I1055" s="501">
        <v>101</v>
      </c>
      <c r="K1055" s="500" t="s">
        <v>285</v>
      </c>
      <c r="L1055" s="500" t="s">
        <v>990</v>
      </c>
      <c r="M1055" s="500" t="s">
        <v>563</v>
      </c>
      <c r="N1055" s="501">
        <v>4</v>
      </c>
      <c r="U1055" s="500" t="s">
        <v>1009</v>
      </c>
      <c r="V1055" s="501">
        <v>0</v>
      </c>
      <c r="W1055" s="501">
        <v>33</v>
      </c>
    </row>
    <row r="1056" spans="1:23" ht="15">
      <c r="A1056" s="500" t="s">
        <v>994</v>
      </c>
      <c r="B1056" s="500" t="s">
        <v>255</v>
      </c>
      <c r="C1056" s="500" t="s">
        <v>250</v>
      </c>
      <c r="D1056" s="500" t="s">
        <v>272</v>
      </c>
      <c r="E1056" s="501">
        <v>913</v>
      </c>
      <c r="G1056" s="500" t="s">
        <v>1009</v>
      </c>
      <c r="H1056" s="501">
        <v>1</v>
      </c>
      <c r="I1056" s="501">
        <v>546</v>
      </c>
      <c r="K1056" s="500" t="s">
        <v>285</v>
      </c>
      <c r="L1056" s="500" t="s">
        <v>990</v>
      </c>
      <c r="M1056" s="500" t="s">
        <v>559</v>
      </c>
      <c r="N1056" s="501">
        <v>8</v>
      </c>
      <c r="U1056" s="500" t="s">
        <v>1009</v>
      </c>
      <c r="V1056" s="501">
        <v>1</v>
      </c>
      <c r="W1056" s="501">
        <v>145</v>
      </c>
    </row>
    <row r="1057" spans="1:23" ht="15">
      <c r="A1057" s="500" t="s">
        <v>994</v>
      </c>
      <c r="B1057" s="500" t="s">
        <v>255</v>
      </c>
      <c r="C1057" s="500" t="s">
        <v>250</v>
      </c>
      <c r="D1057" s="500" t="s">
        <v>273</v>
      </c>
      <c r="E1057" s="501">
        <v>198</v>
      </c>
      <c r="G1057" s="500" t="s">
        <v>1009</v>
      </c>
      <c r="H1057" s="501">
        <v>2</v>
      </c>
      <c r="I1057" s="501">
        <v>1751</v>
      </c>
      <c r="K1057" s="500" t="s">
        <v>285</v>
      </c>
      <c r="L1057" s="500" t="s">
        <v>990</v>
      </c>
      <c r="M1057" s="500" t="s">
        <v>560</v>
      </c>
      <c r="N1057" s="501">
        <v>4</v>
      </c>
      <c r="U1057" s="500" t="s">
        <v>1009</v>
      </c>
      <c r="V1057" s="501">
        <v>2</v>
      </c>
      <c r="W1057" s="501">
        <v>417</v>
      </c>
    </row>
    <row r="1058" spans="1:23" ht="15">
      <c r="A1058" s="500" t="s">
        <v>994</v>
      </c>
      <c r="B1058" s="500" t="s">
        <v>275</v>
      </c>
      <c r="C1058" s="500" t="s">
        <v>249</v>
      </c>
      <c r="D1058" s="500" t="s">
        <v>272</v>
      </c>
      <c r="E1058" s="501">
        <v>849</v>
      </c>
      <c r="G1058" s="500" t="s">
        <v>1009</v>
      </c>
      <c r="H1058" s="501">
        <v>3</v>
      </c>
      <c r="I1058" s="501">
        <v>848</v>
      </c>
      <c r="K1058" s="500" t="s">
        <v>285</v>
      </c>
      <c r="L1058" s="500" t="s">
        <v>990</v>
      </c>
      <c r="M1058" s="500" t="s">
        <v>255</v>
      </c>
      <c r="N1058" s="501">
        <v>202</v>
      </c>
      <c r="U1058" s="500" t="s">
        <v>1009</v>
      </c>
      <c r="V1058" s="501">
        <v>3</v>
      </c>
      <c r="W1058" s="501">
        <v>172</v>
      </c>
    </row>
    <row r="1059" spans="1:23" ht="15">
      <c r="A1059" s="500" t="s">
        <v>994</v>
      </c>
      <c r="B1059" s="500" t="s">
        <v>275</v>
      </c>
      <c r="C1059" s="500" t="s">
        <v>249</v>
      </c>
      <c r="D1059" s="500" t="s">
        <v>273</v>
      </c>
      <c r="E1059" s="501">
        <v>256</v>
      </c>
      <c r="G1059" s="500" t="s">
        <v>1009</v>
      </c>
      <c r="H1059" s="501">
        <v>4</v>
      </c>
      <c r="I1059" s="501">
        <v>3117</v>
      </c>
      <c r="K1059" s="500" t="s">
        <v>285</v>
      </c>
      <c r="L1059" s="500" t="s">
        <v>990</v>
      </c>
      <c r="M1059" s="500" t="s">
        <v>567</v>
      </c>
      <c r="N1059" s="501">
        <v>1</v>
      </c>
      <c r="U1059" s="500" t="s">
        <v>1009</v>
      </c>
      <c r="V1059" s="501">
        <v>4</v>
      </c>
      <c r="W1059" s="501">
        <v>1409</v>
      </c>
    </row>
    <row r="1060" spans="1:23" ht="15">
      <c r="A1060" s="500" t="s">
        <v>994</v>
      </c>
      <c r="B1060" s="500" t="s">
        <v>275</v>
      </c>
      <c r="C1060" s="500" t="s">
        <v>250</v>
      </c>
      <c r="D1060" s="500" t="s">
        <v>272</v>
      </c>
      <c r="E1060" s="501">
        <v>979</v>
      </c>
      <c r="G1060" s="500" t="s">
        <v>1009</v>
      </c>
      <c r="H1060" s="501">
        <v>5</v>
      </c>
      <c r="I1060" s="501">
        <v>478</v>
      </c>
      <c r="K1060" s="500" t="s">
        <v>285</v>
      </c>
      <c r="L1060" s="500" t="s">
        <v>990</v>
      </c>
      <c r="M1060" s="500" t="s">
        <v>569</v>
      </c>
      <c r="N1060" s="501">
        <v>22</v>
      </c>
      <c r="U1060" s="500" t="s">
        <v>1009</v>
      </c>
      <c r="V1060" s="501">
        <v>5</v>
      </c>
      <c r="W1060" s="501">
        <v>205</v>
      </c>
    </row>
    <row r="1061" spans="1:23" ht="15">
      <c r="A1061" s="500" t="s">
        <v>994</v>
      </c>
      <c r="B1061" s="500" t="s">
        <v>275</v>
      </c>
      <c r="C1061" s="500" t="s">
        <v>250</v>
      </c>
      <c r="D1061" s="500" t="s">
        <v>273</v>
      </c>
      <c r="E1061" s="501">
        <v>211</v>
      </c>
      <c r="G1061" s="500" t="s">
        <v>1009</v>
      </c>
      <c r="H1061" s="501">
        <v>6</v>
      </c>
      <c r="I1061" s="501">
        <v>425</v>
      </c>
      <c r="K1061" s="500" t="s">
        <v>285</v>
      </c>
      <c r="L1061" s="500" t="s">
        <v>990</v>
      </c>
      <c r="M1061" s="500" t="s">
        <v>286</v>
      </c>
      <c r="N1061" s="501">
        <v>30</v>
      </c>
      <c r="U1061" s="500" t="s">
        <v>1009</v>
      </c>
      <c r="V1061" s="501">
        <v>6</v>
      </c>
      <c r="W1061" s="501">
        <v>116</v>
      </c>
    </row>
    <row r="1062" spans="1:23" ht="15">
      <c r="A1062" s="500" t="s">
        <v>995</v>
      </c>
      <c r="B1062" s="500" t="s">
        <v>254</v>
      </c>
      <c r="C1062" s="500" t="s">
        <v>249</v>
      </c>
      <c r="D1062" s="500" t="s">
        <v>272</v>
      </c>
      <c r="E1062" s="501">
        <v>1087</v>
      </c>
      <c r="G1062" s="500" t="s">
        <v>1009</v>
      </c>
      <c r="H1062" s="501">
        <v>7</v>
      </c>
      <c r="I1062" s="501">
        <v>380</v>
      </c>
      <c r="K1062" s="500" t="s">
        <v>285</v>
      </c>
      <c r="L1062" s="500" t="s">
        <v>990</v>
      </c>
      <c r="M1062" s="500" t="s">
        <v>283</v>
      </c>
      <c r="N1062" s="501">
        <v>8702</v>
      </c>
      <c r="U1062" s="500" t="s">
        <v>1009</v>
      </c>
      <c r="V1062" s="501">
        <v>7</v>
      </c>
      <c r="W1062" s="501">
        <v>85</v>
      </c>
    </row>
    <row r="1063" spans="1:23" ht="15">
      <c r="A1063" s="500" t="s">
        <v>995</v>
      </c>
      <c r="B1063" s="500" t="s">
        <v>254</v>
      </c>
      <c r="C1063" s="500" t="s">
        <v>249</v>
      </c>
      <c r="D1063" s="500" t="s">
        <v>273</v>
      </c>
      <c r="E1063" s="501">
        <v>1099</v>
      </c>
      <c r="G1063" s="500" t="s">
        <v>1009</v>
      </c>
      <c r="H1063" s="501">
        <v>8</v>
      </c>
      <c r="I1063" s="501">
        <v>353</v>
      </c>
      <c r="K1063" s="500" t="s">
        <v>285</v>
      </c>
      <c r="L1063" s="500" t="s">
        <v>990</v>
      </c>
      <c r="M1063" s="500" t="s">
        <v>285</v>
      </c>
      <c r="N1063" s="501">
        <v>16</v>
      </c>
      <c r="U1063" s="500" t="s">
        <v>1009</v>
      </c>
      <c r="V1063" s="501">
        <v>8</v>
      </c>
      <c r="W1063" s="501">
        <v>50</v>
      </c>
    </row>
    <row r="1064" spans="1:23" ht="15">
      <c r="A1064" s="500" t="s">
        <v>995</v>
      </c>
      <c r="B1064" s="500" t="s">
        <v>254</v>
      </c>
      <c r="C1064" s="500" t="s">
        <v>250</v>
      </c>
      <c r="D1064" s="500" t="s">
        <v>272</v>
      </c>
      <c r="E1064" s="501">
        <v>1076</v>
      </c>
      <c r="G1064" s="500" t="s">
        <v>1009</v>
      </c>
      <c r="H1064" s="501">
        <v>9</v>
      </c>
      <c r="I1064" s="501">
        <v>286</v>
      </c>
      <c r="K1064" s="500" t="s">
        <v>285</v>
      </c>
      <c r="L1064" s="500" t="s">
        <v>990</v>
      </c>
      <c r="M1064" s="500" t="s">
        <v>256</v>
      </c>
      <c r="N1064" s="501">
        <v>9</v>
      </c>
      <c r="U1064" s="500" t="s">
        <v>1009</v>
      </c>
      <c r="V1064" s="501">
        <v>9</v>
      </c>
      <c r="W1064" s="501">
        <v>34</v>
      </c>
    </row>
    <row r="1065" spans="1:23" ht="15">
      <c r="A1065" s="500" t="s">
        <v>995</v>
      </c>
      <c r="B1065" s="500" t="s">
        <v>254</v>
      </c>
      <c r="C1065" s="500" t="s">
        <v>250</v>
      </c>
      <c r="D1065" s="500" t="s">
        <v>273</v>
      </c>
      <c r="E1065" s="501">
        <v>1115</v>
      </c>
      <c r="G1065" s="500" t="s">
        <v>1009</v>
      </c>
      <c r="H1065" s="501">
        <v>10</v>
      </c>
      <c r="I1065" s="501">
        <v>233</v>
      </c>
      <c r="K1065" s="500" t="s">
        <v>285</v>
      </c>
      <c r="L1065" s="500" t="s">
        <v>990</v>
      </c>
      <c r="M1065" s="500" t="s">
        <v>257</v>
      </c>
      <c r="N1065" s="501">
        <v>886</v>
      </c>
      <c r="U1065" s="500" t="s">
        <v>1009</v>
      </c>
      <c r="V1065" s="501">
        <v>10</v>
      </c>
      <c r="W1065" s="501">
        <v>15</v>
      </c>
    </row>
    <row r="1066" spans="1:23" ht="15">
      <c r="A1066" s="500" t="s">
        <v>995</v>
      </c>
      <c r="B1066" s="500" t="s">
        <v>255</v>
      </c>
      <c r="C1066" s="500" t="s">
        <v>249</v>
      </c>
      <c r="D1066" s="500" t="s">
        <v>272</v>
      </c>
      <c r="E1066" s="501">
        <v>294</v>
      </c>
      <c r="G1066" s="500" t="s">
        <v>1009</v>
      </c>
      <c r="H1066" s="501">
        <v>11</v>
      </c>
      <c r="I1066" s="501">
        <v>164</v>
      </c>
      <c r="K1066" s="500" t="s">
        <v>285</v>
      </c>
      <c r="L1066" s="500" t="s">
        <v>993</v>
      </c>
      <c r="M1066" s="500" t="s">
        <v>254</v>
      </c>
      <c r="N1066" s="501">
        <v>7</v>
      </c>
      <c r="U1066" s="500" t="s">
        <v>1009</v>
      </c>
      <c r="V1066" s="501">
        <v>11</v>
      </c>
      <c r="W1066" s="501">
        <v>12</v>
      </c>
    </row>
    <row r="1067" spans="1:23" ht="15">
      <c r="A1067" s="500" t="s">
        <v>995</v>
      </c>
      <c r="B1067" s="500" t="s">
        <v>255</v>
      </c>
      <c r="C1067" s="500" t="s">
        <v>249</v>
      </c>
      <c r="D1067" s="500" t="s">
        <v>273</v>
      </c>
      <c r="E1067" s="501">
        <v>457</v>
      </c>
      <c r="G1067" s="500" t="s">
        <v>1009</v>
      </c>
      <c r="H1067" s="501">
        <v>12</v>
      </c>
      <c r="I1067" s="501">
        <v>188</v>
      </c>
      <c r="K1067" s="500" t="s">
        <v>285</v>
      </c>
      <c r="L1067" s="500" t="s">
        <v>993</v>
      </c>
      <c r="M1067" s="500" t="s">
        <v>564</v>
      </c>
      <c r="N1067" s="501">
        <v>1</v>
      </c>
      <c r="U1067" s="500" t="s">
        <v>1009</v>
      </c>
      <c r="V1067" s="501">
        <v>12</v>
      </c>
      <c r="W1067" s="501">
        <v>5</v>
      </c>
    </row>
    <row r="1068" spans="1:23" ht="15">
      <c r="A1068" s="500" t="s">
        <v>995</v>
      </c>
      <c r="B1068" s="500" t="s">
        <v>255</v>
      </c>
      <c r="C1068" s="500" t="s">
        <v>250</v>
      </c>
      <c r="D1068" s="500" t="s">
        <v>272</v>
      </c>
      <c r="E1068" s="501">
        <v>329</v>
      </c>
      <c r="G1068" s="500" t="s">
        <v>1010</v>
      </c>
      <c r="H1068" s="501">
        <v>0</v>
      </c>
      <c r="I1068" s="501">
        <v>329</v>
      </c>
      <c r="K1068" s="500" t="s">
        <v>285</v>
      </c>
      <c r="L1068" s="500" t="s">
        <v>993</v>
      </c>
      <c r="M1068" s="500" t="s">
        <v>570</v>
      </c>
      <c r="N1068" s="501">
        <v>2</v>
      </c>
      <c r="U1068" s="500" t="s">
        <v>1010</v>
      </c>
      <c r="V1068" s="501">
        <v>0</v>
      </c>
      <c r="W1068" s="501">
        <v>32</v>
      </c>
    </row>
    <row r="1069" spans="1:23" ht="15">
      <c r="A1069" s="500" t="s">
        <v>995</v>
      </c>
      <c r="B1069" s="500" t="s">
        <v>255</v>
      </c>
      <c r="C1069" s="500" t="s">
        <v>250</v>
      </c>
      <c r="D1069" s="500" t="s">
        <v>273</v>
      </c>
      <c r="E1069" s="501">
        <v>442</v>
      </c>
      <c r="G1069" s="500" t="s">
        <v>1010</v>
      </c>
      <c r="H1069" s="501">
        <v>1</v>
      </c>
      <c r="I1069" s="501">
        <v>1312</v>
      </c>
      <c r="K1069" s="500" t="s">
        <v>285</v>
      </c>
      <c r="L1069" s="500" t="s">
        <v>993</v>
      </c>
      <c r="M1069" s="500" t="s">
        <v>562</v>
      </c>
      <c r="N1069" s="501">
        <v>1</v>
      </c>
      <c r="U1069" s="500" t="s">
        <v>1010</v>
      </c>
      <c r="V1069" s="501">
        <v>1</v>
      </c>
      <c r="W1069" s="501">
        <v>207</v>
      </c>
    </row>
    <row r="1070" spans="1:23" ht="15">
      <c r="A1070" s="500" t="s">
        <v>995</v>
      </c>
      <c r="B1070" s="500" t="s">
        <v>274</v>
      </c>
      <c r="C1070" s="500" t="s">
        <v>250</v>
      </c>
      <c r="D1070" s="500" t="s">
        <v>272</v>
      </c>
      <c r="E1070" s="501">
        <v>1</v>
      </c>
      <c r="G1070" s="500" t="s">
        <v>1010</v>
      </c>
      <c r="H1070" s="501">
        <v>2</v>
      </c>
      <c r="I1070" s="501">
        <v>4158</v>
      </c>
      <c r="K1070" s="500" t="s">
        <v>285</v>
      </c>
      <c r="L1070" s="500" t="s">
        <v>993</v>
      </c>
      <c r="M1070" s="500" t="s">
        <v>558</v>
      </c>
      <c r="N1070" s="501">
        <v>1348</v>
      </c>
      <c r="U1070" s="500" t="s">
        <v>1010</v>
      </c>
      <c r="V1070" s="501">
        <v>2</v>
      </c>
      <c r="W1070" s="501">
        <v>579</v>
      </c>
    </row>
    <row r="1071" spans="1:23" ht="15">
      <c r="A1071" s="500" t="s">
        <v>995</v>
      </c>
      <c r="B1071" s="500" t="s">
        <v>274</v>
      </c>
      <c r="C1071" s="500" t="s">
        <v>250</v>
      </c>
      <c r="D1071" s="500" t="s">
        <v>273</v>
      </c>
      <c r="E1071" s="501">
        <v>1</v>
      </c>
      <c r="G1071" s="500" t="s">
        <v>1010</v>
      </c>
      <c r="H1071" s="501">
        <v>3</v>
      </c>
      <c r="I1071" s="501">
        <v>1767</v>
      </c>
      <c r="K1071" s="500" t="s">
        <v>285</v>
      </c>
      <c r="L1071" s="500" t="s">
        <v>993</v>
      </c>
      <c r="M1071" s="500" t="s">
        <v>563</v>
      </c>
      <c r="N1071" s="501">
        <v>11</v>
      </c>
      <c r="U1071" s="500" t="s">
        <v>1010</v>
      </c>
      <c r="V1071" s="501">
        <v>3</v>
      </c>
      <c r="W1071" s="501">
        <v>233</v>
      </c>
    </row>
    <row r="1072" spans="1:23" ht="15">
      <c r="A1072" s="500" t="s">
        <v>995</v>
      </c>
      <c r="B1072" s="500" t="s">
        <v>275</v>
      </c>
      <c r="C1072" s="500" t="s">
        <v>249</v>
      </c>
      <c r="D1072" s="500" t="s">
        <v>272</v>
      </c>
      <c r="E1072" s="501">
        <v>66</v>
      </c>
      <c r="G1072" s="500" t="s">
        <v>1010</v>
      </c>
      <c r="H1072" s="501">
        <v>4</v>
      </c>
      <c r="I1072" s="501">
        <v>6419</v>
      </c>
      <c r="K1072" s="500" t="s">
        <v>285</v>
      </c>
      <c r="L1072" s="500" t="s">
        <v>993</v>
      </c>
      <c r="M1072" s="500" t="s">
        <v>559</v>
      </c>
      <c r="N1072" s="501">
        <v>1</v>
      </c>
      <c r="U1072" s="500" t="s">
        <v>1010</v>
      </c>
      <c r="V1072" s="501">
        <v>4</v>
      </c>
      <c r="W1072" s="501">
        <v>2344</v>
      </c>
    </row>
    <row r="1073" spans="1:23" ht="15">
      <c r="A1073" s="500" t="s">
        <v>995</v>
      </c>
      <c r="B1073" s="500" t="s">
        <v>275</v>
      </c>
      <c r="C1073" s="500" t="s">
        <v>249</v>
      </c>
      <c r="D1073" s="500" t="s">
        <v>273</v>
      </c>
      <c r="E1073" s="501">
        <v>68</v>
      </c>
      <c r="G1073" s="500" t="s">
        <v>1010</v>
      </c>
      <c r="H1073" s="501">
        <v>5</v>
      </c>
      <c r="I1073" s="501">
        <v>1050</v>
      </c>
      <c r="K1073" s="500" t="s">
        <v>285</v>
      </c>
      <c r="L1073" s="500" t="s">
        <v>993</v>
      </c>
      <c r="M1073" s="500" t="s">
        <v>560</v>
      </c>
      <c r="N1073" s="501">
        <v>18</v>
      </c>
      <c r="U1073" s="500" t="s">
        <v>1010</v>
      </c>
      <c r="V1073" s="501">
        <v>5</v>
      </c>
      <c r="W1073" s="501">
        <v>252</v>
      </c>
    </row>
    <row r="1074" spans="1:23" ht="15">
      <c r="A1074" s="500" t="s">
        <v>995</v>
      </c>
      <c r="B1074" s="500" t="s">
        <v>275</v>
      </c>
      <c r="C1074" s="500" t="s">
        <v>250</v>
      </c>
      <c r="D1074" s="500" t="s">
        <v>272</v>
      </c>
      <c r="E1074" s="501">
        <v>61</v>
      </c>
      <c r="G1074" s="500" t="s">
        <v>1010</v>
      </c>
      <c r="H1074" s="501">
        <v>6</v>
      </c>
      <c r="I1074" s="501">
        <v>1036</v>
      </c>
      <c r="K1074" s="500" t="s">
        <v>285</v>
      </c>
      <c r="L1074" s="500" t="s">
        <v>993</v>
      </c>
      <c r="M1074" s="500" t="s">
        <v>255</v>
      </c>
      <c r="N1074" s="501">
        <v>4</v>
      </c>
      <c r="U1074" s="500" t="s">
        <v>1010</v>
      </c>
      <c r="V1074" s="501">
        <v>6</v>
      </c>
      <c r="W1074" s="501">
        <v>218</v>
      </c>
    </row>
    <row r="1075" spans="1:23" ht="15">
      <c r="A1075" s="500" t="s">
        <v>995</v>
      </c>
      <c r="B1075" s="500" t="s">
        <v>275</v>
      </c>
      <c r="C1075" s="500" t="s">
        <v>250</v>
      </c>
      <c r="D1075" s="500" t="s">
        <v>273</v>
      </c>
      <c r="E1075" s="501">
        <v>71</v>
      </c>
      <c r="G1075" s="500" t="s">
        <v>1010</v>
      </c>
      <c r="H1075" s="501">
        <v>7</v>
      </c>
      <c r="I1075" s="501">
        <v>851</v>
      </c>
      <c r="K1075" s="500" t="s">
        <v>285</v>
      </c>
      <c r="L1075" s="500" t="s">
        <v>993</v>
      </c>
      <c r="M1075" s="500" t="s">
        <v>569</v>
      </c>
      <c r="N1075" s="501">
        <v>5</v>
      </c>
      <c r="U1075" s="500" t="s">
        <v>1010</v>
      </c>
      <c r="V1075" s="501">
        <v>7</v>
      </c>
      <c r="W1075" s="501">
        <v>147</v>
      </c>
    </row>
    <row r="1076" spans="1:23" ht="15">
      <c r="A1076" s="500" t="s">
        <v>996</v>
      </c>
      <c r="B1076" s="500" t="s">
        <v>254</v>
      </c>
      <c r="C1076" s="500" t="s">
        <v>249</v>
      </c>
      <c r="D1076" s="500" t="s">
        <v>272</v>
      </c>
      <c r="E1076" s="501">
        <v>1411</v>
      </c>
      <c r="G1076" s="500" t="s">
        <v>1010</v>
      </c>
      <c r="H1076" s="501">
        <v>8</v>
      </c>
      <c r="I1076" s="501">
        <v>624</v>
      </c>
      <c r="K1076" s="500" t="s">
        <v>285</v>
      </c>
      <c r="L1076" s="500" t="s">
        <v>993</v>
      </c>
      <c r="M1076" s="500" t="s">
        <v>1105</v>
      </c>
      <c r="N1076" s="501">
        <v>1</v>
      </c>
      <c r="U1076" s="500" t="s">
        <v>1010</v>
      </c>
      <c r="V1076" s="501">
        <v>8</v>
      </c>
      <c r="W1076" s="501">
        <v>86</v>
      </c>
    </row>
    <row r="1077" spans="1:23" ht="15">
      <c r="A1077" s="500" t="s">
        <v>996</v>
      </c>
      <c r="B1077" s="500" t="s">
        <v>254</v>
      </c>
      <c r="C1077" s="500" t="s">
        <v>249</v>
      </c>
      <c r="D1077" s="500" t="s">
        <v>273</v>
      </c>
      <c r="E1077" s="501">
        <v>2145</v>
      </c>
      <c r="G1077" s="500" t="s">
        <v>1010</v>
      </c>
      <c r="H1077" s="501">
        <v>9</v>
      </c>
      <c r="I1077" s="501">
        <v>459</v>
      </c>
      <c r="K1077" s="500" t="s">
        <v>285</v>
      </c>
      <c r="L1077" s="500" t="s">
        <v>993</v>
      </c>
      <c r="M1077" s="500" t="s">
        <v>286</v>
      </c>
      <c r="N1077" s="501">
        <v>9</v>
      </c>
      <c r="U1077" s="500" t="s">
        <v>1010</v>
      </c>
      <c r="V1077" s="501">
        <v>9</v>
      </c>
      <c r="W1077" s="501">
        <v>55</v>
      </c>
    </row>
    <row r="1078" spans="1:23" ht="15">
      <c r="A1078" s="500" t="s">
        <v>996</v>
      </c>
      <c r="B1078" s="500" t="s">
        <v>254</v>
      </c>
      <c r="C1078" s="500" t="s">
        <v>250</v>
      </c>
      <c r="D1078" s="500" t="s">
        <v>272</v>
      </c>
      <c r="E1078" s="501">
        <v>1429</v>
      </c>
      <c r="G1078" s="500" t="s">
        <v>1010</v>
      </c>
      <c r="H1078" s="501">
        <v>10</v>
      </c>
      <c r="I1078" s="501">
        <v>311</v>
      </c>
      <c r="K1078" s="500" t="s">
        <v>285</v>
      </c>
      <c r="L1078" s="500" t="s">
        <v>993</v>
      </c>
      <c r="M1078" s="500" t="s">
        <v>283</v>
      </c>
      <c r="N1078" s="501">
        <v>5297</v>
      </c>
      <c r="U1078" s="500" t="s">
        <v>1010</v>
      </c>
      <c r="V1078" s="501">
        <v>10</v>
      </c>
      <c r="W1078" s="501">
        <v>43</v>
      </c>
    </row>
    <row r="1079" spans="1:23" ht="15">
      <c r="A1079" s="500" t="s">
        <v>996</v>
      </c>
      <c r="B1079" s="500" t="s">
        <v>254</v>
      </c>
      <c r="C1079" s="500" t="s">
        <v>250</v>
      </c>
      <c r="D1079" s="500" t="s">
        <v>273</v>
      </c>
      <c r="E1079" s="501">
        <v>2047</v>
      </c>
      <c r="G1079" s="500" t="s">
        <v>1010</v>
      </c>
      <c r="H1079" s="501">
        <v>11</v>
      </c>
      <c r="I1079" s="501">
        <v>274</v>
      </c>
      <c r="K1079" s="500" t="s">
        <v>285</v>
      </c>
      <c r="L1079" s="500" t="s">
        <v>993</v>
      </c>
      <c r="M1079" s="500" t="s">
        <v>284</v>
      </c>
      <c r="N1079" s="501">
        <v>1</v>
      </c>
      <c r="U1079" s="500" t="s">
        <v>1010</v>
      </c>
      <c r="V1079" s="501">
        <v>11</v>
      </c>
      <c r="W1079" s="501">
        <v>19</v>
      </c>
    </row>
    <row r="1080" spans="1:23" ht="15">
      <c r="A1080" s="500" t="s">
        <v>996</v>
      </c>
      <c r="B1080" s="500" t="s">
        <v>255</v>
      </c>
      <c r="C1080" s="500" t="s">
        <v>249</v>
      </c>
      <c r="D1080" s="500" t="s">
        <v>272</v>
      </c>
      <c r="E1080" s="501">
        <v>1635</v>
      </c>
      <c r="G1080" s="500" t="s">
        <v>1010</v>
      </c>
      <c r="H1080" s="501">
        <v>12</v>
      </c>
      <c r="I1080" s="501">
        <v>294</v>
      </c>
      <c r="K1080" s="500" t="s">
        <v>285</v>
      </c>
      <c r="L1080" s="500" t="s">
        <v>993</v>
      </c>
      <c r="M1080" s="500" t="s">
        <v>285</v>
      </c>
      <c r="N1080" s="501">
        <v>56</v>
      </c>
      <c r="U1080" s="500" t="s">
        <v>1010</v>
      </c>
      <c r="V1080" s="501">
        <v>12</v>
      </c>
      <c r="W1080" s="501">
        <v>26</v>
      </c>
    </row>
    <row r="1081" spans="1:23" ht="15">
      <c r="A1081" s="500" t="s">
        <v>996</v>
      </c>
      <c r="B1081" s="500" t="s">
        <v>255</v>
      </c>
      <c r="C1081" s="500" t="s">
        <v>249</v>
      </c>
      <c r="D1081" s="500" t="s">
        <v>273</v>
      </c>
      <c r="E1081" s="501">
        <v>1322</v>
      </c>
      <c r="G1081" s="500" t="s">
        <v>1011</v>
      </c>
      <c r="H1081" s="501">
        <v>0</v>
      </c>
      <c r="I1081" s="501">
        <v>32</v>
      </c>
      <c r="K1081" s="500" t="s">
        <v>285</v>
      </c>
      <c r="L1081" s="500" t="s">
        <v>993</v>
      </c>
      <c r="M1081" s="500" t="s">
        <v>256</v>
      </c>
      <c r="N1081" s="501">
        <v>1</v>
      </c>
      <c r="U1081" s="500" t="s">
        <v>1011</v>
      </c>
      <c r="V1081" s="501">
        <v>0</v>
      </c>
      <c r="W1081" s="501">
        <v>57</v>
      </c>
    </row>
    <row r="1082" spans="1:23" ht="15">
      <c r="A1082" s="500" t="s">
        <v>996</v>
      </c>
      <c r="B1082" s="500" t="s">
        <v>255</v>
      </c>
      <c r="C1082" s="500" t="s">
        <v>250</v>
      </c>
      <c r="D1082" s="500" t="s">
        <v>272</v>
      </c>
      <c r="E1082" s="501">
        <v>1663</v>
      </c>
      <c r="G1082" s="500" t="s">
        <v>1011</v>
      </c>
      <c r="H1082" s="501">
        <v>1</v>
      </c>
      <c r="I1082" s="501">
        <v>159</v>
      </c>
      <c r="K1082" s="500" t="s">
        <v>285</v>
      </c>
      <c r="L1082" s="500" t="s">
        <v>993</v>
      </c>
      <c r="M1082" s="500" t="s">
        <v>257</v>
      </c>
      <c r="N1082" s="501">
        <v>2288</v>
      </c>
      <c r="U1082" s="500" t="s">
        <v>1011</v>
      </c>
      <c r="V1082" s="501">
        <v>1</v>
      </c>
      <c r="W1082" s="501">
        <v>232</v>
      </c>
    </row>
    <row r="1083" spans="1:23" ht="15">
      <c r="A1083" s="500" t="s">
        <v>996</v>
      </c>
      <c r="B1083" s="500" t="s">
        <v>255</v>
      </c>
      <c r="C1083" s="500" t="s">
        <v>250</v>
      </c>
      <c r="D1083" s="500" t="s">
        <v>273</v>
      </c>
      <c r="E1083" s="501">
        <v>1137</v>
      </c>
      <c r="G1083" s="500" t="s">
        <v>1011</v>
      </c>
      <c r="H1083" s="501">
        <v>2</v>
      </c>
      <c r="I1083" s="501">
        <v>569</v>
      </c>
      <c r="K1083" s="500" t="s">
        <v>285</v>
      </c>
      <c r="L1083" s="500" t="s">
        <v>996</v>
      </c>
      <c r="M1083" s="500" t="s">
        <v>254</v>
      </c>
      <c r="N1083" s="501">
        <v>30</v>
      </c>
      <c r="U1083" s="500" t="s">
        <v>1011</v>
      </c>
      <c r="V1083" s="501">
        <v>2</v>
      </c>
      <c r="W1083" s="501">
        <v>780</v>
      </c>
    </row>
    <row r="1084" spans="1:23" ht="15">
      <c r="A1084" s="500" t="s">
        <v>996</v>
      </c>
      <c r="B1084" s="500" t="s">
        <v>274</v>
      </c>
      <c r="C1084" s="500" t="s">
        <v>249</v>
      </c>
      <c r="D1084" s="500" t="s">
        <v>272</v>
      </c>
      <c r="E1084" s="501">
        <v>9</v>
      </c>
      <c r="G1084" s="500" t="s">
        <v>1011</v>
      </c>
      <c r="H1084" s="501">
        <v>3</v>
      </c>
      <c r="I1084" s="501">
        <v>332</v>
      </c>
      <c r="K1084" s="500" t="s">
        <v>285</v>
      </c>
      <c r="L1084" s="500" t="s">
        <v>996</v>
      </c>
      <c r="M1084" s="500" t="s">
        <v>564</v>
      </c>
      <c r="N1084" s="501">
        <v>5</v>
      </c>
      <c r="U1084" s="500" t="s">
        <v>1011</v>
      </c>
      <c r="V1084" s="501">
        <v>3</v>
      </c>
      <c r="W1084" s="501">
        <v>398</v>
      </c>
    </row>
    <row r="1085" spans="1:23" ht="15">
      <c r="A1085" s="500" t="s">
        <v>996</v>
      </c>
      <c r="B1085" s="500" t="s">
        <v>274</v>
      </c>
      <c r="C1085" s="500" t="s">
        <v>249</v>
      </c>
      <c r="D1085" s="500" t="s">
        <v>273</v>
      </c>
      <c r="E1085" s="501">
        <v>25</v>
      </c>
      <c r="G1085" s="500" t="s">
        <v>1011</v>
      </c>
      <c r="H1085" s="501">
        <v>4</v>
      </c>
      <c r="I1085" s="501">
        <v>1263</v>
      </c>
      <c r="K1085" s="500" t="s">
        <v>285</v>
      </c>
      <c r="L1085" s="500" t="s">
        <v>996</v>
      </c>
      <c r="M1085" s="500" t="s">
        <v>561</v>
      </c>
      <c r="N1085" s="501">
        <v>3</v>
      </c>
      <c r="U1085" s="500" t="s">
        <v>1011</v>
      </c>
      <c r="V1085" s="501">
        <v>4</v>
      </c>
      <c r="W1085" s="501">
        <v>2752</v>
      </c>
    </row>
    <row r="1086" spans="1:23" ht="15">
      <c r="A1086" s="500" t="s">
        <v>996</v>
      </c>
      <c r="B1086" s="500" t="s">
        <v>274</v>
      </c>
      <c r="C1086" s="500" t="s">
        <v>250</v>
      </c>
      <c r="D1086" s="500" t="s">
        <v>272</v>
      </c>
      <c r="E1086" s="501">
        <v>16</v>
      </c>
      <c r="G1086" s="500" t="s">
        <v>1011</v>
      </c>
      <c r="H1086" s="501">
        <v>5</v>
      </c>
      <c r="I1086" s="501">
        <v>238</v>
      </c>
      <c r="K1086" s="500" t="s">
        <v>285</v>
      </c>
      <c r="L1086" s="500" t="s">
        <v>996</v>
      </c>
      <c r="M1086" s="500" t="s">
        <v>562</v>
      </c>
      <c r="N1086" s="501">
        <v>1</v>
      </c>
      <c r="U1086" s="500" t="s">
        <v>1011</v>
      </c>
      <c r="V1086" s="501">
        <v>5</v>
      </c>
      <c r="W1086" s="501">
        <v>503</v>
      </c>
    </row>
    <row r="1087" spans="1:23" ht="15">
      <c r="A1087" s="500" t="s">
        <v>996</v>
      </c>
      <c r="B1087" s="500" t="s">
        <v>274</v>
      </c>
      <c r="C1087" s="500" t="s">
        <v>250</v>
      </c>
      <c r="D1087" s="500" t="s">
        <v>273</v>
      </c>
      <c r="E1087" s="501">
        <v>35</v>
      </c>
      <c r="G1087" s="500" t="s">
        <v>1011</v>
      </c>
      <c r="H1087" s="501">
        <v>6</v>
      </c>
      <c r="I1087" s="501">
        <v>249</v>
      </c>
      <c r="K1087" s="500" t="s">
        <v>285</v>
      </c>
      <c r="L1087" s="500" t="s">
        <v>996</v>
      </c>
      <c r="M1087" s="500" t="s">
        <v>558</v>
      </c>
      <c r="N1087" s="501">
        <v>60</v>
      </c>
      <c r="U1087" s="500" t="s">
        <v>1011</v>
      </c>
      <c r="V1087" s="501">
        <v>6</v>
      </c>
      <c r="W1087" s="501">
        <v>489</v>
      </c>
    </row>
    <row r="1088" spans="1:23" ht="15">
      <c r="A1088" s="500" t="s">
        <v>996</v>
      </c>
      <c r="B1088" s="500" t="s">
        <v>275</v>
      </c>
      <c r="C1088" s="500" t="s">
        <v>249</v>
      </c>
      <c r="D1088" s="500" t="s">
        <v>272</v>
      </c>
      <c r="E1088" s="501">
        <v>729</v>
      </c>
      <c r="G1088" s="500" t="s">
        <v>1011</v>
      </c>
      <c r="H1088" s="501">
        <v>7</v>
      </c>
      <c r="I1088" s="501">
        <v>295</v>
      </c>
      <c r="K1088" s="500" t="s">
        <v>285</v>
      </c>
      <c r="L1088" s="500" t="s">
        <v>996</v>
      </c>
      <c r="M1088" s="500" t="s">
        <v>563</v>
      </c>
      <c r="N1088" s="501">
        <v>7</v>
      </c>
      <c r="U1088" s="500" t="s">
        <v>1011</v>
      </c>
      <c r="V1088" s="501">
        <v>7</v>
      </c>
      <c r="W1088" s="501">
        <v>462</v>
      </c>
    </row>
    <row r="1089" spans="1:23" ht="15">
      <c r="A1089" s="500" t="s">
        <v>996</v>
      </c>
      <c r="B1089" s="500" t="s">
        <v>275</v>
      </c>
      <c r="C1089" s="500" t="s">
        <v>249</v>
      </c>
      <c r="D1089" s="500" t="s">
        <v>273</v>
      </c>
      <c r="E1089" s="501">
        <v>1002</v>
      </c>
      <c r="G1089" s="500" t="s">
        <v>1011</v>
      </c>
      <c r="H1089" s="501">
        <v>8</v>
      </c>
      <c r="I1089" s="501">
        <v>206</v>
      </c>
      <c r="K1089" s="500" t="s">
        <v>285</v>
      </c>
      <c r="L1089" s="500" t="s">
        <v>996</v>
      </c>
      <c r="M1089" s="500" t="s">
        <v>559</v>
      </c>
      <c r="N1089" s="501">
        <v>5</v>
      </c>
      <c r="U1089" s="500" t="s">
        <v>1011</v>
      </c>
      <c r="V1089" s="501">
        <v>8</v>
      </c>
      <c r="W1089" s="501">
        <v>362</v>
      </c>
    </row>
    <row r="1090" spans="1:23" ht="15">
      <c r="A1090" s="500" t="s">
        <v>996</v>
      </c>
      <c r="B1090" s="500" t="s">
        <v>275</v>
      </c>
      <c r="C1090" s="500" t="s">
        <v>250</v>
      </c>
      <c r="D1090" s="500" t="s">
        <v>272</v>
      </c>
      <c r="E1090" s="501">
        <v>667</v>
      </c>
      <c r="G1090" s="500" t="s">
        <v>1011</v>
      </c>
      <c r="H1090" s="501">
        <v>9</v>
      </c>
      <c r="I1090" s="501">
        <v>157</v>
      </c>
      <c r="K1090" s="500" t="s">
        <v>285</v>
      </c>
      <c r="L1090" s="500" t="s">
        <v>996</v>
      </c>
      <c r="M1090" s="500" t="s">
        <v>560</v>
      </c>
      <c r="N1090" s="501">
        <v>2</v>
      </c>
      <c r="U1090" s="500" t="s">
        <v>1011</v>
      </c>
      <c r="V1090" s="501">
        <v>9</v>
      </c>
      <c r="W1090" s="501">
        <v>267</v>
      </c>
    </row>
    <row r="1091" spans="1:23" ht="15">
      <c r="A1091" s="500" t="s">
        <v>996</v>
      </c>
      <c r="B1091" s="500" t="s">
        <v>275</v>
      </c>
      <c r="C1091" s="500" t="s">
        <v>250</v>
      </c>
      <c r="D1091" s="500" t="s">
        <v>273</v>
      </c>
      <c r="E1091" s="501">
        <v>845</v>
      </c>
      <c r="G1091" s="500" t="s">
        <v>1011</v>
      </c>
      <c r="H1091" s="501">
        <v>10</v>
      </c>
      <c r="I1091" s="501">
        <v>133</v>
      </c>
      <c r="K1091" s="500" t="s">
        <v>285</v>
      </c>
      <c r="L1091" s="500" t="s">
        <v>996</v>
      </c>
      <c r="M1091" s="500" t="s">
        <v>255</v>
      </c>
      <c r="N1091" s="501">
        <v>11</v>
      </c>
      <c r="U1091" s="500" t="s">
        <v>1011</v>
      </c>
      <c r="V1091" s="501">
        <v>10</v>
      </c>
      <c r="W1091" s="501">
        <v>174</v>
      </c>
    </row>
    <row r="1092" spans="1:23" ht="15">
      <c r="A1092" s="500" t="s">
        <v>997</v>
      </c>
      <c r="B1092" s="500" t="s">
        <v>254</v>
      </c>
      <c r="C1092" s="500" t="s">
        <v>249</v>
      </c>
      <c r="D1092" s="500" t="s">
        <v>272</v>
      </c>
      <c r="E1092" s="501">
        <v>651</v>
      </c>
      <c r="G1092" s="500" t="s">
        <v>1011</v>
      </c>
      <c r="H1092" s="501">
        <v>11</v>
      </c>
      <c r="I1092" s="501">
        <v>93</v>
      </c>
      <c r="K1092" s="500" t="s">
        <v>285</v>
      </c>
      <c r="L1092" s="500" t="s">
        <v>996</v>
      </c>
      <c r="M1092" s="500" t="s">
        <v>569</v>
      </c>
      <c r="N1092" s="501">
        <v>6</v>
      </c>
      <c r="U1092" s="500" t="s">
        <v>1011</v>
      </c>
      <c r="V1092" s="501">
        <v>11</v>
      </c>
      <c r="W1092" s="501">
        <v>129</v>
      </c>
    </row>
    <row r="1093" spans="1:23" ht="15">
      <c r="A1093" s="500" t="s">
        <v>997</v>
      </c>
      <c r="B1093" s="500" t="s">
        <v>254</v>
      </c>
      <c r="C1093" s="500" t="s">
        <v>249</v>
      </c>
      <c r="D1093" s="500" t="s">
        <v>273</v>
      </c>
      <c r="E1093" s="501">
        <v>220</v>
      </c>
      <c r="G1093" s="500" t="s">
        <v>1011</v>
      </c>
      <c r="H1093" s="501">
        <v>12</v>
      </c>
      <c r="I1093" s="501">
        <v>102</v>
      </c>
      <c r="K1093" s="500" t="s">
        <v>285</v>
      </c>
      <c r="L1093" s="500" t="s">
        <v>996</v>
      </c>
      <c r="M1093" s="500" t="s">
        <v>274</v>
      </c>
      <c r="N1093" s="501">
        <v>7</v>
      </c>
      <c r="U1093" s="500" t="s">
        <v>1011</v>
      </c>
      <c r="V1093" s="501">
        <v>12</v>
      </c>
      <c r="W1093" s="501">
        <v>163</v>
      </c>
    </row>
    <row r="1094" spans="1:23" ht="15">
      <c r="A1094" s="500" t="s">
        <v>997</v>
      </c>
      <c r="B1094" s="500" t="s">
        <v>254</v>
      </c>
      <c r="C1094" s="500" t="s">
        <v>250</v>
      </c>
      <c r="D1094" s="500" t="s">
        <v>272</v>
      </c>
      <c r="E1094" s="501">
        <v>664</v>
      </c>
      <c r="G1094" s="500" t="s">
        <v>1012</v>
      </c>
      <c r="H1094" s="501">
        <v>0</v>
      </c>
      <c r="I1094" s="501">
        <v>229</v>
      </c>
      <c r="K1094" s="500" t="s">
        <v>285</v>
      </c>
      <c r="L1094" s="500" t="s">
        <v>996</v>
      </c>
      <c r="M1094" s="500" t="s">
        <v>286</v>
      </c>
      <c r="N1094" s="501">
        <v>7</v>
      </c>
      <c r="U1094" s="500" t="s">
        <v>1012</v>
      </c>
      <c r="V1094" s="501">
        <v>0</v>
      </c>
      <c r="W1094" s="501">
        <v>1444</v>
      </c>
    </row>
    <row r="1095" spans="1:23" ht="15">
      <c r="A1095" s="500" t="s">
        <v>997</v>
      </c>
      <c r="B1095" s="500" t="s">
        <v>254</v>
      </c>
      <c r="C1095" s="500" t="s">
        <v>250</v>
      </c>
      <c r="D1095" s="500" t="s">
        <v>273</v>
      </c>
      <c r="E1095" s="501">
        <v>257</v>
      </c>
      <c r="G1095" s="500" t="s">
        <v>1012</v>
      </c>
      <c r="H1095" s="501">
        <v>1</v>
      </c>
      <c r="I1095" s="501">
        <v>1002</v>
      </c>
      <c r="K1095" s="500" t="s">
        <v>285</v>
      </c>
      <c r="L1095" s="500" t="s">
        <v>996</v>
      </c>
      <c r="M1095" s="500" t="s">
        <v>283</v>
      </c>
      <c r="N1095" s="501">
        <v>12897</v>
      </c>
      <c r="U1095" s="500" t="s">
        <v>1012</v>
      </c>
      <c r="V1095" s="501">
        <v>1</v>
      </c>
      <c r="W1095" s="501">
        <v>6187</v>
      </c>
    </row>
    <row r="1096" spans="1:23" ht="15">
      <c r="A1096" s="500" t="s">
        <v>997</v>
      </c>
      <c r="B1096" s="500" t="s">
        <v>255</v>
      </c>
      <c r="C1096" s="500" t="s">
        <v>249</v>
      </c>
      <c r="D1096" s="500" t="s">
        <v>272</v>
      </c>
      <c r="E1096" s="501">
        <v>534</v>
      </c>
      <c r="G1096" s="500" t="s">
        <v>1012</v>
      </c>
      <c r="H1096" s="501">
        <v>2</v>
      </c>
      <c r="I1096" s="501">
        <v>2826</v>
      </c>
      <c r="K1096" s="500" t="s">
        <v>285</v>
      </c>
      <c r="L1096" s="500" t="s">
        <v>996</v>
      </c>
      <c r="M1096" s="500" t="s">
        <v>285</v>
      </c>
      <c r="N1096" s="501">
        <v>77</v>
      </c>
      <c r="U1096" s="500" t="s">
        <v>1012</v>
      </c>
      <c r="V1096" s="501">
        <v>2</v>
      </c>
      <c r="W1096" s="501">
        <v>17158</v>
      </c>
    </row>
    <row r="1097" spans="1:23" ht="15">
      <c r="A1097" s="500" t="s">
        <v>997</v>
      </c>
      <c r="B1097" s="500" t="s">
        <v>255</v>
      </c>
      <c r="C1097" s="500" t="s">
        <v>249</v>
      </c>
      <c r="D1097" s="500" t="s">
        <v>273</v>
      </c>
      <c r="E1097" s="501">
        <v>144</v>
      </c>
      <c r="G1097" s="500" t="s">
        <v>1012</v>
      </c>
      <c r="H1097" s="501">
        <v>3</v>
      </c>
      <c r="I1097" s="501">
        <v>1621</v>
      </c>
      <c r="K1097" s="500" t="s">
        <v>285</v>
      </c>
      <c r="L1097" s="500" t="s">
        <v>996</v>
      </c>
      <c r="M1097" s="500" t="s">
        <v>256</v>
      </c>
      <c r="N1097" s="501">
        <v>12</v>
      </c>
      <c r="U1097" s="500" t="s">
        <v>1012</v>
      </c>
      <c r="V1097" s="501">
        <v>3</v>
      </c>
      <c r="W1097" s="501">
        <v>7846</v>
      </c>
    </row>
    <row r="1098" spans="1:23" ht="15">
      <c r="A1098" s="500" t="s">
        <v>997</v>
      </c>
      <c r="B1098" s="500" t="s">
        <v>255</v>
      </c>
      <c r="C1098" s="500" t="s">
        <v>250</v>
      </c>
      <c r="D1098" s="500" t="s">
        <v>272</v>
      </c>
      <c r="E1098" s="501">
        <v>629</v>
      </c>
      <c r="G1098" s="500" t="s">
        <v>1012</v>
      </c>
      <c r="H1098" s="501">
        <v>4</v>
      </c>
      <c r="I1098" s="501">
        <v>7384</v>
      </c>
      <c r="K1098" s="500" t="s">
        <v>285</v>
      </c>
      <c r="L1098" s="500" t="s">
        <v>996</v>
      </c>
      <c r="M1098" s="500" t="s">
        <v>257</v>
      </c>
      <c r="N1098" s="501">
        <v>2987</v>
      </c>
      <c r="U1098" s="500" t="s">
        <v>1012</v>
      </c>
      <c r="V1098" s="501">
        <v>4</v>
      </c>
      <c r="W1098" s="501">
        <v>60364</v>
      </c>
    </row>
    <row r="1099" spans="1:23" ht="15">
      <c r="A1099" s="500" t="s">
        <v>997</v>
      </c>
      <c r="B1099" s="500" t="s">
        <v>255</v>
      </c>
      <c r="C1099" s="500" t="s">
        <v>250</v>
      </c>
      <c r="D1099" s="500" t="s">
        <v>273</v>
      </c>
      <c r="E1099" s="501">
        <v>103</v>
      </c>
      <c r="G1099" s="500" t="s">
        <v>1012</v>
      </c>
      <c r="H1099" s="501">
        <v>5</v>
      </c>
      <c r="I1099" s="501">
        <v>1357</v>
      </c>
      <c r="K1099" s="500" t="s">
        <v>285</v>
      </c>
      <c r="L1099" s="500" t="s">
        <v>1000</v>
      </c>
      <c r="M1099" s="500" t="s">
        <v>564</v>
      </c>
      <c r="N1099" s="501">
        <v>1</v>
      </c>
      <c r="U1099" s="500" t="s">
        <v>1012</v>
      </c>
      <c r="V1099" s="501">
        <v>5</v>
      </c>
      <c r="W1099" s="501">
        <v>9037</v>
      </c>
    </row>
    <row r="1100" spans="1:23" ht="15">
      <c r="A1100" s="500" t="s">
        <v>997</v>
      </c>
      <c r="B1100" s="500" t="s">
        <v>274</v>
      </c>
      <c r="C1100" s="500" t="s">
        <v>249</v>
      </c>
      <c r="D1100" s="500" t="s">
        <v>272</v>
      </c>
      <c r="E1100" s="501">
        <v>6</v>
      </c>
      <c r="G1100" s="500" t="s">
        <v>1012</v>
      </c>
      <c r="H1100" s="501">
        <v>6</v>
      </c>
      <c r="I1100" s="501">
        <v>1516</v>
      </c>
      <c r="K1100" s="500" t="s">
        <v>285</v>
      </c>
      <c r="L1100" s="500" t="s">
        <v>1000</v>
      </c>
      <c r="M1100" s="500" t="s">
        <v>558</v>
      </c>
      <c r="N1100" s="501">
        <v>31</v>
      </c>
      <c r="U1100" s="500" t="s">
        <v>1012</v>
      </c>
      <c r="V1100" s="501">
        <v>6</v>
      </c>
      <c r="W1100" s="501">
        <v>8818</v>
      </c>
    </row>
    <row r="1101" spans="1:23" ht="15">
      <c r="A1101" s="500" t="s">
        <v>997</v>
      </c>
      <c r="B1101" s="500" t="s">
        <v>274</v>
      </c>
      <c r="C1101" s="500" t="s">
        <v>249</v>
      </c>
      <c r="D1101" s="500" t="s">
        <v>273</v>
      </c>
      <c r="E1101" s="501">
        <v>2</v>
      </c>
      <c r="G1101" s="500" t="s">
        <v>1012</v>
      </c>
      <c r="H1101" s="501">
        <v>7</v>
      </c>
      <c r="I1101" s="501">
        <v>1491</v>
      </c>
      <c r="K1101" s="500" t="s">
        <v>285</v>
      </c>
      <c r="L1101" s="500" t="s">
        <v>1000</v>
      </c>
      <c r="M1101" s="500" t="s">
        <v>255</v>
      </c>
      <c r="N1101" s="501">
        <v>2</v>
      </c>
      <c r="U1101" s="500" t="s">
        <v>1012</v>
      </c>
      <c r="V1101" s="501">
        <v>7</v>
      </c>
      <c r="W1101" s="501">
        <v>7338</v>
      </c>
    </row>
    <row r="1102" spans="1:23" ht="15">
      <c r="A1102" s="500" t="s">
        <v>997</v>
      </c>
      <c r="B1102" s="500" t="s">
        <v>274</v>
      </c>
      <c r="C1102" s="500" t="s">
        <v>250</v>
      </c>
      <c r="D1102" s="500" t="s">
        <v>272</v>
      </c>
      <c r="E1102" s="501">
        <v>6</v>
      </c>
      <c r="G1102" s="500" t="s">
        <v>1012</v>
      </c>
      <c r="H1102" s="501">
        <v>8</v>
      </c>
      <c r="I1102" s="501">
        <v>1155</v>
      </c>
      <c r="K1102" s="500" t="s">
        <v>285</v>
      </c>
      <c r="L1102" s="500" t="s">
        <v>1000</v>
      </c>
      <c r="M1102" s="500" t="s">
        <v>569</v>
      </c>
      <c r="N1102" s="501">
        <v>1</v>
      </c>
      <c r="U1102" s="500" t="s">
        <v>1012</v>
      </c>
      <c r="V1102" s="501">
        <v>8</v>
      </c>
      <c r="W1102" s="501">
        <v>5993</v>
      </c>
    </row>
    <row r="1103" spans="1:23" ht="15">
      <c r="A1103" s="500" t="s">
        <v>997</v>
      </c>
      <c r="B1103" s="500" t="s">
        <v>274</v>
      </c>
      <c r="C1103" s="500" t="s">
        <v>250</v>
      </c>
      <c r="D1103" s="500" t="s">
        <v>273</v>
      </c>
      <c r="E1103" s="501">
        <v>2</v>
      </c>
      <c r="G1103" s="500" t="s">
        <v>1012</v>
      </c>
      <c r="H1103" s="501">
        <v>9</v>
      </c>
      <c r="I1103" s="501">
        <v>948</v>
      </c>
      <c r="K1103" s="500" t="s">
        <v>285</v>
      </c>
      <c r="L1103" s="500" t="s">
        <v>1000</v>
      </c>
      <c r="M1103" s="500" t="s">
        <v>283</v>
      </c>
      <c r="N1103" s="501">
        <v>4220</v>
      </c>
      <c r="U1103" s="500" t="s">
        <v>1012</v>
      </c>
      <c r="V1103" s="501">
        <v>9</v>
      </c>
      <c r="W1103" s="501">
        <v>4674</v>
      </c>
    </row>
    <row r="1104" spans="1:23" ht="15">
      <c r="A1104" s="500" t="s">
        <v>997</v>
      </c>
      <c r="B1104" s="500" t="s">
        <v>275</v>
      </c>
      <c r="C1104" s="500" t="s">
        <v>249</v>
      </c>
      <c r="D1104" s="500" t="s">
        <v>272</v>
      </c>
      <c r="E1104" s="501">
        <v>458</v>
      </c>
      <c r="G1104" s="500" t="s">
        <v>1012</v>
      </c>
      <c r="H1104" s="501">
        <v>10</v>
      </c>
      <c r="I1104" s="501">
        <v>709</v>
      </c>
      <c r="K1104" s="500" t="s">
        <v>285</v>
      </c>
      <c r="L1104" s="500" t="s">
        <v>1000</v>
      </c>
      <c r="M1104" s="500" t="s">
        <v>285</v>
      </c>
      <c r="N1104" s="501">
        <v>2</v>
      </c>
      <c r="U1104" s="500" t="s">
        <v>1012</v>
      </c>
      <c r="V1104" s="501">
        <v>10</v>
      </c>
      <c r="W1104" s="501">
        <v>3153</v>
      </c>
    </row>
    <row r="1105" spans="1:23" ht="15">
      <c r="A1105" s="500" t="s">
        <v>997</v>
      </c>
      <c r="B1105" s="500" t="s">
        <v>275</v>
      </c>
      <c r="C1105" s="500" t="s">
        <v>249</v>
      </c>
      <c r="D1105" s="500" t="s">
        <v>273</v>
      </c>
      <c r="E1105" s="501">
        <v>148</v>
      </c>
      <c r="G1105" s="500" t="s">
        <v>1012</v>
      </c>
      <c r="H1105" s="501">
        <v>11</v>
      </c>
      <c r="I1105" s="501">
        <v>564</v>
      </c>
      <c r="K1105" s="500" t="s">
        <v>285</v>
      </c>
      <c r="L1105" s="500" t="s">
        <v>1000</v>
      </c>
      <c r="M1105" s="500" t="s">
        <v>256</v>
      </c>
      <c r="N1105" s="501">
        <v>5</v>
      </c>
      <c r="U1105" s="500" t="s">
        <v>1012</v>
      </c>
      <c r="V1105" s="501">
        <v>11</v>
      </c>
      <c r="W1105" s="501">
        <v>2140</v>
      </c>
    </row>
    <row r="1106" spans="1:23" ht="15">
      <c r="A1106" s="500" t="s">
        <v>997</v>
      </c>
      <c r="B1106" s="500" t="s">
        <v>275</v>
      </c>
      <c r="C1106" s="500" t="s">
        <v>250</v>
      </c>
      <c r="D1106" s="500" t="s">
        <v>272</v>
      </c>
      <c r="E1106" s="501">
        <v>450</v>
      </c>
      <c r="G1106" s="500" t="s">
        <v>1012</v>
      </c>
      <c r="H1106" s="501">
        <v>12</v>
      </c>
      <c r="I1106" s="501">
        <v>788</v>
      </c>
      <c r="K1106" s="500" t="s">
        <v>285</v>
      </c>
      <c r="L1106" s="500" t="s">
        <v>1000</v>
      </c>
      <c r="M1106" s="500" t="s">
        <v>257</v>
      </c>
      <c r="N1106" s="501">
        <v>4575</v>
      </c>
      <c r="U1106" s="500" t="s">
        <v>1012</v>
      </c>
      <c r="V1106" s="501">
        <v>12</v>
      </c>
      <c r="W1106" s="501">
        <v>2154</v>
      </c>
    </row>
    <row r="1107" spans="1:23" ht="15">
      <c r="A1107" s="500" t="s">
        <v>997</v>
      </c>
      <c r="B1107" s="500" t="s">
        <v>275</v>
      </c>
      <c r="C1107" s="500" t="s">
        <v>250</v>
      </c>
      <c r="D1107" s="500" t="s">
        <v>273</v>
      </c>
      <c r="E1107" s="501">
        <v>128</v>
      </c>
      <c r="G1107" s="500" t="s">
        <v>1013</v>
      </c>
      <c r="H1107" s="501">
        <v>0</v>
      </c>
      <c r="I1107" s="501">
        <v>116</v>
      </c>
      <c r="K1107" s="500" t="s">
        <v>285</v>
      </c>
      <c r="L1107" s="500" t="s">
        <v>1004</v>
      </c>
      <c r="M1107" s="500" t="s">
        <v>254</v>
      </c>
      <c r="N1107" s="501">
        <v>35</v>
      </c>
      <c r="U1107" s="500" t="s">
        <v>1013</v>
      </c>
      <c r="V1107" s="501">
        <v>0</v>
      </c>
      <c r="W1107" s="501">
        <v>6</v>
      </c>
    </row>
    <row r="1108" spans="1:23" ht="15">
      <c r="A1108" s="500" t="s">
        <v>998</v>
      </c>
      <c r="B1108" s="500" t="s">
        <v>254</v>
      </c>
      <c r="C1108" s="500" t="s">
        <v>249</v>
      </c>
      <c r="D1108" s="500" t="s">
        <v>272</v>
      </c>
      <c r="E1108" s="501">
        <v>573</v>
      </c>
      <c r="G1108" s="500" t="s">
        <v>1013</v>
      </c>
      <c r="H1108" s="501">
        <v>1</v>
      </c>
      <c r="I1108" s="501">
        <v>497</v>
      </c>
      <c r="K1108" s="500" t="s">
        <v>285</v>
      </c>
      <c r="L1108" s="500" t="s">
        <v>1004</v>
      </c>
      <c r="M1108" s="500" t="s">
        <v>561</v>
      </c>
      <c r="N1108" s="501">
        <v>3</v>
      </c>
      <c r="U1108" s="500" t="s">
        <v>1013</v>
      </c>
      <c r="V1108" s="501">
        <v>1</v>
      </c>
      <c r="W1108" s="501">
        <v>25</v>
      </c>
    </row>
    <row r="1109" spans="1:23" ht="15">
      <c r="A1109" s="500" t="s">
        <v>998</v>
      </c>
      <c r="B1109" s="500" t="s">
        <v>254</v>
      </c>
      <c r="C1109" s="500" t="s">
        <v>249</v>
      </c>
      <c r="D1109" s="500" t="s">
        <v>273</v>
      </c>
      <c r="E1109" s="501">
        <v>515</v>
      </c>
      <c r="G1109" s="500" t="s">
        <v>1013</v>
      </c>
      <c r="H1109" s="501">
        <v>2</v>
      </c>
      <c r="I1109" s="501">
        <v>1449</v>
      </c>
      <c r="K1109" s="500" t="s">
        <v>285</v>
      </c>
      <c r="L1109" s="500" t="s">
        <v>1004</v>
      </c>
      <c r="M1109" s="500" t="s">
        <v>558</v>
      </c>
      <c r="N1109" s="501">
        <v>1298</v>
      </c>
      <c r="U1109" s="500" t="s">
        <v>1013</v>
      </c>
      <c r="V1109" s="501">
        <v>2</v>
      </c>
      <c r="W1109" s="501">
        <v>134</v>
      </c>
    </row>
    <row r="1110" spans="1:23" ht="15">
      <c r="A1110" s="500" t="s">
        <v>998</v>
      </c>
      <c r="B1110" s="500" t="s">
        <v>254</v>
      </c>
      <c r="C1110" s="500" t="s">
        <v>250</v>
      </c>
      <c r="D1110" s="500" t="s">
        <v>272</v>
      </c>
      <c r="E1110" s="501">
        <v>581</v>
      </c>
      <c r="G1110" s="500" t="s">
        <v>1013</v>
      </c>
      <c r="H1110" s="501">
        <v>3</v>
      </c>
      <c r="I1110" s="501">
        <v>681</v>
      </c>
      <c r="K1110" s="500" t="s">
        <v>285</v>
      </c>
      <c r="L1110" s="500" t="s">
        <v>1004</v>
      </c>
      <c r="M1110" s="500" t="s">
        <v>563</v>
      </c>
      <c r="N1110" s="501">
        <v>3</v>
      </c>
      <c r="U1110" s="500" t="s">
        <v>1013</v>
      </c>
      <c r="V1110" s="501">
        <v>3</v>
      </c>
      <c r="W1110" s="501">
        <v>62</v>
      </c>
    </row>
    <row r="1111" spans="1:23" ht="15">
      <c r="A1111" s="500" t="s">
        <v>998</v>
      </c>
      <c r="B1111" s="500" t="s">
        <v>254</v>
      </c>
      <c r="C1111" s="500" t="s">
        <v>250</v>
      </c>
      <c r="D1111" s="500" t="s">
        <v>273</v>
      </c>
      <c r="E1111" s="501">
        <v>479</v>
      </c>
      <c r="G1111" s="500" t="s">
        <v>1013</v>
      </c>
      <c r="H1111" s="501">
        <v>4</v>
      </c>
      <c r="I1111" s="501">
        <v>2629</v>
      </c>
      <c r="K1111" s="500" t="s">
        <v>285</v>
      </c>
      <c r="L1111" s="500" t="s">
        <v>1004</v>
      </c>
      <c r="M1111" s="500" t="s">
        <v>566</v>
      </c>
      <c r="N1111" s="501">
        <v>17</v>
      </c>
      <c r="U1111" s="500" t="s">
        <v>1013</v>
      </c>
      <c r="V1111" s="501">
        <v>4</v>
      </c>
      <c r="W1111" s="501">
        <v>330</v>
      </c>
    </row>
    <row r="1112" spans="1:23" ht="15">
      <c r="A1112" s="500" t="s">
        <v>998</v>
      </c>
      <c r="B1112" s="500" t="s">
        <v>255</v>
      </c>
      <c r="C1112" s="500" t="s">
        <v>249</v>
      </c>
      <c r="D1112" s="500" t="s">
        <v>272</v>
      </c>
      <c r="E1112" s="501">
        <v>4</v>
      </c>
      <c r="G1112" s="500" t="s">
        <v>1013</v>
      </c>
      <c r="H1112" s="501">
        <v>5</v>
      </c>
      <c r="I1112" s="501">
        <v>387</v>
      </c>
      <c r="K1112" s="500" t="s">
        <v>285</v>
      </c>
      <c r="L1112" s="500" t="s">
        <v>1004</v>
      </c>
      <c r="M1112" s="500" t="s">
        <v>560</v>
      </c>
      <c r="N1112" s="501">
        <v>1</v>
      </c>
      <c r="U1112" s="500" t="s">
        <v>1013</v>
      </c>
      <c r="V1112" s="501">
        <v>5</v>
      </c>
      <c r="W1112" s="501">
        <v>67</v>
      </c>
    </row>
    <row r="1113" spans="1:23" ht="15">
      <c r="A1113" s="500" t="s">
        <v>998</v>
      </c>
      <c r="B1113" s="500" t="s">
        <v>255</v>
      </c>
      <c r="C1113" s="500" t="s">
        <v>249</v>
      </c>
      <c r="D1113" s="500" t="s">
        <v>273</v>
      </c>
      <c r="E1113" s="501">
        <v>2</v>
      </c>
      <c r="G1113" s="500" t="s">
        <v>1013</v>
      </c>
      <c r="H1113" s="501">
        <v>6</v>
      </c>
      <c r="I1113" s="501">
        <v>353</v>
      </c>
      <c r="K1113" s="500" t="s">
        <v>285</v>
      </c>
      <c r="L1113" s="500" t="s">
        <v>1004</v>
      </c>
      <c r="M1113" s="500" t="s">
        <v>255</v>
      </c>
      <c r="N1113" s="501">
        <v>6</v>
      </c>
      <c r="U1113" s="500" t="s">
        <v>1013</v>
      </c>
      <c r="V1113" s="501">
        <v>6</v>
      </c>
      <c r="W1113" s="501">
        <v>53</v>
      </c>
    </row>
    <row r="1114" spans="1:23" ht="15">
      <c r="A1114" s="500" t="s">
        <v>998</v>
      </c>
      <c r="B1114" s="500" t="s">
        <v>255</v>
      </c>
      <c r="C1114" s="500" t="s">
        <v>250</v>
      </c>
      <c r="D1114" s="500" t="s">
        <v>272</v>
      </c>
      <c r="E1114" s="501">
        <v>5</v>
      </c>
      <c r="G1114" s="500" t="s">
        <v>1013</v>
      </c>
      <c r="H1114" s="501">
        <v>7</v>
      </c>
      <c r="I1114" s="501">
        <v>322</v>
      </c>
      <c r="K1114" s="500" t="s">
        <v>285</v>
      </c>
      <c r="L1114" s="500" t="s">
        <v>1004</v>
      </c>
      <c r="M1114" s="500" t="s">
        <v>569</v>
      </c>
      <c r="N1114" s="501">
        <v>4</v>
      </c>
      <c r="U1114" s="500" t="s">
        <v>1013</v>
      </c>
      <c r="V1114" s="501">
        <v>7</v>
      </c>
      <c r="W1114" s="501">
        <v>38</v>
      </c>
    </row>
    <row r="1115" spans="1:23" ht="15">
      <c r="A1115" s="500" t="s">
        <v>998</v>
      </c>
      <c r="B1115" s="500" t="s">
        <v>255</v>
      </c>
      <c r="C1115" s="500" t="s">
        <v>250</v>
      </c>
      <c r="D1115" s="500" t="s">
        <v>273</v>
      </c>
      <c r="E1115" s="501">
        <v>1</v>
      </c>
      <c r="G1115" s="500" t="s">
        <v>1013</v>
      </c>
      <c r="H1115" s="501">
        <v>8</v>
      </c>
      <c r="I1115" s="501">
        <v>231</v>
      </c>
      <c r="K1115" s="500" t="s">
        <v>285</v>
      </c>
      <c r="L1115" s="500" t="s">
        <v>1004</v>
      </c>
      <c r="M1115" s="500" t="s">
        <v>1105</v>
      </c>
      <c r="N1115" s="501">
        <v>1</v>
      </c>
      <c r="U1115" s="500" t="s">
        <v>1013</v>
      </c>
      <c r="V1115" s="501">
        <v>8</v>
      </c>
      <c r="W1115" s="501">
        <v>28</v>
      </c>
    </row>
    <row r="1116" spans="1:23" ht="15">
      <c r="A1116" s="500" t="s">
        <v>998</v>
      </c>
      <c r="B1116" s="500" t="s">
        <v>274</v>
      </c>
      <c r="C1116" s="500" t="s">
        <v>249</v>
      </c>
      <c r="D1116" s="500" t="s">
        <v>272</v>
      </c>
      <c r="E1116" s="501">
        <v>141</v>
      </c>
      <c r="G1116" s="500" t="s">
        <v>1013</v>
      </c>
      <c r="H1116" s="501">
        <v>9</v>
      </c>
      <c r="I1116" s="501">
        <v>202</v>
      </c>
      <c r="K1116" s="500" t="s">
        <v>285</v>
      </c>
      <c r="L1116" s="500" t="s">
        <v>1004</v>
      </c>
      <c r="M1116" s="500" t="s">
        <v>286</v>
      </c>
      <c r="N1116" s="501">
        <v>18</v>
      </c>
      <c r="U1116" s="500" t="s">
        <v>1013</v>
      </c>
      <c r="V1116" s="501">
        <v>9</v>
      </c>
      <c r="W1116" s="501">
        <v>20</v>
      </c>
    </row>
    <row r="1117" spans="1:23" ht="15">
      <c r="A1117" s="500" t="s">
        <v>998</v>
      </c>
      <c r="B1117" s="500" t="s">
        <v>274</v>
      </c>
      <c r="C1117" s="500" t="s">
        <v>250</v>
      </c>
      <c r="D1117" s="500" t="s">
        <v>272</v>
      </c>
      <c r="E1117" s="501">
        <v>151</v>
      </c>
      <c r="G1117" s="500" t="s">
        <v>1013</v>
      </c>
      <c r="H1117" s="501">
        <v>10</v>
      </c>
      <c r="I1117" s="501">
        <v>197</v>
      </c>
      <c r="K1117" s="500" t="s">
        <v>285</v>
      </c>
      <c r="L1117" s="500" t="s">
        <v>1004</v>
      </c>
      <c r="M1117" s="500" t="s">
        <v>283</v>
      </c>
      <c r="N1117" s="501">
        <v>8296</v>
      </c>
      <c r="U1117" s="500" t="s">
        <v>1013</v>
      </c>
      <c r="V1117" s="501">
        <v>10</v>
      </c>
      <c r="W1117" s="501">
        <v>13</v>
      </c>
    </row>
    <row r="1118" spans="1:23" ht="15">
      <c r="A1118" s="500" t="s">
        <v>998</v>
      </c>
      <c r="B1118" s="500" t="s">
        <v>275</v>
      </c>
      <c r="C1118" s="500" t="s">
        <v>249</v>
      </c>
      <c r="D1118" s="500" t="s">
        <v>272</v>
      </c>
      <c r="E1118" s="501">
        <v>898</v>
      </c>
      <c r="G1118" s="500" t="s">
        <v>1013</v>
      </c>
      <c r="H1118" s="501">
        <v>11</v>
      </c>
      <c r="I1118" s="501">
        <v>112</v>
      </c>
      <c r="K1118" s="500" t="s">
        <v>285</v>
      </c>
      <c r="L1118" s="500" t="s">
        <v>1004</v>
      </c>
      <c r="M1118" s="500" t="s">
        <v>284</v>
      </c>
      <c r="N1118" s="501">
        <v>27</v>
      </c>
      <c r="U1118" s="500" t="s">
        <v>1013</v>
      </c>
      <c r="V1118" s="501">
        <v>11</v>
      </c>
      <c r="W1118" s="501">
        <v>14</v>
      </c>
    </row>
    <row r="1119" spans="1:23" ht="15">
      <c r="A1119" s="500" t="s">
        <v>998</v>
      </c>
      <c r="B1119" s="500" t="s">
        <v>275</v>
      </c>
      <c r="C1119" s="500" t="s">
        <v>249</v>
      </c>
      <c r="D1119" s="500" t="s">
        <v>273</v>
      </c>
      <c r="E1119" s="501">
        <v>22</v>
      </c>
      <c r="G1119" s="500" t="s">
        <v>1013</v>
      </c>
      <c r="H1119" s="501">
        <v>12</v>
      </c>
      <c r="I1119" s="501">
        <v>158</v>
      </c>
      <c r="K1119" s="500" t="s">
        <v>285</v>
      </c>
      <c r="L1119" s="500" t="s">
        <v>1004</v>
      </c>
      <c r="M1119" s="500" t="s">
        <v>285</v>
      </c>
      <c r="N1119" s="501">
        <v>21</v>
      </c>
      <c r="U1119" s="500" t="s">
        <v>1013</v>
      </c>
      <c r="V1119" s="501">
        <v>12</v>
      </c>
      <c r="W1119" s="501">
        <v>16</v>
      </c>
    </row>
    <row r="1120" spans="1:23" ht="15">
      <c r="A1120" s="500" t="s">
        <v>998</v>
      </c>
      <c r="B1120" s="500" t="s">
        <v>275</v>
      </c>
      <c r="C1120" s="500" t="s">
        <v>250</v>
      </c>
      <c r="D1120" s="500" t="s">
        <v>272</v>
      </c>
      <c r="E1120" s="501">
        <v>893</v>
      </c>
      <c r="G1120" s="500" t="s">
        <v>1014</v>
      </c>
      <c r="H1120" s="501">
        <v>0</v>
      </c>
      <c r="I1120" s="501">
        <v>58</v>
      </c>
      <c r="K1120" s="500" t="s">
        <v>285</v>
      </c>
      <c r="L1120" s="500" t="s">
        <v>1004</v>
      </c>
      <c r="M1120" s="500" t="s">
        <v>256</v>
      </c>
      <c r="N1120" s="501">
        <v>1</v>
      </c>
      <c r="U1120" s="500" t="s">
        <v>1014</v>
      </c>
      <c r="V1120" s="501">
        <v>0</v>
      </c>
      <c r="W1120" s="501">
        <v>485</v>
      </c>
    </row>
    <row r="1121" spans="1:23" ht="15">
      <c r="A1121" s="500" t="s">
        <v>998</v>
      </c>
      <c r="B1121" s="500" t="s">
        <v>275</v>
      </c>
      <c r="C1121" s="500" t="s">
        <v>250</v>
      </c>
      <c r="D1121" s="500" t="s">
        <v>273</v>
      </c>
      <c r="E1121" s="501">
        <v>16</v>
      </c>
      <c r="G1121" s="500" t="s">
        <v>1014</v>
      </c>
      <c r="H1121" s="501">
        <v>1</v>
      </c>
      <c r="I1121" s="501">
        <v>262</v>
      </c>
      <c r="K1121" s="500" t="s">
        <v>285</v>
      </c>
      <c r="L1121" s="500" t="s">
        <v>1004</v>
      </c>
      <c r="M1121" s="500" t="s">
        <v>257</v>
      </c>
      <c r="N1121" s="501">
        <v>1397</v>
      </c>
      <c r="U1121" s="500" t="s">
        <v>1014</v>
      </c>
      <c r="V1121" s="501">
        <v>1</v>
      </c>
      <c r="W1121" s="501">
        <v>1973</v>
      </c>
    </row>
    <row r="1122" spans="1:23" ht="15">
      <c r="A1122" s="500" t="s">
        <v>999</v>
      </c>
      <c r="B1122" s="500" t="s">
        <v>254</v>
      </c>
      <c r="C1122" s="500" t="s">
        <v>249</v>
      </c>
      <c r="D1122" s="500" t="s">
        <v>272</v>
      </c>
      <c r="E1122" s="501">
        <v>2766</v>
      </c>
      <c r="G1122" s="500" t="s">
        <v>1014</v>
      </c>
      <c r="H1122" s="501">
        <v>2</v>
      </c>
      <c r="I1122" s="501">
        <v>668</v>
      </c>
      <c r="K1122" s="500" t="s">
        <v>285</v>
      </c>
      <c r="L1122" s="500" t="s">
        <v>1011</v>
      </c>
      <c r="M1122" s="500" t="s">
        <v>254</v>
      </c>
      <c r="N1122" s="501">
        <v>7</v>
      </c>
      <c r="U1122" s="500" t="s">
        <v>1014</v>
      </c>
      <c r="V1122" s="501">
        <v>2</v>
      </c>
      <c r="W1122" s="501">
        <v>5158</v>
      </c>
    </row>
    <row r="1123" spans="1:23" ht="15">
      <c r="A1123" s="500" t="s">
        <v>999</v>
      </c>
      <c r="B1123" s="500" t="s">
        <v>254</v>
      </c>
      <c r="C1123" s="500" t="s">
        <v>249</v>
      </c>
      <c r="D1123" s="500" t="s">
        <v>273</v>
      </c>
      <c r="E1123" s="501">
        <v>4632</v>
      </c>
      <c r="G1123" s="500" t="s">
        <v>1014</v>
      </c>
      <c r="H1123" s="501">
        <v>3</v>
      </c>
      <c r="I1123" s="501">
        <v>375</v>
      </c>
      <c r="K1123" s="500" t="s">
        <v>285</v>
      </c>
      <c r="L1123" s="500" t="s">
        <v>1011</v>
      </c>
      <c r="M1123" s="500" t="s">
        <v>564</v>
      </c>
      <c r="N1123" s="501">
        <v>4</v>
      </c>
      <c r="U1123" s="500" t="s">
        <v>1014</v>
      </c>
      <c r="V1123" s="501">
        <v>3</v>
      </c>
      <c r="W1123" s="501">
        <v>2370</v>
      </c>
    </row>
    <row r="1124" spans="1:23" ht="15">
      <c r="A1124" s="500" t="s">
        <v>999</v>
      </c>
      <c r="B1124" s="500" t="s">
        <v>254</v>
      </c>
      <c r="C1124" s="500" t="s">
        <v>250</v>
      </c>
      <c r="D1124" s="500" t="s">
        <v>272</v>
      </c>
      <c r="E1124" s="501">
        <v>2791</v>
      </c>
      <c r="G1124" s="500" t="s">
        <v>1014</v>
      </c>
      <c r="H1124" s="501">
        <v>4</v>
      </c>
      <c r="I1124" s="501">
        <v>1837</v>
      </c>
      <c r="K1124" s="500" t="s">
        <v>285</v>
      </c>
      <c r="L1124" s="500" t="s">
        <v>1011</v>
      </c>
      <c r="M1124" s="500" t="s">
        <v>570</v>
      </c>
      <c r="N1124" s="501">
        <v>1</v>
      </c>
      <c r="U1124" s="500" t="s">
        <v>1014</v>
      </c>
      <c r="V1124" s="501">
        <v>4</v>
      </c>
      <c r="W1124" s="501">
        <v>24031</v>
      </c>
    </row>
    <row r="1125" spans="1:23" ht="15">
      <c r="A1125" s="500" t="s">
        <v>999</v>
      </c>
      <c r="B1125" s="500" t="s">
        <v>254</v>
      </c>
      <c r="C1125" s="500" t="s">
        <v>250</v>
      </c>
      <c r="D1125" s="500" t="s">
        <v>273</v>
      </c>
      <c r="E1125" s="501">
        <v>4257</v>
      </c>
      <c r="G1125" s="500" t="s">
        <v>1014</v>
      </c>
      <c r="H1125" s="501">
        <v>5</v>
      </c>
      <c r="I1125" s="501">
        <v>350</v>
      </c>
      <c r="K1125" s="500" t="s">
        <v>285</v>
      </c>
      <c r="L1125" s="500" t="s">
        <v>1011</v>
      </c>
      <c r="M1125" s="500" t="s">
        <v>562</v>
      </c>
      <c r="N1125" s="501">
        <v>1</v>
      </c>
      <c r="U1125" s="500" t="s">
        <v>1014</v>
      </c>
      <c r="V1125" s="501">
        <v>5</v>
      </c>
      <c r="W1125" s="501">
        <v>3586</v>
      </c>
    </row>
    <row r="1126" spans="1:23" ht="15">
      <c r="A1126" s="500" t="s">
        <v>999</v>
      </c>
      <c r="B1126" s="500" t="s">
        <v>255</v>
      </c>
      <c r="C1126" s="500" t="s">
        <v>249</v>
      </c>
      <c r="D1126" s="500" t="s">
        <v>272</v>
      </c>
      <c r="E1126" s="501">
        <v>85</v>
      </c>
      <c r="G1126" s="500" t="s">
        <v>1014</v>
      </c>
      <c r="H1126" s="501">
        <v>6</v>
      </c>
      <c r="I1126" s="501">
        <v>420</v>
      </c>
      <c r="K1126" s="500" t="s">
        <v>285</v>
      </c>
      <c r="L1126" s="500" t="s">
        <v>1011</v>
      </c>
      <c r="M1126" s="500" t="s">
        <v>558</v>
      </c>
      <c r="N1126" s="501">
        <v>103</v>
      </c>
      <c r="U1126" s="500" t="s">
        <v>1014</v>
      </c>
      <c r="V1126" s="501">
        <v>6</v>
      </c>
      <c r="W1126" s="501">
        <v>3886</v>
      </c>
    </row>
    <row r="1127" spans="1:23" ht="15">
      <c r="A1127" s="500" t="s">
        <v>999</v>
      </c>
      <c r="B1127" s="500" t="s">
        <v>255</v>
      </c>
      <c r="C1127" s="500" t="s">
        <v>249</v>
      </c>
      <c r="D1127" s="500" t="s">
        <v>273</v>
      </c>
      <c r="E1127" s="501">
        <v>213</v>
      </c>
      <c r="G1127" s="500" t="s">
        <v>1014</v>
      </c>
      <c r="H1127" s="501">
        <v>7</v>
      </c>
      <c r="I1127" s="501">
        <v>445</v>
      </c>
      <c r="K1127" s="500" t="s">
        <v>285</v>
      </c>
      <c r="L1127" s="500" t="s">
        <v>1011</v>
      </c>
      <c r="M1127" s="500" t="s">
        <v>563</v>
      </c>
      <c r="N1127" s="501">
        <v>6</v>
      </c>
      <c r="U1127" s="500" t="s">
        <v>1014</v>
      </c>
      <c r="V1127" s="501">
        <v>7</v>
      </c>
      <c r="W1127" s="501">
        <v>3450</v>
      </c>
    </row>
    <row r="1128" spans="1:23" ht="15">
      <c r="A1128" s="500" t="s">
        <v>999</v>
      </c>
      <c r="B1128" s="500" t="s">
        <v>255</v>
      </c>
      <c r="C1128" s="500" t="s">
        <v>250</v>
      </c>
      <c r="D1128" s="500" t="s">
        <v>272</v>
      </c>
      <c r="E1128" s="501">
        <v>82</v>
      </c>
      <c r="G1128" s="500" t="s">
        <v>1014</v>
      </c>
      <c r="H1128" s="501">
        <v>8</v>
      </c>
      <c r="I1128" s="501">
        <v>336</v>
      </c>
      <c r="K1128" s="500" t="s">
        <v>285</v>
      </c>
      <c r="L1128" s="500" t="s">
        <v>1011</v>
      </c>
      <c r="M1128" s="500" t="s">
        <v>560</v>
      </c>
      <c r="N1128" s="501">
        <v>3</v>
      </c>
      <c r="U1128" s="500" t="s">
        <v>1014</v>
      </c>
      <c r="V1128" s="501">
        <v>8</v>
      </c>
      <c r="W1128" s="501">
        <v>2601</v>
      </c>
    </row>
    <row r="1129" spans="1:23" ht="15">
      <c r="A1129" s="500" t="s">
        <v>999</v>
      </c>
      <c r="B1129" s="500" t="s">
        <v>255</v>
      </c>
      <c r="C1129" s="500" t="s">
        <v>250</v>
      </c>
      <c r="D1129" s="500" t="s">
        <v>273</v>
      </c>
      <c r="E1129" s="501">
        <v>225</v>
      </c>
      <c r="G1129" s="500" t="s">
        <v>1014</v>
      </c>
      <c r="H1129" s="501">
        <v>9</v>
      </c>
      <c r="I1129" s="501">
        <v>249</v>
      </c>
      <c r="K1129" s="500" t="s">
        <v>285</v>
      </c>
      <c r="L1129" s="500" t="s">
        <v>1011</v>
      </c>
      <c r="M1129" s="500" t="s">
        <v>255</v>
      </c>
      <c r="N1129" s="501">
        <v>55</v>
      </c>
      <c r="U1129" s="500" t="s">
        <v>1014</v>
      </c>
      <c r="V1129" s="501">
        <v>9</v>
      </c>
      <c r="W1129" s="501">
        <v>1796</v>
      </c>
    </row>
    <row r="1130" spans="1:23" ht="15">
      <c r="A1130" s="500" t="s">
        <v>999</v>
      </c>
      <c r="B1130" s="500" t="s">
        <v>274</v>
      </c>
      <c r="C1130" s="500" t="s">
        <v>249</v>
      </c>
      <c r="D1130" s="500" t="s">
        <v>272</v>
      </c>
      <c r="E1130" s="501">
        <v>156</v>
      </c>
      <c r="G1130" s="500" t="s">
        <v>1014</v>
      </c>
      <c r="H1130" s="501">
        <v>10</v>
      </c>
      <c r="I1130" s="501">
        <v>195</v>
      </c>
      <c r="K1130" s="500" t="s">
        <v>285</v>
      </c>
      <c r="L1130" s="500" t="s">
        <v>1011</v>
      </c>
      <c r="M1130" s="500" t="s">
        <v>569</v>
      </c>
      <c r="N1130" s="501">
        <v>3</v>
      </c>
      <c r="U1130" s="500" t="s">
        <v>1014</v>
      </c>
      <c r="V1130" s="501">
        <v>10</v>
      </c>
      <c r="W1130" s="501">
        <v>1204</v>
      </c>
    </row>
    <row r="1131" spans="1:23" ht="15">
      <c r="A1131" s="500" t="s">
        <v>999</v>
      </c>
      <c r="B1131" s="500" t="s">
        <v>274</v>
      </c>
      <c r="C1131" s="500" t="s">
        <v>249</v>
      </c>
      <c r="D1131" s="500" t="s">
        <v>273</v>
      </c>
      <c r="E1131" s="501">
        <v>7</v>
      </c>
      <c r="G1131" s="500" t="s">
        <v>1014</v>
      </c>
      <c r="H1131" s="501">
        <v>11</v>
      </c>
      <c r="I1131" s="501">
        <v>134</v>
      </c>
      <c r="K1131" s="500" t="s">
        <v>285</v>
      </c>
      <c r="L1131" s="500" t="s">
        <v>1011</v>
      </c>
      <c r="M1131" s="500" t="s">
        <v>274</v>
      </c>
      <c r="N1131" s="501">
        <v>9</v>
      </c>
      <c r="U1131" s="500" t="s">
        <v>1014</v>
      </c>
      <c r="V1131" s="501">
        <v>11</v>
      </c>
      <c r="W1131" s="501">
        <v>802</v>
      </c>
    </row>
    <row r="1132" spans="1:23" ht="15">
      <c r="A1132" s="500" t="s">
        <v>999</v>
      </c>
      <c r="B1132" s="500" t="s">
        <v>274</v>
      </c>
      <c r="C1132" s="500" t="s">
        <v>250</v>
      </c>
      <c r="D1132" s="500" t="s">
        <v>272</v>
      </c>
      <c r="E1132" s="501">
        <v>145</v>
      </c>
      <c r="G1132" s="500" t="s">
        <v>1014</v>
      </c>
      <c r="H1132" s="501">
        <v>12</v>
      </c>
      <c r="I1132" s="501">
        <v>190</v>
      </c>
      <c r="K1132" s="500" t="s">
        <v>285</v>
      </c>
      <c r="L1132" s="500" t="s">
        <v>1011</v>
      </c>
      <c r="M1132" s="500" t="s">
        <v>286</v>
      </c>
      <c r="N1132" s="501">
        <v>6</v>
      </c>
      <c r="U1132" s="500" t="s">
        <v>1014</v>
      </c>
      <c r="V1132" s="501">
        <v>12</v>
      </c>
      <c r="W1132" s="501">
        <v>932</v>
      </c>
    </row>
    <row r="1133" spans="1:23" ht="15">
      <c r="A1133" s="500" t="s">
        <v>999</v>
      </c>
      <c r="B1133" s="500" t="s">
        <v>274</v>
      </c>
      <c r="C1133" s="500" t="s">
        <v>250</v>
      </c>
      <c r="D1133" s="500" t="s">
        <v>273</v>
      </c>
      <c r="E1133" s="501">
        <v>10</v>
      </c>
      <c r="G1133" s="500" t="s">
        <v>1015</v>
      </c>
      <c r="H1133" s="501">
        <v>0</v>
      </c>
      <c r="I1133" s="501">
        <v>116</v>
      </c>
      <c r="K1133" s="500" t="s">
        <v>285</v>
      </c>
      <c r="L1133" s="500" t="s">
        <v>1011</v>
      </c>
      <c r="M1133" s="500" t="s">
        <v>283</v>
      </c>
      <c r="N1133" s="501">
        <v>3227</v>
      </c>
      <c r="U1133" s="500" t="s">
        <v>1015</v>
      </c>
      <c r="V1133" s="501">
        <v>0</v>
      </c>
      <c r="W1133" s="501">
        <v>10</v>
      </c>
    </row>
    <row r="1134" spans="1:23" ht="15">
      <c r="A1134" s="500" t="s">
        <v>999</v>
      </c>
      <c r="B1134" s="500" t="s">
        <v>275</v>
      </c>
      <c r="C1134" s="500" t="s">
        <v>249</v>
      </c>
      <c r="D1134" s="500" t="s">
        <v>272</v>
      </c>
      <c r="E1134" s="501">
        <v>1173</v>
      </c>
      <c r="G1134" s="500" t="s">
        <v>1015</v>
      </c>
      <c r="H1134" s="501">
        <v>1</v>
      </c>
      <c r="I1134" s="501">
        <v>702</v>
      </c>
      <c r="K1134" s="500" t="s">
        <v>285</v>
      </c>
      <c r="L1134" s="500" t="s">
        <v>1011</v>
      </c>
      <c r="M1134" s="500" t="s">
        <v>284</v>
      </c>
      <c r="N1134" s="501">
        <v>3</v>
      </c>
      <c r="U1134" s="500" t="s">
        <v>1015</v>
      </c>
      <c r="V1134" s="501">
        <v>1</v>
      </c>
      <c r="W1134" s="501">
        <v>61</v>
      </c>
    </row>
    <row r="1135" spans="1:23" ht="15">
      <c r="A1135" s="500" t="s">
        <v>999</v>
      </c>
      <c r="B1135" s="500" t="s">
        <v>275</v>
      </c>
      <c r="C1135" s="500" t="s">
        <v>249</v>
      </c>
      <c r="D1135" s="500" t="s">
        <v>273</v>
      </c>
      <c r="E1135" s="501">
        <v>438</v>
      </c>
      <c r="G1135" s="500" t="s">
        <v>1015</v>
      </c>
      <c r="H1135" s="501">
        <v>2</v>
      </c>
      <c r="I1135" s="501">
        <v>2398</v>
      </c>
      <c r="K1135" s="500" t="s">
        <v>285</v>
      </c>
      <c r="L1135" s="500" t="s">
        <v>1011</v>
      </c>
      <c r="M1135" s="500" t="s">
        <v>285</v>
      </c>
      <c r="N1135" s="501">
        <v>6</v>
      </c>
      <c r="U1135" s="500" t="s">
        <v>1015</v>
      </c>
      <c r="V1135" s="501">
        <v>2</v>
      </c>
      <c r="W1135" s="501">
        <v>277</v>
      </c>
    </row>
    <row r="1136" spans="1:23" ht="15">
      <c r="A1136" s="500" t="s">
        <v>999</v>
      </c>
      <c r="B1136" s="500" t="s">
        <v>275</v>
      </c>
      <c r="C1136" s="500" t="s">
        <v>250</v>
      </c>
      <c r="D1136" s="500" t="s">
        <v>272</v>
      </c>
      <c r="E1136" s="501">
        <v>1176</v>
      </c>
      <c r="G1136" s="500" t="s">
        <v>1015</v>
      </c>
      <c r="H1136" s="501">
        <v>3</v>
      </c>
      <c r="I1136" s="501">
        <v>1099</v>
      </c>
      <c r="K1136" s="500" t="s">
        <v>285</v>
      </c>
      <c r="L1136" s="500" t="s">
        <v>1011</v>
      </c>
      <c r="M1136" s="500" t="s">
        <v>256</v>
      </c>
      <c r="N1136" s="501">
        <v>2</v>
      </c>
      <c r="U1136" s="500" t="s">
        <v>1015</v>
      </c>
      <c r="V1136" s="501">
        <v>3</v>
      </c>
      <c r="W1136" s="501">
        <v>107</v>
      </c>
    </row>
    <row r="1137" spans="1:23" ht="15">
      <c r="A1137" s="500" t="s">
        <v>999</v>
      </c>
      <c r="B1137" s="500" t="s">
        <v>275</v>
      </c>
      <c r="C1137" s="500" t="s">
        <v>250</v>
      </c>
      <c r="D1137" s="500" t="s">
        <v>273</v>
      </c>
      <c r="E1137" s="501">
        <v>331</v>
      </c>
      <c r="G1137" s="500" t="s">
        <v>1015</v>
      </c>
      <c r="H1137" s="501">
        <v>4</v>
      </c>
      <c r="I1137" s="501">
        <v>4457</v>
      </c>
      <c r="K1137" s="500" t="s">
        <v>285</v>
      </c>
      <c r="L1137" s="500" t="s">
        <v>1011</v>
      </c>
      <c r="M1137" s="500" t="s">
        <v>257</v>
      </c>
      <c r="N1137" s="501">
        <v>392</v>
      </c>
      <c r="U1137" s="500" t="s">
        <v>1015</v>
      </c>
      <c r="V1137" s="501">
        <v>4</v>
      </c>
      <c r="W1137" s="501">
        <v>870</v>
      </c>
    </row>
    <row r="1138" spans="1:23" ht="15">
      <c r="A1138" s="500" t="s">
        <v>1000</v>
      </c>
      <c r="B1138" s="500" t="s">
        <v>254</v>
      </c>
      <c r="C1138" s="500" t="s">
        <v>249</v>
      </c>
      <c r="D1138" s="500" t="s">
        <v>272</v>
      </c>
      <c r="E1138" s="501">
        <v>1183</v>
      </c>
      <c r="G1138" s="500" t="s">
        <v>1015</v>
      </c>
      <c r="H1138" s="501">
        <v>5</v>
      </c>
      <c r="I1138" s="501">
        <v>810</v>
      </c>
      <c r="K1138" s="500" t="s">
        <v>285</v>
      </c>
      <c r="L1138" s="500" t="s">
        <v>1012</v>
      </c>
      <c r="M1138" s="500" t="s">
        <v>254</v>
      </c>
      <c r="N1138" s="501">
        <v>141</v>
      </c>
      <c r="U1138" s="500" t="s">
        <v>1015</v>
      </c>
      <c r="V1138" s="501">
        <v>5</v>
      </c>
      <c r="W1138" s="501">
        <v>156</v>
      </c>
    </row>
    <row r="1139" spans="1:23" ht="15">
      <c r="A1139" s="500" t="s">
        <v>1000</v>
      </c>
      <c r="B1139" s="500" t="s">
        <v>254</v>
      </c>
      <c r="C1139" s="500" t="s">
        <v>249</v>
      </c>
      <c r="D1139" s="500" t="s">
        <v>273</v>
      </c>
      <c r="E1139" s="501">
        <v>548</v>
      </c>
      <c r="G1139" s="500" t="s">
        <v>1015</v>
      </c>
      <c r="H1139" s="501">
        <v>6</v>
      </c>
      <c r="I1139" s="501">
        <v>850</v>
      </c>
      <c r="K1139" s="500" t="s">
        <v>285</v>
      </c>
      <c r="L1139" s="500" t="s">
        <v>1012</v>
      </c>
      <c r="M1139" s="500" t="s">
        <v>564</v>
      </c>
      <c r="N1139" s="501">
        <v>16</v>
      </c>
      <c r="U1139" s="500" t="s">
        <v>1015</v>
      </c>
      <c r="V1139" s="501">
        <v>6</v>
      </c>
      <c r="W1139" s="501">
        <v>130</v>
      </c>
    </row>
    <row r="1140" spans="1:23" ht="15">
      <c r="A1140" s="500" t="s">
        <v>1000</v>
      </c>
      <c r="B1140" s="500" t="s">
        <v>254</v>
      </c>
      <c r="C1140" s="500" t="s">
        <v>250</v>
      </c>
      <c r="D1140" s="500" t="s">
        <v>272</v>
      </c>
      <c r="E1140" s="501">
        <v>1448</v>
      </c>
      <c r="G1140" s="500" t="s">
        <v>1015</v>
      </c>
      <c r="H1140" s="501">
        <v>7</v>
      </c>
      <c r="I1140" s="501">
        <v>733</v>
      </c>
      <c r="K1140" s="500" t="s">
        <v>285</v>
      </c>
      <c r="L1140" s="500" t="s">
        <v>1012</v>
      </c>
      <c r="M1140" s="500" t="s">
        <v>570</v>
      </c>
      <c r="N1140" s="501">
        <v>1</v>
      </c>
      <c r="U1140" s="500" t="s">
        <v>1015</v>
      </c>
      <c r="V1140" s="501">
        <v>7</v>
      </c>
      <c r="W1140" s="501">
        <v>106</v>
      </c>
    </row>
    <row r="1141" spans="1:23" ht="15">
      <c r="A1141" s="500" t="s">
        <v>1000</v>
      </c>
      <c r="B1141" s="500" t="s">
        <v>254</v>
      </c>
      <c r="C1141" s="500" t="s">
        <v>250</v>
      </c>
      <c r="D1141" s="500" t="s">
        <v>273</v>
      </c>
      <c r="E1141" s="501">
        <v>514</v>
      </c>
      <c r="G1141" s="500" t="s">
        <v>1015</v>
      </c>
      <c r="H1141" s="501">
        <v>8</v>
      </c>
      <c r="I1141" s="501">
        <v>604</v>
      </c>
      <c r="K1141" s="500" t="s">
        <v>285</v>
      </c>
      <c r="L1141" s="500" t="s">
        <v>1012</v>
      </c>
      <c r="M1141" s="500" t="s">
        <v>565</v>
      </c>
      <c r="N1141" s="501">
        <v>13</v>
      </c>
      <c r="U1141" s="500" t="s">
        <v>1015</v>
      </c>
      <c r="V1141" s="501">
        <v>8</v>
      </c>
      <c r="W1141" s="501">
        <v>103</v>
      </c>
    </row>
    <row r="1142" spans="1:23" ht="15">
      <c r="A1142" s="500" t="s">
        <v>1000</v>
      </c>
      <c r="B1142" s="500" t="s">
        <v>255</v>
      </c>
      <c r="C1142" s="500" t="s">
        <v>249</v>
      </c>
      <c r="D1142" s="500" t="s">
        <v>272</v>
      </c>
      <c r="E1142" s="501">
        <v>145</v>
      </c>
      <c r="G1142" s="500" t="s">
        <v>1015</v>
      </c>
      <c r="H1142" s="501">
        <v>9</v>
      </c>
      <c r="I1142" s="501">
        <v>503</v>
      </c>
      <c r="K1142" s="500" t="s">
        <v>285</v>
      </c>
      <c r="L1142" s="500" t="s">
        <v>1012</v>
      </c>
      <c r="M1142" s="500" t="s">
        <v>562</v>
      </c>
      <c r="N1142" s="501">
        <v>69</v>
      </c>
      <c r="U1142" s="500" t="s">
        <v>1015</v>
      </c>
      <c r="V1142" s="501">
        <v>9</v>
      </c>
      <c r="W1142" s="501">
        <v>57</v>
      </c>
    </row>
    <row r="1143" spans="1:23" ht="15">
      <c r="A1143" s="500" t="s">
        <v>1000</v>
      </c>
      <c r="B1143" s="500" t="s">
        <v>255</v>
      </c>
      <c r="C1143" s="500" t="s">
        <v>249</v>
      </c>
      <c r="D1143" s="500" t="s">
        <v>273</v>
      </c>
      <c r="E1143" s="501">
        <v>92</v>
      </c>
      <c r="G1143" s="500" t="s">
        <v>1015</v>
      </c>
      <c r="H1143" s="501">
        <v>10</v>
      </c>
      <c r="I1143" s="501">
        <v>331</v>
      </c>
      <c r="K1143" s="500" t="s">
        <v>285</v>
      </c>
      <c r="L1143" s="500" t="s">
        <v>1012</v>
      </c>
      <c r="M1143" s="500" t="s">
        <v>558</v>
      </c>
      <c r="N1143" s="501">
        <v>1045</v>
      </c>
      <c r="U1143" s="500" t="s">
        <v>1015</v>
      </c>
      <c r="V1143" s="501">
        <v>10</v>
      </c>
      <c r="W1143" s="501">
        <v>50</v>
      </c>
    </row>
    <row r="1144" spans="1:23" ht="15">
      <c r="A1144" s="500" t="s">
        <v>1000</v>
      </c>
      <c r="B1144" s="500" t="s">
        <v>255</v>
      </c>
      <c r="C1144" s="500" t="s">
        <v>250</v>
      </c>
      <c r="D1144" s="500" t="s">
        <v>272</v>
      </c>
      <c r="E1144" s="501">
        <v>262</v>
      </c>
      <c r="G1144" s="500" t="s">
        <v>1015</v>
      </c>
      <c r="H1144" s="501">
        <v>11</v>
      </c>
      <c r="I1144" s="501">
        <v>249</v>
      </c>
      <c r="K1144" s="500" t="s">
        <v>285</v>
      </c>
      <c r="L1144" s="500" t="s">
        <v>1012</v>
      </c>
      <c r="M1144" s="500" t="s">
        <v>563</v>
      </c>
      <c r="N1144" s="501">
        <v>40</v>
      </c>
      <c r="U1144" s="500" t="s">
        <v>1015</v>
      </c>
      <c r="V1144" s="501">
        <v>11</v>
      </c>
      <c r="W1144" s="501">
        <v>45</v>
      </c>
    </row>
    <row r="1145" spans="1:23" ht="15">
      <c r="A1145" s="500" t="s">
        <v>1000</v>
      </c>
      <c r="B1145" s="500" t="s">
        <v>255</v>
      </c>
      <c r="C1145" s="500" t="s">
        <v>250</v>
      </c>
      <c r="D1145" s="500" t="s">
        <v>273</v>
      </c>
      <c r="E1145" s="501">
        <v>125</v>
      </c>
      <c r="G1145" s="500" t="s">
        <v>1015</v>
      </c>
      <c r="H1145" s="501">
        <v>12</v>
      </c>
      <c r="I1145" s="501">
        <v>257</v>
      </c>
      <c r="K1145" s="500" t="s">
        <v>285</v>
      </c>
      <c r="L1145" s="500" t="s">
        <v>1012</v>
      </c>
      <c r="M1145" s="500" t="s">
        <v>559</v>
      </c>
      <c r="N1145" s="501">
        <v>3</v>
      </c>
      <c r="U1145" s="500" t="s">
        <v>1015</v>
      </c>
      <c r="V1145" s="501">
        <v>12</v>
      </c>
      <c r="W1145" s="501">
        <v>46</v>
      </c>
    </row>
    <row r="1146" spans="1:23" ht="15">
      <c r="A1146" s="500" t="s">
        <v>1000</v>
      </c>
      <c r="B1146" s="500" t="s">
        <v>275</v>
      </c>
      <c r="C1146" s="500" t="s">
        <v>249</v>
      </c>
      <c r="D1146" s="500" t="s">
        <v>272</v>
      </c>
      <c r="E1146" s="501">
        <v>1658</v>
      </c>
      <c r="G1146" s="500" t="s">
        <v>1016</v>
      </c>
      <c r="H1146" s="501">
        <v>0</v>
      </c>
      <c r="I1146" s="501">
        <v>65</v>
      </c>
      <c r="K1146" s="500" t="s">
        <v>285</v>
      </c>
      <c r="L1146" s="500" t="s">
        <v>1012</v>
      </c>
      <c r="M1146" s="500" t="s">
        <v>566</v>
      </c>
      <c r="N1146" s="501">
        <v>1</v>
      </c>
      <c r="U1146" s="500" t="s">
        <v>1016</v>
      </c>
      <c r="V1146" s="501">
        <v>0</v>
      </c>
      <c r="W1146" s="501">
        <v>19</v>
      </c>
    </row>
    <row r="1147" spans="1:23" ht="15">
      <c r="A1147" s="500" t="s">
        <v>1000</v>
      </c>
      <c r="B1147" s="500" t="s">
        <v>275</v>
      </c>
      <c r="C1147" s="500" t="s">
        <v>249</v>
      </c>
      <c r="D1147" s="500" t="s">
        <v>273</v>
      </c>
      <c r="E1147" s="501">
        <v>633</v>
      </c>
      <c r="G1147" s="500" t="s">
        <v>1016</v>
      </c>
      <c r="H1147" s="501">
        <v>1</v>
      </c>
      <c r="I1147" s="501">
        <v>290</v>
      </c>
      <c r="K1147" s="500" t="s">
        <v>285</v>
      </c>
      <c r="L1147" s="500" t="s">
        <v>1012</v>
      </c>
      <c r="M1147" s="500" t="s">
        <v>560</v>
      </c>
      <c r="N1147" s="501">
        <v>47</v>
      </c>
      <c r="U1147" s="500" t="s">
        <v>1016</v>
      </c>
      <c r="V1147" s="501">
        <v>1</v>
      </c>
      <c r="W1147" s="501">
        <v>77</v>
      </c>
    </row>
    <row r="1148" spans="1:23" ht="15">
      <c r="A1148" s="500" t="s">
        <v>1000</v>
      </c>
      <c r="B1148" s="500" t="s">
        <v>275</v>
      </c>
      <c r="C1148" s="500" t="s">
        <v>250</v>
      </c>
      <c r="D1148" s="500" t="s">
        <v>272</v>
      </c>
      <c r="E1148" s="501">
        <v>1717</v>
      </c>
      <c r="G1148" s="500" t="s">
        <v>1016</v>
      </c>
      <c r="H1148" s="501">
        <v>2</v>
      </c>
      <c r="I1148" s="501">
        <v>849</v>
      </c>
      <c r="K1148" s="500" t="s">
        <v>285</v>
      </c>
      <c r="L1148" s="500" t="s">
        <v>1012</v>
      </c>
      <c r="M1148" s="500" t="s">
        <v>255</v>
      </c>
      <c r="N1148" s="501">
        <v>205</v>
      </c>
      <c r="U1148" s="500" t="s">
        <v>1016</v>
      </c>
      <c r="V1148" s="501">
        <v>2</v>
      </c>
      <c r="W1148" s="501">
        <v>230</v>
      </c>
    </row>
    <row r="1149" spans="1:23" ht="15">
      <c r="A1149" s="500" t="s">
        <v>1000</v>
      </c>
      <c r="B1149" s="500" t="s">
        <v>275</v>
      </c>
      <c r="C1149" s="500" t="s">
        <v>250</v>
      </c>
      <c r="D1149" s="500" t="s">
        <v>273</v>
      </c>
      <c r="E1149" s="501">
        <v>512</v>
      </c>
      <c r="G1149" s="500" t="s">
        <v>1016</v>
      </c>
      <c r="H1149" s="501">
        <v>3</v>
      </c>
      <c r="I1149" s="501">
        <v>423</v>
      </c>
      <c r="K1149" s="500" t="s">
        <v>285</v>
      </c>
      <c r="L1149" s="500" t="s">
        <v>1012</v>
      </c>
      <c r="M1149" s="500" t="s">
        <v>569</v>
      </c>
      <c r="N1149" s="501">
        <v>15</v>
      </c>
      <c r="U1149" s="500" t="s">
        <v>1016</v>
      </c>
      <c r="V1149" s="501">
        <v>3</v>
      </c>
      <c r="W1149" s="501">
        <v>115</v>
      </c>
    </row>
    <row r="1150" spans="1:23" ht="15">
      <c r="A1150" s="500" t="s">
        <v>1001</v>
      </c>
      <c r="B1150" s="500" t="s">
        <v>254</v>
      </c>
      <c r="C1150" s="500" t="s">
        <v>249</v>
      </c>
      <c r="D1150" s="500" t="s">
        <v>272</v>
      </c>
      <c r="E1150" s="501">
        <v>1</v>
      </c>
      <c r="G1150" s="500" t="s">
        <v>1016</v>
      </c>
      <c r="H1150" s="501">
        <v>4</v>
      </c>
      <c r="I1150" s="501">
        <v>1431</v>
      </c>
      <c r="K1150" s="500" t="s">
        <v>285</v>
      </c>
      <c r="L1150" s="500" t="s">
        <v>1012</v>
      </c>
      <c r="M1150" s="500" t="s">
        <v>1105</v>
      </c>
      <c r="N1150" s="501">
        <v>3</v>
      </c>
      <c r="U1150" s="500" t="s">
        <v>1016</v>
      </c>
      <c r="V1150" s="501">
        <v>4</v>
      </c>
      <c r="W1150" s="501">
        <v>687</v>
      </c>
    </row>
    <row r="1151" spans="1:23" ht="15">
      <c r="A1151" s="500" t="s">
        <v>1001</v>
      </c>
      <c r="B1151" s="500" t="s">
        <v>254</v>
      </c>
      <c r="C1151" s="500" t="s">
        <v>249</v>
      </c>
      <c r="D1151" s="500" t="s">
        <v>272</v>
      </c>
      <c r="E1151" s="501">
        <v>14174</v>
      </c>
      <c r="G1151" s="500" t="s">
        <v>1016</v>
      </c>
      <c r="H1151" s="501">
        <v>5</v>
      </c>
      <c r="I1151" s="501">
        <v>230</v>
      </c>
      <c r="K1151" s="500" t="s">
        <v>285</v>
      </c>
      <c r="L1151" s="500" t="s">
        <v>1012</v>
      </c>
      <c r="M1151" s="500" t="s">
        <v>274</v>
      </c>
      <c r="N1151" s="501">
        <v>15</v>
      </c>
      <c r="U1151" s="500" t="s">
        <v>1016</v>
      </c>
      <c r="V1151" s="501">
        <v>5</v>
      </c>
      <c r="W1151" s="501">
        <v>65</v>
      </c>
    </row>
    <row r="1152" spans="1:23" ht="15">
      <c r="A1152" s="500" t="s">
        <v>1001</v>
      </c>
      <c r="B1152" s="500" t="s">
        <v>254</v>
      </c>
      <c r="C1152" s="500" t="s">
        <v>249</v>
      </c>
      <c r="D1152" s="500" t="s">
        <v>273</v>
      </c>
      <c r="E1152" s="501">
        <v>6499</v>
      </c>
      <c r="G1152" s="500" t="s">
        <v>1016</v>
      </c>
      <c r="H1152" s="501">
        <v>6</v>
      </c>
      <c r="I1152" s="501">
        <v>268</v>
      </c>
      <c r="K1152" s="500" t="s">
        <v>285</v>
      </c>
      <c r="L1152" s="500" t="s">
        <v>1012</v>
      </c>
      <c r="M1152" s="500" t="s">
        <v>286</v>
      </c>
      <c r="N1152" s="501">
        <v>6</v>
      </c>
      <c r="U1152" s="500" t="s">
        <v>1016</v>
      </c>
      <c r="V1152" s="501">
        <v>6</v>
      </c>
      <c r="W1152" s="501">
        <v>62</v>
      </c>
    </row>
    <row r="1153" spans="1:23" ht="15">
      <c r="A1153" s="500" t="s">
        <v>1001</v>
      </c>
      <c r="B1153" s="500" t="s">
        <v>254</v>
      </c>
      <c r="C1153" s="500" t="s">
        <v>250</v>
      </c>
      <c r="D1153" s="500" t="s">
        <v>272</v>
      </c>
      <c r="E1153" s="501">
        <v>14223</v>
      </c>
      <c r="G1153" s="500" t="s">
        <v>1016</v>
      </c>
      <c r="H1153" s="501">
        <v>7</v>
      </c>
      <c r="I1153" s="501">
        <v>270</v>
      </c>
      <c r="K1153" s="500" t="s">
        <v>285</v>
      </c>
      <c r="L1153" s="500" t="s">
        <v>1012</v>
      </c>
      <c r="M1153" s="500" t="s">
        <v>283</v>
      </c>
      <c r="N1153" s="501">
        <v>17036</v>
      </c>
      <c r="U1153" s="500" t="s">
        <v>1016</v>
      </c>
      <c r="V1153" s="501">
        <v>7</v>
      </c>
      <c r="W1153" s="501">
        <v>47</v>
      </c>
    </row>
    <row r="1154" spans="1:23" ht="15">
      <c r="A1154" s="500" t="s">
        <v>1001</v>
      </c>
      <c r="B1154" s="500" t="s">
        <v>254</v>
      </c>
      <c r="C1154" s="500" t="s">
        <v>250</v>
      </c>
      <c r="D1154" s="500" t="s">
        <v>273</v>
      </c>
      <c r="E1154" s="501">
        <v>6021</v>
      </c>
      <c r="G1154" s="500" t="s">
        <v>1016</v>
      </c>
      <c r="H1154" s="501">
        <v>8</v>
      </c>
      <c r="I1154" s="501">
        <v>185</v>
      </c>
      <c r="K1154" s="500" t="s">
        <v>285</v>
      </c>
      <c r="L1154" s="500" t="s">
        <v>1012</v>
      </c>
      <c r="M1154" s="500" t="s">
        <v>284</v>
      </c>
      <c r="N1154" s="501">
        <v>1</v>
      </c>
      <c r="U1154" s="500" t="s">
        <v>1016</v>
      </c>
      <c r="V1154" s="501">
        <v>8</v>
      </c>
      <c r="W1154" s="501">
        <v>29</v>
      </c>
    </row>
    <row r="1155" spans="1:23" ht="15">
      <c r="A1155" s="500" t="s">
        <v>1001</v>
      </c>
      <c r="B1155" s="500" t="s">
        <v>255</v>
      </c>
      <c r="C1155" s="500" t="s">
        <v>249</v>
      </c>
      <c r="D1155" s="500" t="s">
        <v>272</v>
      </c>
      <c r="E1155" s="501">
        <v>290</v>
      </c>
      <c r="G1155" s="500" t="s">
        <v>1016</v>
      </c>
      <c r="H1155" s="501">
        <v>9</v>
      </c>
      <c r="I1155" s="501">
        <v>136</v>
      </c>
      <c r="K1155" s="500" t="s">
        <v>285</v>
      </c>
      <c r="L1155" s="500" t="s">
        <v>1012</v>
      </c>
      <c r="M1155" s="500" t="s">
        <v>285</v>
      </c>
      <c r="N1155" s="501">
        <v>235</v>
      </c>
      <c r="U1155" s="500" t="s">
        <v>1016</v>
      </c>
      <c r="V1155" s="501">
        <v>9</v>
      </c>
      <c r="W1155" s="501">
        <v>26</v>
      </c>
    </row>
    <row r="1156" spans="1:23" ht="15">
      <c r="A1156" s="500" t="s">
        <v>1001</v>
      </c>
      <c r="B1156" s="500" t="s">
        <v>255</v>
      </c>
      <c r="C1156" s="500" t="s">
        <v>249</v>
      </c>
      <c r="D1156" s="500" t="s">
        <v>273</v>
      </c>
      <c r="E1156" s="501">
        <v>399</v>
      </c>
      <c r="G1156" s="500" t="s">
        <v>1016</v>
      </c>
      <c r="H1156" s="501">
        <v>10</v>
      </c>
      <c r="I1156" s="501">
        <v>109</v>
      </c>
      <c r="K1156" s="500" t="s">
        <v>285</v>
      </c>
      <c r="L1156" s="500" t="s">
        <v>1012</v>
      </c>
      <c r="M1156" s="500" t="s">
        <v>256</v>
      </c>
      <c r="N1156" s="501">
        <v>27</v>
      </c>
      <c r="U1156" s="500" t="s">
        <v>1016</v>
      </c>
      <c r="V1156" s="501">
        <v>10</v>
      </c>
      <c r="W1156" s="501">
        <v>9</v>
      </c>
    </row>
    <row r="1157" spans="1:23" ht="15">
      <c r="A1157" s="500" t="s">
        <v>1001</v>
      </c>
      <c r="B1157" s="500" t="s">
        <v>255</v>
      </c>
      <c r="C1157" s="500" t="s">
        <v>250</v>
      </c>
      <c r="D1157" s="500" t="s">
        <v>272</v>
      </c>
      <c r="E1157" s="501">
        <v>379</v>
      </c>
      <c r="G1157" s="500" t="s">
        <v>1016</v>
      </c>
      <c r="H1157" s="501">
        <v>11</v>
      </c>
      <c r="I1157" s="501">
        <v>78</v>
      </c>
      <c r="K1157" s="500" t="s">
        <v>285</v>
      </c>
      <c r="L1157" s="500" t="s">
        <v>1012</v>
      </c>
      <c r="M1157" s="500" t="s">
        <v>257</v>
      </c>
      <c r="N1157" s="501">
        <v>2671</v>
      </c>
      <c r="U1157" s="500" t="s">
        <v>1016</v>
      </c>
      <c r="V1157" s="501">
        <v>11</v>
      </c>
      <c r="W1157" s="501">
        <v>7</v>
      </c>
    </row>
    <row r="1158" spans="1:23" ht="15">
      <c r="A1158" s="500" t="s">
        <v>1001</v>
      </c>
      <c r="B1158" s="500" t="s">
        <v>255</v>
      </c>
      <c r="C1158" s="500" t="s">
        <v>250</v>
      </c>
      <c r="D1158" s="500" t="s">
        <v>273</v>
      </c>
      <c r="E1158" s="501">
        <v>400</v>
      </c>
      <c r="G1158" s="500" t="s">
        <v>1016</v>
      </c>
      <c r="H1158" s="501">
        <v>12</v>
      </c>
      <c r="I1158" s="501">
        <v>116</v>
      </c>
      <c r="K1158" s="500" t="s">
        <v>285</v>
      </c>
      <c r="L1158" s="500" t="s">
        <v>1017</v>
      </c>
      <c r="M1158" s="500" t="s">
        <v>254</v>
      </c>
      <c r="N1158" s="501">
        <v>18</v>
      </c>
      <c r="U1158" s="500" t="s">
        <v>1016</v>
      </c>
      <c r="V1158" s="501">
        <v>12</v>
      </c>
      <c r="W1158" s="501">
        <v>8</v>
      </c>
    </row>
    <row r="1159" spans="1:23" ht="15">
      <c r="A1159" s="500" t="s">
        <v>1001</v>
      </c>
      <c r="B1159" s="500" t="s">
        <v>274</v>
      </c>
      <c r="C1159" s="500" t="s">
        <v>249</v>
      </c>
      <c r="D1159" s="500" t="s">
        <v>272</v>
      </c>
      <c r="E1159" s="501">
        <v>247</v>
      </c>
      <c r="G1159" s="500" t="s">
        <v>1017</v>
      </c>
      <c r="H1159" s="501">
        <v>0</v>
      </c>
      <c r="I1159" s="501">
        <v>100</v>
      </c>
      <c r="K1159" s="500" t="s">
        <v>285</v>
      </c>
      <c r="L1159" s="500" t="s">
        <v>1017</v>
      </c>
      <c r="M1159" s="500" t="s">
        <v>564</v>
      </c>
      <c r="N1159" s="501">
        <v>1</v>
      </c>
      <c r="U1159" s="500" t="s">
        <v>1017</v>
      </c>
      <c r="V1159" s="501">
        <v>0</v>
      </c>
      <c r="W1159" s="501">
        <v>31</v>
      </c>
    </row>
    <row r="1160" spans="1:23" ht="15">
      <c r="A1160" s="500" t="s">
        <v>1001</v>
      </c>
      <c r="B1160" s="500" t="s">
        <v>274</v>
      </c>
      <c r="C1160" s="500" t="s">
        <v>249</v>
      </c>
      <c r="D1160" s="500" t="s">
        <v>273</v>
      </c>
      <c r="E1160" s="501">
        <v>1</v>
      </c>
      <c r="G1160" s="500" t="s">
        <v>1017</v>
      </c>
      <c r="H1160" s="501">
        <v>1</v>
      </c>
      <c r="I1160" s="501">
        <v>521</v>
      </c>
      <c r="K1160" s="500" t="s">
        <v>285</v>
      </c>
      <c r="L1160" s="500" t="s">
        <v>1017</v>
      </c>
      <c r="M1160" s="500" t="s">
        <v>561</v>
      </c>
      <c r="N1160" s="501">
        <v>2</v>
      </c>
      <c r="U1160" s="500" t="s">
        <v>1017</v>
      </c>
      <c r="V1160" s="501">
        <v>1</v>
      </c>
      <c r="W1160" s="501">
        <v>156</v>
      </c>
    </row>
    <row r="1161" spans="1:23" ht="15">
      <c r="A1161" s="500" t="s">
        <v>1001</v>
      </c>
      <c r="B1161" s="500" t="s">
        <v>274</v>
      </c>
      <c r="C1161" s="500" t="s">
        <v>250</v>
      </c>
      <c r="D1161" s="500" t="s">
        <v>272</v>
      </c>
      <c r="E1161" s="501">
        <v>245</v>
      </c>
      <c r="G1161" s="500" t="s">
        <v>1017</v>
      </c>
      <c r="H1161" s="501">
        <v>2</v>
      </c>
      <c r="I1161" s="501">
        <v>1668</v>
      </c>
      <c r="K1161" s="500" t="s">
        <v>285</v>
      </c>
      <c r="L1161" s="500" t="s">
        <v>1017</v>
      </c>
      <c r="M1161" s="500" t="s">
        <v>558</v>
      </c>
      <c r="N1161" s="501">
        <v>826</v>
      </c>
      <c r="U1161" s="500" t="s">
        <v>1017</v>
      </c>
      <c r="V1161" s="501">
        <v>2</v>
      </c>
      <c r="W1161" s="501">
        <v>469</v>
      </c>
    </row>
    <row r="1162" spans="1:23" ht="15">
      <c r="A1162" s="500" t="s">
        <v>1001</v>
      </c>
      <c r="B1162" s="500" t="s">
        <v>274</v>
      </c>
      <c r="C1162" s="500" t="s">
        <v>250</v>
      </c>
      <c r="D1162" s="500" t="s">
        <v>273</v>
      </c>
      <c r="E1162" s="501">
        <v>1</v>
      </c>
      <c r="G1162" s="500" t="s">
        <v>1017</v>
      </c>
      <c r="H1162" s="501">
        <v>3</v>
      </c>
      <c r="I1162" s="501">
        <v>883</v>
      </c>
      <c r="K1162" s="500" t="s">
        <v>285</v>
      </c>
      <c r="L1162" s="500" t="s">
        <v>1017</v>
      </c>
      <c r="M1162" s="500" t="s">
        <v>563</v>
      </c>
      <c r="N1162" s="501">
        <v>1</v>
      </c>
      <c r="U1162" s="500" t="s">
        <v>1017</v>
      </c>
      <c r="V1162" s="501">
        <v>3</v>
      </c>
      <c r="W1162" s="501">
        <v>203</v>
      </c>
    </row>
    <row r="1163" spans="1:23" ht="15">
      <c r="A1163" s="500" t="s">
        <v>1001</v>
      </c>
      <c r="B1163" s="500" t="s">
        <v>275</v>
      </c>
      <c r="C1163" s="500" t="s">
        <v>249</v>
      </c>
      <c r="D1163" s="500" t="s">
        <v>272</v>
      </c>
      <c r="E1163" s="501">
        <v>1395</v>
      </c>
      <c r="G1163" s="500" t="s">
        <v>1017</v>
      </c>
      <c r="H1163" s="501">
        <v>4</v>
      </c>
      <c r="I1163" s="501">
        <v>3153</v>
      </c>
      <c r="K1163" s="500" t="s">
        <v>285</v>
      </c>
      <c r="L1163" s="500" t="s">
        <v>1017</v>
      </c>
      <c r="M1163" s="500" t="s">
        <v>255</v>
      </c>
      <c r="N1163" s="501">
        <v>11</v>
      </c>
      <c r="U1163" s="500" t="s">
        <v>1017</v>
      </c>
      <c r="V1163" s="501">
        <v>4</v>
      </c>
      <c r="W1163" s="501">
        <v>1105</v>
      </c>
    </row>
    <row r="1164" spans="1:23" ht="15">
      <c r="A1164" s="500" t="s">
        <v>1001</v>
      </c>
      <c r="B1164" s="500" t="s">
        <v>275</v>
      </c>
      <c r="C1164" s="500" t="s">
        <v>249</v>
      </c>
      <c r="D1164" s="500" t="s">
        <v>273</v>
      </c>
      <c r="E1164" s="501">
        <v>278</v>
      </c>
      <c r="G1164" s="500" t="s">
        <v>1017</v>
      </c>
      <c r="H1164" s="501">
        <v>5</v>
      </c>
      <c r="I1164" s="501">
        <v>538</v>
      </c>
      <c r="K1164" s="500" t="s">
        <v>285</v>
      </c>
      <c r="L1164" s="500" t="s">
        <v>1017</v>
      </c>
      <c r="M1164" s="500" t="s">
        <v>569</v>
      </c>
      <c r="N1164" s="501">
        <v>1</v>
      </c>
      <c r="U1164" s="500" t="s">
        <v>1017</v>
      </c>
      <c r="V1164" s="501">
        <v>5</v>
      </c>
      <c r="W1164" s="501">
        <v>163</v>
      </c>
    </row>
    <row r="1165" spans="1:23" ht="15">
      <c r="A1165" s="500" t="s">
        <v>1001</v>
      </c>
      <c r="B1165" s="500" t="s">
        <v>275</v>
      </c>
      <c r="C1165" s="500" t="s">
        <v>250</v>
      </c>
      <c r="D1165" s="500" t="s">
        <v>272</v>
      </c>
      <c r="E1165" s="501">
        <v>1519</v>
      </c>
      <c r="G1165" s="500" t="s">
        <v>1017</v>
      </c>
      <c r="H1165" s="501">
        <v>6</v>
      </c>
      <c r="I1165" s="501">
        <v>613</v>
      </c>
      <c r="K1165" s="500" t="s">
        <v>285</v>
      </c>
      <c r="L1165" s="500" t="s">
        <v>1017</v>
      </c>
      <c r="M1165" s="500" t="s">
        <v>274</v>
      </c>
      <c r="N1165" s="501">
        <v>2</v>
      </c>
      <c r="U1165" s="500" t="s">
        <v>1017</v>
      </c>
      <c r="V1165" s="501">
        <v>6</v>
      </c>
      <c r="W1165" s="501">
        <v>156</v>
      </c>
    </row>
    <row r="1166" spans="1:23" ht="15">
      <c r="A1166" s="500" t="s">
        <v>1001</v>
      </c>
      <c r="B1166" s="500" t="s">
        <v>275</v>
      </c>
      <c r="C1166" s="500" t="s">
        <v>250</v>
      </c>
      <c r="D1166" s="500" t="s">
        <v>273</v>
      </c>
      <c r="E1166" s="501">
        <v>219</v>
      </c>
      <c r="G1166" s="500" t="s">
        <v>1017</v>
      </c>
      <c r="H1166" s="501">
        <v>7</v>
      </c>
      <c r="I1166" s="501">
        <v>602</v>
      </c>
      <c r="K1166" s="500" t="s">
        <v>285</v>
      </c>
      <c r="L1166" s="500" t="s">
        <v>1017</v>
      </c>
      <c r="M1166" s="500" t="s">
        <v>286</v>
      </c>
      <c r="N1166" s="501">
        <v>12</v>
      </c>
      <c r="U1166" s="500" t="s">
        <v>1017</v>
      </c>
      <c r="V1166" s="501">
        <v>7</v>
      </c>
      <c r="W1166" s="501">
        <v>128</v>
      </c>
    </row>
    <row r="1167" spans="1:23" ht="15">
      <c r="A1167" s="500" t="s">
        <v>1002</v>
      </c>
      <c r="B1167" s="500" t="s">
        <v>254</v>
      </c>
      <c r="C1167" s="500" t="s">
        <v>249</v>
      </c>
      <c r="D1167" s="500" t="s">
        <v>273</v>
      </c>
      <c r="E1167" s="501">
        <v>3</v>
      </c>
      <c r="G1167" s="500" t="s">
        <v>1017</v>
      </c>
      <c r="H1167" s="501">
        <v>8</v>
      </c>
      <c r="I1167" s="501">
        <v>483</v>
      </c>
      <c r="K1167" s="500" t="s">
        <v>285</v>
      </c>
      <c r="L1167" s="500" t="s">
        <v>1017</v>
      </c>
      <c r="M1167" s="500" t="s">
        <v>283</v>
      </c>
      <c r="N1167" s="501">
        <v>3825</v>
      </c>
      <c r="U1167" s="500" t="s">
        <v>1017</v>
      </c>
      <c r="V1167" s="501">
        <v>8</v>
      </c>
      <c r="W1167" s="501">
        <v>87</v>
      </c>
    </row>
    <row r="1168" spans="1:23" ht="15">
      <c r="A1168" s="500" t="s">
        <v>1002</v>
      </c>
      <c r="B1168" s="500" t="s">
        <v>254</v>
      </c>
      <c r="C1168" s="500" t="s">
        <v>250</v>
      </c>
      <c r="D1168" s="500" t="s">
        <v>273</v>
      </c>
      <c r="E1168" s="501">
        <v>1</v>
      </c>
      <c r="G1168" s="500" t="s">
        <v>1017</v>
      </c>
      <c r="H1168" s="501">
        <v>9</v>
      </c>
      <c r="I1168" s="501">
        <v>408</v>
      </c>
      <c r="K1168" s="500" t="s">
        <v>285</v>
      </c>
      <c r="L1168" s="500" t="s">
        <v>1017</v>
      </c>
      <c r="M1168" s="500" t="s">
        <v>284</v>
      </c>
      <c r="N1168" s="501">
        <v>57</v>
      </c>
      <c r="U1168" s="500" t="s">
        <v>1017</v>
      </c>
      <c r="V1168" s="501">
        <v>9</v>
      </c>
      <c r="W1168" s="501">
        <v>50</v>
      </c>
    </row>
    <row r="1169" spans="1:23" ht="15">
      <c r="A1169" s="500" t="s">
        <v>1002</v>
      </c>
      <c r="B1169" s="500" t="s">
        <v>254</v>
      </c>
      <c r="C1169" s="500" t="s">
        <v>249</v>
      </c>
      <c r="D1169" s="500" t="s">
        <v>272</v>
      </c>
      <c r="E1169" s="501">
        <v>4072</v>
      </c>
      <c r="G1169" s="500" t="s">
        <v>1017</v>
      </c>
      <c r="H1169" s="501">
        <v>10</v>
      </c>
      <c r="I1169" s="501">
        <v>294</v>
      </c>
      <c r="K1169" s="500" t="s">
        <v>285</v>
      </c>
      <c r="L1169" s="500" t="s">
        <v>1017</v>
      </c>
      <c r="M1169" s="500" t="s">
        <v>285</v>
      </c>
      <c r="N1169" s="501">
        <v>52</v>
      </c>
      <c r="U1169" s="500" t="s">
        <v>1017</v>
      </c>
      <c r="V1169" s="501">
        <v>10</v>
      </c>
      <c r="W1169" s="501">
        <v>29</v>
      </c>
    </row>
    <row r="1170" spans="1:23" ht="15">
      <c r="A1170" s="500" t="s">
        <v>1002</v>
      </c>
      <c r="B1170" s="500" t="s">
        <v>254</v>
      </c>
      <c r="C1170" s="500" t="s">
        <v>249</v>
      </c>
      <c r="D1170" s="500" t="s">
        <v>273</v>
      </c>
      <c r="E1170" s="501">
        <v>7056</v>
      </c>
      <c r="G1170" s="500" t="s">
        <v>1017</v>
      </c>
      <c r="H1170" s="501">
        <v>11</v>
      </c>
      <c r="I1170" s="501">
        <v>221</v>
      </c>
      <c r="K1170" s="500" t="s">
        <v>285</v>
      </c>
      <c r="L1170" s="500" t="s">
        <v>1017</v>
      </c>
      <c r="M1170" s="500" t="s">
        <v>256</v>
      </c>
      <c r="N1170" s="501">
        <v>20</v>
      </c>
      <c r="U1170" s="500" t="s">
        <v>1017</v>
      </c>
      <c r="V1170" s="501">
        <v>11</v>
      </c>
      <c r="W1170" s="501">
        <v>30</v>
      </c>
    </row>
    <row r="1171" spans="1:23" ht="15">
      <c r="A1171" s="500" t="s">
        <v>1002</v>
      </c>
      <c r="B1171" s="500" t="s">
        <v>254</v>
      </c>
      <c r="C1171" s="500" t="s">
        <v>250</v>
      </c>
      <c r="D1171" s="500" t="s">
        <v>272</v>
      </c>
      <c r="E1171" s="501">
        <v>4402</v>
      </c>
      <c r="G1171" s="500" t="s">
        <v>1017</v>
      </c>
      <c r="H1171" s="501">
        <v>12</v>
      </c>
      <c r="I1171" s="501">
        <v>308</v>
      </c>
      <c r="K1171" s="500" t="s">
        <v>285</v>
      </c>
      <c r="L1171" s="500" t="s">
        <v>1017</v>
      </c>
      <c r="M1171" s="500" t="s">
        <v>257</v>
      </c>
      <c r="N1171" s="501">
        <v>4964</v>
      </c>
      <c r="U1171" s="500" t="s">
        <v>1017</v>
      </c>
      <c r="V1171" s="501">
        <v>12</v>
      </c>
      <c r="W1171" s="501">
        <v>44</v>
      </c>
    </row>
    <row r="1172" spans="1:23" ht="15">
      <c r="A1172" s="500" t="s">
        <v>1002</v>
      </c>
      <c r="B1172" s="500" t="s">
        <v>254</v>
      </c>
      <c r="C1172" s="500" t="s">
        <v>250</v>
      </c>
      <c r="D1172" s="500" t="s">
        <v>273</v>
      </c>
      <c r="E1172" s="501">
        <v>6888</v>
      </c>
      <c r="G1172" s="500" t="s">
        <v>1018</v>
      </c>
      <c r="H1172" s="501">
        <v>0</v>
      </c>
      <c r="I1172" s="501">
        <v>58</v>
      </c>
      <c r="K1172" s="500" t="s">
        <v>285</v>
      </c>
      <c r="L1172" s="500" t="s">
        <v>1018</v>
      </c>
      <c r="M1172" s="500" t="s">
        <v>254</v>
      </c>
      <c r="N1172" s="501">
        <v>5</v>
      </c>
      <c r="U1172" s="500" t="s">
        <v>1018</v>
      </c>
      <c r="V1172" s="501">
        <v>0</v>
      </c>
      <c r="W1172" s="501">
        <v>3</v>
      </c>
    </row>
    <row r="1173" spans="1:23" ht="15">
      <c r="A1173" s="500" t="s">
        <v>1002</v>
      </c>
      <c r="B1173" s="500" t="s">
        <v>255</v>
      </c>
      <c r="C1173" s="500" t="s">
        <v>249</v>
      </c>
      <c r="D1173" s="500" t="s">
        <v>272</v>
      </c>
      <c r="E1173" s="501">
        <v>33</v>
      </c>
      <c r="G1173" s="500" t="s">
        <v>1018</v>
      </c>
      <c r="H1173" s="501">
        <v>1</v>
      </c>
      <c r="I1173" s="501">
        <v>343</v>
      </c>
      <c r="K1173" s="500" t="s">
        <v>285</v>
      </c>
      <c r="L1173" s="500" t="s">
        <v>1018</v>
      </c>
      <c r="M1173" s="500" t="s">
        <v>558</v>
      </c>
      <c r="N1173" s="501">
        <v>1086</v>
      </c>
      <c r="U1173" s="500" t="s">
        <v>1018</v>
      </c>
      <c r="V1173" s="501">
        <v>1</v>
      </c>
      <c r="W1173" s="501">
        <v>26</v>
      </c>
    </row>
    <row r="1174" spans="1:23" ht="15">
      <c r="A1174" s="500" t="s">
        <v>1002</v>
      </c>
      <c r="B1174" s="500" t="s">
        <v>255</v>
      </c>
      <c r="C1174" s="500" t="s">
        <v>249</v>
      </c>
      <c r="D1174" s="500" t="s">
        <v>273</v>
      </c>
      <c r="E1174" s="501">
        <v>174</v>
      </c>
      <c r="G1174" s="500" t="s">
        <v>1018</v>
      </c>
      <c r="H1174" s="501">
        <v>2</v>
      </c>
      <c r="I1174" s="501">
        <v>923</v>
      </c>
      <c r="K1174" s="500" t="s">
        <v>285</v>
      </c>
      <c r="L1174" s="500" t="s">
        <v>1018</v>
      </c>
      <c r="M1174" s="500" t="s">
        <v>566</v>
      </c>
      <c r="N1174" s="501">
        <v>14</v>
      </c>
      <c r="U1174" s="500" t="s">
        <v>1018</v>
      </c>
      <c r="V1174" s="501">
        <v>2</v>
      </c>
      <c r="W1174" s="501">
        <v>86</v>
      </c>
    </row>
    <row r="1175" spans="1:23" ht="15">
      <c r="A1175" s="500" t="s">
        <v>1002</v>
      </c>
      <c r="B1175" s="500" t="s">
        <v>255</v>
      </c>
      <c r="C1175" s="500" t="s">
        <v>250</v>
      </c>
      <c r="D1175" s="500" t="s">
        <v>272</v>
      </c>
      <c r="E1175" s="501">
        <v>34</v>
      </c>
      <c r="G1175" s="500" t="s">
        <v>1018</v>
      </c>
      <c r="H1175" s="501">
        <v>3</v>
      </c>
      <c r="I1175" s="501">
        <v>400</v>
      </c>
      <c r="K1175" s="500" t="s">
        <v>285</v>
      </c>
      <c r="L1175" s="500" t="s">
        <v>1018</v>
      </c>
      <c r="M1175" s="500" t="s">
        <v>560</v>
      </c>
      <c r="N1175" s="501">
        <v>35</v>
      </c>
      <c r="U1175" s="500" t="s">
        <v>1018</v>
      </c>
      <c r="V1175" s="501">
        <v>3</v>
      </c>
      <c r="W1175" s="501">
        <v>33</v>
      </c>
    </row>
    <row r="1176" spans="1:23" ht="15">
      <c r="A1176" s="500" t="s">
        <v>1002</v>
      </c>
      <c r="B1176" s="500" t="s">
        <v>255</v>
      </c>
      <c r="C1176" s="500" t="s">
        <v>250</v>
      </c>
      <c r="D1176" s="500" t="s">
        <v>273</v>
      </c>
      <c r="E1176" s="501">
        <v>154</v>
      </c>
      <c r="G1176" s="500" t="s">
        <v>1018</v>
      </c>
      <c r="H1176" s="501">
        <v>4</v>
      </c>
      <c r="I1176" s="501">
        <v>1640</v>
      </c>
      <c r="K1176" s="500" t="s">
        <v>285</v>
      </c>
      <c r="L1176" s="500" t="s">
        <v>1018</v>
      </c>
      <c r="M1176" s="500" t="s">
        <v>255</v>
      </c>
      <c r="N1176" s="501">
        <v>3</v>
      </c>
      <c r="U1176" s="500" t="s">
        <v>1018</v>
      </c>
      <c r="V1176" s="501">
        <v>4</v>
      </c>
      <c r="W1176" s="501">
        <v>237</v>
      </c>
    </row>
    <row r="1177" spans="1:23" ht="15">
      <c r="A1177" s="500" t="s">
        <v>1002</v>
      </c>
      <c r="B1177" s="500" t="s">
        <v>274</v>
      </c>
      <c r="C1177" s="500" t="s">
        <v>249</v>
      </c>
      <c r="D1177" s="500" t="s">
        <v>272</v>
      </c>
      <c r="E1177" s="501">
        <v>5</v>
      </c>
      <c r="G1177" s="500" t="s">
        <v>1018</v>
      </c>
      <c r="H1177" s="501">
        <v>5</v>
      </c>
      <c r="I1177" s="501">
        <v>256</v>
      </c>
      <c r="K1177" s="500" t="s">
        <v>285</v>
      </c>
      <c r="L1177" s="500" t="s">
        <v>1018</v>
      </c>
      <c r="M1177" s="500" t="s">
        <v>567</v>
      </c>
      <c r="N1177" s="501">
        <v>1</v>
      </c>
      <c r="U1177" s="500" t="s">
        <v>1018</v>
      </c>
      <c r="V1177" s="501">
        <v>5</v>
      </c>
      <c r="W1177" s="501">
        <v>19</v>
      </c>
    </row>
    <row r="1178" spans="1:23" ht="15">
      <c r="A1178" s="500" t="s">
        <v>1002</v>
      </c>
      <c r="B1178" s="500" t="s">
        <v>274</v>
      </c>
      <c r="C1178" s="500" t="s">
        <v>249</v>
      </c>
      <c r="D1178" s="500" t="s">
        <v>273</v>
      </c>
      <c r="E1178" s="501">
        <v>7</v>
      </c>
      <c r="G1178" s="500" t="s">
        <v>1018</v>
      </c>
      <c r="H1178" s="501">
        <v>6</v>
      </c>
      <c r="I1178" s="501">
        <v>256</v>
      </c>
      <c r="K1178" s="500" t="s">
        <v>285</v>
      </c>
      <c r="L1178" s="500" t="s">
        <v>1018</v>
      </c>
      <c r="M1178" s="500" t="s">
        <v>569</v>
      </c>
      <c r="N1178" s="501">
        <v>1</v>
      </c>
      <c r="U1178" s="500" t="s">
        <v>1018</v>
      </c>
      <c r="V1178" s="501">
        <v>6</v>
      </c>
      <c r="W1178" s="501">
        <v>25</v>
      </c>
    </row>
    <row r="1179" spans="1:23" ht="15">
      <c r="A1179" s="500" t="s">
        <v>1002</v>
      </c>
      <c r="B1179" s="500" t="s">
        <v>274</v>
      </c>
      <c r="C1179" s="500" t="s">
        <v>250</v>
      </c>
      <c r="D1179" s="500" t="s">
        <v>272</v>
      </c>
      <c r="E1179" s="501">
        <v>3</v>
      </c>
      <c r="G1179" s="500" t="s">
        <v>1018</v>
      </c>
      <c r="H1179" s="501">
        <v>7</v>
      </c>
      <c r="I1179" s="501">
        <v>260</v>
      </c>
      <c r="K1179" s="500" t="s">
        <v>285</v>
      </c>
      <c r="L1179" s="500" t="s">
        <v>1018</v>
      </c>
      <c r="M1179" s="500" t="s">
        <v>1105</v>
      </c>
      <c r="N1179" s="501">
        <v>1</v>
      </c>
      <c r="U1179" s="500" t="s">
        <v>1018</v>
      </c>
      <c r="V1179" s="501">
        <v>7</v>
      </c>
      <c r="W1179" s="501">
        <v>14</v>
      </c>
    </row>
    <row r="1180" spans="1:23" ht="15">
      <c r="A1180" s="500" t="s">
        <v>1002</v>
      </c>
      <c r="B1180" s="500" t="s">
        <v>274</v>
      </c>
      <c r="C1180" s="500" t="s">
        <v>250</v>
      </c>
      <c r="D1180" s="500" t="s">
        <v>273</v>
      </c>
      <c r="E1180" s="501">
        <v>2</v>
      </c>
      <c r="G1180" s="500" t="s">
        <v>1018</v>
      </c>
      <c r="H1180" s="501">
        <v>8</v>
      </c>
      <c r="I1180" s="501">
        <v>243</v>
      </c>
      <c r="K1180" s="500" t="s">
        <v>285</v>
      </c>
      <c r="L1180" s="500" t="s">
        <v>1018</v>
      </c>
      <c r="M1180" s="500" t="s">
        <v>286</v>
      </c>
      <c r="N1180" s="501">
        <v>1</v>
      </c>
      <c r="U1180" s="500" t="s">
        <v>1018</v>
      </c>
      <c r="V1180" s="501">
        <v>8</v>
      </c>
      <c r="W1180" s="501">
        <v>6</v>
      </c>
    </row>
    <row r="1181" spans="1:23" ht="15">
      <c r="A1181" s="500" t="s">
        <v>1002</v>
      </c>
      <c r="B1181" s="500" t="s">
        <v>275</v>
      </c>
      <c r="C1181" s="500" t="s">
        <v>249</v>
      </c>
      <c r="D1181" s="500" t="s">
        <v>272</v>
      </c>
      <c r="E1181" s="501">
        <v>102</v>
      </c>
      <c r="G1181" s="500" t="s">
        <v>1018</v>
      </c>
      <c r="H1181" s="501">
        <v>9</v>
      </c>
      <c r="I1181" s="501">
        <v>172</v>
      </c>
      <c r="K1181" s="500" t="s">
        <v>285</v>
      </c>
      <c r="L1181" s="500" t="s">
        <v>1018</v>
      </c>
      <c r="M1181" s="500" t="s">
        <v>283</v>
      </c>
      <c r="N1181" s="501">
        <v>2453</v>
      </c>
      <c r="U1181" s="500" t="s">
        <v>1018</v>
      </c>
      <c r="V1181" s="501">
        <v>9</v>
      </c>
      <c r="W1181" s="501">
        <v>6</v>
      </c>
    </row>
    <row r="1182" spans="1:23" ht="15">
      <c r="A1182" s="500" t="s">
        <v>1002</v>
      </c>
      <c r="B1182" s="500" t="s">
        <v>275</v>
      </c>
      <c r="C1182" s="500" t="s">
        <v>249</v>
      </c>
      <c r="D1182" s="500" t="s">
        <v>273</v>
      </c>
      <c r="E1182" s="501">
        <v>184</v>
      </c>
      <c r="G1182" s="500" t="s">
        <v>1018</v>
      </c>
      <c r="H1182" s="501">
        <v>10</v>
      </c>
      <c r="I1182" s="501">
        <v>158</v>
      </c>
      <c r="K1182" s="500" t="s">
        <v>285</v>
      </c>
      <c r="L1182" s="500" t="s">
        <v>1018</v>
      </c>
      <c r="M1182" s="500" t="s">
        <v>285</v>
      </c>
      <c r="N1182" s="501">
        <v>98</v>
      </c>
      <c r="U1182" s="500" t="s">
        <v>1018</v>
      </c>
      <c r="V1182" s="501">
        <v>10</v>
      </c>
      <c r="W1182" s="501">
        <v>4</v>
      </c>
    </row>
    <row r="1183" spans="1:23" ht="15">
      <c r="A1183" s="500" t="s">
        <v>1002</v>
      </c>
      <c r="B1183" s="500" t="s">
        <v>275</v>
      </c>
      <c r="C1183" s="500" t="s">
        <v>250</v>
      </c>
      <c r="D1183" s="500" t="s">
        <v>272</v>
      </c>
      <c r="E1183" s="501">
        <v>110</v>
      </c>
      <c r="G1183" s="500" t="s">
        <v>1018</v>
      </c>
      <c r="H1183" s="501">
        <v>11</v>
      </c>
      <c r="I1183" s="501">
        <v>123</v>
      </c>
      <c r="K1183" s="500" t="s">
        <v>285</v>
      </c>
      <c r="L1183" s="500" t="s">
        <v>1018</v>
      </c>
      <c r="M1183" s="500" t="s">
        <v>256</v>
      </c>
      <c r="N1183" s="501">
        <v>15</v>
      </c>
      <c r="U1183" s="500" t="s">
        <v>1018</v>
      </c>
      <c r="V1183" s="501">
        <v>11</v>
      </c>
      <c r="W1183" s="501">
        <v>5</v>
      </c>
    </row>
    <row r="1184" spans="1:23" ht="15">
      <c r="A1184" s="500" t="s">
        <v>1002</v>
      </c>
      <c r="B1184" s="500" t="s">
        <v>275</v>
      </c>
      <c r="C1184" s="500" t="s">
        <v>250</v>
      </c>
      <c r="D1184" s="500" t="s">
        <v>273</v>
      </c>
      <c r="E1184" s="501">
        <v>136</v>
      </c>
      <c r="G1184" s="500" t="s">
        <v>1018</v>
      </c>
      <c r="H1184" s="501">
        <v>12</v>
      </c>
      <c r="I1184" s="501">
        <v>164</v>
      </c>
      <c r="K1184" s="500" t="s">
        <v>285</v>
      </c>
      <c r="L1184" s="500" t="s">
        <v>1018</v>
      </c>
      <c r="M1184" s="500" t="s">
        <v>257</v>
      </c>
      <c r="N1184" s="501">
        <v>1283</v>
      </c>
      <c r="U1184" s="500" t="s">
        <v>1018</v>
      </c>
      <c r="V1184" s="501">
        <v>12</v>
      </c>
      <c r="W1184" s="501">
        <v>1</v>
      </c>
    </row>
    <row r="1185" spans="1:23" ht="15">
      <c r="A1185" s="500" t="s">
        <v>1003</v>
      </c>
      <c r="B1185" s="500" t="s">
        <v>254</v>
      </c>
      <c r="C1185" s="500" t="s">
        <v>249</v>
      </c>
      <c r="D1185" s="500" t="s">
        <v>272</v>
      </c>
      <c r="E1185" s="501">
        <v>352</v>
      </c>
      <c r="G1185" s="500" t="s">
        <v>1019</v>
      </c>
      <c r="H1185" s="501">
        <v>0</v>
      </c>
      <c r="I1185" s="501">
        <v>66</v>
      </c>
      <c r="K1185" s="500" t="s">
        <v>285</v>
      </c>
      <c r="L1185" s="500" t="s">
        <v>1022</v>
      </c>
      <c r="M1185" s="500" t="s">
        <v>254</v>
      </c>
      <c r="N1185" s="501">
        <v>15</v>
      </c>
      <c r="U1185" s="500" t="s">
        <v>1019</v>
      </c>
      <c r="V1185" s="501">
        <v>0</v>
      </c>
      <c r="W1185" s="501">
        <v>41</v>
      </c>
    </row>
    <row r="1186" spans="1:23" ht="15">
      <c r="A1186" s="500" t="s">
        <v>1003</v>
      </c>
      <c r="B1186" s="500" t="s">
        <v>254</v>
      </c>
      <c r="C1186" s="500" t="s">
        <v>249</v>
      </c>
      <c r="D1186" s="500" t="s">
        <v>273</v>
      </c>
      <c r="E1186" s="501">
        <v>197</v>
      </c>
      <c r="G1186" s="500" t="s">
        <v>1019</v>
      </c>
      <c r="H1186" s="501">
        <v>1</v>
      </c>
      <c r="I1186" s="501">
        <v>318</v>
      </c>
      <c r="K1186" s="500" t="s">
        <v>285</v>
      </c>
      <c r="L1186" s="500" t="s">
        <v>1022</v>
      </c>
      <c r="M1186" s="500" t="s">
        <v>562</v>
      </c>
      <c r="N1186" s="501">
        <v>1</v>
      </c>
      <c r="U1186" s="500" t="s">
        <v>1019</v>
      </c>
      <c r="V1186" s="501">
        <v>1</v>
      </c>
      <c r="W1186" s="501">
        <v>189</v>
      </c>
    </row>
    <row r="1187" spans="1:23" ht="15">
      <c r="A1187" s="500" t="s">
        <v>1003</v>
      </c>
      <c r="B1187" s="500" t="s">
        <v>254</v>
      </c>
      <c r="C1187" s="500" t="s">
        <v>250</v>
      </c>
      <c r="D1187" s="500" t="s">
        <v>272</v>
      </c>
      <c r="E1187" s="501">
        <v>347</v>
      </c>
      <c r="G1187" s="500" t="s">
        <v>1019</v>
      </c>
      <c r="H1187" s="501">
        <v>2</v>
      </c>
      <c r="I1187" s="501">
        <v>1053</v>
      </c>
      <c r="K1187" s="500" t="s">
        <v>285</v>
      </c>
      <c r="L1187" s="500" t="s">
        <v>1022</v>
      </c>
      <c r="M1187" s="500" t="s">
        <v>558</v>
      </c>
      <c r="N1187" s="501">
        <v>1173</v>
      </c>
      <c r="U1187" s="500" t="s">
        <v>1019</v>
      </c>
      <c r="V1187" s="501">
        <v>2</v>
      </c>
      <c r="W1187" s="501">
        <v>632</v>
      </c>
    </row>
    <row r="1188" spans="1:23" ht="15">
      <c r="A1188" s="500" t="s">
        <v>1003</v>
      </c>
      <c r="B1188" s="500" t="s">
        <v>254</v>
      </c>
      <c r="C1188" s="500" t="s">
        <v>250</v>
      </c>
      <c r="D1188" s="500" t="s">
        <v>273</v>
      </c>
      <c r="E1188" s="501">
        <v>187</v>
      </c>
      <c r="G1188" s="500" t="s">
        <v>1019</v>
      </c>
      <c r="H1188" s="501">
        <v>3</v>
      </c>
      <c r="I1188" s="501">
        <v>541</v>
      </c>
      <c r="K1188" s="500" t="s">
        <v>285</v>
      </c>
      <c r="L1188" s="500" t="s">
        <v>1022</v>
      </c>
      <c r="M1188" s="500" t="s">
        <v>563</v>
      </c>
      <c r="N1188" s="501">
        <v>1</v>
      </c>
      <c r="U1188" s="500" t="s">
        <v>1019</v>
      </c>
      <c r="V1188" s="501">
        <v>3</v>
      </c>
      <c r="W1188" s="501">
        <v>284</v>
      </c>
    </row>
    <row r="1189" spans="1:23" ht="15">
      <c r="A1189" s="500" t="s">
        <v>1003</v>
      </c>
      <c r="B1189" s="500" t="s">
        <v>255</v>
      </c>
      <c r="C1189" s="500" t="s">
        <v>249</v>
      </c>
      <c r="D1189" s="500" t="s">
        <v>272</v>
      </c>
      <c r="E1189" s="501">
        <v>219</v>
      </c>
      <c r="G1189" s="500" t="s">
        <v>1019</v>
      </c>
      <c r="H1189" s="501">
        <v>4</v>
      </c>
      <c r="I1189" s="501">
        <v>2274</v>
      </c>
      <c r="K1189" s="500" t="s">
        <v>285</v>
      </c>
      <c r="L1189" s="500" t="s">
        <v>1022</v>
      </c>
      <c r="M1189" s="500" t="s">
        <v>559</v>
      </c>
      <c r="N1189" s="501">
        <v>4</v>
      </c>
      <c r="U1189" s="500" t="s">
        <v>1019</v>
      </c>
      <c r="V1189" s="501">
        <v>4</v>
      </c>
      <c r="W1189" s="501">
        <v>2001</v>
      </c>
    </row>
    <row r="1190" spans="1:23" ht="15">
      <c r="A1190" s="500" t="s">
        <v>1003</v>
      </c>
      <c r="B1190" s="500" t="s">
        <v>255</v>
      </c>
      <c r="C1190" s="500" t="s">
        <v>249</v>
      </c>
      <c r="D1190" s="500" t="s">
        <v>273</v>
      </c>
      <c r="E1190" s="501">
        <v>88</v>
      </c>
      <c r="G1190" s="500" t="s">
        <v>1019</v>
      </c>
      <c r="H1190" s="501">
        <v>5</v>
      </c>
      <c r="I1190" s="501">
        <v>424</v>
      </c>
      <c r="K1190" s="500" t="s">
        <v>285</v>
      </c>
      <c r="L1190" s="500" t="s">
        <v>1022</v>
      </c>
      <c r="M1190" s="500" t="s">
        <v>566</v>
      </c>
      <c r="N1190" s="501">
        <v>1</v>
      </c>
      <c r="U1190" s="500" t="s">
        <v>1019</v>
      </c>
      <c r="V1190" s="501">
        <v>5</v>
      </c>
      <c r="W1190" s="501">
        <v>373</v>
      </c>
    </row>
    <row r="1191" spans="1:23" ht="15">
      <c r="A1191" s="500" t="s">
        <v>1003</v>
      </c>
      <c r="B1191" s="500" t="s">
        <v>255</v>
      </c>
      <c r="C1191" s="500" t="s">
        <v>250</v>
      </c>
      <c r="D1191" s="500" t="s">
        <v>272</v>
      </c>
      <c r="E1191" s="501">
        <v>228</v>
      </c>
      <c r="G1191" s="500" t="s">
        <v>1019</v>
      </c>
      <c r="H1191" s="501">
        <v>6</v>
      </c>
      <c r="I1191" s="501">
        <v>375</v>
      </c>
      <c r="K1191" s="500" t="s">
        <v>285</v>
      </c>
      <c r="L1191" s="500" t="s">
        <v>1022</v>
      </c>
      <c r="M1191" s="500" t="s">
        <v>560</v>
      </c>
      <c r="N1191" s="501">
        <v>13</v>
      </c>
      <c r="U1191" s="500" t="s">
        <v>1019</v>
      </c>
      <c r="V1191" s="501">
        <v>6</v>
      </c>
      <c r="W1191" s="501">
        <v>333</v>
      </c>
    </row>
    <row r="1192" spans="1:23" ht="15">
      <c r="A1192" s="500" t="s">
        <v>1003</v>
      </c>
      <c r="B1192" s="500" t="s">
        <v>255</v>
      </c>
      <c r="C1192" s="500" t="s">
        <v>250</v>
      </c>
      <c r="D1192" s="500" t="s">
        <v>273</v>
      </c>
      <c r="E1192" s="501">
        <v>83</v>
      </c>
      <c r="G1192" s="500" t="s">
        <v>1019</v>
      </c>
      <c r="H1192" s="501">
        <v>7</v>
      </c>
      <c r="I1192" s="501">
        <v>378</v>
      </c>
      <c r="K1192" s="500" t="s">
        <v>285</v>
      </c>
      <c r="L1192" s="500" t="s">
        <v>1022</v>
      </c>
      <c r="M1192" s="500" t="s">
        <v>255</v>
      </c>
      <c r="N1192" s="501">
        <v>2</v>
      </c>
      <c r="U1192" s="500" t="s">
        <v>1019</v>
      </c>
      <c r="V1192" s="501">
        <v>7</v>
      </c>
      <c r="W1192" s="501">
        <v>259</v>
      </c>
    </row>
    <row r="1193" spans="1:23" ht="15">
      <c r="A1193" s="500" t="s">
        <v>1003</v>
      </c>
      <c r="B1193" s="500" t="s">
        <v>274</v>
      </c>
      <c r="C1193" s="500" t="s">
        <v>249</v>
      </c>
      <c r="D1193" s="500" t="s">
        <v>272</v>
      </c>
      <c r="E1193" s="501">
        <v>1</v>
      </c>
      <c r="G1193" s="500" t="s">
        <v>1019</v>
      </c>
      <c r="H1193" s="501">
        <v>8</v>
      </c>
      <c r="I1193" s="501">
        <v>320</v>
      </c>
      <c r="K1193" s="500" t="s">
        <v>285</v>
      </c>
      <c r="L1193" s="500" t="s">
        <v>1022</v>
      </c>
      <c r="M1193" s="500" t="s">
        <v>567</v>
      </c>
      <c r="N1193" s="501">
        <v>8</v>
      </c>
      <c r="U1193" s="500" t="s">
        <v>1019</v>
      </c>
      <c r="V1193" s="501">
        <v>8</v>
      </c>
      <c r="W1193" s="501">
        <v>177</v>
      </c>
    </row>
    <row r="1194" spans="1:23" ht="15">
      <c r="A1194" s="500" t="s">
        <v>1003</v>
      </c>
      <c r="B1194" s="500" t="s">
        <v>274</v>
      </c>
      <c r="C1194" s="500" t="s">
        <v>249</v>
      </c>
      <c r="D1194" s="500" t="s">
        <v>273</v>
      </c>
      <c r="E1194" s="501">
        <v>2</v>
      </c>
      <c r="G1194" s="500" t="s">
        <v>1019</v>
      </c>
      <c r="H1194" s="501">
        <v>9</v>
      </c>
      <c r="I1194" s="501">
        <v>245</v>
      </c>
      <c r="K1194" s="500" t="s">
        <v>285</v>
      </c>
      <c r="L1194" s="500" t="s">
        <v>1022</v>
      </c>
      <c r="M1194" s="500" t="s">
        <v>569</v>
      </c>
      <c r="N1194" s="501">
        <v>1</v>
      </c>
      <c r="U1194" s="500" t="s">
        <v>1019</v>
      </c>
      <c r="V1194" s="501">
        <v>9</v>
      </c>
      <c r="W1194" s="501">
        <v>110</v>
      </c>
    </row>
    <row r="1195" spans="1:23" ht="15">
      <c r="A1195" s="500" t="s">
        <v>1003</v>
      </c>
      <c r="B1195" s="500" t="s">
        <v>274</v>
      </c>
      <c r="C1195" s="500" t="s">
        <v>250</v>
      </c>
      <c r="D1195" s="500" t="s">
        <v>272</v>
      </c>
      <c r="E1195" s="501">
        <v>1</v>
      </c>
      <c r="G1195" s="500" t="s">
        <v>1019</v>
      </c>
      <c r="H1195" s="501">
        <v>10</v>
      </c>
      <c r="I1195" s="501">
        <v>175</v>
      </c>
      <c r="K1195" s="500" t="s">
        <v>285</v>
      </c>
      <c r="L1195" s="500" t="s">
        <v>1022</v>
      </c>
      <c r="M1195" s="500" t="s">
        <v>1105</v>
      </c>
      <c r="N1195" s="501">
        <v>1</v>
      </c>
      <c r="U1195" s="500" t="s">
        <v>1019</v>
      </c>
      <c r="V1195" s="501">
        <v>10</v>
      </c>
      <c r="W1195" s="501">
        <v>75</v>
      </c>
    </row>
    <row r="1196" spans="1:23" ht="15">
      <c r="A1196" s="500" t="s">
        <v>1003</v>
      </c>
      <c r="B1196" s="500" t="s">
        <v>274</v>
      </c>
      <c r="C1196" s="500" t="s">
        <v>250</v>
      </c>
      <c r="D1196" s="500" t="s">
        <v>273</v>
      </c>
      <c r="E1196" s="501">
        <v>1</v>
      </c>
      <c r="G1196" s="500" t="s">
        <v>1019</v>
      </c>
      <c r="H1196" s="501">
        <v>11</v>
      </c>
      <c r="I1196" s="501">
        <v>130</v>
      </c>
      <c r="K1196" s="500" t="s">
        <v>285</v>
      </c>
      <c r="L1196" s="500" t="s">
        <v>1022</v>
      </c>
      <c r="M1196" s="500" t="s">
        <v>274</v>
      </c>
      <c r="N1196" s="501">
        <v>7</v>
      </c>
      <c r="U1196" s="500" t="s">
        <v>1019</v>
      </c>
      <c r="V1196" s="501">
        <v>11</v>
      </c>
      <c r="W1196" s="501">
        <v>33</v>
      </c>
    </row>
    <row r="1197" spans="1:23" ht="15">
      <c r="A1197" s="500" t="s">
        <v>1003</v>
      </c>
      <c r="B1197" s="500" t="s">
        <v>275</v>
      </c>
      <c r="C1197" s="500" t="s">
        <v>249</v>
      </c>
      <c r="D1197" s="500" t="s">
        <v>272</v>
      </c>
      <c r="E1197" s="501">
        <v>28</v>
      </c>
      <c r="G1197" s="500" t="s">
        <v>1019</v>
      </c>
      <c r="H1197" s="501">
        <v>12</v>
      </c>
      <c r="I1197" s="501">
        <v>184</v>
      </c>
      <c r="K1197" s="500" t="s">
        <v>285</v>
      </c>
      <c r="L1197" s="500" t="s">
        <v>1022</v>
      </c>
      <c r="M1197" s="500" t="s">
        <v>286</v>
      </c>
      <c r="N1197" s="501">
        <v>5</v>
      </c>
      <c r="U1197" s="500" t="s">
        <v>1019</v>
      </c>
      <c r="V1197" s="501">
        <v>12</v>
      </c>
      <c r="W1197" s="501">
        <v>71</v>
      </c>
    </row>
    <row r="1198" spans="1:23" ht="15">
      <c r="A1198" s="500" t="s">
        <v>1003</v>
      </c>
      <c r="B1198" s="500" t="s">
        <v>275</v>
      </c>
      <c r="C1198" s="500" t="s">
        <v>249</v>
      </c>
      <c r="D1198" s="500" t="s">
        <v>273</v>
      </c>
      <c r="E1198" s="501">
        <v>14</v>
      </c>
      <c r="G1198" s="500" t="s">
        <v>1020</v>
      </c>
      <c r="H1198" s="501">
        <v>0</v>
      </c>
      <c r="I1198" s="501">
        <v>20</v>
      </c>
      <c r="K1198" s="500" t="s">
        <v>285</v>
      </c>
      <c r="L1198" s="500" t="s">
        <v>1022</v>
      </c>
      <c r="M1198" s="500" t="s">
        <v>283</v>
      </c>
      <c r="N1198" s="501">
        <v>6140</v>
      </c>
      <c r="U1198" s="500" t="s">
        <v>1020</v>
      </c>
      <c r="V1198" s="501">
        <v>0</v>
      </c>
      <c r="W1198" s="501">
        <v>5</v>
      </c>
    </row>
    <row r="1199" spans="1:23" ht="15">
      <c r="A1199" s="500" t="s">
        <v>1003</v>
      </c>
      <c r="B1199" s="500" t="s">
        <v>275</v>
      </c>
      <c r="C1199" s="500" t="s">
        <v>250</v>
      </c>
      <c r="D1199" s="500" t="s">
        <v>272</v>
      </c>
      <c r="E1199" s="501">
        <v>25</v>
      </c>
      <c r="G1199" s="500" t="s">
        <v>1020</v>
      </c>
      <c r="H1199" s="501">
        <v>1</v>
      </c>
      <c r="I1199" s="501">
        <v>113</v>
      </c>
      <c r="K1199" s="500" t="s">
        <v>285</v>
      </c>
      <c r="L1199" s="500" t="s">
        <v>1022</v>
      </c>
      <c r="M1199" s="500" t="s">
        <v>285</v>
      </c>
      <c r="N1199" s="501">
        <v>352</v>
      </c>
      <c r="U1199" s="500" t="s">
        <v>1020</v>
      </c>
      <c r="V1199" s="501">
        <v>1</v>
      </c>
      <c r="W1199" s="501">
        <v>53</v>
      </c>
    </row>
    <row r="1200" spans="1:23" ht="15">
      <c r="A1200" s="500" t="s">
        <v>1003</v>
      </c>
      <c r="B1200" s="500" t="s">
        <v>275</v>
      </c>
      <c r="C1200" s="500" t="s">
        <v>250</v>
      </c>
      <c r="D1200" s="500" t="s">
        <v>273</v>
      </c>
      <c r="E1200" s="501">
        <v>17</v>
      </c>
      <c r="G1200" s="500" t="s">
        <v>1020</v>
      </c>
      <c r="H1200" s="501">
        <v>2</v>
      </c>
      <c r="I1200" s="501">
        <v>419</v>
      </c>
      <c r="K1200" s="500" t="s">
        <v>285</v>
      </c>
      <c r="L1200" s="500" t="s">
        <v>1022</v>
      </c>
      <c r="M1200" s="500" t="s">
        <v>256</v>
      </c>
      <c r="N1200" s="501">
        <v>16</v>
      </c>
      <c r="U1200" s="500" t="s">
        <v>1020</v>
      </c>
      <c r="V1200" s="501">
        <v>2</v>
      </c>
      <c r="W1200" s="501">
        <v>204</v>
      </c>
    </row>
    <row r="1201" spans="1:23" ht="15">
      <c r="A1201" s="500" t="s">
        <v>1004</v>
      </c>
      <c r="B1201" s="500" t="s">
        <v>254</v>
      </c>
      <c r="C1201" s="500" t="s">
        <v>249</v>
      </c>
      <c r="D1201" s="500" t="s">
        <v>272</v>
      </c>
      <c r="E1201" s="501">
        <v>1564</v>
      </c>
      <c r="G1201" s="500" t="s">
        <v>1020</v>
      </c>
      <c r="H1201" s="501">
        <v>3</v>
      </c>
      <c r="I1201" s="501">
        <v>192</v>
      </c>
      <c r="K1201" s="500" t="s">
        <v>285</v>
      </c>
      <c r="L1201" s="500" t="s">
        <v>1022</v>
      </c>
      <c r="M1201" s="500" t="s">
        <v>257</v>
      </c>
      <c r="N1201" s="501">
        <v>2407</v>
      </c>
      <c r="U1201" s="500" t="s">
        <v>1020</v>
      </c>
      <c r="V1201" s="501">
        <v>3</v>
      </c>
      <c r="W1201" s="501">
        <v>87</v>
      </c>
    </row>
    <row r="1202" spans="1:23" ht="15">
      <c r="A1202" s="500" t="s">
        <v>1004</v>
      </c>
      <c r="B1202" s="500" t="s">
        <v>254</v>
      </c>
      <c r="C1202" s="500" t="s">
        <v>249</v>
      </c>
      <c r="D1202" s="500" t="s">
        <v>273</v>
      </c>
      <c r="E1202" s="501">
        <v>1092</v>
      </c>
      <c r="G1202" s="500" t="s">
        <v>1020</v>
      </c>
      <c r="H1202" s="501">
        <v>4</v>
      </c>
      <c r="I1202" s="501">
        <v>720</v>
      </c>
      <c r="K1202" s="500" t="s">
        <v>285</v>
      </c>
      <c r="L1202" s="500" t="s">
        <v>1025</v>
      </c>
      <c r="M1202" s="500" t="s">
        <v>254</v>
      </c>
      <c r="N1202" s="501">
        <v>13</v>
      </c>
      <c r="U1202" s="500" t="s">
        <v>1020</v>
      </c>
      <c r="V1202" s="501">
        <v>4</v>
      </c>
      <c r="W1202" s="501">
        <v>416</v>
      </c>
    </row>
    <row r="1203" spans="1:23" ht="15">
      <c r="A1203" s="500" t="s">
        <v>1004</v>
      </c>
      <c r="B1203" s="500" t="s">
        <v>254</v>
      </c>
      <c r="C1203" s="500" t="s">
        <v>250</v>
      </c>
      <c r="D1203" s="500" t="s">
        <v>272</v>
      </c>
      <c r="E1203" s="501">
        <v>1481</v>
      </c>
      <c r="G1203" s="500" t="s">
        <v>1020</v>
      </c>
      <c r="H1203" s="501">
        <v>5</v>
      </c>
      <c r="I1203" s="501">
        <v>90</v>
      </c>
      <c r="K1203" s="500" t="s">
        <v>285</v>
      </c>
      <c r="L1203" s="500" t="s">
        <v>1025</v>
      </c>
      <c r="M1203" s="500" t="s">
        <v>562</v>
      </c>
      <c r="N1203" s="501">
        <v>1</v>
      </c>
      <c r="U1203" s="500" t="s">
        <v>1020</v>
      </c>
      <c r="V1203" s="501">
        <v>5</v>
      </c>
      <c r="W1203" s="501">
        <v>73</v>
      </c>
    </row>
    <row r="1204" spans="1:23" ht="15">
      <c r="A1204" s="500" t="s">
        <v>1004</v>
      </c>
      <c r="B1204" s="500" t="s">
        <v>254</v>
      </c>
      <c r="C1204" s="500" t="s">
        <v>250</v>
      </c>
      <c r="D1204" s="500" t="s">
        <v>273</v>
      </c>
      <c r="E1204" s="501">
        <v>904</v>
      </c>
      <c r="G1204" s="500" t="s">
        <v>1020</v>
      </c>
      <c r="H1204" s="501">
        <v>6</v>
      </c>
      <c r="I1204" s="501">
        <v>109</v>
      </c>
      <c r="K1204" s="500" t="s">
        <v>285</v>
      </c>
      <c r="L1204" s="500" t="s">
        <v>1025</v>
      </c>
      <c r="M1204" s="500" t="s">
        <v>558</v>
      </c>
      <c r="N1204" s="501">
        <v>745</v>
      </c>
      <c r="U1204" s="500" t="s">
        <v>1020</v>
      </c>
      <c r="V1204" s="501">
        <v>6</v>
      </c>
      <c r="W1204" s="501">
        <v>83</v>
      </c>
    </row>
    <row r="1205" spans="1:23" ht="15">
      <c r="A1205" s="500" t="s">
        <v>1004</v>
      </c>
      <c r="B1205" s="500" t="s">
        <v>255</v>
      </c>
      <c r="C1205" s="500" t="s">
        <v>249</v>
      </c>
      <c r="D1205" s="500" t="s">
        <v>272</v>
      </c>
      <c r="E1205" s="501">
        <v>890</v>
      </c>
      <c r="G1205" s="500" t="s">
        <v>1020</v>
      </c>
      <c r="H1205" s="501">
        <v>7</v>
      </c>
      <c r="I1205" s="501">
        <v>91</v>
      </c>
      <c r="K1205" s="500" t="s">
        <v>285</v>
      </c>
      <c r="L1205" s="500" t="s">
        <v>1025</v>
      </c>
      <c r="M1205" s="500" t="s">
        <v>559</v>
      </c>
      <c r="N1205" s="501">
        <v>1</v>
      </c>
      <c r="U1205" s="500" t="s">
        <v>1020</v>
      </c>
      <c r="V1205" s="501">
        <v>7</v>
      </c>
      <c r="W1205" s="501">
        <v>52</v>
      </c>
    </row>
    <row r="1206" spans="1:23" ht="15">
      <c r="A1206" s="500" t="s">
        <v>1004</v>
      </c>
      <c r="B1206" s="500" t="s">
        <v>255</v>
      </c>
      <c r="C1206" s="500" t="s">
        <v>249</v>
      </c>
      <c r="D1206" s="500" t="s">
        <v>273</v>
      </c>
      <c r="E1206" s="501">
        <v>1149</v>
      </c>
      <c r="G1206" s="500" t="s">
        <v>1020</v>
      </c>
      <c r="H1206" s="501">
        <v>8</v>
      </c>
      <c r="I1206" s="501">
        <v>67</v>
      </c>
      <c r="K1206" s="500" t="s">
        <v>285</v>
      </c>
      <c r="L1206" s="500" t="s">
        <v>1025</v>
      </c>
      <c r="M1206" s="500" t="s">
        <v>566</v>
      </c>
      <c r="N1206" s="501">
        <v>1</v>
      </c>
      <c r="U1206" s="500" t="s">
        <v>1020</v>
      </c>
      <c r="V1206" s="501">
        <v>8</v>
      </c>
      <c r="W1206" s="501">
        <v>24</v>
      </c>
    </row>
    <row r="1207" spans="1:23" ht="15">
      <c r="A1207" s="500" t="s">
        <v>1004</v>
      </c>
      <c r="B1207" s="500" t="s">
        <v>255</v>
      </c>
      <c r="C1207" s="500" t="s">
        <v>250</v>
      </c>
      <c r="D1207" s="500" t="s">
        <v>272</v>
      </c>
      <c r="E1207" s="501">
        <v>935</v>
      </c>
      <c r="G1207" s="500" t="s">
        <v>1020</v>
      </c>
      <c r="H1207" s="501">
        <v>9</v>
      </c>
      <c r="I1207" s="501">
        <v>63</v>
      </c>
      <c r="K1207" s="500" t="s">
        <v>285</v>
      </c>
      <c r="L1207" s="500" t="s">
        <v>1025</v>
      </c>
      <c r="M1207" s="500" t="s">
        <v>560</v>
      </c>
      <c r="N1207" s="501">
        <v>6</v>
      </c>
      <c r="U1207" s="500" t="s">
        <v>1020</v>
      </c>
      <c r="V1207" s="501">
        <v>9</v>
      </c>
      <c r="W1207" s="501">
        <v>26</v>
      </c>
    </row>
    <row r="1208" spans="1:23" ht="15">
      <c r="A1208" s="500" t="s">
        <v>1004</v>
      </c>
      <c r="B1208" s="500" t="s">
        <v>255</v>
      </c>
      <c r="C1208" s="500" t="s">
        <v>250</v>
      </c>
      <c r="D1208" s="500" t="s">
        <v>273</v>
      </c>
      <c r="E1208" s="501">
        <v>972</v>
      </c>
      <c r="G1208" s="500" t="s">
        <v>1020</v>
      </c>
      <c r="H1208" s="501">
        <v>10</v>
      </c>
      <c r="I1208" s="501">
        <v>23</v>
      </c>
      <c r="K1208" s="500" t="s">
        <v>285</v>
      </c>
      <c r="L1208" s="500" t="s">
        <v>1025</v>
      </c>
      <c r="M1208" s="500" t="s">
        <v>255</v>
      </c>
      <c r="N1208" s="501">
        <v>6</v>
      </c>
      <c r="U1208" s="500" t="s">
        <v>1020</v>
      </c>
      <c r="V1208" s="501">
        <v>10</v>
      </c>
      <c r="W1208" s="501">
        <v>27</v>
      </c>
    </row>
    <row r="1209" spans="1:23" ht="15">
      <c r="A1209" s="500" t="s">
        <v>1004</v>
      </c>
      <c r="B1209" s="500" t="s">
        <v>274</v>
      </c>
      <c r="C1209" s="500" t="s">
        <v>249</v>
      </c>
      <c r="D1209" s="500" t="s">
        <v>272</v>
      </c>
      <c r="E1209" s="501">
        <v>11</v>
      </c>
      <c r="G1209" s="500" t="s">
        <v>1020</v>
      </c>
      <c r="H1209" s="501">
        <v>11</v>
      </c>
      <c r="I1209" s="501">
        <v>34</v>
      </c>
      <c r="K1209" s="500" t="s">
        <v>285</v>
      </c>
      <c r="L1209" s="500" t="s">
        <v>1025</v>
      </c>
      <c r="M1209" s="500" t="s">
        <v>569</v>
      </c>
      <c r="N1209" s="501">
        <v>3</v>
      </c>
      <c r="U1209" s="500" t="s">
        <v>1020</v>
      </c>
      <c r="V1209" s="501">
        <v>11</v>
      </c>
      <c r="W1209" s="501">
        <v>13</v>
      </c>
    </row>
    <row r="1210" spans="1:23" ht="15">
      <c r="A1210" s="500" t="s">
        <v>1004</v>
      </c>
      <c r="B1210" s="500" t="s">
        <v>274</v>
      </c>
      <c r="C1210" s="500" t="s">
        <v>249</v>
      </c>
      <c r="D1210" s="500" t="s">
        <v>273</v>
      </c>
      <c r="E1210" s="501">
        <v>12</v>
      </c>
      <c r="G1210" s="500" t="s">
        <v>1020</v>
      </c>
      <c r="H1210" s="501">
        <v>12</v>
      </c>
      <c r="I1210" s="501">
        <v>23</v>
      </c>
      <c r="K1210" s="500" t="s">
        <v>285</v>
      </c>
      <c r="L1210" s="500" t="s">
        <v>1025</v>
      </c>
      <c r="M1210" s="500" t="s">
        <v>286</v>
      </c>
      <c r="N1210" s="501">
        <v>4</v>
      </c>
      <c r="U1210" s="500" t="s">
        <v>1020</v>
      </c>
      <c r="V1210" s="501">
        <v>12</v>
      </c>
      <c r="W1210" s="501">
        <v>8</v>
      </c>
    </row>
    <row r="1211" spans="1:23" ht="15">
      <c r="A1211" s="500" t="s">
        <v>1004</v>
      </c>
      <c r="B1211" s="500" t="s">
        <v>274</v>
      </c>
      <c r="C1211" s="500" t="s">
        <v>250</v>
      </c>
      <c r="D1211" s="500" t="s">
        <v>272</v>
      </c>
      <c r="E1211" s="501">
        <v>14</v>
      </c>
      <c r="G1211" s="500" t="s">
        <v>1021</v>
      </c>
      <c r="H1211" s="501">
        <v>0</v>
      </c>
      <c r="I1211" s="501">
        <v>224</v>
      </c>
      <c r="K1211" s="500" t="s">
        <v>285</v>
      </c>
      <c r="L1211" s="500" t="s">
        <v>1025</v>
      </c>
      <c r="M1211" s="500" t="s">
        <v>283</v>
      </c>
      <c r="N1211" s="501">
        <v>4292</v>
      </c>
      <c r="U1211" s="500" t="s">
        <v>1021</v>
      </c>
      <c r="V1211" s="501">
        <v>0</v>
      </c>
      <c r="W1211" s="501">
        <v>8</v>
      </c>
    </row>
    <row r="1212" spans="1:23" ht="15">
      <c r="A1212" s="500" t="s">
        <v>1004</v>
      </c>
      <c r="B1212" s="500" t="s">
        <v>274</v>
      </c>
      <c r="C1212" s="500" t="s">
        <v>250</v>
      </c>
      <c r="D1212" s="500" t="s">
        <v>273</v>
      </c>
      <c r="E1212" s="501">
        <v>12</v>
      </c>
      <c r="G1212" s="500" t="s">
        <v>1021</v>
      </c>
      <c r="H1212" s="501">
        <v>1</v>
      </c>
      <c r="I1212" s="501">
        <v>1508</v>
      </c>
      <c r="K1212" s="500" t="s">
        <v>285</v>
      </c>
      <c r="L1212" s="500" t="s">
        <v>1025</v>
      </c>
      <c r="M1212" s="500" t="s">
        <v>284</v>
      </c>
      <c r="N1212" s="501">
        <v>8</v>
      </c>
      <c r="U1212" s="500" t="s">
        <v>1021</v>
      </c>
      <c r="V1212" s="501">
        <v>1</v>
      </c>
      <c r="W1212" s="501">
        <v>63</v>
      </c>
    </row>
    <row r="1213" spans="1:23" ht="15">
      <c r="A1213" s="500" t="s">
        <v>1004</v>
      </c>
      <c r="B1213" s="500" t="s">
        <v>275</v>
      </c>
      <c r="C1213" s="500" t="s">
        <v>249</v>
      </c>
      <c r="D1213" s="500" t="s">
        <v>272</v>
      </c>
      <c r="E1213" s="501">
        <v>563</v>
      </c>
      <c r="G1213" s="500" t="s">
        <v>1021</v>
      </c>
      <c r="H1213" s="501">
        <v>2</v>
      </c>
      <c r="I1213" s="501">
        <v>5216</v>
      </c>
      <c r="K1213" s="500" t="s">
        <v>285</v>
      </c>
      <c r="L1213" s="500" t="s">
        <v>1025</v>
      </c>
      <c r="M1213" s="500" t="s">
        <v>285</v>
      </c>
      <c r="N1213" s="501">
        <v>28</v>
      </c>
      <c r="U1213" s="500" t="s">
        <v>1021</v>
      </c>
      <c r="V1213" s="501">
        <v>2</v>
      </c>
      <c r="W1213" s="501">
        <v>171</v>
      </c>
    </row>
    <row r="1214" spans="1:23" ht="15">
      <c r="A1214" s="500" t="s">
        <v>1004</v>
      </c>
      <c r="B1214" s="500" t="s">
        <v>275</v>
      </c>
      <c r="C1214" s="500" t="s">
        <v>249</v>
      </c>
      <c r="D1214" s="500" t="s">
        <v>273</v>
      </c>
      <c r="E1214" s="501">
        <v>589</v>
      </c>
      <c r="G1214" s="500" t="s">
        <v>1021</v>
      </c>
      <c r="H1214" s="501">
        <v>3</v>
      </c>
      <c r="I1214" s="501">
        <v>2175</v>
      </c>
      <c r="K1214" s="500" t="s">
        <v>285</v>
      </c>
      <c r="L1214" s="500" t="s">
        <v>1025</v>
      </c>
      <c r="M1214" s="500" t="s">
        <v>256</v>
      </c>
      <c r="N1214" s="501">
        <v>8</v>
      </c>
      <c r="U1214" s="500" t="s">
        <v>1021</v>
      </c>
      <c r="V1214" s="501">
        <v>3</v>
      </c>
      <c r="W1214" s="501">
        <v>90</v>
      </c>
    </row>
    <row r="1215" spans="1:23" ht="15">
      <c r="A1215" s="500" t="s">
        <v>1004</v>
      </c>
      <c r="B1215" s="500" t="s">
        <v>275</v>
      </c>
      <c r="C1215" s="500" t="s">
        <v>250</v>
      </c>
      <c r="D1215" s="500" t="s">
        <v>272</v>
      </c>
      <c r="E1215" s="501">
        <v>474</v>
      </c>
      <c r="G1215" s="500" t="s">
        <v>1021</v>
      </c>
      <c r="H1215" s="501">
        <v>4</v>
      </c>
      <c r="I1215" s="501">
        <v>6908</v>
      </c>
      <c r="K1215" s="500" t="s">
        <v>285</v>
      </c>
      <c r="L1215" s="500" t="s">
        <v>1025</v>
      </c>
      <c r="M1215" s="500" t="s">
        <v>257</v>
      </c>
      <c r="N1215" s="501">
        <v>4030</v>
      </c>
      <c r="U1215" s="500" t="s">
        <v>1021</v>
      </c>
      <c r="V1215" s="501">
        <v>4</v>
      </c>
      <c r="W1215" s="501">
        <v>485</v>
      </c>
    </row>
    <row r="1216" spans="1:23" ht="15">
      <c r="A1216" s="500" t="s">
        <v>1004</v>
      </c>
      <c r="B1216" s="500" t="s">
        <v>275</v>
      </c>
      <c r="C1216" s="500" t="s">
        <v>250</v>
      </c>
      <c r="D1216" s="500" t="s">
        <v>273</v>
      </c>
      <c r="E1216" s="501">
        <v>466</v>
      </c>
      <c r="G1216" s="500" t="s">
        <v>1021</v>
      </c>
      <c r="H1216" s="501">
        <v>5</v>
      </c>
      <c r="I1216" s="501">
        <v>952</v>
      </c>
      <c r="K1216" s="500" t="s">
        <v>285</v>
      </c>
      <c r="L1216" s="500" t="s">
        <v>1027</v>
      </c>
      <c r="M1216" s="500" t="s">
        <v>254</v>
      </c>
      <c r="N1216" s="501">
        <v>2</v>
      </c>
      <c r="U1216" s="500" t="s">
        <v>1021</v>
      </c>
      <c r="V1216" s="501">
        <v>5</v>
      </c>
      <c r="W1216" s="501">
        <v>75</v>
      </c>
    </row>
    <row r="1217" spans="1:23" ht="15">
      <c r="A1217" s="500" t="s">
        <v>1005</v>
      </c>
      <c r="B1217" s="500" t="s">
        <v>254</v>
      </c>
      <c r="C1217" s="500" t="s">
        <v>249</v>
      </c>
      <c r="D1217" s="500" t="s">
        <v>272</v>
      </c>
      <c r="E1217" s="501">
        <v>1536</v>
      </c>
      <c r="G1217" s="500" t="s">
        <v>1021</v>
      </c>
      <c r="H1217" s="501">
        <v>6</v>
      </c>
      <c r="I1217" s="501">
        <v>741</v>
      </c>
      <c r="K1217" s="500" t="s">
        <v>285</v>
      </c>
      <c r="L1217" s="500" t="s">
        <v>1027</v>
      </c>
      <c r="M1217" s="500" t="s">
        <v>562</v>
      </c>
      <c r="N1217" s="501">
        <v>1</v>
      </c>
      <c r="U1217" s="500" t="s">
        <v>1021</v>
      </c>
      <c r="V1217" s="501">
        <v>6</v>
      </c>
      <c r="W1217" s="501">
        <v>68</v>
      </c>
    </row>
    <row r="1218" spans="1:23" ht="15">
      <c r="A1218" s="500" t="s">
        <v>1005</v>
      </c>
      <c r="B1218" s="500" t="s">
        <v>254</v>
      </c>
      <c r="C1218" s="500" t="s">
        <v>249</v>
      </c>
      <c r="D1218" s="500" t="s">
        <v>273</v>
      </c>
      <c r="E1218" s="501">
        <v>380</v>
      </c>
      <c r="G1218" s="500" t="s">
        <v>1021</v>
      </c>
      <c r="H1218" s="501">
        <v>7</v>
      </c>
      <c r="I1218" s="501">
        <v>676</v>
      </c>
      <c r="K1218" s="500" t="s">
        <v>285</v>
      </c>
      <c r="L1218" s="500" t="s">
        <v>1027</v>
      </c>
      <c r="M1218" s="500" t="s">
        <v>558</v>
      </c>
      <c r="N1218" s="501">
        <v>3266</v>
      </c>
      <c r="U1218" s="500" t="s">
        <v>1021</v>
      </c>
      <c r="V1218" s="501">
        <v>7</v>
      </c>
      <c r="W1218" s="501">
        <v>44</v>
      </c>
    </row>
    <row r="1219" spans="1:23" ht="15">
      <c r="A1219" s="500" t="s">
        <v>1005</v>
      </c>
      <c r="B1219" s="500" t="s">
        <v>254</v>
      </c>
      <c r="C1219" s="500" t="s">
        <v>250</v>
      </c>
      <c r="D1219" s="500" t="s">
        <v>272</v>
      </c>
      <c r="E1219" s="501">
        <v>1769</v>
      </c>
      <c r="G1219" s="500" t="s">
        <v>1021</v>
      </c>
      <c r="H1219" s="501">
        <v>8</v>
      </c>
      <c r="I1219" s="501">
        <v>560</v>
      </c>
      <c r="K1219" s="500" t="s">
        <v>285</v>
      </c>
      <c r="L1219" s="500" t="s">
        <v>1027</v>
      </c>
      <c r="M1219" s="500" t="s">
        <v>563</v>
      </c>
      <c r="N1219" s="501">
        <v>2</v>
      </c>
      <c r="U1219" s="500" t="s">
        <v>1021</v>
      </c>
      <c r="V1219" s="501">
        <v>8</v>
      </c>
      <c r="W1219" s="501">
        <v>19</v>
      </c>
    </row>
    <row r="1220" spans="1:23" ht="15">
      <c r="A1220" s="500" t="s">
        <v>1005</v>
      </c>
      <c r="B1220" s="500" t="s">
        <v>254</v>
      </c>
      <c r="C1220" s="500" t="s">
        <v>250</v>
      </c>
      <c r="D1220" s="500" t="s">
        <v>273</v>
      </c>
      <c r="E1220" s="501">
        <v>390</v>
      </c>
      <c r="G1220" s="500" t="s">
        <v>1021</v>
      </c>
      <c r="H1220" s="501">
        <v>9</v>
      </c>
      <c r="I1220" s="501">
        <v>441</v>
      </c>
      <c r="K1220" s="500" t="s">
        <v>285</v>
      </c>
      <c r="L1220" s="500" t="s">
        <v>1027</v>
      </c>
      <c r="M1220" s="500" t="s">
        <v>560</v>
      </c>
      <c r="N1220" s="501">
        <v>8</v>
      </c>
      <c r="U1220" s="500" t="s">
        <v>1021</v>
      </c>
      <c r="V1220" s="501">
        <v>9</v>
      </c>
      <c r="W1220" s="501">
        <v>18</v>
      </c>
    </row>
    <row r="1221" spans="1:23" ht="15">
      <c r="A1221" s="500" t="s">
        <v>1005</v>
      </c>
      <c r="B1221" s="500" t="s">
        <v>255</v>
      </c>
      <c r="C1221" s="500" t="s">
        <v>249</v>
      </c>
      <c r="D1221" s="500" t="s">
        <v>272</v>
      </c>
      <c r="E1221" s="501">
        <v>15</v>
      </c>
      <c r="G1221" s="500" t="s">
        <v>1021</v>
      </c>
      <c r="H1221" s="501">
        <v>10</v>
      </c>
      <c r="I1221" s="501">
        <v>339</v>
      </c>
      <c r="K1221" s="500" t="s">
        <v>285</v>
      </c>
      <c r="L1221" s="500" t="s">
        <v>1027</v>
      </c>
      <c r="M1221" s="500" t="s">
        <v>255</v>
      </c>
      <c r="N1221" s="501">
        <v>2</v>
      </c>
      <c r="U1221" s="500" t="s">
        <v>1021</v>
      </c>
      <c r="V1221" s="501">
        <v>10</v>
      </c>
      <c r="W1221" s="501">
        <v>4</v>
      </c>
    </row>
    <row r="1222" spans="1:23" ht="15">
      <c r="A1222" s="500" t="s">
        <v>1005</v>
      </c>
      <c r="B1222" s="500" t="s">
        <v>255</v>
      </c>
      <c r="C1222" s="500" t="s">
        <v>249</v>
      </c>
      <c r="D1222" s="500" t="s">
        <v>273</v>
      </c>
      <c r="E1222" s="501">
        <v>29</v>
      </c>
      <c r="G1222" s="500" t="s">
        <v>1021</v>
      </c>
      <c r="H1222" s="501">
        <v>11</v>
      </c>
      <c r="I1222" s="501">
        <v>217</v>
      </c>
      <c r="K1222" s="500" t="s">
        <v>285</v>
      </c>
      <c r="L1222" s="500" t="s">
        <v>1027</v>
      </c>
      <c r="M1222" s="500" t="s">
        <v>569</v>
      </c>
      <c r="N1222" s="501">
        <v>1</v>
      </c>
      <c r="U1222" s="500" t="s">
        <v>1021</v>
      </c>
      <c r="V1222" s="501">
        <v>11</v>
      </c>
      <c r="W1222" s="501">
        <v>3</v>
      </c>
    </row>
    <row r="1223" spans="1:23" ht="15">
      <c r="A1223" s="500" t="s">
        <v>1005</v>
      </c>
      <c r="B1223" s="500" t="s">
        <v>255</v>
      </c>
      <c r="C1223" s="500" t="s">
        <v>250</v>
      </c>
      <c r="D1223" s="500" t="s">
        <v>272</v>
      </c>
      <c r="E1223" s="501">
        <v>22</v>
      </c>
      <c r="G1223" s="500" t="s">
        <v>1021</v>
      </c>
      <c r="H1223" s="501">
        <v>12</v>
      </c>
      <c r="I1223" s="501">
        <v>403</v>
      </c>
      <c r="K1223" s="500" t="s">
        <v>285</v>
      </c>
      <c r="L1223" s="500" t="s">
        <v>1027</v>
      </c>
      <c r="M1223" s="500" t="s">
        <v>274</v>
      </c>
      <c r="N1223" s="501">
        <v>2</v>
      </c>
      <c r="U1223" s="500" t="s">
        <v>1021</v>
      </c>
      <c r="V1223" s="501">
        <v>12</v>
      </c>
      <c r="W1223" s="501">
        <v>3</v>
      </c>
    </row>
    <row r="1224" spans="1:23" ht="15">
      <c r="A1224" s="500" t="s">
        <v>1005</v>
      </c>
      <c r="B1224" s="500" t="s">
        <v>255</v>
      </c>
      <c r="C1224" s="500" t="s">
        <v>250</v>
      </c>
      <c r="D1224" s="500" t="s">
        <v>273</v>
      </c>
      <c r="E1224" s="501">
        <v>25</v>
      </c>
      <c r="G1224" s="500" t="s">
        <v>1022</v>
      </c>
      <c r="H1224" s="501">
        <v>0</v>
      </c>
      <c r="I1224" s="501">
        <v>151</v>
      </c>
      <c r="K1224" s="500" t="s">
        <v>285</v>
      </c>
      <c r="L1224" s="500" t="s">
        <v>1027</v>
      </c>
      <c r="M1224" s="500" t="s">
        <v>286</v>
      </c>
      <c r="N1224" s="501">
        <v>12</v>
      </c>
      <c r="U1224" s="500" t="s">
        <v>1022</v>
      </c>
      <c r="V1224" s="501">
        <v>0</v>
      </c>
      <c r="W1224" s="501">
        <v>39</v>
      </c>
    </row>
    <row r="1225" spans="1:23" ht="15">
      <c r="A1225" s="500" t="s">
        <v>1005</v>
      </c>
      <c r="B1225" s="500" t="s">
        <v>274</v>
      </c>
      <c r="C1225" s="500" t="s">
        <v>249</v>
      </c>
      <c r="D1225" s="500" t="s">
        <v>273</v>
      </c>
      <c r="E1225" s="501">
        <v>1</v>
      </c>
      <c r="G1225" s="500" t="s">
        <v>1022</v>
      </c>
      <c r="H1225" s="501">
        <v>1</v>
      </c>
      <c r="I1225" s="501">
        <v>664</v>
      </c>
      <c r="K1225" s="500" t="s">
        <v>285</v>
      </c>
      <c r="L1225" s="500" t="s">
        <v>1027</v>
      </c>
      <c r="M1225" s="500" t="s">
        <v>283</v>
      </c>
      <c r="N1225" s="501">
        <v>7804</v>
      </c>
      <c r="U1225" s="500" t="s">
        <v>1022</v>
      </c>
      <c r="V1225" s="501">
        <v>1</v>
      </c>
      <c r="W1225" s="501">
        <v>248</v>
      </c>
    </row>
    <row r="1226" spans="1:23" ht="15">
      <c r="A1226" s="500" t="s">
        <v>1005</v>
      </c>
      <c r="B1226" s="500" t="s">
        <v>274</v>
      </c>
      <c r="C1226" s="500" t="s">
        <v>250</v>
      </c>
      <c r="D1226" s="500" t="s">
        <v>272</v>
      </c>
      <c r="E1226" s="501">
        <v>1</v>
      </c>
      <c r="G1226" s="500" t="s">
        <v>1022</v>
      </c>
      <c r="H1226" s="501">
        <v>2</v>
      </c>
      <c r="I1226" s="501">
        <v>1887</v>
      </c>
      <c r="K1226" s="500" t="s">
        <v>285</v>
      </c>
      <c r="L1226" s="500" t="s">
        <v>1027</v>
      </c>
      <c r="M1226" s="500" t="s">
        <v>284</v>
      </c>
      <c r="N1226" s="501">
        <v>1</v>
      </c>
      <c r="U1226" s="500" t="s">
        <v>1022</v>
      </c>
      <c r="V1226" s="501">
        <v>2</v>
      </c>
      <c r="W1226" s="501">
        <v>613</v>
      </c>
    </row>
    <row r="1227" spans="1:23" ht="15">
      <c r="A1227" s="500" t="s">
        <v>1005</v>
      </c>
      <c r="B1227" s="500" t="s">
        <v>275</v>
      </c>
      <c r="C1227" s="500" t="s">
        <v>249</v>
      </c>
      <c r="D1227" s="500" t="s">
        <v>272</v>
      </c>
      <c r="E1227" s="501">
        <v>851</v>
      </c>
      <c r="G1227" s="500" t="s">
        <v>1022</v>
      </c>
      <c r="H1227" s="501">
        <v>3</v>
      </c>
      <c r="I1227" s="501">
        <v>827</v>
      </c>
      <c r="K1227" s="500" t="s">
        <v>285</v>
      </c>
      <c r="L1227" s="500" t="s">
        <v>1027</v>
      </c>
      <c r="M1227" s="500" t="s">
        <v>285</v>
      </c>
      <c r="N1227" s="501">
        <v>148</v>
      </c>
      <c r="U1227" s="500" t="s">
        <v>1022</v>
      </c>
      <c r="V1227" s="501">
        <v>3</v>
      </c>
      <c r="W1227" s="501">
        <v>229</v>
      </c>
    </row>
    <row r="1228" spans="1:23" ht="15">
      <c r="A1228" s="500" t="s">
        <v>1005</v>
      </c>
      <c r="B1228" s="500" t="s">
        <v>275</v>
      </c>
      <c r="C1228" s="500" t="s">
        <v>249</v>
      </c>
      <c r="D1228" s="500" t="s">
        <v>273</v>
      </c>
      <c r="E1228" s="501">
        <v>312</v>
      </c>
      <c r="G1228" s="500" t="s">
        <v>1022</v>
      </c>
      <c r="H1228" s="501">
        <v>4</v>
      </c>
      <c r="I1228" s="501">
        <v>3663</v>
      </c>
      <c r="K1228" s="500" t="s">
        <v>285</v>
      </c>
      <c r="L1228" s="500" t="s">
        <v>1027</v>
      </c>
      <c r="M1228" s="500" t="s">
        <v>257</v>
      </c>
      <c r="N1228" s="501">
        <v>1020</v>
      </c>
      <c r="U1228" s="500" t="s">
        <v>1022</v>
      </c>
      <c r="V1228" s="501">
        <v>4</v>
      </c>
      <c r="W1228" s="501">
        <v>1424</v>
      </c>
    </row>
    <row r="1229" spans="1:23" ht="15">
      <c r="A1229" s="500" t="s">
        <v>1005</v>
      </c>
      <c r="B1229" s="500" t="s">
        <v>275</v>
      </c>
      <c r="C1229" s="500" t="s">
        <v>250</v>
      </c>
      <c r="D1229" s="500" t="s">
        <v>272</v>
      </c>
      <c r="E1229" s="501">
        <v>915</v>
      </c>
      <c r="G1229" s="500" t="s">
        <v>1022</v>
      </c>
      <c r="H1229" s="501">
        <v>5</v>
      </c>
      <c r="I1229" s="501">
        <v>555</v>
      </c>
      <c r="K1229" s="500" t="s">
        <v>285</v>
      </c>
      <c r="L1229" s="500" t="s">
        <v>1031</v>
      </c>
      <c r="M1229" s="500" t="s">
        <v>254</v>
      </c>
      <c r="N1229" s="501">
        <v>15</v>
      </c>
      <c r="U1229" s="500" t="s">
        <v>1022</v>
      </c>
      <c r="V1229" s="501">
        <v>5</v>
      </c>
      <c r="W1229" s="501">
        <v>186</v>
      </c>
    </row>
    <row r="1230" spans="1:23" ht="15">
      <c r="A1230" s="500" t="s">
        <v>1005</v>
      </c>
      <c r="B1230" s="500" t="s">
        <v>275</v>
      </c>
      <c r="C1230" s="500" t="s">
        <v>250</v>
      </c>
      <c r="D1230" s="500" t="s">
        <v>273</v>
      </c>
      <c r="E1230" s="501">
        <v>298</v>
      </c>
      <c r="G1230" s="500" t="s">
        <v>1022</v>
      </c>
      <c r="H1230" s="501">
        <v>6</v>
      </c>
      <c r="I1230" s="501">
        <v>528</v>
      </c>
      <c r="K1230" s="500" t="s">
        <v>285</v>
      </c>
      <c r="L1230" s="500" t="s">
        <v>1031</v>
      </c>
      <c r="M1230" s="500" t="s">
        <v>564</v>
      </c>
      <c r="N1230" s="501">
        <v>3</v>
      </c>
      <c r="U1230" s="500" t="s">
        <v>1022</v>
      </c>
      <c r="V1230" s="501">
        <v>6</v>
      </c>
      <c r="W1230" s="501">
        <v>128</v>
      </c>
    </row>
    <row r="1231" spans="1:23" ht="15">
      <c r="A1231" s="500" t="s">
        <v>1006</v>
      </c>
      <c r="B1231" s="500" t="s">
        <v>254</v>
      </c>
      <c r="C1231" s="500" t="s">
        <v>249</v>
      </c>
      <c r="D1231" s="500" t="s">
        <v>272</v>
      </c>
      <c r="E1231" s="501">
        <v>870</v>
      </c>
      <c r="G1231" s="500" t="s">
        <v>1022</v>
      </c>
      <c r="H1231" s="501">
        <v>7</v>
      </c>
      <c r="I1231" s="501">
        <v>485</v>
      </c>
      <c r="K1231" s="500" t="s">
        <v>285</v>
      </c>
      <c r="L1231" s="500" t="s">
        <v>1031</v>
      </c>
      <c r="M1231" s="500" t="s">
        <v>561</v>
      </c>
      <c r="N1231" s="501">
        <v>2</v>
      </c>
      <c r="U1231" s="500" t="s">
        <v>1022</v>
      </c>
      <c r="V1231" s="501">
        <v>7</v>
      </c>
      <c r="W1231" s="501">
        <v>86</v>
      </c>
    </row>
    <row r="1232" spans="1:23" ht="15">
      <c r="A1232" s="500" t="s">
        <v>1006</v>
      </c>
      <c r="B1232" s="500" t="s">
        <v>254</v>
      </c>
      <c r="C1232" s="500" t="s">
        <v>249</v>
      </c>
      <c r="D1232" s="500" t="s">
        <v>273</v>
      </c>
      <c r="E1232" s="501">
        <v>676</v>
      </c>
      <c r="G1232" s="500" t="s">
        <v>1022</v>
      </c>
      <c r="H1232" s="501">
        <v>8</v>
      </c>
      <c r="I1232" s="501">
        <v>424</v>
      </c>
      <c r="K1232" s="500" t="s">
        <v>285</v>
      </c>
      <c r="L1232" s="500" t="s">
        <v>1031</v>
      </c>
      <c r="M1232" s="500" t="s">
        <v>558</v>
      </c>
      <c r="N1232" s="501">
        <v>2940</v>
      </c>
      <c r="U1232" s="500" t="s">
        <v>1022</v>
      </c>
      <c r="V1232" s="501">
        <v>8</v>
      </c>
      <c r="W1232" s="501">
        <v>54</v>
      </c>
    </row>
    <row r="1233" spans="1:23" ht="15">
      <c r="A1233" s="500" t="s">
        <v>1006</v>
      </c>
      <c r="B1233" s="500" t="s">
        <v>254</v>
      </c>
      <c r="C1233" s="500" t="s">
        <v>250</v>
      </c>
      <c r="D1233" s="500" t="s">
        <v>272</v>
      </c>
      <c r="E1233" s="501">
        <v>884</v>
      </c>
      <c r="G1233" s="500" t="s">
        <v>1022</v>
      </c>
      <c r="H1233" s="501">
        <v>9</v>
      </c>
      <c r="I1233" s="501">
        <v>293</v>
      </c>
      <c r="K1233" s="500" t="s">
        <v>285</v>
      </c>
      <c r="L1233" s="500" t="s">
        <v>1031</v>
      </c>
      <c r="M1233" s="500" t="s">
        <v>563</v>
      </c>
      <c r="N1233" s="501">
        <v>2</v>
      </c>
      <c r="U1233" s="500" t="s">
        <v>1022</v>
      </c>
      <c r="V1233" s="501">
        <v>9</v>
      </c>
      <c r="W1233" s="501">
        <v>44</v>
      </c>
    </row>
    <row r="1234" spans="1:23" ht="15">
      <c r="A1234" s="500" t="s">
        <v>1006</v>
      </c>
      <c r="B1234" s="500" t="s">
        <v>254</v>
      </c>
      <c r="C1234" s="500" t="s">
        <v>250</v>
      </c>
      <c r="D1234" s="500" t="s">
        <v>273</v>
      </c>
      <c r="E1234" s="501">
        <v>589</v>
      </c>
      <c r="G1234" s="500" t="s">
        <v>1022</v>
      </c>
      <c r="H1234" s="501">
        <v>10</v>
      </c>
      <c r="I1234" s="501">
        <v>248</v>
      </c>
      <c r="K1234" s="500" t="s">
        <v>285</v>
      </c>
      <c r="L1234" s="500" t="s">
        <v>1031</v>
      </c>
      <c r="M1234" s="500" t="s">
        <v>559</v>
      </c>
      <c r="N1234" s="501">
        <v>3</v>
      </c>
      <c r="U1234" s="500" t="s">
        <v>1022</v>
      </c>
      <c r="V1234" s="501">
        <v>10</v>
      </c>
      <c r="W1234" s="501">
        <v>24</v>
      </c>
    </row>
    <row r="1235" spans="1:23" ht="15">
      <c r="A1235" s="500" t="s">
        <v>1006</v>
      </c>
      <c r="B1235" s="500" t="s">
        <v>255</v>
      </c>
      <c r="C1235" s="500" t="s">
        <v>249</v>
      </c>
      <c r="D1235" s="500" t="s">
        <v>272</v>
      </c>
      <c r="E1235" s="501">
        <v>803</v>
      </c>
      <c r="G1235" s="500" t="s">
        <v>1022</v>
      </c>
      <c r="H1235" s="501">
        <v>11</v>
      </c>
      <c r="I1235" s="501">
        <v>196</v>
      </c>
      <c r="K1235" s="500" t="s">
        <v>285</v>
      </c>
      <c r="L1235" s="500" t="s">
        <v>1031</v>
      </c>
      <c r="M1235" s="500" t="s">
        <v>560</v>
      </c>
      <c r="N1235" s="501">
        <v>37</v>
      </c>
      <c r="U1235" s="500" t="s">
        <v>1022</v>
      </c>
      <c r="V1235" s="501">
        <v>11</v>
      </c>
      <c r="W1235" s="501">
        <v>19</v>
      </c>
    </row>
    <row r="1236" spans="1:23" ht="15">
      <c r="A1236" s="500" t="s">
        <v>1006</v>
      </c>
      <c r="B1236" s="500" t="s">
        <v>255</v>
      </c>
      <c r="C1236" s="500" t="s">
        <v>249</v>
      </c>
      <c r="D1236" s="500" t="s">
        <v>273</v>
      </c>
      <c r="E1236" s="501">
        <v>387</v>
      </c>
      <c r="G1236" s="500" t="s">
        <v>1022</v>
      </c>
      <c r="H1236" s="501">
        <v>12</v>
      </c>
      <c r="I1236" s="501">
        <v>226</v>
      </c>
      <c r="K1236" s="500" t="s">
        <v>285</v>
      </c>
      <c r="L1236" s="500" t="s">
        <v>1031</v>
      </c>
      <c r="M1236" s="500" t="s">
        <v>255</v>
      </c>
      <c r="N1236" s="501">
        <v>38</v>
      </c>
      <c r="U1236" s="500" t="s">
        <v>1022</v>
      </c>
      <c r="V1236" s="501">
        <v>12</v>
      </c>
      <c r="W1236" s="501">
        <v>23</v>
      </c>
    </row>
    <row r="1237" spans="1:23" ht="15">
      <c r="A1237" s="500" t="s">
        <v>1006</v>
      </c>
      <c r="B1237" s="500" t="s">
        <v>255</v>
      </c>
      <c r="C1237" s="500" t="s">
        <v>250</v>
      </c>
      <c r="D1237" s="500" t="s">
        <v>272</v>
      </c>
      <c r="E1237" s="501">
        <v>857</v>
      </c>
      <c r="G1237" s="500" t="s">
        <v>1023</v>
      </c>
      <c r="H1237" s="501">
        <v>0</v>
      </c>
      <c r="I1237" s="501">
        <v>107</v>
      </c>
      <c r="K1237" s="500" t="s">
        <v>285</v>
      </c>
      <c r="L1237" s="500" t="s">
        <v>1031</v>
      </c>
      <c r="M1237" s="500" t="s">
        <v>567</v>
      </c>
      <c r="N1237" s="501">
        <v>4</v>
      </c>
      <c r="U1237" s="500" t="s">
        <v>1023</v>
      </c>
      <c r="V1237" s="501">
        <v>0</v>
      </c>
      <c r="W1237" s="501">
        <v>137</v>
      </c>
    </row>
    <row r="1238" spans="1:23" ht="15">
      <c r="A1238" s="500" t="s">
        <v>1006</v>
      </c>
      <c r="B1238" s="500" t="s">
        <v>255</v>
      </c>
      <c r="C1238" s="500" t="s">
        <v>250</v>
      </c>
      <c r="D1238" s="500" t="s">
        <v>273</v>
      </c>
      <c r="E1238" s="501">
        <v>363</v>
      </c>
      <c r="G1238" s="500" t="s">
        <v>1023</v>
      </c>
      <c r="H1238" s="501">
        <v>1</v>
      </c>
      <c r="I1238" s="501">
        <v>503</v>
      </c>
      <c r="K1238" s="500" t="s">
        <v>285</v>
      </c>
      <c r="L1238" s="500" t="s">
        <v>1031</v>
      </c>
      <c r="M1238" s="500" t="s">
        <v>569</v>
      </c>
      <c r="N1238" s="501">
        <v>1</v>
      </c>
      <c r="U1238" s="500" t="s">
        <v>1023</v>
      </c>
      <c r="V1238" s="501">
        <v>1</v>
      </c>
      <c r="W1238" s="501">
        <v>756</v>
      </c>
    </row>
    <row r="1239" spans="1:23" ht="15">
      <c r="A1239" s="500" t="s">
        <v>1006</v>
      </c>
      <c r="B1239" s="500" t="s">
        <v>274</v>
      </c>
      <c r="C1239" s="500" t="s">
        <v>249</v>
      </c>
      <c r="D1239" s="500" t="s">
        <v>272</v>
      </c>
      <c r="E1239" s="501">
        <v>3</v>
      </c>
      <c r="G1239" s="500" t="s">
        <v>1023</v>
      </c>
      <c r="H1239" s="501">
        <v>2</v>
      </c>
      <c r="I1239" s="501">
        <v>1652</v>
      </c>
      <c r="K1239" s="500" t="s">
        <v>285</v>
      </c>
      <c r="L1239" s="500" t="s">
        <v>1031</v>
      </c>
      <c r="M1239" s="500" t="s">
        <v>274</v>
      </c>
      <c r="N1239" s="501">
        <v>1</v>
      </c>
      <c r="U1239" s="500" t="s">
        <v>1023</v>
      </c>
      <c r="V1239" s="501">
        <v>2</v>
      </c>
      <c r="W1239" s="501">
        <v>2321</v>
      </c>
    </row>
    <row r="1240" spans="1:23" ht="15">
      <c r="A1240" s="500" t="s">
        <v>1006</v>
      </c>
      <c r="B1240" s="500" t="s">
        <v>274</v>
      </c>
      <c r="C1240" s="500" t="s">
        <v>249</v>
      </c>
      <c r="D1240" s="500" t="s">
        <v>273</v>
      </c>
      <c r="E1240" s="501">
        <v>1</v>
      </c>
      <c r="G1240" s="500" t="s">
        <v>1023</v>
      </c>
      <c r="H1240" s="501">
        <v>3</v>
      </c>
      <c r="I1240" s="501">
        <v>846</v>
      </c>
      <c r="K1240" s="500" t="s">
        <v>285</v>
      </c>
      <c r="L1240" s="500" t="s">
        <v>1031</v>
      </c>
      <c r="M1240" s="500" t="s">
        <v>286</v>
      </c>
      <c r="N1240" s="501">
        <v>34</v>
      </c>
      <c r="U1240" s="500" t="s">
        <v>1023</v>
      </c>
      <c r="V1240" s="501">
        <v>3</v>
      </c>
      <c r="W1240" s="501">
        <v>1005</v>
      </c>
    </row>
    <row r="1241" spans="1:23" ht="15">
      <c r="A1241" s="500" t="s">
        <v>1006</v>
      </c>
      <c r="B1241" s="500" t="s">
        <v>274</v>
      </c>
      <c r="C1241" s="500" t="s">
        <v>250</v>
      </c>
      <c r="D1241" s="500" t="s">
        <v>272</v>
      </c>
      <c r="E1241" s="501">
        <v>5</v>
      </c>
      <c r="G1241" s="500" t="s">
        <v>1023</v>
      </c>
      <c r="H1241" s="501">
        <v>4</v>
      </c>
      <c r="I1241" s="501">
        <v>3396</v>
      </c>
      <c r="K1241" s="500" t="s">
        <v>285</v>
      </c>
      <c r="L1241" s="500" t="s">
        <v>1031</v>
      </c>
      <c r="M1241" s="500" t="s">
        <v>283</v>
      </c>
      <c r="N1241" s="501">
        <v>9339</v>
      </c>
      <c r="U1241" s="500" t="s">
        <v>1023</v>
      </c>
      <c r="V1241" s="501">
        <v>4</v>
      </c>
      <c r="W1241" s="501">
        <v>6225</v>
      </c>
    </row>
    <row r="1242" spans="1:23" ht="15">
      <c r="A1242" s="500" t="s">
        <v>1006</v>
      </c>
      <c r="B1242" s="500" t="s">
        <v>274</v>
      </c>
      <c r="C1242" s="500" t="s">
        <v>250</v>
      </c>
      <c r="D1242" s="500" t="s">
        <v>273</v>
      </c>
      <c r="E1242" s="501">
        <v>2</v>
      </c>
      <c r="G1242" s="500" t="s">
        <v>1023</v>
      </c>
      <c r="H1242" s="501">
        <v>5</v>
      </c>
      <c r="I1242" s="501">
        <v>631</v>
      </c>
      <c r="K1242" s="500" t="s">
        <v>285</v>
      </c>
      <c r="L1242" s="500" t="s">
        <v>1031</v>
      </c>
      <c r="M1242" s="500" t="s">
        <v>284</v>
      </c>
      <c r="N1242" s="501">
        <v>4</v>
      </c>
      <c r="U1242" s="500" t="s">
        <v>1023</v>
      </c>
      <c r="V1242" s="501">
        <v>5</v>
      </c>
      <c r="W1242" s="501">
        <v>917</v>
      </c>
    </row>
    <row r="1243" spans="1:23" ht="15">
      <c r="A1243" s="500" t="s">
        <v>1006</v>
      </c>
      <c r="B1243" s="500" t="s">
        <v>275</v>
      </c>
      <c r="C1243" s="500" t="s">
        <v>249</v>
      </c>
      <c r="D1243" s="500" t="s">
        <v>272</v>
      </c>
      <c r="E1243" s="501">
        <v>148</v>
      </c>
      <c r="G1243" s="500" t="s">
        <v>1023</v>
      </c>
      <c r="H1243" s="501">
        <v>6</v>
      </c>
      <c r="I1243" s="501">
        <v>565</v>
      </c>
      <c r="K1243" s="500" t="s">
        <v>285</v>
      </c>
      <c r="L1243" s="500" t="s">
        <v>1031</v>
      </c>
      <c r="M1243" s="500" t="s">
        <v>285</v>
      </c>
      <c r="N1243" s="501">
        <v>205</v>
      </c>
      <c r="U1243" s="500" t="s">
        <v>1023</v>
      </c>
      <c r="V1243" s="501">
        <v>6</v>
      </c>
      <c r="W1243" s="501">
        <v>827</v>
      </c>
    </row>
    <row r="1244" spans="1:23" ht="15">
      <c r="A1244" s="500" t="s">
        <v>1006</v>
      </c>
      <c r="B1244" s="500" t="s">
        <v>275</v>
      </c>
      <c r="C1244" s="500" t="s">
        <v>249</v>
      </c>
      <c r="D1244" s="500" t="s">
        <v>273</v>
      </c>
      <c r="E1244" s="501">
        <v>67</v>
      </c>
      <c r="G1244" s="500" t="s">
        <v>1023</v>
      </c>
      <c r="H1244" s="501">
        <v>7</v>
      </c>
      <c r="I1244" s="501">
        <v>464</v>
      </c>
      <c r="K1244" s="500" t="s">
        <v>285</v>
      </c>
      <c r="L1244" s="500" t="s">
        <v>1031</v>
      </c>
      <c r="M1244" s="500" t="s">
        <v>256</v>
      </c>
      <c r="N1244" s="501">
        <v>9</v>
      </c>
      <c r="U1244" s="500" t="s">
        <v>1023</v>
      </c>
      <c r="V1244" s="501">
        <v>7</v>
      </c>
      <c r="W1244" s="501">
        <v>614</v>
      </c>
    </row>
    <row r="1245" spans="1:23" ht="15">
      <c r="A1245" s="500" t="s">
        <v>1006</v>
      </c>
      <c r="B1245" s="500" t="s">
        <v>275</v>
      </c>
      <c r="C1245" s="500" t="s">
        <v>250</v>
      </c>
      <c r="D1245" s="500" t="s">
        <v>272</v>
      </c>
      <c r="E1245" s="501">
        <v>181</v>
      </c>
      <c r="G1245" s="500" t="s">
        <v>1023</v>
      </c>
      <c r="H1245" s="501">
        <v>8</v>
      </c>
      <c r="I1245" s="501">
        <v>378</v>
      </c>
      <c r="K1245" s="500" t="s">
        <v>285</v>
      </c>
      <c r="L1245" s="500" t="s">
        <v>1031</v>
      </c>
      <c r="M1245" s="500" t="s">
        <v>257</v>
      </c>
      <c r="N1245" s="501">
        <v>1839</v>
      </c>
      <c r="U1245" s="500" t="s">
        <v>1023</v>
      </c>
      <c r="V1245" s="501">
        <v>8</v>
      </c>
      <c r="W1245" s="501">
        <v>409</v>
      </c>
    </row>
    <row r="1246" spans="1:23" ht="15">
      <c r="A1246" s="500" t="s">
        <v>1006</v>
      </c>
      <c r="B1246" s="500" t="s">
        <v>275</v>
      </c>
      <c r="C1246" s="500" t="s">
        <v>250</v>
      </c>
      <c r="D1246" s="500" t="s">
        <v>273</v>
      </c>
      <c r="E1246" s="501">
        <v>83</v>
      </c>
      <c r="G1246" s="500" t="s">
        <v>1023</v>
      </c>
      <c r="H1246" s="501">
        <v>9</v>
      </c>
      <c r="I1246" s="501">
        <v>302</v>
      </c>
      <c r="K1246" s="500" t="s">
        <v>285</v>
      </c>
      <c r="L1246" s="500" t="s">
        <v>1033</v>
      </c>
      <c r="M1246" s="500" t="s">
        <v>254</v>
      </c>
      <c r="N1246" s="501">
        <v>23</v>
      </c>
      <c r="U1246" s="500" t="s">
        <v>1023</v>
      </c>
      <c r="V1246" s="501">
        <v>9</v>
      </c>
      <c r="W1246" s="501">
        <v>265</v>
      </c>
    </row>
    <row r="1247" spans="1:23" ht="15">
      <c r="A1247" s="500" t="s">
        <v>1007</v>
      </c>
      <c r="B1247" s="500" t="s">
        <v>254</v>
      </c>
      <c r="C1247" s="500" t="s">
        <v>249</v>
      </c>
      <c r="D1247" s="500" t="s">
        <v>272</v>
      </c>
      <c r="E1247" s="501">
        <v>1302</v>
      </c>
      <c r="G1247" s="500" t="s">
        <v>1023</v>
      </c>
      <c r="H1247" s="501">
        <v>10</v>
      </c>
      <c r="I1247" s="501">
        <v>233</v>
      </c>
      <c r="K1247" s="500" t="s">
        <v>285</v>
      </c>
      <c r="L1247" s="500" t="s">
        <v>1033</v>
      </c>
      <c r="M1247" s="500" t="s">
        <v>564</v>
      </c>
      <c r="N1247" s="501">
        <v>2</v>
      </c>
      <c r="U1247" s="500" t="s">
        <v>1023</v>
      </c>
      <c r="V1247" s="501">
        <v>10</v>
      </c>
      <c r="W1247" s="501">
        <v>184</v>
      </c>
    </row>
    <row r="1248" spans="1:23" ht="15">
      <c r="A1248" s="500" t="s">
        <v>1007</v>
      </c>
      <c r="B1248" s="500" t="s">
        <v>254</v>
      </c>
      <c r="C1248" s="500" t="s">
        <v>249</v>
      </c>
      <c r="D1248" s="500" t="s">
        <v>273</v>
      </c>
      <c r="E1248" s="501">
        <v>10290</v>
      </c>
      <c r="G1248" s="500" t="s">
        <v>1023</v>
      </c>
      <c r="H1248" s="501">
        <v>11</v>
      </c>
      <c r="I1248" s="501">
        <v>163</v>
      </c>
      <c r="K1248" s="500" t="s">
        <v>285</v>
      </c>
      <c r="L1248" s="500" t="s">
        <v>1033</v>
      </c>
      <c r="M1248" s="500" t="s">
        <v>570</v>
      </c>
      <c r="N1248" s="501">
        <v>1</v>
      </c>
      <c r="U1248" s="500" t="s">
        <v>1023</v>
      </c>
      <c r="V1248" s="501">
        <v>11</v>
      </c>
      <c r="W1248" s="501">
        <v>130</v>
      </c>
    </row>
    <row r="1249" spans="1:23" ht="15">
      <c r="A1249" s="500" t="s">
        <v>1007</v>
      </c>
      <c r="B1249" s="500" t="s">
        <v>254</v>
      </c>
      <c r="C1249" s="500" t="s">
        <v>250</v>
      </c>
      <c r="D1249" s="500" t="s">
        <v>272</v>
      </c>
      <c r="E1249" s="501">
        <v>1322</v>
      </c>
      <c r="G1249" s="500" t="s">
        <v>1023</v>
      </c>
      <c r="H1249" s="501">
        <v>12</v>
      </c>
      <c r="I1249" s="501">
        <v>185</v>
      </c>
      <c r="K1249" s="500" t="s">
        <v>285</v>
      </c>
      <c r="L1249" s="500" t="s">
        <v>1033</v>
      </c>
      <c r="M1249" s="500" t="s">
        <v>561</v>
      </c>
      <c r="N1249" s="501">
        <v>1</v>
      </c>
      <c r="U1249" s="500" t="s">
        <v>1023</v>
      </c>
      <c r="V1249" s="501">
        <v>12</v>
      </c>
      <c r="W1249" s="501">
        <v>140</v>
      </c>
    </row>
    <row r="1250" spans="1:23" ht="15">
      <c r="A1250" s="500" t="s">
        <v>1007</v>
      </c>
      <c r="B1250" s="500" t="s">
        <v>254</v>
      </c>
      <c r="C1250" s="500" t="s">
        <v>250</v>
      </c>
      <c r="D1250" s="500" t="s">
        <v>273</v>
      </c>
      <c r="E1250" s="501">
        <v>9455</v>
      </c>
      <c r="G1250" s="500" t="s">
        <v>1024</v>
      </c>
      <c r="H1250" s="501">
        <v>0</v>
      </c>
      <c r="I1250" s="501">
        <v>326</v>
      </c>
      <c r="K1250" s="500" t="s">
        <v>285</v>
      </c>
      <c r="L1250" s="500" t="s">
        <v>1033</v>
      </c>
      <c r="M1250" s="500" t="s">
        <v>562</v>
      </c>
      <c r="N1250" s="501">
        <v>9</v>
      </c>
      <c r="U1250" s="500" t="s">
        <v>1024</v>
      </c>
      <c r="V1250" s="501">
        <v>0</v>
      </c>
      <c r="W1250" s="501">
        <v>19</v>
      </c>
    </row>
    <row r="1251" spans="1:23" ht="15">
      <c r="A1251" s="500" t="s">
        <v>1007</v>
      </c>
      <c r="B1251" s="500" t="s">
        <v>255</v>
      </c>
      <c r="C1251" s="500" t="s">
        <v>249</v>
      </c>
      <c r="D1251" s="500" t="s">
        <v>272</v>
      </c>
      <c r="E1251" s="501">
        <v>111</v>
      </c>
      <c r="G1251" s="500" t="s">
        <v>1024</v>
      </c>
      <c r="H1251" s="501">
        <v>1</v>
      </c>
      <c r="I1251" s="501">
        <v>1841</v>
      </c>
      <c r="K1251" s="500" t="s">
        <v>285</v>
      </c>
      <c r="L1251" s="500" t="s">
        <v>1033</v>
      </c>
      <c r="M1251" s="500" t="s">
        <v>558</v>
      </c>
      <c r="N1251" s="501">
        <v>1315</v>
      </c>
      <c r="U1251" s="500" t="s">
        <v>1024</v>
      </c>
      <c r="V1251" s="501">
        <v>1</v>
      </c>
      <c r="W1251" s="501">
        <v>112</v>
      </c>
    </row>
    <row r="1252" spans="1:23" ht="15">
      <c r="A1252" s="500" t="s">
        <v>1007</v>
      </c>
      <c r="B1252" s="500" t="s">
        <v>255</v>
      </c>
      <c r="C1252" s="500" t="s">
        <v>249</v>
      </c>
      <c r="D1252" s="500" t="s">
        <v>273</v>
      </c>
      <c r="E1252" s="501">
        <v>1036</v>
      </c>
      <c r="G1252" s="500" t="s">
        <v>1024</v>
      </c>
      <c r="H1252" s="501">
        <v>2</v>
      </c>
      <c r="I1252" s="501">
        <v>7667</v>
      </c>
      <c r="K1252" s="500" t="s">
        <v>285</v>
      </c>
      <c r="L1252" s="500" t="s">
        <v>1033</v>
      </c>
      <c r="M1252" s="500" t="s">
        <v>563</v>
      </c>
      <c r="N1252" s="501">
        <v>17</v>
      </c>
      <c r="U1252" s="500" t="s">
        <v>1024</v>
      </c>
      <c r="V1252" s="501">
        <v>2</v>
      </c>
      <c r="W1252" s="501">
        <v>445</v>
      </c>
    </row>
    <row r="1253" spans="1:23" ht="15">
      <c r="A1253" s="500" t="s">
        <v>1007</v>
      </c>
      <c r="B1253" s="500" t="s">
        <v>255</v>
      </c>
      <c r="C1253" s="500" t="s">
        <v>250</v>
      </c>
      <c r="D1253" s="500" t="s">
        <v>272</v>
      </c>
      <c r="E1253" s="501">
        <v>146</v>
      </c>
      <c r="G1253" s="500" t="s">
        <v>1024</v>
      </c>
      <c r="H1253" s="501">
        <v>3</v>
      </c>
      <c r="I1253" s="501">
        <v>2963</v>
      </c>
      <c r="K1253" s="500" t="s">
        <v>285</v>
      </c>
      <c r="L1253" s="500" t="s">
        <v>1033</v>
      </c>
      <c r="M1253" s="500" t="s">
        <v>559</v>
      </c>
      <c r="N1253" s="501">
        <v>5</v>
      </c>
      <c r="U1253" s="500" t="s">
        <v>1024</v>
      </c>
      <c r="V1253" s="501">
        <v>3</v>
      </c>
      <c r="W1253" s="501">
        <v>156</v>
      </c>
    </row>
    <row r="1254" spans="1:23" ht="15">
      <c r="A1254" s="500" t="s">
        <v>1007</v>
      </c>
      <c r="B1254" s="500" t="s">
        <v>255</v>
      </c>
      <c r="C1254" s="500" t="s">
        <v>250</v>
      </c>
      <c r="D1254" s="500" t="s">
        <v>273</v>
      </c>
      <c r="E1254" s="501">
        <v>1007</v>
      </c>
      <c r="G1254" s="500" t="s">
        <v>1024</v>
      </c>
      <c r="H1254" s="501">
        <v>4</v>
      </c>
      <c r="I1254" s="501">
        <v>10467</v>
      </c>
      <c r="K1254" s="500" t="s">
        <v>285</v>
      </c>
      <c r="L1254" s="500" t="s">
        <v>1033</v>
      </c>
      <c r="M1254" s="500" t="s">
        <v>566</v>
      </c>
      <c r="N1254" s="501">
        <v>3</v>
      </c>
      <c r="U1254" s="500" t="s">
        <v>1024</v>
      </c>
      <c r="V1254" s="501">
        <v>4</v>
      </c>
      <c r="W1254" s="501">
        <v>1253</v>
      </c>
    </row>
    <row r="1255" spans="1:23" ht="15">
      <c r="A1255" s="500" t="s">
        <v>1007</v>
      </c>
      <c r="B1255" s="500" t="s">
        <v>274</v>
      </c>
      <c r="C1255" s="500" t="s">
        <v>249</v>
      </c>
      <c r="D1255" s="500" t="s">
        <v>272</v>
      </c>
      <c r="E1255" s="501">
        <v>3</v>
      </c>
      <c r="G1255" s="500" t="s">
        <v>1024</v>
      </c>
      <c r="H1255" s="501">
        <v>5</v>
      </c>
      <c r="I1255" s="501">
        <v>1478</v>
      </c>
      <c r="K1255" s="500" t="s">
        <v>285</v>
      </c>
      <c r="L1255" s="500" t="s">
        <v>1033</v>
      </c>
      <c r="M1255" s="500" t="s">
        <v>560</v>
      </c>
      <c r="N1255" s="501">
        <v>25</v>
      </c>
      <c r="U1255" s="500" t="s">
        <v>1024</v>
      </c>
      <c r="V1255" s="501">
        <v>5</v>
      </c>
      <c r="W1255" s="501">
        <v>179</v>
      </c>
    </row>
    <row r="1256" spans="1:23" ht="15">
      <c r="A1256" s="500" t="s">
        <v>1007</v>
      </c>
      <c r="B1256" s="500" t="s">
        <v>274</v>
      </c>
      <c r="C1256" s="500" t="s">
        <v>249</v>
      </c>
      <c r="D1256" s="500" t="s">
        <v>273</v>
      </c>
      <c r="E1256" s="501">
        <v>8</v>
      </c>
      <c r="G1256" s="500" t="s">
        <v>1024</v>
      </c>
      <c r="H1256" s="501">
        <v>6</v>
      </c>
      <c r="I1256" s="501">
        <v>1349</v>
      </c>
      <c r="K1256" s="500" t="s">
        <v>285</v>
      </c>
      <c r="L1256" s="500" t="s">
        <v>1033</v>
      </c>
      <c r="M1256" s="500" t="s">
        <v>255</v>
      </c>
      <c r="N1256" s="501">
        <v>9</v>
      </c>
      <c r="U1256" s="500" t="s">
        <v>1024</v>
      </c>
      <c r="V1256" s="501">
        <v>6</v>
      </c>
      <c r="W1256" s="501">
        <v>131</v>
      </c>
    </row>
    <row r="1257" spans="1:23" ht="15">
      <c r="A1257" s="500" t="s">
        <v>1007</v>
      </c>
      <c r="B1257" s="500" t="s">
        <v>274</v>
      </c>
      <c r="C1257" s="500" t="s">
        <v>250</v>
      </c>
      <c r="D1257" s="500" t="s">
        <v>272</v>
      </c>
      <c r="E1257" s="501">
        <v>3</v>
      </c>
      <c r="G1257" s="500" t="s">
        <v>1024</v>
      </c>
      <c r="H1257" s="501">
        <v>7</v>
      </c>
      <c r="I1257" s="501">
        <v>1118</v>
      </c>
      <c r="K1257" s="500" t="s">
        <v>285</v>
      </c>
      <c r="L1257" s="500" t="s">
        <v>1033</v>
      </c>
      <c r="M1257" s="500" t="s">
        <v>569</v>
      </c>
      <c r="N1257" s="501">
        <v>8</v>
      </c>
      <c r="U1257" s="500" t="s">
        <v>1024</v>
      </c>
      <c r="V1257" s="501">
        <v>7</v>
      </c>
      <c r="W1257" s="501">
        <v>92</v>
      </c>
    </row>
    <row r="1258" spans="1:23" ht="15">
      <c r="A1258" s="500" t="s">
        <v>1007</v>
      </c>
      <c r="B1258" s="500" t="s">
        <v>274</v>
      </c>
      <c r="C1258" s="500" t="s">
        <v>250</v>
      </c>
      <c r="D1258" s="500" t="s">
        <v>273</v>
      </c>
      <c r="E1258" s="501">
        <v>8</v>
      </c>
      <c r="G1258" s="500" t="s">
        <v>1024</v>
      </c>
      <c r="H1258" s="501">
        <v>8</v>
      </c>
      <c r="I1258" s="501">
        <v>867</v>
      </c>
      <c r="K1258" s="500" t="s">
        <v>285</v>
      </c>
      <c r="L1258" s="500" t="s">
        <v>1033</v>
      </c>
      <c r="M1258" s="500" t="s">
        <v>286</v>
      </c>
      <c r="N1258" s="501">
        <v>15</v>
      </c>
      <c r="U1258" s="500" t="s">
        <v>1024</v>
      </c>
      <c r="V1258" s="501">
        <v>8</v>
      </c>
      <c r="W1258" s="501">
        <v>63</v>
      </c>
    </row>
    <row r="1259" spans="1:23" ht="15">
      <c r="A1259" s="500" t="s">
        <v>1007</v>
      </c>
      <c r="B1259" s="500" t="s">
        <v>275</v>
      </c>
      <c r="C1259" s="500" t="s">
        <v>249</v>
      </c>
      <c r="D1259" s="500" t="s">
        <v>272</v>
      </c>
      <c r="E1259" s="501">
        <v>84</v>
      </c>
      <c r="G1259" s="500" t="s">
        <v>1024</v>
      </c>
      <c r="H1259" s="501">
        <v>9</v>
      </c>
      <c r="I1259" s="501">
        <v>805</v>
      </c>
      <c r="K1259" s="500" t="s">
        <v>285</v>
      </c>
      <c r="L1259" s="500" t="s">
        <v>1033</v>
      </c>
      <c r="M1259" s="500" t="s">
        <v>283</v>
      </c>
      <c r="N1259" s="501">
        <v>18337</v>
      </c>
      <c r="U1259" s="500" t="s">
        <v>1024</v>
      </c>
      <c r="V1259" s="501">
        <v>9</v>
      </c>
      <c r="W1259" s="501">
        <v>32</v>
      </c>
    </row>
    <row r="1260" spans="1:23" ht="15">
      <c r="A1260" s="500" t="s">
        <v>1007</v>
      </c>
      <c r="B1260" s="500" t="s">
        <v>275</v>
      </c>
      <c r="C1260" s="500" t="s">
        <v>249</v>
      </c>
      <c r="D1260" s="500" t="s">
        <v>273</v>
      </c>
      <c r="E1260" s="501">
        <v>522</v>
      </c>
      <c r="G1260" s="500" t="s">
        <v>1024</v>
      </c>
      <c r="H1260" s="501">
        <v>10</v>
      </c>
      <c r="I1260" s="501">
        <v>510</v>
      </c>
      <c r="K1260" s="500" t="s">
        <v>285</v>
      </c>
      <c r="L1260" s="500" t="s">
        <v>1033</v>
      </c>
      <c r="M1260" s="500" t="s">
        <v>284</v>
      </c>
      <c r="N1260" s="501">
        <v>1</v>
      </c>
      <c r="U1260" s="500" t="s">
        <v>1024</v>
      </c>
      <c r="V1260" s="501">
        <v>10</v>
      </c>
      <c r="W1260" s="501">
        <v>27</v>
      </c>
    </row>
    <row r="1261" spans="1:23" ht="15">
      <c r="A1261" s="500" t="s">
        <v>1007</v>
      </c>
      <c r="B1261" s="500" t="s">
        <v>275</v>
      </c>
      <c r="C1261" s="500" t="s">
        <v>250</v>
      </c>
      <c r="D1261" s="500" t="s">
        <v>272</v>
      </c>
      <c r="E1261" s="501">
        <v>83</v>
      </c>
      <c r="G1261" s="500" t="s">
        <v>1024</v>
      </c>
      <c r="H1261" s="501">
        <v>11</v>
      </c>
      <c r="I1261" s="501">
        <v>443</v>
      </c>
      <c r="K1261" s="500" t="s">
        <v>285</v>
      </c>
      <c r="L1261" s="500" t="s">
        <v>1033</v>
      </c>
      <c r="M1261" s="500" t="s">
        <v>285</v>
      </c>
      <c r="N1261" s="501">
        <v>338</v>
      </c>
      <c r="U1261" s="500" t="s">
        <v>1024</v>
      </c>
      <c r="V1261" s="501">
        <v>11</v>
      </c>
      <c r="W1261" s="501">
        <v>18</v>
      </c>
    </row>
    <row r="1262" spans="1:23" ht="15">
      <c r="A1262" s="500" t="s">
        <v>1007</v>
      </c>
      <c r="B1262" s="500" t="s">
        <v>275</v>
      </c>
      <c r="C1262" s="500" t="s">
        <v>250</v>
      </c>
      <c r="D1262" s="500" t="s">
        <v>273</v>
      </c>
      <c r="E1262" s="501">
        <v>386</v>
      </c>
      <c r="G1262" s="500" t="s">
        <v>1024</v>
      </c>
      <c r="H1262" s="501">
        <v>12</v>
      </c>
      <c r="I1262" s="501">
        <v>582</v>
      </c>
      <c r="K1262" s="500" t="s">
        <v>285</v>
      </c>
      <c r="L1262" s="500" t="s">
        <v>1033</v>
      </c>
      <c r="M1262" s="500" t="s">
        <v>256</v>
      </c>
      <c r="N1262" s="501">
        <v>21</v>
      </c>
      <c r="U1262" s="500" t="s">
        <v>1024</v>
      </c>
      <c r="V1262" s="501">
        <v>12</v>
      </c>
      <c r="W1262" s="501">
        <v>24</v>
      </c>
    </row>
    <row r="1263" spans="1:23" ht="15">
      <c r="A1263" s="500" t="s">
        <v>1008</v>
      </c>
      <c r="B1263" s="500" t="s">
        <v>254</v>
      </c>
      <c r="C1263" s="500" t="s">
        <v>249</v>
      </c>
      <c r="D1263" s="500" t="s">
        <v>272</v>
      </c>
      <c r="E1263" s="501">
        <v>1054</v>
      </c>
      <c r="G1263" s="500" t="s">
        <v>1025</v>
      </c>
      <c r="H1263" s="501">
        <v>0</v>
      </c>
      <c r="I1263" s="501">
        <v>92</v>
      </c>
      <c r="K1263" s="500" t="s">
        <v>285</v>
      </c>
      <c r="L1263" s="500" t="s">
        <v>1033</v>
      </c>
      <c r="M1263" s="500" t="s">
        <v>257</v>
      </c>
      <c r="N1263" s="501">
        <v>3529</v>
      </c>
      <c r="U1263" s="500" t="s">
        <v>1025</v>
      </c>
      <c r="V1263" s="501">
        <v>0</v>
      </c>
      <c r="W1263" s="501">
        <v>36</v>
      </c>
    </row>
    <row r="1264" spans="1:23" ht="15">
      <c r="A1264" s="500" t="s">
        <v>1008</v>
      </c>
      <c r="B1264" s="500" t="s">
        <v>254</v>
      </c>
      <c r="C1264" s="500" t="s">
        <v>249</v>
      </c>
      <c r="D1264" s="500" t="s">
        <v>273</v>
      </c>
      <c r="E1264" s="501">
        <v>1881</v>
      </c>
      <c r="G1264" s="500" t="s">
        <v>1025</v>
      </c>
      <c r="H1264" s="501">
        <v>1</v>
      </c>
      <c r="I1264" s="501">
        <v>472</v>
      </c>
      <c r="K1264" s="500" t="s">
        <v>256</v>
      </c>
      <c r="L1264" s="500" t="s">
        <v>932</v>
      </c>
      <c r="M1264" s="500" t="s">
        <v>254</v>
      </c>
      <c r="N1264" s="501">
        <v>6</v>
      </c>
      <c r="U1264" s="500" t="s">
        <v>1025</v>
      </c>
      <c r="V1264" s="501">
        <v>1</v>
      </c>
      <c r="W1264" s="501">
        <v>153</v>
      </c>
    </row>
    <row r="1265" spans="1:23" ht="15">
      <c r="A1265" s="500" t="s">
        <v>1008</v>
      </c>
      <c r="B1265" s="500" t="s">
        <v>254</v>
      </c>
      <c r="C1265" s="500" t="s">
        <v>250</v>
      </c>
      <c r="D1265" s="500" t="s">
        <v>272</v>
      </c>
      <c r="E1265" s="501">
        <v>1030</v>
      </c>
      <c r="G1265" s="500" t="s">
        <v>1025</v>
      </c>
      <c r="H1265" s="501">
        <v>2</v>
      </c>
      <c r="I1265" s="501">
        <v>1408</v>
      </c>
      <c r="K1265" s="500" t="s">
        <v>256</v>
      </c>
      <c r="L1265" s="500" t="s">
        <v>932</v>
      </c>
      <c r="M1265" s="500" t="s">
        <v>564</v>
      </c>
      <c r="N1265" s="501">
        <v>1</v>
      </c>
      <c r="U1265" s="500" t="s">
        <v>1025</v>
      </c>
      <c r="V1265" s="501">
        <v>2</v>
      </c>
      <c r="W1265" s="501">
        <v>481</v>
      </c>
    </row>
    <row r="1266" spans="1:23" ht="15">
      <c r="A1266" s="500" t="s">
        <v>1008</v>
      </c>
      <c r="B1266" s="500" t="s">
        <v>254</v>
      </c>
      <c r="C1266" s="500" t="s">
        <v>250</v>
      </c>
      <c r="D1266" s="500" t="s">
        <v>273</v>
      </c>
      <c r="E1266" s="501">
        <v>1665</v>
      </c>
      <c r="G1266" s="500" t="s">
        <v>1025</v>
      </c>
      <c r="H1266" s="501">
        <v>3</v>
      </c>
      <c r="I1266" s="501">
        <v>785</v>
      </c>
      <c r="K1266" s="500" t="s">
        <v>256</v>
      </c>
      <c r="L1266" s="500" t="s">
        <v>932</v>
      </c>
      <c r="M1266" s="500" t="s">
        <v>561</v>
      </c>
      <c r="N1266" s="501">
        <v>1</v>
      </c>
      <c r="U1266" s="500" t="s">
        <v>1025</v>
      </c>
      <c r="V1266" s="501">
        <v>3</v>
      </c>
      <c r="W1266" s="501">
        <v>230</v>
      </c>
    </row>
    <row r="1267" spans="1:23" ht="15">
      <c r="A1267" s="500" t="s">
        <v>1008</v>
      </c>
      <c r="B1267" s="500" t="s">
        <v>255</v>
      </c>
      <c r="C1267" s="500" t="s">
        <v>249</v>
      </c>
      <c r="D1267" s="500" t="s">
        <v>272</v>
      </c>
      <c r="E1267" s="501">
        <v>252</v>
      </c>
      <c r="G1267" s="500" t="s">
        <v>1025</v>
      </c>
      <c r="H1267" s="501">
        <v>4</v>
      </c>
      <c r="I1267" s="501">
        <v>3112</v>
      </c>
      <c r="K1267" s="500" t="s">
        <v>256</v>
      </c>
      <c r="L1267" s="500" t="s">
        <v>932</v>
      </c>
      <c r="M1267" s="500" t="s">
        <v>562</v>
      </c>
      <c r="N1267" s="501">
        <v>6</v>
      </c>
      <c r="U1267" s="500" t="s">
        <v>1025</v>
      </c>
      <c r="V1267" s="501">
        <v>4</v>
      </c>
      <c r="W1267" s="501">
        <v>1333</v>
      </c>
    </row>
    <row r="1268" spans="1:23" ht="15">
      <c r="A1268" s="500" t="s">
        <v>1008</v>
      </c>
      <c r="B1268" s="500" t="s">
        <v>255</v>
      </c>
      <c r="C1268" s="500" t="s">
        <v>249</v>
      </c>
      <c r="D1268" s="500" t="s">
        <v>273</v>
      </c>
      <c r="E1268" s="501">
        <v>493</v>
      </c>
      <c r="G1268" s="500" t="s">
        <v>1025</v>
      </c>
      <c r="H1268" s="501">
        <v>5</v>
      </c>
      <c r="I1268" s="501">
        <v>540</v>
      </c>
      <c r="K1268" s="500" t="s">
        <v>256</v>
      </c>
      <c r="L1268" s="500" t="s">
        <v>932</v>
      </c>
      <c r="M1268" s="500" t="s">
        <v>558</v>
      </c>
      <c r="N1268" s="501">
        <v>311</v>
      </c>
      <c r="U1268" s="500" t="s">
        <v>1025</v>
      </c>
      <c r="V1268" s="501">
        <v>5</v>
      </c>
      <c r="W1268" s="501">
        <v>227</v>
      </c>
    </row>
    <row r="1269" spans="1:23" ht="15">
      <c r="A1269" s="500" t="s">
        <v>1008</v>
      </c>
      <c r="B1269" s="500" t="s">
        <v>255</v>
      </c>
      <c r="C1269" s="500" t="s">
        <v>250</v>
      </c>
      <c r="D1269" s="500" t="s">
        <v>272</v>
      </c>
      <c r="E1269" s="501">
        <v>235</v>
      </c>
      <c r="G1269" s="500" t="s">
        <v>1025</v>
      </c>
      <c r="H1269" s="501">
        <v>6</v>
      </c>
      <c r="I1269" s="501">
        <v>531</v>
      </c>
      <c r="K1269" s="500" t="s">
        <v>256</v>
      </c>
      <c r="L1269" s="500" t="s">
        <v>932</v>
      </c>
      <c r="M1269" s="500" t="s">
        <v>563</v>
      </c>
      <c r="N1269" s="501">
        <v>7</v>
      </c>
      <c r="U1269" s="500" t="s">
        <v>1025</v>
      </c>
      <c r="V1269" s="501">
        <v>6</v>
      </c>
      <c r="W1269" s="501">
        <v>201</v>
      </c>
    </row>
    <row r="1270" spans="1:23" ht="15">
      <c r="A1270" s="500" t="s">
        <v>1008</v>
      </c>
      <c r="B1270" s="500" t="s">
        <v>255</v>
      </c>
      <c r="C1270" s="500" t="s">
        <v>250</v>
      </c>
      <c r="D1270" s="500" t="s">
        <v>273</v>
      </c>
      <c r="E1270" s="501">
        <v>434</v>
      </c>
      <c r="G1270" s="500" t="s">
        <v>1025</v>
      </c>
      <c r="H1270" s="501">
        <v>7</v>
      </c>
      <c r="I1270" s="501">
        <v>559</v>
      </c>
      <c r="K1270" s="500" t="s">
        <v>256</v>
      </c>
      <c r="L1270" s="500" t="s">
        <v>932</v>
      </c>
      <c r="M1270" s="500" t="s">
        <v>566</v>
      </c>
      <c r="N1270" s="501">
        <v>1</v>
      </c>
      <c r="U1270" s="500" t="s">
        <v>1025</v>
      </c>
      <c r="V1270" s="501">
        <v>7</v>
      </c>
      <c r="W1270" s="501">
        <v>165</v>
      </c>
    </row>
    <row r="1271" spans="1:23" ht="15">
      <c r="A1271" s="500" t="s">
        <v>1008</v>
      </c>
      <c r="B1271" s="500" t="s">
        <v>274</v>
      </c>
      <c r="C1271" s="500" t="s">
        <v>249</v>
      </c>
      <c r="D1271" s="500" t="s">
        <v>272</v>
      </c>
      <c r="E1271" s="501">
        <v>6</v>
      </c>
      <c r="G1271" s="500" t="s">
        <v>1025</v>
      </c>
      <c r="H1271" s="501">
        <v>8</v>
      </c>
      <c r="I1271" s="501">
        <v>423</v>
      </c>
      <c r="K1271" s="500" t="s">
        <v>256</v>
      </c>
      <c r="L1271" s="500" t="s">
        <v>932</v>
      </c>
      <c r="M1271" s="500" t="s">
        <v>560</v>
      </c>
      <c r="N1271" s="501">
        <v>19</v>
      </c>
      <c r="U1271" s="500" t="s">
        <v>1025</v>
      </c>
      <c r="V1271" s="501">
        <v>8</v>
      </c>
      <c r="W1271" s="501">
        <v>126</v>
      </c>
    </row>
    <row r="1272" spans="1:23" ht="15">
      <c r="A1272" s="500" t="s">
        <v>1008</v>
      </c>
      <c r="B1272" s="500" t="s">
        <v>274</v>
      </c>
      <c r="C1272" s="500" t="s">
        <v>249</v>
      </c>
      <c r="D1272" s="500" t="s">
        <v>273</v>
      </c>
      <c r="E1272" s="501">
        <v>2</v>
      </c>
      <c r="G1272" s="500" t="s">
        <v>1025</v>
      </c>
      <c r="H1272" s="501">
        <v>9</v>
      </c>
      <c r="I1272" s="501">
        <v>364</v>
      </c>
      <c r="K1272" s="500" t="s">
        <v>256</v>
      </c>
      <c r="L1272" s="500" t="s">
        <v>932</v>
      </c>
      <c r="M1272" s="500" t="s">
        <v>255</v>
      </c>
      <c r="N1272" s="501">
        <v>21</v>
      </c>
      <c r="U1272" s="500" t="s">
        <v>1025</v>
      </c>
      <c r="V1272" s="501">
        <v>9</v>
      </c>
      <c r="W1272" s="501">
        <v>84</v>
      </c>
    </row>
    <row r="1273" spans="1:23" ht="15">
      <c r="A1273" s="500" t="s">
        <v>1008</v>
      </c>
      <c r="B1273" s="500" t="s">
        <v>274</v>
      </c>
      <c r="C1273" s="500" t="s">
        <v>250</v>
      </c>
      <c r="D1273" s="500" t="s">
        <v>272</v>
      </c>
      <c r="E1273" s="501">
        <v>5</v>
      </c>
      <c r="G1273" s="500" t="s">
        <v>1025</v>
      </c>
      <c r="H1273" s="501">
        <v>10</v>
      </c>
      <c r="I1273" s="501">
        <v>273</v>
      </c>
      <c r="K1273" s="500" t="s">
        <v>256</v>
      </c>
      <c r="L1273" s="500" t="s">
        <v>932</v>
      </c>
      <c r="M1273" s="500" t="s">
        <v>569</v>
      </c>
      <c r="N1273" s="501">
        <v>4</v>
      </c>
      <c r="U1273" s="500" t="s">
        <v>1025</v>
      </c>
      <c r="V1273" s="501">
        <v>10</v>
      </c>
      <c r="W1273" s="501">
        <v>51</v>
      </c>
    </row>
    <row r="1274" spans="1:23" ht="15">
      <c r="A1274" s="500" t="s">
        <v>1008</v>
      </c>
      <c r="B1274" s="500" t="s">
        <v>274</v>
      </c>
      <c r="C1274" s="500" t="s">
        <v>250</v>
      </c>
      <c r="D1274" s="500" t="s">
        <v>273</v>
      </c>
      <c r="E1274" s="501">
        <v>2</v>
      </c>
      <c r="G1274" s="500" t="s">
        <v>1025</v>
      </c>
      <c r="H1274" s="501">
        <v>11</v>
      </c>
      <c r="I1274" s="501">
        <v>237</v>
      </c>
      <c r="K1274" s="500" t="s">
        <v>256</v>
      </c>
      <c r="L1274" s="500" t="s">
        <v>932</v>
      </c>
      <c r="M1274" s="500" t="s">
        <v>286</v>
      </c>
      <c r="N1274" s="501">
        <v>16</v>
      </c>
      <c r="U1274" s="500" t="s">
        <v>1025</v>
      </c>
      <c r="V1274" s="501">
        <v>11</v>
      </c>
      <c r="W1274" s="501">
        <v>41</v>
      </c>
    </row>
    <row r="1275" spans="1:23" ht="15">
      <c r="A1275" s="500" t="s">
        <v>1008</v>
      </c>
      <c r="B1275" s="500" t="s">
        <v>275</v>
      </c>
      <c r="C1275" s="500" t="s">
        <v>249</v>
      </c>
      <c r="D1275" s="500" t="s">
        <v>272</v>
      </c>
      <c r="E1275" s="501">
        <v>33</v>
      </c>
      <c r="G1275" s="500" t="s">
        <v>1025</v>
      </c>
      <c r="H1275" s="501">
        <v>12</v>
      </c>
      <c r="I1275" s="501">
        <v>350</v>
      </c>
      <c r="K1275" s="500" t="s">
        <v>256</v>
      </c>
      <c r="L1275" s="500" t="s">
        <v>932</v>
      </c>
      <c r="M1275" s="500" t="s">
        <v>283</v>
      </c>
      <c r="N1275" s="501">
        <v>8982</v>
      </c>
      <c r="U1275" s="500" t="s">
        <v>1025</v>
      </c>
      <c r="V1275" s="501">
        <v>12</v>
      </c>
      <c r="W1275" s="501">
        <v>40</v>
      </c>
    </row>
    <row r="1276" spans="1:23" ht="15">
      <c r="A1276" s="500" t="s">
        <v>1008</v>
      </c>
      <c r="B1276" s="500" t="s">
        <v>275</v>
      </c>
      <c r="C1276" s="500" t="s">
        <v>249</v>
      </c>
      <c r="D1276" s="500" t="s">
        <v>273</v>
      </c>
      <c r="E1276" s="501">
        <v>119</v>
      </c>
      <c r="G1276" s="500" t="s">
        <v>1026</v>
      </c>
      <c r="H1276" s="501">
        <v>0</v>
      </c>
      <c r="I1276" s="501">
        <v>129</v>
      </c>
      <c r="K1276" s="500" t="s">
        <v>256</v>
      </c>
      <c r="L1276" s="500" t="s">
        <v>932</v>
      </c>
      <c r="M1276" s="500" t="s">
        <v>284</v>
      </c>
      <c r="N1276" s="501">
        <v>1</v>
      </c>
      <c r="U1276" s="500" t="s">
        <v>1026</v>
      </c>
      <c r="V1276" s="501">
        <v>0</v>
      </c>
      <c r="W1276" s="501">
        <v>22</v>
      </c>
    </row>
    <row r="1277" spans="1:23" ht="15">
      <c r="A1277" s="500" t="s">
        <v>1008</v>
      </c>
      <c r="B1277" s="500" t="s">
        <v>275</v>
      </c>
      <c r="C1277" s="500" t="s">
        <v>250</v>
      </c>
      <c r="D1277" s="500" t="s">
        <v>272</v>
      </c>
      <c r="E1277" s="501">
        <v>33</v>
      </c>
      <c r="G1277" s="500" t="s">
        <v>1026</v>
      </c>
      <c r="H1277" s="501">
        <v>1</v>
      </c>
      <c r="I1277" s="501">
        <v>695</v>
      </c>
      <c r="K1277" s="500" t="s">
        <v>256</v>
      </c>
      <c r="L1277" s="500" t="s">
        <v>932</v>
      </c>
      <c r="M1277" s="500" t="s">
        <v>285</v>
      </c>
      <c r="N1277" s="501">
        <v>99</v>
      </c>
      <c r="U1277" s="500" t="s">
        <v>1026</v>
      </c>
      <c r="V1277" s="501">
        <v>1</v>
      </c>
      <c r="W1277" s="501">
        <v>176</v>
      </c>
    </row>
    <row r="1278" spans="1:23" ht="15">
      <c r="A1278" s="500" t="s">
        <v>1008</v>
      </c>
      <c r="B1278" s="500" t="s">
        <v>275</v>
      </c>
      <c r="C1278" s="500" t="s">
        <v>250</v>
      </c>
      <c r="D1278" s="500" t="s">
        <v>273</v>
      </c>
      <c r="E1278" s="501">
        <v>115</v>
      </c>
      <c r="G1278" s="500" t="s">
        <v>1026</v>
      </c>
      <c r="H1278" s="501">
        <v>2</v>
      </c>
      <c r="I1278" s="501">
        <v>2411</v>
      </c>
      <c r="K1278" s="500" t="s">
        <v>256</v>
      </c>
      <c r="L1278" s="500" t="s">
        <v>932</v>
      </c>
      <c r="M1278" s="500" t="s">
        <v>256</v>
      </c>
      <c r="N1278" s="501">
        <v>1</v>
      </c>
      <c r="U1278" s="500" t="s">
        <v>1026</v>
      </c>
      <c r="V1278" s="501">
        <v>2</v>
      </c>
      <c r="W1278" s="501">
        <v>569</v>
      </c>
    </row>
    <row r="1279" spans="1:23" ht="15">
      <c r="A1279" s="500" t="s">
        <v>1009</v>
      </c>
      <c r="B1279" s="500" t="s">
        <v>254</v>
      </c>
      <c r="C1279" s="500" t="s">
        <v>249</v>
      </c>
      <c r="D1279" s="500" t="s">
        <v>272</v>
      </c>
      <c r="E1279" s="501">
        <v>1658</v>
      </c>
      <c r="G1279" s="500" t="s">
        <v>1026</v>
      </c>
      <c r="H1279" s="501">
        <v>3</v>
      </c>
      <c r="I1279" s="501">
        <v>1178</v>
      </c>
      <c r="K1279" s="500" t="s">
        <v>256</v>
      </c>
      <c r="L1279" s="500" t="s">
        <v>932</v>
      </c>
      <c r="M1279" s="500" t="s">
        <v>257</v>
      </c>
      <c r="N1279" s="501">
        <v>333</v>
      </c>
      <c r="U1279" s="500" t="s">
        <v>1026</v>
      </c>
      <c r="V1279" s="501">
        <v>3</v>
      </c>
      <c r="W1279" s="501">
        <v>230</v>
      </c>
    </row>
    <row r="1280" spans="1:23" ht="15">
      <c r="A1280" s="500" t="s">
        <v>1009</v>
      </c>
      <c r="B1280" s="500" t="s">
        <v>254</v>
      </c>
      <c r="C1280" s="500" t="s">
        <v>249</v>
      </c>
      <c r="D1280" s="500" t="s">
        <v>273</v>
      </c>
      <c r="E1280" s="501">
        <v>1885</v>
      </c>
      <c r="G1280" s="500" t="s">
        <v>1026</v>
      </c>
      <c r="H1280" s="501">
        <v>4</v>
      </c>
      <c r="I1280" s="501">
        <v>4648</v>
      </c>
      <c r="K1280" s="500" t="s">
        <v>256</v>
      </c>
      <c r="L1280" s="500" t="s">
        <v>934</v>
      </c>
      <c r="M1280" s="500" t="s">
        <v>254</v>
      </c>
      <c r="N1280" s="501">
        <v>96</v>
      </c>
      <c r="U1280" s="500" t="s">
        <v>1026</v>
      </c>
      <c r="V1280" s="501">
        <v>4</v>
      </c>
      <c r="W1280" s="501">
        <v>1423</v>
      </c>
    </row>
    <row r="1281" spans="1:23" ht="15">
      <c r="A1281" s="500" t="s">
        <v>1009</v>
      </c>
      <c r="B1281" s="500" t="s">
        <v>254</v>
      </c>
      <c r="C1281" s="500" t="s">
        <v>250</v>
      </c>
      <c r="D1281" s="500" t="s">
        <v>272</v>
      </c>
      <c r="E1281" s="501">
        <v>1282</v>
      </c>
      <c r="G1281" s="500" t="s">
        <v>1026</v>
      </c>
      <c r="H1281" s="501">
        <v>5</v>
      </c>
      <c r="I1281" s="501">
        <v>789</v>
      </c>
      <c r="K1281" s="500" t="s">
        <v>256</v>
      </c>
      <c r="L1281" s="500" t="s">
        <v>934</v>
      </c>
      <c r="M1281" s="500" t="s">
        <v>564</v>
      </c>
      <c r="N1281" s="501">
        <v>4</v>
      </c>
      <c r="U1281" s="500" t="s">
        <v>1026</v>
      </c>
      <c r="V1281" s="501">
        <v>5</v>
      </c>
      <c r="W1281" s="501">
        <v>244</v>
      </c>
    </row>
    <row r="1282" spans="1:23" ht="15">
      <c r="A1282" s="500" t="s">
        <v>1009</v>
      </c>
      <c r="B1282" s="500" t="s">
        <v>254</v>
      </c>
      <c r="C1282" s="500" t="s">
        <v>250</v>
      </c>
      <c r="D1282" s="500" t="s">
        <v>273</v>
      </c>
      <c r="E1282" s="501">
        <v>1681</v>
      </c>
      <c r="G1282" s="500" t="s">
        <v>1026</v>
      </c>
      <c r="H1282" s="501">
        <v>6</v>
      </c>
      <c r="I1282" s="501">
        <v>806</v>
      </c>
      <c r="K1282" s="500" t="s">
        <v>256</v>
      </c>
      <c r="L1282" s="500" t="s">
        <v>934</v>
      </c>
      <c r="M1282" s="500" t="s">
        <v>565</v>
      </c>
      <c r="N1282" s="501">
        <v>25</v>
      </c>
      <c r="U1282" s="500" t="s">
        <v>1026</v>
      </c>
      <c r="V1282" s="501">
        <v>6</v>
      </c>
      <c r="W1282" s="501">
        <v>183</v>
      </c>
    </row>
    <row r="1283" spans="1:23" ht="15">
      <c r="A1283" s="500" t="s">
        <v>1009</v>
      </c>
      <c r="B1283" s="500" t="s">
        <v>255</v>
      </c>
      <c r="C1283" s="500" t="s">
        <v>249</v>
      </c>
      <c r="D1283" s="500" t="s">
        <v>272</v>
      </c>
      <c r="E1283" s="501">
        <v>364</v>
      </c>
      <c r="G1283" s="500" t="s">
        <v>1026</v>
      </c>
      <c r="H1283" s="501">
        <v>7</v>
      </c>
      <c r="I1283" s="501">
        <v>718</v>
      </c>
      <c r="K1283" s="500" t="s">
        <v>256</v>
      </c>
      <c r="L1283" s="500" t="s">
        <v>934</v>
      </c>
      <c r="M1283" s="500" t="s">
        <v>561</v>
      </c>
      <c r="N1283" s="501">
        <v>10</v>
      </c>
      <c r="U1283" s="500" t="s">
        <v>1026</v>
      </c>
      <c r="V1283" s="501">
        <v>7</v>
      </c>
      <c r="W1283" s="501">
        <v>173</v>
      </c>
    </row>
    <row r="1284" spans="1:23" ht="15">
      <c r="A1284" s="500" t="s">
        <v>1009</v>
      </c>
      <c r="B1284" s="500" t="s">
        <v>255</v>
      </c>
      <c r="C1284" s="500" t="s">
        <v>249</v>
      </c>
      <c r="D1284" s="500" t="s">
        <v>273</v>
      </c>
      <c r="E1284" s="501">
        <v>334</v>
      </c>
      <c r="G1284" s="500" t="s">
        <v>1026</v>
      </c>
      <c r="H1284" s="501">
        <v>8</v>
      </c>
      <c r="I1284" s="501">
        <v>630</v>
      </c>
      <c r="K1284" s="500" t="s">
        <v>256</v>
      </c>
      <c r="L1284" s="500" t="s">
        <v>934</v>
      </c>
      <c r="M1284" s="500" t="s">
        <v>562</v>
      </c>
      <c r="N1284" s="501">
        <v>31</v>
      </c>
      <c r="U1284" s="500" t="s">
        <v>1026</v>
      </c>
      <c r="V1284" s="501">
        <v>8</v>
      </c>
      <c r="W1284" s="501">
        <v>99</v>
      </c>
    </row>
    <row r="1285" spans="1:23" ht="15">
      <c r="A1285" s="500" t="s">
        <v>1009</v>
      </c>
      <c r="B1285" s="500" t="s">
        <v>255</v>
      </c>
      <c r="C1285" s="500" t="s">
        <v>250</v>
      </c>
      <c r="D1285" s="500" t="s">
        <v>272</v>
      </c>
      <c r="E1285" s="501">
        <v>315</v>
      </c>
      <c r="G1285" s="500" t="s">
        <v>1026</v>
      </c>
      <c r="H1285" s="501">
        <v>9</v>
      </c>
      <c r="I1285" s="501">
        <v>524</v>
      </c>
      <c r="K1285" s="500" t="s">
        <v>256</v>
      </c>
      <c r="L1285" s="500" t="s">
        <v>934</v>
      </c>
      <c r="M1285" s="500" t="s">
        <v>558</v>
      </c>
      <c r="N1285" s="501">
        <v>1969</v>
      </c>
      <c r="U1285" s="500" t="s">
        <v>1026</v>
      </c>
      <c r="V1285" s="501">
        <v>9</v>
      </c>
      <c r="W1285" s="501">
        <v>103</v>
      </c>
    </row>
    <row r="1286" spans="1:23" ht="15">
      <c r="A1286" s="500" t="s">
        <v>1009</v>
      </c>
      <c r="B1286" s="500" t="s">
        <v>255</v>
      </c>
      <c r="C1286" s="500" t="s">
        <v>250</v>
      </c>
      <c r="D1286" s="500" t="s">
        <v>273</v>
      </c>
      <c r="E1286" s="501">
        <v>311</v>
      </c>
      <c r="G1286" s="500" t="s">
        <v>1026</v>
      </c>
      <c r="H1286" s="501">
        <v>10</v>
      </c>
      <c r="I1286" s="501">
        <v>406</v>
      </c>
      <c r="K1286" s="500" t="s">
        <v>256</v>
      </c>
      <c r="L1286" s="500" t="s">
        <v>934</v>
      </c>
      <c r="M1286" s="500" t="s">
        <v>563</v>
      </c>
      <c r="N1286" s="501">
        <v>17</v>
      </c>
      <c r="U1286" s="500" t="s">
        <v>1026</v>
      </c>
      <c r="V1286" s="501">
        <v>10</v>
      </c>
      <c r="W1286" s="501">
        <v>59</v>
      </c>
    </row>
    <row r="1287" spans="1:23" ht="15">
      <c r="A1287" s="500" t="s">
        <v>1009</v>
      </c>
      <c r="B1287" s="500" t="s">
        <v>274</v>
      </c>
      <c r="C1287" s="500" t="s">
        <v>249</v>
      </c>
      <c r="D1287" s="500" t="s">
        <v>272</v>
      </c>
      <c r="E1287" s="501">
        <v>1</v>
      </c>
      <c r="G1287" s="500" t="s">
        <v>1026</v>
      </c>
      <c r="H1287" s="501">
        <v>11</v>
      </c>
      <c r="I1287" s="501">
        <v>287</v>
      </c>
      <c r="K1287" s="500" t="s">
        <v>256</v>
      </c>
      <c r="L1287" s="500" t="s">
        <v>934</v>
      </c>
      <c r="M1287" s="500" t="s">
        <v>559</v>
      </c>
      <c r="N1287" s="501">
        <v>230</v>
      </c>
      <c r="U1287" s="500" t="s">
        <v>1026</v>
      </c>
      <c r="V1287" s="501">
        <v>11</v>
      </c>
      <c r="W1287" s="501">
        <v>36</v>
      </c>
    </row>
    <row r="1288" spans="1:23" ht="15">
      <c r="A1288" s="500" t="s">
        <v>1009</v>
      </c>
      <c r="B1288" s="500" t="s">
        <v>274</v>
      </c>
      <c r="C1288" s="500" t="s">
        <v>250</v>
      </c>
      <c r="D1288" s="500" t="s">
        <v>273</v>
      </c>
      <c r="E1288" s="501">
        <v>1</v>
      </c>
      <c r="G1288" s="500" t="s">
        <v>1026</v>
      </c>
      <c r="H1288" s="501">
        <v>12</v>
      </c>
      <c r="I1288" s="501">
        <v>330</v>
      </c>
      <c r="K1288" s="500" t="s">
        <v>256</v>
      </c>
      <c r="L1288" s="500" t="s">
        <v>934</v>
      </c>
      <c r="M1288" s="500" t="s">
        <v>566</v>
      </c>
      <c r="N1288" s="501">
        <v>7</v>
      </c>
      <c r="U1288" s="500" t="s">
        <v>1026</v>
      </c>
      <c r="V1288" s="501">
        <v>12</v>
      </c>
      <c r="W1288" s="501">
        <v>51</v>
      </c>
    </row>
    <row r="1289" spans="1:23" ht="15">
      <c r="A1289" s="500" t="s">
        <v>1009</v>
      </c>
      <c r="B1289" s="500" t="s">
        <v>275</v>
      </c>
      <c r="C1289" s="500" t="s">
        <v>249</v>
      </c>
      <c r="D1289" s="500" t="s">
        <v>272</v>
      </c>
      <c r="E1289" s="501">
        <v>358</v>
      </c>
      <c r="G1289" s="500" t="s">
        <v>1027</v>
      </c>
      <c r="H1289" s="501">
        <v>0</v>
      </c>
      <c r="I1289" s="501">
        <v>124</v>
      </c>
      <c r="K1289" s="500" t="s">
        <v>256</v>
      </c>
      <c r="L1289" s="500" t="s">
        <v>934</v>
      </c>
      <c r="M1289" s="500" t="s">
        <v>560</v>
      </c>
      <c r="N1289" s="501">
        <v>18</v>
      </c>
      <c r="U1289" s="500" t="s">
        <v>1027</v>
      </c>
      <c r="V1289" s="501">
        <v>0</v>
      </c>
      <c r="W1289" s="501">
        <v>10</v>
      </c>
    </row>
    <row r="1290" spans="1:23" ht="15">
      <c r="A1290" s="500" t="s">
        <v>1009</v>
      </c>
      <c r="B1290" s="500" t="s">
        <v>275</v>
      </c>
      <c r="C1290" s="500" t="s">
        <v>249</v>
      </c>
      <c r="D1290" s="500" t="s">
        <v>273</v>
      </c>
      <c r="E1290" s="501">
        <v>217</v>
      </c>
      <c r="G1290" s="500" t="s">
        <v>1027</v>
      </c>
      <c r="H1290" s="501">
        <v>1</v>
      </c>
      <c r="I1290" s="501">
        <v>558</v>
      </c>
      <c r="K1290" s="500" t="s">
        <v>256</v>
      </c>
      <c r="L1290" s="500" t="s">
        <v>934</v>
      </c>
      <c r="M1290" s="500" t="s">
        <v>255</v>
      </c>
      <c r="N1290" s="501">
        <v>33</v>
      </c>
      <c r="U1290" s="500" t="s">
        <v>1027</v>
      </c>
      <c r="V1290" s="501">
        <v>1</v>
      </c>
      <c r="W1290" s="501">
        <v>96</v>
      </c>
    </row>
    <row r="1291" spans="1:23" ht="15">
      <c r="A1291" s="500" t="s">
        <v>1009</v>
      </c>
      <c r="B1291" s="500" t="s">
        <v>275</v>
      </c>
      <c r="C1291" s="500" t="s">
        <v>250</v>
      </c>
      <c r="D1291" s="500" t="s">
        <v>272</v>
      </c>
      <c r="E1291" s="501">
        <v>284</v>
      </c>
      <c r="G1291" s="500" t="s">
        <v>1027</v>
      </c>
      <c r="H1291" s="501">
        <v>2</v>
      </c>
      <c r="I1291" s="501">
        <v>1887</v>
      </c>
      <c r="K1291" s="500" t="s">
        <v>256</v>
      </c>
      <c r="L1291" s="500" t="s">
        <v>934</v>
      </c>
      <c r="M1291" s="500" t="s">
        <v>567</v>
      </c>
      <c r="N1291" s="501">
        <v>2</v>
      </c>
      <c r="U1291" s="500" t="s">
        <v>1027</v>
      </c>
      <c r="V1291" s="501">
        <v>2</v>
      </c>
      <c r="W1291" s="501">
        <v>264</v>
      </c>
    </row>
    <row r="1292" spans="1:23" ht="15">
      <c r="A1292" s="500" t="s">
        <v>1009</v>
      </c>
      <c r="B1292" s="500" t="s">
        <v>275</v>
      </c>
      <c r="C1292" s="500" t="s">
        <v>250</v>
      </c>
      <c r="D1292" s="500" t="s">
        <v>273</v>
      </c>
      <c r="E1292" s="501">
        <v>179</v>
      </c>
      <c r="G1292" s="500" t="s">
        <v>1027</v>
      </c>
      <c r="H1292" s="501">
        <v>3</v>
      </c>
      <c r="I1292" s="501">
        <v>1003</v>
      </c>
      <c r="K1292" s="500" t="s">
        <v>256</v>
      </c>
      <c r="L1292" s="500" t="s">
        <v>934</v>
      </c>
      <c r="M1292" s="500" t="s">
        <v>569</v>
      </c>
      <c r="N1292" s="501">
        <v>9</v>
      </c>
      <c r="U1292" s="500" t="s">
        <v>1027</v>
      </c>
      <c r="V1292" s="501">
        <v>3</v>
      </c>
      <c r="W1292" s="501">
        <v>148</v>
      </c>
    </row>
    <row r="1293" spans="1:23" ht="15">
      <c r="A1293" s="500" t="s">
        <v>1010</v>
      </c>
      <c r="B1293" s="500" t="s">
        <v>254</v>
      </c>
      <c r="C1293" s="500" t="s">
        <v>249</v>
      </c>
      <c r="D1293" s="500" t="s">
        <v>272</v>
      </c>
      <c r="E1293" s="501">
        <v>2865</v>
      </c>
      <c r="G1293" s="500" t="s">
        <v>1027</v>
      </c>
      <c r="H1293" s="501">
        <v>4</v>
      </c>
      <c r="I1293" s="501">
        <v>4460</v>
      </c>
      <c r="K1293" s="500" t="s">
        <v>256</v>
      </c>
      <c r="L1293" s="500" t="s">
        <v>934</v>
      </c>
      <c r="M1293" s="500" t="s">
        <v>274</v>
      </c>
      <c r="N1293" s="501">
        <v>8</v>
      </c>
      <c r="U1293" s="500" t="s">
        <v>1027</v>
      </c>
      <c r="V1293" s="501">
        <v>4</v>
      </c>
      <c r="W1293" s="501">
        <v>983</v>
      </c>
    </row>
    <row r="1294" spans="1:23" ht="15">
      <c r="A1294" s="500" t="s">
        <v>1010</v>
      </c>
      <c r="B1294" s="500" t="s">
        <v>254</v>
      </c>
      <c r="C1294" s="500" t="s">
        <v>249</v>
      </c>
      <c r="D1294" s="500" t="s">
        <v>273</v>
      </c>
      <c r="E1294" s="501">
        <v>5001</v>
      </c>
      <c r="G1294" s="500" t="s">
        <v>1027</v>
      </c>
      <c r="H1294" s="501">
        <v>5</v>
      </c>
      <c r="I1294" s="501">
        <v>829</v>
      </c>
      <c r="K1294" s="500" t="s">
        <v>256</v>
      </c>
      <c r="L1294" s="500" t="s">
        <v>934</v>
      </c>
      <c r="M1294" s="500" t="s">
        <v>286</v>
      </c>
      <c r="N1294" s="501">
        <v>42</v>
      </c>
      <c r="U1294" s="500" t="s">
        <v>1027</v>
      </c>
      <c r="V1294" s="501">
        <v>5</v>
      </c>
      <c r="W1294" s="501">
        <v>151</v>
      </c>
    </row>
    <row r="1295" spans="1:23" ht="15">
      <c r="A1295" s="500" t="s">
        <v>1010</v>
      </c>
      <c r="B1295" s="500" t="s">
        <v>254</v>
      </c>
      <c r="C1295" s="500" t="s">
        <v>250</v>
      </c>
      <c r="D1295" s="500" t="s">
        <v>272</v>
      </c>
      <c r="E1295" s="501">
        <v>3027</v>
      </c>
      <c r="G1295" s="500" t="s">
        <v>1027</v>
      </c>
      <c r="H1295" s="501">
        <v>6</v>
      </c>
      <c r="I1295" s="501">
        <v>741</v>
      </c>
      <c r="K1295" s="500" t="s">
        <v>256</v>
      </c>
      <c r="L1295" s="500" t="s">
        <v>934</v>
      </c>
      <c r="M1295" s="500" t="s">
        <v>283</v>
      </c>
      <c r="N1295" s="501">
        <v>24319</v>
      </c>
      <c r="U1295" s="500" t="s">
        <v>1027</v>
      </c>
      <c r="V1295" s="501">
        <v>6</v>
      </c>
      <c r="W1295" s="501">
        <v>130</v>
      </c>
    </row>
    <row r="1296" spans="1:23" ht="15">
      <c r="A1296" s="500" t="s">
        <v>1010</v>
      </c>
      <c r="B1296" s="500" t="s">
        <v>254</v>
      </c>
      <c r="C1296" s="500" t="s">
        <v>250</v>
      </c>
      <c r="D1296" s="500" t="s">
        <v>273</v>
      </c>
      <c r="E1296" s="501">
        <v>4338</v>
      </c>
      <c r="G1296" s="500" t="s">
        <v>1027</v>
      </c>
      <c r="H1296" s="501">
        <v>7</v>
      </c>
      <c r="I1296" s="501">
        <v>647</v>
      </c>
      <c r="K1296" s="500" t="s">
        <v>256</v>
      </c>
      <c r="L1296" s="500" t="s">
        <v>934</v>
      </c>
      <c r="M1296" s="500" t="s">
        <v>284</v>
      </c>
      <c r="N1296" s="501">
        <v>1</v>
      </c>
      <c r="U1296" s="500" t="s">
        <v>1027</v>
      </c>
      <c r="V1296" s="501">
        <v>7</v>
      </c>
      <c r="W1296" s="501">
        <v>99</v>
      </c>
    </row>
    <row r="1297" spans="1:23" ht="15">
      <c r="A1297" s="500" t="s">
        <v>1010</v>
      </c>
      <c r="B1297" s="500" t="s">
        <v>255</v>
      </c>
      <c r="C1297" s="500" t="s">
        <v>249</v>
      </c>
      <c r="D1297" s="500" t="s">
        <v>272</v>
      </c>
      <c r="E1297" s="501">
        <v>235</v>
      </c>
      <c r="G1297" s="500" t="s">
        <v>1027</v>
      </c>
      <c r="H1297" s="501">
        <v>8</v>
      </c>
      <c r="I1297" s="501">
        <v>580</v>
      </c>
      <c r="K1297" s="500" t="s">
        <v>256</v>
      </c>
      <c r="L1297" s="500" t="s">
        <v>934</v>
      </c>
      <c r="M1297" s="500" t="s">
        <v>285</v>
      </c>
      <c r="N1297" s="501">
        <v>182</v>
      </c>
      <c r="U1297" s="500" t="s">
        <v>1027</v>
      </c>
      <c r="V1297" s="501">
        <v>8</v>
      </c>
      <c r="W1297" s="501">
        <v>85</v>
      </c>
    </row>
    <row r="1298" spans="1:23" ht="15">
      <c r="A1298" s="500" t="s">
        <v>1010</v>
      </c>
      <c r="B1298" s="500" t="s">
        <v>255</v>
      </c>
      <c r="C1298" s="500" t="s">
        <v>249</v>
      </c>
      <c r="D1298" s="500" t="s">
        <v>273</v>
      </c>
      <c r="E1298" s="501">
        <v>826</v>
      </c>
      <c r="G1298" s="500" t="s">
        <v>1027</v>
      </c>
      <c r="H1298" s="501">
        <v>9</v>
      </c>
      <c r="I1298" s="501">
        <v>452</v>
      </c>
      <c r="K1298" s="500" t="s">
        <v>256</v>
      </c>
      <c r="L1298" s="500" t="s">
        <v>934</v>
      </c>
      <c r="M1298" s="500" t="s">
        <v>256</v>
      </c>
      <c r="N1298" s="501">
        <v>13</v>
      </c>
      <c r="U1298" s="500" t="s">
        <v>1027</v>
      </c>
      <c r="V1298" s="501">
        <v>9</v>
      </c>
      <c r="W1298" s="501">
        <v>50</v>
      </c>
    </row>
    <row r="1299" spans="1:23" ht="15">
      <c r="A1299" s="500" t="s">
        <v>1010</v>
      </c>
      <c r="B1299" s="500" t="s">
        <v>255</v>
      </c>
      <c r="C1299" s="500" t="s">
        <v>250</v>
      </c>
      <c r="D1299" s="500" t="s">
        <v>272</v>
      </c>
      <c r="E1299" s="501">
        <v>228</v>
      </c>
      <c r="G1299" s="500" t="s">
        <v>1027</v>
      </c>
      <c r="H1299" s="501">
        <v>10</v>
      </c>
      <c r="I1299" s="501">
        <v>371</v>
      </c>
      <c r="K1299" s="500" t="s">
        <v>256</v>
      </c>
      <c r="L1299" s="500" t="s">
        <v>934</v>
      </c>
      <c r="M1299" s="500" t="s">
        <v>257</v>
      </c>
      <c r="N1299" s="501">
        <v>2192</v>
      </c>
      <c r="U1299" s="500" t="s">
        <v>1027</v>
      </c>
      <c r="V1299" s="501">
        <v>10</v>
      </c>
      <c r="W1299" s="501">
        <v>34</v>
      </c>
    </row>
    <row r="1300" spans="1:23" ht="15">
      <c r="A1300" s="500" t="s">
        <v>1010</v>
      </c>
      <c r="B1300" s="500" t="s">
        <v>255</v>
      </c>
      <c r="C1300" s="500" t="s">
        <v>250</v>
      </c>
      <c r="D1300" s="500" t="s">
        <v>273</v>
      </c>
      <c r="E1300" s="501">
        <v>653</v>
      </c>
      <c r="G1300" s="500" t="s">
        <v>1027</v>
      </c>
      <c r="H1300" s="501">
        <v>11</v>
      </c>
      <c r="I1300" s="501">
        <v>301</v>
      </c>
      <c r="K1300" s="500" t="s">
        <v>256</v>
      </c>
      <c r="L1300" s="500" t="s">
        <v>935</v>
      </c>
      <c r="M1300" s="500" t="s">
        <v>558</v>
      </c>
      <c r="N1300" s="501">
        <v>626</v>
      </c>
      <c r="U1300" s="500" t="s">
        <v>1027</v>
      </c>
      <c r="V1300" s="501">
        <v>11</v>
      </c>
      <c r="W1300" s="501">
        <v>22</v>
      </c>
    </row>
    <row r="1301" spans="1:23" ht="15">
      <c r="A1301" s="500" t="s">
        <v>1010</v>
      </c>
      <c r="B1301" s="500" t="s">
        <v>274</v>
      </c>
      <c r="C1301" s="500" t="s">
        <v>249</v>
      </c>
      <c r="D1301" s="500" t="s">
        <v>272</v>
      </c>
      <c r="E1301" s="501">
        <v>2</v>
      </c>
      <c r="G1301" s="500" t="s">
        <v>1027</v>
      </c>
      <c r="H1301" s="501">
        <v>12</v>
      </c>
      <c r="I1301" s="501">
        <v>316</v>
      </c>
      <c r="K1301" s="500" t="s">
        <v>256</v>
      </c>
      <c r="L1301" s="500" t="s">
        <v>935</v>
      </c>
      <c r="M1301" s="500" t="s">
        <v>1082</v>
      </c>
      <c r="N1301" s="501">
        <v>5</v>
      </c>
      <c r="U1301" s="500" t="s">
        <v>1027</v>
      </c>
      <c r="V1301" s="501">
        <v>12</v>
      </c>
      <c r="W1301" s="501">
        <v>46</v>
      </c>
    </row>
    <row r="1302" spans="1:23" ht="15">
      <c r="A1302" s="500" t="s">
        <v>1010</v>
      </c>
      <c r="B1302" s="500" t="s">
        <v>274</v>
      </c>
      <c r="C1302" s="500" t="s">
        <v>249</v>
      </c>
      <c r="D1302" s="500" t="s">
        <v>273</v>
      </c>
      <c r="E1302" s="501">
        <v>6</v>
      </c>
      <c r="G1302" s="500" t="s">
        <v>1028</v>
      </c>
      <c r="H1302" s="501">
        <v>0</v>
      </c>
      <c r="I1302" s="501">
        <v>114</v>
      </c>
      <c r="K1302" s="500" t="s">
        <v>256</v>
      </c>
      <c r="L1302" s="500" t="s">
        <v>935</v>
      </c>
      <c r="M1302" s="500" t="s">
        <v>286</v>
      </c>
      <c r="N1302" s="501">
        <v>22</v>
      </c>
      <c r="U1302" s="500" t="s">
        <v>1028</v>
      </c>
      <c r="V1302" s="501">
        <v>0</v>
      </c>
      <c r="W1302" s="501">
        <v>43</v>
      </c>
    </row>
    <row r="1303" spans="1:23" ht="15">
      <c r="A1303" s="500" t="s">
        <v>1010</v>
      </c>
      <c r="B1303" s="500" t="s">
        <v>274</v>
      </c>
      <c r="C1303" s="500" t="s">
        <v>250</v>
      </c>
      <c r="D1303" s="500" t="s">
        <v>272</v>
      </c>
      <c r="E1303" s="501">
        <v>1</v>
      </c>
      <c r="G1303" s="500" t="s">
        <v>1028</v>
      </c>
      <c r="H1303" s="501">
        <v>1</v>
      </c>
      <c r="I1303" s="501">
        <v>482</v>
      </c>
      <c r="K1303" s="500" t="s">
        <v>256</v>
      </c>
      <c r="L1303" s="500" t="s">
        <v>935</v>
      </c>
      <c r="M1303" s="500" t="s">
        <v>283</v>
      </c>
      <c r="N1303" s="501">
        <v>1886</v>
      </c>
      <c r="U1303" s="500" t="s">
        <v>1028</v>
      </c>
      <c r="V1303" s="501">
        <v>1</v>
      </c>
      <c r="W1303" s="501">
        <v>244</v>
      </c>
    </row>
    <row r="1304" spans="1:23" ht="15">
      <c r="A1304" s="500" t="s">
        <v>1010</v>
      </c>
      <c r="B1304" s="500" t="s">
        <v>274</v>
      </c>
      <c r="C1304" s="500" t="s">
        <v>250</v>
      </c>
      <c r="D1304" s="500" t="s">
        <v>273</v>
      </c>
      <c r="E1304" s="501">
        <v>5</v>
      </c>
      <c r="G1304" s="500" t="s">
        <v>1028</v>
      </c>
      <c r="H1304" s="501">
        <v>2</v>
      </c>
      <c r="I1304" s="501">
        <v>1956</v>
      </c>
      <c r="K1304" s="500" t="s">
        <v>256</v>
      </c>
      <c r="L1304" s="500" t="s">
        <v>935</v>
      </c>
      <c r="M1304" s="500" t="s">
        <v>285</v>
      </c>
      <c r="N1304" s="501">
        <v>5</v>
      </c>
      <c r="U1304" s="500" t="s">
        <v>1028</v>
      </c>
      <c r="V1304" s="501">
        <v>2</v>
      </c>
      <c r="W1304" s="501">
        <v>896</v>
      </c>
    </row>
    <row r="1305" spans="1:23" ht="15">
      <c r="A1305" s="500" t="s">
        <v>1010</v>
      </c>
      <c r="B1305" s="500" t="s">
        <v>275</v>
      </c>
      <c r="C1305" s="500" t="s">
        <v>249</v>
      </c>
      <c r="D1305" s="500" t="s">
        <v>272</v>
      </c>
      <c r="E1305" s="501">
        <v>342</v>
      </c>
      <c r="G1305" s="500" t="s">
        <v>1028</v>
      </c>
      <c r="H1305" s="501">
        <v>3</v>
      </c>
      <c r="I1305" s="501">
        <v>1039</v>
      </c>
      <c r="K1305" s="500" t="s">
        <v>256</v>
      </c>
      <c r="L1305" s="500" t="s">
        <v>935</v>
      </c>
      <c r="M1305" s="500" t="s">
        <v>256</v>
      </c>
      <c r="N1305" s="501">
        <v>1</v>
      </c>
      <c r="U1305" s="500" t="s">
        <v>1028</v>
      </c>
      <c r="V1305" s="501">
        <v>3</v>
      </c>
      <c r="W1305" s="501">
        <v>481</v>
      </c>
    </row>
    <row r="1306" spans="1:23" ht="15">
      <c r="A1306" s="500" t="s">
        <v>1010</v>
      </c>
      <c r="B1306" s="500" t="s">
        <v>275</v>
      </c>
      <c r="C1306" s="500" t="s">
        <v>249</v>
      </c>
      <c r="D1306" s="500" t="s">
        <v>273</v>
      </c>
      <c r="E1306" s="501">
        <v>571</v>
      </c>
      <c r="G1306" s="500" t="s">
        <v>1028</v>
      </c>
      <c r="H1306" s="501">
        <v>4</v>
      </c>
      <c r="I1306" s="501">
        <v>4055</v>
      </c>
      <c r="K1306" s="500" t="s">
        <v>256</v>
      </c>
      <c r="L1306" s="500" t="s">
        <v>935</v>
      </c>
      <c r="M1306" s="500" t="s">
        <v>257</v>
      </c>
      <c r="N1306" s="501">
        <v>195</v>
      </c>
      <c r="U1306" s="500" t="s">
        <v>1028</v>
      </c>
      <c r="V1306" s="501">
        <v>4</v>
      </c>
      <c r="W1306" s="501">
        <v>2366</v>
      </c>
    </row>
    <row r="1307" spans="1:23" ht="15">
      <c r="A1307" s="500" t="s">
        <v>1010</v>
      </c>
      <c r="B1307" s="500" t="s">
        <v>275</v>
      </c>
      <c r="C1307" s="500" t="s">
        <v>250</v>
      </c>
      <c r="D1307" s="500" t="s">
        <v>272</v>
      </c>
      <c r="E1307" s="501">
        <v>325</v>
      </c>
      <c r="G1307" s="500" t="s">
        <v>1028</v>
      </c>
      <c r="H1307" s="501">
        <v>5</v>
      </c>
      <c r="I1307" s="501">
        <v>835</v>
      </c>
      <c r="K1307" s="500" t="s">
        <v>256</v>
      </c>
      <c r="L1307" s="500" t="s">
        <v>947</v>
      </c>
      <c r="M1307" s="500" t="s">
        <v>254</v>
      </c>
      <c r="N1307" s="501">
        <v>4</v>
      </c>
      <c r="U1307" s="500" t="s">
        <v>1028</v>
      </c>
      <c r="V1307" s="501">
        <v>5</v>
      </c>
      <c r="W1307" s="501">
        <v>443</v>
      </c>
    </row>
    <row r="1308" spans="1:23" ht="15">
      <c r="A1308" s="500" t="s">
        <v>1010</v>
      </c>
      <c r="B1308" s="500" t="s">
        <v>275</v>
      </c>
      <c r="C1308" s="500" t="s">
        <v>250</v>
      </c>
      <c r="D1308" s="500" t="s">
        <v>273</v>
      </c>
      <c r="E1308" s="501">
        <v>459</v>
      </c>
      <c r="G1308" s="500" t="s">
        <v>1028</v>
      </c>
      <c r="H1308" s="501">
        <v>6</v>
      </c>
      <c r="I1308" s="501">
        <v>900</v>
      </c>
      <c r="K1308" s="500" t="s">
        <v>256</v>
      </c>
      <c r="L1308" s="500" t="s">
        <v>947</v>
      </c>
      <c r="M1308" s="500" t="s">
        <v>561</v>
      </c>
      <c r="N1308" s="501">
        <v>2</v>
      </c>
      <c r="U1308" s="500" t="s">
        <v>1028</v>
      </c>
      <c r="V1308" s="501">
        <v>6</v>
      </c>
      <c r="W1308" s="501">
        <v>410</v>
      </c>
    </row>
    <row r="1309" spans="1:23" ht="15">
      <c r="A1309" s="500" t="s">
        <v>1011</v>
      </c>
      <c r="B1309" s="500" t="s">
        <v>254</v>
      </c>
      <c r="C1309" s="500" t="s">
        <v>249</v>
      </c>
      <c r="D1309" s="500" t="s">
        <v>272</v>
      </c>
      <c r="E1309" s="501">
        <v>23</v>
      </c>
      <c r="G1309" s="500" t="s">
        <v>1028</v>
      </c>
      <c r="H1309" s="501">
        <v>7</v>
      </c>
      <c r="I1309" s="501">
        <v>974</v>
      </c>
      <c r="K1309" s="500" t="s">
        <v>256</v>
      </c>
      <c r="L1309" s="500" t="s">
        <v>947</v>
      </c>
      <c r="M1309" s="500" t="s">
        <v>562</v>
      </c>
      <c r="N1309" s="501">
        <v>1</v>
      </c>
      <c r="U1309" s="500" t="s">
        <v>1028</v>
      </c>
      <c r="V1309" s="501">
        <v>7</v>
      </c>
      <c r="W1309" s="501">
        <v>376</v>
      </c>
    </row>
    <row r="1310" spans="1:23" ht="15">
      <c r="A1310" s="500" t="s">
        <v>1011</v>
      </c>
      <c r="B1310" s="500" t="s">
        <v>254</v>
      </c>
      <c r="C1310" s="500" t="s">
        <v>249</v>
      </c>
      <c r="D1310" s="500" t="s">
        <v>273</v>
      </c>
      <c r="E1310" s="501">
        <v>6</v>
      </c>
      <c r="G1310" s="500" t="s">
        <v>1028</v>
      </c>
      <c r="H1310" s="501">
        <v>8</v>
      </c>
      <c r="I1310" s="501">
        <v>923</v>
      </c>
      <c r="K1310" s="500" t="s">
        <v>256</v>
      </c>
      <c r="L1310" s="500" t="s">
        <v>947</v>
      </c>
      <c r="M1310" s="500" t="s">
        <v>558</v>
      </c>
      <c r="N1310" s="501">
        <v>624</v>
      </c>
      <c r="U1310" s="500" t="s">
        <v>1028</v>
      </c>
      <c r="V1310" s="501">
        <v>8</v>
      </c>
      <c r="W1310" s="501">
        <v>321</v>
      </c>
    </row>
    <row r="1311" spans="1:23" ht="15">
      <c r="A1311" s="500" t="s">
        <v>1011</v>
      </c>
      <c r="B1311" s="500" t="s">
        <v>254</v>
      </c>
      <c r="C1311" s="500" t="s">
        <v>250</v>
      </c>
      <c r="D1311" s="500" t="s">
        <v>272</v>
      </c>
      <c r="E1311" s="501">
        <v>15</v>
      </c>
      <c r="G1311" s="500" t="s">
        <v>1028</v>
      </c>
      <c r="H1311" s="501">
        <v>9</v>
      </c>
      <c r="I1311" s="501">
        <v>735</v>
      </c>
      <c r="K1311" s="500" t="s">
        <v>256</v>
      </c>
      <c r="L1311" s="500" t="s">
        <v>947</v>
      </c>
      <c r="M1311" s="500" t="s">
        <v>563</v>
      </c>
      <c r="N1311" s="501">
        <v>2</v>
      </c>
      <c r="U1311" s="500" t="s">
        <v>1028</v>
      </c>
      <c r="V1311" s="501">
        <v>9</v>
      </c>
      <c r="W1311" s="501">
        <v>225</v>
      </c>
    </row>
    <row r="1312" spans="1:23" ht="15">
      <c r="A1312" s="500" t="s">
        <v>1011</v>
      </c>
      <c r="B1312" s="500" t="s">
        <v>254</v>
      </c>
      <c r="C1312" s="500" t="s">
        <v>250</v>
      </c>
      <c r="D1312" s="500" t="s">
        <v>273</v>
      </c>
      <c r="E1312" s="501">
        <v>7</v>
      </c>
      <c r="G1312" s="500" t="s">
        <v>1028</v>
      </c>
      <c r="H1312" s="501">
        <v>10</v>
      </c>
      <c r="I1312" s="501">
        <v>531</v>
      </c>
      <c r="K1312" s="500" t="s">
        <v>256</v>
      </c>
      <c r="L1312" s="500" t="s">
        <v>947</v>
      </c>
      <c r="M1312" s="500" t="s">
        <v>559</v>
      </c>
      <c r="N1312" s="501">
        <v>1</v>
      </c>
      <c r="U1312" s="500" t="s">
        <v>1028</v>
      </c>
      <c r="V1312" s="501">
        <v>10</v>
      </c>
      <c r="W1312" s="501">
        <v>182</v>
      </c>
    </row>
    <row r="1313" spans="1:23" ht="15">
      <c r="A1313" s="500" t="s">
        <v>1011</v>
      </c>
      <c r="B1313" s="500" t="s">
        <v>254</v>
      </c>
      <c r="C1313" s="500" t="s">
        <v>249</v>
      </c>
      <c r="D1313" s="500" t="s">
        <v>272</v>
      </c>
      <c r="E1313" s="501">
        <v>390</v>
      </c>
      <c r="G1313" s="500" t="s">
        <v>1028</v>
      </c>
      <c r="H1313" s="501">
        <v>11</v>
      </c>
      <c r="I1313" s="501">
        <v>364</v>
      </c>
      <c r="K1313" s="500" t="s">
        <v>256</v>
      </c>
      <c r="L1313" s="500" t="s">
        <v>947</v>
      </c>
      <c r="M1313" s="500" t="s">
        <v>566</v>
      </c>
      <c r="N1313" s="501">
        <v>2</v>
      </c>
      <c r="U1313" s="500" t="s">
        <v>1028</v>
      </c>
      <c r="V1313" s="501">
        <v>11</v>
      </c>
      <c r="W1313" s="501">
        <v>102</v>
      </c>
    </row>
    <row r="1314" spans="1:23" ht="15">
      <c r="A1314" s="500" t="s">
        <v>1011</v>
      </c>
      <c r="B1314" s="500" t="s">
        <v>254</v>
      </c>
      <c r="C1314" s="500" t="s">
        <v>249</v>
      </c>
      <c r="D1314" s="500" t="s">
        <v>273</v>
      </c>
      <c r="E1314" s="501">
        <v>402</v>
      </c>
      <c r="G1314" s="500" t="s">
        <v>1028</v>
      </c>
      <c r="H1314" s="501">
        <v>12</v>
      </c>
      <c r="I1314" s="501">
        <v>499</v>
      </c>
      <c r="K1314" s="500" t="s">
        <v>256</v>
      </c>
      <c r="L1314" s="500" t="s">
        <v>947</v>
      </c>
      <c r="M1314" s="500" t="s">
        <v>560</v>
      </c>
      <c r="N1314" s="501">
        <v>4</v>
      </c>
      <c r="U1314" s="500" t="s">
        <v>1028</v>
      </c>
      <c r="V1314" s="501">
        <v>12</v>
      </c>
      <c r="W1314" s="501">
        <v>151</v>
      </c>
    </row>
    <row r="1315" spans="1:23" ht="15">
      <c r="A1315" s="500" t="s">
        <v>1011</v>
      </c>
      <c r="B1315" s="500" t="s">
        <v>254</v>
      </c>
      <c r="C1315" s="500" t="s">
        <v>250</v>
      </c>
      <c r="D1315" s="500" t="s">
        <v>272</v>
      </c>
      <c r="E1315" s="501">
        <v>361</v>
      </c>
      <c r="G1315" s="500" t="s">
        <v>1029</v>
      </c>
      <c r="H1315" s="501">
        <v>0</v>
      </c>
      <c r="I1315" s="501">
        <v>191</v>
      </c>
      <c r="K1315" s="500" t="s">
        <v>256</v>
      </c>
      <c r="L1315" s="500" t="s">
        <v>947</v>
      </c>
      <c r="M1315" s="500" t="s">
        <v>255</v>
      </c>
      <c r="N1315" s="501">
        <v>10</v>
      </c>
      <c r="U1315" s="500" t="s">
        <v>1029</v>
      </c>
      <c r="V1315" s="501">
        <v>0</v>
      </c>
      <c r="W1315" s="501">
        <v>182</v>
      </c>
    </row>
    <row r="1316" spans="1:23" ht="15">
      <c r="A1316" s="500" t="s">
        <v>1011</v>
      </c>
      <c r="B1316" s="500" t="s">
        <v>254</v>
      </c>
      <c r="C1316" s="500" t="s">
        <v>250</v>
      </c>
      <c r="D1316" s="500" t="s">
        <v>273</v>
      </c>
      <c r="E1316" s="501">
        <v>394</v>
      </c>
      <c r="G1316" s="500" t="s">
        <v>1029</v>
      </c>
      <c r="H1316" s="501">
        <v>1</v>
      </c>
      <c r="I1316" s="501">
        <v>904</v>
      </c>
      <c r="K1316" s="500" t="s">
        <v>256</v>
      </c>
      <c r="L1316" s="500" t="s">
        <v>947</v>
      </c>
      <c r="M1316" s="500" t="s">
        <v>569</v>
      </c>
      <c r="N1316" s="501">
        <v>3</v>
      </c>
      <c r="U1316" s="500" t="s">
        <v>1029</v>
      </c>
      <c r="V1316" s="501">
        <v>1</v>
      </c>
      <c r="W1316" s="501">
        <v>977</v>
      </c>
    </row>
    <row r="1317" spans="1:23" ht="15">
      <c r="A1317" s="500" t="s">
        <v>1011</v>
      </c>
      <c r="B1317" s="500" t="s">
        <v>255</v>
      </c>
      <c r="C1317" s="500" t="s">
        <v>249</v>
      </c>
      <c r="D1317" s="500" t="s">
        <v>272</v>
      </c>
      <c r="E1317" s="501">
        <v>433</v>
      </c>
      <c r="G1317" s="500" t="s">
        <v>1029</v>
      </c>
      <c r="H1317" s="501">
        <v>2</v>
      </c>
      <c r="I1317" s="501">
        <v>2708</v>
      </c>
      <c r="K1317" s="500" t="s">
        <v>256</v>
      </c>
      <c r="L1317" s="500" t="s">
        <v>947</v>
      </c>
      <c r="M1317" s="500" t="s">
        <v>286</v>
      </c>
      <c r="N1317" s="501">
        <v>11</v>
      </c>
      <c r="U1317" s="500" t="s">
        <v>1029</v>
      </c>
      <c r="V1317" s="501">
        <v>2</v>
      </c>
      <c r="W1317" s="501">
        <v>3039</v>
      </c>
    </row>
    <row r="1318" spans="1:23" ht="15">
      <c r="A1318" s="500" t="s">
        <v>1011</v>
      </c>
      <c r="B1318" s="500" t="s">
        <v>255</v>
      </c>
      <c r="C1318" s="500" t="s">
        <v>249</v>
      </c>
      <c r="D1318" s="500" t="s">
        <v>273</v>
      </c>
      <c r="E1318" s="501">
        <v>351</v>
      </c>
      <c r="G1318" s="500" t="s">
        <v>1029</v>
      </c>
      <c r="H1318" s="501">
        <v>3</v>
      </c>
      <c r="I1318" s="501">
        <v>1389</v>
      </c>
      <c r="K1318" s="500" t="s">
        <v>256</v>
      </c>
      <c r="L1318" s="500" t="s">
        <v>947</v>
      </c>
      <c r="M1318" s="500" t="s">
        <v>283</v>
      </c>
      <c r="N1318" s="501">
        <v>5351</v>
      </c>
      <c r="U1318" s="500" t="s">
        <v>1029</v>
      </c>
      <c r="V1318" s="501">
        <v>3</v>
      </c>
      <c r="W1318" s="501">
        <v>1343</v>
      </c>
    </row>
    <row r="1319" spans="1:23" ht="15">
      <c r="A1319" s="500" t="s">
        <v>1011</v>
      </c>
      <c r="B1319" s="500" t="s">
        <v>255</v>
      </c>
      <c r="C1319" s="500" t="s">
        <v>250</v>
      </c>
      <c r="D1319" s="500" t="s">
        <v>272</v>
      </c>
      <c r="E1319" s="501">
        <v>373</v>
      </c>
      <c r="G1319" s="500" t="s">
        <v>1029</v>
      </c>
      <c r="H1319" s="501">
        <v>4</v>
      </c>
      <c r="I1319" s="501">
        <v>5745</v>
      </c>
      <c r="K1319" s="500" t="s">
        <v>256</v>
      </c>
      <c r="L1319" s="500" t="s">
        <v>947</v>
      </c>
      <c r="M1319" s="500" t="s">
        <v>284</v>
      </c>
      <c r="N1319" s="501">
        <v>9</v>
      </c>
      <c r="U1319" s="500" t="s">
        <v>1029</v>
      </c>
      <c r="V1319" s="501">
        <v>4</v>
      </c>
      <c r="W1319" s="501">
        <v>8094</v>
      </c>
    </row>
    <row r="1320" spans="1:23" ht="15">
      <c r="A1320" s="500" t="s">
        <v>1011</v>
      </c>
      <c r="B1320" s="500" t="s">
        <v>255</v>
      </c>
      <c r="C1320" s="500" t="s">
        <v>250</v>
      </c>
      <c r="D1320" s="500" t="s">
        <v>273</v>
      </c>
      <c r="E1320" s="501">
        <v>369</v>
      </c>
      <c r="G1320" s="500" t="s">
        <v>1029</v>
      </c>
      <c r="H1320" s="501">
        <v>5</v>
      </c>
      <c r="I1320" s="501">
        <v>932</v>
      </c>
      <c r="K1320" s="500" t="s">
        <v>256</v>
      </c>
      <c r="L1320" s="500" t="s">
        <v>947</v>
      </c>
      <c r="M1320" s="500" t="s">
        <v>285</v>
      </c>
      <c r="N1320" s="501">
        <v>158</v>
      </c>
      <c r="U1320" s="500" t="s">
        <v>1029</v>
      </c>
      <c r="V1320" s="501">
        <v>5</v>
      </c>
      <c r="W1320" s="501">
        <v>1195</v>
      </c>
    </row>
    <row r="1321" spans="1:23" ht="15">
      <c r="A1321" s="500" t="s">
        <v>1011</v>
      </c>
      <c r="B1321" s="500" t="s">
        <v>274</v>
      </c>
      <c r="C1321" s="500" t="s">
        <v>249</v>
      </c>
      <c r="D1321" s="500" t="s">
        <v>272</v>
      </c>
      <c r="E1321" s="501">
        <v>42</v>
      </c>
      <c r="G1321" s="500" t="s">
        <v>1029</v>
      </c>
      <c r="H1321" s="501">
        <v>6</v>
      </c>
      <c r="I1321" s="501">
        <v>947</v>
      </c>
      <c r="K1321" s="500" t="s">
        <v>256</v>
      </c>
      <c r="L1321" s="500" t="s">
        <v>947</v>
      </c>
      <c r="M1321" s="500" t="s">
        <v>256</v>
      </c>
      <c r="N1321" s="501">
        <v>2</v>
      </c>
      <c r="U1321" s="500" t="s">
        <v>1029</v>
      </c>
      <c r="V1321" s="501">
        <v>6</v>
      </c>
      <c r="W1321" s="501">
        <v>1025</v>
      </c>
    </row>
    <row r="1322" spans="1:23" ht="15">
      <c r="A1322" s="500" t="s">
        <v>1011</v>
      </c>
      <c r="B1322" s="500" t="s">
        <v>274</v>
      </c>
      <c r="C1322" s="500" t="s">
        <v>249</v>
      </c>
      <c r="D1322" s="500" t="s">
        <v>273</v>
      </c>
      <c r="E1322" s="501">
        <v>66</v>
      </c>
      <c r="G1322" s="500" t="s">
        <v>1029</v>
      </c>
      <c r="H1322" s="501">
        <v>7</v>
      </c>
      <c r="I1322" s="501">
        <v>841</v>
      </c>
      <c r="K1322" s="500" t="s">
        <v>256</v>
      </c>
      <c r="L1322" s="500" t="s">
        <v>947</v>
      </c>
      <c r="M1322" s="500" t="s">
        <v>257</v>
      </c>
      <c r="N1322" s="501">
        <v>469</v>
      </c>
      <c r="U1322" s="500" t="s">
        <v>1029</v>
      </c>
      <c r="V1322" s="501">
        <v>7</v>
      </c>
      <c r="W1322" s="501">
        <v>723</v>
      </c>
    </row>
    <row r="1323" spans="1:23" ht="15">
      <c r="A1323" s="500" t="s">
        <v>1011</v>
      </c>
      <c r="B1323" s="500" t="s">
        <v>274</v>
      </c>
      <c r="C1323" s="500" t="s">
        <v>250</v>
      </c>
      <c r="D1323" s="500" t="s">
        <v>272</v>
      </c>
      <c r="E1323" s="501">
        <v>20</v>
      </c>
      <c r="G1323" s="500" t="s">
        <v>1029</v>
      </c>
      <c r="H1323" s="501">
        <v>8</v>
      </c>
      <c r="I1323" s="501">
        <v>649</v>
      </c>
      <c r="K1323" s="500" t="s">
        <v>256</v>
      </c>
      <c r="L1323" s="500" t="s">
        <v>948</v>
      </c>
      <c r="M1323" s="500" t="s">
        <v>254</v>
      </c>
      <c r="N1323" s="501">
        <v>66</v>
      </c>
      <c r="U1323" s="500" t="s">
        <v>1029</v>
      </c>
      <c r="V1323" s="501">
        <v>8</v>
      </c>
      <c r="W1323" s="501">
        <v>489</v>
      </c>
    </row>
    <row r="1324" spans="1:23" ht="15">
      <c r="A1324" s="500" t="s">
        <v>1011</v>
      </c>
      <c r="B1324" s="500" t="s">
        <v>274</v>
      </c>
      <c r="C1324" s="500" t="s">
        <v>250</v>
      </c>
      <c r="D1324" s="500" t="s">
        <v>273</v>
      </c>
      <c r="E1324" s="501">
        <v>42</v>
      </c>
      <c r="G1324" s="500" t="s">
        <v>1029</v>
      </c>
      <c r="H1324" s="501">
        <v>9</v>
      </c>
      <c r="I1324" s="501">
        <v>525</v>
      </c>
      <c r="K1324" s="500" t="s">
        <v>256</v>
      </c>
      <c r="L1324" s="500" t="s">
        <v>948</v>
      </c>
      <c r="M1324" s="500" t="s">
        <v>561</v>
      </c>
      <c r="N1324" s="501">
        <v>27</v>
      </c>
      <c r="U1324" s="500" t="s">
        <v>1029</v>
      </c>
      <c r="V1324" s="501">
        <v>9</v>
      </c>
      <c r="W1324" s="501">
        <v>344</v>
      </c>
    </row>
    <row r="1325" spans="1:23" ht="15">
      <c r="A1325" s="500" t="s">
        <v>1011</v>
      </c>
      <c r="B1325" s="500" t="s">
        <v>275</v>
      </c>
      <c r="C1325" s="500" t="s">
        <v>249</v>
      </c>
      <c r="D1325" s="500" t="s">
        <v>272</v>
      </c>
      <c r="E1325" s="501">
        <v>142</v>
      </c>
      <c r="G1325" s="500" t="s">
        <v>1029</v>
      </c>
      <c r="H1325" s="501">
        <v>10</v>
      </c>
      <c r="I1325" s="501">
        <v>389</v>
      </c>
      <c r="K1325" s="500" t="s">
        <v>256</v>
      </c>
      <c r="L1325" s="500" t="s">
        <v>948</v>
      </c>
      <c r="M1325" s="500" t="s">
        <v>562</v>
      </c>
      <c r="N1325" s="501">
        <v>5</v>
      </c>
      <c r="U1325" s="500" t="s">
        <v>1029</v>
      </c>
      <c r="V1325" s="501">
        <v>10</v>
      </c>
      <c r="W1325" s="501">
        <v>221</v>
      </c>
    </row>
    <row r="1326" spans="1:23" ht="15">
      <c r="A1326" s="500" t="s">
        <v>1011</v>
      </c>
      <c r="B1326" s="500" t="s">
        <v>275</v>
      </c>
      <c r="C1326" s="500" t="s">
        <v>249</v>
      </c>
      <c r="D1326" s="500" t="s">
        <v>273</v>
      </c>
      <c r="E1326" s="501">
        <v>132</v>
      </c>
      <c r="G1326" s="500" t="s">
        <v>1029</v>
      </c>
      <c r="H1326" s="501">
        <v>11</v>
      </c>
      <c r="I1326" s="501">
        <v>339</v>
      </c>
      <c r="K1326" s="500" t="s">
        <v>256</v>
      </c>
      <c r="L1326" s="500" t="s">
        <v>948</v>
      </c>
      <c r="M1326" s="500" t="s">
        <v>558</v>
      </c>
      <c r="N1326" s="501">
        <v>83</v>
      </c>
      <c r="U1326" s="500" t="s">
        <v>1029</v>
      </c>
      <c r="V1326" s="501">
        <v>11</v>
      </c>
      <c r="W1326" s="501">
        <v>160</v>
      </c>
    </row>
    <row r="1327" spans="1:23" ht="15">
      <c r="A1327" s="500" t="s">
        <v>1011</v>
      </c>
      <c r="B1327" s="500" t="s">
        <v>275</v>
      </c>
      <c r="C1327" s="500" t="s">
        <v>250</v>
      </c>
      <c r="D1327" s="500" t="s">
        <v>272</v>
      </c>
      <c r="E1327" s="501">
        <v>148</v>
      </c>
      <c r="G1327" s="500" t="s">
        <v>1029</v>
      </c>
      <c r="H1327" s="501">
        <v>12</v>
      </c>
      <c r="I1327" s="501">
        <v>324</v>
      </c>
      <c r="K1327" s="500" t="s">
        <v>256</v>
      </c>
      <c r="L1327" s="500" t="s">
        <v>948</v>
      </c>
      <c r="M1327" s="500" t="s">
        <v>563</v>
      </c>
      <c r="N1327" s="501">
        <v>2</v>
      </c>
      <c r="U1327" s="500" t="s">
        <v>1029</v>
      </c>
      <c r="V1327" s="501">
        <v>12</v>
      </c>
      <c r="W1327" s="501">
        <v>123</v>
      </c>
    </row>
    <row r="1328" spans="1:23" ht="15">
      <c r="A1328" s="500" t="s">
        <v>1011</v>
      </c>
      <c r="B1328" s="500" t="s">
        <v>275</v>
      </c>
      <c r="C1328" s="500" t="s">
        <v>250</v>
      </c>
      <c r="D1328" s="500" t="s">
        <v>273</v>
      </c>
      <c r="E1328" s="501">
        <v>112</v>
      </c>
      <c r="G1328" s="500" t="s">
        <v>1030</v>
      </c>
      <c r="H1328" s="501">
        <v>0</v>
      </c>
      <c r="I1328" s="501">
        <v>68</v>
      </c>
      <c r="K1328" s="500" t="s">
        <v>256</v>
      </c>
      <c r="L1328" s="500" t="s">
        <v>948</v>
      </c>
      <c r="M1328" s="500" t="s">
        <v>559</v>
      </c>
      <c r="N1328" s="501">
        <v>10</v>
      </c>
      <c r="U1328" s="500" t="s">
        <v>1030</v>
      </c>
      <c r="V1328" s="501">
        <v>0</v>
      </c>
      <c r="W1328" s="501">
        <v>10</v>
      </c>
    </row>
    <row r="1329" spans="1:23" ht="15">
      <c r="A1329" s="500" t="s">
        <v>1012</v>
      </c>
      <c r="B1329" s="500" t="s">
        <v>254</v>
      </c>
      <c r="C1329" s="500" t="s">
        <v>249</v>
      </c>
      <c r="D1329" s="500" t="s">
        <v>272</v>
      </c>
      <c r="E1329" s="501">
        <v>1964</v>
      </c>
      <c r="G1329" s="500" t="s">
        <v>1030</v>
      </c>
      <c r="H1329" s="501">
        <v>1</v>
      </c>
      <c r="I1329" s="501">
        <v>250</v>
      </c>
      <c r="K1329" s="500" t="s">
        <v>256</v>
      </c>
      <c r="L1329" s="500" t="s">
        <v>948</v>
      </c>
      <c r="M1329" s="500" t="s">
        <v>560</v>
      </c>
      <c r="N1329" s="501">
        <v>1</v>
      </c>
      <c r="U1329" s="500" t="s">
        <v>1030</v>
      </c>
      <c r="V1329" s="501">
        <v>1</v>
      </c>
      <c r="W1329" s="501">
        <v>65</v>
      </c>
    </row>
    <row r="1330" spans="1:23" ht="15">
      <c r="A1330" s="500" t="s">
        <v>1012</v>
      </c>
      <c r="B1330" s="500" t="s">
        <v>254</v>
      </c>
      <c r="C1330" s="500" t="s">
        <v>249</v>
      </c>
      <c r="D1330" s="500" t="s">
        <v>273</v>
      </c>
      <c r="E1330" s="501">
        <v>5170</v>
      </c>
      <c r="G1330" s="500" t="s">
        <v>1030</v>
      </c>
      <c r="H1330" s="501">
        <v>2</v>
      </c>
      <c r="I1330" s="501">
        <v>997</v>
      </c>
      <c r="K1330" s="500" t="s">
        <v>256</v>
      </c>
      <c r="L1330" s="500" t="s">
        <v>948</v>
      </c>
      <c r="M1330" s="500" t="s">
        <v>255</v>
      </c>
      <c r="N1330" s="501">
        <v>3</v>
      </c>
      <c r="U1330" s="500" t="s">
        <v>1030</v>
      </c>
      <c r="V1330" s="501">
        <v>2</v>
      </c>
      <c r="W1330" s="501">
        <v>196</v>
      </c>
    </row>
    <row r="1331" spans="1:23" ht="15">
      <c r="A1331" s="500" t="s">
        <v>1012</v>
      </c>
      <c r="B1331" s="500" t="s">
        <v>254</v>
      </c>
      <c r="C1331" s="500" t="s">
        <v>250</v>
      </c>
      <c r="D1331" s="500" t="s">
        <v>272</v>
      </c>
      <c r="E1331" s="501">
        <v>1503</v>
      </c>
      <c r="G1331" s="500" t="s">
        <v>1030</v>
      </c>
      <c r="H1331" s="501">
        <v>3</v>
      </c>
      <c r="I1331" s="501">
        <v>570</v>
      </c>
      <c r="K1331" s="500" t="s">
        <v>256</v>
      </c>
      <c r="L1331" s="500" t="s">
        <v>948</v>
      </c>
      <c r="M1331" s="500" t="s">
        <v>569</v>
      </c>
      <c r="N1331" s="501">
        <v>2</v>
      </c>
      <c r="U1331" s="500" t="s">
        <v>1030</v>
      </c>
      <c r="V1331" s="501">
        <v>3</v>
      </c>
      <c r="W1331" s="501">
        <v>77</v>
      </c>
    </row>
    <row r="1332" spans="1:23" ht="15">
      <c r="A1332" s="500" t="s">
        <v>1012</v>
      </c>
      <c r="B1332" s="500" t="s">
        <v>254</v>
      </c>
      <c r="C1332" s="500" t="s">
        <v>250</v>
      </c>
      <c r="D1332" s="500" t="s">
        <v>273</v>
      </c>
      <c r="E1332" s="501">
        <v>4593</v>
      </c>
      <c r="G1332" s="500" t="s">
        <v>1030</v>
      </c>
      <c r="H1332" s="501">
        <v>4</v>
      </c>
      <c r="I1332" s="501">
        <v>2165</v>
      </c>
      <c r="K1332" s="500" t="s">
        <v>256</v>
      </c>
      <c r="L1332" s="500" t="s">
        <v>948</v>
      </c>
      <c r="M1332" s="500" t="s">
        <v>286</v>
      </c>
      <c r="N1332" s="501">
        <v>5</v>
      </c>
      <c r="U1332" s="500" t="s">
        <v>1030</v>
      </c>
      <c r="V1332" s="501">
        <v>4</v>
      </c>
      <c r="W1332" s="501">
        <v>523</v>
      </c>
    </row>
    <row r="1333" spans="1:23" ht="15">
      <c r="A1333" s="500" t="s">
        <v>1012</v>
      </c>
      <c r="B1333" s="500" t="s">
        <v>255</v>
      </c>
      <c r="C1333" s="500" t="s">
        <v>249</v>
      </c>
      <c r="D1333" s="500" t="s">
        <v>272</v>
      </c>
      <c r="E1333" s="501">
        <v>652</v>
      </c>
      <c r="G1333" s="500" t="s">
        <v>1030</v>
      </c>
      <c r="H1333" s="501">
        <v>5</v>
      </c>
      <c r="I1333" s="501">
        <v>435</v>
      </c>
      <c r="K1333" s="500" t="s">
        <v>256</v>
      </c>
      <c r="L1333" s="500" t="s">
        <v>948</v>
      </c>
      <c r="M1333" s="500" t="s">
        <v>283</v>
      </c>
      <c r="N1333" s="501">
        <v>7038</v>
      </c>
      <c r="U1333" s="500" t="s">
        <v>1030</v>
      </c>
      <c r="V1333" s="501">
        <v>5</v>
      </c>
      <c r="W1333" s="501">
        <v>75</v>
      </c>
    </row>
    <row r="1334" spans="1:23" ht="15">
      <c r="A1334" s="500" t="s">
        <v>1012</v>
      </c>
      <c r="B1334" s="500" t="s">
        <v>255</v>
      </c>
      <c r="C1334" s="500" t="s">
        <v>249</v>
      </c>
      <c r="D1334" s="500" t="s">
        <v>273</v>
      </c>
      <c r="E1334" s="501">
        <v>1436</v>
      </c>
      <c r="G1334" s="500" t="s">
        <v>1030</v>
      </c>
      <c r="H1334" s="501">
        <v>6</v>
      </c>
      <c r="I1334" s="501">
        <v>477</v>
      </c>
      <c r="K1334" s="500" t="s">
        <v>256</v>
      </c>
      <c r="L1334" s="500" t="s">
        <v>948</v>
      </c>
      <c r="M1334" s="500" t="s">
        <v>284</v>
      </c>
      <c r="N1334" s="501">
        <v>3</v>
      </c>
      <c r="U1334" s="500" t="s">
        <v>1030</v>
      </c>
      <c r="V1334" s="501">
        <v>6</v>
      </c>
      <c r="W1334" s="501">
        <v>69</v>
      </c>
    </row>
    <row r="1335" spans="1:23" ht="15">
      <c r="A1335" s="500" t="s">
        <v>1012</v>
      </c>
      <c r="B1335" s="500" t="s">
        <v>255</v>
      </c>
      <c r="C1335" s="500" t="s">
        <v>250</v>
      </c>
      <c r="D1335" s="500" t="s">
        <v>272</v>
      </c>
      <c r="E1335" s="501">
        <v>571</v>
      </c>
      <c r="G1335" s="500" t="s">
        <v>1030</v>
      </c>
      <c r="H1335" s="501">
        <v>7</v>
      </c>
      <c r="I1335" s="501">
        <v>437</v>
      </c>
      <c r="K1335" s="500" t="s">
        <v>256</v>
      </c>
      <c r="L1335" s="500" t="s">
        <v>948</v>
      </c>
      <c r="M1335" s="500" t="s">
        <v>285</v>
      </c>
      <c r="N1335" s="501">
        <v>385</v>
      </c>
      <c r="U1335" s="500" t="s">
        <v>1030</v>
      </c>
      <c r="V1335" s="501">
        <v>7</v>
      </c>
      <c r="W1335" s="501">
        <v>68</v>
      </c>
    </row>
    <row r="1336" spans="1:23" ht="15">
      <c r="A1336" s="500" t="s">
        <v>1012</v>
      </c>
      <c r="B1336" s="500" t="s">
        <v>255</v>
      </c>
      <c r="C1336" s="500" t="s">
        <v>250</v>
      </c>
      <c r="D1336" s="500" t="s">
        <v>273</v>
      </c>
      <c r="E1336" s="501">
        <v>1335</v>
      </c>
      <c r="G1336" s="500" t="s">
        <v>1030</v>
      </c>
      <c r="H1336" s="501">
        <v>8</v>
      </c>
      <c r="I1336" s="501">
        <v>345</v>
      </c>
      <c r="K1336" s="500" t="s">
        <v>256</v>
      </c>
      <c r="L1336" s="500" t="s">
        <v>948</v>
      </c>
      <c r="M1336" s="500" t="s">
        <v>256</v>
      </c>
      <c r="N1336" s="501">
        <v>10</v>
      </c>
      <c r="U1336" s="500" t="s">
        <v>1030</v>
      </c>
      <c r="V1336" s="501">
        <v>8</v>
      </c>
      <c r="W1336" s="501">
        <v>54</v>
      </c>
    </row>
    <row r="1337" spans="1:23" ht="15">
      <c r="A1337" s="500" t="s">
        <v>1012</v>
      </c>
      <c r="B1337" s="500" t="s">
        <v>274</v>
      </c>
      <c r="C1337" s="500" t="s">
        <v>249</v>
      </c>
      <c r="D1337" s="500" t="s">
        <v>272</v>
      </c>
      <c r="E1337" s="501">
        <v>257</v>
      </c>
      <c r="G1337" s="500" t="s">
        <v>1030</v>
      </c>
      <c r="H1337" s="501">
        <v>9</v>
      </c>
      <c r="I1337" s="501">
        <v>302</v>
      </c>
      <c r="K1337" s="500" t="s">
        <v>256</v>
      </c>
      <c r="L1337" s="500" t="s">
        <v>948</v>
      </c>
      <c r="M1337" s="500" t="s">
        <v>257</v>
      </c>
      <c r="N1337" s="501">
        <v>6492</v>
      </c>
      <c r="U1337" s="500" t="s">
        <v>1030</v>
      </c>
      <c r="V1337" s="501">
        <v>9</v>
      </c>
      <c r="W1337" s="501">
        <v>33</v>
      </c>
    </row>
    <row r="1338" spans="1:23" ht="15">
      <c r="A1338" s="500" t="s">
        <v>1012</v>
      </c>
      <c r="B1338" s="500" t="s">
        <v>274</v>
      </c>
      <c r="C1338" s="500" t="s">
        <v>249</v>
      </c>
      <c r="D1338" s="500" t="s">
        <v>273</v>
      </c>
      <c r="E1338" s="501">
        <v>277</v>
      </c>
      <c r="G1338" s="500" t="s">
        <v>1030</v>
      </c>
      <c r="H1338" s="501">
        <v>10</v>
      </c>
      <c r="I1338" s="501">
        <v>237</v>
      </c>
      <c r="K1338" s="500" t="s">
        <v>256</v>
      </c>
      <c r="L1338" s="500" t="s">
        <v>949</v>
      </c>
      <c r="M1338" s="500" t="s">
        <v>254</v>
      </c>
      <c r="N1338" s="501">
        <v>74</v>
      </c>
      <c r="U1338" s="500" t="s">
        <v>1030</v>
      </c>
      <c r="V1338" s="501">
        <v>10</v>
      </c>
      <c r="W1338" s="501">
        <v>26</v>
      </c>
    </row>
    <row r="1339" spans="1:23" ht="15">
      <c r="A1339" s="500" t="s">
        <v>1012</v>
      </c>
      <c r="B1339" s="500" t="s">
        <v>274</v>
      </c>
      <c r="C1339" s="500" t="s">
        <v>250</v>
      </c>
      <c r="D1339" s="500" t="s">
        <v>272</v>
      </c>
      <c r="E1339" s="501">
        <v>233</v>
      </c>
      <c r="G1339" s="500" t="s">
        <v>1030</v>
      </c>
      <c r="H1339" s="501">
        <v>11</v>
      </c>
      <c r="I1339" s="501">
        <v>144</v>
      </c>
      <c r="K1339" s="500" t="s">
        <v>256</v>
      </c>
      <c r="L1339" s="500" t="s">
        <v>949</v>
      </c>
      <c r="M1339" s="500" t="s">
        <v>564</v>
      </c>
      <c r="N1339" s="501">
        <v>3</v>
      </c>
      <c r="U1339" s="500" t="s">
        <v>1030</v>
      </c>
      <c r="V1339" s="501">
        <v>11</v>
      </c>
      <c r="W1339" s="501">
        <v>21</v>
      </c>
    </row>
    <row r="1340" spans="1:23" ht="15">
      <c r="A1340" s="500" t="s">
        <v>1012</v>
      </c>
      <c r="B1340" s="500" t="s">
        <v>274</v>
      </c>
      <c r="C1340" s="500" t="s">
        <v>250</v>
      </c>
      <c r="D1340" s="500" t="s">
        <v>273</v>
      </c>
      <c r="E1340" s="501">
        <v>245</v>
      </c>
      <c r="G1340" s="500" t="s">
        <v>1030</v>
      </c>
      <c r="H1340" s="501">
        <v>12</v>
      </c>
      <c r="I1340" s="501">
        <v>214</v>
      </c>
      <c r="K1340" s="500" t="s">
        <v>256</v>
      </c>
      <c r="L1340" s="500" t="s">
        <v>949</v>
      </c>
      <c r="M1340" s="500" t="s">
        <v>562</v>
      </c>
      <c r="N1340" s="501">
        <v>1</v>
      </c>
      <c r="U1340" s="500" t="s">
        <v>1030</v>
      </c>
      <c r="V1340" s="501">
        <v>12</v>
      </c>
      <c r="W1340" s="501">
        <v>23</v>
      </c>
    </row>
    <row r="1341" spans="1:23" ht="15">
      <c r="A1341" s="500" t="s">
        <v>1012</v>
      </c>
      <c r="B1341" s="500" t="s">
        <v>275</v>
      </c>
      <c r="C1341" s="500" t="s">
        <v>249</v>
      </c>
      <c r="D1341" s="500" t="s">
        <v>272</v>
      </c>
      <c r="E1341" s="501">
        <v>536</v>
      </c>
      <c r="G1341" s="500" t="s">
        <v>1031</v>
      </c>
      <c r="H1341" s="501">
        <v>0</v>
      </c>
      <c r="I1341" s="501">
        <v>204</v>
      </c>
      <c r="K1341" s="500" t="s">
        <v>256</v>
      </c>
      <c r="L1341" s="500" t="s">
        <v>949</v>
      </c>
      <c r="M1341" s="500" t="s">
        <v>558</v>
      </c>
      <c r="N1341" s="501">
        <v>1236</v>
      </c>
      <c r="U1341" s="500" t="s">
        <v>1031</v>
      </c>
      <c r="V1341" s="501">
        <v>0</v>
      </c>
      <c r="W1341" s="501">
        <v>185</v>
      </c>
    </row>
    <row r="1342" spans="1:23" ht="15">
      <c r="A1342" s="500" t="s">
        <v>1012</v>
      </c>
      <c r="B1342" s="500" t="s">
        <v>275</v>
      </c>
      <c r="C1342" s="500" t="s">
        <v>249</v>
      </c>
      <c r="D1342" s="500" t="s">
        <v>273</v>
      </c>
      <c r="E1342" s="501">
        <v>1229</v>
      </c>
      <c r="G1342" s="500" t="s">
        <v>1031</v>
      </c>
      <c r="H1342" s="501">
        <v>1</v>
      </c>
      <c r="I1342" s="501">
        <v>908</v>
      </c>
      <c r="K1342" s="500" t="s">
        <v>256</v>
      </c>
      <c r="L1342" s="500" t="s">
        <v>949</v>
      </c>
      <c r="M1342" s="500" t="s">
        <v>563</v>
      </c>
      <c r="N1342" s="501">
        <v>14</v>
      </c>
      <c r="U1342" s="500" t="s">
        <v>1031</v>
      </c>
      <c r="V1342" s="501">
        <v>1</v>
      </c>
      <c r="W1342" s="501">
        <v>746</v>
      </c>
    </row>
    <row r="1343" spans="1:23" ht="15">
      <c r="A1343" s="500" t="s">
        <v>1012</v>
      </c>
      <c r="B1343" s="500" t="s">
        <v>275</v>
      </c>
      <c r="C1343" s="500" t="s">
        <v>250</v>
      </c>
      <c r="D1343" s="500" t="s">
        <v>272</v>
      </c>
      <c r="E1343" s="501">
        <v>450</v>
      </c>
      <c r="G1343" s="500" t="s">
        <v>1031</v>
      </c>
      <c r="H1343" s="501">
        <v>2</v>
      </c>
      <c r="I1343" s="501">
        <v>2717</v>
      </c>
      <c r="K1343" s="500" t="s">
        <v>256</v>
      </c>
      <c r="L1343" s="500" t="s">
        <v>949</v>
      </c>
      <c r="M1343" s="500" t="s">
        <v>559</v>
      </c>
      <c r="N1343" s="501">
        <v>139</v>
      </c>
      <c r="U1343" s="500" t="s">
        <v>1031</v>
      </c>
      <c r="V1343" s="501">
        <v>2</v>
      </c>
      <c r="W1343" s="501">
        <v>1923</v>
      </c>
    </row>
    <row r="1344" spans="1:23" ht="15">
      <c r="A1344" s="500" t="s">
        <v>1012</v>
      </c>
      <c r="B1344" s="500" t="s">
        <v>275</v>
      </c>
      <c r="C1344" s="500" t="s">
        <v>250</v>
      </c>
      <c r="D1344" s="500" t="s">
        <v>273</v>
      </c>
      <c r="E1344" s="501">
        <v>1139</v>
      </c>
      <c r="G1344" s="500" t="s">
        <v>1031</v>
      </c>
      <c r="H1344" s="501">
        <v>3</v>
      </c>
      <c r="I1344" s="501">
        <v>1262</v>
      </c>
      <c r="K1344" s="500" t="s">
        <v>256</v>
      </c>
      <c r="L1344" s="500" t="s">
        <v>949</v>
      </c>
      <c r="M1344" s="500" t="s">
        <v>566</v>
      </c>
      <c r="N1344" s="501">
        <v>21</v>
      </c>
      <c r="U1344" s="500" t="s">
        <v>1031</v>
      </c>
      <c r="V1344" s="501">
        <v>3</v>
      </c>
      <c r="W1344" s="501">
        <v>774</v>
      </c>
    </row>
    <row r="1345" spans="1:23" ht="15">
      <c r="A1345" s="500" t="s">
        <v>1013</v>
      </c>
      <c r="B1345" s="500" t="s">
        <v>254</v>
      </c>
      <c r="C1345" s="500" t="s">
        <v>249</v>
      </c>
      <c r="D1345" s="500" t="s">
        <v>272</v>
      </c>
      <c r="E1345" s="501">
        <v>1555</v>
      </c>
      <c r="G1345" s="500" t="s">
        <v>1031</v>
      </c>
      <c r="H1345" s="501">
        <v>4</v>
      </c>
      <c r="I1345" s="501">
        <v>4913</v>
      </c>
      <c r="K1345" s="500" t="s">
        <v>256</v>
      </c>
      <c r="L1345" s="500" t="s">
        <v>949</v>
      </c>
      <c r="M1345" s="500" t="s">
        <v>560</v>
      </c>
      <c r="N1345" s="501">
        <v>37</v>
      </c>
      <c r="U1345" s="500" t="s">
        <v>1031</v>
      </c>
      <c r="V1345" s="501">
        <v>4</v>
      </c>
      <c r="W1345" s="501">
        <v>4946</v>
      </c>
    </row>
    <row r="1346" spans="1:23" ht="15">
      <c r="A1346" s="500" t="s">
        <v>1013</v>
      </c>
      <c r="B1346" s="500" t="s">
        <v>254</v>
      </c>
      <c r="C1346" s="500" t="s">
        <v>249</v>
      </c>
      <c r="D1346" s="500" t="s">
        <v>273</v>
      </c>
      <c r="E1346" s="501">
        <v>875</v>
      </c>
      <c r="G1346" s="500" t="s">
        <v>1031</v>
      </c>
      <c r="H1346" s="501">
        <v>5</v>
      </c>
      <c r="I1346" s="501">
        <v>857</v>
      </c>
      <c r="K1346" s="500" t="s">
        <v>256</v>
      </c>
      <c r="L1346" s="500" t="s">
        <v>949</v>
      </c>
      <c r="M1346" s="500" t="s">
        <v>255</v>
      </c>
      <c r="N1346" s="501">
        <v>14</v>
      </c>
      <c r="U1346" s="500" t="s">
        <v>1031</v>
      </c>
      <c r="V1346" s="501">
        <v>5</v>
      </c>
      <c r="W1346" s="501">
        <v>659</v>
      </c>
    </row>
    <row r="1347" spans="1:23" ht="15">
      <c r="A1347" s="500" t="s">
        <v>1013</v>
      </c>
      <c r="B1347" s="500" t="s">
        <v>254</v>
      </c>
      <c r="C1347" s="500" t="s">
        <v>250</v>
      </c>
      <c r="D1347" s="500" t="s">
        <v>272</v>
      </c>
      <c r="E1347" s="501">
        <v>1901</v>
      </c>
      <c r="G1347" s="500" t="s">
        <v>1031</v>
      </c>
      <c r="H1347" s="501">
        <v>6</v>
      </c>
      <c r="I1347" s="501">
        <v>870</v>
      </c>
      <c r="K1347" s="500" t="s">
        <v>256</v>
      </c>
      <c r="L1347" s="500" t="s">
        <v>949</v>
      </c>
      <c r="M1347" s="500" t="s">
        <v>569</v>
      </c>
      <c r="N1347" s="501">
        <v>32</v>
      </c>
      <c r="U1347" s="500" t="s">
        <v>1031</v>
      </c>
      <c r="V1347" s="501">
        <v>6</v>
      </c>
      <c r="W1347" s="501">
        <v>671</v>
      </c>
    </row>
    <row r="1348" spans="1:23" ht="15">
      <c r="A1348" s="500" t="s">
        <v>1013</v>
      </c>
      <c r="B1348" s="500" t="s">
        <v>254</v>
      </c>
      <c r="C1348" s="500" t="s">
        <v>250</v>
      </c>
      <c r="D1348" s="500" t="s">
        <v>273</v>
      </c>
      <c r="E1348" s="501">
        <v>962</v>
      </c>
      <c r="G1348" s="500" t="s">
        <v>1031</v>
      </c>
      <c r="H1348" s="501">
        <v>7</v>
      </c>
      <c r="I1348" s="501">
        <v>722</v>
      </c>
      <c r="K1348" s="500" t="s">
        <v>256</v>
      </c>
      <c r="L1348" s="500" t="s">
        <v>949</v>
      </c>
      <c r="M1348" s="500" t="s">
        <v>274</v>
      </c>
      <c r="N1348" s="501">
        <v>3</v>
      </c>
      <c r="U1348" s="500" t="s">
        <v>1031</v>
      </c>
      <c r="V1348" s="501">
        <v>7</v>
      </c>
      <c r="W1348" s="501">
        <v>487</v>
      </c>
    </row>
    <row r="1349" spans="1:23" ht="15">
      <c r="A1349" s="500" t="s">
        <v>1013</v>
      </c>
      <c r="B1349" s="500" t="s">
        <v>255</v>
      </c>
      <c r="C1349" s="500" t="s">
        <v>249</v>
      </c>
      <c r="D1349" s="500" t="s">
        <v>272</v>
      </c>
      <c r="E1349" s="501">
        <v>86</v>
      </c>
      <c r="G1349" s="500" t="s">
        <v>1031</v>
      </c>
      <c r="H1349" s="501">
        <v>8</v>
      </c>
      <c r="I1349" s="501">
        <v>587</v>
      </c>
      <c r="K1349" s="500" t="s">
        <v>256</v>
      </c>
      <c r="L1349" s="500" t="s">
        <v>949</v>
      </c>
      <c r="M1349" s="500" t="s">
        <v>286</v>
      </c>
      <c r="N1349" s="501">
        <v>3</v>
      </c>
      <c r="U1349" s="500" t="s">
        <v>1031</v>
      </c>
      <c r="V1349" s="501">
        <v>8</v>
      </c>
      <c r="W1349" s="501">
        <v>415</v>
      </c>
    </row>
    <row r="1350" spans="1:23" ht="15">
      <c r="A1350" s="500" t="s">
        <v>1013</v>
      </c>
      <c r="B1350" s="500" t="s">
        <v>255</v>
      </c>
      <c r="C1350" s="500" t="s">
        <v>249</v>
      </c>
      <c r="D1350" s="500" t="s">
        <v>273</v>
      </c>
      <c r="E1350" s="501">
        <v>87</v>
      </c>
      <c r="G1350" s="500" t="s">
        <v>1031</v>
      </c>
      <c r="H1350" s="501">
        <v>9</v>
      </c>
      <c r="I1350" s="501">
        <v>488</v>
      </c>
      <c r="K1350" s="500" t="s">
        <v>256</v>
      </c>
      <c r="L1350" s="500" t="s">
        <v>949</v>
      </c>
      <c r="M1350" s="500" t="s">
        <v>283</v>
      </c>
      <c r="N1350" s="501">
        <v>15666</v>
      </c>
      <c r="U1350" s="500" t="s">
        <v>1031</v>
      </c>
      <c r="V1350" s="501">
        <v>9</v>
      </c>
      <c r="W1350" s="501">
        <v>313</v>
      </c>
    </row>
    <row r="1351" spans="1:23" ht="15">
      <c r="A1351" s="500" t="s">
        <v>1013</v>
      </c>
      <c r="B1351" s="500" t="s">
        <v>255</v>
      </c>
      <c r="C1351" s="500" t="s">
        <v>250</v>
      </c>
      <c r="D1351" s="500" t="s">
        <v>272</v>
      </c>
      <c r="E1351" s="501">
        <v>117</v>
      </c>
      <c r="G1351" s="500" t="s">
        <v>1031</v>
      </c>
      <c r="H1351" s="501">
        <v>10</v>
      </c>
      <c r="I1351" s="501">
        <v>327</v>
      </c>
      <c r="K1351" s="500" t="s">
        <v>256</v>
      </c>
      <c r="L1351" s="500" t="s">
        <v>949</v>
      </c>
      <c r="M1351" s="500" t="s">
        <v>284</v>
      </c>
      <c r="N1351" s="501">
        <v>4</v>
      </c>
      <c r="U1351" s="500" t="s">
        <v>1031</v>
      </c>
      <c r="V1351" s="501">
        <v>10</v>
      </c>
      <c r="W1351" s="501">
        <v>208</v>
      </c>
    </row>
    <row r="1352" spans="1:23" ht="15">
      <c r="A1352" s="500" t="s">
        <v>1013</v>
      </c>
      <c r="B1352" s="500" t="s">
        <v>255</v>
      </c>
      <c r="C1352" s="500" t="s">
        <v>250</v>
      </c>
      <c r="D1352" s="500" t="s">
        <v>273</v>
      </c>
      <c r="E1352" s="501">
        <v>95</v>
      </c>
      <c r="G1352" s="500" t="s">
        <v>1031</v>
      </c>
      <c r="H1352" s="501">
        <v>11</v>
      </c>
      <c r="I1352" s="501">
        <v>279</v>
      </c>
      <c r="K1352" s="500" t="s">
        <v>256</v>
      </c>
      <c r="L1352" s="500" t="s">
        <v>949</v>
      </c>
      <c r="M1352" s="500" t="s">
        <v>285</v>
      </c>
      <c r="N1352" s="501">
        <v>314</v>
      </c>
      <c r="U1352" s="500" t="s">
        <v>1031</v>
      </c>
      <c r="V1352" s="501">
        <v>11</v>
      </c>
      <c r="W1352" s="501">
        <v>153</v>
      </c>
    </row>
    <row r="1353" spans="1:23" ht="15">
      <c r="A1353" s="500" t="s">
        <v>1013</v>
      </c>
      <c r="B1353" s="500" t="s">
        <v>274</v>
      </c>
      <c r="C1353" s="500" t="s">
        <v>249</v>
      </c>
      <c r="D1353" s="500" t="s">
        <v>273</v>
      </c>
      <c r="E1353" s="501">
        <v>2</v>
      </c>
      <c r="G1353" s="500" t="s">
        <v>1031</v>
      </c>
      <c r="H1353" s="501">
        <v>12</v>
      </c>
      <c r="I1353" s="501">
        <v>342</v>
      </c>
      <c r="K1353" s="500" t="s">
        <v>256</v>
      </c>
      <c r="L1353" s="500" t="s">
        <v>949</v>
      </c>
      <c r="M1353" s="500" t="s">
        <v>256</v>
      </c>
      <c r="N1353" s="501">
        <v>21</v>
      </c>
      <c r="U1353" s="500" t="s">
        <v>1031</v>
      </c>
      <c r="V1353" s="501">
        <v>12</v>
      </c>
      <c r="W1353" s="501">
        <v>187</v>
      </c>
    </row>
    <row r="1354" spans="1:23" ht="15">
      <c r="A1354" s="500" t="s">
        <v>1013</v>
      </c>
      <c r="B1354" s="500" t="s">
        <v>275</v>
      </c>
      <c r="C1354" s="500" t="s">
        <v>249</v>
      </c>
      <c r="D1354" s="500" t="s">
        <v>272</v>
      </c>
      <c r="E1354" s="501">
        <v>548</v>
      </c>
      <c r="G1354" s="500" t="s">
        <v>1032</v>
      </c>
      <c r="H1354" s="501">
        <v>0</v>
      </c>
      <c r="I1354" s="501">
        <v>309</v>
      </c>
      <c r="K1354" s="500" t="s">
        <v>256</v>
      </c>
      <c r="L1354" s="500" t="s">
        <v>949</v>
      </c>
      <c r="M1354" s="500" t="s">
        <v>257</v>
      </c>
      <c r="N1354" s="501">
        <v>1367</v>
      </c>
      <c r="U1354" s="500" t="s">
        <v>1032</v>
      </c>
      <c r="V1354" s="501">
        <v>0</v>
      </c>
      <c r="W1354" s="501">
        <v>166</v>
      </c>
    </row>
    <row r="1355" spans="1:23" ht="15">
      <c r="A1355" s="500" t="s">
        <v>1013</v>
      </c>
      <c r="B1355" s="500" t="s">
        <v>275</v>
      </c>
      <c r="C1355" s="500" t="s">
        <v>249</v>
      </c>
      <c r="D1355" s="500" t="s">
        <v>273</v>
      </c>
      <c r="E1355" s="501">
        <v>299</v>
      </c>
      <c r="G1355" s="500" t="s">
        <v>1032</v>
      </c>
      <c r="H1355" s="501">
        <v>1</v>
      </c>
      <c r="I1355" s="501">
        <v>1613</v>
      </c>
      <c r="K1355" s="500" t="s">
        <v>256</v>
      </c>
      <c r="L1355" s="500" t="s">
        <v>958</v>
      </c>
      <c r="M1355" s="500" t="s">
        <v>254</v>
      </c>
      <c r="N1355" s="501">
        <v>1</v>
      </c>
      <c r="U1355" s="500" t="s">
        <v>1032</v>
      </c>
      <c r="V1355" s="501">
        <v>1</v>
      </c>
      <c r="W1355" s="501">
        <v>804</v>
      </c>
    </row>
    <row r="1356" spans="1:23" ht="15">
      <c r="A1356" s="500" t="s">
        <v>1013</v>
      </c>
      <c r="B1356" s="500" t="s">
        <v>275</v>
      </c>
      <c r="C1356" s="500" t="s">
        <v>250</v>
      </c>
      <c r="D1356" s="500" t="s">
        <v>272</v>
      </c>
      <c r="E1356" s="501">
        <v>511</v>
      </c>
      <c r="G1356" s="500" t="s">
        <v>1032</v>
      </c>
      <c r="H1356" s="501">
        <v>2</v>
      </c>
      <c r="I1356" s="501">
        <v>5082</v>
      </c>
      <c r="K1356" s="500" t="s">
        <v>256</v>
      </c>
      <c r="L1356" s="500" t="s">
        <v>958</v>
      </c>
      <c r="M1356" s="500" t="s">
        <v>570</v>
      </c>
      <c r="N1356" s="501">
        <v>2</v>
      </c>
      <c r="U1356" s="500" t="s">
        <v>1032</v>
      </c>
      <c r="V1356" s="501">
        <v>2</v>
      </c>
      <c r="W1356" s="501">
        <v>2343</v>
      </c>
    </row>
    <row r="1357" spans="1:23" ht="15">
      <c r="A1357" s="500" t="s">
        <v>1013</v>
      </c>
      <c r="B1357" s="500" t="s">
        <v>275</v>
      </c>
      <c r="C1357" s="500" t="s">
        <v>250</v>
      </c>
      <c r="D1357" s="500" t="s">
        <v>273</v>
      </c>
      <c r="E1357" s="501">
        <v>296</v>
      </c>
      <c r="G1357" s="500" t="s">
        <v>1032</v>
      </c>
      <c r="H1357" s="501">
        <v>3</v>
      </c>
      <c r="I1357" s="501">
        <v>2285</v>
      </c>
      <c r="K1357" s="500" t="s">
        <v>256</v>
      </c>
      <c r="L1357" s="500" t="s">
        <v>958</v>
      </c>
      <c r="M1357" s="500" t="s">
        <v>561</v>
      </c>
      <c r="N1357" s="501">
        <v>6</v>
      </c>
      <c r="U1357" s="500" t="s">
        <v>1032</v>
      </c>
      <c r="V1357" s="501">
        <v>3</v>
      </c>
      <c r="W1357" s="501">
        <v>889</v>
      </c>
    </row>
    <row r="1358" spans="1:23" ht="15">
      <c r="A1358" s="500" t="s">
        <v>1014</v>
      </c>
      <c r="B1358" s="500" t="s">
        <v>254</v>
      </c>
      <c r="C1358" s="500" t="s">
        <v>249</v>
      </c>
      <c r="D1358" s="500" t="s">
        <v>272</v>
      </c>
      <c r="E1358" s="501">
        <v>37</v>
      </c>
      <c r="G1358" s="500" t="s">
        <v>1032</v>
      </c>
      <c r="H1358" s="501">
        <v>4</v>
      </c>
      <c r="I1358" s="501">
        <v>8254</v>
      </c>
      <c r="K1358" s="500" t="s">
        <v>256</v>
      </c>
      <c r="L1358" s="500" t="s">
        <v>958</v>
      </c>
      <c r="M1358" s="500" t="s">
        <v>558</v>
      </c>
      <c r="N1358" s="501">
        <v>4</v>
      </c>
      <c r="U1358" s="500" t="s">
        <v>1032</v>
      </c>
      <c r="V1358" s="501">
        <v>4</v>
      </c>
      <c r="W1358" s="501">
        <v>7038</v>
      </c>
    </row>
    <row r="1359" spans="1:23" ht="15">
      <c r="A1359" s="500" t="s">
        <v>1014</v>
      </c>
      <c r="B1359" s="500" t="s">
        <v>254</v>
      </c>
      <c r="C1359" s="500" t="s">
        <v>249</v>
      </c>
      <c r="D1359" s="500" t="s">
        <v>273</v>
      </c>
      <c r="E1359" s="501">
        <v>1042</v>
      </c>
      <c r="G1359" s="500" t="s">
        <v>1032</v>
      </c>
      <c r="H1359" s="501">
        <v>5</v>
      </c>
      <c r="I1359" s="501">
        <v>1269</v>
      </c>
      <c r="K1359" s="500" t="s">
        <v>256</v>
      </c>
      <c r="L1359" s="500" t="s">
        <v>958</v>
      </c>
      <c r="M1359" s="500" t="s">
        <v>563</v>
      </c>
      <c r="N1359" s="501">
        <v>15</v>
      </c>
      <c r="U1359" s="500" t="s">
        <v>1032</v>
      </c>
      <c r="V1359" s="501">
        <v>5</v>
      </c>
      <c r="W1359" s="501">
        <v>828</v>
      </c>
    </row>
    <row r="1360" spans="1:23" ht="15">
      <c r="A1360" s="500" t="s">
        <v>1014</v>
      </c>
      <c r="B1360" s="500" t="s">
        <v>254</v>
      </c>
      <c r="C1360" s="500" t="s">
        <v>250</v>
      </c>
      <c r="D1360" s="500" t="s">
        <v>272</v>
      </c>
      <c r="E1360" s="501">
        <v>43</v>
      </c>
      <c r="G1360" s="500" t="s">
        <v>1032</v>
      </c>
      <c r="H1360" s="501">
        <v>6</v>
      </c>
      <c r="I1360" s="501">
        <v>1306</v>
      </c>
      <c r="K1360" s="500" t="s">
        <v>256</v>
      </c>
      <c r="L1360" s="500" t="s">
        <v>958</v>
      </c>
      <c r="M1360" s="500" t="s">
        <v>255</v>
      </c>
      <c r="N1360" s="501">
        <v>1</v>
      </c>
      <c r="U1360" s="500" t="s">
        <v>1032</v>
      </c>
      <c r="V1360" s="501">
        <v>6</v>
      </c>
      <c r="W1360" s="501">
        <v>748</v>
      </c>
    </row>
    <row r="1361" spans="1:23" ht="15">
      <c r="A1361" s="500" t="s">
        <v>1014</v>
      </c>
      <c r="B1361" s="500" t="s">
        <v>254</v>
      </c>
      <c r="C1361" s="500" t="s">
        <v>250</v>
      </c>
      <c r="D1361" s="500" t="s">
        <v>273</v>
      </c>
      <c r="E1361" s="501">
        <v>868</v>
      </c>
      <c r="G1361" s="500" t="s">
        <v>1032</v>
      </c>
      <c r="H1361" s="501">
        <v>7</v>
      </c>
      <c r="I1361" s="501">
        <v>1106</v>
      </c>
      <c r="K1361" s="500" t="s">
        <v>256</v>
      </c>
      <c r="L1361" s="500" t="s">
        <v>958</v>
      </c>
      <c r="M1361" s="500" t="s">
        <v>569</v>
      </c>
      <c r="N1361" s="501">
        <v>1</v>
      </c>
      <c r="U1361" s="500" t="s">
        <v>1032</v>
      </c>
      <c r="V1361" s="501">
        <v>7</v>
      </c>
      <c r="W1361" s="501">
        <v>575</v>
      </c>
    </row>
    <row r="1362" spans="1:23" ht="15">
      <c r="A1362" s="500" t="s">
        <v>1014</v>
      </c>
      <c r="B1362" s="500" t="s">
        <v>255</v>
      </c>
      <c r="C1362" s="500" t="s">
        <v>249</v>
      </c>
      <c r="D1362" s="500" t="s">
        <v>272</v>
      </c>
      <c r="E1362" s="501">
        <v>25</v>
      </c>
      <c r="G1362" s="500" t="s">
        <v>1032</v>
      </c>
      <c r="H1362" s="501">
        <v>8</v>
      </c>
      <c r="I1362" s="501">
        <v>793</v>
      </c>
      <c r="K1362" s="500" t="s">
        <v>256</v>
      </c>
      <c r="L1362" s="500" t="s">
        <v>958</v>
      </c>
      <c r="M1362" s="500" t="s">
        <v>286</v>
      </c>
      <c r="N1362" s="501">
        <v>3</v>
      </c>
      <c r="U1362" s="500" t="s">
        <v>1032</v>
      </c>
      <c r="V1362" s="501">
        <v>8</v>
      </c>
      <c r="W1362" s="501">
        <v>372</v>
      </c>
    </row>
    <row r="1363" spans="1:23" ht="15">
      <c r="A1363" s="500" t="s">
        <v>1014</v>
      </c>
      <c r="B1363" s="500" t="s">
        <v>255</v>
      </c>
      <c r="C1363" s="500" t="s">
        <v>249</v>
      </c>
      <c r="D1363" s="500" t="s">
        <v>273</v>
      </c>
      <c r="E1363" s="501">
        <v>1465</v>
      </c>
      <c r="G1363" s="500" t="s">
        <v>1032</v>
      </c>
      <c r="H1363" s="501">
        <v>9</v>
      </c>
      <c r="I1363" s="501">
        <v>544</v>
      </c>
      <c r="K1363" s="500" t="s">
        <v>256</v>
      </c>
      <c r="L1363" s="500" t="s">
        <v>958</v>
      </c>
      <c r="M1363" s="500" t="s">
        <v>283</v>
      </c>
      <c r="N1363" s="501">
        <v>3595</v>
      </c>
      <c r="U1363" s="500" t="s">
        <v>1032</v>
      </c>
      <c r="V1363" s="501">
        <v>9</v>
      </c>
      <c r="W1363" s="501">
        <v>208</v>
      </c>
    </row>
    <row r="1364" spans="1:23" ht="15">
      <c r="A1364" s="500" t="s">
        <v>1014</v>
      </c>
      <c r="B1364" s="500" t="s">
        <v>255</v>
      </c>
      <c r="C1364" s="500" t="s">
        <v>250</v>
      </c>
      <c r="D1364" s="500" t="s">
        <v>272</v>
      </c>
      <c r="E1364" s="501">
        <v>20</v>
      </c>
      <c r="G1364" s="500" t="s">
        <v>1032</v>
      </c>
      <c r="H1364" s="501">
        <v>10</v>
      </c>
      <c r="I1364" s="501">
        <v>419</v>
      </c>
      <c r="K1364" s="500" t="s">
        <v>256</v>
      </c>
      <c r="L1364" s="500" t="s">
        <v>958</v>
      </c>
      <c r="M1364" s="500" t="s">
        <v>285</v>
      </c>
      <c r="N1364" s="501">
        <v>32</v>
      </c>
      <c r="U1364" s="500" t="s">
        <v>1032</v>
      </c>
      <c r="V1364" s="501">
        <v>10</v>
      </c>
      <c r="W1364" s="501">
        <v>124</v>
      </c>
    </row>
    <row r="1365" spans="1:23" ht="15">
      <c r="A1365" s="500" t="s">
        <v>1014</v>
      </c>
      <c r="B1365" s="500" t="s">
        <v>255</v>
      </c>
      <c r="C1365" s="500" t="s">
        <v>250</v>
      </c>
      <c r="D1365" s="500" t="s">
        <v>273</v>
      </c>
      <c r="E1365" s="501">
        <v>1210</v>
      </c>
      <c r="G1365" s="500" t="s">
        <v>1032</v>
      </c>
      <c r="H1365" s="501">
        <v>11</v>
      </c>
      <c r="I1365" s="501">
        <v>274</v>
      </c>
      <c r="K1365" s="500" t="s">
        <v>256</v>
      </c>
      <c r="L1365" s="500" t="s">
        <v>958</v>
      </c>
      <c r="M1365" s="500" t="s">
        <v>256</v>
      </c>
      <c r="N1365" s="501">
        <v>1</v>
      </c>
      <c r="U1365" s="500" t="s">
        <v>1032</v>
      </c>
      <c r="V1365" s="501">
        <v>11</v>
      </c>
      <c r="W1365" s="501">
        <v>93</v>
      </c>
    </row>
    <row r="1366" spans="1:23" ht="15">
      <c r="A1366" s="500" t="s">
        <v>1014</v>
      </c>
      <c r="B1366" s="500" t="s">
        <v>274</v>
      </c>
      <c r="C1366" s="500" t="s">
        <v>249</v>
      </c>
      <c r="D1366" s="500" t="s">
        <v>273</v>
      </c>
      <c r="E1366" s="501">
        <v>71</v>
      </c>
      <c r="G1366" s="500" t="s">
        <v>1032</v>
      </c>
      <c r="H1366" s="501">
        <v>12</v>
      </c>
      <c r="I1366" s="501">
        <v>324</v>
      </c>
      <c r="K1366" s="500" t="s">
        <v>256</v>
      </c>
      <c r="L1366" s="500" t="s">
        <v>958</v>
      </c>
      <c r="M1366" s="500" t="s">
        <v>257</v>
      </c>
      <c r="N1366" s="501">
        <v>92</v>
      </c>
      <c r="U1366" s="500" t="s">
        <v>1032</v>
      </c>
      <c r="V1366" s="501">
        <v>12</v>
      </c>
      <c r="W1366" s="501">
        <v>100</v>
      </c>
    </row>
    <row r="1367" spans="1:23" ht="15">
      <c r="A1367" s="500" t="s">
        <v>1014</v>
      </c>
      <c r="B1367" s="500" t="s">
        <v>274</v>
      </c>
      <c r="C1367" s="500" t="s">
        <v>250</v>
      </c>
      <c r="D1367" s="500" t="s">
        <v>273</v>
      </c>
      <c r="E1367" s="501">
        <v>59</v>
      </c>
      <c r="G1367" s="500" t="s">
        <v>1033</v>
      </c>
      <c r="H1367" s="501">
        <v>0</v>
      </c>
      <c r="I1367" s="501">
        <v>283</v>
      </c>
      <c r="K1367" s="500" t="s">
        <v>256</v>
      </c>
      <c r="L1367" s="500" t="s">
        <v>967</v>
      </c>
      <c r="M1367" s="500" t="s">
        <v>254</v>
      </c>
      <c r="N1367" s="501">
        <v>15</v>
      </c>
      <c r="U1367" s="500" t="s">
        <v>1033</v>
      </c>
      <c r="V1367" s="501">
        <v>0</v>
      </c>
      <c r="W1367" s="501">
        <v>54</v>
      </c>
    </row>
    <row r="1368" spans="1:23" ht="15">
      <c r="A1368" s="500" t="s">
        <v>1014</v>
      </c>
      <c r="B1368" s="500" t="s">
        <v>275</v>
      </c>
      <c r="C1368" s="500" t="s">
        <v>249</v>
      </c>
      <c r="D1368" s="500" t="s">
        <v>272</v>
      </c>
      <c r="E1368" s="501">
        <v>26</v>
      </c>
      <c r="G1368" s="500" t="s">
        <v>1033</v>
      </c>
      <c r="H1368" s="501">
        <v>1</v>
      </c>
      <c r="I1368" s="501">
        <v>1169</v>
      </c>
      <c r="K1368" s="500" t="s">
        <v>256</v>
      </c>
      <c r="L1368" s="500" t="s">
        <v>967</v>
      </c>
      <c r="M1368" s="500" t="s">
        <v>564</v>
      </c>
      <c r="N1368" s="501">
        <v>1</v>
      </c>
      <c r="U1368" s="500" t="s">
        <v>1033</v>
      </c>
      <c r="V1368" s="501">
        <v>1</v>
      </c>
      <c r="W1368" s="501">
        <v>243</v>
      </c>
    </row>
    <row r="1369" spans="1:23" ht="15">
      <c r="A1369" s="500" t="s">
        <v>1014</v>
      </c>
      <c r="B1369" s="500" t="s">
        <v>275</v>
      </c>
      <c r="C1369" s="500" t="s">
        <v>249</v>
      </c>
      <c r="D1369" s="500" t="s">
        <v>273</v>
      </c>
      <c r="E1369" s="501">
        <v>355</v>
      </c>
      <c r="G1369" s="500" t="s">
        <v>1033</v>
      </c>
      <c r="H1369" s="501">
        <v>2</v>
      </c>
      <c r="I1369" s="501">
        <v>4169</v>
      </c>
      <c r="K1369" s="500" t="s">
        <v>256</v>
      </c>
      <c r="L1369" s="500" t="s">
        <v>967</v>
      </c>
      <c r="M1369" s="500" t="s">
        <v>561</v>
      </c>
      <c r="N1369" s="501">
        <v>155</v>
      </c>
      <c r="U1369" s="500" t="s">
        <v>1033</v>
      </c>
      <c r="V1369" s="501">
        <v>2</v>
      </c>
      <c r="W1369" s="501">
        <v>794</v>
      </c>
    </row>
    <row r="1370" spans="1:23" ht="15">
      <c r="A1370" s="500" t="s">
        <v>1014</v>
      </c>
      <c r="B1370" s="500" t="s">
        <v>275</v>
      </c>
      <c r="C1370" s="500" t="s">
        <v>250</v>
      </c>
      <c r="D1370" s="500" t="s">
        <v>272</v>
      </c>
      <c r="E1370" s="501">
        <v>11</v>
      </c>
      <c r="G1370" s="500" t="s">
        <v>1033</v>
      </c>
      <c r="H1370" s="501">
        <v>3</v>
      </c>
      <c r="I1370" s="501">
        <v>2023</v>
      </c>
      <c r="K1370" s="500" t="s">
        <v>256</v>
      </c>
      <c r="L1370" s="500" t="s">
        <v>967</v>
      </c>
      <c r="M1370" s="500" t="s">
        <v>562</v>
      </c>
      <c r="N1370" s="501">
        <v>4</v>
      </c>
      <c r="U1370" s="500" t="s">
        <v>1033</v>
      </c>
      <c r="V1370" s="501">
        <v>3</v>
      </c>
      <c r="W1370" s="501">
        <v>410</v>
      </c>
    </row>
    <row r="1371" spans="1:23" ht="15">
      <c r="A1371" s="500" t="s">
        <v>1014</v>
      </c>
      <c r="B1371" s="500" t="s">
        <v>275</v>
      </c>
      <c r="C1371" s="500" t="s">
        <v>250</v>
      </c>
      <c r="D1371" s="500" t="s">
        <v>273</v>
      </c>
      <c r="E1371" s="501">
        <v>287</v>
      </c>
      <c r="G1371" s="500" t="s">
        <v>1033</v>
      </c>
      <c r="H1371" s="501">
        <v>4</v>
      </c>
      <c r="I1371" s="501">
        <v>8194</v>
      </c>
      <c r="K1371" s="500" t="s">
        <v>256</v>
      </c>
      <c r="L1371" s="500" t="s">
        <v>967</v>
      </c>
      <c r="M1371" s="500" t="s">
        <v>558</v>
      </c>
      <c r="N1371" s="501">
        <v>79</v>
      </c>
      <c r="U1371" s="500" t="s">
        <v>1033</v>
      </c>
      <c r="V1371" s="501">
        <v>4</v>
      </c>
      <c r="W1371" s="501">
        <v>2435</v>
      </c>
    </row>
    <row r="1372" spans="1:23" ht="15">
      <c r="A1372" s="500" t="s">
        <v>1015</v>
      </c>
      <c r="B1372" s="500" t="s">
        <v>254</v>
      </c>
      <c r="C1372" s="500" t="s">
        <v>249</v>
      </c>
      <c r="D1372" s="500" t="s">
        <v>272</v>
      </c>
      <c r="E1372" s="501">
        <v>2051</v>
      </c>
      <c r="G1372" s="500" t="s">
        <v>1033</v>
      </c>
      <c r="H1372" s="501">
        <v>5</v>
      </c>
      <c r="I1372" s="501">
        <v>1346</v>
      </c>
      <c r="K1372" s="500" t="s">
        <v>256</v>
      </c>
      <c r="L1372" s="500" t="s">
        <v>967</v>
      </c>
      <c r="M1372" s="500" t="s">
        <v>563</v>
      </c>
      <c r="N1372" s="501">
        <v>11</v>
      </c>
      <c r="U1372" s="500" t="s">
        <v>1033</v>
      </c>
      <c r="V1372" s="501">
        <v>5</v>
      </c>
      <c r="W1372" s="501">
        <v>370</v>
      </c>
    </row>
    <row r="1373" spans="1:23" ht="15">
      <c r="A1373" s="500" t="s">
        <v>1015</v>
      </c>
      <c r="B1373" s="500" t="s">
        <v>254</v>
      </c>
      <c r="C1373" s="500" t="s">
        <v>249</v>
      </c>
      <c r="D1373" s="500" t="s">
        <v>273</v>
      </c>
      <c r="E1373" s="501">
        <v>1769</v>
      </c>
      <c r="G1373" s="500" t="s">
        <v>1033</v>
      </c>
      <c r="H1373" s="501">
        <v>6</v>
      </c>
      <c r="I1373" s="501">
        <v>1350</v>
      </c>
      <c r="K1373" s="500" t="s">
        <v>256</v>
      </c>
      <c r="L1373" s="500" t="s">
        <v>967</v>
      </c>
      <c r="M1373" s="500" t="s">
        <v>559</v>
      </c>
      <c r="N1373" s="501">
        <v>16</v>
      </c>
      <c r="U1373" s="500" t="s">
        <v>1033</v>
      </c>
      <c r="V1373" s="501">
        <v>6</v>
      </c>
      <c r="W1373" s="501">
        <v>380</v>
      </c>
    </row>
    <row r="1374" spans="1:23" ht="15">
      <c r="A1374" s="500" t="s">
        <v>1015</v>
      </c>
      <c r="B1374" s="500" t="s">
        <v>254</v>
      </c>
      <c r="C1374" s="500" t="s">
        <v>250</v>
      </c>
      <c r="D1374" s="500" t="s">
        <v>272</v>
      </c>
      <c r="E1374" s="501">
        <v>2287</v>
      </c>
      <c r="G1374" s="500" t="s">
        <v>1033</v>
      </c>
      <c r="H1374" s="501">
        <v>7</v>
      </c>
      <c r="I1374" s="501">
        <v>1318</v>
      </c>
      <c r="K1374" s="500" t="s">
        <v>256</v>
      </c>
      <c r="L1374" s="500" t="s">
        <v>967</v>
      </c>
      <c r="M1374" s="500" t="s">
        <v>566</v>
      </c>
      <c r="N1374" s="501">
        <v>1</v>
      </c>
      <c r="U1374" s="500" t="s">
        <v>1033</v>
      </c>
      <c r="V1374" s="501">
        <v>7</v>
      </c>
      <c r="W1374" s="501">
        <v>341</v>
      </c>
    </row>
    <row r="1375" spans="1:23" ht="15">
      <c r="A1375" s="500" t="s">
        <v>1015</v>
      </c>
      <c r="B1375" s="500" t="s">
        <v>254</v>
      </c>
      <c r="C1375" s="500" t="s">
        <v>250</v>
      </c>
      <c r="D1375" s="500" t="s">
        <v>273</v>
      </c>
      <c r="E1375" s="501">
        <v>1705</v>
      </c>
      <c r="G1375" s="500" t="s">
        <v>1033</v>
      </c>
      <c r="H1375" s="501">
        <v>8</v>
      </c>
      <c r="I1375" s="501">
        <v>1079</v>
      </c>
      <c r="K1375" s="500" t="s">
        <v>256</v>
      </c>
      <c r="L1375" s="500" t="s">
        <v>967</v>
      </c>
      <c r="M1375" s="500" t="s">
        <v>560</v>
      </c>
      <c r="N1375" s="501">
        <v>1</v>
      </c>
      <c r="U1375" s="500" t="s">
        <v>1033</v>
      </c>
      <c r="V1375" s="501">
        <v>8</v>
      </c>
      <c r="W1375" s="501">
        <v>230</v>
      </c>
    </row>
    <row r="1376" spans="1:23" ht="15">
      <c r="A1376" s="500" t="s">
        <v>1015</v>
      </c>
      <c r="B1376" s="500" t="s">
        <v>255</v>
      </c>
      <c r="C1376" s="500" t="s">
        <v>249</v>
      </c>
      <c r="D1376" s="500" t="s">
        <v>272</v>
      </c>
      <c r="E1376" s="501">
        <v>988</v>
      </c>
      <c r="G1376" s="500" t="s">
        <v>1033</v>
      </c>
      <c r="H1376" s="501">
        <v>9</v>
      </c>
      <c r="I1376" s="501">
        <v>912</v>
      </c>
      <c r="K1376" s="500" t="s">
        <v>256</v>
      </c>
      <c r="L1376" s="500" t="s">
        <v>967</v>
      </c>
      <c r="M1376" s="500" t="s">
        <v>255</v>
      </c>
      <c r="N1376" s="501">
        <v>8</v>
      </c>
      <c r="U1376" s="500" t="s">
        <v>1033</v>
      </c>
      <c r="V1376" s="501">
        <v>9</v>
      </c>
      <c r="W1376" s="501">
        <v>147</v>
      </c>
    </row>
    <row r="1377" spans="1:23" ht="15">
      <c r="A1377" s="500" t="s">
        <v>1015</v>
      </c>
      <c r="B1377" s="500" t="s">
        <v>255</v>
      </c>
      <c r="C1377" s="500" t="s">
        <v>249</v>
      </c>
      <c r="D1377" s="500" t="s">
        <v>273</v>
      </c>
      <c r="E1377" s="501">
        <v>411</v>
      </c>
      <c r="G1377" s="500" t="s">
        <v>1033</v>
      </c>
      <c r="H1377" s="501">
        <v>10</v>
      </c>
      <c r="I1377" s="501">
        <v>668</v>
      </c>
      <c r="K1377" s="500" t="s">
        <v>256</v>
      </c>
      <c r="L1377" s="500" t="s">
        <v>967</v>
      </c>
      <c r="M1377" s="500" t="s">
        <v>569</v>
      </c>
      <c r="N1377" s="501">
        <v>6</v>
      </c>
      <c r="U1377" s="500" t="s">
        <v>1033</v>
      </c>
      <c r="V1377" s="501">
        <v>10</v>
      </c>
      <c r="W1377" s="501">
        <v>120</v>
      </c>
    </row>
    <row r="1378" spans="1:23" ht="15">
      <c r="A1378" s="500" t="s">
        <v>1015</v>
      </c>
      <c r="B1378" s="500" t="s">
        <v>255</v>
      </c>
      <c r="C1378" s="500" t="s">
        <v>250</v>
      </c>
      <c r="D1378" s="500" t="s">
        <v>272</v>
      </c>
      <c r="E1378" s="501">
        <v>1148</v>
      </c>
      <c r="G1378" s="500" t="s">
        <v>1033</v>
      </c>
      <c r="H1378" s="501">
        <v>11</v>
      </c>
      <c r="I1378" s="501">
        <v>516</v>
      </c>
      <c r="K1378" s="500" t="s">
        <v>256</v>
      </c>
      <c r="L1378" s="500" t="s">
        <v>967</v>
      </c>
      <c r="M1378" s="500" t="s">
        <v>286</v>
      </c>
      <c r="N1378" s="501">
        <v>19</v>
      </c>
      <c r="U1378" s="500" t="s">
        <v>1033</v>
      </c>
      <c r="V1378" s="501">
        <v>11</v>
      </c>
      <c r="W1378" s="501">
        <v>88</v>
      </c>
    </row>
    <row r="1379" spans="1:23" ht="15">
      <c r="A1379" s="500" t="s">
        <v>1015</v>
      </c>
      <c r="B1379" s="500" t="s">
        <v>255</v>
      </c>
      <c r="C1379" s="500" t="s">
        <v>250</v>
      </c>
      <c r="D1379" s="500" t="s">
        <v>273</v>
      </c>
      <c r="E1379" s="501">
        <v>464</v>
      </c>
      <c r="G1379" s="500" t="s">
        <v>1033</v>
      </c>
      <c r="H1379" s="501">
        <v>12</v>
      </c>
      <c r="I1379" s="501">
        <v>632</v>
      </c>
      <c r="K1379" s="500" t="s">
        <v>256</v>
      </c>
      <c r="L1379" s="500" t="s">
        <v>967</v>
      </c>
      <c r="M1379" s="500" t="s">
        <v>283</v>
      </c>
      <c r="N1379" s="501">
        <v>12714</v>
      </c>
      <c r="U1379" s="500" t="s">
        <v>1033</v>
      </c>
      <c r="V1379" s="501">
        <v>12</v>
      </c>
      <c r="W1379" s="501">
        <v>122</v>
      </c>
    </row>
    <row r="1380" spans="1:23" ht="15">
      <c r="A1380" s="500" t="s">
        <v>1015</v>
      </c>
      <c r="B1380" s="500" t="s">
        <v>274</v>
      </c>
      <c r="C1380" s="500" t="s">
        <v>249</v>
      </c>
      <c r="D1380" s="500" t="s">
        <v>272</v>
      </c>
      <c r="E1380" s="501">
        <v>3</v>
      </c>
      <c r="G1380" s="500" t="s">
        <v>1034</v>
      </c>
      <c r="H1380" s="501">
        <v>0</v>
      </c>
      <c r="I1380" s="501">
        <v>100</v>
      </c>
      <c r="K1380" s="500" t="s">
        <v>256</v>
      </c>
      <c r="L1380" s="500" t="s">
        <v>967</v>
      </c>
      <c r="M1380" s="500" t="s">
        <v>285</v>
      </c>
      <c r="N1380" s="501">
        <v>125</v>
      </c>
      <c r="U1380" s="500" t="s">
        <v>1034</v>
      </c>
      <c r="V1380" s="501">
        <v>0</v>
      </c>
      <c r="W1380" s="501">
        <v>20</v>
      </c>
    </row>
    <row r="1381" spans="1:23" ht="15">
      <c r="A1381" s="500" t="s">
        <v>1015</v>
      </c>
      <c r="B1381" s="500" t="s">
        <v>274</v>
      </c>
      <c r="C1381" s="500" t="s">
        <v>249</v>
      </c>
      <c r="D1381" s="500" t="s">
        <v>273</v>
      </c>
      <c r="E1381" s="501">
        <v>1</v>
      </c>
      <c r="G1381" s="500" t="s">
        <v>1034</v>
      </c>
      <c r="H1381" s="501">
        <v>1</v>
      </c>
      <c r="I1381" s="501">
        <v>341</v>
      </c>
      <c r="K1381" s="500" t="s">
        <v>256</v>
      </c>
      <c r="L1381" s="500" t="s">
        <v>967</v>
      </c>
      <c r="M1381" s="500" t="s">
        <v>256</v>
      </c>
      <c r="N1381" s="501">
        <v>8</v>
      </c>
      <c r="U1381" s="500" t="s">
        <v>1034</v>
      </c>
      <c r="V1381" s="501">
        <v>1</v>
      </c>
      <c r="W1381" s="501">
        <v>111</v>
      </c>
    </row>
    <row r="1382" spans="1:23" ht="15">
      <c r="A1382" s="500" t="s">
        <v>1015</v>
      </c>
      <c r="B1382" s="500" t="s">
        <v>274</v>
      </c>
      <c r="C1382" s="500" t="s">
        <v>250</v>
      </c>
      <c r="D1382" s="500" t="s">
        <v>272</v>
      </c>
      <c r="E1382" s="501">
        <v>10</v>
      </c>
      <c r="G1382" s="500" t="s">
        <v>1034</v>
      </c>
      <c r="H1382" s="501">
        <v>2</v>
      </c>
      <c r="I1382" s="501">
        <v>1144</v>
      </c>
      <c r="K1382" s="500" t="s">
        <v>256</v>
      </c>
      <c r="L1382" s="500" t="s">
        <v>967</v>
      </c>
      <c r="M1382" s="500" t="s">
        <v>257</v>
      </c>
      <c r="N1382" s="501">
        <v>703</v>
      </c>
      <c r="U1382" s="500" t="s">
        <v>1034</v>
      </c>
      <c r="V1382" s="501">
        <v>2</v>
      </c>
      <c r="W1382" s="501">
        <v>389</v>
      </c>
    </row>
    <row r="1383" spans="1:23" ht="15">
      <c r="A1383" s="500" t="s">
        <v>1015</v>
      </c>
      <c r="B1383" s="500" t="s">
        <v>274</v>
      </c>
      <c r="C1383" s="500" t="s">
        <v>250</v>
      </c>
      <c r="D1383" s="500" t="s">
        <v>273</v>
      </c>
      <c r="E1383" s="501">
        <v>1</v>
      </c>
      <c r="G1383" s="500" t="s">
        <v>1034</v>
      </c>
      <c r="H1383" s="501">
        <v>3</v>
      </c>
      <c r="I1383" s="501">
        <v>657</v>
      </c>
      <c r="K1383" s="500" t="s">
        <v>256</v>
      </c>
      <c r="L1383" s="500" t="s">
        <v>975</v>
      </c>
      <c r="M1383" s="500" t="s">
        <v>254</v>
      </c>
      <c r="N1383" s="501">
        <v>26</v>
      </c>
      <c r="U1383" s="500" t="s">
        <v>1034</v>
      </c>
      <c r="V1383" s="501">
        <v>3</v>
      </c>
      <c r="W1383" s="501">
        <v>174</v>
      </c>
    </row>
    <row r="1384" spans="1:23" ht="15">
      <c r="A1384" s="500" t="s">
        <v>1015</v>
      </c>
      <c r="B1384" s="500" t="s">
        <v>275</v>
      </c>
      <c r="C1384" s="500" t="s">
        <v>249</v>
      </c>
      <c r="D1384" s="500" t="s">
        <v>272</v>
      </c>
      <c r="E1384" s="501">
        <v>740</v>
      </c>
      <c r="G1384" s="500" t="s">
        <v>1034</v>
      </c>
      <c r="H1384" s="501">
        <v>4</v>
      </c>
      <c r="I1384" s="501">
        <v>2594</v>
      </c>
      <c r="K1384" s="500" t="s">
        <v>256</v>
      </c>
      <c r="L1384" s="500" t="s">
        <v>975</v>
      </c>
      <c r="M1384" s="500" t="s">
        <v>570</v>
      </c>
      <c r="N1384" s="501">
        <v>1</v>
      </c>
      <c r="U1384" s="500" t="s">
        <v>1034</v>
      </c>
      <c r="V1384" s="501">
        <v>4</v>
      </c>
      <c r="W1384" s="501">
        <v>1145</v>
      </c>
    </row>
    <row r="1385" spans="1:23" ht="15">
      <c r="A1385" s="500" t="s">
        <v>1015</v>
      </c>
      <c r="B1385" s="500" t="s">
        <v>275</v>
      </c>
      <c r="C1385" s="500" t="s">
        <v>249</v>
      </c>
      <c r="D1385" s="500" t="s">
        <v>273</v>
      </c>
      <c r="E1385" s="501">
        <v>466</v>
      </c>
      <c r="G1385" s="500" t="s">
        <v>1034</v>
      </c>
      <c r="H1385" s="501">
        <v>5</v>
      </c>
      <c r="I1385" s="501">
        <v>470</v>
      </c>
      <c r="K1385" s="500" t="s">
        <v>256</v>
      </c>
      <c r="L1385" s="500" t="s">
        <v>975</v>
      </c>
      <c r="M1385" s="500" t="s">
        <v>561</v>
      </c>
      <c r="N1385" s="501">
        <v>17</v>
      </c>
      <c r="U1385" s="500" t="s">
        <v>1034</v>
      </c>
      <c r="V1385" s="501">
        <v>5</v>
      </c>
      <c r="W1385" s="501">
        <v>237</v>
      </c>
    </row>
    <row r="1386" spans="1:23" ht="15">
      <c r="A1386" s="500" t="s">
        <v>1015</v>
      </c>
      <c r="B1386" s="500" t="s">
        <v>275</v>
      </c>
      <c r="C1386" s="500" t="s">
        <v>250</v>
      </c>
      <c r="D1386" s="500" t="s">
        <v>272</v>
      </c>
      <c r="E1386" s="501">
        <v>661</v>
      </c>
      <c r="G1386" s="500" t="s">
        <v>1034</v>
      </c>
      <c r="H1386" s="501">
        <v>6</v>
      </c>
      <c r="I1386" s="501">
        <v>520</v>
      </c>
      <c r="K1386" s="500" t="s">
        <v>256</v>
      </c>
      <c r="L1386" s="500" t="s">
        <v>975</v>
      </c>
      <c r="M1386" s="500" t="s">
        <v>562</v>
      </c>
      <c r="N1386" s="501">
        <v>4</v>
      </c>
      <c r="U1386" s="500" t="s">
        <v>1034</v>
      </c>
      <c r="V1386" s="501">
        <v>6</v>
      </c>
      <c r="W1386" s="501">
        <v>219</v>
      </c>
    </row>
    <row r="1387" spans="1:23" ht="15">
      <c r="A1387" s="500" t="s">
        <v>1015</v>
      </c>
      <c r="B1387" s="500" t="s">
        <v>275</v>
      </c>
      <c r="C1387" s="500" t="s">
        <v>250</v>
      </c>
      <c r="D1387" s="500" t="s">
        <v>273</v>
      </c>
      <c r="E1387" s="501">
        <v>404</v>
      </c>
      <c r="G1387" s="500" t="s">
        <v>1034</v>
      </c>
      <c r="H1387" s="501">
        <v>7</v>
      </c>
      <c r="I1387" s="501">
        <v>428</v>
      </c>
      <c r="K1387" s="500" t="s">
        <v>256</v>
      </c>
      <c r="L1387" s="500" t="s">
        <v>975</v>
      </c>
      <c r="M1387" s="500" t="s">
        <v>558</v>
      </c>
      <c r="N1387" s="501">
        <v>307</v>
      </c>
      <c r="U1387" s="500" t="s">
        <v>1034</v>
      </c>
      <c r="V1387" s="501">
        <v>7</v>
      </c>
      <c r="W1387" s="501">
        <v>179</v>
      </c>
    </row>
    <row r="1388" spans="1:23" ht="15">
      <c r="A1388" s="500" t="s">
        <v>1016</v>
      </c>
      <c r="B1388" s="500" t="s">
        <v>254</v>
      </c>
      <c r="C1388" s="500" t="s">
        <v>249</v>
      </c>
      <c r="D1388" s="500" t="s">
        <v>272</v>
      </c>
      <c r="E1388" s="501">
        <v>1157</v>
      </c>
      <c r="G1388" s="500" t="s">
        <v>1034</v>
      </c>
      <c r="H1388" s="501">
        <v>8</v>
      </c>
      <c r="I1388" s="501">
        <v>409</v>
      </c>
      <c r="K1388" s="500" t="s">
        <v>256</v>
      </c>
      <c r="L1388" s="500" t="s">
        <v>975</v>
      </c>
      <c r="M1388" s="500" t="s">
        <v>563</v>
      </c>
      <c r="N1388" s="501">
        <v>5</v>
      </c>
      <c r="U1388" s="500" t="s">
        <v>1034</v>
      </c>
      <c r="V1388" s="501">
        <v>8</v>
      </c>
      <c r="W1388" s="501">
        <v>128</v>
      </c>
    </row>
    <row r="1389" spans="1:23" ht="15">
      <c r="A1389" s="500" t="s">
        <v>1016</v>
      </c>
      <c r="B1389" s="500" t="s">
        <v>254</v>
      </c>
      <c r="C1389" s="500" t="s">
        <v>249</v>
      </c>
      <c r="D1389" s="500" t="s">
        <v>273</v>
      </c>
      <c r="E1389" s="501">
        <v>488</v>
      </c>
      <c r="G1389" s="500" t="s">
        <v>1034</v>
      </c>
      <c r="H1389" s="501">
        <v>9</v>
      </c>
      <c r="I1389" s="501">
        <v>284</v>
      </c>
      <c r="K1389" s="500" t="s">
        <v>256</v>
      </c>
      <c r="L1389" s="500" t="s">
        <v>975</v>
      </c>
      <c r="M1389" s="500" t="s">
        <v>566</v>
      </c>
      <c r="N1389" s="501">
        <v>5</v>
      </c>
      <c r="U1389" s="500" t="s">
        <v>1034</v>
      </c>
      <c r="V1389" s="501">
        <v>9</v>
      </c>
      <c r="W1389" s="501">
        <v>77</v>
      </c>
    </row>
    <row r="1390" spans="1:23" ht="15">
      <c r="A1390" s="500" t="s">
        <v>1016</v>
      </c>
      <c r="B1390" s="500" t="s">
        <v>254</v>
      </c>
      <c r="C1390" s="500" t="s">
        <v>250</v>
      </c>
      <c r="D1390" s="500" t="s">
        <v>272</v>
      </c>
      <c r="E1390" s="501">
        <v>1108</v>
      </c>
      <c r="G1390" s="500" t="s">
        <v>1034</v>
      </c>
      <c r="H1390" s="501">
        <v>10</v>
      </c>
      <c r="I1390" s="501">
        <v>239</v>
      </c>
      <c r="K1390" s="500" t="s">
        <v>256</v>
      </c>
      <c r="L1390" s="500" t="s">
        <v>975</v>
      </c>
      <c r="M1390" s="500" t="s">
        <v>560</v>
      </c>
      <c r="N1390" s="501">
        <v>2</v>
      </c>
      <c r="U1390" s="500" t="s">
        <v>1034</v>
      </c>
      <c r="V1390" s="501">
        <v>10</v>
      </c>
      <c r="W1390" s="501">
        <v>63</v>
      </c>
    </row>
    <row r="1391" spans="1:23" ht="15">
      <c r="A1391" s="500" t="s">
        <v>1016</v>
      </c>
      <c r="B1391" s="500" t="s">
        <v>254</v>
      </c>
      <c r="C1391" s="500" t="s">
        <v>250</v>
      </c>
      <c r="D1391" s="500" t="s">
        <v>273</v>
      </c>
      <c r="E1391" s="501">
        <v>446</v>
      </c>
      <c r="G1391" s="500" t="s">
        <v>1034</v>
      </c>
      <c r="H1391" s="501">
        <v>11</v>
      </c>
      <c r="I1391" s="501">
        <v>162</v>
      </c>
      <c r="K1391" s="500" t="s">
        <v>256</v>
      </c>
      <c r="L1391" s="500" t="s">
        <v>975</v>
      </c>
      <c r="M1391" s="500" t="s">
        <v>255</v>
      </c>
      <c r="N1391" s="501">
        <v>1</v>
      </c>
      <c r="U1391" s="500" t="s">
        <v>1034</v>
      </c>
      <c r="V1391" s="501">
        <v>11</v>
      </c>
      <c r="W1391" s="501">
        <v>39</v>
      </c>
    </row>
    <row r="1392" spans="1:23" ht="15">
      <c r="A1392" s="500" t="s">
        <v>1016</v>
      </c>
      <c r="B1392" s="500" t="s">
        <v>255</v>
      </c>
      <c r="C1392" s="500" t="s">
        <v>249</v>
      </c>
      <c r="D1392" s="500" t="s">
        <v>272</v>
      </c>
      <c r="E1392" s="501">
        <v>269</v>
      </c>
      <c r="G1392" s="500" t="s">
        <v>1034</v>
      </c>
      <c r="H1392" s="501">
        <v>12</v>
      </c>
      <c r="I1392" s="501">
        <v>252</v>
      </c>
      <c r="K1392" s="500" t="s">
        <v>256</v>
      </c>
      <c r="L1392" s="500" t="s">
        <v>975</v>
      </c>
      <c r="M1392" s="500" t="s">
        <v>569</v>
      </c>
      <c r="N1392" s="501">
        <v>5</v>
      </c>
      <c r="U1392" s="500" t="s">
        <v>1034</v>
      </c>
      <c r="V1392" s="501">
        <v>12</v>
      </c>
      <c r="W1392" s="501">
        <v>50</v>
      </c>
    </row>
    <row r="1393" spans="1:23" ht="15">
      <c r="A1393" s="500" t="s">
        <v>1016</v>
      </c>
      <c r="B1393" s="500" t="s">
        <v>255</v>
      </c>
      <c r="C1393" s="500" t="s">
        <v>249</v>
      </c>
      <c r="D1393" s="500" t="s">
        <v>273</v>
      </c>
      <c r="E1393" s="501">
        <v>180</v>
      </c>
      <c r="G1393" s="500" t="s">
        <v>1035</v>
      </c>
      <c r="H1393" s="501">
        <v>0</v>
      </c>
      <c r="I1393" s="501">
        <v>72</v>
      </c>
      <c r="K1393" s="500" t="s">
        <v>256</v>
      </c>
      <c r="L1393" s="500" t="s">
        <v>975</v>
      </c>
      <c r="M1393" s="500" t="s">
        <v>286</v>
      </c>
      <c r="N1393" s="501">
        <v>3</v>
      </c>
      <c r="U1393" s="500" t="s">
        <v>1035</v>
      </c>
      <c r="V1393" s="501">
        <v>0</v>
      </c>
      <c r="W1393" s="501">
        <v>25</v>
      </c>
    </row>
    <row r="1394" spans="1:23" ht="15">
      <c r="A1394" s="500" t="s">
        <v>1016</v>
      </c>
      <c r="B1394" s="500" t="s">
        <v>255</v>
      </c>
      <c r="C1394" s="500" t="s">
        <v>250</v>
      </c>
      <c r="D1394" s="500" t="s">
        <v>272</v>
      </c>
      <c r="E1394" s="501">
        <v>413</v>
      </c>
      <c r="G1394" s="500" t="s">
        <v>1035</v>
      </c>
      <c r="H1394" s="501">
        <v>1</v>
      </c>
      <c r="I1394" s="501">
        <v>419</v>
      </c>
      <c r="K1394" s="500" t="s">
        <v>256</v>
      </c>
      <c r="L1394" s="500" t="s">
        <v>975</v>
      </c>
      <c r="M1394" s="500" t="s">
        <v>283</v>
      </c>
      <c r="N1394" s="501">
        <v>7292</v>
      </c>
      <c r="U1394" s="500" t="s">
        <v>1035</v>
      </c>
      <c r="V1394" s="501">
        <v>1</v>
      </c>
      <c r="W1394" s="501">
        <v>152</v>
      </c>
    </row>
    <row r="1395" spans="1:23" ht="15">
      <c r="A1395" s="500" t="s">
        <v>1016</v>
      </c>
      <c r="B1395" s="500" t="s">
        <v>255</v>
      </c>
      <c r="C1395" s="500" t="s">
        <v>250</v>
      </c>
      <c r="D1395" s="500" t="s">
        <v>273</v>
      </c>
      <c r="E1395" s="501">
        <v>174</v>
      </c>
      <c r="G1395" s="500" t="s">
        <v>1035</v>
      </c>
      <c r="H1395" s="501">
        <v>2</v>
      </c>
      <c r="I1395" s="501">
        <v>1233</v>
      </c>
      <c r="K1395" s="500" t="s">
        <v>256</v>
      </c>
      <c r="L1395" s="500" t="s">
        <v>975</v>
      </c>
      <c r="M1395" s="500" t="s">
        <v>284</v>
      </c>
      <c r="N1395" s="501">
        <v>1</v>
      </c>
      <c r="U1395" s="500" t="s">
        <v>1035</v>
      </c>
      <c r="V1395" s="501">
        <v>2</v>
      </c>
      <c r="W1395" s="501">
        <v>584</v>
      </c>
    </row>
    <row r="1396" spans="1:23" ht="15">
      <c r="A1396" s="500" t="s">
        <v>1016</v>
      </c>
      <c r="B1396" s="500" t="s">
        <v>275</v>
      </c>
      <c r="C1396" s="500" t="s">
        <v>249</v>
      </c>
      <c r="D1396" s="500" t="s">
        <v>272</v>
      </c>
      <c r="E1396" s="501">
        <v>49</v>
      </c>
      <c r="G1396" s="500" t="s">
        <v>1035</v>
      </c>
      <c r="H1396" s="501">
        <v>3</v>
      </c>
      <c r="I1396" s="501">
        <v>772</v>
      </c>
      <c r="K1396" s="500" t="s">
        <v>256</v>
      </c>
      <c r="L1396" s="500" t="s">
        <v>975</v>
      </c>
      <c r="M1396" s="500" t="s">
        <v>285</v>
      </c>
      <c r="N1396" s="501">
        <v>77</v>
      </c>
      <c r="U1396" s="500" t="s">
        <v>1035</v>
      </c>
      <c r="V1396" s="501">
        <v>3</v>
      </c>
      <c r="W1396" s="501">
        <v>309</v>
      </c>
    </row>
    <row r="1397" spans="1:23" ht="15">
      <c r="A1397" s="500" t="s">
        <v>1016</v>
      </c>
      <c r="B1397" s="500" t="s">
        <v>275</v>
      </c>
      <c r="C1397" s="500" t="s">
        <v>249</v>
      </c>
      <c r="D1397" s="500" t="s">
        <v>273</v>
      </c>
      <c r="E1397" s="501">
        <v>59</v>
      </c>
      <c r="G1397" s="500" t="s">
        <v>1035</v>
      </c>
      <c r="H1397" s="501">
        <v>4</v>
      </c>
      <c r="I1397" s="501">
        <v>2586</v>
      </c>
      <c r="K1397" s="500" t="s">
        <v>256</v>
      </c>
      <c r="L1397" s="500" t="s">
        <v>975</v>
      </c>
      <c r="M1397" s="500" t="s">
        <v>256</v>
      </c>
      <c r="N1397" s="501">
        <v>8</v>
      </c>
      <c r="U1397" s="500" t="s">
        <v>1035</v>
      </c>
      <c r="V1397" s="501">
        <v>4</v>
      </c>
      <c r="W1397" s="501">
        <v>1704</v>
      </c>
    </row>
    <row r="1398" spans="1:23" ht="15">
      <c r="A1398" s="500" t="s">
        <v>1016</v>
      </c>
      <c r="B1398" s="500" t="s">
        <v>275</v>
      </c>
      <c r="C1398" s="500" t="s">
        <v>250</v>
      </c>
      <c r="D1398" s="500" t="s">
        <v>272</v>
      </c>
      <c r="E1398" s="501">
        <v>56</v>
      </c>
      <c r="G1398" s="500" t="s">
        <v>1035</v>
      </c>
      <c r="H1398" s="501">
        <v>5</v>
      </c>
      <c r="I1398" s="501">
        <v>639</v>
      </c>
      <c r="K1398" s="500" t="s">
        <v>256</v>
      </c>
      <c r="L1398" s="500" t="s">
        <v>975</v>
      </c>
      <c r="M1398" s="500" t="s">
        <v>257</v>
      </c>
      <c r="N1398" s="501">
        <v>186</v>
      </c>
      <c r="U1398" s="500" t="s">
        <v>1035</v>
      </c>
      <c r="V1398" s="501">
        <v>5</v>
      </c>
      <c r="W1398" s="501">
        <v>328</v>
      </c>
    </row>
    <row r="1399" spans="1:23" ht="15">
      <c r="A1399" s="500" t="s">
        <v>1016</v>
      </c>
      <c r="B1399" s="500" t="s">
        <v>275</v>
      </c>
      <c r="C1399" s="500" t="s">
        <v>250</v>
      </c>
      <c r="D1399" s="500" t="s">
        <v>273</v>
      </c>
      <c r="E1399" s="501">
        <v>51</v>
      </c>
      <c r="G1399" s="500" t="s">
        <v>1035</v>
      </c>
      <c r="H1399" s="501">
        <v>6</v>
      </c>
      <c r="I1399" s="501">
        <v>631</v>
      </c>
      <c r="K1399" s="500" t="s">
        <v>256</v>
      </c>
      <c r="L1399" s="500" t="s">
        <v>985</v>
      </c>
      <c r="M1399" s="500" t="s">
        <v>283</v>
      </c>
      <c r="N1399" s="501">
        <v>3</v>
      </c>
      <c r="U1399" s="500" t="s">
        <v>1035</v>
      </c>
      <c r="V1399" s="501">
        <v>6</v>
      </c>
      <c r="W1399" s="501">
        <v>315</v>
      </c>
    </row>
    <row r="1400" spans="1:23" ht="15">
      <c r="A1400" s="500" t="s">
        <v>1017</v>
      </c>
      <c r="B1400" s="500" t="s">
        <v>254</v>
      </c>
      <c r="C1400" s="500" t="s">
        <v>249</v>
      </c>
      <c r="D1400" s="500" t="s">
        <v>272</v>
      </c>
      <c r="E1400" s="501">
        <v>434</v>
      </c>
      <c r="G1400" s="500" t="s">
        <v>1035</v>
      </c>
      <c r="H1400" s="501">
        <v>7</v>
      </c>
      <c r="I1400" s="501">
        <v>596</v>
      </c>
      <c r="K1400" s="500" t="s">
        <v>256</v>
      </c>
      <c r="L1400" s="500" t="s">
        <v>985</v>
      </c>
      <c r="M1400" s="500" t="s">
        <v>254</v>
      </c>
      <c r="N1400" s="501">
        <v>1</v>
      </c>
      <c r="U1400" s="500" t="s">
        <v>1035</v>
      </c>
      <c r="V1400" s="501">
        <v>7</v>
      </c>
      <c r="W1400" s="501">
        <v>231</v>
      </c>
    </row>
    <row r="1401" spans="1:23" ht="15">
      <c r="A1401" s="500" t="s">
        <v>1017</v>
      </c>
      <c r="B1401" s="500" t="s">
        <v>254</v>
      </c>
      <c r="C1401" s="500" t="s">
        <v>249</v>
      </c>
      <c r="D1401" s="500" t="s">
        <v>273</v>
      </c>
      <c r="E1401" s="501">
        <v>591</v>
      </c>
      <c r="G1401" s="500" t="s">
        <v>1035</v>
      </c>
      <c r="H1401" s="501">
        <v>8</v>
      </c>
      <c r="I1401" s="501">
        <v>543</v>
      </c>
      <c r="K1401" s="500" t="s">
        <v>256</v>
      </c>
      <c r="L1401" s="500" t="s">
        <v>985</v>
      </c>
      <c r="M1401" s="500" t="s">
        <v>561</v>
      </c>
      <c r="N1401" s="501">
        <v>6</v>
      </c>
      <c r="U1401" s="500" t="s">
        <v>1035</v>
      </c>
      <c r="V1401" s="501">
        <v>8</v>
      </c>
      <c r="W1401" s="501">
        <v>187</v>
      </c>
    </row>
    <row r="1402" spans="1:23" ht="15">
      <c r="A1402" s="500" t="s">
        <v>1017</v>
      </c>
      <c r="B1402" s="500" t="s">
        <v>254</v>
      </c>
      <c r="C1402" s="500" t="s">
        <v>250</v>
      </c>
      <c r="D1402" s="500" t="s">
        <v>272</v>
      </c>
      <c r="E1402" s="501">
        <v>455</v>
      </c>
      <c r="G1402" s="500" t="s">
        <v>1035</v>
      </c>
      <c r="H1402" s="501">
        <v>9</v>
      </c>
      <c r="I1402" s="501">
        <v>458</v>
      </c>
      <c r="K1402" s="500" t="s">
        <v>256</v>
      </c>
      <c r="L1402" s="500" t="s">
        <v>985</v>
      </c>
      <c r="M1402" s="500" t="s">
        <v>558</v>
      </c>
      <c r="N1402" s="501">
        <v>560</v>
      </c>
      <c r="U1402" s="500" t="s">
        <v>1035</v>
      </c>
      <c r="V1402" s="501">
        <v>9</v>
      </c>
      <c r="W1402" s="501">
        <v>145</v>
      </c>
    </row>
    <row r="1403" spans="1:23" ht="15">
      <c r="A1403" s="500" t="s">
        <v>1017</v>
      </c>
      <c r="B1403" s="500" t="s">
        <v>254</v>
      </c>
      <c r="C1403" s="500" t="s">
        <v>250</v>
      </c>
      <c r="D1403" s="500" t="s">
        <v>273</v>
      </c>
      <c r="E1403" s="501">
        <v>654</v>
      </c>
      <c r="G1403" s="500" t="s">
        <v>1035</v>
      </c>
      <c r="H1403" s="501">
        <v>10</v>
      </c>
      <c r="I1403" s="501">
        <v>384</v>
      </c>
      <c r="K1403" s="500" t="s">
        <v>256</v>
      </c>
      <c r="L1403" s="500" t="s">
        <v>985</v>
      </c>
      <c r="M1403" s="500" t="s">
        <v>566</v>
      </c>
      <c r="N1403" s="501">
        <v>1</v>
      </c>
      <c r="U1403" s="500" t="s">
        <v>1035</v>
      </c>
      <c r="V1403" s="501">
        <v>10</v>
      </c>
      <c r="W1403" s="501">
        <v>105</v>
      </c>
    </row>
    <row r="1404" spans="1:23" ht="15">
      <c r="A1404" s="500" t="s">
        <v>1017</v>
      </c>
      <c r="B1404" s="500" t="s">
        <v>255</v>
      </c>
      <c r="C1404" s="500" t="s">
        <v>249</v>
      </c>
      <c r="D1404" s="500" t="s">
        <v>272</v>
      </c>
      <c r="E1404" s="501">
        <v>108</v>
      </c>
      <c r="G1404" s="500" t="s">
        <v>1035</v>
      </c>
      <c r="H1404" s="501">
        <v>11</v>
      </c>
      <c r="I1404" s="501">
        <v>268</v>
      </c>
      <c r="K1404" s="500" t="s">
        <v>256</v>
      </c>
      <c r="L1404" s="500" t="s">
        <v>985</v>
      </c>
      <c r="M1404" s="500" t="s">
        <v>560</v>
      </c>
      <c r="N1404" s="501">
        <v>1</v>
      </c>
      <c r="U1404" s="500" t="s">
        <v>1035</v>
      </c>
      <c r="V1404" s="501">
        <v>11</v>
      </c>
      <c r="W1404" s="501">
        <v>73</v>
      </c>
    </row>
    <row r="1405" spans="1:23" ht="15">
      <c r="A1405" s="500" t="s">
        <v>1017</v>
      </c>
      <c r="B1405" s="500" t="s">
        <v>255</v>
      </c>
      <c r="C1405" s="500" t="s">
        <v>249</v>
      </c>
      <c r="D1405" s="500" t="s">
        <v>273</v>
      </c>
      <c r="E1405" s="501">
        <v>136</v>
      </c>
      <c r="G1405" s="500" t="s">
        <v>1035</v>
      </c>
      <c r="H1405" s="501">
        <v>12</v>
      </c>
      <c r="I1405" s="501">
        <v>365</v>
      </c>
      <c r="K1405" s="500" t="s">
        <v>256</v>
      </c>
      <c r="L1405" s="500" t="s">
        <v>985</v>
      </c>
      <c r="M1405" s="500" t="s">
        <v>567</v>
      </c>
      <c r="N1405" s="501">
        <v>1</v>
      </c>
      <c r="U1405" s="500" t="s">
        <v>1035</v>
      </c>
      <c r="V1405" s="501">
        <v>12</v>
      </c>
      <c r="W1405" s="501">
        <v>72</v>
      </c>
    </row>
    <row r="1406" spans="1:23" ht="15">
      <c r="A1406" s="500" t="s">
        <v>1017</v>
      </c>
      <c r="B1406" s="500" t="s">
        <v>255</v>
      </c>
      <c r="C1406" s="500" t="s">
        <v>250</v>
      </c>
      <c r="D1406" s="500" t="s">
        <v>272</v>
      </c>
      <c r="E1406" s="501">
        <v>153</v>
      </c>
      <c r="G1406" s="500" t="s">
        <v>1036</v>
      </c>
      <c r="H1406" s="501">
        <v>0</v>
      </c>
      <c r="I1406" s="501">
        <v>503</v>
      </c>
      <c r="K1406" s="500" t="s">
        <v>256</v>
      </c>
      <c r="L1406" s="500" t="s">
        <v>985</v>
      </c>
      <c r="M1406" s="500" t="s">
        <v>286</v>
      </c>
      <c r="N1406" s="501">
        <v>3</v>
      </c>
      <c r="U1406" s="500" t="s">
        <v>1036</v>
      </c>
      <c r="V1406" s="501">
        <v>0</v>
      </c>
      <c r="W1406" s="501">
        <v>20</v>
      </c>
    </row>
    <row r="1407" spans="1:23" ht="15">
      <c r="A1407" s="500" t="s">
        <v>1017</v>
      </c>
      <c r="B1407" s="500" t="s">
        <v>255</v>
      </c>
      <c r="C1407" s="500" t="s">
        <v>250</v>
      </c>
      <c r="D1407" s="500" t="s">
        <v>273</v>
      </c>
      <c r="E1407" s="501">
        <v>138</v>
      </c>
      <c r="G1407" s="500" t="s">
        <v>1036</v>
      </c>
      <c r="H1407" s="501">
        <v>1</v>
      </c>
      <c r="I1407" s="501">
        <v>2235</v>
      </c>
      <c r="K1407" s="500" t="s">
        <v>256</v>
      </c>
      <c r="L1407" s="500" t="s">
        <v>985</v>
      </c>
      <c r="M1407" s="500" t="s">
        <v>283</v>
      </c>
      <c r="N1407" s="501">
        <v>2076</v>
      </c>
      <c r="U1407" s="500" t="s">
        <v>1036</v>
      </c>
      <c r="V1407" s="501">
        <v>1</v>
      </c>
      <c r="W1407" s="501">
        <v>97</v>
      </c>
    </row>
    <row r="1408" spans="1:23" ht="15">
      <c r="A1408" s="500" t="s">
        <v>1017</v>
      </c>
      <c r="B1408" s="500" t="s">
        <v>274</v>
      </c>
      <c r="C1408" s="500" t="s">
        <v>249</v>
      </c>
      <c r="D1408" s="500" t="s">
        <v>273</v>
      </c>
      <c r="E1408" s="501">
        <v>16</v>
      </c>
      <c r="G1408" s="500" t="s">
        <v>1036</v>
      </c>
      <c r="H1408" s="501">
        <v>2</v>
      </c>
      <c r="I1408" s="501">
        <v>7762</v>
      </c>
      <c r="K1408" s="500" t="s">
        <v>256</v>
      </c>
      <c r="L1408" s="500" t="s">
        <v>985</v>
      </c>
      <c r="M1408" s="500" t="s">
        <v>285</v>
      </c>
      <c r="N1408" s="501">
        <v>28</v>
      </c>
      <c r="U1408" s="500" t="s">
        <v>1036</v>
      </c>
      <c r="V1408" s="501">
        <v>2</v>
      </c>
      <c r="W1408" s="501">
        <v>362</v>
      </c>
    </row>
    <row r="1409" spans="1:23" ht="15">
      <c r="A1409" s="500" t="s">
        <v>1017</v>
      </c>
      <c r="B1409" s="500" t="s">
        <v>274</v>
      </c>
      <c r="C1409" s="500" t="s">
        <v>250</v>
      </c>
      <c r="D1409" s="500" t="s">
        <v>272</v>
      </c>
      <c r="E1409" s="501">
        <v>3</v>
      </c>
      <c r="G1409" s="500" t="s">
        <v>1036</v>
      </c>
      <c r="H1409" s="501">
        <v>3</v>
      </c>
      <c r="I1409" s="501">
        <v>3049</v>
      </c>
      <c r="K1409" s="500" t="s">
        <v>256</v>
      </c>
      <c r="L1409" s="500" t="s">
        <v>985</v>
      </c>
      <c r="M1409" s="500" t="s">
        <v>256</v>
      </c>
      <c r="N1409" s="501">
        <v>1</v>
      </c>
      <c r="U1409" s="500" t="s">
        <v>1036</v>
      </c>
      <c r="V1409" s="501">
        <v>3</v>
      </c>
      <c r="W1409" s="501">
        <v>120</v>
      </c>
    </row>
    <row r="1410" spans="1:23" ht="15">
      <c r="A1410" s="500" t="s">
        <v>1017</v>
      </c>
      <c r="B1410" s="500" t="s">
        <v>274</v>
      </c>
      <c r="C1410" s="500" t="s">
        <v>250</v>
      </c>
      <c r="D1410" s="500" t="s">
        <v>273</v>
      </c>
      <c r="E1410" s="501">
        <v>17</v>
      </c>
      <c r="G1410" s="500" t="s">
        <v>1036</v>
      </c>
      <c r="H1410" s="501">
        <v>4</v>
      </c>
      <c r="I1410" s="501">
        <v>11170</v>
      </c>
      <c r="K1410" s="500" t="s">
        <v>256</v>
      </c>
      <c r="L1410" s="500" t="s">
        <v>985</v>
      </c>
      <c r="M1410" s="500" t="s">
        <v>257</v>
      </c>
      <c r="N1410" s="501">
        <v>150</v>
      </c>
      <c r="U1410" s="500" t="s">
        <v>1036</v>
      </c>
      <c r="V1410" s="501">
        <v>4</v>
      </c>
      <c r="W1410" s="501">
        <v>1435</v>
      </c>
    </row>
    <row r="1411" spans="1:23" ht="15">
      <c r="A1411" s="500" t="s">
        <v>1017</v>
      </c>
      <c r="B1411" s="500" t="s">
        <v>275</v>
      </c>
      <c r="C1411" s="500" t="s">
        <v>249</v>
      </c>
      <c r="D1411" s="500" t="s">
        <v>272</v>
      </c>
      <c r="E1411" s="501">
        <v>1529</v>
      </c>
      <c r="G1411" s="500" t="s">
        <v>1036</v>
      </c>
      <c r="H1411" s="501">
        <v>5</v>
      </c>
      <c r="I1411" s="501">
        <v>1437</v>
      </c>
      <c r="K1411" s="500" t="s">
        <v>256</v>
      </c>
      <c r="L1411" s="500" t="s">
        <v>988</v>
      </c>
      <c r="M1411" s="500" t="s">
        <v>254</v>
      </c>
      <c r="N1411" s="501">
        <v>31</v>
      </c>
      <c r="U1411" s="500" t="s">
        <v>1036</v>
      </c>
      <c r="V1411" s="501">
        <v>5</v>
      </c>
      <c r="W1411" s="501">
        <v>163</v>
      </c>
    </row>
    <row r="1412" spans="1:23" ht="15">
      <c r="A1412" s="500" t="s">
        <v>1017</v>
      </c>
      <c r="B1412" s="500" t="s">
        <v>275</v>
      </c>
      <c r="C1412" s="500" t="s">
        <v>249</v>
      </c>
      <c r="D1412" s="500" t="s">
        <v>273</v>
      </c>
      <c r="E1412" s="501">
        <v>2123</v>
      </c>
      <c r="G1412" s="500" t="s">
        <v>1036</v>
      </c>
      <c r="H1412" s="501">
        <v>6</v>
      </c>
      <c r="I1412" s="501">
        <v>1291</v>
      </c>
      <c r="K1412" s="500" t="s">
        <v>256</v>
      </c>
      <c r="L1412" s="500" t="s">
        <v>988</v>
      </c>
      <c r="M1412" s="500" t="s">
        <v>564</v>
      </c>
      <c r="N1412" s="501">
        <v>2</v>
      </c>
      <c r="U1412" s="500" t="s">
        <v>1036</v>
      </c>
      <c r="V1412" s="501">
        <v>6</v>
      </c>
      <c r="W1412" s="501">
        <v>112</v>
      </c>
    </row>
    <row r="1413" spans="1:23" ht="15">
      <c r="A1413" s="500" t="s">
        <v>1017</v>
      </c>
      <c r="B1413" s="500" t="s">
        <v>275</v>
      </c>
      <c r="C1413" s="500" t="s">
        <v>250</v>
      </c>
      <c r="D1413" s="500" t="s">
        <v>272</v>
      </c>
      <c r="E1413" s="501">
        <v>1606</v>
      </c>
      <c r="G1413" s="500" t="s">
        <v>1036</v>
      </c>
      <c r="H1413" s="501">
        <v>7</v>
      </c>
      <c r="I1413" s="501">
        <v>1106</v>
      </c>
      <c r="K1413" s="500" t="s">
        <v>256</v>
      </c>
      <c r="L1413" s="500" t="s">
        <v>988</v>
      </c>
      <c r="M1413" s="500" t="s">
        <v>561</v>
      </c>
      <c r="N1413" s="501">
        <v>127</v>
      </c>
      <c r="U1413" s="500" t="s">
        <v>1036</v>
      </c>
      <c r="V1413" s="501">
        <v>7</v>
      </c>
      <c r="W1413" s="501">
        <v>78</v>
      </c>
    </row>
    <row r="1414" spans="1:23" ht="15">
      <c r="A1414" s="500" t="s">
        <v>1017</v>
      </c>
      <c r="B1414" s="500" t="s">
        <v>275</v>
      </c>
      <c r="C1414" s="500" t="s">
        <v>250</v>
      </c>
      <c r="D1414" s="500" t="s">
        <v>273</v>
      </c>
      <c r="E1414" s="501">
        <v>1829</v>
      </c>
      <c r="G1414" s="500" t="s">
        <v>1036</v>
      </c>
      <c r="H1414" s="501">
        <v>8</v>
      </c>
      <c r="I1414" s="501">
        <v>798</v>
      </c>
      <c r="K1414" s="500" t="s">
        <v>256</v>
      </c>
      <c r="L1414" s="500" t="s">
        <v>988</v>
      </c>
      <c r="M1414" s="500" t="s">
        <v>562</v>
      </c>
      <c r="N1414" s="501">
        <v>1</v>
      </c>
      <c r="U1414" s="500" t="s">
        <v>1036</v>
      </c>
      <c r="V1414" s="501">
        <v>8</v>
      </c>
      <c r="W1414" s="501">
        <v>60</v>
      </c>
    </row>
    <row r="1415" spans="1:23" ht="15">
      <c r="A1415" s="500" t="s">
        <v>1018</v>
      </c>
      <c r="B1415" s="500" t="s">
        <v>254</v>
      </c>
      <c r="C1415" s="500" t="s">
        <v>249</v>
      </c>
      <c r="D1415" s="500" t="s">
        <v>272</v>
      </c>
      <c r="E1415" s="501">
        <v>302</v>
      </c>
      <c r="G1415" s="500" t="s">
        <v>1036</v>
      </c>
      <c r="H1415" s="501">
        <v>9</v>
      </c>
      <c r="I1415" s="501">
        <v>578</v>
      </c>
      <c r="K1415" s="500" t="s">
        <v>256</v>
      </c>
      <c r="L1415" s="500" t="s">
        <v>988</v>
      </c>
      <c r="M1415" s="500" t="s">
        <v>558</v>
      </c>
      <c r="N1415" s="501">
        <v>675</v>
      </c>
      <c r="U1415" s="500" t="s">
        <v>1036</v>
      </c>
      <c r="V1415" s="501">
        <v>9</v>
      </c>
      <c r="W1415" s="501">
        <v>34</v>
      </c>
    </row>
    <row r="1416" spans="1:23" ht="15">
      <c r="A1416" s="500" t="s">
        <v>1018</v>
      </c>
      <c r="B1416" s="500" t="s">
        <v>254</v>
      </c>
      <c r="C1416" s="500" t="s">
        <v>249</v>
      </c>
      <c r="D1416" s="500" t="s">
        <v>273</v>
      </c>
      <c r="E1416" s="501">
        <v>350</v>
      </c>
      <c r="G1416" s="500" t="s">
        <v>1036</v>
      </c>
      <c r="H1416" s="501">
        <v>10</v>
      </c>
      <c r="I1416" s="501">
        <v>432</v>
      </c>
      <c r="K1416" s="500" t="s">
        <v>256</v>
      </c>
      <c r="L1416" s="500" t="s">
        <v>988</v>
      </c>
      <c r="M1416" s="500" t="s">
        <v>563</v>
      </c>
      <c r="N1416" s="501">
        <v>11</v>
      </c>
      <c r="U1416" s="500" t="s">
        <v>1036</v>
      </c>
      <c r="V1416" s="501">
        <v>10</v>
      </c>
      <c r="W1416" s="501">
        <v>12</v>
      </c>
    </row>
    <row r="1417" spans="1:23" ht="15">
      <c r="A1417" s="500" t="s">
        <v>1018</v>
      </c>
      <c r="B1417" s="500" t="s">
        <v>254</v>
      </c>
      <c r="C1417" s="500" t="s">
        <v>250</v>
      </c>
      <c r="D1417" s="500" t="s">
        <v>272</v>
      </c>
      <c r="E1417" s="501">
        <v>380</v>
      </c>
      <c r="G1417" s="500" t="s">
        <v>1036</v>
      </c>
      <c r="H1417" s="501">
        <v>11</v>
      </c>
      <c r="I1417" s="501">
        <v>339</v>
      </c>
      <c r="K1417" s="500" t="s">
        <v>256</v>
      </c>
      <c r="L1417" s="500" t="s">
        <v>988</v>
      </c>
      <c r="M1417" s="500" t="s">
        <v>559</v>
      </c>
      <c r="N1417" s="501">
        <v>1471</v>
      </c>
      <c r="U1417" s="500" t="s">
        <v>1036</v>
      </c>
      <c r="V1417" s="501">
        <v>11</v>
      </c>
      <c r="W1417" s="501">
        <v>4</v>
      </c>
    </row>
    <row r="1418" spans="1:23" ht="15">
      <c r="A1418" s="500" t="s">
        <v>1018</v>
      </c>
      <c r="B1418" s="500" t="s">
        <v>254</v>
      </c>
      <c r="C1418" s="500" t="s">
        <v>250</v>
      </c>
      <c r="D1418" s="500" t="s">
        <v>273</v>
      </c>
      <c r="E1418" s="501">
        <v>389</v>
      </c>
      <c r="G1418" s="500" t="s">
        <v>1036</v>
      </c>
      <c r="H1418" s="501">
        <v>12</v>
      </c>
      <c r="I1418" s="501">
        <v>418</v>
      </c>
      <c r="K1418" s="500" t="s">
        <v>256</v>
      </c>
      <c r="L1418" s="500" t="s">
        <v>988</v>
      </c>
      <c r="M1418" s="500" t="s">
        <v>566</v>
      </c>
      <c r="N1418" s="501">
        <v>2</v>
      </c>
      <c r="U1418" s="500" t="s">
        <v>1036</v>
      </c>
      <c r="V1418" s="501">
        <v>12</v>
      </c>
      <c r="W1418" s="501">
        <v>13</v>
      </c>
    </row>
    <row r="1419" spans="1:23" ht="15">
      <c r="A1419" s="500" t="s">
        <v>1018</v>
      </c>
      <c r="B1419" s="500" t="s">
        <v>255</v>
      </c>
      <c r="C1419" s="500" t="s">
        <v>249</v>
      </c>
      <c r="D1419" s="500" t="s">
        <v>272</v>
      </c>
      <c r="E1419" s="501">
        <v>8</v>
      </c>
      <c r="G1419" s="500" t="s">
        <v>1037</v>
      </c>
      <c r="H1419" s="501">
        <v>0</v>
      </c>
      <c r="I1419" s="501">
        <v>40</v>
      </c>
      <c r="K1419" s="500" t="s">
        <v>256</v>
      </c>
      <c r="L1419" s="500" t="s">
        <v>988</v>
      </c>
      <c r="M1419" s="500" t="s">
        <v>560</v>
      </c>
      <c r="N1419" s="501">
        <v>11</v>
      </c>
      <c r="U1419" s="500" t="s">
        <v>1037</v>
      </c>
      <c r="V1419" s="501">
        <v>0</v>
      </c>
      <c r="W1419" s="501">
        <v>17</v>
      </c>
    </row>
    <row r="1420" spans="1:23" ht="15">
      <c r="A1420" s="500" t="s">
        <v>1018</v>
      </c>
      <c r="B1420" s="500" t="s">
        <v>255</v>
      </c>
      <c r="C1420" s="500" t="s">
        <v>249</v>
      </c>
      <c r="D1420" s="500" t="s">
        <v>273</v>
      </c>
      <c r="E1420" s="501">
        <v>59</v>
      </c>
      <c r="G1420" s="500" t="s">
        <v>1037</v>
      </c>
      <c r="H1420" s="501">
        <v>1</v>
      </c>
      <c r="I1420" s="501">
        <v>152</v>
      </c>
      <c r="K1420" s="500" t="s">
        <v>256</v>
      </c>
      <c r="L1420" s="500" t="s">
        <v>988</v>
      </c>
      <c r="M1420" s="500" t="s">
        <v>255</v>
      </c>
      <c r="N1420" s="501">
        <v>27</v>
      </c>
      <c r="U1420" s="500" t="s">
        <v>1037</v>
      </c>
      <c r="V1420" s="501">
        <v>1</v>
      </c>
      <c r="W1420" s="501">
        <v>68</v>
      </c>
    </row>
    <row r="1421" spans="1:23" ht="15">
      <c r="A1421" s="500" t="s">
        <v>1018</v>
      </c>
      <c r="B1421" s="500" t="s">
        <v>255</v>
      </c>
      <c r="C1421" s="500" t="s">
        <v>250</v>
      </c>
      <c r="D1421" s="500" t="s">
        <v>272</v>
      </c>
      <c r="E1421" s="501">
        <v>27</v>
      </c>
      <c r="G1421" s="500" t="s">
        <v>1037</v>
      </c>
      <c r="H1421" s="501">
        <v>2</v>
      </c>
      <c r="I1421" s="501">
        <v>451</v>
      </c>
      <c r="K1421" s="500" t="s">
        <v>256</v>
      </c>
      <c r="L1421" s="500" t="s">
        <v>988</v>
      </c>
      <c r="M1421" s="500" t="s">
        <v>569</v>
      </c>
      <c r="N1421" s="501">
        <v>1</v>
      </c>
      <c r="U1421" s="500" t="s">
        <v>1037</v>
      </c>
      <c r="V1421" s="501">
        <v>2</v>
      </c>
      <c r="W1421" s="501">
        <v>280</v>
      </c>
    </row>
    <row r="1422" spans="1:23" ht="15">
      <c r="A1422" s="500" t="s">
        <v>1018</v>
      </c>
      <c r="B1422" s="500" t="s">
        <v>255</v>
      </c>
      <c r="C1422" s="500" t="s">
        <v>250</v>
      </c>
      <c r="D1422" s="500" t="s">
        <v>273</v>
      </c>
      <c r="E1422" s="501">
        <v>77</v>
      </c>
      <c r="G1422" s="500" t="s">
        <v>1037</v>
      </c>
      <c r="H1422" s="501">
        <v>3</v>
      </c>
      <c r="I1422" s="501">
        <v>312</v>
      </c>
      <c r="K1422" s="500" t="s">
        <v>256</v>
      </c>
      <c r="L1422" s="500" t="s">
        <v>988</v>
      </c>
      <c r="M1422" s="500" t="s">
        <v>274</v>
      </c>
      <c r="N1422" s="501">
        <v>3</v>
      </c>
      <c r="U1422" s="500" t="s">
        <v>1037</v>
      </c>
      <c r="V1422" s="501">
        <v>3</v>
      </c>
      <c r="W1422" s="501">
        <v>166</v>
      </c>
    </row>
    <row r="1423" spans="1:23" ht="15">
      <c r="A1423" s="500" t="s">
        <v>1018</v>
      </c>
      <c r="B1423" s="500" t="s">
        <v>274</v>
      </c>
      <c r="C1423" s="500" t="s">
        <v>249</v>
      </c>
      <c r="D1423" s="500" t="s">
        <v>273</v>
      </c>
      <c r="E1423" s="501">
        <v>2</v>
      </c>
      <c r="G1423" s="500" t="s">
        <v>1037</v>
      </c>
      <c r="H1423" s="501">
        <v>4</v>
      </c>
      <c r="I1423" s="501">
        <v>1045</v>
      </c>
      <c r="K1423" s="500" t="s">
        <v>256</v>
      </c>
      <c r="L1423" s="500" t="s">
        <v>988</v>
      </c>
      <c r="M1423" s="500" t="s">
        <v>286</v>
      </c>
      <c r="N1423" s="501">
        <v>41</v>
      </c>
      <c r="U1423" s="500" t="s">
        <v>1037</v>
      </c>
      <c r="V1423" s="501">
        <v>4</v>
      </c>
      <c r="W1423" s="501">
        <v>805</v>
      </c>
    </row>
    <row r="1424" spans="1:23" ht="15">
      <c r="A1424" s="500" t="s">
        <v>1018</v>
      </c>
      <c r="B1424" s="500" t="s">
        <v>274</v>
      </c>
      <c r="C1424" s="500" t="s">
        <v>250</v>
      </c>
      <c r="D1424" s="500" t="s">
        <v>273</v>
      </c>
      <c r="E1424" s="501">
        <v>1</v>
      </c>
      <c r="G1424" s="500" t="s">
        <v>1037</v>
      </c>
      <c r="H1424" s="501">
        <v>5</v>
      </c>
      <c r="I1424" s="501">
        <v>183</v>
      </c>
      <c r="K1424" s="500" t="s">
        <v>256</v>
      </c>
      <c r="L1424" s="500" t="s">
        <v>988</v>
      </c>
      <c r="M1424" s="500" t="s">
        <v>283</v>
      </c>
      <c r="N1424" s="501">
        <v>6842</v>
      </c>
      <c r="U1424" s="500" t="s">
        <v>1037</v>
      </c>
      <c r="V1424" s="501">
        <v>5</v>
      </c>
      <c r="W1424" s="501">
        <v>163</v>
      </c>
    </row>
    <row r="1425" spans="1:23" ht="15">
      <c r="A1425" s="500" t="s">
        <v>1018</v>
      </c>
      <c r="B1425" s="500" t="s">
        <v>275</v>
      </c>
      <c r="C1425" s="500" t="s">
        <v>249</v>
      </c>
      <c r="D1425" s="500" t="s">
        <v>272</v>
      </c>
      <c r="E1425" s="501">
        <v>910</v>
      </c>
      <c r="G1425" s="500" t="s">
        <v>1037</v>
      </c>
      <c r="H1425" s="501">
        <v>6</v>
      </c>
      <c r="I1425" s="501">
        <v>187</v>
      </c>
      <c r="K1425" s="500" t="s">
        <v>256</v>
      </c>
      <c r="L1425" s="500" t="s">
        <v>988</v>
      </c>
      <c r="M1425" s="500" t="s">
        <v>284</v>
      </c>
      <c r="N1425" s="501">
        <v>2</v>
      </c>
      <c r="U1425" s="500" t="s">
        <v>1037</v>
      </c>
      <c r="V1425" s="501">
        <v>6</v>
      </c>
      <c r="W1425" s="501">
        <v>116</v>
      </c>
    </row>
    <row r="1426" spans="1:23" ht="15">
      <c r="A1426" s="500" t="s">
        <v>1018</v>
      </c>
      <c r="B1426" s="500" t="s">
        <v>275</v>
      </c>
      <c r="C1426" s="500" t="s">
        <v>249</v>
      </c>
      <c r="D1426" s="500" t="s">
        <v>273</v>
      </c>
      <c r="E1426" s="501">
        <v>816</v>
      </c>
      <c r="G1426" s="500" t="s">
        <v>1037</v>
      </c>
      <c r="H1426" s="501">
        <v>7</v>
      </c>
      <c r="I1426" s="501">
        <v>173</v>
      </c>
      <c r="K1426" s="500" t="s">
        <v>256</v>
      </c>
      <c r="L1426" s="500" t="s">
        <v>988</v>
      </c>
      <c r="M1426" s="500" t="s">
        <v>285</v>
      </c>
      <c r="N1426" s="501">
        <v>117</v>
      </c>
      <c r="U1426" s="500" t="s">
        <v>1037</v>
      </c>
      <c r="V1426" s="501">
        <v>7</v>
      </c>
      <c r="W1426" s="501">
        <v>88</v>
      </c>
    </row>
    <row r="1427" spans="1:23" ht="15">
      <c r="A1427" s="500" t="s">
        <v>1018</v>
      </c>
      <c r="B1427" s="500" t="s">
        <v>275</v>
      </c>
      <c r="C1427" s="500" t="s">
        <v>250</v>
      </c>
      <c r="D1427" s="500" t="s">
        <v>272</v>
      </c>
      <c r="E1427" s="501">
        <v>913</v>
      </c>
      <c r="G1427" s="500" t="s">
        <v>1037</v>
      </c>
      <c r="H1427" s="501">
        <v>8</v>
      </c>
      <c r="I1427" s="501">
        <v>140</v>
      </c>
      <c r="K1427" s="500" t="s">
        <v>256</v>
      </c>
      <c r="L1427" s="500" t="s">
        <v>988</v>
      </c>
      <c r="M1427" s="500" t="s">
        <v>256</v>
      </c>
      <c r="N1427" s="501">
        <v>3</v>
      </c>
      <c r="U1427" s="500" t="s">
        <v>1037</v>
      </c>
      <c r="V1427" s="501">
        <v>8</v>
      </c>
      <c r="W1427" s="501">
        <v>51</v>
      </c>
    </row>
    <row r="1428" spans="1:23" ht="15">
      <c r="A1428" s="500" t="s">
        <v>1018</v>
      </c>
      <c r="B1428" s="500" t="s">
        <v>275</v>
      </c>
      <c r="C1428" s="500" t="s">
        <v>250</v>
      </c>
      <c r="D1428" s="500" t="s">
        <v>273</v>
      </c>
      <c r="E1428" s="501">
        <v>762</v>
      </c>
      <c r="G1428" s="500" t="s">
        <v>1037</v>
      </c>
      <c r="H1428" s="501">
        <v>9</v>
      </c>
      <c r="I1428" s="501">
        <v>164</v>
      </c>
      <c r="K1428" s="500" t="s">
        <v>256</v>
      </c>
      <c r="L1428" s="500" t="s">
        <v>988</v>
      </c>
      <c r="M1428" s="500" t="s">
        <v>257</v>
      </c>
      <c r="N1428" s="501">
        <v>357</v>
      </c>
      <c r="U1428" s="500" t="s">
        <v>1037</v>
      </c>
      <c r="V1428" s="501">
        <v>9</v>
      </c>
      <c r="W1428" s="501">
        <v>46</v>
      </c>
    </row>
    <row r="1429" spans="1:23" ht="15">
      <c r="A1429" s="500" t="s">
        <v>1019</v>
      </c>
      <c r="B1429" s="500" t="s">
        <v>254</v>
      </c>
      <c r="C1429" s="500" t="s">
        <v>249</v>
      </c>
      <c r="D1429" s="500" t="s">
        <v>272</v>
      </c>
      <c r="E1429" s="501">
        <v>1185</v>
      </c>
      <c r="G1429" s="500" t="s">
        <v>1037</v>
      </c>
      <c r="H1429" s="501">
        <v>10</v>
      </c>
      <c r="I1429" s="501">
        <v>107</v>
      </c>
      <c r="K1429" s="500" t="s">
        <v>256</v>
      </c>
      <c r="L1429" s="500" t="s">
        <v>989</v>
      </c>
      <c r="M1429" s="500" t="s">
        <v>283</v>
      </c>
      <c r="N1429" s="501">
        <v>5</v>
      </c>
      <c r="U1429" s="500" t="s">
        <v>1037</v>
      </c>
      <c r="V1429" s="501">
        <v>10</v>
      </c>
      <c r="W1429" s="501">
        <v>21</v>
      </c>
    </row>
    <row r="1430" spans="1:23" ht="15">
      <c r="A1430" s="500" t="s">
        <v>1019</v>
      </c>
      <c r="B1430" s="500" t="s">
        <v>254</v>
      </c>
      <c r="C1430" s="500" t="s">
        <v>249</v>
      </c>
      <c r="D1430" s="500" t="s">
        <v>273</v>
      </c>
      <c r="E1430" s="501">
        <v>986</v>
      </c>
      <c r="G1430" s="500" t="s">
        <v>1037</v>
      </c>
      <c r="H1430" s="501">
        <v>11</v>
      </c>
      <c r="I1430" s="501">
        <v>76</v>
      </c>
      <c r="K1430" s="500" t="s">
        <v>256</v>
      </c>
      <c r="L1430" s="500" t="s">
        <v>989</v>
      </c>
      <c r="M1430" s="500" t="s">
        <v>254</v>
      </c>
      <c r="N1430" s="501">
        <v>11</v>
      </c>
      <c r="U1430" s="500" t="s">
        <v>1037</v>
      </c>
      <c r="V1430" s="501">
        <v>11</v>
      </c>
      <c r="W1430" s="501">
        <v>21</v>
      </c>
    </row>
    <row r="1431" spans="1:23" ht="15">
      <c r="A1431" s="500" t="s">
        <v>1019</v>
      </c>
      <c r="B1431" s="500" t="s">
        <v>254</v>
      </c>
      <c r="C1431" s="500" t="s">
        <v>250</v>
      </c>
      <c r="D1431" s="500" t="s">
        <v>272</v>
      </c>
      <c r="E1431" s="501">
        <v>1118</v>
      </c>
      <c r="G1431" s="500" t="s">
        <v>1037</v>
      </c>
      <c r="H1431" s="501">
        <v>12</v>
      </c>
      <c r="I1431" s="501">
        <v>110</v>
      </c>
      <c r="K1431" s="500" t="s">
        <v>256</v>
      </c>
      <c r="L1431" s="500" t="s">
        <v>989</v>
      </c>
      <c r="M1431" s="500" t="s">
        <v>561</v>
      </c>
      <c r="N1431" s="501">
        <v>3</v>
      </c>
      <c r="U1431" s="500" t="s">
        <v>1037</v>
      </c>
      <c r="V1431" s="501">
        <v>12</v>
      </c>
      <c r="W1431" s="501">
        <v>20</v>
      </c>
    </row>
    <row r="1432" spans="1:23" ht="15">
      <c r="A1432" s="500" t="s">
        <v>1019</v>
      </c>
      <c r="B1432" s="500" t="s">
        <v>254</v>
      </c>
      <c r="C1432" s="500" t="s">
        <v>250</v>
      </c>
      <c r="D1432" s="500" t="s">
        <v>273</v>
      </c>
      <c r="E1432" s="501">
        <v>950</v>
      </c>
      <c r="G1432" s="500" t="s">
        <v>1038</v>
      </c>
      <c r="H1432" s="501">
        <v>0</v>
      </c>
      <c r="I1432" s="501">
        <v>34</v>
      </c>
      <c r="K1432" s="500" t="s">
        <v>256</v>
      </c>
      <c r="L1432" s="500" t="s">
        <v>989</v>
      </c>
      <c r="M1432" s="500" t="s">
        <v>558</v>
      </c>
      <c r="N1432" s="501">
        <v>1267</v>
      </c>
      <c r="U1432" s="500" t="s">
        <v>1038</v>
      </c>
      <c r="V1432" s="501">
        <v>0</v>
      </c>
      <c r="W1432" s="501">
        <v>29</v>
      </c>
    </row>
    <row r="1433" spans="1:23" ht="15">
      <c r="A1433" s="500" t="s">
        <v>1019</v>
      </c>
      <c r="B1433" s="500" t="s">
        <v>255</v>
      </c>
      <c r="C1433" s="500" t="s">
        <v>249</v>
      </c>
      <c r="D1433" s="500" t="s">
        <v>272</v>
      </c>
      <c r="E1433" s="501">
        <v>678</v>
      </c>
      <c r="G1433" s="500" t="s">
        <v>1038</v>
      </c>
      <c r="H1433" s="501">
        <v>1</v>
      </c>
      <c r="I1433" s="501">
        <v>103</v>
      </c>
      <c r="K1433" s="500" t="s">
        <v>256</v>
      </c>
      <c r="L1433" s="500" t="s">
        <v>989</v>
      </c>
      <c r="M1433" s="500" t="s">
        <v>563</v>
      </c>
      <c r="N1433" s="501">
        <v>13</v>
      </c>
      <c r="U1433" s="500" t="s">
        <v>1038</v>
      </c>
      <c r="V1433" s="501">
        <v>1</v>
      </c>
      <c r="W1433" s="501">
        <v>134</v>
      </c>
    </row>
    <row r="1434" spans="1:23" ht="15">
      <c r="A1434" s="500" t="s">
        <v>1019</v>
      </c>
      <c r="B1434" s="500" t="s">
        <v>255</v>
      </c>
      <c r="C1434" s="500" t="s">
        <v>249</v>
      </c>
      <c r="D1434" s="500" t="s">
        <v>273</v>
      </c>
      <c r="E1434" s="501">
        <v>327</v>
      </c>
      <c r="G1434" s="500" t="s">
        <v>1038</v>
      </c>
      <c r="H1434" s="501">
        <v>2</v>
      </c>
      <c r="I1434" s="501">
        <v>445</v>
      </c>
      <c r="K1434" s="500" t="s">
        <v>256</v>
      </c>
      <c r="L1434" s="500" t="s">
        <v>989</v>
      </c>
      <c r="M1434" s="500" t="s">
        <v>559</v>
      </c>
      <c r="N1434" s="501">
        <v>1</v>
      </c>
      <c r="U1434" s="500" t="s">
        <v>1038</v>
      </c>
      <c r="V1434" s="501">
        <v>2</v>
      </c>
      <c r="W1434" s="501">
        <v>525</v>
      </c>
    </row>
    <row r="1435" spans="1:23" ht="15">
      <c r="A1435" s="500" t="s">
        <v>1019</v>
      </c>
      <c r="B1435" s="500" t="s">
        <v>255</v>
      </c>
      <c r="C1435" s="500" t="s">
        <v>250</v>
      </c>
      <c r="D1435" s="500" t="s">
        <v>272</v>
      </c>
      <c r="E1435" s="501">
        <v>602</v>
      </c>
      <c r="G1435" s="500" t="s">
        <v>1038</v>
      </c>
      <c r="H1435" s="501">
        <v>3</v>
      </c>
      <c r="I1435" s="501">
        <v>256</v>
      </c>
      <c r="K1435" s="500" t="s">
        <v>256</v>
      </c>
      <c r="L1435" s="500" t="s">
        <v>989</v>
      </c>
      <c r="M1435" s="500" t="s">
        <v>560</v>
      </c>
      <c r="N1435" s="501">
        <v>9</v>
      </c>
      <c r="U1435" s="500" t="s">
        <v>1038</v>
      </c>
      <c r="V1435" s="501">
        <v>3</v>
      </c>
      <c r="W1435" s="501">
        <v>271</v>
      </c>
    </row>
    <row r="1436" spans="1:23" ht="15">
      <c r="A1436" s="500" t="s">
        <v>1019</v>
      </c>
      <c r="B1436" s="500" t="s">
        <v>255</v>
      </c>
      <c r="C1436" s="500" t="s">
        <v>250</v>
      </c>
      <c r="D1436" s="500" t="s">
        <v>273</v>
      </c>
      <c r="E1436" s="501">
        <v>301</v>
      </c>
      <c r="G1436" s="500" t="s">
        <v>1038</v>
      </c>
      <c r="H1436" s="501">
        <v>4</v>
      </c>
      <c r="I1436" s="501">
        <v>1014</v>
      </c>
      <c r="K1436" s="500" t="s">
        <v>256</v>
      </c>
      <c r="L1436" s="500" t="s">
        <v>989</v>
      </c>
      <c r="M1436" s="500" t="s">
        <v>569</v>
      </c>
      <c r="N1436" s="501">
        <v>18</v>
      </c>
      <c r="U1436" s="500" t="s">
        <v>1038</v>
      </c>
      <c r="V1436" s="501">
        <v>4</v>
      </c>
      <c r="W1436" s="501">
        <v>1322</v>
      </c>
    </row>
    <row r="1437" spans="1:23" ht="15">
      <c r="A1437" s="500" t="s">
        <v>1019</v>
      </c>
      <c r="B1437" s="500" t="s">
        <v>274</v>
      </c>
      <c r="C1437" s="500" t="s">
        <v>249</v>
      </c>
      <c r="D1437" s="500" t="s">
        <v>272</v>
      </c>
      <c r="E1437" s="501">
        <v>4</v>
      </c>
      <c r="G1437" s="500" t="s">
        <v>1038</v>
      </c>
      <c r="H1437" s="501">
        <v>5</v>
      </c>
      <c r="I1437" s="501">
        <v>252</v>
      </c>
      <c r="K1437" s="500" t="s">
        <v>256</v>
      </c>
      <c r="L1437" s="500" t="s">
        <v>989</v>
      </c>
      <c r="M1437" s="500" t="s">
        <v>286</v>
      </c>
      <c r="N1437" s="501">
        <v>3</v>
      </c>
      <c r="U1437" s="500" t="s">
        <v>1038</v>
      </c>
      <c r="V1437" s="501">
        <v>5</v>
      </c>
      <c r="W1437" s="501">
        <v>295</v>
      </c>
    </row>
    <row r="1438" spans="1:23" ht="15">
      <c r="A1438" s="500" t="s">
        <v>1019</v>
      </c>
      <c r="B1438" s="500" t="s">
        <v>274</v>
      </c>
      <c r="C1438" s="500" t="s">
        <v>250</v>
      </c>
      <c r="D1438" s="500" t="s">
        <v>273</v>
      </c>
      <c r="E1438" s="501">
        <v>5</v>
      </c>
      <c r="G1438" s="500" t="s">
        <v>1038</v>
      </c>
      <c r="H1438" s="501">
        <v>6</v>
      </c>
      <c r="I1438" s="501">
        <v>324</v>
      </c>
      <c r="K1438" s="500" t="s">
        <v>256</v>
      </c>
      <c r="L1438" s="500" t="s">
        <v>989</v>
      </c>
      <c r="M1438" s="500" t="s">
        <v>283</v>
      </c>
      <c r="N1438" s="501">
        <v>4887</v>
      </c>
      <c r="U1438" s="500" t="s">
        <v>1038</v>
      </c>
      <c r="V1438" s="501">
        <v>6</v>
      </c>
      <c r="W1438" s="501">
        <v>269</v>
      </c>
    </row>
    <row r="1439" spans="1:23" ht="15">
      <c r="A1439" s="500" t="s">
        <v>1019</v>
      </c>
      <c r="B1439" s="500" t="s">
        <v>275</v>
      </c>
      <c r="C1439" s="500" t="s">
        <v>249</v>
      </c>
      <c r="D1439" s="500" t="s">
        <v>272</v>
      </c>
      <c r="E1439" s="501">
        <v>97</v>
      </c>
      <c r="G1439" s="500" t="s">
        <v>1038</v>
      </c>
      <c r="H1439" s="501">
        <v>7</v>
      </c>
      <c r="I1439" s="501">
        <v>275</v>
      </c>
      <c r="K1439" s="500" t="s">
        <v>256</v>
      </c>
      <c r="L1439" s="500" t="s">
        <v>989</v>
      </c>
      <c r="M1439" s="500" t="s">
        <v>284</v>
      </c>
      <c r="N1439" s="501">
        <v>1</v>
      </c>
      <c r="U1439" s="500" t="s">
        <v>1038</v>
      </c>
      <c r="V1439" s="501">
        <v>7</v>
      </c>
      <c r="W1439" s="501">
        <v>219</v>
      </c>
    </row>
    <row r="1440" spans="1:23" ht="15">
      <c r="A1440" s="500" t="s">
        <v>1019</v>
      </c>
      <c r="B1440" s="500" t="s">
        <v>275</v>
      </c>
      <c r="C1440" s="500" t="s">
        <v>249</v>
      </c>
      <c r="D1440" s="500" t="s">
        <v>273</v>
      </c>
      <c r="E1440" s="501">
        <v>83</v>
      </c>
      <c r="G1440" s="500" t="s">
        <v>1038</v>
      </c>
      <c r="H1440" s="501">
        <v>8</v>
      </c>
      <c r="I1440" s="501">
        <v>267</v>
      </c>
      <c r="K1440" s="500" t="s">
        <v>256</v>
      </c>
      <c r="L1440" s="500" t="s">
        <v>989</v>
      </c>
      <c r="M1440" s="500" t="s">
        <v>285</v>
      </c>
      <c r="N1440" s="501">
        <v>98</v>
      </c>
      <c r="U1440" s="500" t="s">
        <v>1038</v>
      </c>
      <c r="V1440" s="501">
        <v>8</v>
      </c>
      <c r="W1440" s="501">
        <v>167</v>
      </c>
    </row>
    <row r="1441" spans="1:23" ht="15">
      <c r="A1441" s="500" t="s">
        <v>1019</v>
      </c>
      <c r="B1441" s="500" t="s">
        <v>275</v>
      </c>
      <c r="C1441" s="500" t="s">
        <v>250</v>
      </c>
      <c r="D1441" s="500" t="s">
        <v>272</v>
      </c>
      <c r="E1441" s="501">
        <v>71</v>
      </c>
      <c r="G1441" s="500" t="s">
        <v>1038</v>
      </c>
      <c r="H1441" s="501">
        <v>9</v>
      </c>
      <c r="I1441" s="501">
        <v>222</v>
      </c>
      <c r="K1441" s="500" t="s">
        <v>256</v>
      </c>
      <c r="L1441" s="500" t="s">
        <v>989</v>
      </c>
      <c r="M1441" s="500" t="s">
        <v>256</v>
      </c>
      <c r="N1441" s="501">
        <v>4</v>
      </c>
      <c r="U1441" s="500" t="s">
        <v>1038</v>
      </c>
      <c r="V1441" s="501">
        <v>9</v>
      </c>
      <c r="W1441" s="501">
        <v>136</v>
      </c>
    </row>
    <row r="1442" spans="1:23" ht="15">
      <c r="A1442" s="500" t="s">
        <v>1019</v>
      </c>
      <c r="B1442" s="500" t="s">
        <v>275</v>
      </c>
      <c r="C1442" s="500" t="s">
        <v>250</v>
      </c>
      <c r="D1442" s="500" t="s">
        <v>273</v>
      </c>
      <c r="E1442" s="501">
        <v>76</v>
      </c>
      <c r="G1442" s="500" t="s">
        <v>1038</v>
      </c>
      <c r="H1442" s="501">
        <v>10</v>
      </c>
      <c r="I1442" s="501">
        <v>199</v>
      </c>
      <c r="K1442" s="500" t="s">
        <v>256</v>
      </c>
      <c r="L1442" s="500" t="s">
        <v>989</v>
      </c>
      <c r="M1442" s="500" t="s">
        <v>257</v>
      </c>
      <c r="N1442" s="501">
        <v>219</v>
      </c>
      <c r="U1442" s="500" t="s">
        <v>1038</v>
      </c>
      <c r="V1442" s="501">
        <v>10</v>
      </c>
      <c r="W1442" s="501">
        <v>71</v>
      </c>
    </row>
    <row r="1443" spans="1:23" ht="15">
      <c r="A1443" s="500" t="s">
        <v>1020</v>
      </c>
      <c r="B1443" s="500" t="s">
        <v>254</v>
      </c>
      <c r="C1443" s="500" t="s">
        <v>249</v>
      </c>
      <c r="D1443" s="500" t="s">
        <v>272</v>
      </c>
      <c r="E1443" s="501">
        <v>208</v>
      </c>
      <c r="G1443" s="500" t="s">
        <v>1038</v>
      </c>
      <c r="H1443" s="501">
        <v>11</v>
      </c>
      <c r="I1443" s="501">
        <v>129</v>
      </c>
      <c r="K1443" s="500" t="s">
        <v>256</v>
      </c>
      <c r="L1443" s="500" t="s">
        <v>992</v>
      </c>
      <c r="M1443" s="500" t="s">
        <v>254</v>
      </c>
      <c r="N1443" s="501">
        <v>4</v>
      </c>
      <c r="U1443" s="500" t="s">
        <v>1038</v>
      </c>
      <c r="V1443" s="501">
        <v>11</v>
      </c>
      <c r="W1443" s="501">
        <v>62</v>
      </c>
    </row>
    <row r="1444" spans="1:23" ht="15">
      <c r="A1444" s="500" t="s">
        <v>1020</v>
      </c>
      <c r="B1444" s="500" t="s">
        <v>254</v>
      </c>
      <c r="C1444" s="500" t="s">
        <v>249</v>
      </c>
      <c r="D1444" s="500" t="s">
        <v>273</v>
      </c>
      <c r="E1444" s="501">
        <v>378</v>
      </c>
      <c r="G1444" s="500" t="s">
        <v>1038</v>
      </c>
      <c r="H1444" s="501">
        <v>12</v>
      </c>
      <c r="I1444" s="501">
        <v>200</v>
      </c>
      <c r="K1444" s="500" t="s">
        <v>256</v>
      </c>
      <c r="L1444" s="500" t="s">
        <v>992</v>
      </c>
      <c r="M1444" s="500" t="s">
        <v>564</v>
      </c>
      <c r="N1444" s="501">
        <v>14</v>
      </c>
      <c r="U1444" s="500" t="s">
        <v>1038</v>
      </c>
      <c r="V1444" s="501">
        <v>12</v>
      </c>
      <c r="W1444" s="501">
        <v>86</v>
      </c>
    </row>
    <row r="1445" spans="1:23" ht="15">
      <c r="A1445" s="500" t="s">
        <v>1020</v>
      </c>
      <c r="B1445" s="500" t="s">
        <v>254</v>
      </c>
      <c r="C1445" s="500" t="s">
        <v>250</v>
      </c>
      <c r="D1445" s="500" t="s">
        <v>272</v>
      </c>
      <c r="E1445" s="501">
        <v>188</v>
      </c>
      <c r="G1445" s="500" t="s">
        <v>1039</v>
      </c>
      <c r="H1445" s="501">
        <v>0</v>
      </c>
      <c r="I1445" s="501">
        <v>46</v>
      </c>
      <c r="K1445" s="500" t="s">
        <v>256</v>
      </c>
      <c r="L1445" s="500" t="s">
        <v>992</v>
      </c>
      <c r="M1445" s="500" t="s">
        <v>562</v>
      </c>
      <c r="N1445" s="501">
        <v>1</v>
      </c>
      <c r="U1445" s="500" t="s">
        <v>1039</v>
      </c>
      <c r="V1445" s="501">
        <v>0</v>
      </c>
      <c r="W1445" s="501">
        <v>14</v>
      </c>
    </row>
    <row r="1446" spans="1:23" ht="15">
      <c r="A1446" s="500" t="s">
        <v>1020</v>
      </c>
      <c r="B1446" s="500" t="s">
        <v>254</v>
      </c>
      <c r="C1446" s="500" t="s">
        <v>250</v>
      </c>
      <c r="D1446" s="500" t="s">
        <v>273</v>
      </c>
      <c r="E1446" s="501">
        <v>339</v>
      </c>
      <c r="G1446" s="500" t="s">
        <v>1039</v>
      </c>
      <c r="H1446" s="501">
        <v>1</v>
      </c>
      <c r="I1446" s="501">
        <v>242</v>
      </c>
      <c r="K1446" s="500" t="s">
        <v>256</v>
      </c>
      <c r="L1446" s="500" t="s">
        <v>992</v>
      </c>
      <c r="M1446" s="500" t="s">
        <v>558</v>
      </c>
      <c r="N1446" s="501">
        <v>373</v>
      </c>
      <c r="U1446" s="500" t="s">
        <v>1039</v>
      </c>
      <c r="V1446" s="501">
        <v>1</v>
      </c>
      <c r="W1446" s="501">
        <v>50</v>
      </c>
    </row>
    <row r="1447" spans="1:23" ht="15">
      <c r="A1447" s="500" t="s">
        <v>1020</v>
      </c>
      <c r="B1447" s="500" t="s">
        <v>255</v>
      </c>
      <c r="C1447" s="500" t="s">
        <v>249</v>
      </c>
      <c r="D1447" s="500" t="s">
        <v>272</v>
      </c>
      <c r="E1447" s="501">
        <v>124</v>
      </c>
      <c r="G1447" s="500" t="s">
        <v>1039</v>
      </c>
      <c r="H1447" s="501">
        <v>2</v>
      </c>
      <c r="I1447" s="501">
        <v>840</v>
      </c>
      <c r="K1447" s="500" t="s">
        <v>256</v>
      </c>
      <c r="L1447" s="500" t="s">
        <v>992</v>
      </c>
      <c r="M1447" s="500" t="s">
        <v>563</v>
      </c>
      <c r="N1447" s="501">
        <v>1</v>
      </c>
      <c r="U1447" s="500" t="s">
        <v>1039</v>
      </c>
      <c r="V1447" s="501">
        <v>2</v>
      </c>
      <c r="W1447" s="501">
        <v>164</v>
      </c>
    </row>
    <row r="1448" spans="1:23" ht="15">
      <c r="A1448" s="500" t="s">
        <v>1020</v>
      </c>
      <c r="B1448" s="500" t="s">
        <v>255</v>
      </c>
      <c r="C1448" s="500" t="s">
        <v>249</v>
      </c>
      <c r="D1448" s="500" t="s">
        <v>273</v>
      </c>
      <c r="E1448" s="501">
        <v>197</v>
      </c>
      <c r="G1448" s="500" t="s">
        <v>1039</v>
      </c>
      <c r="H1448" s="501">
        <v>3</v>
      </c>
      <c r="I1448" s="501">
        <v>387</v>
      </c>
      <c r="K1448" s="500" t="s">
        <v>256</v>
      </c>
      <c r="L1448" s="500" t="s">
        <v>992</v>
      </c>
      <c r="M1448" s="500" t="s">
        <v>255</v>
      </c>
      <c r="N1448" s="501">
        <v>6</v>
      </c>
      <c r="U1448" s="500" t="s">
        <v>1039</v>
      </c>
      <c r="V1448" s="501">
        <v>3</v>
      </c>
      <c r="W1448" s="501">
        <v>65</v>
      </c>
    </row>
    <row r="1449" spans="1:23" ht="15">
      <c r="A1449" s="500" t="s">
        <v>1020</v>
      </c>
      <c r="B1449" s="500" t="s">
        <v>255</v>
      </c>
      <c r="C1449" s="500" t="s">
        <v>250</v>
      </c>
      <c r="D1449" s="500" t="s">
        <v>272</v>
      </c>
      <c r="E1449" s="501">
        <v>163</v>
      </c>
      <c r="G1449" s="500" t="s">
        <v>1039</v>
      </c>
      <c r="H1449" s="501">
        <v>4</v>
      </c>
      <c r="I1449" s="501">
        <v>1416</v>
      </c>
      <c r="K1449" s="500" t="s">
        <v>256</v>
      </c>
      <c r="L1449" s="500" t="s">
        <v>992</v>
      </c>
      <c r="M1449" s="500" t="s">
        <v>569</v>
      </c>
      <c r="N1449" s="501">
        <v>2</v>
      </c>
      <c r="U1449" s="500" t="s">
        <v>1039</v>
      </c>
      <c r="V1449" s="501">
        <v>4</v>
      </c>
      <c r="W1449" s="501">
        <v>549</v>
      </c>
    </row>
    <row r="1450" spans="1:23" ht="15">
      <c r="A1450" s="500" t="s">
        <v>1020</v>
      </c>
      <c r="B1450" s="500" t="s">
        <v>255</v>
      </c>
      <c r="C1450" s="500" t="s">
        <v>250</v>
      </c>
      <c r="D1450" s="500" t="s">
        <v>273</v>
      </c>
      <c r="E1450" s="501">
        <v>168</v>
      </c>
      <c r="G1450" s="500" t="s">
        <v>1039</v>
      </c>
      <c r="H1450" s="501">
        <v>5</v>
      </c>
      <c r="I1450" s="501">
        <v>200</v>
      </c>
      <c r="K1450" s="500" t="s">
        <v>256</v>
      </c>
      <c r="L1450" s="500" t="s">
        <v>992</v>
      </c>
      <c r="M1450" s="500" t="s">
        <v>274</v>
      </c>
      <c r="N1450" s="501">
        <v>1</v>
      </c>
      <c r="U1450" s="500" t="s">
        <v>1039</v>
      </c>
      <c r="V1450" s="501">
        <v>5</v>
      </c>
      <c r="W1450" s="501">
        <v>49</v>
      </c>
    </row>
    <row r="1451" spans="1:23" ht="15">
      <c r="A1451" s="500" t="s">
        <v>1020</v>
      </c>
      <c r="B1451" s="500" t="s">
        <v>274</v>
      </c>
      <c r="C1451" s="500" t="s">
        <v>250</v>
      </c>
      <c r="D1451" s="500" t="s">
        <v>272</v>
      </c>
      <c r="E1451" s="501">
        <v>1</v>
      </c>
      <c r="G1451" s="500" t="s">
        <v>1039</v>
      </c>
      <c r="H1451" s="501">
        <v>6</v>
      </c>
      <c r="I1451" s="501">
        <v>171</v>
      </c>
      <c r="K1451" s="500" t="s">
        <v>256</v>
      </c>
      <c r="L1451" s="500" t="s">
        <v>992</v>
      </c>
      <c r="M1451" s="500" t="s">
        <v>286</v>
      </c>
      <c r="N1451" s="501">
        <v>2</v>
      </c>
      <c r="U1451" s="500" t="s">
        <v>1039</v>
      </c>
      <c r="V1451" s="501">
        <v>6</v>
      </c>
      <c r="W1451" s="501">
        <v>36</v>
      </c>
    </row>
    <row r="1452" spans="1:23" ht="15">
      <c r="A1452" s="500" t="s">
        <v>1020</v>
      </c>
      <c r="B1452" s="500" t="s">
        <v>274</v>
      </c>
      <c r="C1452" s="500" t="s">
        <v>250</v>
      </c>
      <c r="D1452" s="500" t="s">
        <v>273</v>
      </c>
      <c r="E1452" s="501">
        <v>1</v>
      </c>
      <c r="G1452" s="500" t="s">
        <v>1039</v>
      </c>
      <c r="H1452" s="501">
        <v>7</v>
      </c>
      <c r="I1452" s="501">
        <v>176</v>
      </c>
      <c r="K1452" s="500" t="s">
        <v>256</v>
      </c>
      <c r="L1452" s="500" t="s">
        <v>992</v>
      </c>
      <c r="M1452" s="500" t="s">
        <v>283</v>
      </c>
      <c r="N1452" s="501">
        <v>3497</v>
      </c>
      <c r="U1452" s="500" t="s">
        <v>1039</v>
      </c>
      <c r="V1452" s="501">
        <v>7</v>
      </c>
      <c r="W1452" s="501">
        <v>29</v>
      </c>
    </row>
    <row r="1453" spans="1:23" ht="15">
      <c r="A1453" s="500" t="s">
        <v>1020</v>
      </c>
      <c r="B1453" s="500" t="s">
        <v>275</v>
      </c>
      <c r="C1453" s="500" t="s">
        <v>249</v>
      </c>
      <c r="D1453" s="500" t="s">
        <v>272</v>
      </c>
      <c r="E1453" s="501">
        <v>55</v>
      </c>
      <c r="G1453" s="500" t="s">
        <v>1039</v>
      </c>
      <c r="H1453" s="501">
        <v>8</v>
      </c>
      <c r="I1453" s="501">
        <v>163</v>
      </c>
      <c r="K1453" s="500" t="s">
        <v>256</v>
      </c>
      <c r="L1453" s="500" t="s">
        <v>992</v>
      </c>
      <c r="M1453" s="500" t="s">
        <v>284</v>
      </c>
      <c r="N1453" s="501">
        <v>1</v>
      </c>
      <c r="U1453" s="500" t="s">
        <v>1039</v>
      </c>
      <c r="V1453" s="501">
        <v>8</v>
      </c>
      <c r="W1453" s="501">
        <v>27</v>
      </c>
    </row>
    <row r="1454" spans="1:23" ht="15">
      <c r="A1454" s="500" t="s">
        <v>1020</v>
      </c>
      <c r="B1454" s="500" t="s">
        <v>275</v>
      </c>
      <c r="C1454" s="500" t="s">
        <v>249</v>
      </c>
      <c r="D1454" s="500" t="s">
        <v>273</v>
      </c>
      <c r="E1454" s="501">
        <v>54</v>
      </c>
      <c r="G1454" s="500" t="s">
        <v>1039</v>
      </c>
      <c r="H1454" s="501">
        <v>9</v>
      </c>
      <c r="I1454" s="501">
        <v>120</v>
      </c>
      <c r="K1454" s="500" t="s">
        <v>256</v>
      </c>
      <c r="L1454" s="500" t="s">
        <v>992</v>
      </c>
      <c r="M1454" s="500" t="s">
        <v>285</v>
      </c>
      <c r="N1454" s="501">
        <v>104</v>
      </c>
      <c r="U1454" s="500" t="s">
        <v>1039</v>
      </c>
      <c r="V1454" s="501">
        <v>9</v>
      </c>
      <c r="W1454" s="501">
        <v>11</v>
      </c>
    </row>
    <row r="1455" spans="1:23" ht="15">
      <c r="A1455" s="500" t="s">
        <v>1020</v>
      </c>
      <c r="B1455" s="500" t="s">
        <v>275</v>
      </c>
      <c r="C1455" s="500" t="s">
        <v>250</v>
      </c>
      <c r="D1455" s="500" t="s">
        <v>272</v>
      </c>
      <c r="E1455" s="501">
        <v>37</v>
      </c>
      <c r="G1455" s="500" t="s">
        <v>1039</v>
      </c>
      <c r="H1455" s="501">
        <v>10</v>
      </c>
      <c r="I1455" s="501">
        <v>88</v>
      </c>
      <c r="K1455" s="500" t="s">
        <v>256</v>
      </c>
      <c r="L1455" s="500" t="s">
        <v>992</v>
      </c>
      <c r="M1455" s="500" t="s">
        <v>256</v>
      </c>
      <c r="N1455" s="501">
        <v>3</v>
      </c>
      <c r="U1455" s="500" t="s">
        <v>1039</v>
      </c>
      <c r="V1455" s="501">
        <v>10</v>
      </c>
      <c r="W1455" s="501">
        <v>5</v>
      </c>
    </row>
    <row r="1456" spans="1:23" ht="15">
      <c r="A1456" s="500" t="s">
        <v>1020</v>
      </c>
      <c r="B1456" s="500" t="s">
        <v>275</v>
      </c>
      <c r="C1456" s="500" t="s">
        <v>250</v>
      </c>
      <c r="D1456" s="500" t="s">
        <v>273</v>
      </c>
      <c r="E1456" s="501">
        <v>51</v>
      </c>
      <c r="G1456" s="500" t="s">
        <v>1039</v>
      </c>
      <c r="H1456" s="501">
        <v>11</v>
      </c>
      <c r="I1456" s="501">
        <v>85</v>
      </c>
      <c r="K1456" s="500" t="s">
        <v>256</v>
      </c>
      <c r="L1456" s="500" t="s">
        <v>992</v>
      </c>
      <c r="M1456" s="500" t="s">
        <v>257</v>
      </c>
      <c r="N1456" s="501">
        <v>272</v>
      </c>
      <c r="U1456" s="500" t="s">
        <v>1039</v>
      </c>
      <c r="V1456" s="501">
        <v>11</v>
      </c>
      <c r="W1456" s="501">
        <v>7</v>
      </c>
    </row>
    <row r="1457" spans="1:23" ht="15">
      <c r="A1457" s="500" t="s">
        <v>1021</v>
      </c>
      <c r="B1457" s="500" t="s">
        <v>254</v>
      </c>
      <c r="C1457" s="500" t="s">
        <v>249</v>
      </c>
      <c r="D1457" s="500" t="s">
        <v>272</v>
      </c>
      <c r="E1457" s="501">
        <v>4748</v>
      </c>
      <c r="G1457" s="500" t="s">
        <v>1039</v>
      </c>
      <c r="H1457" s="501">
        <v>12</v>
      </c>
      <c r="I1457" s="501">
        <v>116</v>
      </c>
      <c r="K1457" s="500" t="s">
        <v>256</v>
      </c>
      <c r="L1457" s="500" t="s">
        <v>997</v>
      </c>
      <c r="M1457" s="500" t="s">
        <v>254</v>
      </c>
      <c r="N1457" s="501">
        <v>1</v>
      </c>
      <c r="U1457" s="500" t="s">
        <v>1039</v>
      </c>
      <c r="V1457" s="501">
        <v>12</v>
      </c>
      <c r="W1457" s="501">
        <v>5</v>
      </c>
    </row>
    <row r="1458" spans="1:23" ht="15">
      <c r="A1458" s="500" t="s">
        <v>1021</v>
      </c>
      <c r="B1458" s="500" t="s">
        <v>254</v>
      </c>
      <c r="C1458" s="500" t="s">
        <v>249</v>
      </c>
      <c r="D1458" s="500" t="s">
        <v>273</v>
      </c>
      <c r="E1458" s="501">
        <v>4926</v>
      </c>
      <c r="G1458" s="500" t="s">
        <v>1040</v>
      </c>
      <c r="H1458" s="501">
        <v>0</v>
      </c>
      <c r="I1458" s="501">
        <v>1130</v>
      </c>
      <c r="K1458" s="500" t="s">
        <v>256</v>
      </c>
      <c r="L1458" s="500" t="s">
        <v>997</v>
      </c>
      <c r="M1458" s="500" t="s">
        <v>561</v>
      </c>
      <c r="N1458" s="501">
        <v>4</v>
      </c>
      <c r="U1458" s="500" t="s">
        <v>1040</v>
      </c>
      <c r="V1458" s="501">
        <v>0</v>
      </c>
      <c r="W1458" s="501">
        <v>498</v>
      </c>
    </row>
    <row r="1459" spans="1:23" ht="15">
      <c r="A1459" s="500" t="s">
        <v>1021</v>
      </c>
      <c r="B1459" s="500" t="s">
        <v>254</v>
      </c>
      <c r="C1459" s="500" t="s">
        <v>250</v>
      </c>
      <c r="D1459" s="500" t="s">
        <v>272</v>
      </c>
      <c r="E1459" s="501">
        <v>4540</v>
      </c>
      <c r="G1459" s="500" t="s">
        <v>1040</v>
      </c>
      <c r="H1459" s="501">
        <v>1</v>
      </c>
      <c r="I1459" s="501">
        <v>6416</v>
      </c>
      <c r="K1459" s="500" t="s">
        <v>256</v>
      </c>
      <c r="L1459" s="500" t="s">
        <v>997</v>
      </c>
      <c r="M1459" s="500" t="s">
        <v>558</v>
      </c>
      <c r="N1459" s="501">
        <v>1034</v>
      </c>
      <c r="U1459" s="500" t="s">
        <v>1040</v>
      </c>
      <c r="V1459" s="501">
        <v>1</v>
      </c>
      <c r="W1459" s="501">
        <v>2324</v>
      </c>
    </row>
    <row r="1460" spans="1:23" ht="15">
      <c r="A1460" s="500" t="s">
        <v>1021</v>
      </c>
      <c r="B1460" s="500" t="s">
        <v>254</v>
      </c>
      <c r="C1460" s="500" t="s">
        <v>250</v>
      </c>
      <c r="D1460" s="500" t="s">
        <v>273</v>
      </c>
      <c r="E1460" s="501">
        <v>4899</v>
      </c>
      <c r="G1460" s="500" t="s">
        <v>1040</v>
      </c>
      <c r="H1460" s="501">
        <v>2</v>
      </c>
      <c r="I1460" s="501">
        <v>22174</v>
      </c>
      <c r="K1460" s="500" t="s">
        <v>256</v>
      </c>
      <c r="L1460" s="500" t="s">
        <v>997</v>
      </c>
      <c r="M1460" s="500" t="s">
        <v>563</v>
      </c>
      <c r="N1460" s="501">
        <v>1</v>
      </c>
      <c r="U1460" s="500" t="s">
        <v>1040</v>
      </c>
      <c r="V1460" s="501">
        <v>2</v>
      </c>
      <c r="W1460" s="501">
        <v>7517</v>
      </c>
    </row>
    <row r="1461" spans="1:23" ht="15">
      <c r="A1461" s="500" t="s">
        <v>1021</v>
      </c>
      <c r="B1461" s="500" t="s">
        <v>255</v>
      </c>
      <c r="C1461" s="500" t="s">
        <v>249</v>
      </c>
      <c r="D1461" s="500" t="s">
        <v>272</v>
      </c>
      <c r="E1461" s="501">
        <v>198</v>
      </c>
      <c r="G1461" s="500" t="s">
        <v>1040</v>
      </c>
      <c r="H1461" s="501">
        <v>3</v>
      </c>
      <c r="I1461" s="501">
        <v>9226</v>
      </c>
      <c r="K1461" s="500" t="s">
        <v>256</v>
      </c>
      <c r="L1461" s="500" t="s">
        <v>997</v>
      </c>
      <c r="M1461" s="500" t="s">
        <v>560</v>
      </c>
      <c r="N1461" s="501">
        <v>7</v>
      </c>
      <c r="U1461" s="500" t="s">
        <v>1040</v>
      </c>
      <c r="V1461" s="501">
        <v>3</v>
      </c>
      <c r="W1461" s="501">
        <v>3165</v>
      </c>
    </row>
    <row r="1462" spans="1:23" ht="15">
      <c r="A1462" s="500" t="s">
        <v>1021</v>
      </c>
      <c r="B1462" s="500" t="s">
        <v>255</v>
      </c>
      <c r="C1462" s="500" t="s">
        <v>249</v>
      </c>
      <c r="D1462" s="500" t="s">
        <v>273</v>
      </c>
      <c r="E1462" s="501">
        <v>166</v>
      </c>
      <c r="G1462" s="500" t="s">
        <v>1040</v>
      </c>
      <c r="H1462" s="501">
        <v>4</v>
      </c>
      <c r="I1462" s="501">
        <v>33969</v>
      </c>
      <c r="K1462" s="500" t="s">
        <v>256</v>
      </c>
      <c r="L1462" s="500" t="s">
        <v>997</v>
      </c>
      <c r="M1462" s="500" t="s">
        <v>255</v>
      </c>
      <c r="N1462" s="501">
        <v>2</v>
      </c>
      <c r="U1462" s="500" t="s">
        <v>1040</v>
      </c>
      <c r="V1462" s="501">
        <v>4</v>
      </c>
      <c r="W1462" s="501">
        <v>15768</v>
      </c>
    </row>
    <row r="1463" spans="1:23" ht="15">
      <c r="A1463" s="500" t="s">
        <v>1021</v>
      </c>
      <c r="B1463" s="500" t="s">
        <v>255</v>
      </c>
      <c r="C1463" s="500" t="s">
        <v>250</v>
      </c>
      <c r="D1463" s="500" t="s">
        <v>272</v>
      </c>
      <c r="E1463" s="501">
        <v>206</v>
      </c>
      <c r="G1463" s="500" t="s">
        <v>1040</v>
      </c>
      <c r="H1463" s="501">
        <v>5</v>
      </c>
      <c r="I1463" s="501">
        <v>4024</v>
      </c>
      <c r="K1463" s="500" t="s">
        <v>256</v>
      </c>
      <c r="L1463" s="500" t="s">
        <v>997</v>
      </c>
      <c r="M1463" s="500" t="s">
        <v>274</v>
      </c>
      <c r="N1463" s="501">
        <v>1</v>
      </c>
      <c r="U1463" s="500" t="s">
        <v>1040</v>
      </c>
      <c r="V1463" s="501">
        <v>5</v>
      </c>
      <c r="W1463" s="501">
        <v>2128</v>
      </c>
    </row>
    <row r="1464" spans="1:23" ht="15">
      <c r="A1464" s="500" t="s">
        <v>1021</v>
      </c>
      <c r="B1464" s="500" t="s">
        <v>255</v>
      </c>
      <c r="C1464" s="500" t="s">
        <v>250</v>
      </c>
      <c r="D1464" s="500" t="s">
        <v>273</v>
      </c>
      <c r="E1464" s="501">
        <v>193</v>
      </c>
      <c r="G1464" s="500" t="s">
        <v>1040</v>
      </c>
      <c r="H1464" s="501">
        <v>6</v>
      </c>
      <c r="I1464" s="501">
        <v>3653</v>
      </c>
      <c r="K1464" s="500" t="s">
        <v>256</v>
      </c>
      <c r="L1464" s="500" t="s">
        <v>997</v>
      </c>
      <c r="M1464" s="500" t="s">
        <v>283</v>
      </c>
      <c r="N1464" s="501">
        <v>2321</v>
      </c>
      <c r="U1464" s="500" t="s">
        <v>1040</v>
      </c>
      <c r="V1464" s="501">
        <v>6</v>
      </c>
      <c r="W1464" s="501">
        <v>1743</v>
      </c>
    </row>
    <row r="1465" spans="1:23" ht="15">
      <c r="A1465" s="500" t="s">
        <v>1021</v>
      </c>
      <c r="B1465" s="500" t="s">
        <v>274</v>
      </c>
      <c r="C1465" s="500" t="s">
        <v>249</v>
      </c>
      <c r="D1465" s="500" t="s">
        <v>272</v>
      </c>
      <c r="E1465" s="501">
        <v>32</v>
      </c>
      <c r="G1465" s="500" t="s">
        <v>1040</v>
      </c>
      <c r="H1465" s="501">
        <v>7</v>
      </c>
      <c r="I1465" s="501">
        <v>3250</v>
      </c>
      <c r="K1465" s="500" t="s">
        <v>256</v>
      </c>
      <c r="L1465" s="500" t="s">
        <v>997</v>
      </c>
      <c r="M1465" s="500" t="s">
        <v>285</v>
      </c>
      <c r="N1465" s="501">
        <v>47</v>
      </c>
      <c r="U1465" s="500" t="s">
        <v>1040</v>
      </c>
      <c r="V1465" s="501">
        <v>7</v>
      </c>
      <c r="W1465" s="501">
        <v>1361</v>
      </c>
    </row>
    <row r="1466" spans="1:23" ht="15">
      <c r="A1466" s="500" t="s">
        <v>1021</v>
      </c>
      <c r="B1466" s="500" t="s">
        <v>274</v>
      </c>
      <c r="C1466" s="500" t="s">
        <v>249</v>
      </c>
      <c r="D1466" s="500" t="s">
        <v>273</v>
      </c>
      <c r="E1466" s="501">
        <v>1</v>
      </c>
      <c r="G1466" s="500" t="s">
        <v>1040</v>
      </c>
      <c r="H1466" s="501">
        <v>8</v>
      </c>
      <c r="I1466" s="501">
        <v>2516</v>
      </c>
      <c r="K1466" s="500" t="s">
        <v>256</v>
      </c>
      <c r="L1466" s="500" t="s">
        <v>997</v>
      </c>
      <c r="M1466" s="500" t="s">
        <v>256</v>
      </c>
      <c r="N1466" s="501">
        <v>2</v>
      </c>
      <c r="U1466" s="500" t="s">
        <v>1040</v>
      </c>
      <c r="V1466" s="501">
        <v>8</v>
      </c>
      <c r="W1466" s="501">
        <v>830</v>
      </c>
    </row>
    <row r="1467" spans="1:23" ht="15">
      <c r="A1467" s="500" t="s">
        <v>1021</v>
      </c>
      <c r="B1467" s="500" t="s">
        <v>274</v>
      </c>
      <c r="C1467" s="500" t="s">
        <v>250</v>
      </c>
      <c r="D1467" s="500" t="s">
        <v>272</v>
      </c>
      <c r="E1467" s="501">
        <v>22</v>
      </c>
      <c r="G1467" s="500" t="s">
        <v>1040</v>
      </c>
      <c r="H1467" s="501">
        <v>9</v>
      </c>
      <c r="I1467" s="501">
        <v>1931</v>
      </c>
      <c r="K1467" s="500" t="s">
        <v>256</v>
      </c>
      <c r="L1467" s="500" t="s">
        <v>997</v>
      </c>
      <c r="M1467" s="500" t="s">
        <v>257</v>
      </c>
      <c r="N1467" s="501">
        <v>982</v>
      </c>
      <c r="U1467" s="500" t="s">
        <v>1040</v>
      </c>
      <c r="V1467" s="501">
        <v>9</v>
      </c>
      <c r="W1467" s="501">
        <v>486</v>
      </c>
    </row>
    <row r="1468" spans="1:23" ht="15">
      <c r="A1468" s="500" t="s">
        <v>1021</v>
      </c>
      <c r="B1468" s="500" t="s">
        <v>274</v>
      </c>
      <c r="C1468" s="500" t="s">
        <v>250</v>
      </c>
      <c r="D1468" s="500" t="s">
        <v>273</v>
      </c>
      <c r="E1468" s="501">
        <v>4</v>
      </c>
      <c r="G1468" s="500" t="s">
        <v>1040</v>
      </c>
      <c r="H1468" s="501">
        <v>10</v>
      </c>
      <c r="I1468" s="501">
        <v>1346</v>
      </c>
      <c r="K1468" s="500" t="s">
        <v>256</v>
      </c>
      <c r="L1468" s="500" t="s">
        <v>1006</v>
      </c>
      <c r="M1468" s="500" t="s">
        <v>254</v>
      </c>
      <c r="N1468" s="501">
        <v>12</v>
      </c>
      <c r="U1468" s="500" t="s">
        <v>1040</v>
      </c>
      <c r="V1468" s="501">
        <v>10</v>
      </c>
      <c r="W1468" s="501">
        <v>302</v>
      </c>
    </row>
    <row r="1469" spans="1:23" ht="15">
      <c r="A1469" s="500" t="s">
        <v>1021</v>
      </c>
      <c r="B1469" s="500" t="s">
        <v>275</v>
      </c>
      <c r="C1469" s="500" t="s">
        <v>249</v>
      </c>
      <c r="D1469" s="500" t="s">
        <v>272</v>
      </c>
      <c r="E1469" s="501">
        <v>181</v>
      </c>
      <c r="G1469" s="500" t="s">
        <v>1040</v>
      </c>
      <c r="H1469" s="501">
        <v>11</v>
      </c>
      <c r="I1469" s="501">
        <v>1184</v>
      </c>
      <c r="K1469" s="500" t="s">
        <v>256</v>
      </c>
      <c r="L1469" s="500" t="s">
        <v>1006</v>
      </c>
      <c r="M1469" s="500" t="s">
        <v>561</v>
      </c>
      <c r="N1469" s="501">
        <v>78</v>
      </c>
      <c r="U1469" s="500" t="s">
        <v>1040</v>
      </c>
      <c r="V1469" s="501">
        <v>11</v>
      </c>
      <c r="W1469" s="501">
        <v>210</v>
      </c>
    </row>
    <row r="1470" spans="1:23" ht="15">
      <c r="A1470" s="500" t="s">
        <v>1021</v>
      </c>
      <c r="B1470" s="500" t="s">
        <v>275</v>
      </c>
      <c r="C1470" s="500" t="s">
        <v>249</v>
      </c>
      <c r="D1470" s="500" t="s">
        <v>273</v>
      </c>
      <c r="E1470" s="501">
        <v>37</v>
      </c>
      <c r="G1470" s="500" t="s">
        <v>1040</v>
      </c>
      <c r="H1470" s="501">
        <v>12</v>
      </c>
      <c r="I1470" s="501">
        <v>1367</v>
      </c>
      <c r="K1470" s="500" t="s">
        <v>256</v>
      </c>
      <c r="L1470" s="500" t="s">
        <v>1006</v>
      </c>
      <c r="M1470" s="500" t="s">
        <v>558</v>
      </c>
      <c r="N1470" s="501">
        <v>88</v>
      </c>
      <c r="U1470" s="500" t="s">
        <v>1040</v>
      </c>
      <c r="V1470" s="501">
        <v>12</v>
      </c>
      <c r="W1470" s="501">
        <v>184</v>
      </c>
    </row>
    <row r="1471" spans="1:23" ht="15">
      <c r="A1471" s="500" t="s">
        <v>1021</v>
      </c>
      <c r="B1471" s="500" t="s">
        <v>275</v>
      </c>
      <c r="C1471" s="500" t="s">
        <v>250</v>
      </c>
      <c r="D1471" s="500" t="s">
        <v>272</v>
      </c>
      <c r="E1471" s="501">
        <v>171</v>
      </c>
      <c r="G1471" s="500" t="s">
        <v>1041</v>
      </c>
      <c r="H1471" s="501">
        <v>0</v>
      </c>
      <c r="I1471" s="501">
        <v>76</v>
      </c>
      <c r="K1471" s="500" t="s">
        <v>256</v>
      </c>
      <c r="L1471" s="500" t="s">
        <v>1006</v>
      </c>
      <c r="M1471" s="500" t="s">
        <v>559</v>
      </c>
      <c r="N1471" s="501">
        <v>96</v>
      </c>
      <c r="U1471" s="500" t="s">
        <v>1041</v>
      </c>
      <c r="V1471" s="501">
        <v>0</v>
      </c>
      <c r="W1471" s="501">
        <v>5</v>
      </c>
    </row>
    <row r="1472" spans="1:23" ht="15">
      <c r="A1472" s="500" t="s">
        <v>1021</v>
      </c>
      <c r="B1472" s="500" t="s">
        <v>275</v>
      </c>
      <c r="C1472" s="500" t="s">
        <v>250</v>
      </c>
      <c r="D1472" s="500" t="s">
        <v>273</v>
      </c>
      <c r="E1472" s="501">
        <v>36</v>
      </c>
      <c r="G1472" s="500" t="s">
        <v>1041</v>
      </c>
      <c r="H1472" s="501">
        <v>1</v>
      </c>
      <c r="I1472" s="501">
        <v>358</v>
      </c>
      <c r="K1472" s="500" t="s">
        <v>256</v>
      </c>
      <c r="L1472" s="500" t="s">
        <v>1006</v>
      </c>
      <c r="M1472" s="500" t="s">
        <v>566</v>
      </c>
      <c r="N1472" s="501">
        <v>2</v>
      </c>
      <c r="U1472" s="500" t="s">
        <v>1041</v>
      </c>
      <c r="V1472" s="501">
        <v>1</v>
      </c>
      <c r="W1472" s="501">
        <v>25</v>
      </c>
    </row>
    <row r="1473" spans="1:23" ht="15">
      <c r="A1473" s="500" t="s">
        <v>1022</v>
      </c>
      <c r="B1473" s="500" t="s">
        <v>254</v>
      </c>
      <c r="C1473" s="500" t="s">
        <v>249</v>
      </c>
      <c r="D1473" s="500" t="s">
        <v>272</v>
      </c>
      <c r="E1473" s="501">
        <v>1324</v>
      </c>
      <c r="G1473" s="500" t="s">
        <v>1041</v>
      </c>
      <c r="H1473" s="501">
        <v>2</v>
      </c>
      <c r="I1473" s="501">
        <v>1111</v>
      </c>
      <c r="K1473" s="500" t="s">
        <v>256</v>
      </c>
      <c r="L1473" s="500" t="s">
        <v>1006</v>
      </c>
      <c r="M1473" s="500" t="s">
        <v>560</v>
      </c>
      <c r="N1473" s="501">
        <v>8</v>
      </c>
      <c r="U1473" s="500" t="s">
        <v>1041</v>
      </c>
      <c r="V1473" s="501">
        <v>2</v>
      </c>
      <c r="W1473" s="501">
        <v>83</v>
      </c>
    </row>
    <row r="1474" spans="1:23" ht="15">
      <c r="A1474" s="500" t="s">
        <v>1022</v>
      </c>
      <c r="B1474" s="500" t="s">
        <v>254</v>
      </c>
      <c r="C1474" s="500" t="s">
        <v>249</v>
      </c>
      <c r="D1474" s="500" t="s">
        <v>273</v>
      </c>
      <c r="E1474" s="501">
        <v>1093</v>
      </c>
      <c r="G1474" s="500" t="s">
        <v>1041</v>
      </c>
      <c r="H1474" s="501">
        <v>3</v>
      </c>
      <c r="I1474" s="501">
        <v>532</v>
      </c>
      <c r="K1474" s="500" t="s">
        <v>256</v>
      </c>
      <c r="L1474" s="500" t="s">
        <v>1006</v>
      </c>
      <c r="M1474" s="500" t="s">
        <v>255</v>
      </c>
      <c r="N1474" s="501">
        <v>3</v>
      </c>
      <c r="U1474" s="500" t="s">
        <v>1041</v>
      </c>
      <c r="V1474" s="501">
        <v>3</v>
      </c>
      <c r="W1474" s="501">
        <v>37</v>
      </c>
    </row>
    <row r="1475" spans="1:23" ht="15">
      <c r="A1475" s="500" t="s">
        <v>1022</v>
      </c>
      <c r="B1475" s="500" t="s">
        <v>254</v>
      </c>
      <c r="C1475" s="500" t="s">
        <v>250</v>
      </c>
      <c r="D1475" s="500" t="s">
        <v>272</v>
      </c>
      <c r="E1475" s="501">
        <v>1466</v>
      </c>
      <c r="G1475" s="500" t="s">
        <v>1041</v>
      </c>
      <c r="H1475" s="501">
        <v>4</v>
      </c>
      <c r="I1475" s="501">
        <v>1870</v>
      </c>
      <c r="K1475" s="500" t="s">
        <v>256</v>
      </c>
      <c r="L1475" s="500" t="s">
        <v>1006</v>
      </c>
      <c r="M1475" s="500" t="s">
        <v>569</v>
      </c>
      <c r="N1475" s="501">
        <v>1</v>
      </c>
      <c r="U1475" s="500" t="s">
        <v>1041</v>
      </c>
      <c r="V1475" s="501">
        <v>4</v>
      </c>
      <c r="W1475" s="501">
        <v>292</v>
      </c>
    </row>
    <row r="1476" spans="1:23" ht="15">
      <c r="A1476" s="500" t="s">
        <v>1022</v>
      </c>
      <c r="B1476" s="500" t="s">
        <v>254</v>
      </c>
      <c r="C1476" s="500" t="s">
        <v>250</v>
      </c>
      <c r="D1476" s="500" t="s">
        <v>273</v>
      </c>
      <c r="E1476" s="501">
        <v>1116</v>
      </c>
      <c r="G1476" s="500" t="s">
        <v>1041</v>
      </c>
      <c r="H1476" s="501">
        <v>5</v>
      </c>
      <c r="I1476" s="501">
        <v>286</v>
      </c>
      <c r="K1476" s="500" t="s">
        <v>256</v>
      </c>
      <c r="L1476" s="500" t="s">
        <v>1006</v>
      </c>
      <c r="M1476" s="500" t="s">
        <v>274</v>
      </c>
      <c r="N1476" s="501">
        <v>1</v>
      </c>
      <c r="U1476" s="500" t="s">
        <v>1041</v>
      </c>
      <c r="V1476" s="501">
        <v>5</v>
      </c>
      <c r="W1476" s="501">
        <v>37</v>
      </c>
    </row>
    <row r="1477" spans="1:23" ht="15">
      <c r="A1477" s="500" t="s">
        <v>1022</v>
      </c>
      <c r="B1477" s="500" t="s">
        <v>255</v>
      </c>
      <c r="C1477" s="500" t="s">
        <v>249</v>
      </c>
      <c r="D1477" s="500" t="s">
        <v>272</v>
      </c>
      <c r="E1477" s="501">
        <v>90</v>
      </c>
      <c r="G1477" s="500" t="s">
        <v>1041</v>
      </c>
      <c r="H1477" s="501">
        <v>6</v>
      </c>
      <c r="I1477" s="501">
        <v>287</v>
      </c>
      <c r="K1477" s="500" t="s">
        <v>256</v>
      </c>
      <c r="L1477" s="500" t="s">
        <v>1006</v>
      </c>
      <c r="M1477" s="500" t="s">
        <v>286</v>
      </c>
      <c r="N1477" s="501">
        <v>5</v>
      </c>
      <c r="U1477" s="500" t="s">
        <v>1041</v>
      </c>
      <c r="V1477" s="501">
        <v>6</v>
      </c>
      <c r="W1477" s="501">
        <v>24</v>
      </c>
    </row>
    <row r="1478" spans="1:23" ht="15">
      <c r="A1478" s="500" t="s">
        <v>1022</v>
      </c>
      <c r="B1478" s="500" t="s">
        <v>255</v>
      </c>
      <c r="C1478" s="500" t="s">
        <v>249</v>
      </c>
      <c r="D1478" s="500" t="s">
        <v>273</v>
      </c>
      <c r="E1478" s="501">
        <v>167</v>
      </c>
      <c r="G1478" s="500" t="s">
        <v>1041</v>
      </c>
      <c r="H1478" s="501">
        <v>7</v>
      </c>
      <c r="I1478" s="501">
        <v>268</v>
      </c>
      <c r="K1478" s="500" t="s">
        <v>256</v>
      </c>
      <c r="L1478" s="500" t="s">
        <v>1006</v>
      </c>
      <c r="M1478" s="500" t="s">
        <v>283</v>
      </c>
      <c r="N1478" s="501">
        <v>5287</v>
      </c>
      <c r="U1478" s="500" t="s">
        <v>1041</v>
      </c>
      <c r="V1478" s="501">
        <v>7</v>
      </c>
      <c r="W1478" s="501">
        <v>21</v>
      </c>
    </row>
    <row r="1479" spans="1:23" ht="15">
      <c r="A1479" s="500" t="s">
        <v>1022</v>
      </c>
      <c r="B1479" s="500" t="s">
        <v>255</v>
      </c>
      <c r="C1479" s="500" t="s">
        <v>250</v>
      </c>
      <c r="D1479" s="500" t="s">
        <v>272</v>
      </c>
      <c r="E1479" s="501">
        <v>128</v>
      </c>
      <c r="G1479" s="500" t="s">
        <v>1041</v>
      </c>
      <c r="H1479" s="501">
        <v>8</v>
      </c>
      <c r="I1479" s="501">
        <v>253</v>
      </c>
      <c r="K1479" s="500" t="s">
        <v>256</v>
      </c>
      <c r="L1479" s="500" t="s">
        <v>1006</v>
      </c>
      <c r="M1479" s="500" t="s">
        <v>284</v>
      </c>
      <c r="N1479" s="501">
        <v>1</v>
      </c>
      <c r="U1479" s="500" t="s">
        <v>1041</v>
      </c>
      <c r="V1479" s="501">
        <v>8</v>
      </c>
      <c r="W1479" s="501">
        <v>11</v>
      </c>
    </row>
    <row r="1480" spans="1:23" ht="15">
      <c r="A1480" s="500" t="s">
        <v>1022</v>
      </c>
      <c r="B1480" s="500" t="s">
        <v>255</v>
      </c>
      <c r="C1480" s="500" t="s">
        <v>250</v>
      </c>
      <c r="D1480" s="500" t="s">
        <v>273</v>
      </c>
      <c r="E1480" s="501">
        <v>244</v>
      </c>
      <c r="G1480" s="500" t="s">
        <v>1041</v>
      </c>
      <c r="H1480" s="501">
        <v>9</v>
      </c>
      <c r="I1480" s="501">
        <v>160</v>
      </c>
      <c r="K1480" s="500" t="s">
        <v>256</v>
      </c>
      <c r="L1480" s="500" t="s">
        <v>1006</v>
      </c>
      <c r="M1480" s="500" t="s">
        <v>285</v>
      </c>
      <c r="N1480" s="501">
        <v>125</v>
      </c>
      <c r="U1480" s="500" t="s">
        <v>1041</v>
      </c>
      <c r="V1480" s="501">
        <v>9</v>
      </c>
      <c r="W1480" s="501">
        <v>14</v>
      </c>
    </row>
    <row r="1481" spans="1:23" ht="15">
      <c r="A1481" s="500" t="s">
        <v>1022</v>
      </c>
      <c r="B1481" s="500" t="s">
        <v>274</v>
      </c>
      <c r="C1481" s="500" t="s">
        <v>249</v>
      </c>
      <c r="D1481" s="500" t="s">
        <v>272</v>
      </c>
      <c r="E1481" s="501">
        <v>3</v>
      </c>
      <c r="G1481" s="500" t="s">
        <v>1041</v>
      </c>
      <c r="H1481" s="501">
        <v>10</v>
      </c>
      <c r="I1481" s="501">
        <v>158</v>
      </c>
      <c r="K1481" s="500" t="s">
        <v>256</v>
      </c>
      <c r="L1481" s="500" t="s">
        <v>1006</v>
      </c>
      <c r="M1481" s="500" t="s">
        <v>256</v>
      </c>
      <c r="N1481" s="501">
        <v>4</v>
      </c>
      <c r="U1481" s="500" t="s">
        <v>1041</v>
      </c>
      <c r="V1481" s="501">
        <v>10</v>
      </c>
      <c r="W1481" s="501">
        <v>7</v>
      </c>
    </row>
    <row r="1482" spans="1:23" ht="15">
      <c r="A1482" s="500" t="s">
        <v>1022</v>
      </c>
      <c r="B1482" s="500" t="s">
        <v>274</v>
      </c>
      <c r="C1482" s="500" t="s">
        <v>249</v>
      </c>
      <c r="D1482" s="500" t="s">
        <v>273</v>
      </c>
      <c r="E1482" s="501">
        <v>1</v>
      </c>
      <c r="G1482" s="500" t="s">
        <v>1041</v>
      </c>
      <c r="H1482" s="501">
        <v>11</v>
      </c>
      <c r="I1482" s="501">
        <v>120</v>
      </c>
      <c r="K1482" s="500" t="s">
        <v>256</v>
      </c>
      <c r="L1482" s="500" t="s">
        <v>1006</v>
      </c>
      <c r="M1482" s="500" t="s">
        <v>257</v>
      </c>
      <c r="N1482" s="501">
        <v>208</v>
      </c>
      <c r="U1482" s="500" t="s">
        <v>1041</v>
      </c>
      <c r="V1482" s="501">
        <v>11</v>
      </c>
      <c r="W1482" s="501">
        <v>4</v>
      </c>
    </row>
    <row r="1483" spans="1:23" ht="15">
      <c r="A1483" s="500" t="s">
        <v>1022</v>
      </c>
      <c r="B1483" s="500" t="s">
        <v>274</v>
      </c>
      <c r="C1483" s="500" t="s">
        <v>250</v>
      </c>
      <c r="D1483" s="500" t="s">
        <v>272</v>
      </c>
      <c r="E1483" s="501">
        <v>4</v>
      </c>
      <c r="G1483" s="500" t="s">
        <v>1041</v>
      </c>
      <c r="H1483" s="501">
        <v>12</v>
      </c>
      <c r="I1483" s="501">
        <v>156</v>
      </c>
      <c r="K1483" s="500" t="s">
        <v>256</v>
      </c>
      <c r="L1483" s="500" t="s">
        <v>1015</v>
      </c>
      <c r="M1483" s="500" t="s">
        <v>254</v>
      </c>
      <c r="N1483" s="501">
        <v>8</v>
      </c>
      <c r="U1483" s="500" t="s">
        <v>1041</v>
      </c>
      <c r="V1483" s="501">
        <v>12</v>
      </c>
      <c r="W1483" s="501">
        <v>6</v>
      </c>
    </row>
    <row r="1484" spans="1:23" ht="15">
      <c r="A1484" s="500" t="s">
        <v>1022</v>
      </c>
      <c r="B1484" s="500" t="s">
        <v>275</v>
      </c>
      <c r="C1484" s="500" t="s">
        <v>249</v>
      </c>
      <c r="D1484" s="500" t="s">
        <v>272</v>
      </c>
      <c r="E1484" s="501">
        <v>1140</v>
      </c>
      <c r="G1484" s="500" t="s">
        <v>1042</v>
      </c>
      <c r="H1484" s="501">
        <v>0</v>
      </c>
      <c r="I1484" s="501">
        <v>304</v>
      </c>
      <c r="K1484" s="500" t="s">
        <v>256</v>
      </c>
      <c r="L1484" s="500" t="s">
        <v>1015</v>
      </c>
      <c r="M1484" s="500" t="s">
        <v>561</v>
      </c>
      <c r="N1484" s="501">
        <v>59</v>
      </c>
      <c r="U1484" s="500" t="s">
        <v>1042</v>
      </c>
      <c r="V1484" s="501">
        <v>0</v>
      </c>
      <c r="W1484" s="501">
        <v>29</v>
      </c>
    </row>
    <row r="1485" spans="1:23" ht="15">
      <c r="A1485" s="500" t="s">
        <v>1022</v>
      </c>
      <c r="B1485" s="500" t="s">
        <v>275</v>
      </c>
      <c r="C1485" s="500" t="s">
        <v>249</v>
      </c>
      <c r="D1485" s="500" t="s">
        <v>273</v>
      </c>
      <c r="E1485" s="501">
        <v>1224</v>
      </c>
      <c r="G1485" s="500" t="s">
        <v>1042</v>
      </c>
      <c r="H1485" s="501">
        <v>1</v>
      </c>
      <c r="I1485" s="501">
        <v>1661</v>
      </c>
      <c r="K1485" s="500" t="s">
        <v>256</v>
      </c>
      <c r="L1485" s="500" t="s">
        <v>1015</v>
      </c>
      <c r="M1485" s="500" t="s">
        <v>562</v>
      </c>
      <c r="N1485" s="501">
        <v>4</v>
      </c>
      <c r="U1485" s="500" t="s">
        <v>1042</v>
      </c>
      <c r="V1485" s="501">
        <v>1</v>
      </c>
      <c r="W1485" s="501">
        <v>178</v>
      </c>
    </row>
    <row r="1486" spans="1:23" ht="15">
      <c r="A1486" s="500" t="s">
        <v>1022</v>
      </c>
      <c r="B1486" s="500" t="s">
        <v>275</v>
      </c>
      <c r="C1486" s="500" t="s">
        <v>250</v>
      </c>
      <c r="D1486" s="500" t="s">
        <v>272</v>
      </c>
      <c r="E1486" s="501">
        <v>1096</v>
      </c>
      <c r="G1486" s="500" t="s">
        <v>1042</v>
      </c>
      <c r="H1486" s="501">
        <v>2</v>
      </c>
      <c r="I1486" s="501">
        <v>5003</v>
      </c>
      <c r="K1486" s="500" t="s">
        <v>256</v>
      </c>
      <c r="L1486" s="500" t="s">
        <v>1015</v>
      </c>
      <c r="M1486" s="500" t="s">
        <v>558</v>
      </c>
      <c r="N1486" s="501">
        <v>230</v>
      </c>
      <c r="U1486" s="500" t="s">
        <v>1042</v>
      </c>
      <c r="V1486" s="501">
        <v>2</v>
      </c>
      <c r="W1486" s="501">
        <v>561</v>
      </c>
    </row>
    <row r="1487" spans="1:23" ht="15">
      <c r="A1487" s="500" t="s">
        <v>1022</v>
      </c>
      <c r="B1487" s="500" t="s">
        <v>275</v>
      </c>
      <c r="C1487" s="500" t="s">
        <v>250</v>
      </c>
      <c r="D1487" s="500" t="s">
        <v>273</v>
      </c>
      <c r="E1487" s="501">
        <v>1051</v>
      </c>
      <c r="G1487" s="500" t="s">
        <v>1042</v>
      </c>
      <c r="H1487" s="501">
        <v>3</v>
      </c>
      <c r="I1487" s="501">
        <v>2335</v>
      </c>
      <c r="K1487" s="500" t="s">
        <v>256</v>
      </c>
      <c r="L1487" s="500" t="s">
        <v>1015</v>
      </c>
      <c r="M1487" s="500" t="s">
        <v>563</v>
      </c>
      <c r="N1487" s="501">
        <v>1</v>
      </c>
      <c r="U1487" s="500" t="s">
        <v>1042</v>
      </c>
      <c r="V1487" s="501">
        <v>3</v>
      </c>
      <c r="W1487" s="501">
        <v>264</v>
      </c>
    </row>
    <row r="1488" spans="1:23" ht="15">
      <c r="A1488" s="500" t="s">
        <v>1023</v>
      </c>
      <c r="B1488" s="500" t="s">
        <v>254</v>
      </c>
      <c r="C1488" s="500" t="s">
        <v>249</v>
      </c>
      <c r="D1488" s="500" t="s">
        <v>272</v>
      </c>
      <c r="E1488" s="501">
        <v>1401</v>
      </c>
      <c r="G1488" s="500" t="s">
        <v>1042</v>
      </c>
      <c r="H1488" s="501">
        <v>4</v>
      </c>
      <c r="I1488" s="501">
        <v>8846</v>
      </c>
      <c r="K1488" s="500" t="s">
        <v>256</v>
      </c>
      <c r="L1488" s="500" t="s">
        <v>1015</v>
      </c>
      <c r="M1488" s="500" t="s">
        <v>559</v>
      </c>
      <c r="N1488" s="501">
        <v>3</v>
      </c>
      <c r="U1488" s="500" t="s">
        <v>1042</v>
      </c>
      <c r="V1488" s="501">
        <v>4</v>
      </c>
      <c r="W1488" s="501">
        <v>1573</v>
      </c>
    </row>
    <row r="1489" spans="1:23" ht="15">
      <c r="A1489" s="500" t="s">
        <v>1023</v>
      </c>
      <c r="B1489" s="500" t="s">
        <v>254</v>
      </c>
      <c r="C1489" s="500" t="s">
        <v>249</v>
      </c>
      <c r="D1489" s="500" t="s">
        <v>273</v>
      </c>
      <c r="E1489" s="501">
        <v>1273</v>
      </c>
      <c r="G1489" s="500" t="s">
        <v>1042</v>
      </c>
      <c r="H1489" s="501">
        <v>5</v>
      </c>
      <c r="I1489" s="501">
        <v>1348</v>
      </c>
      <c r="K1489" s="500" t="s">
        <v>256</v>
      </c>
      <c r="L1489" s="500" t="s">
        <v>1015</v>
      </c>
      <c r="M1489" s="500" t="s">
        <v>566</v>
      </c>
      <c r="N1489" s="501">
        <v>2</v>
      </c>
      <c r="U1489" s="500" t="s">
        <v>1042</v>
      </c>
      <c r="V1489" s="501">
        <v>5</v>
      </c>
      <c r="W1489" s="501">
        <v>262</v>
      </c>
    </row>
    <row r="1490" spans="1:23" ht="15">
      <c r="A1490" s="500" t="s">
        <v>1023</v>
      </c>
      <c r="B1490" s="500" t="s">
        <v>254</v>
      </c>
      <c r="C1490" s="500" t="s">
        <v>250</v>
      </c>
      <c r="D1490" s="500" t="s">
        <v>272</v>
      </c>
      <c r="E1490" s="501">
        <v>1270</v>
      </c>
      <c r="G1490" s="500" t="s">
        <v>1042</v>
      </c>
      <c r="H1490" s="501">
        <v>6</v>
      </c>
      <c r="I1490" s="501">
        <v>1274</v>
      </c>
      <c r="K1490" s="500" t="s">
        <v>256</v>
      </c>
      <c r="L1490" s="500" t="s">
        <v>1015</v>
      </c>
      <c r="M1490" s="500" t="s">
        <v>560</v>
      </c>
      <c r="N1490" s="501">
        <v>10</v>
      </c>
      <c r="U1490" s="500" t="s">
        <v>1042</v>
      </c>
      <c r="V1490" s="501">
        <v>6</v>
      </c>
      <c r="W1490" s="501">
        <v>301</v>
      </c>
    </row>
    <row r="1491" spans="1:23" ht="15">
      <c r="A1491" s="500" t="s">
        <v>1023</v>
      </c>
      <c r="B1491" s="500" t="s">
        <v>254</v>
      </c>
      <c r="C1491" s="500" t="s">
        <v>250</v>
      </c>
      <c r="D1491" s="500" t="s">
        <v>273</v>
      </c>
      <c r="E1491" s="501">
        <v>1111</v>
      </c>
      <c r="G1491" s="500" t="s">
        <v>1042</v>
      </c>
      <c r="H1491" s="501">
        <v>7</v>
      </c>
      <c r="I1491" s="501">
        <v>1115</v>
      </c>
      <c r="K1491" s="500" t="s">
        <v>256</v>
      </c>
      <c r="L1491" s="500" t="s">
        <v>1015</v>
      </c>
      <c r="M1491" s="500" t="s">
        <v>255</v>
      </c>
      <c r="N1491" s="501">
        <v>2</v>
      </c>
      <c r="U1491" s="500" t="s">
        <v>1042</v>
      </c>
      <c r="V1491" s="501">
        <v>7</v>
      </c>
      <c r="W1491" s="501">
        <v>223</v>
      </c>
    </row>
    <row r="1492" spans="1:23" ht="15">
      <c r="A1492" s="500" t="s">
        <v>1023</v>
      </c>
      <c r="B1492" s="500" t="s">
        <v>255</v>
      </c>
      <c r="C1492" s="500" t="s">
        <v>249</v>
      </c>
      <c r="D1492" s="500" t="s">
        <v>272</v>
      </c>
      <c r="E1492" s="501">
        <v>1339</v>
      </c>
      <c r="G1492" s="500" t="s">
        <v>1042</v>
      </c>
      <c r="H1492" s="501">
        <v>8</v>
      </c>
      <c r="I1492" s="501">
        <v>853</v>
      </c>
      <c r="K1492" s="500" t="s">
        <v>256</v>
      </c>
      <c r="L1492" s="500" t="s">
        <v>1015</v>
      </c>
      <c r="M1492" s="500" t="s">
        <v>569</v>
      </c>
      <c r="N1492" s="501">
        <v>3</v>
      </c>
      <c r="U1492" s="500" t="s">
        <v>1042</v>
      </c>
      <c r="V1492" s="501">
        <v>8</v>
      </c>
      <c r="W1492" s="501">
        <v>138</v>
      </c>
    </row>
    <row r="1493" spans="1:23" ht="15">
      <c r="A1493" s="500" t="s">
        <v>1023</v>
      </c>
      <c r="B1493" s="500" t="s">
        <v>255</v>
      </c>
      <c r="C1493" s="500" t="s">
        <v>249</v>
      </c>
      <c r="D1493" s="500" t="s">
        <v>273</v>
      </c>
      <c r="E1493" s="501">
        <v>658</v>
      </c>
      <c r="G1493" s="500" t="s">
        <v>1042</v>
      </c>
      <c r="H1493" s="501">
        <v>9</v>
      </c>
      <c r="I1493" s="501">
        <v>633</v>
      </c>
      <c r="K1493" s="500" t="s">
        <v>256</v>
      </c>
      <c r="L1493" s="500" t="s">
        <v>1015</v>
      </c>
      <c r="M1493" s="500" t="s">
        <v>286</v>
      </c>
      <c r="N1493" s="501">
        <v>14</v>
      </c>
      <c r="U1493" s="500" t="s">
        <v>1042</v>
      </c>
      <c r="V1493" s="501">
        <v>9</v>
      </c>
      <c r="W1493" s="501">
        <v>124</v>
      </c>
    </row>
    <row r="1494" spans="1:23" ht="15">
      <c r="A1494" s="500" t="s">
        <v>1023</v>
      </c>
      <c r="B1494" s="500" t="s">
        <v>255</v>
      </c>
      <c r="C1494" s="500" t="s">
        <v>250</v>
      </c>
      <c r="D1494" s="500" t="s">
        <v>272</v>
      </c>
      <c r="E1494" s="501">
        <v>1230</v>
      </c>
      <c r="G1494" s="500" t="s">
        <v>1042</v>
      </c>
      <c r="H1494" s="501">
        <v>10</v>
      </c>
      <c r="I1494" s="501">
        <v>574</v>
      </c>
      <c r="K1494" s="500" t="s">
        <v>256</v>
      </c>
      <c r="L1494" s="500" t="s">
        <v>1015</v>
      </c>
      <c r="M1494" s="500" t="s">
        <v>283</v>
      </c>
      <c r="N1494" s="501">
        <v>11857</v>
      </c>
      <c r="U1494" s="500" t="s">
        <v>1042</v>
      </c>
      <c r="V1494" s="501">
        <v>10</v>
      </c>
      <c r="W1494" s="501">
        <v>67</v>
      </c>
    </row>
    <row r="1495" spans="1:23" ht="15">
      <c r="A1495" s="500" t="s">
        <v>1023</v>
      </c>
      <c r="B1495" s="500" t="s">
        <v>255</v>
      </c>
      <c r="C1495" s="500" t="s">
        <v>250</v>
      </c>
      <c r="D1495" s="500" t="s">
        <v>273</v>
      </c>
      <c r="E1495" s="501">
        <v>548</v>
      </c>
      <c r="G1495" s="500" t="s">
        <v>1042</v>
      </c>
      <c r="H1495" s="501">
        <v>11</v>
      </c>
      <c r="I1495" s="501">
        <v>463</v>
      </c>
      <c r="K1495" s="500" t="s">
        <v>256</v>
      </c>
      <c r="L1495" s="500" t="s">
        <v>1015</v>
      </c>
      <c r="M1495" s="500" t="s">
        <v>284</v>
      </c>
      <c r="N1495" s="501">
        <v>10</v>
      </c>
      <c r="U1495" s="500" t="s">
        <v>1042</v>
      </c>
      <c r="V1495" s="501">
        <v>11</v>
      </c>
      <c r="W1495" s="501">
        <v>68</v>
      </c>
    </row>
    <row r="1496" spans="1:23" ht="15">
      <c r="A1496" s="500" t="s">
        <v>1023</v>
      </c>
      <c r="B1496" s="500" t="s">
        <v>274</v>
      </c>
      <c r="C1496" s="500" t="s">
        <v>249</v>
      </c>
      <c r="D1496" s="500" t="s">
        <v>272</v>
      </c>
      <c r="E1496" s="501">
        <v>21</v>
      </c>
      <c r="G1496" s="500" t="s">
        <v>1042</v>
      </c>
      <c r="H1496" s="501">
        <v>12</v>
      </c>
      <c r="I1496" s="501">
        <v>517</v>
      </c>
      <c r="K1496" s="500" t="s">
        <v>256</v>
      </c>
      <c r="L1496" s="500" t="s">
        <v>1015</v>
      </c>
      <c r="M1496" s="500" t="s">
        <v>285</v>
      </c>
      <c r="N1496" s="501">
        <v>13</v>
      </c>
      <c r="U1496" s="500" t="s">
        <v>1042</v>
      </c>
      <c r="V1496" s="501">
        <v>12</v>
      </c>
      <c r="W1496" s="501">
        <v>99</v>
      </c>
    </row>
    <row r="1497" spans="1:23" ht="15">
      <c r="A1497" s="500" t="s">
        <v>1023</v>
      </c>
      <c r="B1497" s="500" t="s">
        <v>274</v>
      </c>
      <c r="C1497" s="500" t="s">
        <v>249</v>
      </c>
      <c r="D1497" s="500" t="s">
        <v>273</v>
      </c>
      <c r="E1497" s="501">
        <v>15</v>
      </c>
      <c r="G1497" s="500" t="s">
        <v>1043</v>
      </c>
      <c r="H1497" s="501">
        <v>0</v>
      </c>
      <c r="I1497" s="501">
        <v>235</v>
      </c>
      <c r="K1497" s="500" t="s">
        <v>256</v>
      </c>
      <c r="L1497" s="500" t="s">
        <v>1015</v>
      </c>
      <c r="M1497" s="500" t="s">
        <v>256</v>
      </c>
      <c r="N1497" s="501">
        <v>5</v>
      </c>
      <c r="U1497" s="500" t="s">
        <v>1043</v>
      </c>
      <c r="V1497" s="501">
        <v>0</v>
      </c>
      <c r="W1497" s="501">
        <v>7</v>
      </c>
    </row>
    <row r="1498" spans="1:23" ht="15">
      <c r="A1498" s="500" t="s">
        <v>1023</v>
      </c>
      <c r="B1498" s="500" t="s">
        <v>274</v>
      </c>
      <c r="C1498" s="500" t="s">
        <v>250</v>
      </c>
      <c r="D1498" s="500" t="s">
        <v>272</v>
      </c>
      <c r="E1498" s="501">
        <v>9</v>
      </c>
      <c r="G1498" s="500" t="s">
        <v>1043</v>
      </c>
      <c r="H1498" s="501">
        <v>1</v>
      </c>
      <c r="I1498" s="501">
        <v>898</v>
      </c>
      <c r="K1498" s="500" t="s">
        <v>256</v>
      </c>
      <c r="L1498" s="500" t="s">
        <v>1015</v>
      </c>
      <c r="M1498" s="500" t="s">
        <v>257</v>
      </c>
      <c r="N1498" s="501">
        <v>888</v>
      </c>
      <c r="U1498" s="500" t="s">
        <v>1043</v>
      </c>
      <c r="V1498" s="501">
        <v>1</v>
      </c>
      <c r="W1498" s="501">
        <v>43</v>
      </c>
    </row>
    <row r="1499" spans="1:23" ht="15">
      <c r="A1499" s="500" t="s">
        <v>1023</v>
      </c>
      <c r="B1499" s="500" t="s">
        <v>274</v>
      </c>
      <c r="C1499" s="500" t="s">
        <v>250</v>
      </c>
      <c r="D1499" s="500" t="s">
        <v>273</v>
      </c>
      <c r="E1499" s="501">
        <v>13</v>
      </c>
      <c r="G1499" s="500" t="s">
        <v>1043</v>
      </c>
      <c r="H1499" s="501">
        <v>2</v>
      </c>
      <c r="I1499" s="501">
        <v>3021</v>
      </c>
      <c r="K1499" s="500" t="s">
        <v>256</v>
      </c>
      <c r="L1499" s="500" t="s">
        <v>1028</v>
      </c>
      <c r="M1499" s="500" t="s">
        <v>283</v>
      </c>
      <c r="N1499" s="501">
        <v>8</v>
      </c>
      <c r="U1499" s="500" t="s">
        <v>1043</v>
      </c>
      <c r="V1499" s="501">
        <v>2</v>
      </c>
      <c r="W1499" s="501">
        <v>170</v>
      </c>
    </row>
    <row r="1500" spans="1:23" ht="15">
      <c r="A1500" s="500" t="s">
        <v>1023</v>
      </c>
      <c r="B1500" s="500" t="s">
        <v>275</v>
      </c>
      <c r="C1500" s="500" t="s">
        <v>249</v>
      </c>
      <c r="D1500" s="500" t="s">
        <v>272</v>
      </c>
      <c r="E1500" s="501">
        <v>122</v>
      </c>
      <c r="G1500" s="500" t="s">
        <v>1043</v>
      </c>
      <c r="H1500" s="501">
        <v>3</v>
      </c>
      <c r="I1500" s="501">
        <v>1308</v>
      </c>
      <c r="K1500" s="500" t="s">
        <v>256</v>
      </c>
      <c r="L1500" s="500" t="s">
        <v>1028</v>
      </c>
      <c r="M1500" s="500" t="s">
        <v>254</v>
      </c>
      <c r="N1500" s="501">
        <v>9</v>
      </c>
      <c r="U1500" s="500" t="s">
        <v>1043</v>
      </c>
      <c r="V1500" s="501">
        <v>3</v>
      </c>
      <c r="W1500" s="501">
        <v>79</v>
      </c>
    </row>
    <row r="1501" spans="1:23" ht="15">
      <c r="A1501" s="500" t="s">
        <v>1023</v>
      </c>
      <c r="B1501" s="500" t="s">
        <v>275</v>
      </c>
      <c r="C1501" s="500" t="s">
        <v>249</v>
      </c>
      <c r="D1501" s="500" t="s">
        <v>273</v>
      </c>
      <c r="E1501" s="501">
        <v>185</v>
      </c>
      <c r="G1501" s="500" t="s">
        <v>1043</v>
      </c>
      <c r="H1501" s="501">
        <v>4</v>
      </c>
      <c r="I1501" s="501">
        <v>4583</v>
      </c>
      <c r="K1501" s="500" t="s">
        <v>256</v>
      </c>
      <c r="L1501" s="500" t="s">
        <v>1028</v>
      </c>
      <c r="M1501" s="500" t="s">
        <v>564</v>
      </c>
      <c r="N1501" s="501">
        <v>3</v>
      </c>
      <c r="U1501" s="500" t="s">
        <v>1043</v>
      </c>
      <c r="V1501" s="501">
        <v>4</v>
      </c>
      <c r="W1501" s="501">
        <v>744</v>
      </c>
    </row>
    <row r="1502" spans="1:23" ht="15">
      <c r="A1502" s="500" t="s">
        <v>1023</v>
      </c>
      <c r="B1502" s="500" t="s">
        <v>275</v>
      </c>
      <c r="C1502" s="500" t="s">
        <v>250</v>
      </c>
      <c r="D1502" s="500" t="s">
        <v>272</v>
      </c>
      <c r="E1502" s="501">
        <v>108</v>
      </c>
      <c r="G1502" s="500" t="s">
        <v>1043</v>
      </c>
      <c r="H1502" s="501">
        <v>5</v>
      </c>
      <c r="I1502" s="501">
        <v>608</v>
      </c>
      <c r="K1502" s="500" t="s">
        <v>256</v>
      </c>
      <c r="L1502" s="500" t="s">
        <v>1028</v>
      </c>
      <c r="M1502" s="500" t="s">
        <v>562</v>
      </c>
      <c r="N1502" s="501">
        <v>13</v>
      </c>
      <c r="U1502" s="500" t="s">
        <v>1043</v>
      </c>
      <c r="V1502" s="501">
        <v>5</v>
      </c>
      <c r="W1502" s="501">
        <v>68</v>
      </c>
    </row>
    <row r="1503" spans="1:23" ht="15">
      <c r="A1503" s="500" t="s">
        <v>1023</v>
      </c>
      <c r="B1503" s="500" t="s">
        <v>275</v>
      </c>
      <c r="C1503" s="500" t="s">
        <v>250</v>
      </c>
      <c r="D1503" s="500" t="s">
        <v>273</v>
      </c>
      <c r="E1503" s="501">
        <v>122</v>
      </c>
      <c r="G1503" s="500" t="s">
        <v>1043</v>
      </c>
      <c r="H1503" s="501">
        <v>6</v>
      </c>
      <c r="I1503" s="501">
        <v>611</v>
      </c>
      <c r="K1503" s="500" t="s">
        <v>256</v>
      </c>
      <c r="L1503" s="500" t="s">
        <v>1028</v>
      </c>
      <c r="M1503" s="500" t="s">
        <v>558</v>
      </c>
      <c r="N1503" s="501">
        <v>416</v>
      </c>
      <c r="U1503" s="500" t="s">
        <v>1043</v>
      </c>
      <c r="V1503" s="501">
        <v>6</v>
      </c>
      <c r="W1503" s="501">
        <v>80</v>
      </c>
    </row>
    <row r="1504" spans="1:23" ht="15">
      <c r="A1504" s="500" t="s">
        <v>1024</v>
      </c>
      <c r="B1504" s="500" t="s">
        <v>254</v>
      </c>
      <c r="C1504" s="500" t="s">
        <v>249</v>
      </c>
      <c r="D1504" s="500" t="s">
        <v>272</v>
      </c>
      <c r="E1504" s="501">
        <v>3918</v>
      </c>
      <c r="G1504" s="500" t="s">
        <v>1043</v>
      </c>
      <c r="H1504" s="501">
        <v>7</v>
      </c>
      <c r="I1504" s="501">
        <v>524</v>
      </c>
      <c r="K1504" s="500" t="s">
        <v>256</v>
      </c>
      <c r="L1504" s="500" t="s">
        <v>1028</v>
      </c>
      <c r="M1504" s="500" t="s">
        <v>563</v>
      </c>
      <c r="N1504" s="501">
        <v>14</v>
      </c>
      <c r="U1504" s="500" t="s">
        <v>1043</v>
      </c>
      <c r="V1504" s="501">
        <v>7</v>
      </c>
      <c r="W1504" s="501">
        <v>53</v>
      </c>
    </row>
    <row r="1505" spans="1:23" ht="15">
      <c r="A1505" s="500" t="s">
        <v>1024</v>
      </c>
      <c r="B1505" s="500" t="s">
        <v>254</v>
      </c>
      <c r="C1505" s="500" t="s">
        <v>249</v>
      </c>
      <c r="D1505" s="500" t="s">
        <v>273</v>
      </c>
      <c r="E1505" s="501">
        <v>2967</v>
      </c>
      <c r="G1505" s="500" t="s">
        <v>1043</v>
      </c>
      <c r="H1505" s="501">
        <v>8</v>
      </c>
      <c r="I1505" s="501">
        <v>416</v>
      </c>
      <c r="K1505" s="500" t="s">
        <v>256</v>
      </c>
      <c r="L1505" s="500" t="s">
        <v>1028</v>
      </c>
      <c r="M1505" s="500" t="s">
        <v>559</v>
      </c>
      <c r="N1505" s="501">
        <v>4</v>
      </c>
      <c r="U1505" s="500" t="s">
        <v>1043</v>
      </c>
      <c r="V1505" s="501">
        <v>8</v>
      </c>
      <c r="W1505" s="501">
        <v>43</v>
      </c>
    </row>
    <row r="1506" spans="1:23" ht="15">
      <c r="A1506" s="500" t="s">
        <v>1024</v>
      </c>
      <c r="B1506" s="500" t="s">
        <v>254</v>
      </c>
      <c r="C1506" s="500" t="s">
        <v>250</v>
      </c>
      <c r="D1506" s="500" t="s">
        <v>272</v>
      </c>
      <c r="E1506" s="501">
        <v>4556</v>
      </c>
      <c r="G1506" s="500" t="s">
        <v>1043</v>
      </c>
      <c r="H1506" s="501">
        <v>9</v>
      </c>
      <c r="I1506" s="501">
        <v>305</v>
      </c>
      <c r="K1506" s="500" t="s">
        <v>256</v>
      </c>
      <c r="L1506" s="500" t="s">
        <v>1028</v>
      </c>
      <c r="M1506" s="500" t="s">
        <v>566</v>
      </c>
      <c r="N1506" s="501">
        <v>3</v>
      </c>
      <c r="U1506" s="500" t="s">
        <v>1043</v>
      </c>
      <c r="V1506" s="501">
        <v>9</v>
      </c>
      <c r="W1506" s="501">
        <v>25</v>
      </c>
    </row>
    <row r="1507" spans="1:23" ht="15">
      <c r="A1507" s="500" t="s">
        <v>1024</v>
      </c>
      <c r="B1507" s="500" t="s">
        <v>254</v>
      </c>
      <c r="C1507" s="500" t="s">
        <v>250</v>
      </c>
      <c r="D1507" s="500" t="s">
        <v>273</v>
      </c>
      <c r="E1507" s="501">
        <v>3086</v>
      </c>
      <c r="G1507" s="500" t="s">
        <v>1043</v>
      </c>
      <c r="H1507" s="501">
        <v>10</v>
      </c>
      <c r="I1507" s="501">
        <v>216</v>
      </c>
      <c r="K1507" s="500" t="s">
        <v>256</v>
      </c>
      <c r="L1507" s="500" t="s">
        <v>1028</v>
      </c>
      <c r="M1507" s="500" t="s">
        <v>560</v>
      </c>
      <c r="N1507" s="501">
        <v>17</v>
      </c>
      <c r="U1507" s="500" t="s">
        <v>1043</v>
      </c>
      <c r="V1507" s="501">
        <v>10</v>
      </c>
      <c r="W1507" s="501">
        <v>18</v>
      </c>
    </row>
    <row r="1508" spans="1:23" ht="15">
      <c r="A1508" s="500" t="s">
        <v>1024</v>
      </c>
      <c r="B1508" s="500" t="s">
        <v>255</v>
      </c>
      <c r="C1508" s="500" t="s">
        <v>249</v>
      </c>
      <c r="D1508" s="500" t="s">
        <v>272</v>
      </c>
      <c r="E1508" s="501">
        <v>80</v>
      </c>
      <c r="G1508" s="500" t="s">
        <v>1043</v>
      </c>
      <c r="H1508" s="501">
        <v>11</v>
      </c>
      <c r="I1508" s="501">
        <v>162</v>
      </c>
      <c r="K1508" s="500" t="s">
        <v>256</v>
      </c>
      <c r="L1508" s="500" t="s">
        <v>1028</v>
      </c>
      <c r="M1508" s="500" t="s">
        <v>255</v>
      </c>
      <c r="N1508" s="501">
        <v>7</v>
      </c>
      <c r="U1508" s="500" t="s">
        <v>1043</v>
      </c>
      <c r="V1508" s="501">
        <v>11</v>
      </c>
      <c r="W1508" s="501">
        <v>12</v>
      </c>
    </row>
    <row r="1509" spans="1:23" ht="15">
      <c r="A1509" s="500" t="s">
        <v>1024</v>
      </c>
      <c r="B1509" s="500" t="s">
        <v>255</v>
      </c>
      <c r="C1509" s="500" t="s">
        <v>249</v>
      </c>
      <c r="D1509" s="500" t="s">
        <v>273</v>
      </c>
      <c r="E1509" s="501">
        <v>194</v>
      </c>
      <c r="G1509" s="500" t="s">
        <v>1043</v>
      </c>
      <c r="H1509" s="501">
        <v>12</v>
      </c>
      <c r="I1509" s="501">
        <v>236</v>
      </c>
      <c r="K1509" s="500" t="s">
        <v>256</v>
      </c>
      <c r="L1509" s="500" t="s">
        <v>1028</v>
      </c>
      <c r="M1509" s="500" t="s">
        <v>569</v>
      </c>
      <c r="N1509" s="501">
        <v>2</v>
      </c>
      <c r="U1509" s="500" t="s">
        <v>1043</v>
      </c>
      <c r="V1509" s="501">
        <v>12</v>
      </c>
      <c r="W1509" s="501">
        <v>9</v>
      </c>
    </row>
    <row r="1510" spans="1:23" ht="15">
      <c r="A1510" s="500" t="s">
        <v>1024</v>
      </c>
      <c r="B1510" s="500" t="s">
        <v>255</v>
      </c>
      <c r="C1510" s="500" t="s">
        <v>250</v>
      </c>
      <c r="D1510" s="500" t="s">
        <v>272</v>
      </c>
      <c r="E1510" s="501">
        <v>125</v>
      </c>
      <c r="G1510" s="500" t="s">
        <v>1044</v>
      </c>
      <c r="H1510" s="501">
        <v>0</v>
      </c>
      <c r="I1510" s="501">
        <v>29</v>
      </c>
      <c r="K1510" s="500" t="s">
        <v>256</v>
      </c>
      <c r="L1510" s="500" t="s">
        <v>1028</v>
      </c>
      <c r="M1510" s="500" t="s">
        <v>274</v>
      </c>
      <c r="N1510" s="501">
        <v>2</v>
      </c>
      <c r="U1510" s="500" t="s">
        <v>1044</v>
      </c>
      <c r="V1510" s="501">
        <v>0</v>
      </c>
      <c r="W1510" s="501">
        <v>15</v>
      </c>
    </row>
    <row r="1511" spans="1:23" ht="15">
      <c r="A1511" s="500" t="s">
        <v>1024</v>
      </c>
      <c r="B1511" s="500" t="s">
        <v>255</v>
      </c>
      <c r="C1511" s="500" t="s">
        <v>250</v>
      </c>
      <c r="D1511" s="500" t="s">
        <v>273</v>
      </c>
      <c r="E1511" s="501">
        <v>239</v>
      </c>
      <c r="G1511" s="500" t="s">
        <v>1044</v>
      </c>
      <c r="H1511" s="501">
        <v>1</v>
      </c>
      <c r="I1511" s="501">
        <v>107</v>
      </c>
      <c r="K1511" s="500" t="s">
        <v>256</v>
      </c>
      <c r="L1511" s="500" t="s">
        <v>1028</v>
      </c>
      <c r="M1511" s="500" t="s">
        <v>286</v>
      </c>
      <c r="N1511" s="501">
        <v>10</v>
      </c>
      <c r="U1511" s="500" t="s">
        <v>1044</v>
      </c>
      <c r="V1511" s="501">
        <v>1</v>
      </c>
      <c r="W1511" s="501">
        <v>82</v>
      </c>
    </row>
    <row r="1512" spans="1:23" ht="15">
      <c r="A1512" s="500" t="s">
        <v>1024</v>
      </c>
      <c r="B1512" s="500" t="s">
        <v>274</v>
      </c>
      <c r="C1512" s="500" t="s">
        <v>249</v>
      </c>
      <c r="D1512" s="500" t="s">
        <v>273</v>
      </c>
      <c r="E1512" s="501">
        <v>18</v>
      </c>
      <c r="G1512" s="500" t="s">
        <v>1044</v>
      </c>
      <c r="H1512" s="501">
        <v>2</v>
      </c>
      <c r="I1512" s="501">
        <v>431</v>
      </c>
      <c r="K1512" s="500" t="s">
        <v>256</v>
      </c>
      <c r="L1512" s="500" t="s">
        <v>1028</v>
      </c>
      <c r="M1512" s="500" t="s">
        <v>283</v>
      </c>
      <c r="N1512" s="501">
        <v>11875</v>
      </c>
      <c r="U1512" s="500" t="s">
        <v>1044</v>
      </c>
      <c r="V1512" s="501">
        <v>2</v>
      </c>
      <c r="W1512" s="501">
        <v>205</v>
      </c>
    </row>
    <row r="1513" spans="1:23" ht="15">
      <c r="A1513" s="500" t="s">
        <v>1024</v>
      </c>
      <c r="B1513" s="500" t="s">
        <v>274</v>
      </c>
      <c r="C1513" s="500" t="s">
        <v>250</v>
      </c>
      <c r="D1513" s="500" t="s">
        <v>272</v>
      </c>
      <c r="E1513" s="501">
        <v>1</v>
      </c>
      <c r="G1513" s="500" t="s">
        <v>1044</v>
      </c>
      <c r="H1513" s="501">
        <v>3</v>
      </c>
      <c r="I1513" s="501">
        <v>250</v>
      </c>
      <c r="K1513" s="500" t="s">
        <v>256</v>
      </c>
      <c r="L1513" s="500" t="s">
        <v>1028</v>
      </c>
      <c r="M1513" s="500" t="s">
        <v>285</v>
      </c>
      <c r="N1513" s="501">
        <v>45</v>
      </c>
      <c r="U1513" s="500" t="s">
        <v>1044</v>
      </c>
      <c r="V1513" s="501">
        <v>3</v>
      </c>
      <c r="W1513" s="501">
        <v>110</v>
      </c>
    </row>
    <row r="1514" spans="1:23" ht="15">
      <c r="A1514" s="500" t="s">
        <v>1024</v>
      </c>
      <c r="B1514" s="500" t="s">
        <v>274</v>
      </c>
      <c r="C1514" s="500" t="s">
        <v>250</v>
      </c>
      <c r="D1514" s="500" t="s">
        <v>273</v>
      </c>
      <c r="E1514" s="501">
        <v>29</v>
      </c>
      <c r="G1514" s="500" t="s">
        <v>1044</v>
      </c>
      <c r="H1514" s="501">
        <v>4</v>
      </c>
      <c r="I1514" s="501">
        <v>994</v>
      </c>
      <c r="K1514" s="500" t="s">
        <v>256</v>
      </c>
      <c r="L1514" s="500" t="s">
        <v>1028</v>
      </c>
      <c r="M1514" s="500" t="s">
        <v>256</v>
      </c>
      <c r="N1514" s="501">
        <v>7</v>
      </c>
      <c r="U1514" s="500" t="s">
        <v>1044</v>
      </c>
      <c r="V1514" s="501">
        <v>4</v>
      </c>
      <c r="W1514" s="501">
        <v>662</v>
      </c>
    </row>
    <row r="1515" spans="1:23" ht="15">
      <c r="A1515" s="500" t="s">
        <v>1024</v>
      </c>
      <c r="B1515" s="500" t="s">
        <v>275</v>
      </c>
      <c r="C1515" s="500" t="s">
        <v>249</v>
      </c>
      <c r="D1515" s="500" t="s">
        <v>272</v>
      </c>
      <c r="E1515" s="501">
        <v>4894</v>
      </c>
      <c r="G1515" s="500" t="s">
        <v>1044</v>
      </c>
      <c r="H1515" s="501">
        <v>5</v>
      </c>
      <c r="I1515" s="501">
        <v>222</v>
      </c>
      <c r="K1515" s="500" t="s">
        <v>256</v>
      </c>
      <c r="L1515" s="500" t="s">
        <v>1028</v>
      </c>
      <c r="M1515" s="500" t="s">
        <v>257</v>
      </c>
      <c r="N1515" s="501">
        <v>972</v>
      </c>
      <c r="U1515" s="500" t="s">
        <v>1044</v>
      </c>
      <c r="V1515" s="501">
        <v>5</v>
      </c>
      <c r="W1515" s="501">
        <v>127</v>
      </c>
    </row>
    <row r="1516" spans="1:23" ht="15">
      <c r="A1516" s="500" t="s">
        <v>1024</v>
      </c>
      <c r="B1516" s="500" t="s">
        <v>275</v>
      </c>
      <c r="C1516" s="500" t="s">
        <v>249</v>
      </c>
      <c r="D1516" s="500" t="s">
        <v>273</v>
      </c>
      <c r="E1516" s="501">
        <v>3167</v>
      </c>
      <c r="G1516" s="500" t="s">
        <v>1044</v>
      </c>
      <c r="H1516" s="501">
        <v>6</v>
      </c>
      <c r="I1516" s="501">
        <v>254</v>
      </c>
      <c r="K1516" s="500" t="s">
        <v>256</v>
      </c>
      <c r="L1516" s="500" t="s">
        <v>1035</v>
      </c>
      <c r="M1516" s="500" t="s">
        <v>254</v>
      </c>
      <c r="N1516" s="501">
        <v>21</v>
      </c>
      <c r="U1516" s="500" t="s">
        <v>1044</v>
      </c>
      <c r="V1516" s="501">
        <v>6</v>
      </c>
      <c r="W1516" s="501">
        <v>120</v>
      </c>
    </row>
    <row r="1517" spans="1:23" ht="15">
      <c r="A1517" s="500" t="s">
        <v>1024</v>
      </c>
      <c r="B1517" s="500" t="s">
        <v>275</v>
      </c>
      <c r="C1517" s="500" t="s">
        <v>250</v>
      </c>
      <c r="D1517" s="500" t="s">
        <v>272</v>
      </c>
      <c r="E1517" s="501">
        <v>4583</v>
      </c>
      <c r="G1517" s="500" t="s">
        <v>1044</v>
      </c>
      <c r="H1517" s="501">
        <v>7</v>
      </c>
      <c r="I1517" s="501">
        <v>236</v>
      </c>
      <c r="K1517" s="500" t="s">
        <v>256</v>
      </c>
      <c r="L1517" s="500" t="s">
        <v>1035</v>
      </c>
      <c r="M1517" s="500" t="s">
        <v>564</v>
      </c>
      <c r="N1517" s="501">
        <v>1</v>
      </c>
      <c r="U1517" s="500" t="s">
        <v>1044</v>
      </c>
      <c r="V1517" s="501">
        <v>7</v>
      </c>
      <c r="W1517" s="501">
        <v>78</v>
      </c>
    </row>
    <row r="1518" spans="1:23" ht="15">
      <c r="A1518" s="500" t="s">
        <v>1024</v>
      </c>
      <c r="B1518" s="500" t="s">
        <v>275</v>
      </c>
      <c r="C1518" s="500" t="s">
        <v>250</v>
      </c>
      <c r="D1518" s="500" t="s">
        <v>273</v>
      </c>
      <c r="E1518" s="501">
        <v>2559</v>
      </c>
      <c r="G1518" s="500" t="s">
        <v>1044</v>
      </c>
      <c r="H1518" s="501">
        <v>8</v>
      </c>
      <c r="I1518" s="501">
        <v>229</v>
      </c>
      <c r="K1518" s="500" t="s">
        <v>256</v>
      </c>
      <c r="L1518" s="500" t="s">
        <v>1035</v>
      </c>
      <c r="M1518" s="500" t="s">
        <v>558</v>
      </c>
      <c r="N1518" s="501">
        <v>4</v>
      </c>
      <c r="U1518" s="500" t="s">
        <v>1044</v>
      </c>
      <c r="V1518" s="501">
        <v>8</v>
      </c>
      <c r="W1518" s="501">
        <v>59</v>
      </c>
    </row>
    <row r="1519" spans="1:23" ht="15">
      <c r="A1519" s="500" t="s">
        <v>1025</v>
      </c>
      <c r="B1519" s="500" t="s">
        <v>254</v>
      </c>
      <c r="C1519" s="500" t="s">
        <v>249</v>
      </c>
      <c r="D1519" s="500" t="s">
        <v>272</v>
      </c>
      <c r="E1519" s="501">
        <v>410</v>
      </c>
      <c r="G1519" s="500" t="s">
        <v>1044</v>
      </c>
      <c r="H1519" s="501">
        <v>9</v>
      </c>
      <c r="I1519" s="501">
        <v>169</v>
      </c>
      <c r="K1519" s="500" t="s">
        <v>256</v>
      </c>
      <c r="L1519" s="500" t="s">
        <v>1035</v>
      </c>
      <c r="M1519" s="500" t="s">
        <v>563</v>
      </c>
      <c r="N1519" s="501">
        <v>18</v>
      </c>
      <c r="U1519" s="500" t="s">
        <v>1044</v>
      </c>
      <c r="V1519" s="501">
        <v>9</v>
      </c>
      <c r="W1519" s="501">
        <v>41</v>
      </c>
    </row>
    <row r="1520" spans="1:23" ht="15">
      <c r="A1520" s="500" t="s">
        <v>1025</v>
      </c>
      <c r="B1520" s="500" t="s">
        <v>254</v>
      </c>
      <c r="C1520" s="500" t="s">
        <v>249</v>
      </c>
      <c r="D1520" s="500" t="s">
        <v>273</v>
      </c>
      <c r="E1520" s="501">
        <v>450</v>
      </c>
      <c r="G1520" s="500" t="s">
        <v>1044</v>
      </c>
      <c r="H1520" s="501">
        <v>10</v>
      </c>
      <c r="I1520" s="501">
        <v>121</v>
      </c>
      <c r="K1520" s="500" t="s">
        <v>256</v>
      </c>
      <c r="L1520" s="500" t="s">
        <v>1035</v>
      </c>
      <c r="M1520" s="500" t="s">
        <v>559</v>
      </c>
      <c r="N1520" s="501">
        <v>67</v>
      </c>
      <c r="U1520" s="500" t="s">
        <v>1044</v>
      </c>
      <c r="V1520" s="501">
        <v>10</v>
      </c>
      <c r="W1520" s="501">
        <v>29</v>
      </c>
    </row>
    <row r="1521" spans="1:23" ht="15">
      <c r="A1521" s="500" t="s">
        <v>1025</v>
      </c>
      <c r="B1521" s="500" t="s">
        <v>254</v>
      </c>
      <c r="C1521" s="500" t="s">
        <v>250</v>
      </c>
      <c r="D1521" s="500" t="s">
        <v>272</v>
      </c>
      <c r="E1521" s="501">
        <v>487</v>
      </c>
      <c r="G1521" s="500" t="s">
        <v>1044</v>
      </c>
      <c r="H1521" s="501">
        <v>11</v>
      </c>
      <c r="I1521" s="501">
        <v>96</v>
      </c>
      <c r="K1521" s="500" t="s">
        <v>256</v>
      </c>
      <c r="L1521" s="500" t="s">
        <v>1035</v>
      </c>
      <c r="M1521" s="500" t="s">
        <v>566</v>
      </c>
      <c r="N1521" s="501">
        <v>22</v>
      </c>
      <c r="U1521" s="500" t="s">
        <v>1044</v>
      </c>
      <c r="V1521" s="501">
        <v>11</v>
      </c>
      <c r="W1521" s="501">
        <v>20</v>
      </c>
    </row>
    <row r="1522" spans="1:23" ht="15">
      <c r="A1522" s="500" t="s">
        <v>1025</v>
      </c>
      <c r="B1522" s="500" t="s">
        <v>254</v>
      </c>
      <c r="C1522" s="500" t="s">
        <v>250</v>
      </c>
      <c r="D1522" s="500" t="s">
        <v>273</v>
      </c>
      <c r="E1522" s="501">
        <v>427</v>
      </c>
      <c r="G1522" s="500" t="s">
        <v>1044</v>
      </c>
      <c r="H1522" s="501">
        <v>12</v>
      </c>
      <c r="I1522" s="501">
        <v>131</v>
      </c>
      <c r="K1522" s="500" t="s">
        <v>256</v>
      </c>
      <c r="L1522" s="500" t="s">
        <v>1035</v>
      </c>
      <c r="M1522" s="500" t="s">
        <v>560</v>
      </c>
      <c r="N1522" s="501">
        <v>21</v>
      </c>
      <c r="U1522" s="500" t="s">
        <v>1044</v>
      </c>
      <c r="V1522" s="501">
        <v>12</v>
      </c>
      <c r="W1522" s="501">
        <v>32</v>
      </c>
    </row>
    <row r="1523" spans="1:23" ht="15">
      <c r="A1523" s="500" t="s">
        <v>1025</v>
      </c>
      <c r="B1523" s="500" t="s">
        <v>255</v>
      </c>
      <c r="C1523" s="500" t="s">
        <v>249</v>
      </c>
      <c r="D1523" s="500" t="s">
        <v>272</v>
      </c>
      <c r="E1523" s="501">
        <v>151</v>
      </c>
      <c r="G1523" s="500" t="s">
        <v>1045</v>
      </c>
      <c r="H1523" s="501">
        <v>0</v>
      </c>
      <c r="I1523" s="501">
        <v>132</v>
      </c>
      <c r="K1523" s="500" t="s">
        <v>256</v>
      </c>
      <c r="L1523" s="500" t="s">
        <v>1035</v>
      </c>
      <c r="M1523" s="500" t="s">
        <v>255</v>
      </c>
      <c r="N1523" s="501">
        <v>6</v>
      </c>
      <c r="U1523" s="500" t="s">
        <v>1045</v>
      </c>
      <c r="V1523" s="501">
        <v>0</v>
      </c>
      <c r="W1523" s="501">
        <v>11</v>
      </c>
    </row>
    <row r="1524" spans="1:23" ht="15">
      <c r="A1524" s="500" t="s">
        <v>1025</v>
      </c>
      <c r="B1524" s="500" t="s">
        <v>255</v>
      </c>
      <c r="C1524" s="500" t="s">
        <v>249</v>
      </c>
      <c r="D1524" s="500" t="s">
        <v>273</v>
      </c>
      <c r="E1524" s="501">
        <v>294</v>
      </c>
      <c r="G1524" s="500" t="s">
        <v>1045</v>
      </c>
      <c r="H1524" s="501">
        <v>1</v>
      </c>
      <c r="I1524" s="501">
        <v>600</v>
      </c>
      <c r="K1524" s="500" t="s">
        <v>256</v>
      </c>
      <c r="L1524" s="500" t="s">
        <v>1035</v>
      </c>
      <c r="M1524" s="500" t="s">
        <v>568</v>
      </c>
      <c r="N1524" s="501">
        <v>1</v>
      </c>
      <c r="U1524" s="500" t="s">
        <v>1045</v>
      </c>
      <c r="V1524" s="501">
        <v>1</v>
      </c>
      <c r="W1524" s="501">
        <v>91</v>
      </c>
    </row>
    <row r="1525" spans="1:23" ht="15">
      <c r="A1525" s="500" t="s">
        <v>1025</v>
      </c>
      <c r="B1525" s="500" t="s">
        <v>255</v>
      </c>
      <c r="C1525" s="500" t="s">
        <v>250</v>
      </c>
      <c r="D1525" s="500" t="s">
        <v>272</v>
      </c>
      <c r="E1525" s="501">
        <v>175</v>
      </c>
      <c r="G1525" s="500" t="s">
        <v>1045</v>
      </c>
      <c r="H1525" s="501">
        <v>2</v>
      </c>
      <c r="I1525" s="501">
        <v>2025</v>
      </c>
      <c r="K1525" s="500" t="s">
        <v>256</v>
      </c>
      <c r="L1525" s="500" t="s">
        <v>1035</v>
      </c>
      <c r="M1525" s="500" t="s">
        <v>567</v>
      </c>
      <c r="N1525" s="501">
        <v>3</v>
      </c>
      <c r="U1525" s="500" t="s">
        <v>1045</v>
      </c>
      <c r="V1525" s="501">
        <v>2</v>
      </c>
      <c r="W1525" s="501">
        <v>300</v>
      </c>
    </row>
    <row r="1526" spans="1:23" ht="15">
      <c r="A1526" s="500" t="s">
        <v>1025</v>
      </c>
      <c r="B1526" s="500" t="s">
        <v>255</v>
      </c>
      <c r="C1526" s="500" t="s">
        <v>250</v>
      </c>
      <c r="D1526" s="500" t="s">
        <v>273</v>
      </c>
      <c r="E1526" s="501">
        <v>264</v>
      </c>
      <c r="G1526" s="500" t="s">
        <v>1045</v>
      </c>
      <c r="H1526" s="501">
        <v>3</v>
      </c>
      <c r="I1526" s="501">
        <v>947</v>
      </c>
      <c r="K1526" s="500" t="s">
        <v>256</v>
      </c>
      <c r="L1526" s="500" t="s">
        <v>1035</v>
      </c>
      <c r="M1526" s="500" t="s">
        <v>569</v>
      </c>
      <c r="N1526" s="501">
        <v>7</v>
      </c>
      <c r="U1526" s="500" t="s">
        <v>1045</v>
      </c>
      <c r="V1526" s="501">
        <v>3</v>
      </c>
      <c r="W1526" s="501">
        <v>137</v>
      </c>
    </row>
    <row r="1527" spans="1:23" ht="15">
      <c r="A1527" s="500" t="s">
        <v>1025</v>
      </c>
      <c r="B1527" s="500" t="s">
        <v>274</v>
      </c>
      <c r="C1527" s="500" t="s">
        <v>249</v>
      </c>
      <c r="D1527" s="500" t="s">
        <v>273</v>
      </c>
      <c r="E1527" s="501">
        <v>1</v>
      </c>
      <c r="G1527" s="500" t="s">
        <v>1045</v>
      </c>
      <c r="H1527" s="501">
        <v>4</v>
      </c>
      <c r="I1527" s="501">
        <v>3689</v>
      </c>
      <c r="K1527" s="500" t="s">
        <v>256</v>
      </c>
      <c r="L1527" s="500" t="s">
        <v>1035</v>
      </c>
      <c r="M1527" s="500" t="s">
        <v>274</v>
      </c>
      <c r="N1527" s="501">
        <v>1</v>
      </c>
      <c r="U1527" s="500" t="s">
        <v>1045</v>
      </c>
      <c r="V1527" s="501">
        <v>4</v>
      </c>
      <c r="W1527" s="501">
        <v>937</v>
      </c>
    </row>
    <row r="1528" spans="1:23" ht="15">
      <c r="A1528" s="500" t="s">
        <v>1025</v>
      </c>
      <c r="B1528" s="500" t="s">
        <v>274</v>
      </c>
      <c r="C1528" s="500" t="s">
        <v>250</v>
      </c>
      <c r="D1528" s="500" t="s">
        <v>272</v>
      </c>
      <c r="E1528" s="501">
        <v>2</v>
      </c>
      <c r="G1528" s="500" t="s">
        <v>1045</v>
      </c>
      <c r="H1528" s="501">
        <v>5</v>
      </c>
      <c r="I1528" s="501">
        <v>534</v>
      </c>
      <c r="K1528" s="500" t="s">
        <v>256</v>
      </c>
      <c r="L1528" s="500" t="s">
        <v>1035</v>
      </c>
      <c r="M1528" s="500" t="s">
        <v>286</v>
      </c>
      <c r="N1528" s="501">
        <v>25</v>
      </c>
      <c r="U1528" s="500" t="s">
        <v>1045</v>
      </c>
      <c r="V1528" s="501">
        <v>5</v>
      </c>
      <c r="W1528" s="501">
        <v>136</v>
      </c>
    </row>
    <row r="1529" spans="1:23" ht="15">
      <c r="A1529" s="500" t="s">
        <v>1025</v>
      </c>
      <c r="B1529" s="500" t="s">
        <v>275</v>
      </c>
      <c r="C1529" s="500" t="s">
        <v>249</v>
      </c>
      <c r="D1529" s="500" t="s">
        <v>272</v>
      </c>
      <c r="E1529" s="501">
        <v>1913</v>
      </c>
      <c r="G1529" s="500" t="s">
        <v>1045</v>
      </c>
      <c r="H1529" s="501">
        <v>6</v>
      </c>
      <c r="I1529" s="501">
        <v>577</v>
      </c>
      <c r="K1529" s="500" t="s">
        <v>256</v>
      </c>
      <c r="L1529" s="500" t="s">
        <v>1035</v>
      </c>
      <c r="M1529" s="500" t="s">
        <v>283</v>
      </c>
      <c r="N1529" s="501">
        <v>8089</v>
      </c>
      <c r="U1529" s="500" t="s">
        <v>1045</v>
      </c>
      <c r="V1529" s="501">
        <v>6</v>
      </c>
      <c r="W1529" s="501">
        <v>110</v>
      </c>
    </row>
    <row r="1530" spans="1:23" ht="15">
      <c r="A1530" s="500" t="s">
        <v>1025</v>
      </c>
      <c r="B1530" s="500" t="s">
        <v>275</v>
      </c>
      <c r="C1530" s="500" t="s">
        <v>249</v>
      </c>
      <c r="D1530" s="500" t="s">
        <v>273</v>
      </c>
      <c r="E1530" s="501">
        <v>1463</v>
      </c>
      <c r="G1530" s="500" t="s">
        <v>1045</v>
      </c>
      <c r="H1530" s="501">
        <v>7</v>
      </c>
      <c r="I1530" s="501">
        <v>510</v>
      </c>
      <c r="K1530" s="500" t="s">
        <v>256</v>
      </c>
      <c r="L1530" s="500" t="s">
        <v>1035</v>
      </c>
      <c r="M1530" s="500" t="s">
        <v>285</v>
      </c>
      <c r="N1530" s="501">
        <v>96</v>
      </c>
      <c r="U1530" s="500" t="s">
        <v>1045</v>
      </c>
      <c r="V1530" s="501">
        <v>7</v>
      </c>
      <c r="W1530" s="501">
        <v>89</v>
      </c>
    </row>
    <row r="1531" spans="1:23" ht="15">
      <c r="A1531" s="500" t="s">
        <v>1025</v>
      </c>
      <c r="B1531" s="500" t="s">
        <v>275</v>
      </c>
      <c r="C1531" s="500" t="s">
        <v>250</v>
      </c>
      <c r="D1531" s="500" t="s">
        <v>272</v>
      </c>
      <c r="E1531" s="501">
        <v>1889</v>
      </c>
      <c r="G1531" s="500" t="s">
        <v>1045</v>
      </c>
      <c r="H1531" s="501">
        <v>8</v>
      </c>
      <c r="I1531" s="501">
        <v>427</v>
      </c>
      <c r="K1531" s="500" t="s">
        <v>256</v>
      </c>
      <c r="L1531" s="500" t="s">
        <v>1035</v>
      </c>
      <c r="M1531" s="500" t="s">
        <v>256</v>
      </c>
      <c r="N1531" s="501">
        <v>9</v>
      </c>
      <c r="U1531" s="500" t="s">
        <v>1045</v>
      </c>
      <c r="V1531" s="501">
        <v>8</v>
      </c>
      <c r="W1531" s="501">
        <v>58</v>
      </c>
    </row>
    <row r="1532" spans="1:23" ht="15">
      <c r="A1532" s="500" t="s">
        <v>1025</v>
      </c>
      <c r="B1532" s="500" t="s">
        <v>275</v>
      </c>
      <c r="C1532" s="500" t="s">
        <v>250</v>
      </c>
      <c r="D1532" s="500" t="s">
        <v>273</v>
      </c>
      <c r="E1532" s="501">
        <v>1220</v>
      </c>
      <c r="G1532" s="500" t="s">
        <v>1045</v>
      </c>
      <c r="H1532" s="501">
        <v>9</v>
      </c>
      <c r="I1532" s="501">
        <v>308</v>
      </c>
      <c r="K1532" s="500" t="s">
        <v>256</v>
      </c>
      <c r="L1532" s="500" t="s">
        <v>1035</v>
      </c>
      <c r="M1532" s="500" t="s">
        <v>257</v>
      </c>
      <c r="N1532" s="501">
        <v>575</v>
      </c>
      <c r="U1532" s="500" t="s">
        <v>1045</v>
      </c>
      <c r="V1532" s="501">
        <v>9</v>
      </c>
      <c r="W1532" s="501">
        <v>45</v>
      </c>
    </row>
    <row r="1533" spans="1:23" ht="15">
      <c r="A1533" s="500" t="s">
        <v>1026</v>
      </c>
      <c r="B1533" s="500" t="s">
        <v>254</v>
      </c>
      <c r="C1533" s="500" t="s">
        <v>249</v>
      </c>
      <c r="D1533" s="500" t="s">
        <v>272</v>
      </c>
      <c r="E1533" s="501">
        <v>2900</v>
      </c>
      <c r="G1533" s="500" t="s">
        <v>1045</v>
      </c>
      <c r="H1533" s="501">
        <v>10</v>
      </c>
      <c r="I1533" s="501">
        <v>229</v>
      </c>
      <c r="K1533" s="500" t="s">
        <v>256</v>
      </c>
      <c r="L1533" s="500" t="s">
        <v>1037</v>
      </c>
      <c r="M1533" s="500" t="s">
        <v>254</v>
      </c>
      <c r="N1533" s="501">
        <v>2</v>
      </c>
      <c r="U1533" s="500" t="s">
        <v>1045</v>
      </c>
      <c r="V1533" s="501">
        <v>10</v>
      </c>
      <c r="W1533" s="501">
        <v>29</v>
      </c>
    </row>
    <row r="1534" spans="1:23" ht="15">
      <c r="A1534" s="500" t="s">
        <v>1026</v>
      </c>
      <c r="B1534" s="500" t="s">
        <v>254</v>
      </c>
      <c r="C1534" s="500" t="s">
        <v>249</v>
      </c>
      <c r="D1534" s="500" t="s">
        <v>273</v>
      </c>
      <c r="E1534" s="501">
        <v>1954</v>
      </c>
      <c r="G1534" s="500" t="s">
        <v>1045</v>
      </c>
      <c r="H1534" s="501">
        <v>11</v>
      </c>
      <c r="I1534" s="501">
        <v>165</v>
      </c>
      <c r="K1534" s="500" t="s">
        <v>256</v>
      </c>
      <c r="L1534" s="500" t="s">
        <v>1037</v>
      </c>
      <c r="M1534" s="500" t="s">
        <v>561</v>
      </c>
      <c r="N1534" s="501">
        <v>124</v>
      </c>
      <c r="U1534" s="500" t="s">
        <v>1045</v>
      </c>
      <c r="V1534" s="501">
        <v>11</v>
      </c>
      <c r="W1534" s="501">
        <v>13</v>
      </c>
    </row>
    <row r="1535" spans="1:23" ht="15">
      <c r="A1535" s="500" t="s">
        <v>1026</v>
      </c>
      <c r="B1535" s="500" t="s">
        <v>254</v>
      </c>
      <c r="C1535" s="500" t="s">
        <v>250</v>
      </c>
      <c r="D1535" s="500" t="s">
        <v>272</v>
      </c>
      <c r="E1535" s="501">
        <v>3051</v>
      </c>
      <c r="G1535" s="500" t="s">
        <v>1045</v>
      </c>
      <c r="H1535" s="501">
        <v>12</v>
      </c>
      <c r="I1535" s="501">
        <v>233</v>
      </c>
      <c r="K1535" s="500" t="s">
        <v>256</v>
      </c>
      <c r="L1535" s="500" t="s">
        <v>1037</v>
      </c>
      <c r="M1535" s="500" t="s">
        <v>558</v>
      </c>
      <c r="N1535" s="501">
        <v>4</v>
      </c>
      <c r="U1535" s="500" t="s">
        <v>1045</v>
      </c>
      <c r="V1535" s="501">
        <v>12</v>
      </c>
      <c r="W1535" s="501">
        <v>20</v>
      </c>
    </row>
    <row r="1536" spans="1:23" ht="15">
      <c r="A1536" s="500" t="s">
        <v>1026</v>
      </c>
      <c r="B1536" s="500" t="s">
        <v>254</v>
      </c>
      <c r="C1536" s="500" t="s">
        <v>250</v>
      </c>
      <c r="D1536" s="500" t="s">
        <v>273</v>
      </c>
      <c r="E1536" s="501">
        <v>1835</v>
      </c>
      <c r="G1536" s="500" t="s">
        <v>1046</v>
      </c>
      <c r="H1536" s="501">
        <v>0</v>
      </c>
      <c r="I1536" s="501">
        <v>44</v>
      </c>
      <c r="K1536" s="500" t="s">
        <v>256</v>
      </c>
      <c r="L1536" s="500" t="s">
        <v>1037</v>
      </c>
      <c r="M1536" s="500" t="s">
        <v>563</v>
      </c>
      <c r="N1536" s="501">
        <v>4</v>
      </c>
      <c r="U1536" s="500" t="s">
        <v>1046</v>
      </c>
      <c r="V1536" s="501">
        <v>0</v>
      </c>
      <c r="W1536" s="501">
        <v>16</v>
      </c>
    </row>
    <row r="1537" spans="1:23" ht="15">
      <c r="A1537" s="500" t="s">
        <v>1026</v>
      </c>
      <c r="B1537" s="500" t="s">
        <v>255</v>
      </c>
      <c r="C1537" s="500" t="s">
        <v>249</v>
      </c>
      <c r="D1537" s="500" t="s">
        <v>272</v>
      </c>
      <c r="E1537" s="501">
        <v>418</v>
      </c>
      <c r="G1537" s="500" t="s">
        <v>1046</v>
      </c>
      <c r="H1537" s="501">
        <v>1</v>
      </c>
      <c r="I1537" s="501">
        <v>200</v>
      </c>
      <c r="K1537" s="500" t="s">
        <v>256</v>
      </c>
      <c r="L1537" s="500" t="s">
        <v>1037</v>
      </c>
      <c r="M1537" s="500" t="s">
        <v>569</v>
      </c>
      <c r="N1537" s="501">
        <v>3</v>
      </c>
      <c r="U1537" s="500" t="s">
        <v>1046</v>
      </c>
      <c r="V1537" s="501">
        <v>1</v>
      </c>
      <c r="W1537" s="501">
        <v>134</v>
      </c>
    </row>
    <row r="1538" spans="1:23" ht="15">
      <c r="A1538" s="500" t="s">
        <v>1026</v>
      </c>
      <c r="B1538" s="500" t="s">
        <v>255</v>
      </c>
      <c r="C1538" s="500" t="s">
        <v>249</v>
      </c>
      <c r="D1538" s="500" t="s">
        <v>273</v>
      </c>
      <c r="E1538" s="501">
        <v>409</v>
      </c>
      <c r="G1538" s="500" t="s">
        <v>1046</v>
      </c>
      <c r="H1538" s="501">
        <v>2</v>
      </c>
      <c r="I1538" s="501">
        <v>848</v>
      </c>
      <c r="K1538" s="500" t="s">
        <v>256</v>
      </c>
      <c r="L1538" s="500" t="s">
        <v>1037</v>
      </c>
      <c r="M1538" s="500" t="s">
        <v>286</v>
      </c>
      <c r="N1538" s="501">
        <v>3</v>
      </c>
      <c r="U1538" s="500" t="s">
        <v>1046</v>
      </c>
      <c r="V1538" s="501">
        <v>2</v>
      </c>
      <c r="W1538" s="501">
        <v>573</v>
      </c>
    </row>
    <row r="1539" spans="1:23" ht="15">
      <c r="A1539" s="500" t="s">
        <v>1026</v>
      </c>
      <c r="B1539" s="500" t="s">
        <v>255</v>
      </c>
      <c r="C1539" s="500" t="s">
        <v>250</v>
      </c>
      <c r="D1539" s="500" t="s">
        <v>272</v>
      </c>
      <c r="E1539" s="501">
        <v>496</v>
      </c>
      <c r="G1539" s="500" t="s">
        <v>1046</v>
      </c>
      <c r="H1539" s="501">
        <v>3</v>
      </c>
      <c r="I1539" s="501">
        <v>476</v>
      </c>
      <c r="K1539" s="500" t="s">
        <v>256</v>
      </c>
      <c r="L1539" s="500" t="s">
        <v>1037</v>
      </c>
      <c r="M1539" s="500" t="s">
        <v>283</v>
      </c>
      <c r="N1539" s="501">
        <v>2817</v>
      </c>
      <c r="U1539" s="500" t="s">
        <v>1046</v>
      </c>
      <c r="V1539" s="501">
        <v>3</v>
      </c>
      <c r="W1539" s="501">
        <v>296</v>
      </c>
    </row>
    <row r="1540" spans="1:23" ht="15">
      <c r="A1540" s="500" t="s">
        <v>1026</v>
      </c>
      <c r="B1540" s="500" t="s">
        <v>255</v>
      </c>
      <c r="C1540" s="500" t="s">
        <v>250</v>
      </c>
      <c r="D1540" s="500" t="s">
        <v>273</v>
      </c>
      <c r="E1540" s="501">
        <v>371</v>
      </c>
      <c r="G1540" s="500" t="s">
        <v>1046</v>
      </c>
      <c r="H1540" s="501">
        <v>4</v>
      </c>
      <c r="I1540" s="501">
        <v>1883</v>
      </c>
      <c r="K1540" s="500" t="s">
        <v>256</v>
      </c>
      <c r="L1540" s="500" t="s">
        <v>1037</v>
      </c>
      <c r="M1540" s="500" t="s">
        <v>284</v>
      </c>
      <c r="N1540" s="501">
        <v>1</v>
      </c>
      <c r="U1540" s="500" t="s">
        <v>1046</v>
      </c>
      <c r="V1540" s="501">
        <v>4</v>
      </c>
      <c r="W1540" s="501">
        <v>1609</v>
      </c>
    </row>
    <row r="1541" spans="1:23" ht="15">
      <c r="A1541" s="500" t="s">
        <v>1026</v>
      </c>
      <c r="B1541" s="500" t="s">
        <v>274</v>
      </c>
      <c r="C1541" s="500" t="s">
        <v>249</v>
      </c>
      <c r="D1541" s="500" t="s">
        <v>272</v>
      </c>
      <c r="E1541" s="501">
        <v>2</v>
      </c>
      <c r="G1541" s="500" t="s">
        <v>1046</v>
      </c>
      <c r="H1541" s="501">
        <v>5</v>
      </c>
      <c r="I1541" s="501">
        <v>376</v>
      </c>
      <c r="K1541" s="500" t="s">
        <v>256</v>
      </c>
      <c r="L1541" s="500" t="s">
        <v>1037</v>
      </c>
      <c r="M1541" s="500" t="s">
        <v>285</v>
      </c>
      <c r="N1541" s="501">
        <v>69</v>
      </c>
      <c r="U1541" s="500" t="s">
        <v>1046</v>
      </c>
      <c r="V1541" s="501">
        <v>5</v>
      </c>
      <c r="W1541" s="501">
        <v>384</v>
      </c>
    </row>
    <row r="1542" spans="1:23" ht="15">
      <c r="A1542" s="500" t="s">
        <v>1026</v>
      </c>
      <c r="B1542" s="500" t="s">
        <v>274</v>
      </c>
      <c r="C1542" s="500" t="s">
        <v>249</v>
      </c>
      <c r="D1542" s="500" t="s">
        <v>273</v>
      </c>
      <c r="E1542" s="501">
        <v>4</v>
      </c>
      <c r="G1542" s="500" t="s">
        <v>1046</v>
      </c>
      <c r="H1542" s="501">
        <v>6</v>
      </c>
      <c r="I1542" s="501">
        <v>410</v>
      </c>
      <c r="K1542" s="500" t="s">
        <v>256</v>
      </c>
      <c r="L1542" s="500" t="s">
        <v>1037</v>
      </c>
      <c r="M1542" s="500" t="s">
        <v>256</v>
      </c>
      <c r="N1542" s="501">
        <v>1</v>
      </c>
      <c r="U1542" s="500" t="s">
        <v>1046</v>
      </c>
      <c r="V1542" s="501">
        <v>6</v>
      </c>
      <c r="W1542" s="501">
        <v>348</v>
      </c>
    </row>
    <row r="1543" spans="1:23" ht="15">
      <c r="A1543" s="500" t="s">
        <v>1026</v>
      </c>
      <c r="B1543" s="500" t="s">
        <v>274</v>
      </c>
      <c r="C1543" s="500" t="s">
        <v>250</v>
      </c>
      <c r="D1543" s="500" t="s">
        <v>272</v>
      </c>
      <c r="E1543" s="501">
        <v>1</v>
      </c>
      <c r="G1543" s="500" t="s">
        <v>1046</v>
      </c>
      <c r="H1543" s="501">
        <v>7</v>
      </c>
      <c r="I1543" s="501">
        <v>420</v>
      </c>
      <c r="K1543" s="500" t="s">
        <v>256</v>
      </c>
      <c r="L1543" s="500" t="s">
        <v>1037</v>
      </c>
      <c r="M1543" s="500" t="s">
        <v>257</v>
      </c>
      <c r="N1543" s="501">
        <v>112</v>
      </c>
      <c r="U1543" s="500" t="s">
        <v>1046</v>
      </c>
      <c r="V1543" s="501">
        <v>7</v>
      </c>
      <c r="W1543" s="501">
        <v>253</v>
      </c>
    </row>
    <row r="1544" spans="1:23" ht="15">
      <c r="A1544" s="500" t="s">
        <v>1026</v>
      </c>
      <c r="B1544" s="500" t="s">
        <v>274</v>
      </c>
      <c r="C1544" s="500" t="s">
        <v>250</v>
      </c>
      <c r="D1544" s="500" t="s">
        <v>273</v>
      </c>
      <c r="E1544" s="501">
        <v>4</v>
      </c>
      <c r="G1544" s="500" t="s">
        <v>1046</v>
      </c>
      <c r="H1544" s="501">
        <v>8</v>
      </c>
      <c r="I1544" s="501">
        <v>362</v>
      </c>
      <c r="K1544" s="500" t="s">
        <v>256</v>
      </c>
      <c r="L1544" s="500" t="s">
        <v>1038</v>
      </c>
      <c r="M1544" s="500" t="s">
        <v>254</v>
      </c>
      <c r="N1544" s="501">
        <v>47</v>
      </c>
      <c r="U1544" s="500" t="s">
        <v>1046</v>
      </c>
      <c r="V1544" s="501">
        <v>8</v>
      </c>
      <c r="W1544" s="501">
        <v>175</v>
      </c>
    </row>
    <row r="1545" spans="1:23" ht="15">
      <c r="A1545" s="500" t="s">
        <v>1026</v>
      </c>
      <c r="B1545" s="500" t="s">
        <v>275</v>
      </c>
      <c r="C1545" s="500" t="s">
        <v>249</v>
      </c>
      <c r="D1545" s="500" t="s">
        <v>272</v>
      </c>
      <c r="E1545" s="501">
        <v>693</v>
      </c>
      <c r="G1545" s="500" t="s">
        <v>1046</v>
      </c>
      <c r="H1545" s="501">
        <v>9</v>
      </c>
      <c r="I1545" s="501">
        <v>317</v>
      </c>
      <c r="K1545" s="500" t="s">
        <v>256</v>
      </c>
      <c r="L1545" s="500" t="s">
        <v>1038</v>
      </c>
      <c r="M1545" s="500" t="s">
        <v>561</v>
      </c>
      <c r="N1545" s="501">
        <v>1</v>
      </c>
      <c r="U1545" s="500" t="s">
        <v>1046</v>
      </c>
      <c r="V1545" s="501">
        <v>9</v>
      </c>
      <c r="W1545" s="501">
        <v>143</v>
      </c>
    </row>
    <row r="1546" spans="1:23" ht="15">
      <c r="A1546" s="500" t="s">
        <v>1026</v>
      </c>
      <c r="B1546" s="500" t="s">
        <v>275</v>
      </c>
      <c r="C1546" s="500" t="s">
        <v>249</v>
      </c>
      <c r="D1546" s="500" t="s">
        <v>273</v>
      </c>
      <c r="E1546" s="501">
        <v>427</v>
      </c>
      <c r="G1546" s="500" t="s">
        <v>1046</v>
      </c>
      <c r="H1546" s="501">
        <v>10</v>
      </c>
      <c r="I1546" s="501">
        <v>218</v>
      </c>
      <c r="K1546" s="500" t="s">
        <v>256</v>
      </c>
      <c r="L1546" s="500" t="s">
        <v>1038</v>
      </c>
      <c r="M1546" s="500" t="s">
        <v>562</v>
      </c>
      <c r="N1546" s="501">
        <v>31</v>
      </c>
      <c r="U1546" s="500" t="s">
        <v>1046</v>
      </c>
      <c r="V1546" s="501">
        <v>10</v>
      </c>
      <c r="W1546" s="501">
        <v>90</v>
      </c>
    </row>
    <row r="1547" spans="1:23" ht="15">
      <c r="A1547" s="500" t="s">
        <v>1026</v>
      </c>
      <c r="B1547" s="500" t="s">
        <v>275</v>
      </c>
      <c r="C1547" s="500" t="s">
        <v>250</v>
      </c>
      <c r="D1547" s="500" t="s">
        <v>272</v>
      </c>
      <c r="E1547" s="501">
        <v>668</v>
      </c>
      <c r="G1547" s="500" t="s">
        <v>1046</v>
      </c>
      <c r="H1547" s="501">
        <v>11</v>
      </c>
      <c r="I1547" s="501">
        <v>139</v>
      </c>
      <c r="K1547" s="500" t="s">
        <v>256</v>
      </c>
      <c r="L1547" s="500" t="s">
        <v>1038</v>
      </c>
      <c r="M1547" s="500" t="s">
        <v>558</v>
      </c>
      <c r="N1547" s="501">
        <v>49</v>
      </c>
      <c r="U1547" s="500" t="s">
        <v>1046</v>
      </c>
      <c r="V1547" s="501">
        <v>11</v>
      </c>
      <c r="W1547" s="501">
        <v>57</v>
      </c>
    </row>
    <row r="1548" spans="1:23" ht="15">
      <c r="A1548" s="500" t="s">
        <v>1026</v>
      </c>
      <c r="B1548" s="500" t="s">
        <v>275</v>
      </c>
      <c r="C1548" s="500" t="s">
        <v>250</v>
      </c>
      <c r="D1548" s="500" t="s">
        <v>273</v>
      </c>
      <c r="E1548" s="501">
        <v>318</v>
      </c>
      <c r="G1548" s="500" t="s">
        <v>1046</v>
      </c>
      <c r="H1548" s="501">
        <v>12</v>
      </c>
      <c r="I1548" s="501">
        <v>192</v>
      </c>
      <c r="K1548" s="500" t="s">
        <v>256</v>
      </c>
      <c r="L1548" s="500" t="s">
        <v>1038</v>
      </c>
      <c r="M1548" s="500" t="s">
        <v>563</v>
      </c>
      <c r="N1548" s="501">
        <v>1</v>
      </c>
      <c r="U1548" s="500" t="s">
        <v>1046</v>
      </c>
      <c r="V1548" s="501">
        <v>12</v>
      </c>
      <c r="W1548" s="501">
        <v>87</v>
      </c>
    </row>
    <row r="1549" spans="1:23" ht="15">
      <c r="A1549" s="500" t="s">
        <v>1027</v>
      </c>
      <c r="B1549" s="500" t="s">
        <v>254</v>
      </c>
      <c r="C1549" s="500" t="s">
        <v>249</v>
      </c>
      <c r="D1549" s="500" t="s">
        <v>272</v>
      </c>
      <c r="E1549" s="501">
        <v>2175</v>
      </c>
      <c r="G1549" s="500" t="s">
        <v>1047</v>
      </c>
      <c r="H1549" s="501">
        <v>0</v>
      </c>
      <c r="I1549" s="501">
        <v>95</v>
      </c>
      <c r="K1549" s="500" t="s">
        <v>256</v>
      </c>
      <c r="L1549" s="500" t="s">
        <v>1038</v>
      </c>
      <c r="M1549" s="500" t="s">
        <v>255</v>
      </c>
      <c r="N1549" s="501">
        <v>3</v>
      </c>
      <c r="U1549" s="500" t="s">
        <v>1047</v>
      </c>
      <c r="V1549" s="501">
        <v>0</v>
      </c>
      <c r="W1549" s="501">
        <v>2</v>
      </c>
    </row>
    <row r="1550" spans="1:23" ht="15">
      <c r="A1550" s="500" t="s">
        <v>1027</v>
      </c>
      <c r="B1550" s="500" t="s">
        <v>254</v>
      </c>
      <c r="C1550" s="500" t="s">
        <v>249</v>
      </c>
      <c r="D1550" s="500" t="s">
        <v>273</v>
      </c>
      <c r="E1550" s="501">
        <v>515</v>
      </c>
      <c r="G1550" s="500" t="s">
        <v>1047</v>
      </c>
      <c r="H1550" s="501">
        <v>1</v>
      </c>
      <c r="I1550" s="501">
        <v>596</v>
      </c>
      <c r="K1550" s="500" t="s">
        <v>256</v>
      </c>
      <c r="L1550" s="500" t="s">
        <v>1038</v>
      </c>
      <c r="M1550" s="500" t="s">
        <v>567</v>
      </c>
      <c r="N1550" s="501">
        <v>1</v>
      </c>
      <c r="U1550" s="500" t="s">
        <v>1047</v>
      </c>
      <c r="V1550" s="501">
        <v>1</v>
      </c>
      <c r="W1550" s="501">
        <v>3</v>
      </c>
    </row>
    <row r="1551" spans="1:23" ht="15">
      <c r="A1551" s="500" t="s">
        <v>1027</v>
      </c>
      <c r="B1551" s="500" t="s">
        <v>254</v>
      </c>
      <c r="C1551" s="500" t="s">
        <v>250</v>
      </c>
      <c r="D1551" s="500" t="s">
        <v>272</v>
      </c>
      <c r="E1551" s="501">
        <v>2417</v>
      </c>
      <c r="G1551" s="500" t="s">
        <v>1047</v>
      </c>
      <c r="H1551" s="501">
        <v>2</v>
      </c>
      <c r="I1551" s="501">
        <v>1939</v>
      </c>
      <c r="K1551" s="500" t="s">
        <v>256</v>
      </c>
      <c r="L1551" s="500" t="s">
        <v>1038</v>
      </c>
      <c r="M1551" s="500" t="s">
        <v>569</v>
      </c>
      <c r="N1551" s="501">
        <v>4</v>
      </c>
      <c r="U1551" s="500" t="s">
        <v>1047</v>
      </c>
      <c r="V1551" s="501">
        <v>2</v>
      </c>
      <c r="W1551" s="501">
        <v>16</v>
      </c>
    </row>
    <row r="1552" spans="1:23" ht="15">
      <c r="A1552" s="500" t="s">
        <v>1027</v>
      </c>
      <c r="B1552" s="500" t="s">
        <v>254</v>
      </c>
      <c r="C1552" s="500" t="s">
        <v>250</v>
      </c>
      <c r="D1552" s="500" t="s">
        <v>273</v>
      </c>
      <c r="E1552" s="501">
        <v>514</v>
      </c>
      <c r="G1552" s="500" t="s">
        <v>1047</v>
      </c>
      <c r="H1552" s="501">
        <v>3</v>
      </c>
      <c r="I1552" s="501">
        <v>840</v>
      </c>
      <c r="K1552" s="500" t="s">
        <v>256</v>
      </c>
      <c r="L1552" s="500" t="s">
        <v>1038</v>
      </c>
      <c r="M1552" s="500" t="s">
        <v>286</v>
      </c>
      <c r="N1552" s="501">
        <v>5</v>
      </c>
      <c r="U1552" s="500" t="s">
        <v>1047</v>
      </c>
      <c r="V1552" s="501">
        <v>3</v>
      </c>
      <c r="W1552" s="501">
        <v>5</v>
      </c>
    </row>
    <row r="1553" spans="1:23" ht="15">
      <c r="A1553" s="500" t="s">
        <v>1027</v>
      </c>
      <c r="B1553" s="500" t="s">
        <v>255</v>
      </c>
      <c r="C1553" s="500" t="s">
        <v>249</v>
      </c>
      <c r="D1553" s="500" t="s">
        <v>272</v>
      </c>
      <c r="E1553" s="501">
        <v>1418</v>
      </c>
      <c r="G1553" s="500" t="s">
        <v>1047</v>
      </c>
      <c r="H1553" s="501">
        <v>4</v>
      </c>
      <c r="I1553" s="501">
        <v>2146</v>
      </c>
      <c r="K1553" s="500" t="s">
        <v>256</v>
      </c>
      <c r="L1553" s="500" t="s">
        <v>1038</v>
      </c>
      <c r="M1553" s="500" t="s">
        <v>283</v>
      </c>
      <c r="N1553" s="501">
        <v>3501</v>
      </c>
      <c r="U1553" s="500" t="s">
        <v>1047</v>
      </c>
      <c r="V1553" s="501">
        <v>4</v>
      </c>
      <c r="W1553" s="501">
        <v>97</v>
      </c>
    </row>
    <row r="1554" spans="1:23" ht="15">
      <c r="A1554" s="500" t="s">
        <v>1027</v>
      </c>
      <c r="B1554" s="500" t="s">
        <v>255</v>
      </c>
      <c r="C1554" s="500" t="s">
        <v>249</v>
      </c>
      <c r="D1554" s="500" t="s">
        <v>273</v>
      </c>
      <c r="E1554" s="501">
        <v>416</v>
      </c>
      <c r="G1554" s="500" t="s">
        <v>1047</v>
      </c>
      <c r="H1554" s="501">
        <v>5</v>
      </c>
      <c r="I1554" s="501">
        <v>279</v>
      </c>
      <c r="K1554" s="500" t="s">
        <v>256</v>
      </c>
      <c r="L1554" s="500" t="s">
        <v>1038</v>
      </c>
      <c r="M1554" s="500" t="s">
        <v>284</v>
      </c>
      <c r="N1554" s="501">
        <v>1</v>
      </c>
      <c r="U1554" s="500" t="s">
        <v>1047</v>
      </c>
      <c r="V1554" s="501">
        <v>5</v>
      </c>
      <c r="W1554" s="501">
        <v>11</v>
      </c>
    </row>
    <row r="1555" spans="1:23" ht="15">
      <c r="A1555" s="500" t="s">
        <v>1027</v>
      </c>
      <c r="B1555" s="500" t="s">
        <v>255</v>
      </c>
      <c r="C1555" s="500" t="s">
        <v>250</v>
      </c>
      <c r="D1555" s="500" t="s">
        <v>272</v>
      </c>
      <c r="E1555" s="501">
        <v>1739</v>
      </c>
      <c r="G1555" s="500" t="s">
        <v>1047</v>
      </c>
      <c r="H1555" s="501">
        <v>6</v>
      </c>
      <c r="I1555" s="501">
        <v>214</v>
      </c>
      <c r="K1555" s="500" t="s">
        <v>256</v>
      </c>
      <c r="L1555" s="500" t="s">
        <v>1038</v>
      </c>
      <c r="M1555" s="500" t="s">
        <v>285</v>
      </c>
      <c r="N1555" s="501">
        <v>39</v>
      </c>
      <c r="U1555" s="500" t="s">
        <v>1047</v>
      </c>
      <c r="V1555" s="501">
        <v>6</v>
      </c>
      <c r="W1555" s="501">
        <v>5</v>
      </c>
    </row>
    <row r="1556" spans="1:23" ht="15">
      <c r="A1556" s="500" t="s">
        <v>1027</v>
      </c>
      <c r="B1556" s="500" t="s">
        <v>255</v>
      </c>
      <c r="C1556" s="500" t="s">
        <v>250</v>
      </c>
      <c r="D1556" s="500" t="s">
        <v>273</v>
      </c>
      <c r="E1556" s="501">
        <v>394</v>
      </c>
      <c r="G1556" s="500" t="s">
        <v>1047</v>
      </c>
      <c r="H1556" s="501">
        <v>7</v>
      </c>
      <c r="I1556" s="501">
        <v>229</v>
      </c>
      <c r="K1556" s="500" t="s">
        <v>256</v>
      </c>
      <c r="L1556" s="500" t="s">
        <v>1038</v>
      </c>
      <c r="M1556" s="500" t="s">
        <v>257</v>
      </c>
      <c r="N1556" s="501">
        <v>37</v>
      </c>
      <c r="U1556" s="500" t="s">
        <v>1047</v>
      </c>
      <c r="V1556" s="501">
        <v>7</v>
      </c>
      <c r="W1556" s="501">
        <v>4</v>
      </c>
    </row>
    <row r="1557" spans="1:23" ht="15">
      <c r="A1557" s="500" t="s">
        <v>1027</v>
      </c>
      <c r="B1557" s="500" t="s">
        <v>274</v>
      </c>
      <c r="C1557" s="500" t="s">
        <v>249</v>
      </c>
      <c r="D1557" s="500" t="s">
        <v>272</v>
      </c>
      <c r="E1557" s="501">
        <v>5</v>
      </c>
      <c r="G1557" s="500" t="s">
        <v>1047</v>
      </c>
      <c r="H1557" s="501">
        <v>8</v>
      </c>
      <c r="I1557" s="501">
        <v>140</v>
      </c>
      <c r="K1557" s="500" t="s">
        <v>256</v>
      </c>
      <c r="L1557" s="500" t="s">
        <v>1042</v>
      </c>
      <c r="M1557" s="500" t="s">
        <v>254</v>
      </c>
      <c r="N1557" s="501">
        <v>289</v>
      </c>
      <c r="U1557" s="500" t="s">
        <v>1047</v>
      </c>
      <c r="V1557" s="501">
        <v>8</v>
      </c>
      <c r="W1557" s="501">
        <v>3</v>
      </c>
    </row>
    <row r="1558" spans="1:23" ht="15">
      <c r="A1558" s="500" t="s">
        <v>1027</v>
      </c>
      <c r="B1558" s="500" t="s">
        <v>274</v>
      </c>
      <c r="C1558" s="500" t="s">
        <v>249</v>
      </c>
      <c r="D1558" s="500" t="s">
        <v>273</v>
      </c>
      <c r="E1558" s="501">
        <v>3</v>
      </c>
      <c r="G1558" s="500" t="s">
        <v>1047</v>
      </c>
      <c r="H1558" s="501">
        <v>9</v>
      </c>
      <c r="I1558" s="501">
        <v>131</v>
      </c>
      <c r="K1558" s="500" t="s">
        <v>256</v>
      </c>
      <c r="L1558" s="500" t="s">
        <v>1042</v>
      </c>
      <c r="M1558" s="500" t="s">
        <v>564</v>
      </c>
      <c r="N1558" s="501">
        <v>3</v>
      </c>
      <c r="U1558" s="500" t="s">
        <v>1047</v>
      </c>
      <c r="V1558" s="501">
        <v>12</v>
      </c>
      <c r="W1558" s="501">
        <v>2</v>
      </c>
    </row>
    <row r="1559" spans="1:23" ht="15">
      <c r="A1559" s="500" t="s">
        <v>1027</v>
      </c>
      <c r="B1559" s="500" t="s">
        <v>274</v>
      </c>
      <c r="C1559" s="500" t="s">
        <v>250</v>
      </c>
      <c r="D1559" s="500" t="s">
        <v>272</v>
      </c>
      <c r="E1559" s="501">
        <v>4</v>
      </c>
      <c r="G1559" s="500" t="s">
        <v>1047</v>
      </c>
      <c r="H1559" s="501">
        <v>10</v>
      </c>
      <c r="I1559" s="501">
        <v>80</v>
      </c>
      <c r="K1559" s="500" t="s">
        <v>256</v>
      </c>
      <c r="L1559" s="500" t="s">
        <v>1042</v>
      </c>
      <c r="M1559" s="500" t="s">
        <v>561</v>
      </c>
      <c r="N1559" s="501">
        <v>1</v>
      </c>
      <c r="U1559" s="500" t="s">
        <v>1048</v>
      </c>
      <c r="V1559" s="501">
        <v>0</v>
      </c>
      <c r="W1559" s="501">
        <v>5</v>
      </c>
    </row>
    <row r="1560" spans="1:23" ht="15">
      <c r="A1560" s="500" t="s">
        <v>1027</v>
      </c>
      <c r="B1560" s="500" t="s">
        <v>274</v>
      </c>
      <c r="C1560" s="500" t="s">
        <v>250</v>
      </c>
      <c r="D1560" s="500" t="s">
        <v>273</v>
      </c>
      <c r="E1560" s="501">
        <v>5</v>
      </c>
      <c r="G1560" s="500" t="s">
        <v>1047</v>
      </c>
      <c r="H1560" s="501">
        <v>11</v>
      </c>
      <c r="I1560" s="501">
        <v>142</v>
      </c>
      <c r="K1560" s="500" t="s">
        <v>256</v>
      </c>
      <c r="L1560" s="500" t="s">
        <v>1042</v>
      </c>
      <c r="M1560" s="500" t="s">
        <v>562</v>
      </c>
      <c r="N1560" s="501">
        <v>1</v>
      </c>
      <c r="U1560" s="500" t="s">
        <v>1048</v>
      </c>
      <c r="V1560" s="501">
        <v>1</v>
      </c>
      <c r="W1560" s="501">
        <v>43</v>
      </c>
    </row>
    <row r="1561" spans="1:23" ht="15">
      <c r="A1561" s="500" t="s">
        <v>1027</v>
      </c>
      <c r="B1561" s="500" t="s">
        <v>275</v>
      </c>
      <c r="C1561" s="500" t="s">
        <v>249</v>
      </c>
      <c r="D1561" s="500" t="s">
        <v>272</v>
      </c>
      <c r="E1561" s="501">
        <v>1106</v>
      </c>
      <c r="G1561" s="500" t="s">
        <v>1047</v>
      </c>
      <c r="H1561" s="501">
        <v>12</v>
      </c>
      <c r="I1561" s="501">
        <v>151</v>
      </c>
      <c r="K1561" s="500" t="s">
        <v>256</v>
      </c>
      <c r="L1561" s="500" t="s">
        <v>1042</v>
      </c>
      <c r="M1561" s="500" t="s">
        <v>558</v>
      </c>
      <c r="N1561" s="501">
        <v>101</v>
      </c>
      <c r="U1561" s="500" t="s">
        <v>1048</v>
      </c>
      <c r="V1561" s="501">
        <v>2</v>
      </c>
      <c r="W1561" s="501">
        <v>113</v>
      </c>
    </row>
    <row r="1562" spans="1:23" ht="15">
      <c r="A1562" s="500" t="s">
        <v>1027</v>
      </c>
      <c r="B1562" s="500" t="s">
        <v>275</v>
      </c>
      <c r="C1562" s="500" t="s">
        <v>249</v>
      </c>
      <c r="D1562" s="500" t="s">
        <v>273</v>
      </c>
      <c r="E1562" s="501">
        <v>281</v>
      </c>
      <c r="G1562" s="500" t="s">
        <v>1048</v>
      </c>
      <c r="H1562" s="501">
        <v>0</v>
      </c>
      <c r="I1562" s="501">
        <v>60</v>
      </c>
      <c r="K1562" s="500" t="s">
        <v>256</v>
      </c>
      <c r="L1562" s="500" t="s">
        <v>1042</v>
      </c>
      <c r="M1562" s="500" t="s">
        <v>563</v>
      </c>
      <c r="N1562" s="501">
        <v>3</v>
      </c>
      <c r="U1562" s="500" t="s">
        <v>1048</v>
      </c>
      <c r="V1562" s="501">
        <v>3</v>
      </c>
      <c r="W1562" s="501">
        <v>58</v>
      </c>
    </row>
    <row r="1563" spans="1:23" ht="15">
      <c r="A1563" s="500" t="s">
        <v>1027</v>
      </c>
      <c r="B1563" s="500" t="s">
        <v>275</v>
      </c>
      <c r="C1563" s="500" t="s">
        <v>250</v>
      </c>
      <c r="D1563" s="500" t="s">
        <v>272</v>
      </c>
      <c r="E1563" s="501">
        <v>1032</v>
      </c>
      <c r="G1563" s="500" t="s">
        <v>1048</v>
      </c>
      <c r="H1563" s="501">
        <v>1</v>
      </c>
      <c r="I1563" s="501">
        <v>313</v>
      </c>
      <c r="K1563" s="500" t="s">
        <v>256</v>
      </c>
      <c r="L1563" s="500" t="s">
        <v>1042</v>
      </c>
      <c r="M1563" s="500" t="s">
        <v>559</v>
      </c>
      <c r="N1563" s="501">
        <v>1918</v>
      </c>
      <c r="U1563" s="500" t="s">
        <v>1048</v>
      </c>
      <c r="V1563" s="501">
        <v>4</v>
      </c>
      <c r="W1563" s="501">
        <v>322</v>
      </c>
    </row>
    <row r="1564" spans="1:23" ht="15">
      <c r="A1564" s="500" t="s">
        <v>1027</v>
      </c>
      <c r="B1564" s="500" t="s">
        <v>275</v>
      </c>
      <c r="C1564" s="500" t="s">
        <v>250</v>
      </c>
      <c r="D1564" s="500" t="s">
        <v>273</v>
      </c>
      <c r="E1564" s="501">
        <v>245</v>
      </c>
      <c r="G1564" s="500" t="s">
        <v>1048</v>
      </c>
      <c r="H1564" s="501">
        <v>2</v>
      </c>
      <c r="I1564" s="501">
        <v>882</v>
      </c>
      <c r="K1564" s="500" t="s">
        <v>256</v>
      </c>
      <c r="L1564" s="500" t="s">
        <v>1042</v>
      </c>
      <c r="M1564" s="500" t="s">
        <v>566</v>
      </c>
      <c r="N1564" s="501">
        <v>268</v>
      </c>
      <c r="U1564" s="500" t="s">
        <v>1048</v>
      </c>
      <c r="V1564" s="501">
        <v>5</v>
      </c>
      <c r="W1564" s="501">
        <v>60</v>
      </c>
    </row>
    <row r="1565" spans="1:23" ht="15">
      <c r="A1565" s="500" t="s">
        <v>1028</v>
      </c>
      <c r="B1565" s="500" t="s">
        <v>254</v>
      </c>
      <c r="C1565" s="500" t="s">
        <v>249</v>
      </c>
      <c r="D1565" s="500" t="s">
        <v>272</v>
      </c>
      <c r="E1565" s="501">
        <v>4</v>
      </c>
      <c r="G1565" s="500" t="s">
        <v>1048</v>
      </c>
      <c r="H1565" s="501">
        <v>3</v>
      </c>
      <c r="I1565" s="501">
        <v>492</v>
      </c>
      <c r="K1565" s="500" t="s">
        <v>256</v>
      </c>
      <c r="L1565" s="500" t="s">
        <v>1042</v>
      </c>
      <c r="M1565" s="500" t="s">
        <v>560</v>
      </c>
      <c r="N1565" s="501">
        <v>36</v>
      </c>
      <c r="U1565" s="500" t="s">
        <v>1048</v>
      </c>
      <c r="V1565" s="501">
        <v>6</v>
      </c>
      <c r="W1565" s="501">
        <v>60</v>
      </c>
    </row>
    <row r="1566" spans="1:23" ht="15">
      <c r="A1566" s="500" t="s">
        <v>1028</v>
      </c>
      <c r="B1566" s="500" t="s">
        <v>254</v>
      </c>
      <c r="C1566" s="500" t="s">
        <v>249</v>
      </c>
      <c r="D1566" s="500" t="s">
        <v>273</v>
      </c>
      <c r="E1566" s="501">
        <v>2</v>
      </c>
      <c r="G1566" s="500" t="s">
        <v>1048</v>
      </c>
      <c r="H1566" s="501">
        <v>4</v>
      </c>
      <c r="I1566" s="501">
        <v>2022</v>
      </c>
      <c r="K1566" s="500" t="s">
        <v>256</v>
      </c>
      <c r="L1566" s="500" t="s">
        <v>1042</v>
      </c>
      <c r="M1566" s="500" t="s">
        <v>255</v>
      </c>
      <c r="N1566" s="501">
        <v>56</v>
      </c>
      <c r="U1566" s="500" t="s">
        <v>1048</v>
      </c>
      <c r="V1566" s="501">
        <v>7</v>
      </c>
      <c r="W1566" s="501">
        <v>45</v>
      </c>
    </row>
    <row r="1567" spans="1:23" ht="15">
      <c r="A1567" s="500" t="s">
        <v>1028</v>
      </c>
      <c r="B1567" s="500" t="s">
        <v>254</v>
      </c>
      <c r="C1567" s="500" t="s">
        <v>250</v>
      </c>
      <c r="D1567" s="500" t="s">
        <v>272</v>
      </c>
      <c r="E1567" s="501">
        <v>2</v>
      </c>
      <c r="G1567" s="500" t="s">
        <v>1048</v>
      </c>
      <c r="H1567" s="501">
        <v>5</v>
      </c>
      <c r="I1567" s="501">
        <v>309</v>
      </c>
      <c r="K1567" s="500" t="s">
        <v>256</v>
      </c>
      <c r="L1567" s="500" t="s">
        <v>1042</v>
      </c>
      <c r="M1567" s="500" t="s">
        <v>569</v>
      </c>
      <c r="N1567" s="501">
        <v>4</v>
      </c>
      <c r="U1567" s="500" t="s">
        <v>1048</v>
      </c>
      <c r="V1567" s="501">
        <v>8</v>
      </c>
      <c r="W1567" s="501">
        <v>32</v>
      </c>
    </row>
    <row r="1568" spans="1:23" ht="15">
      <c r="A1568" s="500" t="s">
        <v>1028</v>
      </c>
      <c r="B1568" s="500" t="s">
        <v>254</v>
      </c>
      <c r="C1568" s="500" t="s">
        <v>249</v>
      </c>
      <c r="D1568" s="500" t="s">
        <v>272</v>
      </c>
      <c r="E1568" s="501">
        <v>1726</v>
      </c>
      <c r="G1568" s="500" t="s">
        <v>1048</v>
      </c>
      <c r="H1568" s="501">
        <v>6</v>
      </c>
      <c r="I1568" s="501">
        <v>304</v>
      </c>
      <c r="K1568" s="500" t="s">
        <v>256</v>
      </c>
      <c r="L1568" s="500" t="s">
        <v>1042</v>
      </c>
      <c r="M1568" s="500" t="s">
        <v>1105</v>
      </c>
      <c r="N1568" s="501">
        <v>3</v>
      </c>
      <c r="U1568" s="500" t="s">
        <v>1048</v>
      </c>
      <c r="V1568" s="501">
        <v>9</v>
      </c>
      <c r="W1568" s="501">
        <v>28</v>
      </c>
    </row>
    <row r="1569" spans="1:23" ht="15">
      <c r="A1569" s="500" t="s">
        <v>1028</v>
      </c>
      <c r="B1569" s="500" t="s">
        <v>254</v>
      </c>
      <c r="C1569" s="500" t="s">
        <v>249</v>
      </c>
      <c r="D1569" s="500" t="s">
        <v>273</v>
      </c>
      <c r="E1569" s="501">
        <v>1617</v>
      </c>
      <c r="G1569" s="500" t="s">
        <v>1048</v>
      </c>
      <c r="H1569" s="501">
        <v>7</v>
      </c>
      <c r="I1569" s="501">
        <v>307</v>
      </c>
      <c r="K1569" s="500" t="s">
        <v>256</v>
      </c>
      <c r="L1569" s="500" t="s">
        <v>1042</v>
      </c>
      <c r="M1569" s="500" t="s">
        <v>274</v>
      </c>
      <c r="N1569" s="501">
        <v>22</v>
      </c>
      <c r="U1569" s="500" t="s">
        <v>1048</v>
      </c>
      <c r="V1569" s="501">
        <v>10</v>
      </c>
      <c r="W1569" s="501">
        <v>20</v>
      </c>
    </row>
    <row r="1570" spans="1:23" ht="15">
      <c r="A1570" s="500" t="s">
        <v>1028</v>
      </c>
      <c r="B1570" s="500" t="s">
        <v>254</v>
      </c>
      <c r="C1570" s="500" t="s">
        <v>250</v>
      </c>
      <c r="D1570" s="500" t="s">
        <v>272</v>
      </c>
      <c r="E1570" s="501">
        <v>1741</v>
      </c>
      <c r="G1570" s="500" t="s">
        <v>1048</v>
      </c>
      <c r="H1570" s="501">
        <v>8</v>
      </c>
      <c r="I1570" s="501">
        <v>230</v>
      </c>
      <c r="K1570" s="500" t="s">
        <v>256</v>
      </c>
      <c r="L1570" s="500" t="s">
        <v>1042</v>
      </c>
      <c r="M1570" s="500" t="s">
        <v>286</v>
      </c>
      <c r="N1570" s="501">
        <v>5</v>
      </c>
      <c r="U1570" s="500" t="s">
        <v>1048</v>
      </c>
      <c r="V1570" s="501">
        <v>11</v>
      </c>
      <c r="W1570" s="501">
        <v>10</v>
      </c>
    </row>
    <row r="1571" spans="1:23" ht="15">
      <c r="A1571" s="500" t="s">
        <v>1028</v>
      </c>
      <c r="B1571" s="500" t="s">
        <v>254</v>
      </c>
      <c r="C1571" s="500" t="s">
        <v>250</v>
      </c>
      <c r="D1571" s="500" t="s">
        <v>273</v>
      </c>
      <c r="E1571" s="501">
        <v>1403</v>
      </c>
      <c r="G1571" s="500" t="s">
        <v>1048</v>
      </c>
      <c r="H1571" s="501">
        <v>9</v>
      </c>
      <c r="I1571" s="501">
        <v>165</v>
      </c>
      <c r="K1571" s="500" t="s">
        <v>256</v>
      </c>
      <c r="L1571" s="500" t="s">
        <v>1042</v>
      </c>
      <c r="M1571" s="500" t="s">
        <v>283</v>
      </c>
      <c r="N1571" s="501">
        <v>14160</v>
      </c>
      <c r="U1571" s="500" t="s">
        <v>1048</v>
      </c>
      <c r="V1571" s="501">
        <v>12</v>
      </c>
      <c r="W1571" s="501">
        <v>8</v>
      </c>
    </row>
    <row r="1572" spans="1:23" ht="15">
      <c r="A1572" s="500" t="s">
        <v>1028</v>
      </c>
      <c r="B1572" s="500" t="s">
        <v>255</v>
      </c>
      <c r="C1572" s="500" t="s">
        <v>249</v>
      </c>
      <c r="D1572" s="500" t="s">
        <v>272</v>
      </c>
      <c r="E1572" s="501">
        <v>1792</v>
      </c>
      <c r="G1572" s="500" t="s">
        <v>1048</v>
      </c>
      <c r="H1572" s="501">
        <v>10</v>
      </c>
      <c r="I1572" s="501">
        <v>118</v>
      </c>
      <c r="K1572" s="500" t="s">
        <v>256</v>
      </c>
      <c r="L1572" s="500" t="s">
        <v>1042</v>
      </c>
      <c r="M1572" s="500" t="s">
        <v>284</v>
      </c>
      <c r="N1572" s="501">
        <v>4</v>
      </c>
      <c r="U1572" s="500" t="s">
        <v>1049</v>
      </c>
      <c r="V1572" s="501">
        <v>0</v>
      </c>
      <c r="W1572" s="501">
        <v>136</v>
      </c>
    </row>
    <row r="1573" spans="1:23" ht="15">
      <c r="A1573" s="500" t="s">
        <v>1028</v>
      </c>
      <c r="B1573" s="500" t="s">
        <v>255</v>
      </c>
      <c r="C1573" s="500" t="s">
        <v>249</v>
      </c>
      <c r="D1573" s="500" t="s">
        <v>273</v>
      </c>
      <c r="E1573" s="501">
        <v>1102</v>
      </c>
      <c r="G1573" s="500" t="s">
        <v>1048</v>
      </c>
      <c r="H1573" s="501">
        <v>11</v>
      </c>
      <c r="I1573" s="501">
        <v>88</v>
      </c>
      <c r="K1573" s="500" t="s">
        <v>256</v>
      </c>
      <c r="L1573" s="500" t="s">
        <v>1042</v>
      </c>
      <c r="M1573" s="500" t="s">
        <v>285</v>
      </c>
      <c r="N1573" s="501">
        <v>151</v>
      </c>
      <c r="U1573" s="500" t="s">
        <v>1049</v>
      </c>
      <c r="V1573" s="501">
        <v>1</v>
      </c>
      <c r="W1573" s="501">
        <v>744</v>
      </c>
    </row>
    <row r="1574" spans="1:23" ht="15">
      <c r="A1574" s="500" t="s">
        <v>1028</v>
      </c>
      <c r="B1574" s="500" t="s">
        <v>255</v>
      </c>
      <c r="C1574" s="500" t="s">
        <v>250</v>
      </c>
      <c r="D1574" s="500" t="s">
        <v>272</v>
      </c>
      <c r="E1574" s="501">
        <v>1743</v>
      </c>
      <c r="G1574" s="500" t="s">
        <v>1048</v>
      </c>
      <c r="H1574" s="501">
        <v>12</v>
      </c>
      <c r="I1574" s="501">
        <v>123</v>
      </c>
      <c r="K1574" s="500" t="s">
        <v>256</v>
      </c>
      <c r="L1574" s="500" t="s">
        <v>1042</v>
      </c>
      <c r="M1574" s="500" t="s">
        <v>256</v>
      </c>
      <c r="N1574" s="501">
        <v>8</v>
      </c>
      <c r="U1574" s="500" t="s">
        <v>1049</v>
      </c>
      <c r="V1574" s="501">
        <v>2</v>
      </c>
      <c r="W1574" s="501">
        <v>2449</v>
      </c>
    </row>
    <row r="1575" spans="1:23" ht="15">
      <c r="A1575" s="500" t="s">
        <v>1028</v>
      </c>
      <c r="B1575" s="500" t="s">
        <v>255</v>
      </c>
      <c r="C1575" s="500" t="s">
        <v>250</v>
      </c>
      <c r="D1575" s="500" t="s">
        <v>273</v>
      </c>
      <c r="E1575" s="501">
        <v>850</v>
      </c>
      <c r="G1575" s="500" t="s">
        <v>1049</v>
      </c>
      <c r="H1575" s="501">
        <v>0</v>
      </c>
      <c r="I1575" s="501">
        <v>385</v>
      </c>
      <c r="K1575" s="500" t="s">
        <v>256</v>
      </c>
      <c r="L1575" s="500" t="s">
        <v>1042</v>
      </c>
      <c r="M1575" s="500" t="s">
        <v>257</v>
      </c>
      <c r="N1575" s="501">
        <v>7893</v>
      </c>
      <c r="U1575" s="500" t="s">
        <v>1049</v>
      </c>
      <c r="V1575" s="501">
        <v>3</v>
      </c>
      <c r="W1575" s="501">
        <v>1095</v>
      </c>
    </row>
    <row r="1576" spans="1:23" ht="15">
      <c r="A1576" s="500" t="s">
        <v>1028</v>
      </c>
      <c r="B1576" s="500" t="s">
        <v>274</v>
      </c>
      <c r="C1576" s="500" t="s">
        <v>249</v>
      </c>
      <c r="D1576" s="500" t="s">
        <v>272</v>
      </c>
      <c r="E1576" s="501">
        <v>25</v>
      </c>
      <c r="G1576" s="500" t="s">
        <v>1049</v>
      </c>
      <c r="H1576" s="501">
        <v>1</v>
      </c>
      <c r="I1576" s="501">
        <v>1672</v>
      </c>
      <c r="K1576" s="500" t="s">
        <v>256</v>
      </c>
      <c r="L1576" s="500" t="s">
        <v>1044</v>
      </c>
      <c r="M1576" s="500" t="s">
        <v>254</v>
      </c>
      <c r="N1576" s="501">
        <v>1</v>
      </c>
      <c r="U1576" s="500" t="s">
        <v>1049</v>
      </c>
      <c r="V1576" s="501">
        <v>4</v>
      </c>
      <c r="W1576" s="501">
        <v>6748</v>
      </c>
    </row>
    <row r="1577" spans="1:23" ht="15">
      <c r="A1577" s="500" t="s">
        <v>1028</v>
      </c>
      <c r="B1577" s="500" t="s">
        <v>274</v>
      </c>
      <c r="C1577" s="500" t="s">
        <v>249</v>
      </c>
      <c r="D1577" s="500" t="s">
        <v>273</v>
      </c>
      <c r="E1577" s="501">
        <v>14</v>
      </c>
      <c r="G1577" s="500" t="s">
        <v>1049</v>
      </c>
      <c r="H1577" s="501">
        <v>2</v>
      </c>
      <c r="I1577" s="501">
        <v>5472</v>
      </c>
      <c r="K1577" s="500" t="s">
        <v>256</v>
      </c>
      <c r="L1577" s="500" t="s">
        <v>1044</v>
      </c>
      <c r="M1577" s="500" t="s">
        <v>561</v>
      </c>
      <c r="N1577" s="501">
        <v>37</v>
      </c>
      <c r="U1577" s="500" t="s">
        <v>1049</v>
      </c>
      <c r="V1577" s="501">
        <v>5</v>
      </c>
      <c r="W1577" s="501">
        <v>985</v>
      </c>
    </row>
    <row r="1578" spans="1:23" ht="15">
      <c r="A1578" s="500" t="s">
        <v>1028</v>
      </c>
      <c r="B1578" s="500" t="s">
        <v>274</v>
      </c>
      <c r="C1578" s="500" t="s">
        <v>250</v>
      </c>
      <c r="D1578" s="500" t="s">
        <v>272</v>
      </c>
      <c r="E1578" s="501">
        <v>18</v>
      </c>
      <c r="G1578" s="500" t="s">
        <v>1049</v>
      </c>
      <c r="H1578" s="501">
        <v>3</v>
      </c>
      <c r="I1578" s="501">
        <v>2619</v>
      </c>
      <c r="K1578" s="500" t="s">
        <v>256</v>
      </c>
      <c r="L1578" s="500" t="s">
        <v>1044</v>
      </c>
      <c r="M1578" s="500" t="s">
        <v>558</v>
      </c>
      <c r="N1578" s="501">
        <v>146</v>
      </c>
      <c r="U1578" s="500" t="s">
        <v>1049</v>
      </c>
      <c r="V1578" s="501">
        <v>6</v>
      </c>
      <c r="W1578" s="501">
        <v>877</v>
      </c>
    </row>
    <row r="1579" spans="1:23" ht="15">
      <c r="A1579" s="500" t="s">
        <v>1028</v>
      </c>
      <c r="B1579" s="500" t="s">
        <v>274</v>
      </c>
      <c r="C1579" s="500" t="s">
        <v>250</v>
      </c>
      <c r="D1579" s="500" t="s">
        <v>273</v>
      </c>
      <c r="E1579" s="501">
        <v>13</v>
      </c>
      <c r="G1579" s="500" t="s">
        <v>1049</v>
      </c>
      <c r="H1579" s="501">
        <v>4</v>
      </c>
      <c r="I1579" s="501">
        <v>10388</v>
      </c>
      <c r="K1579" s="500" t="s">
        <v>256</v>
      </c>
      <c r="L1579" s="500" t="s">
        <v>1044</v>
      </c>
      <c r="M1579" s="500" t="s">
        <v>563</v>
      </c>
      <c r="N1579" s="501">
        <v>4</v>
      </c>
      <c r="U1579" s="500" t="s">
        <v>1049</v>
      </c>
      <c r="V1579" s="501">
        <v>7</v>
      </c>
      <c r="W1579" s="501">
        <v>759</v>
      </c>
    </row>
    <row r="1580" spans="1:23" ht="15">
      <c r="A1580" s="500" t="s">
        <v>1028</v>
      </c>
      <c r="B1580" s="500" t="s">
        <v>275</v>
      </c>
      <c r="C1580" s="500" t="s">
        <v>249</v>
      </c>
      <c r="D1580" s="500" t="s">
        <v>272</v>
      </c>
      <c r="E1580" s="501">
        <v>379</v>
      </c>
      <c r="G1580" s="500" t="s">
        <v>1049</v>
      </c>
      <c r="H1580" s="501">
        <v>5</v>
      </c>
      <c r="I1580" s="501">
        <v>1536</v>
      </c>
      <c r="K1580" s="500" t="s">
        <v>256</v>
      </c>
      <c r="L1580" s="500" t="s">
        <v>1044</v>
      </c>
      <c r="M1580" s="500" t="s">
        <v>559</v>
      </c>
      <c r="N1580" s="501">
        <v>216</v>
      </c>
      <c r="U1580" s="500" t="s">
        <v>1049</v>
      </c>
      <c r="V1580" s="501">
        <v>8</v>
      </c>
      <c r="W1580" s="501">
        <v>524</v>
      </c>
    </row>
    <row r="1581" spans="1:23" ht="15">
      <c r="A1581" s="500" t="s">
        <v>1028</v>
      </c>
      <c r="B1581" s="500" t="s">
        <v>275</v>
      </c>
      <c r="C1581" s="500" t="s">
        <v>249</v>
      </c>
      <c r="D1581" s="500" t="s">
        <v>273</v>
      </c>
      <c r="E1581" s="501">
        <v>353</v>
      </c>
      <c r="G1581" s="500" t="s">
        <v>1049</v>
      </c>
      <c r="H1581" s="501">
        <v>6</v>
      </c>
      <c r="I1581" s="501">
        <v>1544</v>
      </c>
      <c r="K1581" s="500" t="s">
        <v>256</v>
      </c>
      <c r="L1581" s="500" t="s">
        <v>1044</v>
      </c>
      <c r="M1581" s="500" t="s">
        <v>566</v>
      </c>
      <c r="N1581" s="501">
        <v>3</v>
      </c>
      <c r="U1581" s="500" t="s">
        <v>1049</v>
      </c>
      <c r="V1581" s="501">
        <v>9</v>
      </c>
      <c r="W1581" s="501">
        <v>379</v>
      </c>
    </row>
    <row r="1582" spans="1:23" ht="15">
      <c r="A1582" s="500" t="s">
        <v>1028</v>
      </c>
      <c r="B1582" s="500" t="s">
        <v>275</v>
      </c>
      <c r="C1582" s="500" t="s">
        <v>250</v>
      </c>
      <c r="D1582" s="500" t="s">
        <v>272</v>
      </c>
      <c r="E1582" s="501">
        <v>323</v>
      </c>
      <c r="G1582" s="500" t="s">
        <v>1049</v>
      </c>
      <c r="H1582" s="501">
        <v>7</v>
      </c>
      <c r="I1582" s="501">
        <v>1386</v>
      </c>
      <c r="K1582" s="500" t="s">
        <v>256</v>
      </c>
      <c r="L1582" s="500" t="s">
        <v>1044</v>
      </c>
      <c r="M1582" s="500" t="s">
        <v>569</v>
      </c>
      <c r="N1582" s="501">
        <v>1</v>
      </c>
      <c r="U1582" s="500" t="s">
        <v>1049</v>
      </c>
      <c r="V1582" s="501">
        <v>10</v>
      </c>
      <c r="W1582" s="501">
        <v>252</v>
      </c>
    </row>
    <row r="1583" spans="1:23" ht="15">
      <c r="A1583" s="500" t="s">
        <v>1028</v>
      </c>
      <c r="B1583" s="500" t="s">
        <v>275</v>
      </c>
      <c r="C1583" s="500" t="s">
        <v>250</v>
      </c>
      <c r="D1583" s="500" t="s">
        <v>273</v>
      </c>
      <c r="E1583" s="501">
        <v>300</v>
      </c>
      <c r="G1583" s="500" t="s">
        <v>1049</v>
      </c>
      <c r="H1583" s="501">
        <v>8</v>
      </c>
      <c r="I1583" s="501">
        <v>1113</v>
      </c>
      <c r="K1583" s="500" t="s">
        <v>256</v>
      </c>
      <c r="L1583" s="500" t="s">
        <v>1044</v>
      </c>
      <c r="M1583" s="500" t="s">
        <v>286</v>
      </c>
      <c r="N1583" s="501">
        <v>1</v>
      </c>
      <c r="U1583" s="500" t="s">
        <v>1049</v>
      </c>
      <c r="V1583" s="501">
        <v>11</v>
      </c>
      <c r="W1583" s="501">
        <v>186</v>
      </c>
    </row>
    <row r="1584" spans="1:23" ht="15">
      <c r="A1584" s="500" t="s">
        <v>1029</v>
      </c>
      <c r="B1584" s="500" t="s">
        <v>254</v>
      </c>
      <c r="C1584" s="500" t="s">
        <v>249</v>
      </c>
      <c r="D1584" s="500" t="s">
        <v>272</v>
      </c>
      <c r="E1584" s="501">
        <v>1991</v>
      </c>
      <c r="G1584" s="500" t="s">
        <v>1049</v>
      </c>
      <c r="H1584" s="501">
        <v>9</v>
      </c>
      <c r="I1584" s="501">
        <v>839</v>
      </c>
      <c r="K1584" s="500" t="s">
        <v>256</v>
      </c>
      <c r="L1584" s="500" t="s">
        <v>1044</v>
      </c>
      <c r="M1584" s="500" t="s">
        <v>283</v>
      </c>
      <c r="N1584" s="501">
        <v>2608</v>
      </c>
      <c r="U1584" s="500" t="s">
        <v>1049</v>
      </c>
      <c r="V1584" s="501">
        <v>12</v>
      </c>
      <c r="W1584" s="501">
        <v>207</v>
      </c>
    </row>
    <row r="1585" spans="1:23" ht="15">
      <c r="A1585" s="500" t="s">
        <v>1029</v>
      </c>
      <c r="B1585" s="500" t="s">
        <v>254</v>
      </c>
      <c r="C1585" s="500" t="s">
        <v>249</v>
      </c>
      <c r="D1585" s="500" t="s">
        <v>273</v>
      </c>
      <c r="E1585" s="501">
        <v>1715</v>
      </c>
      <c r="G1585" s="500" t="s">
        <v>1049</v>
      </c>
      <c r="H1585" s="501">
        <v>10</v>
      </c>
      <c r="I1585" s="501">
        <v>616</v>
      </c>
      <c r="K1585" s="500" t="s">
        <v>256</v>
      </c>
      <c r="L1585" s="500" t="s">
        <v>1044</v>
      </c>
      <c r="M1585" s="500" t="s">
        <v>285</v>
      </c>
      <c r="N1585" s="501">
        <v>161</v>
      </c>
      <c r="U1585" s="500" t="s">
        <v>1050</v>
      </c>
      <c r="V1585" s="501">
        <v>0</v>
      </c>
      <c r="W1585" s="501">
        <v>27</v>
      </c>
    </row>
    <row r="1586" spans="1:23" ht="15">
      <c r="A1586" s="500" t="s">
        <v>1029</v>
      </c>
      <c r="B1586" s="500" t="s">
        <v>254</v>
      </c>
      <c r="C1586" s="500" t="s">
        <v>250</v>
      </c>
      <c r="D1586" s="500" t="s">
        <v>272</v>
      </c>
      <c r="E1586" s="501">
        <v>1881</v>
      </c>
      <c r="G1586" s="500" t="s">
        <v>1049</v>
      </c>
      <c r="H1586" s="501">
        <v>11</v>
      </c>
      <c r="I1586" s="501">
        <v>437</v>
      </c>
      <c r="K1586" s="500" t="s">
        <v>256</v>
      </c>
      <c r="L1586" s="500" t="s">
        <v>1044</v>
      </c>
      <c r="M1586" s="500" t="s">
        <v>256</v>
      </c>
      <c r="N1586" s="501">
        <v>2</v>
      </c>
      <c r="U1586" s="500" t="s">
        <v>1050</v>
      </c>
      <c r="V1586" s="501">
        <v>1</v>
      </c>
      <c r="W1586" s="501">
        <v>118</v>
      </c>
    </row>
    <row r="1587" spans="1:23" ht="15">
      <c r="A1587" s="500" t="s">
        <v>1029</v>
      </c>
      <c r="B1587" s="500" t="s">
        <v>254</v>
      </c>
      <c r="C1587" s="500" t="s">
        <v>250</v>
      </c>
      <c r="D1587" s="500" t="s">
        <v>273</v>
      </c>
      <c r="E1587" s="501">
        <v>1523</v>
      </c>
      <c r="G1587" s="500" t="s">
        <v>1049</v>
      </c>
      <c r="H1587" s="501">
        <v>12</v>
      </c>
      <c r="I1587" s="501">
        <v>524</v>
      </c>
      <c r="K1587" s="500" t="s">
        <v>256</v>
      </c>
      <c r="L1587" s="500" t="s">
        <v>1044</v>
      </c>
      <c r="M1587" s="500" t="s">
        <v>257</v>
      </c>
      <c r="N1587" s="501">
        <v>89</v>
      </c>
      <c r="U1587" s="500" t="s">
        <v>1050</v>
      </c>
      <c r="V1587" s="501">
        <v>2</v>
      </c>
      <c r="W1587" s="501">
        <v>435</v>
      </c>
    </row>
    <row r="1588" spans="1:23" ht="15">
      <c r="A1588" s="500" t="s">
        <v>1029</v>
      </c>
      <c r="B1588" s="500" t="s">
        <v>255</v>
      </c>
      <c r="C1588" s="500" t="s">
        <v>249</v>
      </c>
      <c r="D1588" s="500" t="s">
        <v>272</v>
      </c>
      <c r="E1588" s="501">
        <v>2232</v>
      </c>
      <c r="G1588" s="500" t="s">
        <v>1050</v>
      </c>
      <c r="H1588" s="501">
        <v>0</v>
      </c>
      <c r="I1588" s="501">
        <v>167</v>
      </c>
      <c r="K1588" s="500" t="s">
        <v>256</v>
      </c>
      <c r="L1588" s="500" t="s">
        <v>1046</v>
      </c>
      <c r="M1588" s="500" t="s">
        <v>254</v>
      </c>
      <c r="N1588" s="501">
        <v>8</v>
      </c>
      <c r="U1588" s="500" t="s">
        <v>1050</v>
      </c>
      <c r="V1588" s="501">
        <v>3</v>
      </c>
      <c r="W1588" s="501">
        <v>185</v>
      </c>
    </row>
    <row r="1589" spans="1:23" ht="15">
      <c r="A1589" s="500" t="s">
        <v>1029</v>
      </c>
      <c r="B1589" s="500" t="s">
        <v>255</v>
      </c>
      <c r="C1589" s="500" t="s">
        <v>249</v>
      </c>
      <c r="D1589" s="500" t="s">
        <v>273</v>
      </c>
      <c r="E1589" s="501">
        <v>1623</v>
      </c>
      <c r="G1589" s="500" t="s">
        <v>1050</v>
      </c>
      <c r="H1589" s="501">
        <v>1</v>
      </c>
      <c r="I1589" s="501">
        <v>666</v>
      </c>
      <c r="K1589" s="500" t="s">
        <v>256</v>
      </c>
      <c r="L1589" s="500" t="s">
        <v>1046</v>
      </c>
      <c r="M1589" s="500" t="s">
        <v>564</v>
      </c>
      <c r="N1589" s="501">
        <v>1</v>
      </c>
      <c r="U1589" s="500" t="s">
        <v>1050</v>
      </c>
      <c r="V1589" s="501">
        <v>4</v>
      </c>
      <c r="W1589" s="501">
        <v>1228</v>
      </c>
    </row>
    <row r="1590" spans="1:23" ht="15">
      <c r="A1590" s="500" t="s">
        <v>1029</v>
      </c>
      <c r="B1590" s="500" t="s">
        <v>255</v>
      </c>
      <c r="C1590" s="500" t="s">
        <v>250</v>
      </c>
      <c r="D1590" s="500" t="s">
        <v>272</v>
      </c>
      <c r="E1590" s="501">
        <v>2321</v>
      </c>
      <c r="G1590" s="500" t="s">
        <v>1050</v>
      </c>
      <c r="H1590" s="501">
        <v>2</v>
      </c>
      <c r="I1590" s="501">
        <v>2637</v>
      </c>
      <c r="K1590" s="500" t="s">
        <v>256</v>
      </c>
      <c r="L1590" s="500" t="s">
        <v>1046</v>
      </c>
      <c r="M1590" s="500" t="s">
        <v>558</v>
      </c>
      <c r="N1590" s="501">
        <v>262</v>
      </c>
      <c r="U1590" s="500" t="s">
        <v>1050</v>
      </c>
      <c r="V1590" s="501">
        <v>5</v>
      </c>
      <c r="W1590" s="501">
        <v>191</v>
      </c>
    </row>
    <row r="1591" spans="1:23" ht="15">
      <c r="A1591" s="500" t="s">
        <v>1029</v>
      </c>
      <c r="B1591" s="500" t="s">
        <v>255</v>
      </c>
      <c r="C1591" s="500" t="s">
        <v>250</v>
      </c>
      <c r="D1591" s="500" t="s">
        <v>273</v>
      </c>
      <c r="E1591" s="501">
        <v>1443</v>
      </c>
      <c r="G1591" s="500" t="s">
        <v>1050</v>
      </c>
      <c r="H1591" s="501">
        <v>3</v>
      </c>
      <c r="I1591" s="501">
        <v>1297</v>
      </c>
      <c r="K1591" s="500" t="s">
        <v>256</v>
      </c>
      <c r="L1591" s="500" t="s">
        <v>1046</v>
      </c>
      <c r="M1591" s="500" t="s">
        <v>563</v>
      </c>
      <c r="N1591" s="501">
        <v>13</v>
      </c>
      <c r="U1591" s="500" t="s">
        <v>1050</v>
      </c>
      <c r="V1591" s="501">
        <v>6</v>
      </c>
      <c r="W1591" s="501">
        <v>170</v>
      </c>
    </row>
    <row r="1592" spans="1:23" ht="15">
      <c r="A1592" s="500" t="s">
        <v>1029</v>
      </c>
      <c r="B1592" s="500" t="s">
        <v>274</v>
      </c>
      <c r="C1592" s="500" t="s">
        <v>249</v>
      </c>
      <c r="D1592" s="500" t="s">
        <v>272</v>
      </c>
      <c r="E1592" s="501">
        <v>29</v>
      </c>
      <c r="G1592" s="500" t="s">
        <v>1050</v>
      </c>
      <c r="H1592" s="501">
        <v>4</v>
      </c>
      <c r="I1592" s="501">
        <v>4760</v>
      </c>
      <c r="K1592" s="500" t="s">
        <v>256</v>
      </c>
      <c r="L1592" s="500" t="s">
        <v>1046</v>
      </c>
      <c r="M1592" s="500" t="s">
        <v>559</v>
      </c>
      <c r="N1592" s="501">
        <v>3</v>
      </c>
      <c r="U1592" s="500" t="s">
        <v>1050</v>
      </c>
      <c r="V1592" s="501">
        <v>7</v>
      </c>
      <c r="W1592" s="501">
        <v>165</v>
      </c>
    </row>
    <row r="1593" spans="1:23" ht="15">
      <c r="A1593" s="500" t="s">
        <v>1029</v>
      </c>
      <c r="B1593" s="500" t="s">
        <v>274</v>
      </c>
      <c r="C1593" s="500" t="s">
        <v>249</v>
      </c>
      <c r="D1593" s="500" t="s">
        <v>273</v>
      </c>
      <c r="E1593" s="501">
        <v>12</v>
      </c>
      <c r="G1593" s="500" t="s">
        <v>1050</v>
      </c>
      <c r="H1593" s="501">
        <v>5</v>
      </c>
      <c r="I1593" s="501">
        <v>842</v>
      </c>
      <c r="K1593" s="500" t="s">
        <v>256</v>
      </c>
      <c r="L1593" s="500" t="s">
        <v>1046</v>
      </c>
      <c r="M1593" s="500" t="s">
        <v>566</v>
      </c>
      <c r="N1593" s="501">
        <v>5</v>
      </c>
      <c r="U1593" s="500" t="s">
        <v>1050</v>
      </c>
      <c r="V1593" s="501">
        <v>8</v>
      </c>
      <c r="W1593" s="501">
        <v>108</v>
      </c>
    </row>
    <row r="1594" spans="1:23" ht="15">
      <c r="A1594" s="500" t="s">
        <v>1029</v>
      </c>
      <c r="B1594" s="500" t="s">
        <v>274</v>
      </c>
      <c r="C1594" s="500" t="s">
        <v>250</v>
      </c>
      <c r="D1594" s="500" t="s">
        <v>272</v>
      </c>
      <c r="E1594" s="501">
        <v>35</v>
      </c>
      <c r="G1594" s="500" t="s">
        <v>1050</v>
      </c>
      <c r="H1594" s="501">
        <v>6</v>
      </c>
      <c r="I1594" s="501">
        <v>890</v>
      </c>
      <c r="K1594" s="500" t="s">
        <v>256</v>
      </c>
      <c r="L1594" s="500" t="s">
        <v>1046</v>
      </c>
      <c r="M1594" s="500" t="s">
        <v>255</v>
      </c>
      <c r="N1594" s="501">
        <v>6</v>
      </c>
      <c r="U1594" s="500" t="s">
        <v>1050</v>
      </c>
      <c r="V1594" s="501">
        <v>9</v>
      </c>
      <c r="W1594" s="501">
        <v>61</v>
      </c>
    </row>
    <row r="1595" spans="1:23" ht="15">
      <c r="A1595" s="500" t="s">
        <v>1029</v>
      </c>
      <c r="B1595" s="500" t="s">
        <v>274</v>
      </c>
      <c r="C1595" s="500" t="s">
        <v>250</v>
      </c>
      <c r="D1595" s="500" t="s">
        <v>273</v>
      </c>
      <c r="E1595" s="501">
        <v>17</v>
      </c>
      <c r="G1595" s="500" t="s">
        <v>1050</v>
      </c>
      <c r="H1595" s="501">
        <v>7</v>
      </c>
      <c r="I1595" s="501">
        <v>875</v>
      </c>
      <c r="K1595" s="500" t="s">
        <v>256</v>
      </c>
      <c r="L1595" s="500" t="s">
        <v>1046</v>
      </c>
      <c r="M1595" s="500" t="s">
        <v>567</v>
      </c>
      <c r="N1595" s="501">
        <v>1</v>
      </c>
      <c r="U1595" s="500" t="s">
        <v>1050</v>
      </c>
      <c r="V1595" s="501">
        <v>10</v>
      </c>
      <c r="W1595" s="501">
        <v>47</v>
      </c>
    </row>
    <row r="1596" spans="1:23" ht="15">
      <c r="A1596" s="500" t="s">
        <v>1029</v>
      </c>
      <c r="B1596" s="500" t="s">
        <v>275</v>
      </c>
      <c r="C1596" s="500" t="s">
        <v>249</v>
      </c>
      <c r="D1596" s="500" t="s">
        <v>272</v>
      </c>
      <c r="E1596" s="501">
        <v>271</v>
      </c>
      <c r="G1596" s="500" t="s">
        <v>1050</v>
      </c>
      <c r="H1596" s="501">
        <v>8</v>
      </c>
      <c r="I1596" s="501">
        <v>713</v>
      </c>
      <c r="K1596" s="500" t="s">
        <v>256</v>
      </c>
      <c r="L1596" s="500" t="s">
        <v>1046</v>
      </c>
      <c r="M1596" s="500" t="s">
        <v>569</v>
      </c>
      <c r="N1596" s="501">
        <v>4</v>
      </c>
      <c r="U1596" s="500" t="s">
        <v>1050</v>
      </c>
      <c r="V1596" s="501">
        <v>11</v>
      </c>
      <c r="W1596" s="501">
        <v>46</v>
      </c>
    </row>
    <row r="1597" spans="1:23" ht="15">
      <c r="A1597" s="500" t="s">
        <v>1029</v>
      </c>
      <c r="B1597" s="500" t="s">
        <v>275</v>
      </c>
      <c r="C1597" s="500" t="s">
        <v>249</v>
      </c>
      <c r="D1597" s="500" t="s">
        <v>273</v>
      </c>
      <c r="E1597" s="501">
        <v>311</v>
      </c>
      <c r="G1597" s="500" t="s">
        <v>1050</v>
      </c>
      <c r="H1597" s="501">
        <v>9</v>
      </c>
      <c r="I1597" s="501">
        <v>597</v>
      </c>
      <c r="K1597" s="500" t="s">
        <v>256</v>
      </c>
      <c r="L1597" s="500" t="s">
        <v>1046</v>
      </c>
      <c r="M1597" s="500" t="s">
        <v>286</v>
      </c>
      <c r="N1597" s="501">
        <v>6</v>
      </c>
      <c r="U1597" s="500" t="s">
        <v>1050</v>
      </c>
      <c r="V1597" s="501">
        <v>12</v>
      </c>
      <c r="W1597" s="501">
        <v>60</v>
      </c>
    </row>
    <row r="1598" spans="1:23" ht="15">
      <c r="A1598" s="500" t="s">
        <v>1029</v>
      </c>
      <c r="B1598" s="500" t="s">
        <v>275</v>
      </c>
      <c r="C1598" s="500" t="s">
        <v>250</v>
      </c>
      <c r="D1598" s="500" t="s">
        <v>272</v>
      </c>
      <c r="E1598" s="501">
        <v>221</v>
      </c>
      <c r="G1598" s="500" t="s">
        <v>1050</v>
      </c>
      <c r="H1598" s="501">
        <v>10</v>
      </c>
      <c r="I1598" s="501">
        <v>436</v>
      </c>
      <c r="K1598" s="500" t="s">
        <v>256</v>
      </c>
      <c r="L1598" s="500" t="s">
        <v>1046</v>
      </c>
      <c r="M1598" s="500" t="s">
        <v>283</v>
      </c>
      <c r="N1598" s="501">
        <v>5333</v>
      </c>
      <c r="U1598" s="500" t="s">
        <v>1051</v>
      </c>
      <c r="V1598" s="501">
        <v>0</v>
      </c>
      <c r="W1598" s="501">
        <v>1</v>
      </c>
    </row>
    <row r="1599" spans="1:23" ht="15">
      <c r="A1599" s="500" t="s">
        <v>1029</v>
      </c>
      <c r="B1599" s="500" t="s">
        <v>275</v>
      </c>
      <c r="C1599" s="500" t="s">
        <v>250</v>
      </c>
      <c r="D1599" s="500" t="s">
        <v>273</v>
      </c>
      <c r="E1599" s="501">
        <v>258</v>
      </c>
      <c r="G1599" s="500" t="s">
        <v>1050</v>
      </c>
      <c r="H1599" s="501">
        <v>11</v>
      </c>
      <c r="I1599" s="501">
        <v>326</v>
      </c>
      <c r="K1599" s="500" t="s">
        <v>256</v>
      </c>
      <c r="L1599" s="500" t="s">
        <v>1046</v>
      </c>
      <c r="M1599" s="500" t="s">
        <v>284</v>
      </c>
      <c r="N1599" s="501">
        <v>1</v>
      </c>
      <c r="U1599" s="500" t="s">
        <v>1051</v>
      </c>
      <c r="V1599" s="501">
        <v>1</v>
      </c>
      <c r="W1599" s="501">
        <v>23</v>
      </c>
    </row>
    <row r="1600" spans="1:23" ht="15">
      <c r="A1600" s="500" t="s">
        <v>1030</v>
      </c>
      <c r="B1600" s="500" t="s">
        <v>254</v>
      </c>
      <c r="C1600" s="500" t="s">
        <v>249</v>
      </c>
      <c r="D1600" s="500" t="s">
        <v>272</v>
      </c>
      <c r="E1600" s="501">
        <v>946</v>
      </c>
      <c r="G1600" s="500" t="s">
        <v>1050</v>
      </c>
      <c r="H1600" s="501">
        <v>12</v>
      </c>
      <c r="I1600" s="501">
        <v>427</v>
      </c>
      <c r="K1600" s="500" t="s">
        <v>256</v>
      </c>
      <c r="L1600" s="500" t="s">
        <v>1046</v>
      </c>
      <c r="M1600" s="500" t="s">
        <v>285</v>
      </c>
      <c r="N1600" s="501">
        <v>58</v>
      </c>
      <c r="U1600" s="500" t="s">
        <v>1051</v>
      </c>
      <c r="V1600" s="501">
        <v>2</v>
      </c>
      <c r="W1600" s="501">
        <v>70</v>
      </c>
    </row>
    <row r="1601" spans="1:23" ht="15">
      <c r="A1601" s="500" t="s">
        <v>1030</v>
      </c>
      <c r="B1601" s="500" t="s">
        <v>254</v>
      </c>
      <c r="C1601" s="500" t="s">
        <v>249</v>
      </c>
      <c r="D1601" s="500" t="s">
        <v>273</v>
      </c>
      <c r="E1601" s="501">
        <v>859</v>
      </c>
      <c r="G1601" s="500" t="s">
        <v>1051</v>
      </c>
      <c r="H1601" s="501">
        <v>0</v>
      </c>
      <c r="I1601" s="501">
        <v>148</v>
      </c>
      <c r="K1601" s="500" t="s">
        <v>256</v>
      </c>
      <c r="L1601" s="500" t="s">
        <v>1046</v>
      </c>
      <c r="M1601" s="500" t="s">
        <v>256</v>
      </c>
      <c r="N1601" s="501">
        <v>4</v>
      </c>
      <c r="U1601" s="500" t="s">
        <v>1051</v>
      </c>
      <c r="V1601" s="501">
        <v>3</v>
      </c>
      <c r="W1601" s="501">
        <v>34</v>
      </c>
    </row>
    <row r="1602" spans="1:23" ht="15">
      <c r="A1602" s="500" t="s">
        <v>1030</v>
      </c>
      <c r="B1602" s="500" t="s">
        <v>254</v>
      </c>
      <c r="C1602" s="500" t="s">
        <v>250</v>
      </c>
      <c r="D1602" s="500" t="s">
        <v>272</v>
      </c>
      <c r="E1602" s="501">
        <v>1015</v>
      </c>
      <c r="G1602" s="500" t="s">
        <v>1051</v>
      </c>
      <c r="H1602" s="501">
        <v>1</v>
      </c>
      <c r="I1602" s="501">
        <v>869</v>
      </c>
      <c r="K1602" s="500" t="s">
        <v>256</v>
      </c>
      <c r="L1602" s="500" t="s">
        <v>1046</v>
      </c>
      <c r="M1602" s="500" t="s">
        <v>257</v>
      </c>
      <c r="N1602" s="501">
        <v>180</v>
      </c>
      <c r="U1602" s="500" t="s">
        <v>1051</v>
      </c>
      <c r="V1602" s="501">
        <v>4</v>
      </c>
      <c r="W1602" s="501">
        <v>399</v>
      </c>
    </row>
    <row r="1603" spans="1:23" ht="15">
      <c r="A1603" s="500" t="s">
        <v>1030</v>
      </c>
      <c r="B1603" s="500" t="s">
        <v>254</v>
      </c>
      <c r="C1603" s="500" t="s">
        <v>250</v>
      </c>
      <c r="D1603" s="500" t="s">
        <v>273</v>
      </c>
      <c r="E1603" s="501">
        <v>850</v>
      </c>
      <c r="G1603" s="500" t="s">
        <v>1051</v>
      </c>
      <c r="H1603" s="501">
        <v>2</v>
      </c>
      <c r="I1603" s="501">
        <v>2368</v>
      </c>
      <c r="K1603" s="500" t="s">
        <v>257</v>
      </c>
      <c r="L1603" s="500" t="s">
        <v>928</v>
      </c>
      <c r="M1603" s="500" t="s">
        <v>254</v>
      </c>
      <c r="N1603" s="501">
        <v>2260</v>
      </c>
      <c r="U1603" s="500" t="s">
        <v>1051</v>
      </c>
      <c r="V1603" s="501">
        <v>5</v>
      </c>
      <c r="W1603" s="501">
        <v>49</v>
      </c>
    </row>
    <row r="1604" spans="1:23" ht="15">
      <c r="A1604" s="500" t="s">
        <v>1030</v>
      </c>
      <c r="B1604" s="500" t="s">
        <v>255</v>
      </c>
      <c r="C1604" s="500" t="s">
        <v>249</v>
      </c>
      <c r="D1604" s="500" t="s">
        <v>272</v>
      </c>
      <c r="E1604" s="501">
        <v>557</v>
      </c>
      <c r="G1604" s="500" t="s">
        <v>1051</v>
      </c>
      <c r="H1604" s="501">
        <v>3</v>
      </c>
      <c r="I1604" s="501">
        <v>1015</v>
      </c>
      <c r="K1604" s="500" t="s">
        <v>257</v>
      </c>
      <c r="L1604" s="500" t="s">
        <v>928</v>
      </c>
      <c r="M1604" s="500" t="s">
        <v>564</v>
      </c>
      <c r="N1604" s="501">
        <v>277</v>
      </c>
      <c r="U1604" s="500" t="s">
        <v>1051</v>
      </c>
      <c r="V1604" s="501">
        <v>6</v>
      </c>
      <c r="W1604" s="501">
        <v>37</v>
      </c>
    </row>
    <row r="1605" spans="1:23" ht="15">
      <c r="A1605" s="500" t="s">
        <v>1030</v>
      </c>
      <c r="B1605" s="500" t="s">
        <v>255</v>
      </c>
      <c r="C1605" s="500" t="s">
        <v>249</v>
      </c>
      <c r="D1605" s="500" t="s">
        <v>273</v>
      </c>
      <c r="E1605" s="501">
        <v>365</v>
      </c>
      <c r="G1605" s="500" t="s">
        <v>1051</v>
      </c>
      <c r="H1605" s="501">
        <v>4</v>
      </c>
      <c r="I1605" s="501">
        <v>3295</v>
      </c>
      <c r="K1605" s="500" t="s">
        <v>257</v>
      </c>
      <c r="L1605" s="500" t="s">
        <v>928</v>
      </c>
      <c r="M1605" s="500" t="s">
        <v>570</v>
      </c>
      <c r="N1605" s="501">
        <v>127</v>
      </c>
      <c r="U1605" s="500" t="s">
        <v>1051</v>
      </c>
      <c r="V1605" s="501">
        <v>7</v>
      </c>
      <c r="W1605" s="501">
        <v>23</v>
      </c>
    </row>
    <row r="1606" spans="1:23" ht="15">
      <c r="A1606" s="500" t="s">
        <v>1030</v>
      </c>
      <c r="B1606" s="500" t="s">
        <v>255</v>
      </c>
      <c r="C1606" s="500" t="s">
        <v>250</v>
      </c>
      <c r="D1606" s="500" t="s">
        <v>272</v>
      </c>
      <c r="E1606" s="501">
        <v>689</v>
      </c>
      <c r="G1606" s="500" t="s">
        <v>1051</v>
      </c>
      <c r="H1606" s="501">
        <v>5</v>
      </c>
      <c r="I1606" s="501">
        <v>480</v>
      </c>
      <c r="K1606" s="500" t="s">
        <v>257</v>
      </c>
      <c r="L1606" s="500" t="s">
        <v>928</v>
      </c>
      <c r="M1606" s="500" t="s">
        <v>565</v>
      </c>
      <c r="N1606" s="501">
        <v>24</v>
      </c>
      <c r="U1606" s="500" t="s">
        <v>1051</v>
      </c>
      <c r="V1606" s="501">
        <v>8</v>
      </c>
      <c r="W1606" s="501">
        <v>12</v>
      </c>
    </row>
    <row r="1607" spans="1:23" ht="15">
      <c r="A1607" s="500" t="s">
        <v>1030</v>
      </c>
      <c r="B1607" s="500" t="s">
        <v>255</v>
      </c>
      <c r="C1607" s="500" t="s">
        <v>250</v>
      </c>
      <c r="D1607" s="500" t="s">
        <v>273</v>
      </c>
      <c r="E1607" s="501">
        <v>360</v>
      </c>
      <c r="G1607" s="500" t="s">
        <v>1051</v>
      </c>
      <c r="H1607" s="501">
        <v>6</v>
      </c>
      <c r="I1607" s="501">
        <v>410</v>
      </c>
      <c r="K1607" s="500" t="s">
        <v>257</v>
      </c>
      <c r="L1607" s="500" t="s">
        <v>928</v>
      </c>
      <c r="M1607" s="500" t="s">
        <v>561</v>
      </c>
      <c r="N1607" s="501">
        <v>8</v>
      </c>
      <c r="U1607" s="500" t="s">
        <v>1051</v>
      </c>
      <c r="V1607" s="501">
        <v>9</v>
      </c>
      <c r="W1607" s="501">
        <v>9</v>
      </c>
    </row>
    <row r="1608" spans="1:23" ht="15">
      <c r="A1608" s="500" t="s">
        <v>1030</v>
      </c>
      <c r="B1608" s="500" t="s">
        <v>275</v>
      </c>
      <c r="C1608" s="500" t="s">
        <v>249</v>
      </c>
      <c r="D1608" s="500" t="s">
        <v>272</v>
      </c>
      <c r="E1608" s="501">
        <v>257</v>
      </c>
      <c r="G1608" s="500" t="s">
        <v>1051</v>
      </c>
      <c r="H1608" s="501">
        <v>7</v>
      </c>
      <c r="I1608" s="501">
        <v>400</v>
      </c>
      <c r="K1608" s="500" t="s">
        <v>257</v>
      </c>
      <c r="L1608" s="500" t="s">
        <v>928</v>
      </c>
      <c r="M1608" s="500" t="s">
        <v>562</v>
      </c>
      <c r="N1608" s="501">
        <v>962</v>
      </c>
      <c r="U1608" s="500" t="s">
        <v>1051</v>
      </c>
      <c r="V1608" s="501">
        <v>10</v>
      </c>
      <c r="W1608" s="501">
        <v>7</v>
      </c>
    </row>
    <row r="1609" spans="1:23" ht="15">
      <c r="A1609" s="500" t="s">
        <v>1030</v>
      </c>
      <c r="B1609" s="500" t="s">
        <v>275</v>
      </c>
      <c r="C1609" s="500" t="s">
        <v>249</v>
      </c>
      <c r="D1609" s="500" t="s">
        <v>273</v>
      </c>
      <c r="E1609" s="501">
        <v>241</v>
      </c>
      <c r="G1609" s="500" t="s">
        <v>1051</v>
      </c>
      <c r="H1609" s="501">
        <v>8</v>
      </c>
      <c r="I1609" s="501">
        <v>334</v>
      </c>
      <c r="K1609" s="500" t="s">
        <v>257</v>
      </c>
      <c r="L1609" s="500" t="s">
        <v>928</v>
      </c>
      <c r="M1609" s="500" t="s">
        <v>558</v>
      </c>
      <c r="N1609" s="501">
        <v>370</v>
      </c>
      <c r="U1609" s="500" t="s">
        <v>1051</v>
      </c>
      <c r="V1609" s="501">
        <v>11</v>
      </c>
      <c r="W1609" s="501">
        <v>2</v>
      </c>
    </row>
    <row r="1610" spans="1:23" ht="15">
      <c r="A1610" s="500" t="s">
        <v>1030</v>
      </c>
      <c r="B1610" s="500" t="s">
        <v>275</v>
      </c>
      <c r="C1610" s="500" t="s">
        <v>250</v>
      </c>
      <c r="D1610" s="500" t="s">
        <v>272</v>
      </c>
      <c r="E1610" s="501">
        <v>246</v>
      </c>
      <c r="G1610" s="500" t="s">
        <v>1051</v>
      </c>
      <c r="H1610" s="501">
        <v>9</v>
      </c>
      <c r="I1610" s="501">
        <v>266</v>
      </c>
      <c r="K1610" s="500" t="s">
        <v>257</v>
      </c>
      <c r="L1610" s="500" t="s">
        <v>928</v>
      </c>
      <c r="M1610" s="500" t="s">
        <v>563</v>
      </c>
      <c r="N1610" s="501">
        <v>1041</v>
      </c>
      <c r="U1610" s="500" t="s">
        <v>1051</v>
      </c>
      <c r="V1610" s="501">
        <v>12</v>
      </c>
      <c r="W1610" s="501">
        <v>2</v>
      </c>
    </row>
    <row r="1611" spans="1:23" ht="15">
      <c r="A1611" s="500" t="s">
        <v>1030</v>
      </c>
      <c r="B1611" s="500" t="s">
        <v>275</v>
      </c>
      <c r="C1611" s="500" t="s">
        <v>250</v>
      </c>
      <c r="D1611" s="500" t="s">
        <v>273</v>
      </c>
      <c r="E1611" s="501">
        <v>256</v>
      </c>
      <c r="G1611" s="500" t="s">
        <v>1051</v>
      </c>
      <c r="H1611" s="501">
        <v>10</v>
      </c>
      <c r="I1611" s="501">
        <v>221</v>
      </c>
      <c r="K1611" s="500" t="s">
        <v>257</v>
      </c>
      <c r="L1611" s="500" t="s">
        <v>928</v>
      </c>
      <c r="M1611" s="500" t="s">
        <v>559</v>
      </c>
      <c r="N1611" s="501">
        <v>700</v>
      </c>
      <c r="U1611" s="500" t="s">
        <v>1052</v>
      </c>
      <c r="V1611" s="501">
        <v>0</v>
      </c>
      <c r="W1611" s="501">
        <v>17</v>
      </c>
    </row>
    <row r="1612" spans="1:23" ht="15">
      <c r="A1612" s="500" t="s">
        <v>1031</v>
      </c>
      <c r="B1612" s="500" t="s">
        <v>254</v>
      </c>
      <c r="C1612" s="500" t="s">
        <v>249</v>
      </c>
      <c r="D1612" s="500" t="s">
        <v>272</v>
      </c>
      <c r="E1612" s="501">
        <v>1</v>
      </c>
      <c r="G1612" s="500" t="s">
        <v>1051</v>
      </c>
      <c r="H1612" s="501">
        <v>11</v>
      </c>
      <c r="I1612" s="501">
        <v>196</v>
      </c>
      <c r="K1612" s="500" t="s">
        <v>257</v>
      </c>
      <c r="L1612" s="500" t="s">
        <v>928</v>
      </c>
      <c r="M1612" s="500" t="s">
        <v>566</v>
      </c>
      <c r="N1612" s="501">
        <v>3</v>
      </c>
      <c r="U1612" s="500" t="s">
        <v>1052</v>
      </c>
      <c r="V1612" s="501">
        <v>1</v>
      </c>
      <c r="W1612" s="501">
        <v>73</v>
      </c>
    </row>
    <row r="1613" spans="1:23" ht="15">
      <c r="A1613" s="500" t="s">
        <v>1031</v>
      </c>
      <c r="B1613" s="500" t="s">
        <v>254</v>
      </c>
      <c r="C1613" s="500" t="s">
        <v>250</v>
      </c>
      <c r="D1613" s="500" t="s">
        <v>272</v>
      </c>
      <c r="E1613" s="501">
        <v>1</v>
      </c>
      <c r="G1613" s="500" t="s">
        <v>1051</v>
      </c>
      <c r="H1613" s="501">
        <v>12</v>
      </c>
      <c r="I1613" s="501">
        <v>227</v>
      </c>
      <c r="K1613" s="500" t="s">
        <v>257</v>
      </c>
      <c r="L1613" s="500" t="s">
        <v>928</v>
      </c>
      <c r="M1613" s="500" t="s">
        <v>560</v>
      </c>
      <c r="N1613" s="501">
        <v>150</v>
      </c>
      <c r="U1613" s="500" t="s">
        <v>1052</v>
      </c>
      <c r="V1613" s="501">
        <v>2</v>
      </c>
      <c r="W1613" s="501">
        <v>278</v>
      </c>
    </row>
    <row r="1614" spans="1:23" ht="15">
      <c r="A1614" s="500" t="s">
        <v>1031</v>
      </c>
      <c r="B1614" s="500" t="s">
        <v>254</v>
      </c>
      <c r="C1614" s="500" t="s">
        <v>249</v>
      </c>
      <c r="D1614" s="500" t="s">
        <v>272</v>
      </c>
      <c r="E1614" s="501">
        <v>1002</v>
      </c>
      <c r="G1614" s="500" t="s">
        <v>1052</v>
      </c>
      <c r="H1614" s="501">
        <v>0</v>
      </c>
      <c r="I1614" s="501">
        <v>373</v>
      </c>
      <c r="K1614" s="500" t="s">
        <v>257</v>
      </c>
      <c r="L1614" s="500" t="s">
        <v>928</v>
      </c>
      <c r="M1614" s="500" t="s">
        <v>255</v>
      </c>
      <c r="N1614" s="501">
        <v>4201</v>
      </c>
      <c r="U1614" s="500" t="s">
        <v>1052</v>
      </c>
      <c r="V1614" s="501">
        <v>3</v>
      </c>
      <c r="W1614" s="501">
        <v>87</v>
      </c>
    </row>
    <row r="1615" spans="1:23" ht="15">
      <c r="A1615" s="500" t="s">
        <v>1031</v>
      </c>
      <c r="B1615" s="500" t="s">
        <v>254</v>
      </c>
      <c r="C1615" s="500" t="s">
        <v>249</v>
      </c>
      <c r="D1615" s="500" t="s">
        <v>273</v>
      </c>
      <c r="E1615" s="501">
        <v>2094</v>
      </c>
      <c r="G1615" s="500" t="s">
        <v>1052</v>
      </c>
      <c r="H1615" s="501">
        <v>1</v>
      </c>
      <c r="I1615" s="501">
        <v>1728</v>
      </c>
      <c r="K1615" s="500" t="s">
        <v>257</v>
      </c>
      <c r="L1615" s="500" t="s">
        <v>928</v>
      </c>
      <c r="M1615" s="500" t="s">
        <v>567</v>
      </c>
      <c r="N1615" s="501">
        <v>1</v>
      </c>
      <c r="U1615" s="500" t="s">
        <v>1052</v>
      </c>
      <c r="V1615" s="501">
        <v>4</v>
      </c>
      <c r="W1615" s="501">
        <v>1294</v>
      </c>
    </row>
    <row r="1616" spans="1:23" ht="15">
      <c r="A1616" s="500" t="s">
        <v>1031</v>
      </c>
      <c r="B1616" s="500" t="s">
        <v>254</v>
      </c>
      <c r="C1616" s="500" t="s">
        <v>250</v>
      </c>
      <c r="D1616" s="500" t="s">
        <v>272</v>
      </c>
      <c r="E1616" s="501">
        <v>1009</v>
      </c>
      <c r="G1616" s="500" t="s">
        <v>1052</v>
      </c>
      <c r="H1616" s="501">
        <v>2</v>
      </c>
      <c r="I1616" s="501">
        <v>5586</v>
      </c>
      <c r="K1616" s="500" t="s">
        <v>257</v>
      </c>
      <c r="L1616" s="500" t="s">
        <v>928</v>
      </c>
      <c r="M1616" s="500" t="s">
        <v>569</v>
      </c>
      <c r="N1616" s="501">
        <v>746</v>
      </c>
      <c r="U1616" s="500" t="s">
        <v>1052</v>
      </c>
      <c r="V1616" s="501">
        <v>5</v>
      </c>
      <c r="W1616" s="501">
        <v>124</v>
      </c>
    </row>
    <row r="1617" spans="1:23" ht="15">
      <c r="A1617" s="500" t="s">
        <v>1031</v>
      </c>
      <c r="B1617" s="500" t="s">
        <v>254</v>
      </c>
      <c r="C1617" s="500" t="s">
        <v>250</v>
      </c>
      <c r="D1617" s="500" t="s">
        <v>273</v>
      </c>
      <c r="E1617" s="501">
        <v>1903</v>
      </c>
      <c r="G1617" s="500" t="s">
        <v>1052</v>
      </c>
      <c r="H1617" s="501">
        <v>3</v>
      </c>
      <c r="I1617" s="501">
        <v>2219</v>
      </c>
      <c r="K1617" s="500" t="s">
        <v>257</v>
      </c>
      <c r="L1617" s="500" t="s">
        <v>928</v>
      </c>
      <c r="M1617" s="500" t="s">
        <v>1105</v>
      </c>
      <c r="N1617" s="501">
        <v>31</v>
      </c>
      <c r="U1617" s="500" t="s">
        <v>1052</v>
      </c>
      <c r="V1617" s="501">
        <v>6</v>
      </c>
      <c r="W1617" s="501">
        <v>112</v>
      </c>
    </row>
    <row r="1618" spans="1:23" ht="15">
      <c r="A1618" s="500" t="s">
        <v>1031</v>
      </c>
      <c r="B1618" s="500" t="s">
        <v>255</v>
      </c>
      <c r="C1618" s="500" t="s">
        <v>249</v>
      </c>
      <c r="D1618" s="500" t="s">
        <v>272</v>
      </c>
      <c r="E1618" s="501">
        <v>1305</v>
      </c>
      <c r="G1618" s="500" t="s">
        <v>1052</v>
      </c>
      <c r="H1618" s="501">
        <v>4</v>
      </c>
      <c r="I1618" s="501">
        <v>7697</v>
      </c>
      <c r="K1618" s="500" t="s">
        <v>257</v>
      </c>
      <c r="L1618" s="500" t="s">
        <v>928</v>
      </c>
      <c r="M1618" s="500" t="s">
        <v>274</v>
      </c>
      <c r="N1618" s="501">
        <v>27</v>
      </c>
      <c r="U1618" s="500" t="s">
        <v>1052</v>
      </c>
      <c r="V1618" s="501">
        <v>7</v>
      </c>
      <c r="W1618" s="501">
        <v>72</v>
      </c>
    </row>
    <row r="1619" spans="1:23" ht="15">
      <c r="A1619" s="500" t="s">
        <v>1031</v>
      </c>
      <c r="B1619" s="500" t="s">
        <v>255</v>
      </c>
      <c r="C1619" s="500" t="s">
        <v>249</v>
      </c>
      <c r="D1619" s="500" t="s">
        <v>273</v>
      </c>
      <c r="E1619" s="501">
        <v>1548</v>
      </c>
      <c r="G1619" s="500" t="s">
        <v>1052</v>
      </c>
      <c r="H1619" s="501">
        <v>5</v>
      </c>
      <c r="I1619" s="501">
        <v>1111</v>
      </c>
      <c r="K1619" s="500" t="s">
        <v>257</v>
      </c>
      <c r="L1619" s="500" t="s">
        <v>928</v>
      </c>
      <c r="M1619" s="500" t="s">
        <v>286</v>
      </c>
      <c r="N1619" s="501">
        <v>5</v>
      </c>
      <c r="U1619" s="500" t="s">
        <v>1052</v>
      </c>
      <c r="V1619" s="501">
        <v>8</v>
      </c>
      <c r="W1619" s="501">
        <v>55</v>
      </c>
    </row>
    <row r="1620" spans="1:23" ht="15">
      <c r="A1620" s="500" t="s">
        <v>1031</v>
      </c>
      <c r="B1620" s="500" t="s">
        <v>255</v>
      </c>
      <c r="C1620" s="500" t="s">
        <v>250</v>
      </c>
      <c r="D1620" s="500" t="s">
        <v>272</v>
      </c>
      <c r="E1620" s="501">
        <v>1446</v>
      </c>
      <c r="G1620" s="500" t="s">
        <v>1052</v>
      </c>
      <c r="H1620" s="501">
        <v>6</v>
      </c>
      <c r="I1620" s="501">
        <v>1060</v>
      </c>
      <c r="K1620" s="500" t="s">
        <v>257</v>
      </c>
      <c r="L1620" s="500" t="s">
        <v>928</v>
      </c>
      <c r="M1620" s="500" t="s">
        <v>283</v>
      </c>
      <c r="N1620" s="501">
        <v>472353</v>
      </c>
      <c r="U1620" s="500" t="s">
        <v>1052</v>
      </c>
      <c r="V1620" s="501">
        <v>9</v>
      </c>
      <c r="W1620" s="501">
        <v>29</v>
      </c>
    </row>
    <row r="1621" spans="1:23" ht="15">
      <c r="A1621" s="500" t="s">
        <v>1031</v>
      </c>
      <c r="B1621" s="500" t="s">
        <v>255</v>
      </c>
      <c r="C1621" s="500" t="s">
        <v>250</v>
      </c>
      <c r="D1621" s="500" t="s">
        <v>273</v>
      </c>
      <c r="E1621" s="501">
        <v>1298</v>
      </c>
      <c r="G1621" s="500" t="s">
        <v>1052</v>
      </c>
      <c r="H1621" s="501">
        <v>7</v>
      </c>
      <c r="I1621" s="501">
        <v>872</v>
      </c>
      <c r="K1621" s="500" t="s">
        <v>257</v>
      </c>
      <c r="L1621" s="500" t="s">
        <v>928</v>
      </c>
      <c r="M1621" s="500" t="s">
        <v>284</v>
      </c>
      <c r="N1621" s="501">
        <v>4</v>
      </c>
      <c r="U1621" s="500" t="s">
        <v>1052</v>
      </c>
      <c r="V1621" s="501">
        <v>10</v>
      </c>
      <c r="W1621" s="501">
        <v>14</v>
      </c>
    </row>
    <row r="1622" spans="1:23" ht="15">
      <c r="A1622" s="500" t="s">
        <v>1031</v>
      </c>
      <c r="B1622" s="500" t="s">
        <v>274</v>
      </c>
      <c r="C1622" s="500" t="s">
        <v>249</v>
      </c>
      <c r="D1622" s="500" t="s">
        <v>272</v>
      </c>
      <c r="E1622" s="501">
        <v>4</v>
      </c>
      <c r="G1622" s="500" t="s">
        <v>1052</v>
      </c>
      <c r="H1622" s="501">
        <v>8</v>
      </c>
      <c r="I1622" s="501">
        <v>683</v>
      </c>
      <c r="K1622" s="500" t="s">
        <v>257</v>
      </c>
      <c r="L1622" s="500" t="s">
        <v>928</v>
      </c>
      <c r="M1622" s="500" t="s">
        <v>285</v>
      </c>
      <c r="N1622" s="501">
        <v>53</v>
      </c>
      <c r="U1622" s="500" t="s">
        <v>1052</v>
      </c>
      <c r="V1622" s="501">
        <v>11</v>
      </c>
      <c r="W1622" s="501">
        <v>5</v>
      </c>
    </row>
    <row r="1623" spans="1:23" ht="15">
      <c r="A1623" s="500" t="s">
        <v>1031</v>
      </c>
      <c r="B1623" s="500" t="s">
        <v>274</v>
      </c>
      <c r="C1623" s="500" t="s">
        <v>249</v>
      </c>
      <c r="D1623" s="500" t="s">
        <v>273</v>
      </c>
      <c r="E1623" s="501">
        <v>5</v>
      </c>
      <c r="G1623" s="500" t="s">
        <v>1052</v>
      </c>
      <c r="H1623" s="501">
        <v>9</v>
      </c>
      <c r="I1623" s="501">
        <v>493</v>
      </c>
      <c r="K1623" s="500" t="s">
        <v>257</v>
      </c>
      <c r="L1623" s="500" t="s">
        <v>928</v>
      </c>
      <c r="M1623" s="500" t="s">
        <v>256</v>
      </c>
      <c r="N1623" s="501">
        <v>1193</v>
      </c>
      <c r="U1623" s="500" t="s">
        <v>1052</v>
      </c>
      <c r="V1623" s="501">
        <v>12</v>
      </c>
      <c r="W1623" s="501">
        <v>8</v>
      </c>
    </row>
    <row r="1624" spans="1:23" ht="15">
      <c r="A1624" s="500" t="s">
        <v>1031</v>
      </c>
      <c r="B1624" s="500" t="s">
        <v>274</v>
      </c>
      <c r="C1624" s="500" t="s">
        <v>250</v>
      </c>
      <c r="D1624" s="500" t="s">
        <v>272</v>
      </c>
      <c r="E1624" s="501">
        <v>16</v>
      </c>
      <c r="G1624" s="500" t="s">
        <v>1052</v>
      </c>
      <c r="H1624" s="501">
        <v>10</v>
      </c>
      <c r="I1624" s="501">
        <v>309</v>
      </c>
      <c r="K1624" s="500" t="s">
        <v>257</v>
      </c>
      <c r="L1624" s="500" t="s">
        <v>928</v>
      </c>
      <c r="M1624" s="500" t="s">
        <v>257</v>
      </c>
      <c r="N1624" s="501">
        <v>118286</v>
      </c>
      <c r="U1624" s="431"/>
      <c r="V1624" s="432"/>
      <c r="W1624" s="432"/>
    </row>
    <row r="1625" spans="1:23" ht="15">
      <c r="A1625" s="500" t="s">
        <v>1031</v>
      </c>
      <c r="B1625" s="500" t="s">
        <v>274</v>
      </c>
      <c r="C1625" s="500" t="s">
        <v>250</v>
      </c>
      <c r="D1625" s="500" t="s">
        <v>273</v>
      </c>
      <c r="E1625" s="501">
        <v>9</v>
      </c>
      <c r="G1625" s="500" t="s">
        <v>1052</v>
      </c>
      <c r="H1625" s="501">
        <v>11</v>
      </c>
      <c r="I1625" s="501">
        <v>255</v>
      </c>
      <c r="K1625" s="500" t="s">
        <v>257</v>
      </c>
      <c r="L1625" s="500" t="s">
        <v>944</v>
      </c>
      <c r="M1625" s="500" t="s">
        <v>254</v>
      </c>
      <c r="N1625" s="501">
        <v>22</v>
      </c>
    </row>
    <row r="1626" spans="1:23" ht="15">
      <c r="A1626" s="500" t="s">
        <v>1031</v>
      </c>
      <c r="B1626" s="500" t="s">
        <v>275</v>
      </c>
      <c r="C1626" s="500" t="s">
        <v>249</v>
      </c>
      <c r="D1626" s="500" t="s">
        <v>272</v>
      </c>
      <c r="E1626" s="501">
        <v>563</v>
      </c>
      <c r="G1626" s="500" t="s">
        <v>1052</v>
      </c>
      <c r="H1626" s="501">
        <v>12</v>
      </c>
      <c r="I1626" s="501">
        <v>282</v>
      </c>
      <c r="K1626" s="500" t="s">
        <v>257</v>
      </c>
      <c r="L1626" s="500" t="s">
        <v>944</v>
      </c>
      <c r="M1626" s="500" t="s">
        <v>564</v>
      </c>
      <c r="N1626" s="501">
        <v>1</v>
      </c>
    </row>
    <row r="1627" spans="1:23" ht="15">
      <c r="A1627" s="500" t="s">
        <v>1031</v>
      </c>
      <c r="B1627" s="500" t="s">
        <v>275</v>
      </c>
      <c r="C1627" s="500" t="s">
        <v>249</v>
      </c>
      <c r="D1627" s="500" t="s">
        <v>273</v>
      </c>
      <c r="E1627" s="501">
        <v>932</v>
      </c>
      <c r="K1627" s="500" t="s">
        <v>257</v>
      </c>
      <c r="L1627" s="500" t="s">
        <v>944</v>
      </c>
      <c r="M1627" s="500" t="s">
        <v>562</v>
      </c>
      <c r="N1627" s="501">
        <v>18</v>
      </c>
    </row>
    <row r="1628" spans="1:23" ht="15">
      <c r="A1628" s="500" t="s">
        <v>1031</v>
      </c>
      <c r="B1628" s="500" t="s">
        <v>275</v>
      </c>
      <c r="C1628" s="500" t="s">
        <v>250</v>
      </c>
      <c r="D1628" s="500" t="s">
        <v>272</v>
      </c>
      <c r="E1628" s="501">
        <v>543</v>
      </c>
      <c r="K1628" s="500" t="s">
        <v>257</v>
      </c>
      <c r="L1628" s="500" t="s">
        <v>944</v>
      </c>
      <c r="M1628" s="500" t="s">
        <v>558</v>
      </c>
      <c r="N1628" s="501">
        <v>2557</v>
      </c>
    </row>
    <row r="1629" spans="1:23" ht="15">
      <c r="A1629" s="500" t="s">
        <v>1031</v>
      </c>
      <c r="B1629" s="500" t="s">
        <v>275</v>
      </c>
      <c r="C1629" s="500" t="s">
        <v>250</v>
      </c>
      <c r="D1629" s="500" t="s">
        <v>273</v>
      </c>
      <c r="E1629" s="501">
        <v>797</v>
      </c>
      <c r="K1629" s="500" t="s">
        <v>257</v>
      </c>
      <c r="L1629" s="500" t="s">
        <v>944</v>
      </c>
      <c r="M1629" s="500" t="s">
        <v>563</v>
      </c>
      <c r="N1629" s="501">
        <v>16</v>
      </c>
    </row>
    <row r="1630" spans="1:23" ht="15">
      <c r="A1630" s="500" t="s">
        <v>1032</v>
      </c>
      <c r="B1630" s="500" t="s">
        <v>254</v>
      </c>
      <c r="C1630" s="500" t="s">
        <v>249</v>
      </c>
      <c r="D1630" s="500" t="s">
        <v>273</v>
      </c>
      <c r="E1630" s="501">
        <v>3</v>
      </c>
      <c r="K1630" s="500" t="s">
        <v>257</v>
      </c>
      <c r="L1630" s="500" t="s">
        <v>944</v>
      </c>
      <c r="M1630" s="500" t="s">
        <v>566</v>
      </c>
      <c r="N1630" s="501">
        <v>3</v>
      </c>
    </row>
    <row r="1631" spans="1:23" ht="15">
      <c r="A1631" s="500" t="s">
        <v>1032</v>
      </c>
      <c r="B1631" s="500" t="s">
        <v>254</v>
      </c>
      <c r="C1631" s="500" t="s">
        <v>250</v>
      </c>
      <c r="D1631" s="500" t="s">
        <v>273</v>
      </c>
      <c r="E1631" s="501">
        <v>2</v>
      </c>
      <c r="K1631" s="500" t="s">
        <v>257</v>
      </c>
      <c r="L1631" s="500" t="s">
        <v>944</v>
      </c>
      <c r="M1631" s="500" t="s">
        <v>560</v>
      </c>
      <c r="N1631" s="501">
        <v>32</v>
      </c>
    </row>
    <row r="1632" spans="1:23" ht="15">
      <c r="A1632" s="500" t="s">
        <v>1032</v>
      </c>
      <c r="B1632" s="500" t="s">
        <v>254</v>
      </c>
      <c r="C1632" s="500" t="s">
        <v>249</v>
      </c>
      <c r="D1632" s="500" t="s">
        <v>272</v>
      </c>
      <c r="E1632" s="501">
        <v>1411</v>
      </c>
      <c r="K1632" s="500" t="s">
        <v>257</v>
      </c>
      <c r="L1632" s="500" t="s">
        <v>944</v>
      </c>
      <c r="M1632" s="500" t="s">
        <v>255</v>
      </c>
      <c r="N1632" s="501">
        <v>69</v>
      </c>
    </row>
    <row r="1633" spans="1:14" ht="15">
      <c r="A1633" s="500" t="s">
        <v>1032</v>
      </c>
      <c r="B1633" s="500" t="s">
        <v>254</v>
      </c>
      <c r="C1633" s="500" t="s">
        <v>249</v>
      </c>
      <c r="D1633" s="500" t="s">
        <v>273</v>
      </c>
      <c r="E1633" s="501">
        <v>8670</v>
      </c>
      <c r="K1633" s="500" t="s">
        <v>257</v>
      </c>
      <c r="L1633" s="500" t="s">
        <v>944</v>
      </c>
      <c r="M1633" s="500" t="s">
        <v>569</v>
      </c>
      <c r="N1633" s="501">
        <v>5</v>
      </c>
    </row>
    <row r="1634" spans="1:14" ht="15">
      <c r="A1634" s="500" t="s">
        <v>1032</v>
      </c>
      <c r="B1634" s="500" t="s">
        <v>254</v>
      </c>
      <c r="C1634" s="500" t="s">
        <v>250</v>
      </c>
      <c r="D1634" s="500" t="s">
        <v>272</v>
      </c>
      <c r="E1634" s="501">
        <v>1513</v>
      </c>
      <c r="K1634" s="500" t="s">
        <v>257</v>
      </c>
      <c r="L1634" s="500" t="s">
        <v>944</v>
      </c>
      <c r="M1634" s="500" t="s">
        <v>274</v>
      </c>
      <c r="N1634" s="501">
        <v>2</v>
      </c>
    </row>
    <row r="1635" spans="1:14" ht="15">
      <c r="A1635" s="500" t="s">
        <v>1032</v>
      </c>
      <c r="B1635" s="500" t="s">
        <v>254</v>
      </c>
      <c r="C1635" s="500" t="s">
        <v>250</v>
      </c>
      <c r="D1635" s="500" t="s">
        <v>273</v>
      </c>
      <c r="E1635" s="501">
        <v>7382</v>
      </c>
      <c r="K1635" s="500" t="s">
        <v>257</v>
      </c>
      <c r="L1635" s="500" t="s">
        <v>944</v>
      </c>
      <c r="M1635" s="500" t="s">
        <v>286</v>
      </c>
      <c r="N1635" s="501">
        <v>55</v>
      </c>
    </row>
    <row r="1636" spans="1:14" ht="15">
      <c r="A1636" s="500" t="s">
        <v>1032</v>
      </c>
      <c r="B1636" s="500" t="s">
        <v>255</v>
      </c>
      <c r="C1636" s="500" t="s">
        <v>249</v>
      </c>
      <c r="D1636" s="500" t="s">
        <v>272</v>
      </c>
      <c r="E1636" s="501">
        <v>125</v>
      </c>
      <c r="K1636" s="500" t="s">
        <v>257</v>
      </c>
      <c r="L1636" s="500" t="s">
        <v>944</v>
      </c>
      <c r="M1636" s="500" t="s">
        <v>283</v>
      </c>
      <c r="N1636" s="501">
        <v>13058</v>
      </c>
    </row>
    <row r="1637" spans="1:14" ht="15">
      <c r="A1637" s="500" t="s">
        <v>1032</v>
      </c>
      <c r="B1637" s="500" t="s">
        <v>255</v>
      </c>
      <c r="C1637" s="500" t="s">
        <v>249</v>
      </c>
      <c r="D1637" s="500" t="s">
        <v>273</v>
      </c>
      <c r="E1637" s="501">
        <v>1332</v>
      </c>
      <c r="K1637" s="500" t="s">
        <v>257</v>
      </c>
      <c r="L1637" s="500" t="s">
        <v>944</v>
      </c>
      <c r="M1637" s="500" t="s">
        <v>284</v>
      </c>
      <c r="N1637" s="501">
        <v>2</v>
      </c>
    </row>
    <row r="1638" spans="1:14" ht="15">
      <c r="A1638" s="500" t="s">
        <v>1032</v>
      </c>
      <c r="B1638" s="500" t="s">
        <v>255</v>
      </c>
      <c r="C1638" s="500" t="s">
        <v>250</v>
      </c>
      <c r="D1638" s="500" t="s">
        <v>272</v>
      </c>
      <c r="E1638" s="501">
        <v>103</v>
      </c>
      <c r="K1638" s="500" t="s">
        <v>257</v>
      </c>
      <c r="L1638" s="500" t="s">
        <v>944</v>
      </c>
      <c r="M1638" s="500" t="s">
        <v>285</v>
      </c>
      <c r="N1638" s="501">
        <v>345</v>
      </c>
    </row>
    <row r="1639" spans="1:14" ht="15">
      <c r="A1639" s="500" t="s">
        <v>1032</v>
      </c>
      <c r="B1639" s="500" t="s">
        <v>255</v>
      </c>
      <c r="C1639" s="500" t="s">
        <v>250</v>
      </c>
      <c r="D1639" s="500" t="s">
        <v>273</v>
      </c>
      <c r="E1639" s="501">
        <v>1008</v>
      </c>
      <c r="K1639" s="500" t="s">
        <v>257</v>
      </c>
      <c r="L1639" s="500" t="s">
        <v>944</v>
      </c>
      <c r="M1639" s="500" t="s">
        <v>256</v>
      </c>
      <c r="N1639" s="501">
        <v>8</v>
      </c>
    </row>
    <row r="1640" spans="1:14" ht="15">
      <c r="A1640" s="500" t="s">
        <v>1032</v>
      </c>
      <c r="B1640" s="500" t="s">
        <v>274</v>
      </c>
      <c r="C1640" s="500" t="s">
        <v>249</v>
      </c>
      <c r="D1640" s="500" t="s">
        <v>272</v>
      </c>
      <c r="E1640" s="501">
        <v>68</v>
      </c>
      <c r="K1640" s="500" t="s">
        <v>257</v>
      </c>
      <c r="L1640" s="500" t="s">
        <v>944</v>
      </c>
      <c r="M1640" s="500" t="s">
        <v>257</v>
      </c>
      <c r="N1640" s="501">
        <v>1267</v>
      </c>
    </row>
    <row r="1641" spans="1:14" ht="15">
      <c r="A1641" s="500" t="s">
        <v>1032</v>
      </c>
      <c r="B1641" s="500" t="s">
        <v>274</v>
      </c>
      <c r="C1641" s="500" t="s">
        <v>249</v>
      </c>
      <c r="D1641" s="500" t="s">
        <v>273</v>
      </c>
      <c r="E1641" s="501">
        <v>8</v>
      </c>
      <c r="K1641" s="500" t="s">
        <v>257</v>
      </c>
      <c r="L1641" s="500" t="s">
        <v>946</v>
      </c>
      <c r="M1641" s="500" t="s">
        <v>254</v>
      </c>
      <c r="N1641" s="501">
        <v>142</v>
      </c>
    </row>
    <row r="1642" spans="1:14" ht="15">
      <c r="A1642" s="500" t="s">
        <v>1032</v>
      </c>
      <c r="B1642" s="500" t="s">
        <v>274</v>
      </c>
      <c r="C1642" s="500" t="s">
        <v>250</v>
      </c>
      <c r="D1642" s="500" t="s">
        <v>272</v>
      </c>
      <c r="E1642" s="501">
        <v>80</v>
      </c>
      <c r="K1642" s="500" t="s">
        <v>257</v>
      </c>
      <c r="L1642" s="500" t="s">
        <v>946</v>
      </c>
      <c r="M1642" s="500" t="s">
        <v>564</v>
      </c>
      <c r="N1642" s="501">
        <v>23</v>
      </c>
    </row>
    <row r="1643" spans="1:14" ht="15">
      <c r="A1643" s="500" t="s">
        <v>1032</v>
      </c>
      <c r="B1643" s="500" t="s">
        <v>274</v>
      </c>
      <c r="C1643" s="500" t="s">
        <v>250</v>
      </c>
      <c r="D1643" s="500" t="s">
        <v>273</v>
      </c>
      <c r="E1643" s="501">
        <v>7</v>
      </c>
      <c r="K1643" s="500" t="s">
        <v>257</v>
      </c>
      <c r="L1643" s="500" t="s">
        <v>946</v>
      </c>
      <c r="M1643" s="500" t="s">
        <v>570</v>
      </c>
      <c r="N1643" s="501">
        <v>39</v>
      </c>
    </row>
    <row r="1644" spans="1:14" ht="15">
      <c r="A1644" s="500" t="s">
        <v>1032</v>
      </c>
      <c r="B1644" s="500" t="s">
        <v>275</v>
      </c>
      <c r="C1644" s="500" t="s">
        <v>249</v>
      </c>
      <c r="D1644" s="500" t="s">
        <v>272</v>
      </c>
      <c r="E1644" s="501">
        <v>390</v>
      </c>
      <c r="K1644" s="500" t="s">
        <v>257</v>
      </c>
      <c r="L1644" s="500" t="s">
        <v>946</v>
      </c>
      <c r="M1644" s="500" t="s">
        <v>561</v>
      </c>
      <c r="N1644" s="501">
        <v>5</v>
      </c>
    </row>
    <row r="1645" spans="1:14" ht="15">
      <c r="A1645" s="500" t="s">
        <v>1032</v>
      </c>
      <c r="B1645" s="500" t="s">
        <v>275</v>
      </c>
      <c r="C1645" s="500" t="s">
        <v>249</v>
      </c>
      <c r="D1645" s="500" t="s">
        <v>273</v>
      </c>
      <c r="E1645" s="501">
        <v>669</v>
      </c>
      <c r="K1645" s="500" t="s">
        <v>257</v>
      </c>
      <c r="L1645" s="500" t="s">
        <v>946</v>
      </c>
      <c r="M1645" s="500" t="s">
        <v>562</v>
      </c>
      <c r="N1645" s="501">
        <v>33</v>
      </c>
    </row>
    <row r="1646" spans="1:14" ht="15">
      <c r="A1646" s="500" t="s">
        <v>1032</v>
      </c>
      <c r="B1646" s="500" t="s">
        <v>275</v>
      </c>
      <c r="C1646" s="500" t="s">
        <v>250</v>
      </c>
      <c r="D1646" s="500" t="s">
        <v>272</v>
      </c>
      <c r="E1646" s="501">
        <v>345</v>
      </c>
      <c r="K1646" s="500" t="s">
        <v>257</v>
      </c>
      <c r="L1646" s="500" t="s">
        <v>946</v>
      </c>
      <c r="M1646" s="500" t="s">
        <v>558</v>
      </c>
      <c r="N1646" s="501">
        <v>3555</v>
      </c>
    </row>
    <row r="1647" spans="1:14" ht="15">
      <c r="A1647" s="500" t="s">
        <v>1032</v>
      </c>
      <c r="B1647" s="500" t="s">
        <v>275</v>
      </c>
      <c r="C1647" s="500" t="s">
        <v>250</v>
      </c>
      <c r="D1647" s="500" t="s">
        <v>273</v>
      </c>
      <c r="E1647" s="501">
        <v>462</v>
      </c>
      <c r="K1647" s="500" t="s">
        <v>257</v>
      </c>
      <c r="L1647" s="500" t="s">
        <v>946</v>
      </c>
      <c r="M1647" s="500" t="s">
        <v>563</v>
      </c>
      <c r="N1647" s="501">
        <v>45</v>
      </c>
    </row>
    <row r="1648" spans="1:14" ht="15">
      <c r="A1648" s="500" t="s">
        <v>1033</v>
      </c>
      <c r="B1648" s="500" t="s">
        <v>254</v>
      </c>
      <c r="C1648" s="500" t="s">
        <v>249</v>
      </c>
      <c r="D1648" s="500" t="s">
        <v>272</v>
      </c>
      <c r="E1648" s="501">
        <v>3465</v>
      </c>
      <c r="K1648" s="500" t="s">
        <v>257</v>
      </c>
      <c r="L1648" s="500" t="s">
        <v>946</v>
      </c>
      <c r="M1648" s="500" t="s">
        <v>559</v>
      </c>
      <c r="N1648" s="501">
        <v>9</v>
      </c>
    </row>
    <row r="1649" spans="1:14" ht="15">
      <c r="A1649" s="500" t="s">
        <v>1033</v>
      </c>
      <c r="B1649" s="500" t="s">
        <v>254</v>
      </c>
      <c r="C1649" s="500" t="s">
        <v>249</v>
      </c>
      <c r="D1649" s="500" t="s">
        <v>273</v>
      </c>
      <c r="E1649" s="501">
        <v>2999</v>
      </c>
      <c r="K1649" s="500" t="s">
        <v>257</v>
      </c>
      <c r="L1649" s="500" t="s">
        <v>946</v>
      </c>
      <c r="M1649" s="500" t="s">
        <v>566</v>
      </c>
      <c r="N1649" s="501">
        <v>4</v>
      </c>
    </row>
    <row r="1650" spans="1:14" ht="15">
      <c r="A1650" s="500" t="s">
        <v>1033</v>
      </c>
      <c r="B1650" s="500" t="s">
        <v>254</v>
      </c>
      <c r="C1650" s="500" t="s">
        <v>250</v>
      </c>
      <c r="D1650" s="500" t="s">
        <v>272</v>
      </c>
      <c r="E1650" s="501">
        <v>3750</v>
      </c>
      <c r="K1650" s="500" t="s">
        <v>257</v>
      </c>
      <c r="L1650" s="500" t="s">
        <v>946</v>
      </c>
      <c r="M1650" s="500" t="s">
        <v>560</v>
      </c>
      <c r="N1650" s="501">
        <v>163</v>
      </c>
    </row>
    <row r="1651" spans="1:14" ht="15">
      <c r="A1651" s="500" t="s">
        <v>1033</v>
      </c>
      <c r="B1651" s="500" t="s">
        <v>254</v>
      </c>
      <c r="C1651" s="500" t="s">
        <v>250</v>
      </c>
      <c r="D1651" s="500" t="s">
        <v>273</v>
      </c>
      <c r="E1651" s="501">
        <v>2702</v>
      </c>
      <c r="K1651" s="500" t="s">
        <v>257</v>
      </c>
      <c r="L1651" s="500" t="s">
        <v>946</v>
      </c>
      <c r="M1651" s="500" t="s">
        <v>255</v>
      </c>
      <c r="N1651" s="501">
        <v>348</v>
      </c>
    </row>
    <row r="1652" spans="1:14" ht="15">
      <c r="A1652" s="500" t="s">
        <v>1033</v>
      </c>
      <c r="B1652" s="500" t="s">
        <v>255</v>
      </c>
      <c r="C1652" s="500" t="s">
        <v>249</v>
      </c>
      <c r="D1652" s="500" t="s">
        <v>272</v>
      </c>
      <c r="E1652" s="501">
        <v>773</v>
      </c>
      <c r="K1652" s="500" t="s">
        <v>257</v>
      </c>
      <c r="L1652" s="500" t="s">
        <v>946</v>
      </c>
      <c r="M1652" s="500" t="s">
        <v>569</v>
      </c>
      <c r="N1652" s="501">
        <v>136</v>
      </c>
    </row>
    <row r="1653" spans="1:14" ht="15">
      <c r="A1653" s="500" t="s">
        <v>1033</v>
      </c>
      <c r="B1653" s="500" t="s">
        <v>255</v>
      </c>
      <c r="C1653" s="500" t="s">
        <v>249</v>
      </c>
      <c r="D1653" s="500" t="s">
        <v>273</v>
      </c>
      <c r="E1653" s="501">
        <v>1213</v>
      </c>
      <c r="K1653" s="500" t="s">
        <v>257</v>
      </c>
      <c r="L1653" s="500" t="s">
        <v>946</v>
      </c>
      <c r="M1653" s="500" t="s">
        <v>1105</v>
      </c>
      <c r="N1653" s="501">
        <v>2</v>
      </c>
    </row>
    <row r="1654" spans="1:14" ht="15">
      <c r="A1654" s="500" t="s">
        <v>1033</v>
      </c>
      <c r="B1654" s="500" t="s">
        <v>255</v>
      </c>
      <c r="C1654" s="500" t="s">
        <v>250</v>
      </c>
      <c r="D1654" s="500" t="s">
        <v>272</v>
      </c>
      <c r="E1654" s="501">
        <v>851</v>
      </c>
      <c r="K1654" s="500" t="s">
        <v>257</v>
      </c>
      <c r="L1654" s="500" t="s">
        <v>946</v>
      </c>
      <c r="M1654" s="500" t="s">
        <v>274</v>
      </c>
      <c r="N1654" s="501">
        <v>6</v>
      </c>
    </row>
    <row r="1655" spans="1:14" ht="15">
      <c r="A1655" s="500" t="s">
        <v>1033</v>
      </c>
      <c r="B1655" s="500" t="s">
        <v>255</v>
      </c>
      <c r="C1655" s="500" t="s">
        <v>250</v>
      </c>
      <c r="D1655" s="500" t="s">
        <v>273</v>
      </c>
      <c r="E1655" s="501">
        <v>964</v>
      </c>
      <c r="K1655" s="500" t="s">
        <v>257</v>
      </c>
      <c r="L1655" s="500" t="s">
        <v>946</v>
      </c>
      <c r="M1655" s="500" t="s">
        <v>286</v>
      </c>
      <c r="N1655" s="501">
        <v>12</v>
      </c>
    </row>
    <row r="1656" spans="1:14" ht="15">
      <c r="A1656" s="500" t="s">
        <v>1033</v>
      </c>
      <c r="B1656" s="500" t="s">
        <v>274</v>
      </c>
      <c r="C1656" s="500" t="s">
        <v>249</v>
      </c>
      <c r="D1656" s="500" t="s">
        <v>272</v>
      </c>
      <c r="E1656" s="501">
        <v>1</v>
      </c>
      <c r="K1656" s="500" t="s">
        <v>257</v>
      </c>
      <c r="L1656" s="500" t="s">
        <v>946</v>
      </c>
      <c r="M1656" s="500" t="s">
        <v>283</v>
      </c>
      <c r="N1656" s="501">
        <v>76936</v>
      </c>
    </row>
    <row r="1657" spans="1:14" ht="15">
      <c r="A1657" s="500" t="s">
        <v>1033</v>
      </c>
      <c r="B1657" s="500" t="s">
        <v>274</v>
      </c>
      <c r="C1657" s="500" t="s">
        <v>249</v>
      </c>
      <c r="D1657" s="500" t="s">
        <v>273</v>
      </c>
      <c r="E1657" s="501">
        <v>4</v>
      </c>
      <c r="K1657" s="500" t="s">
        <v>257</v>
      </c>
      <c r="L1657" s="500" t="s">
        <v>946</v>
      </c>
      <c r="M1657" s="500" t="s">
        <v>284</v>
      </c>
      <c r="N1657" s="501">
        <v>7</v>
      </c>
    </row>
    <row r="1658" spans="1:14" ht="15">
      <c r="A1658" s="500" t="s">
        <v>1033</v>
      </c>
      <c r="B1658" s="500" t="s">
        <v>274</v>
      </c>
      <c r="C1658" s="500" t="s">
        <v>250</v>
      </c>
      <c r="D1658" s="500" t="s">
        <v>272</v>
      </c>
      <c r="E1658" s="501">
        <v>4</v>
      </c>
      <c r="K1658" s="500" t="s">
        <v>257</v>
      </c>
      <c r="L1658" s="500" t="s">
        <v>946</v>
      </c>
      <c r="M1658" s="500" t="s">
        <v>285</v>
      </c>
      <c r="N1658" s="501">
        <v>146</v>
      </c>
    </row>
    <row r="1659" spans="1:14" ht="15">
      <c r="A1659" s="500" t="s">
        <v>1033</v>
      </c>
      <c r="B1659" s="500" t="s">
        <v>274</v>
      </c>
      <c r="C1659" s="500" t="s">
        <v>250</v>
      </c>
      <c r="D1659" s="500" t="s">
        <v>273</v>
      </c>
      <c r="E1659" s="501">
        <v>5</v>
      </c>
      <c r="K1659" s="500" t="s">
        <v>257</v>
      </c>
      <c r="L1659" s="500" t="s">
        <v>946</v>
      </c>
      <c r="M1659" s="500" t="s">
        <v>256</v>
      </c>
      <c r="N1659" s="501">
        <v>112</v>
      </c>
    </row>
    <row r="1660" spans="1:14" ht="15">
      <c r="A1660" s="500" t="s">
        <v>1033</v>
      </c>
      <c r="B1660" s="500" t="s">
        <v>275</v>
      </c>
      <c r="C1660" s="500" t="s">
        <v>249</v>
      </c>
      <c r="D1660" s="500" t="s">
        <v>272</v>
      </c>
      <c r="E1660" s="501">
        <v>2389</v>
      </c>
      <c r="K1660" s="500" t="s">
        <v>257</v>
      </c>
      <c r="L1660" s="500" t="s">
        <v>946</v>
      </c>
      <c r="M1660" s="500" t="s">
        <v>257</v>
      </c>
      <c r="N1660" s="501">
        <v>9868</v>
      </c>
    </row>
    <row r="1661" spans="1:14" ht="15">
      <c r="A1661" s="500" t="s">
        <v>1033</v>
      </c>
      <c r="B1661" s="500" t="s">
        <v>275</v>
      </c>
      <c r="C1661" s="500" t="s">
        <v>249</v>
      </c>
      <c r="D1661" s="500" t="s">
        <v>273</v>
      </c>
      <c r="E1661" s="501">
        <v>1233</v>
      </c>
      <c r="K1661" s="500" t="s">
        <v>257</v>
      </c>
      <c r="L1661" s="500" t="s">
        <v>954</v>
      </c>
      <c r="M1661" s="500" t="s">
        <v>254</v>
      </c>
      <c r="N1661" s="501">
        <v>26</v>
      </c>
    </row>
    <row r="1662" spans="1:14" ht="15">
      <c r="A1662" s="500" t="s">
        <v>1033</v>
      </c>
      <c r="B1662" s="500" t="s">
        <v>275</v>
      </c>
      <c r="C1662" s="500" t="s">
        <v>250</v>
      </c>
      <c r="D1662" s="500" t="s">
        <v>272</v>
      </c>
      <c r="E1662" s="501">
        <v>2286</v>
      </c>
      <c r="K1662" s="500" t="s">
        <v>257</v>
      </c>
      <c r="L1662" s="500" t="s">
        <v>954</v>
      </c>
      <c r="M1662" s="500" t="s">
        <v>564</v>
      </c>
      <c r="N1662" s="501">
        <v>9</v>
      </c>
    </row>
    <row r="1663" spans="1:14" ht="15">
      <c r="A1663" s="500" t="s">
        <v>1033</v>
      </c>
      <c r="B1663" s="500" t="s">
        <v>275</v>
      </c>
      <c r="C1663" s="500" t="s">
        <v>250</v>
      </c>
      <c r="D1663" s="500" t="s">
        <v>273</v>
      </c>
      <c r="E1663" s="501">
        <v>1020</v>
      </c>
      <c r="K1663" s="500" t="s">
        <v>257</v>
      </c>
      <c r="L1663" s="500" t="s">
        <v>954</v>
      </c>
      <c r="M1663" s="500" t="s">
        <v>570</v>
      </c>
      <c r="N1663" s="501">
        <v>4</v>
      </c>
    </row>
    <row r="1664" spans="1:14" ht="15">
      <c r="A1664" s="500" t="s">
        <v>1034</v>
      </c>
      <c r="B1664" s="500" t="s">
        <v>254</v>
      </c>
      <c r="C1664" s="500" t="s">
        <v>249</v>
      </c>
      <c r="D1664" s="500" t="s">
        <v>272</v>
      </c>
      <c r="E1664" s="501">
        <v>1484</v>
      </c>
      <c r="K1664" s="500" t="s">
        <v>257</v>
      </c>
      <c r="L1664" s="500" t="s">
        <v>954</v>
      </c>
      <c r="M1664" s="500" t="s">
        <v>561</v>
      </c>
      <c r="N1664" s="501">
        <v>1</v>
      </c>
    </row>
    <row r="1665" spans="1:14" ht="15">
      <c r="A1665" s="500" t="s">
        <v>1034</v>
      </c>
      <c r="B1665" s="500" t="s">
        <v>254</v>
      </c>
      <c r="C1665" s="500" t="s">
        <v>249</v>
      </c>
      <c r="D1665" s="500" t="s">
        <v>273</v>
      </c>
      <c r="E1665" s="501">
        <v>1247</v>
      </c>
      <c r="K1665" s="500" t="s">
        <v>257</v>
      </c>
      <c r="L1665" s="500" t="s">
        <v>954</v>
      </c>
      <c r="M1665" s="500" t="s">
        <v>562</v>
      </c>
      <c r="N1665" s="501">
        <v>6</v>
      </c>
    </row>
    <row r="1666" spans="1:14" ht="15">
      <c r="A1666" s="500" t="s">
        <v>1034</v>
      </c>
      <c r="B1666" s="500" t="s">
        <v>254</v>
      </c>
      <c r="C1666" s="500" t="s">
        <v>250</v>
      </c>
      <c r="D1666" s="500" t="s">
        <v>272</v>
      </c>
      <c r="E1666" s="501">
        <v>1521</v>
      </c>
      <c r="K1666" s="500" t="s">
        <v>257</v>
      </c>
      <c r="L1666" s="500" t="s">
        <v>954</v>
      </c>
      <c r="M1666" s="500" t="s">
        <v>558</v>
      </c>
      <c r="N1666" s="501">
        <v>185</v>
      </c>
    </row>
    <row r="1667" spans="1:14" ht="15">
      <c r="A1667" s="500" t="s">
        <v>1034</v>
      </c>
      <c r="B1667" s="500" t="s">
        <v>254</v>
      </c>
      <c r="C1667" s="500" t="s">
        <v>250</v>
      </c>
      <c r="D1667" s="500" t="s">
        <v>273</v>
      </c>
      <c r="E1667" s="501">
        <v>1198</v>
      </c>
      <c r="K1667" s="500" t="s">
        <v>257</v>
      </c>
      <c r="L1667" s="500" t="s">
        <v>954</v>
      </c>
      <c r="M1667" s="500" t="s">
        <v>563</v>
      </c>
      <c r="N1667" s="501">
        <v>12</v>
      </c>
    </row>
    <row r="1668" spans="1:14" ht="15">
      <c r="A1668" s="500" t="s">
        <v>1034</v>
      </c>
      <c r="B1668" s="500" t="s">
        <v>255</v>
      </c>
      <c r="C1668" s="500" t="s">
        <v>249</v>
      </c>
      <c r="D1668" s="500" t="s">
        <v>272</v>
      </c>
      <c r="E1668" s="501">
        <v>417</v>
      </c>
      <c r="K1668" s="500" t="s">
        <v>257</v>
      </c>
      <c r="L1668" s="500" t="s">
        <v>954</v>
      </c>
      <c r="M1668" s="500" t="s">
        <v>559</v>
      </c>
      <c r="N1668" s="501">
        <v>1</v>
      </c>
    </row>
    <row r="1669" spans="1:14" ht="15">
      <c r="A1669" s="500" t="s">
        <v>1034</v>
      </c>
      <c r="B1669" s="500" t="s">
        <v>255</v>
      </c>
      <c r="C1669" s="500" t="s">
        <v>249</v>
      </c>
      <c r="D1669" s="500" t="s">
        <v>273</v>
      </c>
      <c r="E1669" s="501">
        <v>391</v>
      </c>
      <c r="K1669" s="500" t="s">
        <v>257</v>
      </c>
      <c r="L1669" s="500" t="s">
        <v>954</v>
      </c>
      <c r="M1669" s="500" t="s">
        <v>560</v>
      </c>
      <c r="N1669" s="501">
        <v>6</v>
      </c>
    </row>
    <row r="1670" spans="1:14" ht="15">
      <c r="A1670" s="500" t="s">
        <v>1034</v>
      </c>
      <c r="B1670" s="500" t="s">
        <v>255</v>
      </c>
      <c r="C1670" s="500" t="s">
        <v>250</v>
      </c>
      <c r="D1670" s="500" t="s">
        <v>272</v>
      </c>
      <c r="E1670" s="501">
        <v>513</v>
      </c>
      <c r="K1670" s="500" t="s">
        <v>257</v>
      </c>
      <c r="L1670" s="500" t="s">
        <v>954</v>
      </c>
      <c r="M1670" s="500" t="s">
        <v>255</v>
      </c>
      <c r="N1670" s="501">
        <v>106</v>
      </c>
    </row>
    <row r="1671" spans="1:14" ht="15">
      <c r="A1671" s="500" t="s">
        <v>1034</v>
      </c>
      <c r="B1671" s="500" t="s">
        <v>255</v>
      </c>
      <c r="C1671" s="500" t="s">
        <v>250</v>
      </c>
      <c r="D1671" s="500" t="s">
        <v>273</v>
      </c>
      <c r="E1671" s="501">
        <v>404</v>
      </c>
      <c r="K1671" s="500" t="s">
        <v>257</v>
      </c>
      <c r="L1671" s="500" t="s">
        <v>954</v>
      </c>
      <c r="M1671" s="500" t="s">
        <v>569</v>
      </c>
      <c r="N1671" s="501">
        <v>13</v>
      </c>
    </row>
    <row r="1672" spans="1:14" ht="15">
      <c r="A1672" s="500" t="s">
        <v>1034</v>
      </c>
      <c r="B1672" s="500" t="s">
        <v>274</v>
      </c>
      <c r="C1672" s="500" t="s">
        <v>249</v>
      </c>
      <c r="D1672" s="500" t="s">
        <v>273</v>
      </c>
      <c r="E1672" s="501">
        <v>1</v>
      </c>
      <c r="K1672" s="500" t="s">
        <v>257</v>
      </c>
      <c r="L1672" s="500" t="s">
        <v>954</v>
      </c>
      <c r="M1672" s="500" t="s">
        <v>274</v>
      </c>
      <c r="N1672" s="501">
        <v>1</v>
      </c>
    </row>
    <row r="1673" spans="1:14" ht="15">
      <c r="A1673" s="500" t="s">
        <v>1034</v>
      </c>
      <c r="B1673" s="500" t="s">
        <v>274</v>
      </c>
      <c r="C1673" s="500" t="s">
        <v>250</v>
      </c>
      <c r="D1673" s="500" t="s">
        <v>272</v>
      </c>
      <c r="E1673" s="501">
        <v>4</v>
      </c>
      <c r="K1673" s="500" t="s">
        <v>257</v>
      </c>
      <c r="L1673" s="500" t="s">
        <v>954</v>
      </c>
      <c r="M1673" s="500" t="s">
        <v>286</v>
      </c>
      <c r="N1673" s="501">
        <v>5</v>
      </c>
    </row>
    <row r="1674" spans="1:14" ht="15">
      <c r="A1674" s="500" t="s">
        <v>1034</v>
      </c>
      <c r="B1674" s="500" t="s">
        <v>274</v>
      </c>
      <c r="C1674" s="500" t="s">
        <v>250</v>
      </c>
      <c r="D1674" s="500" t="s">
        <v>273</v>
      </c>
      <c r="E1674" s="501">
        <v>1</v>
      </c>
      <c r="K1674" s="500" t="s">
        <v>257</v>
      </c>
      <c r="L1674" s="500" t="s">
        <v>954</v>
      </c>
      <c r="M1674" s="500" t="s">
        <v>283</v>
      </c>
      <c r="N1674" s="501">
        <v>14680</v>
      </c>
    </row>
    <row r="1675" spans="1:14" ht="15">
      <c r="A1675" s="500" t="s">
        <v>1034</v>
      </c>
      <c r="B1675" s="500" t="s">
        <v>275</v>
      </c>
      <c r="C1675" s="500" t="s">
        <v>249</v>
      </c>
      <c r="D1675" s="500" t="s">
        <v>272</v>
      </c>
      <c r="E1675" s="501">
        <v>116</v>
      </c>
      <c r="K1675" s="500" t="s">
        <v>257</v>
      </c>
      <c r="L1675" s="500" t="s">
        <v>954</v>
      </c>
      <c r="M1675" s="500" t="s">
        <v>284</v>
      </c>
      <c r="N1675" s="501">
        <v>1</v>
      </c>
    </row>
    <row r="1676" spans="1:14" ht="15">
      <c r="A1676" s="500" t="s">
        <v>1034</v>
      </c>
      <c r="B1676" s="500" t="s">
        <v>275</v>
      </c>
      <c r="C1676" s="500" t="s">
        <v>249</v>
      </c>
      <c r="D1676" s="500" t="s">
        <v>273</v>
      </c>
      <c r="E1676" s="501">
        <v>122</v>
      </c>
      <c r="K1676" s="500" t="s">
        <v>257</v>
      </c>
      <c r="L1676" s="500" t="s">
        <v>954</v>
      </c>
      <c r="M1676" s="500" t="s">
        <v>285</v>
      </c>
      <c r="N1676" s="501">
        <v>26</v>
      </c>
    </row>
    <row r="1677" spans="1:14" ht="15">
      <c r="A1677" s="500" t="s">
        <v>1034</v>
      </c>
      <c r="B1677" s="500" t="s">
        <v>275</v>
      </c>
      <c r="C1677" s="500" t="s">
        <v>250</v>
      </c>
      <c r="D1677" s="500" t="s">
        <v>272</v>
      </c>
      <c r="E1677" s="501">
        <v>82</v>
      </c>
      <c r="K1677" s="500" t="s">
        <v>257</v>
      </c>
      <c r="L1677" s="500" t="s">
        <v>954</v>
      </c>
      <c r="M1677" s="500" t="s">
        <v>256</v>
      </c>
      <c r="N1677" s="501">
        <v>10</v>
      </c>
    </row>
    <row r="1678" spans="1:14" ht="15">
      <c r="A1678" s="500" t="s">
        <v>1034</v>
      </c>
      <c r="B1678" s="500" t="s">
        <v>275</v>
      </c>
      <c r="C1678" s="500" t="s">
        <v>250</v>
      </c>
      <c r="D1678" s="500" t="s">
        <v>273</v>
      </c>
      <c r="E1678" s="501">
        <v>99</v>
      </c>
      <c r="K1678" s="500" t="s">
        <v>257</v>
      </c>
      <c r="L1678" s="500" t="s">
        <v>954</v>
      </c>
      <c r="M1678" s="500" t="s">
        <v>257</v>
      </c>
      <c r="N1678" s="501">
        <v>649</v>
      </c>
    </row>
    <row r="1679" spans="1:14" ht="15">
      <c r="A1679" s="500" t="s">
        <v>1035</v>
      </c>
      <c r="B1679" s="500" t="s">
        <v>254</v>
      </c>
      <c r="C1679" s="500" t="s">
        <v>249</v>
      </c>
      <c r="D1679" s="500" t="s">
        <v>272</v>
      </c>
      <c r="E1679" s="501">
        <v>59</v>
      </c>
      <c r="K1679" s="500" t="s">
        <v>257</v>
      </c>
      <c r="L1679" s="500" t="s">
        <v>968</v>
      </c>
      <c r="M1679" s="500" t="s">
        <v>254</v>
      </c>
      <c r="N1679" s="501">
        <v>156</v>
      </c>
    </row>
    <row r="1680" spans="1:14" ht="15">
      <c r="A1680" s="500" t="s">
        <v>1035</v>
      </c>
      <c r="B1680" s="500" t="s">
        <v>254</v>
      </c>
      <c r="C1680" s="500" t="s">
        <v>249</v>
      </c>
      <c r="D1680" s="500" t="s">
        <v>273</v>
      </c>
      <c r="E1680" s="501">
        <v>31</v>
      </c>
      <c r="K1680" s="500" t="s">
        <v>257</v>
      </c>
      <c r="L1680" s="500" t="s">
        <v>968</v>
      </c>
      <c r="M1680" s="500" t="s">
        <v>564</v>
      </c>
      <c r="N1680" s="501">
        <v>9</v>
      </c>
    </row>
    <row r="1681" spans="1:14" ht="15">
      <c r="A1681" s="500" t="s">
        <v>1035</v>
      </c>
      <c r="B1681" s="500" t="s">
        <v>254</v>
      </c>
      <c r="C1681" s="500" t="s">
        <v>250</v>
      </c>
      <c r="D1681" s="500" t="s">
        <v>272</v>
      </c>
      <c r="E1681" s="501">
        <v>52</v>
      </c>
      <c r="K1681" s="500" t="s">
        <v>257</v>
      </c>
      <c r="L1681" s="500" t="s">
        <v>968</v>
      </c>
      <c r="M1681" s="500" t="s">
        <v>565</v>
      </c>
      <c r="N1681" s="501">
        <v>3</v>
      </c>
    </row>
    <row r="1682" spans="1:14" ht="15">
      <c r="A1682" s="500" t="s">
        <v>1035</v>
      </c>
      <c r="B1682" s="500" t="s">
        <v>254</v>
      </c>
      <c r="C1682" s="500" t="s">
        <v>250</v>
      </c>
      <c r="D1682" s="500" t="s">
        <v>273</v>
      </c>
      <c r="E1682" s="501">
        <v>27</v>
      </c>
      <c r="K1682" s="500" t="s">
        <v>257</v>
      </c>
      <c r="L1682" s="500" t="s">
        <v>968</v>
      </c>
      <c r="M1682" s="500" t="s">
        <v>561</v>
      </c>
      <c r="N1682" s="501">
        <v>2</v>
      </c>
    </row>
    <row r="1683" spans="1:14" ht="15">
      <c r="A1683" s="500" t="s">
        <v>1035</v>
      </c>
      <c r="B1683" s="500" t="s">
        <v>254</v>
      </c>
      <c r="C1683" s="500" t="s">
        <v>249</v>
      </c>
      <c r="D1683" s="500" t="s">
        <v>272</v>
      </c>
      <c r="E1683" s="501">
        <v>783</v>
      </c>
      <c r="K1683" s="500" t="s">
        <v>257</v>
      </c>
      <c r="L1683" s="500" t="s">
        <v>968</v>
      </c>
      <c r="M1683" s="500" t="s">
        <v>562</v>
      </c>
      <c r="N1683" s="501">
        <v>7</v>
      </c>
    </row>
    <row r="1684" spans="1:14" ht="15">
      <c r="A1684" s="500" t="s">
        <v>1035</v>
      </c>
      <c r="B1684" s="500" t="s">
        <v>254</v>
      </c>
      <c r="C1684" s="500" t="s">
        <v>249</v>
      </c>
      <c r="D1684" s="500" t="s">
        <v>273</v>
      </c>
      <c r="E1684" s="501">
        <v>890</v>
      </c>
      <c r="K1684" s="500" t="s">
        <v>257</v>
      </c>
      <c r="L1684" s="500" t="s">
        <v>968</v>
      </c>
      <c r="M1684" s="500" t="s">
        <v>558</v>
      </c>
      <c r="N1684" s="501">
        <v>1558</v>
      </c>
    </row>
    <row r="1685" spans="1:14" ht="15">
      <c r="A1685" s="500" t="s">
        <v>1035</v>
      </c>
      <c r="B1685" s="500" t="s">
        <v>254</v>
      </c>
      <c r="C1685" s="500" t="s">
        <v>250</v>
      </c>
      <c r="D1685" s="500" t="s">
        <v>272</v>
      </c>
      <c r="E1685" s="501">
        <v>687</v>
      </c>
      <c r="K1685" s="500" t="s">
        <v>257</v>
      </c>
      <c r="L1685" s="500" t="s">
        <v>968</v>
      </c>
      <c r="M1685" s="500" t="s">
        <v>563</v>
      </c>
      <c r="N1685" s="501">
        <v>35</v>
      </c>
    </row>
    <row r="1686" spans="1:14" ht="15">
      <c r="A1686" s="500" t="s">
        <v>1035</v>
      </c>
      <c r="B1686" s="500" t="s">
        <v>254</v>
      </c>
      <c r="C1686" s="500" t="s">
        <v>250</v>
      </c>
      <c r="D1686" s="500" t="s">
        <v>273</v>
      </c>
      <c r="E1686" s="501">
        <v>749</v>
      </c>
      <c r="K1686" s="500" t="s">
        <v>257</v>
      </c>
      <c r="L1686" s="500" t="s">
        <v>968</v>
      </c>
      <c r="M1686" s="500" t="s">
        <v>559</v>
      </c>
      <c r="N1686" s="501">
        <v>1</v>
      </c>
    </row>
    <row r="1687" spans="1:14" ht="15">
      <c r="A1687" s="500" t="s">
        <v>1035</v>
      </c>
      <c r="B1687" s="500" t="s">
        <v>255</v>
      </c>
      <c r="C1687" s="500" t="s">
        <v>249</v>
      </c>
      <c r="D1687" s="500" t="s">
        <v>272</v>
      </c>
      <c r="E1687" s="501">
        <v>1459</v>
      </c>
      <c r="K1687" s="500" t="s">
        <v>257</v>
      </c>
      <c r="L1687" s="500" t="s">
        <v>968</v>
      </c>
      <c r="M1687" s="500" t="s">
        <v>566</v>
      </c>
      <c r="N1687" s="501">
        <v>7</v>
      </c>
    </row>
    <row r="1688" spans="1:14" ht="15">
      <c r="A1688" s="500" t="s">
        <v>1035</v>
      </c>
      <c r="B1688" s="500" t="s">
        <v>255</v>
      </c>
      <c r="C1688" s="500" t="s">
        <v>249</v>
      </c>
      <c r="D1688" s="500" t="s">
        <v>273</v>
      </c>
      <c r="E1688" s="501">
        <v>935</v>
      </c>
      <c r="K1688" s="500" t="s">
        <v>257</v>
      </c>
      <c r="L1688" s="500" t="s">
        <v>968</v>
      </c>
      <c r="M1688" s="500" t="s">
        <v>560</v>
      </c>
      <c r="N1688" s="501">
        <v>104</v>
      </c>
    </row>
    <row r="1689" spans="1:14" ht="15">
      <c r="A1689" s="500" t="s">
        <v>1035</v>
      </c>
      <c r="B1689" s="500" t="s">
        <v>255</v>
      </c>
      <c r="C1689" s="500" t="s">
        <v>250</v>
      </c>
      <c r="D1689" s="500" t="s">
        <v>272</v>
      </c>
      <c r="E1689" s="501">
        <v>1380</v>
      </c>
      <c r="K1689" s="500" t="s">
        <v>257</v>
      </c>
      <c r="L1689" s="500" t="s">
        <v>968</v>
      </c>
      <c r="M1689" s="500" t="s">
        <v>255</v>
      </c>
      <c r="N1689" s="501">
        <v>143</v>
      </c>
    </row>
    <row r="1690" spans="1:14" ht="15">
      <c r="A1690" s="500" t="s">
        <v>1035</v>
      </c>
      <c r="B1690" s="500" t="s">
        <v>255</v>
      </c>
      <c r="C1690" s="500" t="s">
        <v>250</v>
      </c>
      <c r="D1690" s="500" t="s">
        <v>273</v>
      </c>
      <c r="E1690" s="501">
        <v>855</v>
      </c>
      <c r="K1690" s="500" t="s">
        <v>257</v>
      </c>
      <c r="L1690" s="500" t="s">
        <v>968</v>
      </c>
      <c r="M1690" s="500" t="s">
        <v>567</v>
      </c>
      <c r="N1690" s="501">
        <v>1</v>
      </c>
    </row>
    <row r="1691" spans="1:14" ht="15">
      <c r="A1691" s="500" t="s">
        <v>1035</v>
      </c>
      <c r="B1691" s="500" t="s">
        <v>274</v>
      </c>
      <c r="C1691" s="500" t="s">
        <v>249</v>
      </c>
      <c r="D1691" s="500" t="s">
        <v>272</v>
      </c>
      <c r="E1691" s="501">
        <v>82</v>
      </c>
      <c r="K1691" s="500" t="s">
        <v>257</v>
      </c>
      <c r="L1691" s="500" t="s">
        <v>968</v>
      </c>
      <c r="M1691" s="500" t="s">
        <v>569</v>
      </c>
      <c r="N1691" s="501">
        <v>9</v>
      </c>
    </row>
    <row r="1692" spans="1:14" ht="15">
      <c r="A1692" s="500" t="s">
        <v>1035</v>
      </c>
      <c r="B1692" s="500" t="s">
        <v>274</v>
      </c>
      <c r="C1692" s="500" t="s">
        <v>249</v>
      </c>
      <c r="D1692" s="500" t="s">
        <v>273</v>
      </c>
      <c r="E1692" s="501">
        <v>116</v>
      </c>
      <c r="K1692" s="500" t="s">
        <v>257</v>
      </c>
      <c r="L1692" s="500" t="s">
        <v>968</v>
      </c>
      <c r="M1692" s="500" t="s">
        <v>1105</v>
      </c>
      <c r="N1692" s="501">
        <v>1</v>
      </c>
    </row>
    <row r="1693" spans="1:14" ht="15">
      <c r="A1693" s="500" t="s">
        <v>1035</v>
      </c>
      <c r="B1693" s="500" t="s">
        <v>274</v>
      </c>
      <c r="C1693" s="500" t="s">
        <v>250</v>
      </c>
      <c r="D1693" s="500" t="s">
        <v>272</v>
      </c>
      <c r="E1693" s="501">
        <v>60</v>
      </c>
      <c r="K1693" s="500" t="s">
        <v>257</v>
      </c>
      <c r="L1693" s="500" t="s">
        <v>968</v>
      </c>
      <c r="M1693" s="500" t="s">
        <v>286</v>
      </c>
      <c r="N1693" s="501">
        <v>26</v>
      </c>
    </row>
    <row r="1694" spans="1:14" ht="15">
      <c r="A1694" s="500" t="s">
        <v>1035</v>
      </c>
      <c r="B1694" s="500" t="s">
        <v>274</v>
      </c>
      <c r="C1694" s="500" t="s">
        <v>250</v>
      </c>
      <c r="D1694" s="500" t="s">
        <v>273</v>
      </c>
      <c r="E1694" s="501">
        <v>77</v>
      </c>
      <c r="K1694" s="500" t="s">
        <v>257</v>
      </c>
      <c r="L1694" s="500" t="s">
        <v>968</v>
      </c>
      <c r="M1694" s="500" t="s">
        <v>283</v>
      </c>
      <c r="N1694" s="501">
        <v>12755</v>
      </c>
    </row>
    <row r="1695" spans="1:14" ht="15">
      <c r="A1695" s="500" t="s">
        <v>1035</v>
      </c>
      <c r="B1695" s="500" t="s">
        <v>275</v>
      </c>
      <c r="C1695" s="500" t="s">
        <v>249</v>
      </c>
      <c r="D1695" s="500" t="s">
        <v>272</v>
      </c>
      <c r="E1695" s="501">
        <v>228</v>
      </c>
      <c r="K1695" s="500" t="s">
        <v>257</v>
      </c>
      <c r="L1695" s="500" t="s">
        <v>968</v>
      </c>
      <c r="M1695" s="500" t="s">
        <v>284</v>
      </c>
      <c r="N1695" s="501">
        <v>3</v>
      </c>
    </row>
    <row r="1696" spans="1:14" ht="15">
      <c r="A1696" s="500" t="s">
        <v>1035</v>
      </c>
      <c r="B1696" s="500" t="s">
        <v>275</v>
      </c>
      <c r="C1696" s="500" t="s">
        <v>249</v>
      </c>
      <c r="D1696" s="500" t="s">
        <v>273</v>
      </c>
      <c r="E1696" s="501">
        <v>187</v>
      </c>
      <c r="K1696" s="500" t="s">
        <v>257</v>
      </c>
      <c r="L1696" s="500" t="s">
        <v>968</v>
      </c>
      <c r="M1696" s="500" t="s">
        <v>285</v>
      </c>
      <c r="N1696" s="501">
        <v>163</v>
      </c>
    </row>
    <row r="1697" spans="1:14" ht="15">
      <c r="A1697" s="500" t="s">
        <v>1035</v>
      </c>
      <c r="B1697" s="500" t="s">
        <v>275</v>
      </c>
      <c r="C1697" s="500" t="s">
        <v>250</v>
      </c>
      <c r="D1697" s="500" t="s">
        <v>272</v>
      </c>
      <c r="E1697" s="501">
        <v>177</v>
      </c>
      <c r="K1697" s="500" t="s">
        <v>257</v>
      </c>
      <c r="L1697" s="500" t="s">
        <v>968</v>
      </c>
      <c r="M1697" s="500" t="s">
        <v>256</v>
      </c>
      <c r="N1697" s="501">
        <v>15</v>
      </c>
    </row>
    <row r="1698" spans="1:14" ht="15">
      <c r="A1698" s="500" t="s">
        <v>1035</v>
      </c>
      <c r="B1698" s="500" t="s">
        <v>275</v>
      </c>
      <c r="C1698" s="500" t="s">
        <v>250</v>
      </c>
      <c r="D1698" s="500" t="s">
        <v>273</v>
      </c>
      <c r="E1698" s="501">
        <v>132</v>
      </c>
      <c r="K1698" s="500" t="s">
        <v>257</v>
      </c>
      <c r="L1698" s="500" t="s">
        <v>968</v>
      </c>
      <c r="M1698" s="500" t="s">
        <v>257</v>
      </c>
      <c r="N1698" s="501">
        <v>1006</v>
      </c>
    </row>
    <row r="1699" spans="1:14" ht="15">
      <c r="A1699" s="500" t="s">
        <v>1036</v>
      </c>
      <c r="B1699" s="500" t="s">
        <v>254</v>
      </c>
      <c r="C1699" s="500" t="s">
        <v>249</v>
      </c>
      <c r="D1699" s="500" t="s">
        <v>272</v>
      </c>
      <c r="E1699" s="501">
        <v>1</v>
      </c>
      <c r="K1699" s="500" t="s">
        <v>257</v>
      </c>
      <c r="L1699" s="500" t="s">
        <v>974</v>
      </c>
      <c r="M1699" s="500" t="s">
        <v>254</v>
      </c>
      <c r="N1699" s="501">
        <v>250</v>
      </c>
    </row>
    <row r="1700" spans="1:14" ht="15">
      <c r="A1700" s="500" t="s">
        <v>1036</v>
      </c>
      <c r="B1700" s="500" t="s">
        <v>254</v>
      </c>
      <c r="C1700" s="500" t="s">
        <v>249</v>
      </c>
      <c r="D1700" s="500" t="s">
        <v>273</v>
      </c>
      <c r="E1700" s="501">
        <v>2</v>
      </c>
      <c r="K1700" s="500" t="s">
        <v>257</v>
      </c>
      <c r="L1700" s="500" t="s">
        <v>974</v>
      </c>
      <c r="M1700" s="500" t="s">
        <v>564</v>
      </c>
      <c r="N1700" s="501">
        <v>21</v>
      </c>
    </row>
    <row r="1701" spans="1:14" ht="15">
      <c r="A1701" s="500" t="s">
        <v>1036</v>
      </c>
      <c r="B1701" s="500" t="s">
        <v>254</v>
      </c>
      <c r="C1701" s="500" t="s">
        <v>250</v>
      </c>
      <c r="D1701" s="500" t="s">
        <v>272</v>
      </c>
      <c r="E1701" s="501">
        <v>1</v>
      </c>
      <c r="K1701" s="500" t="s">
        <v>257</v>
      </c>
      <c r="L1701" s="500" t="s">
        <v>974</v>
      </c>
      <c r="M1701" s="500" t="s">
        <v>570</v>
      </c>
      <c r="N1701" s="501">
        <v>20</v>
      </c>
    </row>
    <row r="1702" spans="1:14" ht="15">
      <c r="A1702" s="500" t="s">
        <v>1036</v>
      </c>
      <c r="B1702" s="500" t="s">
        <v>254</v>
      </c>
      <c r="C1702" s="500" t="s">
        <v>249</v>
      </c>
      <c r="D1702" s="500" t="s">
        <v>272</v>
      </c>
      <c r="E1702" s="501">
        <v>5006</v>
      </c>
      <c r="K1702" s="500" t="s">
        <v>257</v>
      </c>
      <c r="L1702" s="500" t="s">
        <v>974</v>
      </c>
      <c r="M1702" s="500" t="s">
        <v>561</v>
      </c>
      <c r="N1702" s="501">
        <v>1</v>
      </c>
    </row>
    <row r="1703" spans="1:14" ht="15">
      <c r="A1703" s="500" t="s">
        <v>1036</v>
      </c>
      <c r="B1703" s="500" t="s">
        <v>254</v>
      </c>
      <c r="C1703" s="500" t="s">
        <v>249</v>
      </c>
      <c r="D1703" s="500" t="s">
        <v>273</v>
      </c>
      <c r="E1703" s="501">
        <v>8040</v>
      </c>
      <c r="K1703" s="500" t="s">
        <v>257</v>
      </c>
      <c r="L1703" s="500" t="s">
        <v>974</v>
      </c>
      <c r="M1703" s="500" t="s">
        <v>562</v>
      </c>
      <c r="N1703" s="501">
        <v>17</v>
      </c>
    </row>
    <row r="1704" spans="1:14" ht="15">
      <c r="A1704" s="500" t="s">
        <v>1036</v>
      </c>
      <c r="B1704" s="500" t="s">
        <v>254</v>
      </c>
      <c r="C1704" s="500" t="s">
        <v>250</v>
      </c>
      <c r="D1704" s="500" t="s">
        <v>272</v>
      </c>
      <c r="E1704" s="501">
        <v>5468</v>
      </c>
      <c r="K1704" s="500" t="s">
        <v>257</v>
      </c>
      <c r="L1704" s="500" t="s">
        <v>974</v>
      </c>
      <c r="M1704" s="500" t="s">
        <v>558</v>
      </c>
      <c r="N1704" s="501">
        <v>3</v>
      </c>
    </row>
    <row r="1705" spans="1:14" ht="15">
      <c r="A1705" s="500" t="s">
        <v>1036</v>
      </c>
      <c r="B1705" s="500" t="s">
        <v>254</v>
      </c>
      <c r="C1705" s="500" t="s">
        <v>250</v>
      </c>
      <c r="D1705" s="500" t="s">
        <v>273</v>
      </c>
      <c r="E1705" s="501">
        <v>7521</v>
      </c>
      <c r="K1705" s="500" t="s">
        <v>257</v>
      </c>
      <c r="L1705" s="500" t="s">
        <v>974</v>
      </c>
      <c r="M1705" s="500" t="s">
        <v>563</v>
      </c>
      <c r="N1705" s="501">
        <v>161</v>
      </c>
    </row>
    <row r="1706" spans="1:14" ht="15">
      <c r="A1706" s="500" t="s">
        <v>1036</v>
      </c>
      <c r="B1706" s="500" t="s">
        <v>255</v>
      </c>
      <c r="C1706" s="500" t="s">
        <v>249</v>
      </c>
      <c r="D1706" s="500" t="s">
        <v>272</v>
      </c>
      <c r="E1706" s="501">
        <v>320</v>
      </c>
      <c r="K1706" s="500" t="s">
        <v>257</v>
      </c>
      <c r="L1706" s="500" t="s">
        <v>974</v>
      </c>
      <c r="M1706" s="500" t="s">
        <v>559</v>
      </c>
      <c r="N1706" s="501">
        <v>13</v>
      </c>
    </row>
    <row r="1707" spans="1:14" ht="15">
      <c r="A1707" s="500" t="s">
        <v>1036</v>
      </c>
      <c r="B1707" s="500" t="s">
        <v>255</v>
      </c>
      <c r="C1707" s="500" t="s">
        <v>249</v>
      </c>
      <c r="D1707" s="500" t="s">
        <v>273</v>
      </c>
      <c r="E1707" s="501">
        <v>784</v>
      </c>
      <c r="K1707" s="500" t="s">
        <v>257</v>
      </c>
      <c r="L1707" s="500" t="s">
        <v>974</v>
      </c>
      <c r="M1707" s="500" t="s">
        <v>566</v>
      </c>
      <c r="N1707" s="501">
        <v>13</v>
      </c>
    </row>
    <row r="1708" spans="1:14" ht="15">
      <c r="A1708" s="500" t="s">
        <v>1036</v>
      </c>
      <c r="B1708" s="500" t="s">
        <v>255</v>
      </c>
      <c r="C1708" s="500" t="s">
        <v>250</v>
      </c>
      <c r="D1708" s="500" t="s">
        <v>272</v>
      </c>
      <c r="E1708" s="501">
        <v>391</v>
      </c>
      <c r="K1708" s="500" t="s">
        <v>257</v>
      </c>
      <c r="L1708" s="500" t="s">
        <v>974</v>
      </c>
      <c r="M1708" s="500" t="s">
        <v>560</v>
      </c>
      <c r="N1708" s="501">
        <v>9</v>
      </c>
    </row>
    <row r="1709" spans="1:14" ht="15">
      <c r="A1709" s="500" t="s">
        <v>1036</v>
      </c>
      <c r="B1709" s="500" t="s">
        <v>255</v>
      </c>
      <c r="C1709" s="500" t="s">
        <v>250</v>
      </c>
      <c r="D1709" s="500" t="s">
        <v>273</v>
      </c>
      <c r="E1709" s="501">
        <v>696</v>
      </c>
      <c r="K1709" s="500" t="s">
        <v>257</v>
      </c>
      <c r="L1709" s="500" t="s">
        <v>974</v>
      </c>
      <c r="M1709" s="500" t="s">
        <v>255</v>
      </c>
      <c r="N1709" s="501">
        <v>74</v>
      </c>
    </row>
    <row r="1710" spans="1:14" ht="15">
      <c r="A1710" s="500" t="s">
        <v>1036</v>
      </c>
      <c r="B1710" s="500" t="s">
        <v>274</v>
      </c>
      <c r="C1710" s="500" t="s">
        <v>249</v>
      </c>
      <c r="D1710" s="500" t="s">
        <v>272</v>
      </c>
      <c r="E1710" s="501">
        <v>10</v>
      </c>
      <c r="K1710" s="500" t="s">
        <v>257</v>
      </c>
      <c r="L1710" s="500" t="s">
        <v>974</v>
      </c>
      <c r="M1710" s="500" t="s">
        <v>567</v>
      </c>
      <c r="N1710" s="501">
        <v>1</v>
      </c>
    </row>
    <row r="1711" spans="1:14" ht="15">
      <c r="A1711" s="500" t="s">
        <v>1036</v>
      </c>
      <c r="B1711" s="500" t="s">
        <v>274</v>
      </c>
      <c r="C1711" s="500" t="s">
        <v>249</v>
      </c>
      <c r="D1711" s="500" t="s">
        <v>273</v>
      </c>
      <c r="E1711" s="501">
        <v>13</v>
      </c>
      <c r="K1711" s="500" t="s">
        <v>257</v>
      </c>
      <c r="L1711" s="500" t="s">
        <v>974</v>
      </c>
      <c r="M1711" s="500" t="s">
        <v>569</v>
      </c>
      <c r="N1711" s="501">
        <v>19</v>
      </c>
    </row>
    <row r="1712" spans="1:14" ht="15">
      <c r="A1712" s="500" t="s">
        <v>1036</v>
      </c>
      <c r="B1712" s="500" t="s">
        <v>274</v>
      </c>
      <c r="C1712" s="500" t="s">
        <v>250</v>
      </c>
      <c r="D1712" s="500" t="s">
        <v>272</v>
      </c>
      <c r="E1712" s="501">
        <v>11</v>
      </c>
      <c r="K1712" s="500" t="s">
        <v>257</v>
      </c>
      <c r="L1712" s="500" t="s">
        <v>974</v>
      </c>
      <c r="M1712" s="500" t="s">
        <v>283</v>
      </c>
      <c r="N1712" s="501">
        <v>13912</v>
      </c>
    </row>
    <row r="1713" spans="1:14" ht="15">
      <c r="A1713" s="500" t="s">
        <v>1036</v>
      </c>
      <c r="B1713" s="500" t="s">
        <v>274</v>
      </c>
      <c r="C1713" s="500" t="s">
        <v>250</v>
      </c>
      <c r="D1713" s="500" t="s">
        <v>273</v>
      </c>
      <c r="E1713" s="501">
        <v>15</v>
      </c>
      <c r="K1713" s="500" t="s">
        <v>257</v>
      </c>
      <c r="L1713" s="500" t="s">
        <v>974</v>
      </c>
      <c r="M1713" s="500" t="s">
        <v>256</v>
      </c>
      <c r="N1713" s="501">
        <v>6</v>
      </c>
    </row>
    <row r="1714" spans="1:14" ht="15">
      <c r="A1714" s="500" t="s">
        <v>1036</v>
      </c>
      <c r="B1714" s="500" t="s">
        <v>275</v>
      </c>
      <c r="C1714" s="500" t="s">
        <v>249</v>
      </c>
      <c r="D1714" s="500" t="s">
        <v>272</v>
      </c>
      <c r="E1714" s="501">
        <v>426</v>
      </c>
      <c r="K1714" s="500" t="s">
        <v>257</v>
      </c>
      <c r="L1714" s="500" t="s">
        <v>974</v>
      </c>
      <c r="M1714" s="500" t="s">
        <v>257</v>
      </c>
      <c r="N1714" s="501">
        <v>1359</v>
      </c>
    </row>
    <row r="1715" spans="1:14" ht="15">
      <c r="A1715" s="500" t="s">
        <v>1036</v>
      </c>
      <c r="B1715" s="500" t="s">
        <v>275</v>
      </c>
      <c r="C1715" s="500" t="s">
        <v>249</v>
      </c>
      <c r="D1715" s="500" t="s">
        <v>273</v>
      </c>
      <c r="E1715" s="501">
        <v>1130</v>
      </c>
      <c r="K1715" s="500" t="s">
        <v>257</v>
      </c>
      <c r="L1715" s="500" t="s">
        <v>978</v>
      </c>
      <c r="M1715" s="500" t="s">
        <v>254</v>
      </c>
      <c r="N1715" s="501">
        <v>44</v>
      </c>
    </row>
    <row r="1716" spans="1:14" ht="15">
      <c r="A1716" s="500" t="s">
        <v>1036</v>
      </c>
      <c r="B1716" s="500" t="s">
        <v>275</v>
      </c>
      <c r="C1716" s="500" t="s">
        <v>250</v>
      </c>
      <c r="D1716" s="500" t="s">
        <v>272</v>
      </c>
      <c r="E1716" s="501">
        <v>412</v>
      </c>
      <c r="K1716" s="500" t="s">
        <v>257</v>
      </c>
      <c r="L1716" s="500" t="s">
        <v>978</v>
      </c>
      <c r="M1716" s="500" t="s">
        <v>564</v>
      </c>
      <c r="N1716" s="501">
        <v>15</v>
      </c>
    </row>
    <row r="1717" spans="1:14" ht="15">
      <c r="A1717" s="500" t="s">
        <v>1036</v>
      </c>
      <c r="B1717" s="500" t="s">
        <v>275</v>
      </c>
      <c r="C1717" s="500" t="s">
        <v>250</v>
      </c>
      <c r="D1717" s="500" t="s">
        <v>273</v>
      </c>
      <c r="E1717" s="501">
        <v>871</v>
      </c>
      <c r="K1717" s="500" t="s">
        <v>257</v>
      </c>
      <c r="L1717" s="500" t="s">
        <v>978</v>
      </c>
      <c r="M1717" s="500" t="s">
        <v>558</v>
      </c>
      <c r="N1717" s="501">
        <v>1425</v>
      </c>
    </row>
    <row r="1718" spans="1:14" ht="15">
      <c r="A1718" s="500" t="s">
        <v>1037</v>
      </c>
      <c r="B1718" s="500" t="s">
        <v>254</v>
      </c>
      <c r="C1718" s="500" t="s">
        <v>250</v>
      </c>
      <c r="D1718" s="500" t="s">
        <v>272</v>
      </c>
      <c r="E1718" s="501">
        <v>1</v>
      </c>
      <c r="K1718" s="500" t="s">
        <v>257</v>
      </c>
      <c r="L1718" s="500" t="s">
        <v>978</v>
      </c>
      <c r="M1718" s="500" t="s">
        <v>563</v>
      </c>
      <c r="N1718" s="501">
        <v>47</v>
      </c>
    </row>
    <row r="1719" spans="1:14" ht="15">
      <c r="A1719" s="500" t="s">
        <v>1037</v>
      </c>
      <c r="B1719" s="500" t="s">
        <v>254</v>
      </c>
      <c r="C1719" s="500" t="s">
        <v>249</v>
      </c>
      <c r="D1719" s="500" t="s">
        <v>272</v>
      </c>
      <c r="E1719" s="501">
        <v>623</v>
      </c>
      <c r="K1719" s="500" t="s">
        <v>257</v>
      </c>
      <c r="L1719" s="500" t="s">
        <v>978</v>
      </c>
      <c r="M1719" s="500" t="s">
        <v>559</v>
      </c>
      <c r="N1719" s="501">
        <v>9</v>
      </c>
    </row>
    <row r="1720" spans="1:14" ht="15">
      <c r="A1720" s="500" t="s">
        <v>1037</v>
      </c>
      <c r="B1720" s="500" t="s">
        <v>254</v>
      </c>
      <c r="C1720" s="500" t="s">
        <v>249</v>
      </c>
      <c r="D1720" s="500" t="s">
        <v>273</v>
      </c>
      <c r="E1720" s="501">
        <v>672</v>
      </c>
      <c r="K1720" s="500" t="s">
        <v>257</v>
      </c>
      <c r="L1720" s="500" t="s">
        <v>978</v>
      </c>
      <c r="M1720" s="500" t="s">
        <v>560</v>
      </c>
      <c r="N1720" s="501">
        <v>23</v>
      </c>
    </row>
    <row r="1721" spans="1:14" ht="15">
      <c r="A1721" s="500" t="s">
        <v>1037</v>
      </c>
      <c r="B1721" s="500" t="s">
        <v>254</v>
      </c>
      <c r="C1721" s="500" t="s">
        <v>250</v>
      </c>
      <c r="D1721" s="500" t="s">
        <v>272</v>
      </c>
      <c r="E1721" s="501">
        <v>525</v>
      </c>
      <c r="K1721" s="500" t="s">
        <v>257</v>
      </c>
      <c r="L1721" s="500" t="s">
        <v>978</v>
      </c>
      <c r="M1721" s="500" t="s">
        <v>255</v>
      </c>
      <c r="N1721" s="501">
        <v>277</v>
      </c>
    </row>
    <row r="1722" spans="1:14" ht="15">
      <c r="A1722" s="500" t="s">
        <v>1037</v>
      </c>
      <c r="B1722" s="500" t="s">
        <v>254</v>
      </c>
      <c r="C1722" s="500" t="s">
        <v>250</v>
      </c>
      <c r="D1722" s="500" t="s">
        <v>273</v>
      </c>
      <c r="E1722" s="501">
        <v>521</v>
      </c>
      <c r="K1722" s="500" t="s">
        <v>257</v>
      </c>
      <c r="L1722" s="500" t="s">
        <v>978</v>
      </c>
      <c r="M1722" s="500" t="s">
        <v>569</v>
      </c>
      <c r="N1722" s="501">
        <v>4</v>
      </c>
    </row>
    <row r="1723" spans="1:14" ht="15">
      <c r="A1723" s="500" t="s">
        <v>1037</v>
      </c>
      <c r="B1723" s="500" t="s">
        <v>255</v>
      </c>
      <c r="C1723" s="500" t="s">
        <v>249</v>
      </c>
      <c r="D1723" s="500" t="s">
        <v>272</v>
      </c>
      <c r="E1723" s="501">
        <v>207</v>
      </c>
      <c r="K1723" s="500" t="s">
        <v>257</v>
      </c>
      <c r="L1723" s="500" t="s">
        <v>978</v>
      </c>
      <c r="M1723" s="500" t="s">
        <v>274</v>
      </c>
      <c r="N1723" s="501">
        <v>1</v>
      </c>
    </row>
    <row r="1724" spans="1:14" ht="15">
      <c r="A1724" s="500" t="s">
        <v>1037</v>
      </c>
      <c r="B1724" s="500" t="s">
        <v>255</v>
      </c>
      <c r="C1724" s="500" t="s">
        <v>249</v>
      </c>
      <c r="D1724" s="500" t="s">
        <v>273</v>
      </c>
      <c r="E1724" s="501">
        <v>125</v>
      </c>
      <c r="K1724" s="500" t="s">
        <v>257</v>
      </c>
      <c r="L1724" s="500" t="s">
        <v>978</v>
      </c>
      <c r="M1724" s="500" t="s">
        <v>286</v>
      </c>
      <c r="N1724" s="501">
        <v>22</v>
      </c>
    </row>
    <row r="1725" spans="1:14" ht="15">
      <c r="A1725" s="500" t="s">
        <v>1037</v>
      </c>
      <c r="B1725" s="500" t="s">
        <v>255</v>
      </c>
      <c r="C1725" s="500" t="s">
        <v>250</v>
      </c>
      <c r="D1725" s="500" t="s">
        <v>272</v>
      </c>
      <c r="E1725" s="501">
        <v>188</v>
      </c>
      <c r="K1725" s="500" t="s">
        <v>257</v>
      </c>
      <c r="L1725" s="500" t="s">
        <v>978</v>
      </c>
      <c r="M1725" s="500" t="s">
        <v>283</v>
      </c>
      <c r="N1725" s="501">
        <v>10409</v>
      </c>
    </row>
    <row r="1726" spans="1:14" ht="15">
      <c r="A1726" s="500" t="s">
        <v>1037</v>
      </c>
      <c r="B1726" s="500" t="s">
        <v>255</v>
      </c>
      <c r="C1726" s="500" t="s">
        <v>250</v>
      </c>
      <c r="D1726" s="500" t="s">
        <v>273</v>
      </c>
      <c r="E1726" s="501">
        <v>107</v>
      </c>
      <c r="K1726" s="500" t="s">
        <v>257</v>
      </c>
      <c r="L1726" s="500" t="s">
        <v>978</v>
      </c>
      <c r="M1726" s="500" t="s">
        <v>284</v>
      </c>
      <c r="N1726" s="501">
        <v>2</v>
      </c>
    </row>
    <row r="1727" spans="1:14" ht="15">
      <c r="A1727" s="500" t="s">
        <v>1037</v>
      </c>
      <c r="B1727" s="500" t="s">
        <v>274</v>
      </c>
      <c r="C1727" s="500" t="s">
        <v>249</v>
      </c>
      <c r="D1727" s="500" t="s">
        <v>272</v>
      </c>
      <c r="E1727" s="501">
        <v>3</v>
      </c>
      <c r="K1727" s="500" t="s">
        <v>257</v>
      </c>
      <c r="L1727" s="500" t="s">
        <v>978</v>
      </c>
      <c r="M1727" s="500" t="s">
        <v>285</v>
      </c>
      <c r="N1727" s="501">
        <v>141</v>
      </c>
    </row>
    <row r="1728" spans="1:14" ht="15">
      <c r="A1728" s="500" t="s">
        <v>1037</v>
      </c>
      <c r="B1728" s="500" t="s">
        <v>274</v>
      </c>
      <c r="C1728" s="500" t="s">
        <v>249</v>
      </c>
      <c r="D1728" s="500" t="s">
        <v>273</v>
      </c>
      <c r="E1728" s="501">
        <v>14</v>
      </c>
      <c r="K1728" s="500" t="s">
        <v>257</v>
      </c>
      <c r="L1728" s="500" t="s">
        <v>978</v>
      </c>
      <c r="M1728" s="500" t="s">
        <v>256</v>
      </c>
      <c r="N1728" s="501">
        <v>5</v>
      </c>
    </row>
    <row r="1729" spans="1:14" ht="15">
      <c r="A1729" s="500" t="s">
        <v>1037</v>
      </c>
      <c r="B1729" s="500" t="s">
        <v>274</v>
      </c>
      <c r="C1729" s="500" t="s">
        <v>250</v>
      </c>
      <c r="D1729" s="500" t="s">
        <v>272</v>
      </c>
      <c r="E1729" s="501">
        <v>5</v>
      </c>
      <c r="K1729" s="500" t="s">
        <v>257</v>
      </c>
      <c r="L1729" s="500" t="s">
        <v>978</v>
      </c>
      <c r="M1729" s="500" t="s">
        <v>257</v>
      </c>
      <c r="N1729" s="501">
        <v>504</v>
      </c>
    </row>
    <row r="1730" spans="1:14" ht="15">
      <c r="A1730" s="500" t="s">
        <v>1037</v>
      </c>
      <c r="B1730" s="500" t="s">
        <v>274</v>
      </c>
      <c r="C1730" s="500" t="s">
        <v>250</v>
      </c>
      <c r="D1730" s="500" t="s">
        <v>273</v>
      </c>
      <c r="E1730" s="501">
        <v>9</v>
      </c>
      <c r="K1730" s="500" t="s">
        <v>257</v>
      </c>
      <c r="L1730" s="500" t="s">
        <v>986</v>
      </c>
      <c r="M1730" s="500" t="s">
        <v>254</v>
      </c>
      <c r="N1730" s="501">
        <v>109</v>
      </c>
    </row>
    <row r="1731" spans="1:14" ht="15">
      <c r="A1731" s="500" t="s">
        <v>1037</v>
      </c>
      <c r="B1731" s="500" t="s">
        <v>275</v>
      </c>
      <c r="C1731" s="500" t="s">
        <v>249</v>
      </c>
      <c r="D1731" s="500" t="s">
        <v>272</v>
      </c>
      <c r="E1731" s="501">
        <v>30</v>
      </c>
      <c r="K1731" s="500" t="s">
        <v>257</v>
      </c>
      <c r="L1731" s="500" t="s">
        <v>986</v>
      </c>
      <c r="M1731" s="500" t="s">
        <v>564</v>
      </c>
      <c r="N1731" s="501">
        <v>24</v>
      </c>
    </row>
    <row r="1732" spans="1:14" ht="15">
      <c r="A1732" s="500" t="s">
        <v>1037</v>
      </c>
      <c r="B1732" s="500" t="s">
        <v>275</v>
      </c>
      <c r="C1732" s="500" t="s">
        <v>249</v>
      </c>
      <c r="D1732" s="500" t="s">
        <v>273</v>
      </c>
      <c r="E1732" s="501">
        <v>39</v>
      </c>
      <c r="K1732" s="500" t="s">
        <v>257</v>
      </c>
      <c r="L1732" s="500" t="s">
        <v>986</v>
      </c>
      <c r="M1732" s="500" t="s">
        <v>570</v>
      </c>
      <c r="N1732" s="501">
        <v>17</v>
      </c>
    </row>
    <row r="1733" spans="1:14" ht="15">
      <c r="A1733" s="500" t="s">
        <v>1037</v>
      </c>
      <c r="B1733" s="500" t="s">
        <v>275</v>
      </c>
      <c r="C1733" s="500" t="s">
        <v>250</v>
      </c>
      <c r="D1733" s="500" t="s">
        <v>272</v>
      </c>
      <c r="E1733" s="501">
        <v>35</v>
      </c>
      <c r="K1733" s="500" t="s">
        <v>257</v>
      </c>
      <c r="L1733" s="500" t="s">
        <v>986</v>
      </c>
      <c r="M1733" s="500" t="s">
        <v>565</v>
      </c>
      <c r="N1733" s="501">
        <v>7</v>
      </c>
    </row>
    <row r="1734" spans="1:14" ht="15">
      <c r="A1734" s="500" t="s">
        <v>1037</v>
      </c>
      <c r="B1734" s="500" t="s">
        <v>275</v>
      </c>
      <c r="C1734" s="500" t="s">
        <v>250</v>
      </c>
      <c r="D1734" s="500" t="s">
        <v>273</v>
      </c>
      <c r="E1734" s="501">
        <v>36</v>
      </c>
      <c r="K1734" s="500" t="s">
        <v>257</v>
      </c>
      <c r="L1734" s="500" t="s">
        <v>986</v>
      </c>
      <c r="M1734" s="500" t="s">
        <v>561</v>
      </c>
      <c r="N1734" s="501">
        <v>19</v>
      </c>
    </row>
    <row r="1735" spans="1:14" ht="15">
      <c r="A1735" s="500" t="s">
        <v>1038</v>
      </c>
      <c r="B1735" s="500" t="s">
        <v>254</v>
      </c>
      <c r="C1735" s="500" t="s">
        <v>249</v>
      </c>
      <c r="D1735" s="500" t="s">
        <v>272</v>
      </c>
      <c r="E1735" s="501">
        <v>458</v>
      </c>
      <c r="K1735" s="500" t="s">
        <v>257</v>
      </c>
      <c r="L1735" s="500" t="s">
        <v>986</v>
      </c>
      <c r="M1735" s="500" t="s">
        <v>562</v>
      </c>
      <c r="N1735" s="501">
        <v>312</v>
      </c>
    </row>
    <row r="1736" spans="1:14" ht="15">
      <c r="A1736" s="500" t="s">
        <v>1038</v>
      </c>
      <c r="B1736" s="500" t="s">
        <v>254</v>
      </c>
      <c r="C1736" s="500" t="s">
        <v>249</v>
      </c>
      <c r="D1736" s="500" t="s">
        <v>273</v>
      </c>
      <c r="E1736" s="501">
        <v>475</v>
      </c>
      <c r="K1736" s="500" t="s">
        <v>257</v>
      </c>
      <c r="L1736" s="500" t="s">
        <v>986</v>
      </c>
      <c r="M1736" s="500" t="s">
        <v>558</v>
      </c>
      <c r="N1736" s="501">
        <v>1314</v>
      </c>
    </row>
    <row r="1737" spans="1:14" ht="15">
      <c r="A1737" s="500" t="s">
        <v>1038</v>
      </c>
      <c r="B1737" s="500" t="s">
        <v>254</v>
      </c>
      <c r="C1737" s="500" t="s">
        <v>250</v>
      </c>
      <c r="D1737" s="500" t="s">
        <v>272</v>
      </c>
      <c r="E1737" s="501">
        <v>356</v>
      </c>
      <c r="K1737" s="500" t="s">
        <v>257</v>
      </c>
      <c r="L1737" s="500" t="s">
        <v>986</v>
      </c>
      <c r="M1737" s="500" t="s">
        <v>563</v>
      </c>
      <c r="N1737" s="501">
        <v>24</v>
      </c>
    </row>
    <row r="1738" spans="1:14" ht="15">
      <c r="A1738" s="500" t="s">
        <v>1038</v>
      </c>
      <c r="B1738" s="500" t="s">
        <v>254</v>
      </c>
      <c r="C1738" s="500" t="s">
        <v>250</v>
      </c>
      <c r="D1738" s="500" t="s">
        <v>273</v>
      </c>
      <c r="E1738" s="501">
        <v>412</v>
      </c>
      <c r="K1738" s="500" t="s">
        <v>257</v>
      </c>
      <c r="L1738" s="500" t="s">
        <v>986</v>
      </c>
      <c r="M1738" s="500" t="s">
        <v>559</v>
      </c>
      <c r="N1738" s="501">
        <v>32</v>
      </c>
    </row>
    <row r="1739" spans="1:14" ht="15">
      <c r="A1739" s="500" t="s">
        <v>1038</v>
      </c>
      <c r="B1739" s="500" t="s">
        <v>255</v>
      </c>
      <c r="C1739" s="500" t="s">
        <v>249</v>
      </c>
      <c r="D1739" s="500" t="s">
        <v>272</v>
      </c>
      <c r="E1739" s="501">
        <v>664</v>
      </c>
      <c r="K1739" s="500" t="s">
        <v>257</v>
      </c>
      <c r="L1739" s="500" t="s">
        <v>986</v>
      </c>
      <c r="M1739" s="500" t="s">
        <v>566</v>
      </c>
      <c r="N1739" s="501">
        <v>15</v>
      </c>
    </row>
    <row r="1740" spans="1:14" ht="15">
      <c r="A1740" s="500" t="s">
        <v>1038</v>
      </c>
      <c r="B1740" s="500" t="s">
        <v>255</v>
      </c>
      <c r="C1740" s="500" t="s">
        <v>249</v>
      </c>
      <c r="D1740" s="500" t="s">
        <v>273</v>
      </c>
      <c r="E1740" s="501">
        <v>396</v>
      </c>
      <c r="K1740" s="500" t="s">
        <v>257</v>
      </c>
      <c r="L1740" s="500" t="s">
        <v>986</v>
      </c>
      <c r="M1740" s="500" t="s">
        <v>560</v>
      </c>
      <c r="N1740" s="501">
        <v>29</v>
      </c>
    </row>
    <row r="1741" spans="1:14" ht="15">
      <c r="A1741" s="500" t="s">
        <v>1038</v>
      </c>
      <c r="B1741" s="500" t="s">
        <v>255</v>
      </c>
      <c r="C1741" s="500" t="s">
        <v>250</v>
      </c>
      <c r="D1741" s="500" t="s">
        <v>272</v>
      </c>
      <c r="E1741" s="501">
        <v>555</v>
      </c>
      <c r="K1741" s="500" t="s">
        <v>257</v>
      </c>
      <c r="L1741" s="500" t="s">
        <v>986</v>
      </c>
      <c r="M1741" s="500" t="s">
        <v>255</v>
      </c>
      <c r="N1741" s="501">
        <v>216</v>
      </c>
    </row>
    <row r="1742" spans="1:14" ht="15">
      <c r="A1742" s="500" t="s">
        <v>1038</v>
      </c>
      <c r="B1742" s="500" t="s">
        <v>255</v>
      </c>
      <c r="C1742" s="500" t="s">
        <v>250</v>
      </c>
      <c r="D1742" s="500" t="s">
        <v>273</v>
      </c>
      <c r="E1742" s="501">
        <v>308</v>
      </c>
      <c r="K1742" s="500" t="s">
        <v>257</v>
      </c>
      <c r="L1742" s="500" t="s">
        <v>986</v>
      </c>
      <c r="M1742" s="500" t="s">
        <v>569</v>
      </c>
      <c r="N1742" s="501">
        <v>72</v>
      </c>
    </row>
    <row r="1743" spans="1:14" ht="15">
      <c r="A1743" s="500" t="s">
        <v>1038</v>
      </c>
      <c r="B1743" s="500" t="s">
        <v>275</v>
      </c>
      <c r="C1743" s="500" t="s">
        <v>249</v>
      </c>
      <c r="D1743" s="500" t="s">
        <v>272</v>
      </c>
      <c r="E1743" s="501">
        <v>24</v>
      </c>
      <c r="K1743" s="500" t="s">
        <v>257</v>
      </c>
      <c r="L1743" s="500" t="s">
        <v>986</v>
      </c>
      <c r="M1743" s="500" t="s">
        <v>1105</v>
      </c>
      <c r="N1743" s="501">
        <v>2</v>
      </c>
    </row>
    <row r="1744" spans="1:14" ht="15">
      <c r="A1744" s="500" t="s">
        <v>1038</v>
      </c>
      <c r="B1744" s="500" t="s">
        <v>275</v>
      </c>
      <c r="C1744" s="500" t="s">
        <v>249</v>
      </c>
      <c r="D1744" s="500" t="s">
        <v>273</v>
      </c>
      <c r="E1744" s="501">
        <v>11</v>
      </c>
      <c r="K1744" s="500" t="s">
        <v>257</v>
      </c>
      <c r="L1744" s="500" t="s">
        <v>986</v>
      </c>
      <c r="M1744" s="500" t="s">
        <v>274</v>
      </c>
      <c r="N1744" s="501">
        <v>22</v>
      </c>
    </row>
    <row r="1745" spans="1:14" ht="15">
      <c r="A1745" s="500" t="s">
        <v>1038</v>
      </c>
      <c r="B1745" s="500" t="s">
        <v>275</v>
      </c>
      <c r="C1745" s="500" t="s">
        <v>250</v>
      </c>
      <c r="D1745" s="500" t="s">
        <v>272</v>
      </c>
      <c r="E1745" s="501">
        <v>13</v>
      </c>
      <c r="K1745" s="500" t="s">
        <v>257</v>
      </c>
      <c r="L1745" s="500" t="s">
        <v>986</v>
      </c>
      <c r="M1745" s="500" t="s">
        <v>286</v>
      </c>
      <c r="N1745" s="501">
        <v>37</v>
      </c>
    </row>
    <row r="1746" spans="1:14" ht="15">
      <c r="A1746" s="500" t="s">
        <v>1038</v>
      </c>
      <c r="B1746" s="500" t="s">
        <v>275</v>
      </c>
      <c r="C1746" s="500" t="s">
        <v>250</v>
      </c>
      <c r="D1746" s="500" t="s">
        <v>273</v>
      </c>
      <c r="E1746" s="501">
        <v>48</v>
      </c>
      <c r="K1746" s="500" t="s">
        <v>257</v>
      </c>
      <c r="L1746" s="500" t="s">
        <v>986</v>
      </c>
      <c r="M1746" s="500" t="s">
        <v>283</v>
      </c>
      <c r="N1746" s="501">
        <v>34496</v>
      </c>
    </row>
    <row r="1747" spans="1:14" ht="15">
      <c r="A1747" s="500" t="s">
        <v>1039</v>
      </c>
      <c r="B1747" s="500" t="s">
        <v>254</v>
      </c>
      <c r="C1747" s="500" t="s">
        <v>249</v>
      </c>
      <c r="D1747" s="500" t="s">
        <v>272</v>
      </c>
      <c r="E1747" s="501">
        <v>1011</v>
      </c>
      <c r="K1747" s="500" t="s">
        <v>257</v>
      </c>
      <c r="L1747" s="500" t="s">
        <v>986</v>
      </c>
      <c r="M1747" s="500" t="s">
        <v>284</v>
      </c>
      <c r="N1747" s="501">
        <v>6</v>
      </c>
    </row>
    <row r="1748" spans="1:14" ht="15">
      <c r="A1748" s="500" t="s">
        <v>1039</v>
      </c>
      <c r="B1748" s="500" t="s">
        <v>254</v>
      </c>
      <c r="C1748" s="500" t="s">
        <v>249</v>
      </c>
      <c r="D1748" s="500" t="s">
        <v>273</v>
      </c>
      <c r="E1748" s="501">
        <v>282</v>
      </c>
      <c r="K1748" s="500" t="s">
        <v>257</v>
      </c>
      <c r="L1748" s="500" t="s">
        <v>986</v>
      </c>
      <c r="M1748" s="500" t="s">
        <v>285</v>
      </c>
      <c r="N1748" s="501">
        <v>350</v>
      </c>
    </row>
    <row r="1749" spans="1:14" ht="15">
      <c r="A1749" s="500" t="s">
        <v>1039</v>
      </c>
      <c r="B1749" s="500" t="s">
        <v>254</v>
      </c>
      <c r="C1749" s="500" t="s">
        <v>250</v>
      </c>
      <c r="D1749" s="500" t="s">
        <v>272</v>
      </c>
      <c r="E1749" s="501">
        <v>1153</v>
      </c>
      <c r="K1749" s="500" t="s">
        <v>257</v>
      </c>
      <c r="L1749" s="500" t="s">
        <v>986</v>
      </c>
      <c r="M1749" s="500" t="s">
        <v>256</v>
      </c>
      <c r="N1749" s="501">
        <v>25</v>
      </c>
    </row>
    <row r="1750" spans="1:14" ht="15">
      <c r="A1750" s="500" t="s">
        <v>1039</v>
      </c>
      <c r="B1750" s="500" t="s">
        <v>254</v>
      </c>
      <c r="C1750" s="500" t="s">
        <v>250</v>
      </c>
      <c r="D1750" s="500" t="s">
        <v>273</v>
      </c>
      <c r="E1750" s="501">
        <v>318</v>
      </c>
      <c r="K1750" s="500" t="s">
        <v>257</v>
      </c>
      <c r="L1750" s="500" t="s">
        <v>986</v>
      </c>
      <c r="M1750" s="500" t="s">
        <v>257</v>
      </c>
      <c r="N1750" s="501">
        <v>3675</v>
      </c>
    </row>
    <row r="1751" spans="1:14" ht="15">
      <c r="A1751" s="500" t="s">
        <v>1039</v>
      </c>
      <c r="B1751" s="500" t="s">
        <v>255</v>
      </c>
      <c r="C1751" s="500" t="s">
        <v>249</v>
      </c>
      <c r="D1751" s="500" t="s">
        <v>272</v>
      </c>
      <c r="E1751" s="501">
        <v>117</v>
      </c>
      <c r="K1751" s="500" t="s">
        <v>257</v>
      </c>
      <c r="L1751" s="500" t="s">
        <v>991</v>
      </c>
      <c r="M1751" s="500" t="s">
        <v>254</v>
      </c>
      <c r="N1751" s="501">
        <v>70</v>
      </c>
    </row>
    <row r="1752" spans="1:14" ht="15">
      <c r="A1752" s="500" t="s">
        <v>1039</v>
      </c>
      <c r="B1752" s="500" t="s">
        <v>255</v>
      </c>
      <c r="C1752" s="500" t="s">
        <v>249</v>
      </c>
      <c r="D1752" s="500" t="s">
        <v>273</v>
      </c>
      <c r="E1752" s="501">
        <v>51</v>
      </c>
      <c r="K1752" s="500" t="s">
        <v>257</v>
      </c>
      <c r="L1752" s="500" t="s">
        <v>991</v>
      </c>
      <c r="M1752" s="500" t="s">
        <v>564</v>
      </c>
      <c r="N1752" s="501">
        <v>2</v>
      </c>
    </row>
    <row r="1753" spans="1:14" ht="15">
      <c r="A1753" s="500" t="s">
        <v>1039</v>
      </c>
      <c r="B1753" s="500" t="s">
        <v>255</v>
      </c>
      <c r="C1753" s="500" t="s">
        <v>250</v>
      </c>
      <c r="D1753" s="500" t="s">
        <v>272</v>
      </c>
      <c r="E1753" s="501">
        <v>189</v>
      </c>
      <c r="K1753" s="500" t="s">
        <v>257</v>
      </c>
      <c r="L1753" s="500" t="s">
        <v>991</v>
      </c>
      <c r="M1753" s="500" t="s">
        <v>570</v>
      </c>
      <c r="N1753" s="501">
        <v>5</v>
      </c>
    </row>
    <row r="1754" spans="1:14" ht="15">
      <c r="A1754" s="500" t="s">
        <v>1039</v>
      </c>
      <c r="B1754" s="500" t="s">
        <v>255</v>
      </c>
      <c r="C1754" s="500" t="s">
        <v>250</v>
      </c>
      <c r="D1754" s="500" t="s">
        <v>273</v>
      </c>
      <c r="E1754" s="501">
        <v>58</v>
      </c>
      <c r="K1754" s="500" t="s">
        <v>257</v>
      </c>
      <c r="L1754" s="500" t="s">
        <v>991</v>
      </c>
      <c r="M1754" s="500" t="s">
        <v>562</v>
      </c>
      <c r="N1754" s="501">
        <v>1</v>
      </c>
    </row>
    <row r="1755" spans="1:14" ht="15">
      <c r="A1755" s="500" t="s">
        <v>1039</v>
      </c>
      <c r="B1755" s="500" t="s">
        <v>274</v>
      </c>
      <c r="C1755" s="500" t="s">
        <v>249</v>
      </c>
      <c r="D1755" s="500" t="s">
        <v>272</v>
      </c>
      <c r="E1755" s="501">
        <v>1</v>
      </c>
      <c r="K1755" s="500" t="s">
        <v>257</v>
      </c>
      <c r="L1755" s="500" t="s">
        <v>991</v>
      </c>
      <c r="M1755" s="500" t="s">
        <v>558</v>
      </c>
      <c r="N1755" s="501">
        <v>611</v>
      </c>
    </row>
    <row r="1756" spans="1:14" ht="15">
      <c r="A1756" s="500" t="s">
        <v>1039</v>
      </c>
      <c r="B1756" s="500" t="s">
        <v>274</v>
      </c>
      <c r="C1756" s="500" t="s">
        <v>250</v>
      </c>
      <c r="D1756" s="500" t="s">
        <v>272</v>
      </c>
      <c r="E1756" s="501">
        <v>1</v>
      </c>
      <c r="K1756" s="500" t="s">
        <v>257</v>
      </c>
      <c r="L1756" s="500" t="s">
        <v>991</v>
      </c>
      <c r="M1756" s="500" t="s">
        <v>563</v>
      </c>
      <c r="N1756" s="501">
        <v>97</v>
      </c>
    </row>
    <row r="1757" spans="1:14" ht="15">
      <c r="A1757" s="500" t="s">
        <v>1039</v>
      </c>
      <c r="B1757" s="500" t="s">
        <v>275</v>
      </c>
      <c r="C1757" s="500" t="s">
        <v>249</v>
      </c>
      <c r="D1757" s="500" t="s">
        <v>272</v>
      </c>
      <c r="E1757" s="501">
        <v>346</v>
      </c>
      <c r="K1757" s="500" t="s">
        <v>257</v>
      </c>
      <c r="L1757" s="500" t="s">
        <v>991</v>
      </c>
      <c r="M1757" s="500" t="s">
        <v>559</v>
      </c>
      <c r="N1757" s="501">
        <v>2</v>
      </c>
    </row>
    <row r="1758" spans="1:14" ht="15">
      <c r="A1758" s="500" t="s">
        <v>1039</v>
      </c>
      <c r="B1758" s="500" t="s">
        <v>275</v>
      </c>
      <c r="C1758" s="500" t="s">
        <v>249</v>
      </c>
      <c r="D1758" s="500" t="s">
        <v>273</v>
      </c>
      <c r="E1758" s="501">
        <v>121</v>
      </c>
      <c r="K1758" s="500" t="s">
        <v>257</v>
      </c>
      <c r="L1758" s="500" t="s">
        <v>991</v>
      </c>
      <c r="M1758" s="500" t="s">
        <v>566</v>
      </c>
      <c r="N1758" s="501">
        <v>2</v>
      </c>
    </row>
    <row r="1759" spans="1:14" ht="15">
      <c r="A1759" s="500" t="s">
        <v>1039</v>
      </c>
      <c r="B1759" s="500" t="s">
        <v>275</v>
      </c>
      <c r="C1759" s="500" t="s">
        <v>250</v>
      </c>
      <c r="D1759" s="500" t="s">
        <v>272</v>
      </c>
      <c r="E1759" s="501">
        <v>312</v>
      </c>
      <c r="K1759" s="500" t="s">
        <v>257</v>
      </c>
      <c r="L1759" s="500" t="s">
        <v>991</v>
      </c>
      <c r="M1759" s="500" t="s">
        <v>560</v>
      </c>
      <c r="N1759" s="501">
        <v>69</v>
      </c>
    </row>
    <row r="1760" spans="1:14" ht="15">
      <c r="A1760" s="500" t="s">
        <v>1039</v>
      </c>
      <c r="B1760" s="500" t="s">
        <v>275</v>
      </c>
      <c r="C1760" s="500" t="s">
        <v>250</v>
      </c>
      <c r="D1760" s="500" t="s">
        <v>273</v>
      </c>
      <c r="E1760" s="501">
        <v>90</v>
      </c>
      <c r="K1760" s="500" t="s">
        <v>257</v>
      </c>
      <c r="L1760" s="500" t="s">
        <v>991</v>
      </c>
      <c r="M1760" s="500" t="s">
        <v>255</v>
      </c>
      <c r="N1760" s="501">
        <v>47</v>
      </c>
    </row>
    <row r="1761" spans="1:14" ht="15">
      <c r="A1761" s="500" t="s">
        <v>1040</v>
      </c>
      <c r="B1761" s="500" t="s">
        <v>254</v>
      </c>
      <c r="C1761" s="500" t="s">
        <v>249</v>
      </c>
      <c r="D1761" s="500" t="s">
        <v>272</v>
      </c>
      <c r="E1761" s="501">
        <v>3621</v>
      </c>
      <c r="K1761" s="500" t="s">
        <v>257</v>
      </c>
      <c r="L1761" s="500" t="s">
        <v>991</v>
      </c>
      <c r="M1761" s="500" t="s">
        <v>569</v>
      </c>
      <c r="N1761" s="501">
        <v>10</v>
      </c>
    </row>
    <row r="1762" spans="1:14" ht="15">
      <c r="A1762" s="500" t="s">
        <v>1040</v>
      </c>
      <c r="B1762" s="500" t="s">
        <v>254</v>
      </c>
      <c r="C1762" s="500" t="s">
        <v>249</v>
      </c>
      <c r="D1762" s="500" t="s">
        <v>273</v>
      </c>
      <c r="E1762" s="501">
        <v>10493</v>
      </c>
      <c r="K1762" s="500" t="s">
        <v>257</v>
      </c>
      <c r="L1762" s="500" t="s">
        <v>991</v>
      </c>
      <c r="M1762" s="500" t="s">
        <v>286</v>
      </c>
      <c r="N1762" s="501">
        <v>14</v>
      </c>
    </row>
    <row r="1763" spans="1:14" ht="15">
      <c r="A1763" s="500" t="s">
        <v>1040</v>
      </c>
      <c r="B1763" s="500" t="s">
        <v>254</v>
      </c>
      <c r="C1763" s="500" t="s">
        <v>250</v>
      </c>
      <c r="D1763" s="500" t="s">
        <v>272</v>
      </c>
      <c r="E1763" s="501">
        <v>4178</v>
      </c>
      <c r="K1763" s="500" t="s">
        <v>257</v>
      </c>
      <c r="L1763" s="500" t="s">
        <v>991</v>
      </c>
      <c r="M1763" s="500" t="s">
        <v>283</v>
      </c>
      <c r="N1763" s="501">
        <v>7261</v>
      </c>
    </row>
    <row r="1764" spans="1:14" ht="15">
      <c r="A1764" s="500" t="s">
        <v>1040</v>
      </c>
      <c r="B1764" s="500" t="s">
        <v>254</v>
      </c>
      <c r="C1764" s="500" t="s">
        <v>250</v>
      </c>
      <c r="D1764" s="500" t="s">
        <v>273</v>
      </c>
      <c r="E1764" s="501">
        <v>10966</v>
      </c>
      <c r="K1764" s="500" t="s">
        <v>257</v>
      </c>
      <c r="L1764" s="500" t="s">
        <v>991</v>
      </c>
      <c r="M1764" s="500" t="s">
        <v>285</v>
      </c>
      <c r="N1764" s="501">
        <v>142</v>
      </c>
    </row>
    <row r="1765" spans="1:14" ht="15">
      <c r="A1765" s="500" t="s">
        <v>1040</v>
      </c>
      <c r="B1765" s="500" t="s">
        <v>255</v>
      </c>
      <c r="C1765" s="500" t="s">
        <v>249</v>
      </c>
      <c r="D1765" s="500" t="s">
        <v>272</v>
      </c>
      <c r="E1765" s="501">
        <v>380</v>
      </c>
      <c r="K1765" s="500" t="s">
        <v>257</v>
      </c>
      <c r="L1765" s="500" t="s">
        <v>991</v>
      </c>
      <c r="M1765" s="500" t="s">
        <v>256</v>
      </c>
      <c r="N1765" s="501">
        <v>2</v>
      </c>
    </row>
    <row r="1766" spans="1:14" ht="15">
      <c r="A1766" s="500" t="s">
        <v>1040</v>
      </c>
      <c r="B1766" s="500" t="s">
        <v>255</v>
      </c>
      <c r="C1766" s="500" t="s">
        <v>249</v>
      </c>
      <c r="D1766" s="500" t="s">
        <v>273</v>
      </c>
      <c r="E1766" s="501">
        <v>1087</v>
      </c>
      <c r="K1766" s="500" t="s">
        <v>257</v>
      </c>
      <c r="L1766" s="500" t="s">
        <v>991</v>
      </c>
      <c r="M1766" s="500" t="s">
        <v>257</v>
      </c>
      <c r="N1766" s="501">
        <v>754</v>
      </c>
    </row>
    <row r="1767" spans="1:14" ht="15">
      <c r="A1767" s="500" t="s">
        <v>1040</v>
      </c>
      <c r="B1767" s="500" t="s">
        <v>255</v>
      </c>
      <c r="C1767" s="500" t="s">
        <v>250</v>
      </c>
      <c r="D1767" s="500" t="s">
        <v>272</v>
      </c>
      <c r="E1767" s="501">
        <v>476</v>
      </c>
      <c r="K1767" s="500" t="s">
        <v>257</v>
      </c>
      <c r="L1767" s="500" t="s">
        <v>1014</v>
      </c>
      <c r="M1767" s="500" t="s">
        <v>254</v>
      </c>
      <c r="N1767" s="501">
        <v>47</v>
      </c>
    </row>
    <row r="1768" spans="1:14" ht="15">
      <c r="A1768" s="500" t="s">
        <v>1040</v>
      </c>
      <c r="B1768" s="500" t="s">
        <v>255</v>
      </c>
      <c r="C1768" s="500" t="s">
        <v>250</v>
      </c>
      <c r="D1768" s="500" t="s">
        <v>273</v>
      </c>
      <c r="E1768" s="501">
        <v>1102</v>
      </c>
      <c r="K1768" s="500" t="s">
        <v>257</v>
      </c>
      <c r="L1768" s="500" t="s">
        <v>1014</v>
      </c>
      <c r="M1768" s="500" t="s">
        <v>564</v>
      </c>
      <c r="N1768" s="501">
        <v>6</v>
      </c>
    </row>
    <row r="1769" spans="1:14" ht="15">
      <c r="A1769" s="500" t="s">
        <v>1040</v>
      </c>
      <c r="B1769" s="500" t="s">
        <v>274</v>
      </c>
      <c r="C1769" s="500" t="s">
        <v>249</v>
      </c>
      <c r="D1769" s="500" t="s">
        <v>272</v>
      </c>
      <c r="E1769" s="501">
        <v>6</v>
      </c>
      <c r="K1769" s="500" t="s">
        <v>257</v>
      </c>
      <c r="L1769" s="500" t="s">
        <v>1014</v>
      </c>
      <c r="M1769" s="500" t="s">
        <v>570</v>
      </c>
      <c r="N1769" s="501">
        <v>31</v>
      </c>
    </row>
    <row r="1770" spans="1:14" ht="15">
      <c r="A1770" s="500" t="s">
        <v>1040</v>
      </c>
      <c r="B1770" s="500" t="s">
        <v>274</v>
      </c>
      <c r="C1770" s="500" t="s">
        <v>249</v>
      </c>
      <c r="D1770" s="500" t="s">
        <v>273</v>
      </c>
      <c r="E1770" s="501">
        <v>4</v>
      </c>
      <c r="K1770" s="500" t="s">
        <v>257</v>
      </c>
      <c r="L1770" s="500" t="s">
        <v>1014</v>
      </c>
      <c r="M1770" s="500" t="s">
        <v>561</v>
      </c>
      <c r="N1770" s="501">
        <v>12</v>
      </c>
    </row>
    <row r="1771" spans="1:14" ht="15">
      <c r="A1771" s="500" t="s">
        <v>1040</v>
      </c>
      <c r="B1771" s="500" t="s">
        <v>274</v>
      </c>
      <c r="C1771" s="500" t="s">
        <v>250</v>
      </c>
      <c r="D1771" s="500" t="s">
        <v>272</v>
      </c>
      <c r="E1771" s="501">
        <v>8</v>
      </c>
      <c r="K1771" s="500" t="s">
        <v>257</v>
      </c>
      <c r="L1771" s="500" t="s">
        <v>1014</v>
      </c>
      <c r="M1771" s="500" t="s">
        <v>562</v>
      </c>
      <c r="N1771" s="501">
        <v>2</v>
      </c>
    </row>
    <row r="1772" spans="1:14" ht="15">
      <c r="A1772" s="500" t="s">
        <v>1040</v>
      </c>
      <c r="B1772" s="500" t="s">
        <v>274</v>
      </c>
      <c r="C1772" s="500" t="s">
        <v>250</v>
      </c>
      <c r="D1772" s="500" t="s">
        <v>273</v>
      </c>
      <c r="E1772" s="501">
        <v>7</v>
      </c>
      <c r="K1772" s="500" t="s">
        <v>257</v>
      </c>
      <c r="L1772" s="500" t="s">
        <v>1014</v>
      </c>
      <c r="M1772" s="500" t="s">
        <v>558</v>
      </c>
      <c r="N1772" s="501">
        <v>43</v>
      </c>
    </row>
    <row r="1773" spans="1:14" ht="15">
      <c r="A1773" s="500" t="s">
        <v>1040</v>
      </c>
      <c r="B1773" s="500" t="s">
        <v>275</v>
      </c>
      <c r="C1773" s="500" t="s">
        <v>249</v>
      </c>
      <c r="D1773" s="500" t="s">
        <v>272</v>
      </c>
      <c r="E1773" s="501">
        <v>11697</v>
      </c>
      <c r="K1773" s="500" t="s">
        <v>257</v>
      </c>
      <c r="L1773" s="500" t="s">
        <v>1014</v>
      </c>
      <c r="M1773" s="500" t="s">
        <v>563</v>
      </c>
      <c r="N1773" s="501">
        <v>6</v>
      </c>
    </row>
    <row r="1774" spans="1:14" ht="15">
      <c r="A1774" s="500" t="s">
        <v>1040</v>
      </c>
      <c r="B1774" s="500" t="s">
        <v>275</v>
      </c>
      <c r="C1774" s="500" t="s">
        <v>249</v>
      </c>
      <c r="D1774" s="500" t="s">
        <v>273</v>
      </c>
      <c r="E1774" s="501">
        <v>20855</v>
      </c>
      <c r="K1774" s="500" t="s">
        <v>257</v>
      </c>
      <c r="L1774" s="500" t="s">
        <v>1014</v>
      </c>
      <c r="M1774" s="500" t="s">
        <v>559</v>
      </c>
      <c r="N1774" s="501">
        <v>9</v>
      </c>
    </row>
    <row r="1775" spans="1:14" ht="15">
      <c r="A1775" s="500" t="s">
        <v>1040</v>
      </c>
      <c r="B1775" s="500" t="s">
        <v>275</v>
      </c>
      <c r="C1775" s="500" t="s">
        <v>250</v>
      </c>
      <c r="D1775" s="500" t="s">
        <v>272</v>
      </c>
      <c r="E1775" s="501">
        <v>10803</v>
      </c>
      <c r="K1775" s="500" t="s">
        <v>257</v>
      </c>
      <c r="L1775" s="500" t="s">
        <v>1014</v>
      </c>
      <c r="M1775" s="500" t="s">
        <v>566</v>
      </c>
      <c r="N1775" s="501">
        <v>6</v>
      </c>
    </row>
    <row r="1776" spans="1:14" ht="15">
      <c r="A1776" s="500" t="s">
        <v>1040</v>
      </c>
      <c r="B1776" s="500" t="s">
        <v>275</v>
      </c>
      <c r="C1776" s="500" t="s">
        <v>250</v>
      </c>
      <c r="D1776" s="500" t="s">
        <v>273</v>
      </c>
      <c r="E1776" s="501">
        <v>16503</v>
      </c>
      <c r="K1776" s="500" t="s">
        <v>257</v>
      </c>
      <c r="L1776" s="500" t="s">
        <v>1014</v>
      </c>
      <c r="M1776" s="500" t="s">
        <v>560</v>
      </c>
      <c r="N1776" s="501">
        <v>1</v>
      </c>
    </row>
    <row r="1777" spans="1:14" ht="15">
      <c r="A1777" s="500" t="s">
        <v>1041</v>
      </c>
      <c r="B1777" s="500" t="s">
        <v>254</v>
      </c>
      <c r="C1777" s="500" t="s">
        <v>249</v>
      </c>
      <c r="D1777" s="500" t="s">
        <v>272</v>
      </c>
      <c r="E1777" s="501">
        <v>1</v>
      </c>
      <c r="K1777" s="500" t="s">
        <v>257</v>
      </c>
      <c r="L1777" s="500" t="s">
        <v>1014</v>
      </c>
      <c r="M1777" s="500" t="s">
        <v>255</v>
      </c>
      <c r="N1777" s="501">
        <v>24</v>
      </c>
    </row>
    <row r="1778" spans="1:14" ht="15">
      <c r="A1778" s="500" t="s">
        <v>1041</v>
      </c>
      <c r="B1778" s="500" t="s">
        <v>254</v>
      </c>
      <c r="C1778" s="500" t="s">
        <v>249</v>
      </c>
      <c r="D1778" s="500" t="s">
        <v>272</v>
      </c>
      <c r="E1778" s="501">
        <v>1357</v>
      </c>
      <c r="K1778" s="500" t="s">
        <v>257</v>
      </c>
      <c r="L1778" s="500" t="s">
        <v>1014</v>
      </c>
      <c r="M1778" s="500" t="s">
        <v>569</v>
      </c>
      <c r="N1778" s="501">
        <v>1</v>
      </c>
    </row>
    <row r="1779" spans="1:14" ht="15">
      <c r="A1779" s="500" t="s">
        <v>1041</v>
      </c>
      <c r="B1779" s="500" t="s">
        <v>254</v>
      </c>
      <c r="C1779" s="500" t="s">
        <v>249</v>
      </c>
      <c r="D1779" s="500" t="s">
        <v>273</v>
      </c>
      <c r="E1779" s="501">
        <v>437</v>
      </c>
      <c r="K1779" s="500" t="s">
        <v>257</v>
      </c>
      <c r="L1779" s="500" t="s">
        <v>1014</v>
      </c>
      <c r="M1779" s="500" t="s">
        <v>286</v>
      </c>
      <c r="N1779" s="501">
        <v>7</v>
      </c>
    </row>
    <row r="1780" spans="1:14" ht="15">
      <c r="A1780" s="500" t="s">
        <v>1041</v>
      </c>
      <c r="B1780" s="500" t="s">
        <v>254</v>
      </c>
      <c r="C1780" s="500" t="s">
        <v>250</v>
      </c>
      <c r="D1780" s="500" t="s">
        <v>272</v>
      </c>
      <c r="E1780" s="501">
        <v>1593</v>
      </c>
      <c r="K1780" s="500" t="s">
        <v>257</v>
      </c>
      <c r="L1780" s="500" t="s">
        <v>1014</v>
      </c>
      <c r="M1780" s="500" t="s">
        <v>283</v>
      </c>
      <c r="N1780" s="501">
        <v>4842</v>
      </c>
    </row>
    <row r="1781" spans="1:14" ht="15">
      <c r="A1781" s="500" t="s">
        <v>1041</v>
      </c>
      <c r="B1781" s="500" t="s">
        <v>254</v>
      </c>
      <c r="C1781" s="500" t="s">
        <v>250</v>
      </c>
      <c r="D1781" s="500" t="s">
        <v>273</v>
      </c>
      <c r="E1781" s="501">
        <v>372</v>
      </c>
      <c r="K1781" s="500" t="s">
        <v>257</v>
      </c>
      <c r="L1781" s="500" t="s">
        <v>1014</v>
      </c>
      <c r="M1781" s="500" t="s">
        <v>285</v>
      </c>
      <c r="N1781" s="501">
        <v>48</v>
      </c>
    </row>
    <row r="1782" spans="1:14" ht="15">
      <c r="A1782" s="500" t="s">
        <v>1041</v>
      </c>
      <c r="B1782" s="500" t="s">
        <v>255</v>
      </c>
      <c r="C1782" s="500" t="s">
        <v>249</v>
      </c>
      <c r="D1782" s="500" t="s">
        <v>272</v>
      </c>
      <c r="E1782" s="501">
        <v>156</v>
      </c>
      <c r="K1782" s="500" t="s">
        <v>257</v>
      </c>
      <c r="L1782" s="500" t="s">
        <v>1014</v>
      </c>
      <c r="M1782" s="500" t="s">
        <v>256</v>
      </c>
      <c r="N1782" s="501">
        <v>1</v>
      </c>
    </row>
    <row r="1783" spans="1:14" ht="15">
      <c r="A1783" s="500" t="s">
        <v>1041</v>
      </c>
      <c r="B1783" s="500" t="s">
        <v>255</v>
      </c>
      <c r="C1783" s="500" t="s">
        <v>249</v>
      </c>
      <c r="D1783" s="500" t="s">
        <v>273</v>
      </c>
      <c r="E1783" s="501">
        <v>105</v>
      </c>
      <c r="K1783" s="500" t="s">
        <v>257</v>
      </c>
      <c r="L1783" s="500" t="s">
        <v>1014</v>
      </c>
      <c r="M1783" s="500" t="s">
        <v>257</v>
      </c>
      <c r="N1783" s="501">
        <v>433</v>
      </c>
    </row>
    <row r="1784" spans="1:14" ht="15">
      <c r="A1784" s="500" t="s">
        <v>1041</v>
      </c>
      <c r="B1784" s="500" t="s">
        <v>255</v>
      </c>
      <c r="C1784" s="500" t="s">
        <v>250</v>
      </c>
      <c r="D1784" s="500" t="s">
        <v>272</v>
      </c>
      <c r="E1784" s="501">
        <v>189</v>
      </c>
    </row>
    <row r="1785" spans="1:14" ht="15">
      <c r="A1785" s="500" t="s">
        <v>1041</v>
      </c>
      <c r="B1785" s="500" t="s">
        <v>255</v>
      </c>
      <c r="C1785" s="500" t="s">
        <v>250</v>
      </c>
      <c r="D1785" s="500" t="s">
        <v>273</v>
      </c>
      <c r="E1785" s="501">
        <v>115</v>
      </c>
    </row>
    <row r="1786" spans="1:14" ht="15">
      <c r="A1786" s="500" t="s">
        <v>1041</v>
      </c>
      <c r="B1786" s="500" t="s">
        <v>274</v>
      </c>
      <c r="C1786" s="500" t="s">
        <v>249</v>
      </c>
      <c r="D1786" s="500" t="s">
        <v>272</v>
      </c>
      <c r="E1786" s="501">
        <v>11</v>
      </c>
    </row>
    <row r="1787" spans="1:14" ht="15">
      <c r="A1787" s="500" t="s">
        <v>1041</v>
      </c>
      <c r="B1787" s="500" t="s">
        <v>274</v>
      </c>
      <c r="C1787" s="500" t="s">
        <v>250</v>
      </c>
      <c r="D1787" s="500" t="s">
        <v>272</v>
      </c>
      <c r="E1787" s="501">
        <v>8</v>
      </c>
    </row>
    <row r="1788" spans="1:14" ht="15">
      <c r="A1788" s="500" t="s">
        <v>1041</v>
      </c>
      <c r="B1788" s="500" t="s">
        <v>274</v>
      </c>
      <c r="C1788" s="500" t="s">
        <v>250</v>
      </c>
      <c r="D1788" s="500" t="s">
        <v>273</v>
      </c>
      <c r="E1788" s="501">
        <v>1</v>
      </c>
    </row>
    <row r="1789" spans="1:14" ht="15">
      <c r="A1789" s="500" t="s">
        <v>1041</v>
      </c>
      <c r="B1789" s="500" t="s">
        <v>275</v>
      </c>
      <c r="C1789" s="500" t="s">
        <v>249</v>
      </c>
      <c r="D1789" s="500" t="s">
        <v>272</v>
      </c>
      <c r="E1789" s="501">
        <v>435</v>
      </c>
    </row>
    <row r="1790" spans="1:14" ht="15">
      <c r="A1790" s="500" t="s">
        <v>1041</v>
      </c>
      <c r="B1790" s="500" t="s">
        <v>275</v>
      </c>
      <c r="C1790" s="500" t="s">
        <v>249</v>
      </c>
      <c r="D1790" s="500" t="s">
        <v>273</v>
      </c>
      <c r="E1790" s="501">
        <v>234</v>
      </c>
    </row>
    <row r="1791" spans="1:14" ht="15">
      <c r="A1791" s="500" t="s">
        <v>1041</v>
      </c>
      <c r="B1791" s="500" t="s">
        <v>275</v>
      </c>
      <c r="C1791" s="500" t="s">
        <v>250</v>
      </c>
      <c r="D1791" s="500" t="s">
        <v>272</v>
      </c>
      <c r="E1791" s="501">
        <v>434</v>
      </c>
    </row>
    <row r="1792" spans="1:14" ht="15">
      <c r="A1792" s="500" t="s">
        <v>1041</v>
      </c>
      <c r="B1792" s="500" t="s">
        <v>275</v>
      </c>
      <c r="C1792" s="500" t="s">
        <v>250</v>
      </c>
      <c r="D1792" s="500" t="s">
        <v>273</v>
      </c>
      <c r="E1792" s="501">
        <v>187</v>
      </c>
    </row>
    <row r="1793" spans="1:5" ht="15">
      <c r="A1793" s="500" t="s">
        <v>1042</v>
      </c>
      <c r="B1793" s="500" t="s">
        <v>254</v>
      </c>
      <c r="C1793" s="500" t="s">
        <v>249</v>
      </c>
      <c r="D1793" s="500" t="s">
        <v>272</v>
      </c>
      <c r="E1793" s="501">
        <v>2830</v>
      </c>
    </row>
    <row r="1794" spans="1:5" ht="15">
      <c r="A1794" s="500" t="s">
        <v>1042</v>
      </c>
      <c r="B1794" s="500" t="s">
        <v>254</v>
      </c>
      <c r="C1794" s="500" t="s">
        <v>249</v>
      </c>
      <c r="D1794" s="500" t="s">
        <v>273</v>
      </c>
      <c r="E1794" s="501">
        <v>2181</v>
      </c>
    </row>
    <row r="1795" spans="1:5" ht="15">
      <c r="A1795" s="500" t="s">
        <v>1042</v>
      </c>
      <c r="B1795" s="500" t="s">
        <v>254</v>
      </c>
      <c r="C1795" s="500" t="s">
        <v>250</v>
      </c>
      <c r="D1795" s="500" t="s">
        <v>272</v>
      </c>
      <c r="E1795" s="501">
        <v>3115</v>
      </c>
    </row>
    <row r="1796" spans="1:5" ht="15">
      <c r="A1796" s="500" t="s">
        <v>1042</v>
      </c>
      <c r="B1796" s="500" t="s">
        <v>254</v>
      </c>
      <c r="C1796" s="500" t="s">
        <v>250</v>
      </c>
      <c r="D1796" s="500" t="s">
        <v>273</v>
      </c>
      <c r="E1796" s="501">
        <v>2114</v>
      </c>
    </row>
    <row r="1797" spans="1:5" ht="15">
      <c r="A1797" s="500" t="s">
        <v>1042</v>
      </c>
      <c r="B1797" s="500" t="s">
        <v>255</v>
      </c>
      <c r="C1797" s="500" t="s">
        <v>249</v>
      </c>
      <c r="D1797" s="500" t="s">
        <v>272</v>
      </c>
      <c r="E1797" s="501">
        <v>316</v>
      </c>
    </row>
    <row r="1798" spans="1:5" ht="15">
      <c r="A1798" s="500" t="s">
        <v>1042</v>
      </c>
      <c r="B1798" s="500" t="s">
        <v>255</v>
      </c>
      <c r="C1798" s="500" t="s">
        <v>249</v>
      </c>
      <c r="D1798" s="500" t="s">
        <v>273</v>
      </c>
      <c r="E1798" s="501">
        <v>715</v>
      </c>
    </row>
    <row r="1799" spans="1:5" ht="15">
      <c r="A1799" s="500" t="s">
        <v>1042</v>
      </c>
      <c r="B1799" s="500" t="s">
        <v>255</v>
      </c>
      <c r="C1799" s="500" t="s">
        <v>250</v>
      </c>
      <c r="D1799" s="500" t="s">
        <v>272</v>
      </c>
      <c r="E1799" s="501">
        <v>490</v>
      </c>
    </row>
    <row r="1800" spans="1:5" ht="15">
      <c r="A1800" s="500" t="s">
        <v>1042</v>
      </c>
      <c r="B1800" s="500" t="s">
        <v>255</v>
      </c>
      <c r="C1800" s="500" t="s">
        <v>250</v>
      </c>
      <c r="D1800" s="500" t="s">
        <v>273</v>
      </c>
      <c r="E1800" s="501">
        <v>706</v>
      </c>
    </row>
    <row r="1801" spans="1:5" ht="15">
      <c r="A1801" s="500" t="s">
        <v>1042</v>
      </c>
      <c r="B1801" s="500" t="s">
        <v>274</v>
      </c>
      <c r="C1801" s="500" t="s">
        <v>249</v>
      </c>
      <c r="D1801" s="500" t="s">
        <v>272</v>
      </c>
      <c r="E1801" s="501">
        <v>2</v>
      </c>
    </row>
    <row r="1802" spans="1:5" ht="15">
      <c r="A1802" s="500" t="s">
        <v>1042</v>
      </c>
      <c r="B1802" s="500" t="s">
        <v>274</v>
      </c>
      <c r="C1802" s="500" t="s">
        <v>249</v>
      </c>
      <c r="D1802" s="500" t="s">
        <v>273</v>
      </c>
      <c r="E1802" s="501">
        <v>2</v>
      </c>
    </row>
    <row r="1803" spans="1:5" ht="15">
      <c r="A1803" s="500" t="s">
        <v>1042</v>
      </c>
      <c r="B1803" s="500" t="s">
        <v>274</v>
      </c>
      <c r="C1803" s="500" t="s">
        <v>250</v>
      </c>
      <c r="D1803" s="500" t="s">
        <v>272</v>
      </c>
      <c r="E1803" s="501">
        <v>2</v>
      </c>
    </row>
    <row r="1804" spans="1:5" ht="15">
      <c r="A1804" s="500" t="s">
        <v>1042</v>
      </c>
      <c r="B1804" s="500" t="s">
        <v>274</v>
      </c>
      <c r="C1804" s="500" t="s">
        <v>250</v>
      </c>
      <c r="D1804" s="500" t="s">
        <v>273</v>
      </c>
      <c r="E1804" s="501">
        <v>6</v>
      </c>
    </row>
    <row r="1805" spans="1:5" ht="15">
      <c r="A1805" s="500" t="s">
        <v>1042</v>
      </c>
      <c r="B1805" s="500" t="s">
        <v>275</v>
      </c>
      <c r="C1805" s="500" t="s">
        <v>249</v>
      </c>
      <c r="D1805" s="500" t="s">
        <v>272</v>
      </c>
      <c r="E1805" s="501">
        <v>4222</v>
      </c>
    </row>
    <row r="1806" spans="1:5" ht="15">
      <c r="A1806" s="500" t="s">
        <v>1042</v>
      </c>
      <c r="B1806" s="500" t="s">
        <v>275</v>
      </c>
      <c r="C1806" s="500" t="s">
        <v>249</v>
      </c>
      <c r="D1806" s="500" t="s">
        <v>273</v>
      </c>
      <c r="E1806" s="501">
        <v>2204</v>
      </c>
    </row>
    <row r="1807" spans="1:5" ht="15">
      <c r="A1807" s="500" t="s">
        <v>1042</v>
      </c>
      <c r="B1807" s="500" t="s">
        <v>275</v>
      </c>
      <c r="C1807" s="500" t="s">
        <v>250</v>
      </c>
      <c r="D1807" s="500" t="s">
        <v>272</v>
      </c>
      <c r="E1807" s="501">
        <v>4122</v>
      </c>
    </row>
    <row r="1808" spans="1:5" ht="15">
      <c r="A1808" s="500" t="s">
        <v>1042</v>
      </c>
      <c r="B1808" s="500" t="s">
        <v>275</v>
      </c>
      <c r="C1808" s="500" t="s">
        <v>250</v>
      </c>
      <c r="D1808" s="500" t="s">
        <v>273</v>
      </c>
      <c r="E1808" s="501">
        <v>1899</v>
      </c>
    </row>
    <row r="1809" spans="1:5" ht="15">
      <c r="A1809" s="500" t="s">
        <v>1043</v>
      </c>
      <c r="B1809" s="500" t="s">
        <v>254</v>
      </c>
      <c r="C1809" s="500" t="s">
        <v>249</v>
      </c>
      <c r="D1809" s="500" t="s">
        <v>272</v>
      </c>
      <c r="E1809" s="501">
        <v>1</v>
      </c>
    </row>
    <row r="1810" spans="1:5" ht="15">
      <c r="A1810" s="500" t="s">
        <v>1043</v>
      </c>
      <c r="B1810" s="500" t="s">
        <v>254</v>
      </c>
      <c r="C1810" s="500" t="s">
        <v>249</v>
      </c>
      <c r="D1810" s="500" t="s">
        <v>272</v>
      </c>
      <c r="E1810" s="501">
        <v>3300</v>
      </c>
    </row>
    <row r="1811" spans="1:5" ht="15">
      <c r="A1811" s="500" t="s">
        <v>1043</v>
      </c>
      <c r="B1811" s="500" t="s">
        <v>254</v>
      </c>
      <c r="C1811" s="500" t="s">
        <v>249</v>
      </c>
      <c r="D1811" s="500" t="s">
        <v>273</v>
      </c>
      <c r="E1811" s="501">
        <v>1674</v>
      </c>
    </row>
    <row r="1812" spans="1:5" ht="15">
      <c r="A1812" s="500" t="s">
        <v>1043</v>
      </c>
      <c r="B1812" s="500" t="s">
        <v>254</v>
      </c>
      <c r="C1812" s="500" t="s">
        <v>250</v>
      </c>
      <c r="D1812" s="500" t="s">
        <v>272</v>
      </c>
      <c r="E1812" s="501">
        <v>3558</v>
      </c>
    </row>
    <row r="1813" spans="1:5" ht="15">
      <c r="A1813" s="500" t="s">
        <v>1043</v>
      </c>
      <c r="B1813" s="500" t="s">
        <v>254</v>
      </c>
      <c r="C1813" s="500" t="s">
        <v>250</v>
      </c>
      <c r="D1813" s="500" t="s">
        <v>273</v>
      </c>
      <c r="E1813" s="501">
        <v>1716</v>
      </c>
    </row>
    <row r="1814" spans="1:5" ht="15">
      <c r="A1814" s="500" t="s">
        <v>1043</v>
      </c>
      <c r="B1814" s="500" t="s">
        <v>255</v>
      </c>
      <c r="C1814" s="500" t="s">
        <v>249</v>
      </c>
      <c r="D1814" s="500" t="s">
        <v>272</v>
      </c>
      <c r="E1814" s="501">
        <v>674</v>
      </c>
    </row>
    <row r="1815" spans="1:5" ht="15">
      <c r="A1815" s="500" t="s">
        <v>1043</v>
      </c>
      <c r="B1815" s="500" t="s">
        <v>255</v>
      </c>
      <c r="C1815" s="500" t="s">
        <v>249</v>
      </c>
      <c r="D1815" s="500" t="s">
        <v>273</v>
      </c>
      <c r="E1815" s="501">
        <v>354</v>
      </c>
    </row>
    <row r="1816" spans="1:5" ht="15">
      <c r="A1816" s="500" t="s">
        <v>1043</v>
      </c>
      <c r="B1816" s="500" t="s">
        <v>255</v>
      </c>
      <c r="C1816" s="500" t="s">
        <v>250</v>
      </c>
      <c r="D1816" s="500" t="s">
        <v>272</v>
      </c>
      <c r="E1816" s="501">
        <v>644</v>
      </c>
    </row>
    <row r="1817" spans="1:5" ht="15">
      <c r="A1817" s="500" t="s">
        <v>1043</v>
      </c>
      <c r="B1817" s="500" t="s">
        <v>255</v>
      </c>
      <c r="C1817" s="500" t="s">
        <v>250</v>
      </c>
      <c r="D1817" s="500" t="s">
        <v>273</v>
      </c>
      <c r="E1817" s="501">
        <v>301</v>
      </c>
    </row>
    <row r="1818" spans="1:5" ht="15">
      <c r="A1818" s="500" t="s">
        <v>1043</v>
      </c>
      <c r="B1818" s="500" t="s">
        <v>274</v>
      </c>
      <c r="C1818" s="500" t="s">
        <v>249</v>
      </c>
      <c r="D1818" s="500" t="s">
        <v>272</v>
      </c>
      <c r="E1818" s="501">
        <v>4</v>
      </c>
    </row>
    <row r="1819" spans="1:5" ht="15">
      <c r="A1819" s="500" t="s">
        <v>1043</v>
      </c>
      <c r="B1819" s="500" t="s">
        <v>274</v>
      </c>
      <c r="C1819" s="500" t="s">
        <v>249</v>
      </c>
      <c r="D1819" s="500" t="s">
        <v>273</v>
      </c>
      <c r="E1819" s="501">
        <v>10</v>
      </c>
    </row>
    <row r="1820" spans="1:5" ht="15">
      <c r="A1820" s="500" t="s">
        <v>1043</v>
      </c>
      <c r="B1820" s="500" t="s">
        <v>274</v>
      </c>
      <c r="C1820" s="500" t="s">
        <v>250</v>
      </c>
      <c r="D1820" s="500" t="s">
        <v>272</v>
      </c>
      <c r="E1820" s="501">
        <v>6</v>
      </c>
    </row>
    <row r="1821" spans="1:5" ht="15">
      <c r="A1821" s="500" t="s">
        <v>1043</v>
      </c>
      <c r="B1821" s="500" t="s">
        <v>274</v>
      </c>
      <c r="C1821" s="500" t="s">
        <v>250</v>
      </c>
      <c r="D1821" s="500" t="s">
        <v>273</v>
      </c>
      <c r="E1821" s="501">
        <v>6</v>
      </c>
    </row>
    <row r="1822" spans="1:5" ht="15">
      <c r="A1822" s="500" t="s">
        <v>1043</v>
      </c>
      <c r="B1822" s="500" t="s">
        <v>275</v>
      </c>
      <c r="C1822" s="500" t="s">
        <v>249</v>
      </c>
      <c r="D1822" s="500" t="s">
        <v>272</v>
      </c>
      <c r="E1822" s="501">
        <v>289</v>
      </c>
    </row>
    <row r="1823" spans="1:5" ht="15">
      <c r="A1823" s="500" t="s">
        <v>1043</v>
      </c>
      <c r="B1823" s="500" t="s">
        <v>275</v>
      </c>
      <c r="C1823" s="500" t="s">
        <v>249</v>
      </c>
      <c r="D1823" s="500" t="s">
        <v>273</v>
      </c>
      <c r="E1823" s="501">
        <v>190</v>
      </c>
    </row>
    <row r="1824" spans="1:5" ht="15">
      <c r="A1824" s="500" t="s">
        <v>1043</v>
      </c>
      <c r="B1824" s="500" t="s">
        <v>275</v>
      </c>
      <c r="C1824" s="500" t="s">
        <v>250</v>
      </c>
      <c r="D1824" s="500" t="s">
        <v>272</v>
      </c>
      <c r="E1824" s="501">
        <v>242</v>
      </c>
    </row>
    <row r="1825" spans="1:5" ht="15">
      <c r="A1825" s="500" t="s">
        <v>1043</v>
      </c>
      <c r="B1825" s="500" t="s">
        <v>275</v>
      </c>
      <c r="C1825" s="500" t="s">
        <v>250</v>
      </c>
      <c r="D1825" s="500" t="s">
        <v>273</v>
      </c>
      <c r="E1825" s="501">
        <v>154</v>
      </c>
    </row>
    <row r="1826" spans="1:5" ht="15">
      <c r="A1826" s="500" t="s">
        <v>1044</v>
      </c>
      <c r="B1826" s="500" t="s">
        <v>254</v>
      </c>
      <c r="C1826" s="500" t="s">
        <v>250</v>
      </c>
      <c r="D1826" s="500" t="s">
        <v>272</v>
      </c>
      <c r="E1826" s="501">
        <v>1</v>
      </c>
    </row>
    <row r="1827" spans="1:5" ht="15">
      <c r="A1827" s="500" t="s">
        <v>1044</v>
      </c>
      <c r="B1827" s="500" t="s">
        <v>254</v>
      </c>
      <c r="C1827" s="500" t="s">
        <v>249</v>
      </c>
      <c r="D1827" s="500" t="s">
        <v>272</v>
      </c>
      <c r="E1827" s="501">
        <v>426</v>
      </c>
    </row>
    <row r="1828" spans="1:5" ht="15">
      <c r="A1828" s="500" t="s">
        <v>1044</v>
      </c>
      <c r="B1828" s="500" t="s">
        <v>254</v>
      </c>
      <c r="C1828" s="500" t="s">
        <v>249</v>
      </c>
      <c r="D1828" s="500" t="s">
        <v>273</v>
      </c>
      <c r="E1828" s="501">
        <v>640</v>
      </c>
    </row>
    <row r="1829" spans="1:5" ht="15">
      <c r="A1829" s="500" t="s">
        <v>1044</v>
      </c>
      <c r="B1829" s="500" t="s">
        <v>254</v>
      </c>
      <c r="C1829" s="500" t="s">
        <v>250</v>
      </c>
      <c r="D1829" s="500" t="s">
        <v>272</v>
      </c>
      <c r="E1829" s="501">
        <v>377</v>
      </c>
    </row>
    <row r="1830" spans="1:5" ht="15">
      <c r="A1830" s="500" t="s">
        <v>1044</v>
      </c>
      <c r="B1830" s="500" t="s">
        <v>254</v>
      </c>
      <c r="C1830" s="500" t="s">
        <v>250</v>
      </c>
      <c r="D1830" s="500" t="s">
        <v>273</v>
      </c>
      <c r="E1830" s="501">
        <v>534</v>
      </c>
    </row>
    <row r="1831" spans="1:5" ht="15">
      <c r="A1831" s="500" t="s">
        <v>1044</v>
      </c>
      <c r="B1831" s="500" t="s">
        <v>255</v>
      </c>
      <c r="C1831" s="500" t="s">
        <v>249</v>
      </c>
      <c r="D1831" s="500" t="s">
        <v>272</v>
      </c>
      <c r="E1831" s="501">
        <v>202</v>
      </c>
    </row>
    <row r="1832" spans="1:5" ht="15">
      <c r="A1832" s="500" t="s">
        <v>1044</v>
      </c>
      <c r="B1832" s="500" t="s">
        <v>255</v>
      </c>
      <c r="C1832" s="500" t="s">
        <v>249</v>
      </c>
      <c r="D1832" s="500" t="s">
        <v>273</v>
      </c>
      <c r="E1832" s="501">
        <v>241</v>
      </c>
    </row>
    <row r="1833" spans="1:5" ht="15">
      <c r="A1833" s="500" t="s">
        <v>1044</v>
      </c>
      <c r="B1833" s="500" t="s">
        <v>255</v>
      </c>
      <c r="C1833" s="500" t="s">
        <v>250</v>
      </c>
      <c r="D1833" s="500" t="s">
        <v>272</v>
      </c>
      <c r="E1833" s="501">
        <v>225</v>
      </c>
    </row>
    <row r="1834" spans="1:5" ht="15">
      <c r="A1834" s="500" t="s">
        <v>1044</v>
      </c>
      <c r="B1834" s="500" t="s">
        <v>255</v>
      </c>
      <c r="C1834" s="500" t="s">
        <v>250</v>
      </c>
      <c r="D1834" s="500" t="s">
        <v>273</v>
      </c>
      <c r="E1834" s="501">
        <v>231</v>
      </c>
    </row>
    <row r="1835" spans="1:5" ht="15">
      <c r="A1835" s="500" t="s">
        <v>1044</v>
      </c>
      <c r="B1835" s="500" t="s">
        <v>274</v>
      </c>
      <c r="C1835" s="500" t="s">
        <v>249</v>
      </c>
      <c r="D1835" s="500" t="s">
        <v>272</v>
      </c>
      <c r="E1835" s="501">
        <v>19</v>
      </c>
    </row>
    <row r="1836" spans="1:5" ht="15">
      <c r="A1836" s="500" t="s">
        <v>1044</v>
      </c>
      <c r="B1836" s="500" t="s">
        <v>274</v>
      </c>
      <c r="C1836" s="500" t="s">
        <v>249</v>
      </c>
      <c r="D1836" s="500" t="s">
        <v>273</v>
      </c>
      <c r="E1836" s="501">
        <v>1</v>
      </c>
    </row>
    <row r="1837" spans="1:5" ht="15">
      <c r="A1837" s="500" t="s">
        <v>1044</v>
      </c>
      <c r="B1837" s="500" t="s">
        <v>274</v>
      </c>
      <c r="C1837" s="500" t="s">
        <v>250</v>
      </c>
      <c r="D1837" s="500" t="s">
        <v>272</v>
      </c>
      <c r="E1837" s="501">
        <v>17</v>
      </c>
    </row>
    <row r="1838" spans="1:5" ht="15">
      <c r="A1838" s="500" t="s">
        <v>1044</v>
      </c>
      <c r="B1838" s="500" t="s">
        <v>274</v>
      </c>
      <c r="C1838" s="500" t="s">
        <v>250</v>
      </c>
      <c r="D1838" s="500" t="s">
        <v>273</v>
      </c>
      <c r="E1838" s="501">
        <v>1</v>
      </c>
    </row>
    <row r="1839" spans="1:5" ht="15">
      <c r="A1839" s="500" t="s">
        <v>1044</v>
      </c>
      <c r="B1839" s="500" t="s">
        <v>275</v>
      </c>
      <c r="C1839" s="500" t="s">
        <v>249</v>
      </c>
      <c r="D1839" s="500" t="s">
        <v>272</v>
      </c>
      <c r="E1839" s="501">
        <v>118</v>
      </c>
    </row>
    <row r="1840" spans="1:5" ht="15">
      <c r="A1840" s="500" t="s">
        <v>1044</v>
      </c>
      <c r="B1840" s="500" t="s">
        <v>275</v>
      </c>
      <c r="C1840" s="500" t="s">
        <v>249</v>
      </c>
      <c r="D1840" s="500" t="s">
        <v>273</v>
      </c>
      <c r="E1840" s="501">
        <v>60</v>
      </c>
    </row>
    <row r="1841" spans="1:5" ht="15">
      <c r="A1841" s="500" t="s">
        <v>1044</v>
      </c>
      <c r="B1841" s="500" t="s">
        <v>275</v>
      </c>
      <c r="C1841" s="500" t="s">
        <v>250</v>
      </c>
      <c r="D1841" s="500" t="s">
        <v>272</v>
      </c>
      <c r="E1841" s="501">
        <v>116</v>
      </c>
    </row>
    <row r="1842" spans="1:5" ht="15">
      <c r="A1842" s="500" t="s">
        <v>1044</v>
      </c>
      <c r="B1842" s="500" t="s">
        <v>275</v>
      </c>
      <c r="C1842" s="500" t="s">
        <v>250</v>
      </c>
      <c r="D1842" s="500" t="s">
        <v>273</v>
      </c>
      <c r="E1842" s="501">
        <v>60</v>
      </c>
    </row>
    <row r="1843" spans="1:5" ht="15">
      <c r="A1843" s="500" t="s">
        <v>1045</v>
      </c>
      <c r="B1843" s="500" t="s">
        <v>254</v>
      </c>
      <c r="C1843" s="500" t="s">
        <v>249</v>
      </c>
      <c r="D1843" s="500" t="s">
        <v>272</v>
      </c>
      <c r="E1843" s="501">
        <v>1700</v>
      </c>
    </row>
    <row r="1844" spans="1:5" ht="15">
      <c r="A1844" s="500" t="s">
        <v>1045</v>
      </c>
      <c r="B1844" s="500" t="s">
        <v>254</v>
      </c>
      <c r="C1844" s="500" t="s">
        <v>249</v>
      </c>
      <c r="D1844" s="500" t="s">
        <v>273</v>
      </c>
      <c r="E1844" s="501">
        <v>2070</v>
      </c>
    </row>
    <row r="1845" spans="1:5" ht="15">
      <c r="A1845" s="500" t="s">
        <v>1045</v>
      </c>
      <c r="B1845" s="500" t="s">
        <v>254</v>
      </c>
      <c r="C1845" s="500" t="s">
        <v>250</v>
      </c>
      <c r="D1845" s="500" t="s">
        <v>272</v>
      </c>
      <c r="E1845" s="501">
        <v>1803</v>
      </c>
    </row>
    <row r="1846" spans="1:5" ht="15">
      <c r="A1846" s="500" t="s">
        <v>1045</v>
      </c>
      <c r="B1846" s="500" t="s">
        <v>254</v>
      </c>
      <c r="C1846" s="500" t="s">
        <v>250</v>
      </c>
      <c r="D1846" s="500" t="s">
        <v>273</v>
      </c>
      <c r="E1846" s="501">
        <v>1939</v>
      </c>
    </row>
    <row r="1847" spans="1:5" ht="15">
      <c r="A1847" s="500" t="s">
        <v>1045</v>
      </c>
      <c r="B1847" s="500" t="s">
        <v>255</v>
      </c>
      <c r="C1847" s="500" t="s">
        <v>249</v>
      </c>
      <c r="D1847" s="500" t="s">
        <v>272</v>
      </c>
      <c r="E1847" s="501">
        <v>253</v>
      </c>
    </row>
    <row r="1848" spans="1:5" ht="15">
      <c r="A1848" s="500" t="s">
        <v>1045</v>
      </c>
      <c r="B1848" s="500" t="s">
        <v>255</v>
      </c>
      <c r="C1848" s="500" t="s">
        <v>249</v>
      </c>
      <c r="D1848" s="500" t="s">
        <v>273</v>
      </c>
      <c r="E1848" s="501">
        <v>682</v>
      </c>
    </row>
    <row r="1849" spans="1:5" ht="15">
      <c r="A1849" s="500" t="s">
        <v>1045</v>
      </c>
      <c r="B1849" s="500" t="s">
        <v>255</v>
      </c>
      <c r="C1849" s="500" t="s">
        <v>250</v>
      </c>
      <c r="D1849" s="500" t="s">
        <v>272</v>
      </c>
      <c r="E1849" s="501">
        <v>256</v>
      </c>
    </row>
    <row r="1850" spans="1:5" ht="15">
      <c r="A1850" s="500" t="s">
        <v>1045</v>
      </c>
      <c r="B1850" s="500" t="s">
        <v>255</v>
      </c>
      <c r="C1850" s="500" t="s">
        <v>250</v>
      </c>
      <c r="D1850" s="500" t="s">
        <v>273</v>
      </c>
      <c r="E1850" s="501">
        <v>680</v>
      </c>
    </row>
    <row r="1851" spans="1:5" ht="15">
      <c r="A1851" s="500" t="s">
        <v>1045</v>
      </c>
      <c r="B1851" s="500" t="s">
        <v>274</v>
      </c>
      <c r="C1851" s="500" t="s">
        <v>249</v>
      </c>
      <c r="D1851" s="500" t="s">
        <v>272</v>
      </c>
      <c r="E1851" s="501">
        <v>7</v>
      </c>
    </row>
    <row r="1852" spans="1:5" ht="15">
      <c r="A1852" s="500" t="s">
        <v>1045</v>
      </c>
      <c r="B1852" s="500" t="s">
        <v>274</v>
      </c>
      <c r="C1852" s="500" t="s">
        <v>249</v>
      </c>
      <c r="D1852" s="500" t="s">
        <v>273</v>
      </c>
      <c r="E1852" s="501">
        <v>3</v>
      </c>
    </row>
    <row r="1853" spans="1:5" ht="15">
      <c r="A1853" s="500" t="s">
        <v>1045</v>
      </c>
      <c r="B1853" s="500" t="s">
        <v>274</v>
      </c>
      <c r="C1853" s="500" t="s">
        <v>250</v>
      </c>
      <c r="D1853" s="500" t="s">
        <v>272</v>
      </c>
      <c r="E1853" s="501">
        <v>11</v>
      </c>
    </row>
    <row r="1854" spans="1:5" ht="15">
      <c r="A1854" s="500" t="s">
        <v>1045</v>
      </c>
      <c r="B1854" s="500" t="s">
        <v>274</v>
      </c>
      <c r="C1854" s="500" t="s">
        <v>250</v>
      </c>
      <c r="D1854" s="500" t="s">
        <v>273</v>
      </c>
      <c r="E1854" s="501">
        <v>8</v>
      </c>
    </row>
    <row r="1855" spans="1:5" ht="15">
      <c r="A1855" s="500" t="s">
        <v>1045</v>
      </c>
      <c r="B1855" s="500" t="s">
        <v>275</v>
      </c>
      <c r="C1855" s="500" t="s">
        <v>249</v>
      </c>
      <c r="D1855" s="500" t="s">
        <v>272</v>
      </c>
      <c r="E1855" s="501">
        <v>222</v>
      </c>
    </row>
    <row r="1856" spans="1:5" ht="15">
      <c r="A1856" s="500" t="s">
        <v>1045</v>
      </c>
      <c r="B1856" s="500" t="s">
        <v>275</v>
      </c>
      <c r="C1856" s="500" t="s">
        <v>249</v>
      </c>
      <c r="D1856" s="500" t="s">
        <v>273</v>
      </c>
      <c r="E1856" s="501">
        <v>313</v>
      </c>
    </row>
    <row r="1857" spans="1:5" ht="15">
      <c r="A1857" s="500" t="s">
        <v>1045</v>
      </c>
      <c r="B1857" s="500" t="s">
        <v>275</v>
      </c>
      <c r="C1857" s="500" t="s">
        <v>250</v>
      </c>
      <c r="D1857" s="500" t="s">
        <v>272</v>
      </c>
      <c r="E1857" s="501">
        <v>175</v>
      </c>
    </row>
    <row r="1858" spans="1:5" ht="15">
      <c r="A1858" s="500" t="s">
        <v>1045</v>
      </c>
      <c r="B1858" s="500" t="s">
        <v>275</v>
      </c>
      <c r="C1858" s="500" t="s">
        <v>250</v>
      </c>
      <c r="D1858" s="500" t="s">
        <v>273</v>
      </c>
      <c r="E1858" s="501">
        <v>254</v>
      </c>
    </row>
    <row r="1859" spans="1:5" ht="15">
      <c r="A1859" s="500" t="s">
        <v>1046</v>
      </c>
      <c r="B1859" s="500" t="s">
        <v>254</v>
      </c>
      <c r="C1859" s="500" t="s">
        <v>249</v>
      </c>
      <c r="D1859" s="500" t="s">
        <v>272</v>
      </c>
      <c r="E1859" s="501">
        <v>776</v>
      </c>
    </row>
    <row r="1860" spans="1:5" ht="15">
      <c r="A1860" s="500" t="s">
        <v>1046</v>
      </c>
      <c r="B1860" s="500" t="s">
        <v>254</v>
      </c>
      <c r="C1860" s="500" t="s">
        <v>249</v>
      </c>
      <c r="D1860" s="500" t="s">
        <v>273</v>
      </c>
      <c r="E1860" s="501">
        <v>940</v>
      </c>
    </row>
    <row r="1861" spans="1:5" ht="15">
      <c r="A1861" s="500" t="s">
        <v>1046</v>
      </c>
      <c r="B1861" s="500" t="s">
        <v>254</v>
      </c>
      <c r="C1861" s="500" t="s">
        <v>250</v>
      </c>
      <c r="D1861" s="500" t="s">
        <v>272</v>
      </c>
      <c r="E1861" s="501">
        <v>641</v>
      </c>
    </row>
    <row r="1862" spans="1:5" ht="15">
      <c r="A1862" s="500" t="s">
        <v>1046</v>
      </c>
      <c r="B1862" s="500" t="s">
        <v>254</v>
      </c>
      <c r="C1862" s="500" t="s">
        <v>250</v>
      </c>
      <c r="D1862" s="500" t="s">
        <v>273</v>
      </c>
      <c r="E1862" s="501">
        <v>839</v>
      </c>
    </row>
    <row r="1863" spans="1:5" ht="15">
      <c r="A1863" s="500" t="s">
        <v>1046</v>
      </c>
      <c r="B1863" s="500" t="s">
        <v>255</v>
      </c>
      <c r="C1863" s="500" t="s">
        <v>249</v>
      </c>
      <c r="D1863" s="500" t="s">
        <v>272</v>
      </c>
      <c r="E1863" s="501">
        <v>650</v>
      </c>
    </row>
    <row r="1864" spans="1:5" ht="15">
      <c r="A1864" s="500" t="s">
        <v>1046</v>
      </c>
      <c r="B1864" s="500" t="s">
        <v>255</v>
      </c>
      <c r="C1864" s="500" t="s">
        <v>249</v>
      </c>
      <c r="D1864" s="500" t="s">
        <v>273</v>
      </c>
      <c r="E1864" s="501">
        <v>652</v>
      </c>
    </row>
    <row r="1865" spans="1:5" ht="15">
      <c r="A1865" s="500" t="s">
        <v>1046</v>
      </c>
      <c r="B1865" s="500" t="s">
        <v>255</v>
      </c>
      <c r="C1865" s="500" t="s">
        <v>250</v>
      </c>
      <c r="D1865" s="500" t="s">
        <v>272</v>
      </c>
      <c r="E1865" s="501">
        <v>552</v>
      </c>
    </row>
    <row r="1866" spans="1:5" ht="15">
      <c r="A1866" s="500" t="s">
        <v>1046</v>
      </c>
      <c r="B1866" s="500" t="s">
        <v>255</v>
      </c>
      <c r="C1866" s="500" t="s">
        <v>250</v>
      </c>
      <c r="D1866" s="500" t="s">
        <v>273</v>
      </c>
      <c r="E1866" s="501">
        <v>539</v>
      </c>
    </row>
    <row r="1867" spans="1:5" ht="15">
      <c r="A1867" s="500" t="s">
        <v>1046</v>
      </c>
      <c r="B1867" s="500" t="s">
        <v>274</v>
      </c>
      <c r="C1867" s="500" t="s">
        <v>249</v>
      </c>
      <c r="D1867" s="500" t="s">
        <v>272</v>
      </c>
      <c r="E1867" s="501">
        <v>3</v>
      </c>
    </row>
    <row r="1868" spans="1:5" ht="15">
      <c r="A1868" s="500" t="s">
        <v>1046</v>
      </c>
      <c r="B1868" s="500" t="s">
        <v>274</v>
      </c>
      <c r="C1868" s="500" t="s">
        <v>249</v>
      </c>
      <c r="D1868" s="500" t="s">
        <v>273</v>
      </c>
      <c r="E1868" s="501">
        <v>2</v>
      </c>
    </row>
    <row r="1869" spans="1:5" ht="15">
      <c r="A1869" s="500" t="s">
        <v>1046</v>
      </c>
      <c r="B1869" s="500" t="s">
        <v>274</v>
      </c>
      <c r="C1869" s="500" t="s">
        <v>250</v>
      </c>
      <c r="D1869" s="500" t="s">
        <v>272</v>
      </c>
      <c r="E1869" s="501">
        <v>4</v>
      </c>
    </row>
    <row r="1870" spans="1:5" ht="15">
      <c r="A1870" s="500" t="s">
        <v>1046</v>
      </c>
      <c r="B1870" s="500" t="s">
        <v>274</v>
      </c>
      <c r="C1870" s="500" t="s">
        <v>250</v>
      </c>
      <c r="D1870" s="500" t="s">
        <v>273</v>
      </c>
      <c r="E1870" s="501">
        <v>3</v>
      </c>
    </row>
    <row r="1871" spans="1:5" ht="15">
      <c r="A1871" s="500" t="s">
        <v>1046</v>
      </c>
      <c r="B1871" s="500" t="s">
        <v>275</v>
      </c>
      <c r="C1871" s="500" t="s">
        <v>249</v>
      </c>
      <c r="D1871" s="500" t="s">
        <v>272</v>
      </c>
      <c r="E1871" s="501">
        <v>81</v>
      </c>
    </row>
    <row r="1872" spans="1:5" ht="15">
      <c r="A1872" s="500" t="s">
        <v>1046</v>
      </c>
      <c r="B1872" s="500" t="s">
        <v>275</v>
      </c>
      <c r="C1872" s="500" t="s">
        <v>249</v>
      </c>
      <c r="D1872" s="500" t="s">
        <v>273</v>
      </c>
      <c r="E1872" s="501">
        <v>85</v>
      </c>
    </row>
    <row r="1873" spans="1:5" ht="15">
      <c r="A1873" s="500" t="s">
        <v>1046</v>
      </c>
      <c r="B1873" s="500" t="s">
        <v>275</v>
      </c>
      <c r="C1873" s="500" t="s">
        <v>250</v>
      </c>
      <c r="D1873" s="500" t="s">
        <v>272</v>
      </c>
      <c r="E1873" s="501">
        <v>48</v>
      </c>
    </row>
    <row r="1874" spans="1:5" ht="15">
      <c r="A1874" s="500" t="s">
        <v>1046</v>
      </c>
      <c r="B1874" s="500" t="s">
        <v>275</v>
      </c>
      <c r="C1874" s="500" t="s">
        <v>250</v>
      </c>
      <c r="D1874" s="500" t="s">
        <v>273</v>
      </c>
      <c r="E1874" s="501">
        <v>70</v>
      </c>
    </row>
    <row r="1875" spans="1:5" ht="15">
      <c r="A1875" s="500" t="s">
        <v>1047</v>
      </c>
      <c r="B1875" s="500" t="s">
        <v>254</v>
      </c>
      <c r="C1875" s="500" t="s">
        <v>249</v>
      </c>
      <c r="D1875" s="500" t="s">
        <v>272</v>
      </c>
      <c r="E1875" s="501">
        <v>486</v>
      </c>
    </row>
    <row r="1876" spans="1:5" ht="15">
      <c r="A1876" s="500" t="s">
        <v>1047</v>
      </c>
      <c r="B1876" s="500" t="s">
        <v>254</v>
      </c>
      <c r="C1876" s="500" t="s">
        <v>249</v>
      </c>
      <c r="D1876" s="500" t="s">
        <v>273</v>
      </c>
      <c r="E1876" s="501">
        <v>2475</v>
      </c>
    </row>
    <row r="1877" spans="1:5" ht="15">
      <c r="A1877" s="500" t="s">
        <v>1047</v>
      </c>
      <c r="B1877" s="500" t="s">
        <v>254</v>
      </c>
      <c r="C1877" s="500" t="s">
        <v>250</v>
      </c>
      <c r="D1877" s="500" t="s">
        <v>272</v>
      </c>
      <c r="E1877" s="501">
        <v>514</v>
      </c>
    </row>
    <row r="1878" spans="1:5" ht="15">
      <c r="A1878" s="500" t="s">
        <v>1047</v>
      </c>
      <c r="B1878" s="500" t="s">
        <v>254</v>
      </c>
      <c r="C1878" s="500" t="s">
        <v>250</v>
      </c>
      <c r="D1878" s="500" t="s">
        <v>273</v>
      </c>
      <c r="E1878" s="501">
        <v>2472</v>
      </c>
    </row>
    <row r="1879" spans="1:5" ht="15">
      <c r="A1879" s="500" t="s">
        <v>1047</v>
      </c>
      <c r="B1879" s="500" t="s">
        <v>255</v>
      </c>
      <c r="C1879" s="500" t="s">
        <v>249</v>
      </c>
      <c r="D1879" s="500" t="s">
        <v>272</v>
      </c>
      <c r="E1879" s="501">
        <v>1</v>
      </c>
    </row>
    <row r="1880" spans="1:5" ht="15">
      <c r="A1880" s="500" t="s">
        <v>1047</v>
      </c>
      <c r="B1880" s="500" t="s">
        <v>255</v>
      </c>
      <c r="C1880" s="500" t="s">
        <v>249</v>
      </c>
      <c r="D1880" s="500" t="s">
        <v>273</v>
      </c>
      <c r="E1880" s="501">
        <v>6</v>
      </c>
    </row>
    <row r="1881" spans="1:5" ht="15">
      <c r="A1881" s="500" t="s">
        <v>1047</v>
      </c>
      <c r="B1881" s="500" t="s">
        <v>255</v>
      </c>
      <c r="C1881" s="500" t="s">
        <v>250</v>
      </c>
      <c r="D1881" s="500" t="s">
        <v>273</v>
      </c>
      <c r="E1881" s="501">
        <v>4</v>
      </c>
    </row>
    <row r="1882" spans="1:5" ht="15">
      <c r="A1882" s="500" t="s">
        <v>1047</v>
      </c>
      <c r="B1882" s="500" t="s">
        <v>274</v>
      </c>
      <c r="C1882" s="500" t="s">
        <v>249</v>
      </c>
      <c r="D1882" s="500" t="s">
        <v>272</v>
      </c>
      <c r="E1882" s="501">
        <v>55</v>
      </c>
    </row>
    <row r="1883" spans="1:5" ht="15">
      <c r="A1883" s="500" t="s">
        <v>1047</v>
      </c>
      <c r="B1883" s="500" t="s">
        <v>274</v>
      </c>
      <c r="C1883" s="500" t="s">
        <v>250</v>
      </c>
      <c r="D1883" s="500" t="s">
        <v>272</v>
      </c>
      <c r="E1883" s="501">
        <v>55</v>
      </c>
    </row>
    <row r="1884" spans="1:5" ht="15">
      <c r="A1884" s="500" t="s">
        <v>1047</v>
      </c>
      <c r="B1884" s="500" t="s">
        <v>275</v>
      </c>
      <c r="C1884" s="500" t="s">
        <v>249</v>
      </c>
      <c r="D1884" s="500" t="s">
        <v>272</v>
      </c>
      <c r="E1884" s="501">
        <v>430</v>
      </c>
    </row>
    <row r="1885" spans="1:5" ht="15">
      <c r="A1885" s="500" t="s">
        <v>1047</v>
      </c>
      <c r="B1885" s="500" t="s">
        <v>275</v>
      </c>
      <c r="C1885" s="500" t="s">
        <v>249</v>
      </c>
      <c r="D1885" s="500" t="s">
        <v>273</v>
      </c>
      <c r="E1885" s="501">
        <v>22</v>
      </c>
    </row>
    <row r="1886" spans="1:5" ht="15">
      <c r="A1886" s="500" t="s">
        <v>1047</v>
      </c>
      <c r="B1886" s="500" t="s">
        <v>275</v>
      </c>
      <c r="C1886" s="500" t="s">
        <v>250</v>
      </c>
      <c r="D1886" s="500" t="s">
        <v>272</v>
      </c>
      <c r="E1886" s="501">
        <v>429</v>
      </c>
    </row>
    <row r="1887" spans="1:5" ht="15">
      <c r="A1887" s="500" t="s">
        <v>1047</v>
      </c>
      <c r="B1887" s="500" t="s">
        <v>275</v>
      </c>
      <c r="C1887" s="500" t="s">
        <v>250</v>
      </c>
      <c r="D1887" s="500" t="s">
        <v>273</v>
      </c>
      <c r="E1887" s="501">
        <v>33</v>
      </c>
    </row>
    <row r="1888" spans="1:5" ht="15">
      <c r="A1888" s="500" t="s">
        <v>1048</v>
      </c>
      <c r="B1888" s="500" t="s">
        <v>254</v>
      </c>
      <c r="C1888" s="500" t="s">
        <v>249</v>
      </c>
      <c r="D1888" s="500" t="s">
        <v>272</v>
      </c>
      <c r="E1888" s="501">
        <v>1041</v>
      </c>
    </row>
    <row r="1889" spans="1:5" ht="15">
      <c r="A1889" s="500" t="s">
        <v>1048</v>
      </c>
      <c r="B1889" s="500" t="s">
        <v>254</v>
      </c>
      <c r="C1889" s="500" t="s">
        <v>249</v>
      </c>
      <c r="D1889" s="500" t="s">
        <v>273</v>
      </c>
      <c r="E1889" s="501">
        <v>891</v>
      </c>
    </row>
    <row r="1890" spans="1:5" ht="15">
      <c r="A1890" s="500" t="s">
        <v>1048</v>
      </c>
      <c r="B1890" s="500" t="s">
        <v>254</v>
      </c>
      <c r="C1890" s="500" t="s">
        <v>250</v>
      </c>
      <c r="D1890" s="500" t="s">
        <v>272</v>
      </c>
      <c r="E1890" s="501">
        <v>1305</v>
      </c>
    </row>
    <row r="1891" spans="1:5" ht="15">
      <c r="A1891" s="500" t="s">
        <v>1048</v>
      </c>
      <c r="B1891" s="500" t="s">
        <v>254</v>
      </c>
      <c r="C1891" s="500" t="s">
        <v>250</v>
      </c>
      <c r="D1891" s="500" t="s">
        <v>273</v>
      </c>
      <c r="E1891" s="501">
        <v>954</v>
      </c>
    </row>
    <row r="1892" spans="1:5" ht="15">
      <c r="A1892" s="500" t="s">
        <v>1048</v>
      </c>
      <c r="B1892" s="500" t="s">
        <v>255</v>
      </c>
      <c r="C1892" s="500" t="s">
        <v>249</v>
      </c>
      <c r="D1892" s="500" t="s">
        <v>272</v>
      </c>
      <c r="E1892" s="501">
        <v>156</v>
      </c>
    </row>
    <row r="1893" spans="1:5" ht="15">
      <c r="A1893" s="500" t="s">
        <v>1048</v>
      </c>
      <c r="B1893" s="500" t="s">
        <v>255</v>
      </c>
      <c r="C1893" s="500" t="s">
        <v>249</v>
      </c>
      <c r="D1893" s="500" t="s">
        <v>273</v>
      </c>
      <c r="E1893" s="501">
        <v>250</v>
      </c>
    </row>
    <row r="1894" spans="1:5" ht="15">
      <c r="A1894" s="500" t="s">
        <v>1048</v>
      </c>
      <c r="B1894" s="500" t="s">
        <v>255</v>
      </c>
      <c r="C1894" s="500" t="s">
        <v>250</v>
      </c>
      <c r="D1894" s="500" t="s">
        <v>272</v>
      </c>
      <c r="E1894" s="501">
        <v>197</v>
      </c>
    </row>
    <row r="1895" spans="1:5" ht="15">
      <c r="A1895" s="500" t="s">
        <v>1048</v>
      </c>
      <c r="B1895" s="500" t="s">
        <v>255</v>
      </c>
      <c r="C1895" s="500" t="s">
        <v>250</v>
      </c>
      <c r="D1895" s="500" t="s">
        <v>273</v>
      </c>
      <c r="E1895" s="501">
        <v>215</v>
      </c>
    </row>
    <row r="1896" spans="1:5" ht="15">
      <c r="A1896" s="500" t="s">
        <v>1048</v>
      </c>
      <c r="B1896" s="500" t="s">
        <v>274</v>
      </c>
      <c r="C1896" s="500" t="s">
        <v>249</v>
      </c>
      <c r="D1896" s="500" t="s">
        <v>273</v>
      </c>
      <c r="E1896" s="501">
        <v>1</v>
      </c>
    </row>
    <row r="1897" spans="1:5" ht="15">
      <c r="A1897" s="500" t="s">
        <v>1048</v>
      </c>
      <c r="B1897" s="500" t="s">
        <v>275</v>
      </c>
      <c r="C1897" s="500" t="s">
        <v>249</v>
      </c>
      <c r="D1897" s="500" t="s">
        <v>272</v>
      </c>
      <c r="E1897" s="501">
        <v>121</v>
      </c>
    </row>
    <row r="1898" spans="1:5" ht="15">
      <c r="A1898" s="500" t="s">
        <v>1048</v>
      </c>
      <c r="B1898" s="500" t="s">
        <v>275</v>
      </c>
      <c r="C1898" s="500" t="s">
        <v>249</v>
      </c>
      <c r="D1898" s="500" t="s">
        <v>273</v>
      </c>
      <c r="E1898" s="501">
        <v>106</v>
      </c>
    </row>
    <row r="1899" spans="1:5" ht="15">
      <c r="A1899" s="500" t="s">
        <v>1048</v>
      </c>
      <c r="B1899" s="500" t="s">
        <v>275</v>
      </c>
      <c r="C1899" s="500" t="s">
        <v>250</v>
      </c>
      <c r="D1899" s="500" t="s">
        <v>272</v>
      </c>
      <c r="E1899" s="501">
        <v>101</v>
      </c>
    </row>
    <row r="1900" spans="1:5" ht="15">
      <c r="A1900" s="500" t="s">
        <v>1048</v>
      </c>
      <c r="B1900" s="500" t="s">
        <v>275</v>
      </c>
      <c r="C1900" s="500" t="s">
        <v>250</v>
      </c>
      <c r="D1900" s="500" t="s">
        <v>273</v>
      </c>
      <c r="E1900" s="501">
        <v>75</v>
      </c>
    </row>
    <row r="1901" spans="1:5" ht="15">
      <c r="A1901" s="500" t="s">
        <v>1049</v>
      </c>
      <c r="B1901" s="500" t="s">
        <v>254</v>
      </c>
      <c r="C1901" s="500" t="s">
        <v>249</v>
      </c>
      <c r="D1901" s="500" t="s">
        <v>272</v>
      </c>
      <c r="E1901" s="501">
        <v>3579</v>
      </c>
    </row>
    <row r="1902" spans="1:5" ht="15">
      <c r="A1902" s="500" t="s">
        <v>1049</v>
      </c>
      <c r="B1902" s="500" t="s">
        <v>254</v>
      </c>
      <c r="C1902" s="500" t="s">
        <v>249</v>
      </c>
      <c r="D1902" s="500" t="s">
        <v>273</v>
      </c>
      <c r="E1902" s="501">
        <v>6673</v>
      </c>
    </row>
    <row r="1903" spans="1:5" ht="15">
      <c r="A1903" s="500" t="s">
        <v>1049</v>
      </c>
      <c r="B1903" s="500" t="s">
        <v>254</v>
      </c>
      <c r="C1903" s="500" t="s">
        <v>250</v>
      </c>
      <c r="D1903" s="500" t="s">
        <v>272</v>
      </c>
      <c r="E1903" s="501">
        <v>3633</v>
      </c>
    </row>
    <row r="1904" spans="1:5" ht="15">
      <c r="A1904" s="500" t="s">
        <v>1049</v>
      </c>
      <c r="B1904" s="500" t="s">
        <v>254</v>
      </c>
      <c r="C1904" s="500" t="s">
        <v>250</v>
      </c>
      <c r="D1904" s="500" t="s">
        <v>273</v>
      </c>
      <c r="E1904" s="501">
        <v>6008</v>
      </c>
    </row>
    <row r="1905" spans="1:5" ht="15">
      <c r="A1905" s="500" t="s">
        <v>1049</v>
      </c>
      <c r="B1905" s="500" t="s">
        <v>255</v>
      </c>
      <c r="C1905" s="500" t="s">
        <v>249</v>
      </c>
      <c r="D1905" s="500" t="s">
        <v>272</v>
      </c>
      <c r="E1905" s="501">
        <v>1290</v>
      </c>
    </row>
    <row r="1906" spans="1:5" ht="15">
      <c r="A1906" s="500" t="s">
        <v>1049</v>
      </c>
      <c r="B1906" s="500" t="s">
        <v>255</v>
      </c>
      <c r="C1906" s="500" t="s">
        <v>249</v>
      </c>
      <c r="D1906" s="500" t="s">
        <v>273</v>
      </c>
      <c r="E1906" s="501">
        <v>2253</v>
      </c>
    </row>
    <row r="1907" spans="1:5" ht="15">
      <c r="A1907" s="500" t="s">
        <v>1049</v>
      </c>
      <c r="B1907" s="500" t="s">
        <v>255</v>
      </c>
      <c r="C1907" s="500" t="s">
        <v>250</v>
      </c>
      <c r="D1907" s="500" t="s">
        <v>272</v>
      </c>
      <c r="E1907" s="501">
        <v>1449</v>
      </c>
    </row>
    <row r="1908" spans="1:5" ht="15">
      <c r="A1908" s="500" t="s">
        <v>1049</v>
      </c>
      <c r="B1908" s="500" t="s">
        <v>255</v>
      </c>
      <c r="C1908" s="500" t="s">
        <v>250</v>
      </c>
      <c r="D1908" s="500" t="s">
        <v>273</v>
      </c>
      <c r="E1908" s="501">
        <v>2016</v>
      </c>
    </row>
    <row r="1909" spans="1:5" ht="15">
      <c r="A1909" s="500" t="s">
        <v>1049</v>
      </c>
      <c r="B1909" s="500" t="s">
        <v>274</v>
      </c>
      <c r="C1909" s="500" t="s">
        <v>249</v>
      </c>
      <c r="D1909" s="500" t="s">
        <v>272</v>
      </c>
      <c r="E1909" s="501">
        <v>4</v>
      </c>
    </row>
    <row r="1910" spans="1:5" ht="15">
      <c r="A1910" s="500" t="s">
        <v>1049</v>
      </c>
      <c r="B1910" s="500" t="s">
        <v>274</v>
      </c>
      <c r="C1910" s="500" t="s">
        <v>249</v>
      </c>
      <c r="D1910" s="500" t="s">
        <v>273</v>
      </c>
      <c r="E1910" s="501">
        <v>4</v>
      </c>
    </row>
    <row r="1911" spans="1:5" ht="15">
      <c r="A1911" s="500" t="s">
        <v>1049</v>
      </c>
      <c r="B1911" s="500" t="s">
        <v>274</v>
      </c>
      <c r="C1911" s="500" t="s">
        <v>250</v>
      </c>
      <c r="D1911" s="500" t="s">
        <v>272</v>
      </c>
      <c r="E1911" s="501">
        <v>2</v>
      </c>
    </row>
    <row r="1912" spans="1:5" ht="15">
      <c r="A1912" s="500" t="s">
        <v>1049</v>
      </c>
      <c r="B1912" s="500" t="s">
        <v>274</v>
      </c>
      <c r="C1912" s="500" t="s">
        <v>250</v>
      </c>
      <c r="D1912" s="500" t="s">
        <v>273</v>
      </c>
      <c r="E1912" s="501">
        <v>2</v>
      </c>
    </row>
    <row r="1913" spans="1:5" ht="15">
      <c r="A1913" s="500" t="s">
        <v>1049</v>
      </c>
      <c r="B1913" s="500" t="s">
        <v>275</v>
      </c>
      <c r="C1913" s="500" t="s">
        <v>249</v>
      </c>
      <c r="D1913" s="500" t="s">
        <v>272</v>
      </c>
      <c r="E1913" s="501">
        <v>272</v>
      </c>
    </row>
    <row r="1914" spans="1:5" ht="15">
      <c r="A1914" s="500" t="s">
        <v>1049</v>
      </c>
      <c r="B1914" s="500" t="s">
        <v>275</v>
      </c>
      <c r="C1914" s="500" t="s">
        <v>249</v>
      </c>
      <c r="D1914" s="500" t="s">
        <v>273</v>
      </c>
      <c r="E1914" s="501">
        <v>617</v>
      </c>
    </row>
    <row r="1915" spans="1:5" ht="15">
      <c r="A1915" s="500" t="s">
        <v>1049</v>
      </c>
      <c r="B1915" s="500" t="s">
        <v>275</v>
      </c>
      <c r="C1915" s="500" t="s">
        <v>250</v>
      </c>
      <c r="D1915" s="500" t="s">
        <v>272</v>
      </c>
      <c r="E1915" s="501">
        <v>216</v>
      </c>
    </row>
    <row r="1916" spans="1:5" ht="15">
      <c r="A1916" s="500" t="s">
        <v>1049</v>
      </c>
      <c r="B1916" s="500" t="s">
        <v>275</v>
      </c>
      <c r="C1916" s="500" t="s">
        <v>250</v>
      </c>
      <c r="D1916" s="500" t="s">
        <v>273</v>
      </c>
      <c r="E1916" s="501">
        <v>513</v>
      </c>
    </row>
    <row r="1917" spans="1:5" ht="15">
      <c r="A1917" s="500" t="s">
        <v>1050</v>
      </c>
      <c r="B1917" s="500" t="s">
        <v>254</v>
      </c>
      <c r="C1917" s="500" t="s">
        <v>249</v>
      </c>
      <c r="D1917" s="500" t="s">
        <v>272</v>
      </c>
      <c r="E1917" s="501">
        <v>2769</v>
      </c>
    </row>
    <row r="1918" spans="1:5" ht="15">
      <c r="A1918" s="500" t="s">
        <v>1050</v>
      </c>
      <c r="B1918" s="500" t="s">
        <v>254</v>
      </c>
      <c r="C1918" s="500" t="s">
        <v>249</v>
      </c>
      <c r="D1918" s="500" t="s">
        <v>273</v>
      </c>
      <c r="E1918" s="501">
        <v>1626</v>
      </c>
    </row>
    <row r="1919" spans="1:5" ht="15">
      <c r="A1919" s="500" t="s">
        <v>1050</v>
      </c>
      <c r="B1919" s="500" t="s">
        <v>254</v>
      </c>
      <c r="C1919" s="500" t="s">
        <v>250</v>
      </c>
      <c r="D1919" s="500" t="s">
        <v>272</v>
      </c>
      <c r="E1919" s="501">
        <v>3147</v>
      </c>
    </row>
    <row r="1920" spans="1:5" ht="15">
      <c r="A1920" s="500" t="s">
        <v>1050</v>
      </c>
      <c r="B1920" s="500" t="s">
        <v>254</v>
      </c>
      <c r="C1920" s="500" t="s">
        <v>250</v>
      </c>
      <c r="D1920" s="500" t="s">
        <v>273</v>
      </c>
      <c r="E1920" s="501">
        <v>1701</v>
      </c>
    </row>
    <row r="1921" spans="1:5" ht="15">
      <c r="A1921" s="500" t="s">
        <v>1050</v>
      </c>
      <c r="B1921" s="500" t="s">
        <v>255</v>
      </c>
      <c r="C1921" s="500" t="s">
        <v>249</v>
      </c>
      <c r="D1921" s="500" t="s">
        <v>272</v>
      </c>
      <c r="E1921" s="501">
        <v>1033</v>
      </c>
    </row>
    <row r="1922" spans="1:5" ht="15">
      <c r="A1922" s="500" t="s">
        <v>1050</v>
      </c>
      <c r="B1922" s="500" t="s">
        <v>255</v>
      </c>
      <c r="C1922" s="500" t="s">
        <v>249</v>
      </c>
      <c r="D1922" s="500" t="s">
        <v>273</v>
      </c>
      <c r="E1922" s="501">
        <v>920</v>
      </c>
    </row>
    <row r="1923" spans="1:5" ht="15">
      <c r="A1923" s="500" t="s">
        <v>1050</v>
      </c>
      <c r="B1923" s="500" t="s">
        <v>255</v>
      </c>
      <c r="C1923" s="500" t="s">
        <v>250</v>
      </c>
      <c r="D1923" s="500" t="s">
        <v>272</v>
      </c>
      <c r="E1923" s="501">
        <v>1175</v>
      </c>
    </row>
    <row r="1924" spans="1:5" ht="15">
      <c r="A1924" s="500" t="s">
        <v>1050</v>
      </c>
      <c r="B1924" s="500" t="s">
        <v>255</v>
      </c>
      <c r="C1924" s="500" t="s">
        <v>250</v>
      </c>
      <c r="D1924" s="500" t="s">
        <v>273</v>
      </c>
      <c r="E1924" s="501">
        <v>813</v>
      </c>
    </row>
    <row r="1925" spans="1:5" ht="15">
      <c r="A1925" s="500" t="s">
        <v>1050</v>
      </c>
      <c r="B1925" s="500" t="s">
        <v>274</v>
      </c>
      <c r="C1925" s="500" t="s">
        <v>249</v>
      </c>
      <c r="D1925" s="500" t="s">
        <v>272</v>
      </c>
      <c r="E1925" s="501">
        <v>13</v>
      </c>
    </row>
    <row r="1926" spans="1:5" ht="15">
      <c r="A1926" s="500" t="s">
        <v>1050</v>
      </c>
      <c r="B1926" s="500" t="s">
        <v>274</v>
      </c>
      <c r="C1926" s="500" t="s">
        <v>249</v>
      </c>
      <c r="D1926" s="500" t="s">
        <v>273</v>
      </c>
      <c r="E1926" s="501">
        <v>15</v>
      </c>
    </row>
    <row r="1927" spans="1:5" ht="15">
      <c r="A1927" s="500" t="s">
        <v>1050</v>
      </c>
      <c r="B1927" s="500" t="s">
        <v>274</v>
      </c>
      <c r="C1927" s="500" t="s">
        <v>250</v>
      </c>
      <c r="D1927" s="500" t="s">
        <v>272</v>
      </c>
      <c r="E1927" s="501">
        <v>13</v>
      </c>
    </row>
    <row r="1928" spans="1:5" ht="15">
      <c r="A1928" s="500" t="s">
        <v>1050</v>
      </c>
      <c r="B1928" s="500" t="s">
        <v>274</v>
      </c>
      <c r="C1928" s="500" t="s">
        <v>250</v>
      </c>
      <c r="D1928" s="500" t="s">
        <v>273</v>
      </c>
      <c r="E1928" s="501">
        <v>15</v>
      </c>
    </row>
    <row r="1929" spans="1:5" ht="15">
      <c r="A1929" s="500" t="s">
        <v>1050</v>
      </c>
      <c r="B1929" s="500" t="s">
        <v>275</v>
      </c>
      <c r="C1929" s="500" t="s">
        <v>249</v>
      </c>
      <c r="D1929" s="500" t="s">
        <v>272</v>
      </c>
      <c r="E1929" s="501">
        <v>336</v>
      </c>
    </row>
    <row r="1930" spans="1:5" ht="15">
      <c r="A1930" s="500" t="s">
        <v>1050</v>
      </c>
      <c r="B1930" s="500" t="s">
        <v>275</v>
      </c>
      <c r="C1930" s="500" t="s">
        <v>249</v>
      </c>
      <c r="D1930" s="500" t="s">
        <v>273</v>
      </c>
      <c r="E1930" s="501">
        <v>409</v>
      </c>
    </row>
    <row r="1931" spans="1:5" ht="15">
      <c r="A1931" s="500" t="s">
        <v>1050</v>
      </c>
      <c r="B1931" s="500" t="s">
        <v>275</v>
      </c>
      <c r="C1931" s="500" t="s">
        <v>250</v>
      </c>
      <c r="D1931" s="500" t="s">
        <v>272</v>
      </c>
      <c r="E1931" s="501">
        <v>308</v>
      </c>
    </row>
    <row r="1932" spans="1:5" ht="15">
      <c r="A1932" s="500" t="s">
        <v>1050</v>
      </c>
      <c r="B1932" s="500" t="s">
        <v>275</v>
      </c>
      <c r="C1932" s="500" t="s">
        <v>250</v>
      </c>
      <c r="D1932" s="500" t="s">
        <v>273</v>
      </c>
      <c r="E1932" s="501">
        <v>340</v>
      </c>
    </row>
    <row r="1933" spans="1:5" ht="15">
      <c r="A1933" s="500" t="s">
        <v>1051</v>
      </c>
      <c r="B1933" s="500" t="s">
        <v>254</v>
      </c>
      <c r="C1933" s="500" t="s">
        <v>249</v>
      </c>
      <c r="D1933" s="500" t="s">
        <v>272</v>
      </c>
      <c r="E1933" s="501">
        <v>1486</v>
      </c>
    </row>
    <row r="1934" spans="1:5" ht="15">
      <c r="A1934" s="500" t="s">
        <v>1051</v>
      </c>
      <c r="B1934" s="500" t="s">
        <v>254</v>
      </c>
      <c r="C1934" s="500" t="s">
        <v>249</v>
      </c>
      <c r="D1934" s="500" t="s">
        <v>273</v>
      </c>
      <c r="E1934" s="501">
        <v>1656</v>
      </c>
    </row>
    <row r="1935" spans="1:5" ht="15">
      <c r="A1935" s="500" t="s">
        <v>1051</v>
      </c>
      <c r="B1935" s="500" t="s">
        <v>254</v>
      </c>
      <c r="C1935" s="500" t="s">
        <v>250</v>
      </c>
      <c r="D1935" s="500" t="s">
        <v>272</v>
      </c>
      <c r="E1935" s="501">
        <v>1707</v>
      </c>
    </row>
    <row r="1936" spans="1:5" ht="15">
      <c r="A1936" s="500" t="s">
        <v>1051</v>
      </c>
      <c r="B1936" s="500" t="s">
        <v>254</v>
      </c>
      <c r="C1936" s="500" t="s">
        <v>250</v>
      </c>
      <c r="D1936" s="500" t="s">
        <v>273</v>
      </c>
      <c r="E1936" s="501">
        <v>1546</v>
      </c>
    </row>
    <row r="1937" spans="1:5" ht="15">
      <c r="A1937" s="500" t="s">
        <v>1051</v>
      </c>
      <c r="B1937" s="500" t="s">
        <v>255</v>
      </c>
      <c r="C1937" s="500" t="s">
        <v>249</v>
      </c>
      <c r="D1937" s="500" t="s">
        <v>272</v>
      </c>
      <c r="E1937" s="501">
        <v>43</v>
      </c>
    </row>
    <row r="1938" spans="1:5" ht="15">
      <c r="A1938" s="500" t="s">
        <v>1051</v>
      </c>
      <c r="B1938" s="500" t="s">
        <v>255</v>
      </c>
      <c r="C1938" s="500" t="s">
        <v>249</v>
      </c>
      <c r="D1938" s="500" t="s">
        <v>273</v>
      </c>
      <c r="E1938" s="501">
        <v>112</v>
      </c>
    </row>
    <row r="1939" spans="1:5" ht="15">
      <c r="A1939" s="500" t="s">
        <v>1051</v>
      </c>
      <c r="B1939" s="500" t="s">
        <v>255</v>
      </c>
      <c r="C1939" s="500" t="s">
        <v>250</v>
      </c>
      <c r="D1939" s="500" t="s">
        <v>272</v>
      </c>
      <c r="E1939" s="501">
        <v>74</v>
      </c>
    </row>
    <row r="1940" spans="1:5" ht="15">
      <c r="A1940" s="500" t="s">
        <v>1051</v>
      </c>
      <c r="B1940" s="500" t="s">
        <v>255</v>
      </c>
      <c r="C1940" s="500" t="s">
        <v>250</v>
      </c>
      <c r="D1940" s="500" t="s">
        <v>273</v>
      </c>
      <c r="E1940" s="501">
        <v>96</v>
      </c>
    </row>
    <row r="1941" spans="1:5" ht="15">
      <c r="A1941" s="500" t="s">
        <v>1051</v>
      </c>
      <c r="B1941" s="500" t="s">
        <v>275</v>
      </c>
      <c r="C1941" s="500" t="s">
        <v>249</v>
      </c>
      <c r="D1941" s="500" t="s">
        <v>272</v>
      </c>
      <c r="E1941" s="501">
        <v>837</v>
      </c>
    </row>
    <row r="1942" spans="1:5" ht="15">
      <c r="A1942" s="500" t="s">
        <v>1051</v>
      </c>
      <c r="B1942" s="500" t="s">
        <v>275</v>
      </c>
      <c r="C1942" s="500" t="s">
        <v>249</v>
      </c>
      <c r="D1942" s="500" t="s">
        <v>273</v>
      </c>
      <c r="E1942" s="501">
        <v>1064</v>
      </c>
    </row>
    <row r="1943" spans="1:5" ht="15">
      <c r="A1943" s="500" t="s">
        <v>1051</v>
      </c>
      <c r="B1943" s="500" t="s">
        <v>275</v>
      </c>
      <c r="C1943" s="500" t="s">
        <v>250</v>
      </c>
      <c r="D1943" s="500" t="s">
        <v>272</v>
      </c>
      <c r="E1943" s="501">
        <v>727</v>
      </c>
    </row>
    <row r="1944" spans="1:5" ht="15">
      <c r="A1944" s="500" t="s">
        <v>1051</v>
      </c>
      <c r="B1944" s="500" t="s">
        <v>275</v>
      </c>
      <c r="C1944" s="500" t="s">
        <v>250</v>
      </c>
      <c r="D1944" s="500" t="s">
        <v>273</v>
      </c>
      <c r="E1944" s="501">
        <v>881</v>
      </c>
    </row>
    <row r="1945" spans="1:5" ht="15">
      <c r="A1945" s="500" t="s">
        <v>1052</v>
      </c>
      <c r="B1945" s="500" t="s">
        <v>254</v>
      </c>
      <c r="C1945" s="500" t="s">
        <v>249</v>
      </c>
      <c r="D1945" s="500" t="s">
        <v>272</v>
      </c>
      <c r="E1945" s="501">
        <v>1</v>
      </c>
    </row>
    <row r="1946" spans="1:5" ht="15">
      <c r="A1946" s="500" t="s">
        <v>1052</v>
      </c>
      <c r="B1946" s="500" t="s">
        <v>254</v>
      </c>
      <c r="C1946" s="500" t="s">
        <v>249</v>
      </c>
      <c r="D1946" s="500" t="s">
        <v>272</v>
      </c>
      <c r="E1946" s="501">
        <v>3803</v>
      </c>
    </row>
    <row r="1947" spans="1:5" ht="15">
      <c r="A1947" s="500" t="s">
        <v>1052</v>
      </c>
      <c r="B1947" s="500" t="s">
        <v>254</v>
      </c>
      <c r="C1947" s="500" t="s">
        <v>249</v>
      </c>
      <c r="D1947" s="500" t="s">
        <v>273</v>
      </c>
      <c r="E1947" s="501">
        <v>5517</v>
      </c>
    </row>
    <row r="1948" spans="1:5" ht="15">
      <c r="A1948" s="500" t="s">
        <v>1052</v>
      </c>
      <c r="B1948" s="500" t="s">
        <v>254</v>
      </c>
      <c r="C1948" s="500" t="s">
        <v>250</v>
      </c>
      <c r="D1948" s="500" t="s">
        <v>272</v>
      </c>
      <c r="E1948" s="501">
        <v>3824</v>
      </c>
    </row>
    <row r="1949" spans="1:5" ht="15">
      <c r="A1949" s="500" t="s">
        <v>1052</v>
      </c>
      <c r="B1949" s="500" t="s">
        <v>254</v>
      </c>
      <c r="C1949" s="500" t="s">
        <v>250</v>
      </c>
      <c r="D1949" s="500" t="s">
        <v>273</v>
      </c>
      <c r="E1949" s="501">
        <v>4953</v>
      </c>
    </row>
    <row r="1950" spans="1:5" ht="15">
      <c r="A1950" s="500" t="s">
        <v>1052</v>
      </c>
      <c r="B1950" s="500" t="s">
        <v>255</v>
      </c>
      <c r="C1950" s="500" t="s">
        <v>249</v>
      </c>
      <c r="D1950" s="500" t="s">
        <v>272</v>
      </c>
      <c r="E1950" s="501">
        <v>159</v>
      </c>
    </row>
    <row r="1951" spans="1:5" ht="15">
      <c r="A1951" s="500" t="s">
        <v>1052</v>
      </c>
      <c r="B1951" s="500" t="s">
        <v>255</v>
      </c>
      <c r="C1951" s="500" t="s">
        <v>249</v>
      </c>
      <c r="D1951" s="500" t="s">
        <v>273</v>
      </c>
      <c r="E1951" s="501">
        <v>861</v>
      </c>
    </row>
    <row r="1952" spans="1:5" ht="15">
      <c r="A1952" s="500" t="s">
        <v>1052</v>
      </c>
      <c r="B1952" s="500" t="s">
        <v>255</v>
      </c>
      <c r="C1952" s="500" t="s">
        <v>250</v>
      </c>
      <c r="D1952" s="500" t="s">
        <v>272</v>
      </c>
      <c r="E1952" s="501">
        <v>159</v>
      </c>
    </row>
    <row r="1953" spans="1:5" ht="15">
      <c r="A1953" s="500" t="s">
        <v>1052</v>
      </c>
      <c r="B1953" s="500" t="s">
        <v>255</v>
      </c>
      <c r="C1953" s="500" t="s">
        <v>250</v>
      </c>
      <c r="D1953" s="500" t="s">
        <v>273</v>
      </c>
      <c r="E1953" s="501">
        <v>721</v>
      </c>
    </row>
    <row r="1954" spans="1:5" ht="15">
      <c r="A1954" s="500" t="s">
        <v>1052</v>
      </c>
      <c r="B1954" s="500" t="s">
        <v>274</v>
      </c>
      <c r="C1954" s="500" t="s">
        <v>249</v>
      </c>
      <c r="D1954" s="500" t="s">
        <v>272</v>
      </c>
      <c r="E1954" s="501">
        <v>102</v>
      </c>
    </row>
    <row r="1955" spans="1:5" ht="15">
      <c r="A1955" s="500" t="s">
        <v>1052</v>
      </c>
      <c r="B1955" s="500" t="s">
        <v>274</v>
      </c>
      <c r="C1955" s="500" t="s">
        <v>249</v>
      </c>
      <c r="D1955" s="500" t="s">
        <v>273</v>
      </c>
      <c r="E1955" s="501">
        <v>61</v>
      </c>
    </row>
    <row r="1956" spans="1:5" ht="15">
      <c r="A1956" s="500" t="s">
        <v>1052</v>
      </c>
      <c r="B1956" s="500" t="s">
        <v>274</v>
      </c>
      <c r="C1956" s="500" t="s">
        <v>250</v>
      </c>
      <c r="D1956" s="500" t="s">
        <v>272</v>
      </c>
      <c r="E1956" s="501">
        <v>126</v>
      </c>
    </row>
    <row r="1957" spans="1:5" ht="15">
      <c r="A1957" s="500" t="s">
        <v>1052</v>
      </c>
      <c r="B1957" s="500" t="s">
        <v>274</v>
      </c>
      <c r="C1957" s="500" t="s">
        <v>250</v>
      </c>
      <c r="D1957" s="500" t="s">
        <v>273</v>
      </c>
      <c r="E1957" s="501">
        <v>71</v>
      </c>
    </row>
    <row r="1958" spans="1:5" ht="15">
      <c r="A1958" s="500" t="s">
        <v>1052</v>
      </c>
      <c r="B1958" s="500" t="s">
        <v>275</v>
      </c>
      <c r="C1958" s="500" t="s">
        <v>249</v>
      </c>
      <c r="D1958" s="500" t="s">
        <v>272</v>
      </c>
      <c r="E1958" s="501">
        <v>790</v>
      </c>
    </row>
    <row r="1959" spans="1:5" ht="15">
      <c r="A1959" s="500" t="s">
        <v>1052</v>
      </c>
      <c r="B1959" s="500" t="s">
        <v>275</v>
      </c>
      <c r="C1959" s="500" t="s">
        <v>249</v>
      </c>
      <c r="D1959" s="500" t="s">
        <v>273</v>
      </c>
      <c r="E1959" s="501">
        <v>382</v>
      </c>
    </row>
    <row r="1960" spans="1:5" ht="15">
      <c r="A1960" s="500" t="s">
        <v>1052</v>
      </c>
      <c r="B1960" s="500" t="s">
        <v>275</v>
      </c>
      <c r="C1960" s="500" t="s">
        <v>250</v>
      </c>
      <c r="D1960" s="500" t="s">
        <v>272</v>
      </c>
      <c r="E1960" s="501">
        <v>790</v>
      </c>
    </row>
    <row r="1961" spans="1:5" ht="15">
      <c r="A1961" s="500" t="s">
        <v>1052</v>
      </c>
      <c r="B1961" s="500" t="s">
        <v>275</v>
      </c>
      <c r="C1961" s="500" t="s">
        <v>250</v>
      </c>
      <c r="D1961" s="500" t="s">
        <v>273</v>
      </c>
      <c r="E1961" s="501">
        <v>348</v>
      </c>
    </row>
  </sheetData>
  <autoFilter ref="A1:AB196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opLeftCell="A102" workbookViewId="0">
      <selection activeCell="F2" sqref="F2:F126"/>
    </sheetView>
  </sheetViews>
  <sheetFormatPr baseColWidth="10" defaultRowHeight="15"/>
  <cols>
    <col min="1" max="1" width="6.7109375" style="136" customWidth="1"/>
    <col min="2" max="2" width="13.28515625" style="135" customWidth="1"/>
    <col min="3" max="4" width="11.42578125" style="135"/>
    <col min="5" max="5" width="22" style="135" customWidth="1"/>
    <col min="6" max="6" width="6.7109375" style="136" customWidth="1"/>
    <col min="7" max="7" width="19" style="135" customWidth="1"/>
    <col min="8" max="8" width="13.7109375" style="135" customWidth="1"/>
    <col min="9" max="9" width="11.42578125" style="135"/>
    <col min="10" max="10" width="19" style="135" customWidth="1"/>
    <col min="11" max="16384" width="11.42578125" style="135"/>
  </cols>
  <sheetData>
    <row r="1" spans="1:10">
      <c r="A1" s="143" t="s">
        <v>524</v>
      </c>
      <c r="B1" s="142" t="s">
        <v>528</v>
      </c>
      <c r="C1" s="142" t="s">
        <v>527</v>
      </c>
      <c r="D1" s="142"/>
      <c r="E1" s="142" t="s">
        <v>523</v>
      </c>
      <c r="F1" s="143" t="s">
        <v>524</v>
      </c>
      <c r="G1" s="142" t="s">
        <v>526</v>
      </c>
      <c r="H1" s="142" t="s">
        <v>525</v>
      </c>
      <c r="I1" s="142" t="s">
        <v>524</v>
      </c>
      <c r="J1" s="142" t="s">
        <v>523</v>
      </c>
    </row>
    <row r="2" spans="1:10">
      <c r="A2" s="139">
        <v>2</v>
      </c>
      <c r="B2" s="140" t="s">
        <v>501</v>
      </c>
      <c r="C2" s="140" t="s">
        <v>500</v>
      </c>
      <c r="D2" s="140">
        <v>7</v>
      </c>
      <c r="E2" s="137" t="s">
        <v>235</v>
      </c>
      <c r="F2" s="139">
        <v>2</v>
      </c>
      <c r="G2" s="140" t="s">
        <v>391</v>
      </c>
      <c r="H2" s="140" t="s">
        <v>391</v>
      </c>
      <c r="I2" s="140">
        <v>2</v>
      </c>
      <c r="J2" s="137" t="s">
        <v>235</v>
      </c>
    </row>
    <row r="3" spans="1:10">
      <c r="A3" s="139">
        <v>4</v>
      </c>
      <c r="B3" s="138" t="s">
        <v>501</v>
      </c>
      <c r="C3" s="138" t="s">
        <v>500</v>
      </c>
      <c r="D3" s="138">
        <v>5</v>
      </c>
      <c r="E3" s="137" t="s">
        <v>236</v>
      </c>
      <c r="F3" s="139">
        <v>4</v>
      </c>
      <c r="G3" s="138" t="s">
        <v>414</v>
      </c>
      <c r="H3" s="138" t="s">
        <v>415</v>
      </c>
      <c r="I3" s="138">
        <v>4</v>
      </c>
      <c r="J3" s="137" t="s">
        <v>236</v>
      </c>
    </row>
    <row r="4" spans="1:10">
      <c r="A4" s="139">
        <v>21</v>
      </c>
      <c r="B4" s="140" t="s">
        <v>501</v>
      </c>
      <c r="C4" s="140" t="s">
        <v>500</v>
      </c>
      <c r="D4" s="140">
        <v>7</v>
      </c>
      <c r="E4" s="137" t="s">
        <v>235</v>
      </c>
      <c r="F4" s="139">
        <v>21</v>
      </c>
      <c r="G4" s="140" t="s">
        <v>389</v>
      </c>
      <c r="H4" s="140" t="s">
        <v>390</v>
      </c>
      <c r="I4" s="140">
        <v>21</v>
      </c>
      <c r="J4" s="137" t="s">
        <v>235</v>
      </c>
    </row>
    <row r="5" spans="1:10">
      <c r="A5" s="139">
        <v>30</v>
      </c>
      <c r="B5" s="138" t="s">
        <v>501</v>
      </c>
      <c r="C5" s="138" t="s">
        <v>500</v>
      </c>
      <c r="D5" s="138">
        <v>8</v>
      </c>
      <c r="E5" s="137" t="s">
        <v>237</v>
      </c>
      <c r="F5" s="139">
        <v>30</v>
      </c>
      <c r="G5" s="138" t="s">
        <v>362</v>
      </c>
      <c r="H5" s="138" t="s">
        <v>363</v>
      </c>
      <c r="I5" s="138">
        <v>30</v>
      </c>
      <c r="J5" s="137" t="s">
        <v>237</v>
      </c>
    </row>
    <row r="6" spans="1:10">
      <c r="A6" s="139">
        <v>31</v>
      </c>
      <c r="B6" s="140" t="s">
        <v>501</v>
      </c>
      <c r="C6" s="140" t="s">
        <v>500</v>
      </c>
      <c r="D6" s="140">
        <v>4</v>
      </c>
      <c r="E6" s="137" t="s">
        <v>238</v>
      </c>
      <c r="F6" s="139">
        <v>31</v>
      </c>
      <c r="G6" s="140" t="s">
        <v>447</v>
      </c>
      <c r="H6" s="140" t="s">
        <v>447</v>
      </c>
      <c r="I6" s="140">
        <v>31</v>
      </c>
      <c r="J6" s="137" t="s">
        <v>238</v>
      </c>
    </row>
    <row r="7" spans="1:10">
      <c r="A7" s="139">
        <v>34</v>
      </c>
      <c r="B7" s="138" t="s">
        <v>501</v>
      </c>
      <c r="C7" s="138" t="s">
        <v>500</v>
      </c>
      <c r="D7" s="138">
        <v>8</v>
      </c>
      <c r="E7" s="137" t="s">
        <v>237</v>
      </c>
      <c r="F7" s="139">
        <v>34</v>
      </c>
      <c r="G7" s="138" t="s">
        <v>361</v>
      </c>
      <c r="H7" s="138" t="s">
        <v>361</v>
      </c>
      <c r="I7" s="138">
        <v>34</v>
      </c>
      <c r="J7" s="137" t="s">
        <v>237</v>
      </c>
    </row>
    <row r="8" spans="1:10">
      <c r="A8" s="139">
        <v>36</v>
      </c>
      <c r="B8" s="140" t="s">
        <v>501</v>
      </c>
      <c r="C8" s="140" t="s">
        <v>500</v>
      </c>
      <c r="D8" s="138">
        <v>8</v>
      </c>
      <c r="E8" s="137" t="s">
        <v>237</v>
      </c>
      <c r="F8" s="139">
        <v>36</v>
      </c>
      <c r="G8" s="140" t="s">
        <v>359</v>
      </c>
      <c r="H8" s="140" t="s">
        <v>360</v>
      </c>
      <c r="I8" s="140">
        <v>36</v>
      </c>
      <c r="J8" s="137" t="s">
        <v>237</v>
      </c>
    </row>
    <row r="9" spans="1:10">
      <c r="A9" s="139">
        <v>38</v>
      </c>
      <c r="B9" s="138" t="s">
        <v>501</v>
      </c>
      <c r="C9" s="138" t="s">
        <v>500</v>
      </c>
      <c r="D9" s="138">
        <v>6</v>
      </c>
      <c r="E9" s="137" t="s">
        <v>239</v>
      </c>
      <c r="F9" s="139">
        <v>38</v>
      </c>
      <c r="G9" s="138" t="s">
        <v>434</v>
      </c>
      <c r="H9" s="138" t="s">
        <v>434</v>
      </c>
      <c r="I9" s="138">
        <v>38</v>
      </c>
      <c r="J9" s="137" t="s">
        <v>239</v>
      </c>
    </row>
    <row r="10" spans="1:10">
      <c r="A10" s="139">
        <v>40</v>
      </c>
      <c r="B10" s="140" t="s">
        <v>501</v>
      </c>
      <c r="C10" s="140" t="s">
        <v>500</v>
      </c>
      <c r="D10" s="140">
        <v>4</v>
      </c>
      <c r="E10" s="137" t="s">
        <v>238</v>
      </c>
      <c r="F10" s="139">
        <v>40</v>
      </c>
      <c r="G10" s="140" t="s">
        <v>445</v>
      </c>
      <c r="H10" s="140" t="s">
        <v>446</v>
      </c>
      <c r="I10" s="140">
        <v>40</v>
      </c>
      <c r="J10" s="137" t="s">
        <v>238</v>
      </c>
    </row>
    <row r="11" spans="1:10">
      <c r="A11" s="139">
        <v>44</v>
      </c>
      <c r="B11" s="140" t="s">
        <v>501</v>
      </c>
      <c r="C11" s="140" t="s">
        <v>500</v>
      </c>
      <c r="D11" s="138">
        <v>5</v>
      </c>
      <c r="E11" s="137" t="s">
        <v>236</v>
      </c>
      <c r="F11" s="139">
        <v>44</v>
      </c>
      <c r="G11" s="141" t="s">
        <v>411</v>
      </c>
      <c r="H11" s="141" t="s">
        <v>412</v>
      </c>
      <c r="I11" s="140">
        <v>44</v>
      </c>
      <c r="J11" s="137" t="s">
        <v>236</v>
      </c>
    </row>
    <row r="12" spans="1:10">
      <c r="A12" s="139">
        <v>45</v>
      </c>
      <c r="B12" s="138" t="s">
        <v>501</v>
      </c>
      <c r="C12" s="138" t="s">
        <v>500</v>
      </c>
      <c r="D12" s="138">
        <v>3</v>
      </c>
      <c r="E12" s="137" t="s">
        <v>240</v>
      </c>
      <c r="F12" s="139">
        <v>45</v>
      </c>
      <c r="G12" s="138" t="s">
        <v>332</v>
      </c>
      <c r="H12" s="138" t="s">
        <v>333</v>
      </c>
      <c r="I12" s="138">
        <v>45</v>
      </c>
      <c r="J12" s="137" t="s">
        <v>240</v>
      </c>
    </row>
    <row r="13" spans="1:10">
      <c r="A13" s="139">
        <v>51</v>
      </c>
      <c r="B13" s="140" t="s">
        <v>501</v>
      </c>
      <c r="C13" s="140" t="s">
        <v>500</v>
      </c>
      <c r="D13" s="138">
        <v>3</v>
      </c>
      <c r="E13" s="137" t="s">
        <v>240</v>
      </c>
      <c r="F13" s="139">
        <v>51</v>
      </c>
      <c r="G13" s="140" t="s">
        <v>331</v>
      </c>
      <c r="H13" s="140" t="s">
        <v>331</v>
      </c>
      <c r="I13" s="140">
        <v>51</v>
      </c>
      <c r="J13" s="137" t="s">
        <v>240</v>
      </c>
    </row>
    <row r="14" spans="1:10">
      <c r="A14" s="139">
        <v>55</v>
      </c>
      <c r="B14" s="138" t="s">
        <v>501</v>
      </c>
      <c r="C14" s="138" t="s">
        <v>500</v>
      </c>
      <c r="D14" s="140">
        <v>7</v>
      </c>
      <c r="E14" s="137" t="s">
        <v>235</v>
      </c>
      <c r="F14" s="139">
        <v>55</v>
      </c>
      <c r="G14" s="138" t="s">
        <v>522</v>
      </c>
      <c r="H14" s="138" t="s">
        <v>522</v>
      </c>
      <c r="I14" s="138">
        <v>55</v>
      </c>
      <c r="J14" s="137" t="s">
        <v>235</v>
      </c>
    </row>
    <row r="15" spans="1:10">
      <c r="A15" s="139">
        <v>59</v>
      </c>
      <c r="B15" s="140" t="s">
        <v>501</v>
      </c>
      <c r="C15" s="140" t="s">
        <v>500</v>
      </c>
      <c r="D15" s="138">
        <v>5</v>
      </c>
      <c r="E15" s="137" t="s">
        <v>236</v>
      </c>
      <c r="F15" s="139">
        <v>59</v>
      </c>
      <c r="G15" s="140" t="s">
        <v>410</v>
      </c>
      <c r="H15" s="140" t="s">
        <v>410</v>
      </c>
      <c r="I15" s="140">
        <v>59</v>
      </c>
      <c r="J15" s="137" t="s">
        <v>236</v>
      </c>
    </row>
    <row r="16" spans="1:10">
      <c r="A16" s="139">
        <v>79</v>
      </c>
      <c r="B16" s="138" t="s">
        <v>501</v>
      </c>
      <c r="C16" s="138" t="s">
        <v>500</v>
      </c>
      <c r="D16" s="138">
        <v>9</v>
      </c>
      <c r="E16" s="137" t="s">
        <v>234</v>
      </c>
      <c r="F16" s="139">
        <v>79</v>
      </c>
      <c r="G16" s="138" t="s">
        <v>475</v>
      </c>
      <c r="H16" s="138" t="s">
        <v>475</v>
      </c>
      <c r="I16" s="138">
        <v>79</v>
      </c>
      <c r="J16" s="137" t="s">
        <v>234</v>
      </c>
    </row>
    <row r="17" spans="1:10">
      <c r="A17" s="139">
        <v>88</v>
      </c>
      <c r="B17" s="138" t="s">
        <v>501</v>
      </c>
      <c r="C17" s="138" t="s">
        <v>500</v>
      </c>
      <c r="D17" s="138">
        <v>9</v>
      </c>
      <c r="E17" s="137" t="s">
        <v>234</v>
      </c>
      <c r="F17" s="139">
        <v>88</v>
      </c>
      <c r="G17" s="138" t="s">
        <v>474</v>
      </c>
      <c r="H17" s="138" t="s">
        <v>474</v>
      </c>
      <c r="I17" s="138">
        <v>88</v>
      </c>
      <c r="J17" s="137" t="s">
        <v>234</v>
      </c>
    </row>
    <row r="18" spans="1:10">
      <c r="A18" s="139">
        <v>86</v>
      </c>
      <c r="B18" s="140" t="s">
        <v>501</v>
      </c>
      <c r="C18" s="140" t="s">
        <v>500</v>
      </c>
      <c r="D18" s="138">
        <v>6</v>
      </c>
      <c r="E18" s="137" t="s">
        <v>239</v>
      </c>
      <c r="F18" s="139">
        <v>86</v>
      </c>
      <c r="G18" s="140" t="s">
        <v>433</v>
      </c>
      <c r="H18" s="140" t="s">
        <v>433</v>
      </c>
      <c r="I18" s="140">
        <v>86</v>
      </c>
      <c r="J18" s="137" t="s">
        <v>239</v>
      </c>
    </row>
    <row r="19" spans="1:10">
      <c r="A19" s="139">
        <v>91</v>
      </c>
      <c r="B19" s="140" t="s">
        <v>501</v>
      </c>
      <c r="C19" s="140" t="s">
        <v>500</v>
      </c>
      <c r="D19" s="138">
        <v>8</v>
      </c>
      <c r="E19" s="137" t="s">
        <v>237</v>
      </c>
      <c r="F19" s="139">
        <v>91</v>
      </c>
      <c r="G19" s="140" t="s">
        <v>358</v>
      </c>
      <c r="H19" s="140" t="s">
        <v>358</v>
      </c>
      <c r="I19" s="140">
        <v>91</v>
      </c>
      <c r="J19" s="137" t="s">
        <v>237</v>
      </c>
    </row>
    <row r="20" spans="1:10">
      <c r="A20" s="139">
        <v>93</v>
      </c>
      <c r="B20" s="138" t="s">
        <v>501</v>
      </c>
      <c r="C20" s="138" t="s">
        <v>500</v>
      </c>
      <c r="D20" s="138">
        <v>8</v>
      </c>
      <c r="E20" s="137" t="s">
        <v>237</v>
      </c>
      <c r="F20" s="139">
        <v>93</v>
      </c>
      <c r="G20" s="138" t="s">
        <v>357</v>
      </c>
      <c r="H20" s="138" t="s">
        <v>357</v>
      </c>
      <c r="I20" s="138">
        <v>93</v>
      </c>
      <c r="J20" s="137" t="s">
        <v>237</v>
      </c>
    </row>
    <row r="21" spans="1:10">
      <c r="A21" s="139">
        <v>107</v>
      </c>
      <c r="B21" s="138" t="s">
        <v>501</v>
      </c>
      <c r="C21" s="138" t="s">
        <v>500</v>
      </c>
      <c r="D21" s="138">
        <v>6</v>
      </c>
      <c r="E21" s="137" t="s">
        <v>239</v>
      </c>
      <c r="F21" s="139">
        <v>107</v>
      </c>
      <c r="G21" s="138" t="s">
        <v>521</v>
      </c>
      <c r="H21" s="138" t="s">
        <v>521</v>
      </c>
      <c r="I21" s="138">
        <v>107</v>
      </c>
      <c r="J21" s="137" t="s">
        <v>239</v>
      </c>
    </row>
    <row r="22" spans="1:10">
      <c r="A22" s="139">
        <v>113</v>
      </c>
      <c r="B22" s="140" t="s">
        <v>501</v>
      </c>
      <c r="C22" s="140" t="s">
        <v>500</v>
      </c>
      <c r="D22" s="138">
        <v>5</v>
      </c>
      <c r="E22" s="137" t="s">
        <v>236</v>
      </c>
      <c r="F22" s="139">
        <v>113</v>
      </c>
      <c r="G22" s="140" t="s">
        <v>408</v>
      </c>
      <c r="H22" s="140" t="s">
        <v>409</v>
      </c>
      <c r="I22" s="140">
        <v>113</v>
      </c>
      <c r="J22" s="137" t="s">
        <v>236</v>
      </c>
    </row>
    <row r="23" spans="1:10">
      <c r="A23" s="139">
        <v>120</v>
      </c>
      <c r="B23" s="138" t="s">
        <v>501</v>
      </c>
      <c r="C23" s="138" t="s">
        <v>500</v>
      </c>
      <c r="D23" s="138">
        <v>2</v>
      </c>
      <c r="E23" s="137" t="s">
        <v>241</v>
      </c>
      <c r="F23" s="139">
        <v>120</v>
      </c>
      <c r="G23" s="138" t="s">
        <v>464</v>
      </c>
      <c r="H23" s="138" t="s">
        <v>465</v>
      </c>
      <c r="I23" s="138">
        <v>120</v>
      </c>
      <c r="J23" s="137" t="s">
        <v>241</v>
      </c>
    </row>
    <row r="24" spans="1:10">
      <c r="A24" s="139">
        <v>125</v>
      </c>
      <c r="B24" s="140" t="s">
        <v>501</v>
      </c>
      <c r="C24" s="140" t="s">
        <v>500</v>
      </c>
      <c r="D24" s="138">
        <v>5</v>
      </c>
      <c r="E24" s="137" t="s">
        <v>236</v>
      </c>
      <c r="F24" s="139">
        <v>125</v>
      </c>
      <c r="G24" s="140" t="s">
        <v>407</v>
      </c>
      <c r="H24" s="140" t="s">
        <v>407</v>
      </c>
      <c r="I24" s="140">
        <v>125</v>
      </c>
      <c r="J24" s="137" t="s">
        <v>236</v>
      </c>
    </row>
    <row r="25" spans="1:10">
      <c r="A25" s="139">
        <v>129</v>
      </c>
      <c r="B25" s="138" t="s">
        <v>501</v>
      </c>
      <c r="C25" s="138" t="s">
        <v>500</v>
      </c>
      <c r="D25" s="138">
        <v>9</v>
      </c>
      <c r="E25" s="137" t="s">
        <v>234</v>
      </c>
      <c r="F25" s="139">
        <v>129</v>
      </c>
      <c r="G25" s="138" t="s">
        <v>520</v>
      </c>
      <c r="H25" s="138" t="s">
        <v>520</v>
      </c>
      <c r="I25" s="138">
        <v>129</v>
      </c>
      <c r="J25" s="137" t="s">
        <v>234</v>
      </c>
    </row>
    <row r="26" spans="1:10">
      <c r="A26" s="139">
        <v>134</v>
      </c>
      <c r="B26" s="140" t="s">
        <v>501</v>
      </c>
      <c r="C26" s="140" t="s">
        <v>500</v>
      </c>
      <c r="D26" s="138">
        <v>6</v>
      </c>
      <c r="E26" s="137" t="s">
        <v>239</v>
      </c>
      <c r="F26" s="139">
        <v>134</v>
      </c>
      <c r="G26" s="140" t="s">
        <v>431</v>
      </c>
      <c r="H26" s="140" t="s">
        <v>431</v>
      </c>
      <c r="I26" s="140">
        <v>134</v>
      </c>
      <c r="J26" s="137" t="s">
        <v>239</v>
      </c>
    </row>
    <row r="27" spans="1:10">
      <c r="A27" s="139">
        <v>138</v>
      </c>
      <c r="B27" s="138" t="s">
        <v>501</v>
      </c>
      <c r="C27" s="138" t="s">
        <v>500</v>
      </c>
      <c r="D27" s="138">
        <v>5</v>
      </c>
      <c r="E27" s="137" t="s">
        <v>236</v>
      </c>
      <c r="F27" s="139">
        <v>138</v>
      </c>
      <c r="G27" s="138" t="s">
        <v>406</v>
      </c>
      <c r="H27" s="138" t="s">
        <v>406</v>
      </c>
      <c r="I27" s="138">
        <v>138</v>
      </c>
      <c r="J27" s="137" t="s">
        <v>236</v>
      </c>
    </row>
    <row r="28" spans="1:10">
      <c r="A28" s="139">
        <v>142</v>
      </c>
      <c r="B28" s="140" t="s">
        <v>501</v>
      </c>
      <c r="C28" s="140" t="s">
        <v>500</v>
      </c>
      <c r="D28" s="140">
        <v>1</v>
      </c>
      <c r="E28" s="137" t="s">
        <v>242</v>
      </c>
      <c r="F28" s="139">
        <v>142</v>
      </c>
      <c r="G28" s="140" t="s">
        <v>455</v>
      </c>
      <c r="H28" s="140" t="s">
        <v>456</v>
      </c>
      <c r="I28" s="140">
        <v>142</v>
      </c>
      <c r="J28" s="137" t="s">
        <v>242</v>
      </c>
    </row>
    <row r="29" spans="1:10">
      <c r="A29" s="139">
        <v>145</v>
      </c>
      <c r="B29" s="138" t="s">
        <v>501</v>
      </c>
      <c r="C29" s="138" t="s">
        <v>500</v>
      </c>
      <c r="D29" s="138">
        <v>8</v>
      </c>
      <c r="E29" s="137" t="s">
        <v>237</v>
      </c>
      <c r="F29" s="139">
        <v>145</v>
      </c>
      <c r="G29" s="138" t="s">
        <v>355</v>
      </c>
      <c r="H29" s="138" t="s">
        <v>355</v>
      </c>
      <c r="I29" s="138">
        <v>145</v>
      </c>
      <c r="J29" s="137" t="s">
        <v>237</v>
      </c>
    </row>
    <row r="30" spans="1:10">
      <c r="A30" s="139">
        <v>147</v>
      </c>
      <c r="B30" s="140" t="s">
        <v>501</v>
      </c>
      <c r="C30" s="140" t="s">
        <v>500</v>
      </c>
      <c r="D30" s="138">
        <v>3</v>
      </c>
      <c r="E30" s="137" t="s">
        <v>240</v>
      </c>
      <c r="F30" s="139">
        <v>147</v>
      </c>
      <c r="G30" s="140" t="s">
        <v>330</v>
      </c>
      <c r="H30" s="140" t="s">
        <v>330</v>
      </c>
      <c r="I30" s="140">
        <v>147</v>
      </c>
      <c r="J30" s="137" t="s">
        <v>240</v>
      </c>
    </row>
    <row r="31" spans="1:10">
      <c r="A31" s="139">
        <v>150</v>
      </c>
      <c r="B31" s="140" t="s">
        <v>501</v>
      </c>
      <c r="C31" s="140" t="s">
        <v>500</v>
      </c>
      <c r="D31" s="138">
        <v>6</v>
      </c>
      <c r="E31" s="137" t="s">
        <v>239</v>
      </c>
      <c r="F31" s="139">
        <v>150</v>
      </c>
      <c r="G31" s="140" t="s">
        <v>519</v>
      </c>
      <c r="H31" s="140" t="s">
        <v>519</v>
      </c>
      <c r="I31" s="140">
        <v>150</v>
      </c>
      <c r="J31" s="137" t="s">
        <v>239</v>
      </c>
    </row>
    <row r="32" spans="1:10">
      <c r="A32" s="139">
        <v>154</v>
      </c>
      <c r="B32" s="138" t="s">
        <v>501</v>
      </c>
      <c r="C32" s="138" t="s">
        <v>500</v>
      </c>
      <c r="D32" s="138">
        <v>2</v>
      </c>
      <c r="E32" s="137" t="s">
        <v>241</v>
      </c>
      <c r="F32" s="139">
        <v>154</v>
      </c>
      <c r="G32" s="138" t="s">
        <v>463</v>
      </c>
      <c r="H32" s="138" t="s">
        <v>463</v>
      </c>
      <c r="I32" s="138">
        <v>154</v>
      </c>
      <c r="J32" s="137" t="s">
        <v>241</v>
      </c>
    </row>
    <row r="33" spans="1:10">
      <c r="A33" s="139">
        <v>172</v>
      </c>
      <c r="B33" s="140" t="s">
        <v>501</v>
      </c>
      <c r="C33" s="140" t="s">
        <v>500</v>
      </c>
      <c r="D33" s="138">
        <v>3</v>
      </c>
      <c r="E33" s="137" t="s">
        <v>240</v>
      </c>
      <c r="F33" s="139">
        <v>172</v>
      </c>
      <c r="G33" s="140" t="s">
        <v>328</v>
      </c>
      <c r="H33" s="140" t="s">
        <v>329</v>
      </c>
      <c r="I33" s="140">
        <v>172</v>
      </c>
      <c r="J33" s="137" t="s">
        <v>240</v>
      </c>
    </row>
    <row r="34" spans="1:10">
      <c r="A34" s="139">
        <v>190</v>
      </c>
      <c r="B34" s="138" t="s">
        <v>501</v>
      </c>
      <c r="C34" s="138" t="s">
        <v>500</v>
      </c>
      <c r="D34" s="140">
        <v>4</v>
      </c>
      <c r="E34" s="137" t="s">
        <v>238</v>
      </c>
      <c r="F34" s="139">
        <v>190</v>
      </c>
      <c r="G34" s="138" t="s">
        <v>444</v>
      </c>
      <c r="H34" s="138" t="s">
        <v>444</v>
      </c>
      <c r="I34" s="138">
        <v>190</v>
      </c>
      <c r="J34" s="137" t="s">
        <v>238</v>
      </c>
    </row>
    <row r="35" spans="1:10">
      <c r="A35" s="139">
        <v>101</v>
      </c>
      <c r="B35" s="140" t="s">
        <v>501</v>
      </c>
      <c r="C35" s="140" t="s">
        <v>500</v>
      </c>
      <c r="D35" s="138">
        <v>8</v>
      </c>
      <c r="E35" s="137" t="s">
        <v>237</v>
      </c>
      <c r="F35" s="139">
        <v>101</v>
      </c>
      <c r="G35" s="140" t="s">
        <v>518</v>
      </c>
      <c r="H35" s="140" t="s">
        <v>356</v>
      </c>
      <c r="I35" s="140">
        <v>101</v>
      </c>
      <c r="J35" s="137" t="s">
        <v>237</v>
      </c>
    </row>
    <row r="36" spans="1:10">
      <c r="A36" s="139">
        <v>197</v>
      </c>
      <c r="B36" s="140" t="s">
        <v>501</v>
      </c>
      <c r="C36" s="140" t="s">
        <v>500</v>
      </c>
      <c r="D36" s="140">
        <v>7</v>
      </c>
      <c r="E36" s="137" t="s">
        <v>235</v>
      </c>
      <c r="F36" s="139">
        <v>197</v>
      </c>
      <c r="G36" s="140" t="s">
        <v>385</v>
      </c>
      <c r="H36" s="140" t="s">
        <v>386</v>
      </c>
      <c r="I36" s="140">
        <v>197</v>
      </c>
      <c r="J36" s="137" t="s">
        <v>235</v>
      </c>
    </row>
    <row r="37" spans="1:10">
      <c r="A37" s="139">
        <v>206</v>
      </c>
      <c r="B37" s="138" t="s">
        <v>501</v>
      </c>
      <c r="C37" s="138" t="s">
        <v>500</v>
      </c>
      <c r="D37" s="140">
        <v>7</v>
      </c>
      <c r="E37" s="137" t="s">
        <v>235</v>
      </c>
      <c r="F37" s="139">
        <v>206</v>
      </c>
      <c r="G37" s="138" t="s">
        <v>383</v>
      </c>
      <c r="H37" s="138" t="s">
        <v>384</v>
      </c>
      <c r="I37" s="138">
        <v>206</v>
      </c>
      <c r="J37" s="137" t="s">
        <v>235</v>
      </c>
    </row>
    <row r="38" spans="1:10">
      <c r="A38" s="139">
        <v>209</v>
      </c>
      <c r="B38" s="140" t="s">
        <v>501</v>
      </c>
      <c r="C38" s="140" t="s">
        <v>500</v>
      </c>
      <c r="D38" s="138">
        <v>8</v>
      </c>
      <c r="E38" s="137" t="s">
        <v>237</v>
      </c>
      <c r="F38" s="139">
        <v>209</v>
      </c>
      <c r="G38" s="140" t="s">
        <v>160</v>
      </c>
      <c r="H38" s="140" t="s">
        <v>160</v>
      </c>
      <c r="I38" s="140">
        <v>209</v>
      </c>
      <c r="J38" s="137" t="s">
        <v>237</v>
      </c>
    </row>
    <row r="39" spans="1:10">
      <c r="A39" s="139">
        <v>212</v>
      </c>
      <c r="B39" s="138" t="s">
        <v>501</v>
      </c>
      <c r="C39" s="138" t="s">
        <v>500</v>
      </c>
      <c r="D39" s="138">
        <v>9</v>
      </c>
      <c r="E39" s="137" t="s">
        <v>234</v>
      </c>
      <c r="F39" s="139">
        <v>212</v>
      </c>
      <c r="G39" s="138" t="s">
        <v>472</v>
      </c>
      <c r="H39" s="138" t="s">
        <v>472</v>
      </c>
      <c r="I39" s="138">
        <v>212</v>
      </c>
      <c r="J39" s="137" t="s">
        <v>234</v>
      </c>
    </row>
    <row r="40" spans="1:10">
      <c r="A40" s="139">
        <v>234</v>
      </c>
      <c r="B40" s="140" t="s">
        <v>501</v>
      </c>
      <c r="C40" s="140" t="s">
        <v>500</v>
      </c>
      <c r="D40" s="138">
        <v>5</v>
      </c>
      <c r="E40" s="137" t="s">
        <v>236</v>
      </c>
      <c r="F40" s="139">
        <v>234</v>
      </c>
      <c r="G40" s="140" t="s">
        <v>405</v>
      </c>
      <c r="H40" s="140" t="s">
        <v>405</v>
      </c>
      <c r="I40" s="140">
        <v>234</v>
      </c>
      <c r="J40" s="137" t="s">
        <v>236</v>
      </c>
    </row>
    <row r="41" spans="1:10">
      <c r="A41" s="139">
        <v>237</v>
      </c>
      <c r="B41" s="138" t="s">
        <v>501</v>
      </c>
      <c r="C41" s="138" t="s">
        <v>500</v>
      </c>
      <c r="D41" s="138">
        <v>6</v>
      </c>
      <c r="E41" s="137" t="s">
        <v>517</v>
      </c>
      <c r="F41" s="139">
        <v>237</v>
      </c>
      <c r="G41" s="141" t="s">
        <v>428</v>
      </c>
      <c r="H41" s="141" t="s">
        <v>429</v>
      </c>
      <c r="I41" s="138">
        <v>237</v>
      </c>
      <c r="J41" s="137" t="s">
        <v>517</v>
      </c>
    </row>
    <row r="42" spans="1:10">
      <c r="A42" s="139">
        <v>240</v>
      </c>
      <c r="B42" s="140" t="s">
        <v>501</v>
      </c>
      <c r="C42" s="140" t="s">
        <v>500</v>
      </c>
      <c r="D42" s="138">
        <v>5</v>
      </c>
      <c r="E42" s="137" t="s">
        <v>236</v>
      </c>
      <c r="F42" s="139">
        <v>240</v>
      </c>
      <c r="G42" s="140" t="s">
        <v>403</v>
      </c>
      <c r="H42" s="140" t="s">
        <v>404</v>
      </c>
      <c r="I42" s="140">
        <v>240</v>
      </c>
      <c r="J42" s="137" t="s">
        <v>236</v>
      </c>
    </row>
    <row r="43" spans="1:10">
      <c r="A43" s="139">
        <v>250</v>
      </c>
      <c r="B43" s="138" t="s">
        <v>501</v>
      </c>
      <c r="C43" s="138" t="s">
        <v>500</v>
      </c>
      <c r="D43" s="138">
        <v>2</v>
      </c>
      <c r="E43" s="137" t="s">
        <v>241</v>
      </c>
      <c r="F43" s="139">
        <v>250</v>
      </c>
      <c r="G43" s="138" t="s">
        <v>462</v>
      </c>
      <c r="H43" s="138" t="s">
        <v>462</v>
      </c>
      <c r="I43" s="138">
        <v>250</v>
      </c>
      <c r="J43" s="137" t="s">
        <v>241</v>
      </c>
    </row>
    <row r="44" spans="1:10">
      <c r="A44" s="139">
        <v>148</v>
      </c>
      <c r="B44" s="138" t="s">
        <v>501</v>
      </c>
      <c r="C44" s="138" t="s">
        <v>500</v>
      </c>
      <c r="D44" s="140">
        <v>7</v>
      </c>
      <c r="E44" s="137" t="s">
        <v>235</v>
      </c>
      <c r="F44" s="139">
        <v>148</v>
      </c>
      <c r="G44" s="138" t="s">
        <v>387</v>
      </c>
      <c r="H44" s="138" t="s">
        <v>387</v>
      </c>
      <c r="I44" s="138">
        <v>148</v>
      </c>
      <c r="J44" s="137" t="s">
        <v>235</v>
      </c>
    </row>
    <row r="45" spans="1:10">
      <c r="A45" s="139">
        <v>697</v>
      </c>
      <c r="B45" s="140" t="s">
        <v>501</v>
      </c>
      <c r="C45" s="140" t="s">
        <v>500</v>
      </c>
      <c r="D45" s="140">
        <v>7</v>
      </c>
      <c r="E45" s="137" t="s">
        <v>235</v>
      </c>
      <c r="F45" s="139">
        <v>697</v>
      </c>
      <c r="G45" s="140" t="s">
        <v>366</v>
      </c>
      <c r="H45" s="140" t="s">
        <v>366</v>
      </c>
      <c r="I45" s="140">
        <v>697</v>
      </c>
      <c r="J45" s="137" t="s">
        <v>235</v>
      </c>
    </row>
    <row r="46" spans="1:10">
      <c r="A46" s="139">
        <v>264</v>
      </c>
      <c r="B46" s="140" t="s">
        <v>501</v>
      </c>
      <c r="C46" s="140" t="s">
        <v>500</v>
      </c>
      <c r="D46" s="138">
        <v>6</v>
      </c>
      <c r="E46" s="137" t="s">
        <v>239</v>
      </c>
      <c r="F46" s="139">
        <v>264</v>
      </c>
      <c r="G46" s="141" t="s">
        <v>426</v>
      </c>
      <c r="H46" s="141" t="s">
        <v>427</v>
      </c>
      <c r="I46" s="140">
        <v>264</v>
      </c>
      <c r="J46" s="137" t="s">
        <v>239</v>
      </c>
    </row>
    <row r="47" spans="1:10">
      <c r="A47" s="139">
        <v>266</v>
      </c>
      <c r="B47" s="138" t="s">
        <v>501</v>
      </c>
      <c r="C47" s="138" t="s">
        <v>500</v>
      </c>
      <c r="D47" s="138">
        <v>9</v>
      </c>
      <c r="E47" s="137" t="s">
        <v>234</v>
      </c>
      <c r="F47" s="139">
        <v>266</v>
      </c>
      <c r="G47" s="138" t="s">
        <v>471</v>
      </c>
      <c r="H47" s="138" t="s">
        <v>471</v>
      </c>
      <c r="I47" s="138">
        <v>266</v>
      </c>
      <c r="J47" s="137" t="s">
        <v>234</v>
      </c>
    </row>
    <row r="48" spans="1:10">
      <c r="A48" s="139">
        <v>282</v>
      </c>
      <c r="B48" s="140" t="s">
        <v>501</v>
      </c>
      <c r="C48" s="140" t="s">
        <v>500</v>
      </c>
      <c r="D48" s="138">
        <v>8</v>
      </c>
      <c r="E48" s="137" t="s">
        <v>237</v>
      </c>
      <c r="F48" s="139">
        <v>282</v>
      </c>
      <c r="G48" s="140" t="s">
        <v>354</v>
      </c>
      <c r="H48" s="140" t="s">
        <v>354</v>
      </c>
      <c r="I48" s="140">
        <v>282</v>
      </c>
      <c r="J48" s="137" t="s">
        <v>237</v>
      </c>
    </row>
    <row r="49" spans="1:10">
      <c r="A49" s="139">
        <v>284</v>
      </c>
      <c r="B49" s="138" t="s">
        <v>501</v>
      </c>
      <c r="C49" s="138" t="s">
        <v>500</v>
      </c>
      <c r="D49" s="138">
        <v>5</v>
      </c>
      <c r="E49" s="137" t="s">
        <v>236</v>
      </c>
      <c r="F49" s="139">
        <v>284</v>
      </c>
      <c r="G49" s="138" t="s">
        <v>402</v>
      </c>
      <c r="H49" s="138" t="s">
        <v>402</v>
      </c>
      <c r="I49" s="138">
        <v>284</v>
      </c>
      <c r="J49" s="137" t="s">
        <v>236</v>
      </c>
    </row>
    <row r="50" spans="1:10">
      <c r="A50" s="139">
        <v>306</v>
      </c>
      <c r="B50" s="140" t="s">
        <v>501</v>
      </c>
      <c r="C50" s="140" t="s">
        <v>500</v>
      </c>
      <c r="D50" s="138">
        <v>5</v>
      </c>
      <c r="E50" s="137" t="s">
        <v>236</v>
      </c>
      <c r="F50" s="139">
        <v>306</v>
      </c>
      <c r="G50" s="140" t="s">
        <v>401</v>
      </c>
      <c r="H50" s="140" t="s">
        <v>401</v>
      </c>
      <c r="I50" s="140">
        <v>306</v>
      </c>
      <c r="J50" s="137" t="s">
        <v>236</v>
      </c>
    </row>
    <row r="51" spans="1:10">
      <c r="A51" s="139">
        <v>308</v>
      </c>
      <c r="B51" s="138" t="s">
        <v>501</v>
      </c>
      <c r="C51" s="138" t="s">
        <v>500</v>
      </c>
      <c r="D51" s="138">
        <v>9</v>
      </c>
      <c r="E51" s="137" t="s">
        <v>234</v>
      </c>
      <c r="F51" s="139">
        <v>308</v>
      </c>
      <c r="G51" s="138" t="s">
        <v>470</v>
      </c>
      <c r="H51" s="138" t="s">
        <v>470</v>
      </c>
      <c r="I51" s="138">
        <v>308</v>
      </c>
      <c r="J51" s="137" t="s">
        <v>234</v>
      </c>
    </row>
    <row r="52" spans="1:10">
      <c r="A52" s="139">
        <v>310</v>
      </c>
      <c r="B52" s="140" t="s">
        <v>501</v>
      </c>
      <c r="C52" s="140" t="s">
        <v>500</v>
      </c>
      <c r="D52" s="138">
        <v>6</v>
      </c>
      <c r="E52" s="137" t="s">
        <v>517</v>
      </c>
      <c r="F52" s="139">
        <v>310</v>
      </c>
      <c r="G52" s="140" t="s">
        <v>424</v>
      </c>
      <c r="H52" s="140" t="s">
        <v>425</v>
      </c>
      <c r="I52" s="140">
        <v>310</v>
      </c>
      <c r="J52" s="137" t="s">
        <v>517</v>
      </c>
    </row>
    <row r="53" spans="1:10">
      <c r="A53" s="139">
        <v>313</v>
      </c>
      <c r="B53" s="138" t="s">
        <v>501</v>
      </c>
      <c r="C53" s="138" t="s">
        <v>500</v>
      </c>
      <c r="D53" s="140">
        <v>7</v>
      </c>
      <c r="E53" s="137" t="s">
        <v>235</v>
      </c>
      <c r="F53" s="139">
        <v>313</v>
      </c>
      <c r="G53" s="138" t="s">
        <v>516</v>
      </c>
      <c r="H53" s="138" t="s">
        <v>516</v>
      </c>
      <c r="I53" s="138">
        <v>313</v>
      </c>
      <c r="J53" s="137" t="s">
        <v>235</v>
      </c>
    </row>
    <row r="54" spans="1:10">
      <c r="A54" s="139">
        <v>315</v>
      </c>
      <c r="B54" s="140" t="s">
        <v>501</v>
      </c>
      <c r="C54" s="140" t="s">
        <v>500</v>
      </c>
      <c r="D54" s="138">
        <v>6</v>
      </c>
      <c r="E54" s="137" t="s">
        <v>239</v>
      </c>
      <c r="F54" s="139">
        <v>315</v>
      </c>
      <c r="G54" s="140" t="s">
        <v>161</v>
      </c>
      <c r="H54" s="140" t="s">
        <v>161</v>
      </c>
      <c r="I54" s="140">
        <v>315</v>
      </c>
      <c r="J54" s="137" t="s">
        <v>239</v>
      </c>
    </row>
    <row r="55" spans="1:10">
      <c r="A55" s="139">
        <v>318</v>
      </c>
      <c r="B55" s="138" t="s">
        <v>501</v>
      </c>
      <c r="C55" s="138" t="s">
        <v>500</v>
      </c>
      <c r="D55" s="140">
        <v>7</v>
      </c>
      <c r="E55" s="137" t="s">
        <v>235</v>
      </c>
      <c r="F55" s="139">
        <v>318</v>
      </c>
      <c r="G55" s="138" t="s">
        <v>381</v>
      </c>
      <c r="H55" s="138" t="s">
        <v>381</v>
      </c>
      <c r="I55" s="138">
        <v>318</v>
      </c>
      <c r="J55" s="137" t="s">
        <v>235</v>
      </c>
    </row>
    <row r="56" spans="1:10">
      <c r="A56" s="139">
        <v>321</v>
      </c>
      <c r="B56" s="140" t="s">
        <v>501</v>
      </c>
      <c r="C56" s="140" t="s">
        <v>500</v>
      </c>
      <c r="D56" s="140">
        <v>7</v>
      </c>
      <c r="E56" s="137" t="s">
        <v>235</v>
      </c>
      <c r="F56" s="139">
        <v>321</v>
      </c>
      <c r="G56" s="140" t="s">
        <v>379</v>
      </c>
      <c r="H56" s="140" t="s">
        <v>380</v>
      </c>
      <c r="I56" s="140">
        <v>321</v>
      </c>
      <c r="J56" s="137" t="s">
        <v>235</v>
      </c>
    </row>
    <row r="57" spans="1:10">
      <c r="A57" s="139">
        <v>347</v>
      </c>
      <c r="B57" s="138" t="s">
        <v>501</v>
      </c>
      <c r="C57" s="138" t="s">
        <v>500</v>
      </c>
      <c r="D57" s="138">
        <v>5</v>
      </c>
      <c r="E57" s="137" t="s">
        <v>236</v>
      </c>
      <c r="F57" s="139">
        <v>347</v>
      </c>
      <c r="G57" s="138" t="s">
        <v>400</v>
      </c>
      <c r="H57" s="138" t="s">
        <v>400</v>
      </c>
      <c r="I57" s="138">
        <v>347</v>
      </c>
      <c r="J57" s="137" t="s">
        <v>236</v>
      </c>
    </row>
    <row r="58" spans="1:10">
      <c r="A58" s="139">
        <v>353</v>
      </c>
      <c r="B58" s="140" t="s">
        <v>501</v>
      </c>
      <c r="C58" s="140" t="s">
        <v>500</v>
      </c>
      <c r="D58" s="138">
        <v>8</v>
      </c>
      <c r="E58" s="137" t="s">
        <v>237</v>
      </c>
      <c r="F58" s="139">
        <v>353</v>
      </c>
      <c r="G58" s="140" t="s">
        <v>353</v>
      </c>
      <c r="H58" s="140" t="s">
        <v>353</v>
      </c>
      <c r="I58" s="140">
        <v>353</v>
      </c>
      <c r="J58" s="137" t="s">
        <v>237</v>
      </c>
    </row>
    <row r="59" spans="1:10">
      <c r="A59" s="139">
        <v>360</v>
      </c>
      <c r="B59" s="138" t="s">
        <v>501</v>
      </c>
      <c r="C59" s="138" t="s">
        <v>500</v>
      </c>
      <c r="D59" s="138">
        <v>9</v>
      </c>
      <c r="E59" s="137" t="s">
        <v>234</v>
      </c>
      <c r="F59" s="139">
        <v>360</v>
      </c>
      <c r="G59" s="141" t="s">
        <v>468</v>
      </c>
      <c r="H59" s="141" t="s">
        <v>469</v>
      </c>
      <c r="I59" s="138">
        <v>360</v>
      </c>
      <c r="J59" s="137" t="s">
        <v>234</v>
      </c>
    </row>
    <row r="60" spans="1:10">
      <c r="A60" s="139">
        <v>361</v>
      </c>
      <c r="B60" s="140" t="s">
        <v>501</v>
      </c>
      <c r="C60" s="140" t="s">
        <v>500</v>
      </c>
      <c r="D60" s="138">
        <v>6</v>
      </c>
      <c r="E60" s="137" t="s">
        <v>239</v>
      </c>
      <c r="F60" s="139">
        <v>361</v>
      </c>
      <c r="G60" s="140" t="s">
        <v>423</v>
      </c>
      <c r="H60" s="140" t="s">
        <v>423</v>
      </c>
      <c r="I60" s="140">
        <v>361</v>
      </c>
      <c r="J60" s="137" t="s">
        <v>239</v>
      </c>
    </row>
    <row r="61" spans="1:10">
      <c r="A61" s="139">
        <v>364</v>
      </c>
      <c r="B61" s="138" t="s">
        <v>501</v>
      </c>
      <c r="C61" s="138" t="s">
        <v>500</v>
      </c>
      <c r="D61" s="138">
        <v>8</v>
      </c>
      <c r="E61" s="137" t="s">
        <v>237</v>
      </c>
      <c r="F61" s="139">
        <v>364</v>
      </c>
      <c r="G61" s="138" t="s">
        <v>351</v>
      </c>
      <c r="H61" s="138" t="s">
        <v>352</v>
      </c>
      <c r="I61" s="138">
        <v>364</v>
      </c>
      <c r="J61" s="137" t="s">
        <v>237</v>
      </c>
    </row>
    <row r="62" spans="1:10">
      <c r="A62" s="139">
        <v>368</v>
      </c>
      <c r="B62" s="140" t="s">
        <v>501</v>
      </c>
      <c r="C62" s="140" t="s">
        <v>500</v>
      </c>
      <c r="D62" s="138">
        <v>8</v>
      </c>
      <c r="E62" s="137" t="s">
        <v>237</v>
      </c>
      <c r="F62" s="139">
        <v>368</v>
      </c>
      <c r="G62" s="140" t="s">
        <v>349</v>
      </c>
      <c r="H62" s="140" t="s">
        <v>350</v>
      </c>
      <c r="I62" s="140">
        <v>368</v>
      </c>
      <c r="J62" s="137" t="s">
        <v>237</v>
      </c>
    </row>
    <row r="63" spans="1:10">
      <c r="A63" s="139">
        <v>376</v>
      </c>
      <c r="B63" s="138" t="s">
        <v>501</v>
      </c>
      <c r="C63" s="138" t="s">
        <v>500</v>
      </c>
      <c r="D63" s="140">
        <v>7</v>
      </c>
      <c r="E63" s="137" t="s">
        <v>235</v>
      </c>
      <c r="F63" s="139">
        <v>376</v>
      </c>
      <c r="G63" s="138" t="s">
        <v>515</v>
      </c>
      <c r="H63" s="138" t="s">
        <v>515</v>
      </c>
      <c r="I63" s="138">
        <v>376</v>
      </c>
      <c r="J63" s="137" t="s">
        <v>235</v>
      </c>
    </row>
    <row r="64" spans="1:10">
      <c r="A64" s="139">
        <v>380</v>
      </c>
      <c r="B64" s="140" t="s">
        <v>501</v>
      </c>
      <c r="C64" s="140" t="s">
        <v>500</v>
      </c>
      <c r="D64" s="138">
        <v>9</v>
      </c>
      <c r="E64" s="137" t="s">
        <v>234</v>
      </c>
      <c r="F64" s="139">
        <v>380</v>
      </c>
      <c r="G64" s="140" t="s">
        <v>467</v>
      </c>
      <c r="H64" s="140" t="s">
        <v>467</v>
      </c>
      <c r="I64" s="140">
        <v>380</v>
      </c>
      <c r="J64" s="137" t="s">
        <v>234</v>
      </c>
    </row>
    <row r="65" spans="1:10">
      <c r="A65" s="139">
        <v>390</v>
      </c>
      <c r="B65" s="138" t="s">
        <v>501</v>
      </c>
      <c r="C65" s="138" t="s">
        <v>500</v>
      </c>
      <c r="D65" s="138">
        <v>8</v>
      </c>
      <c r="E65" s="137" t="s">
        <v>237</v>
      </c>
      <c r="F65" s="139">
        <v>390</v>
      </c>
      <c r="G65" s="138" t="s">
        <v>335</v>
      </c>
      <c r="H65" s="138" t="s">
        <v>335</v>
      </c>
      <c r="I65" s="138">
        <v>390</v>
      </c>
      <c r="J65" s="137" t="s">
        <v>237</v>
      </c>
    </row>
    <row r="66" spans="1:10">
      <c r="A66" s="139">
        <v>400</v>
      </c>
      <c r="B66" s="140" t="s">
        <v>501</v>
      </c>
      <c r="C66" s="140" t="s">
        <v>500</v>
      </c>
      <c r="D66" s="140">
        <v>7</v>
      </c>
      <c r="E66" s="137" t="s">
        <v>235</v>
      </c>
      <c r="F66" s="139">
        <v>400</v>
      </c>
      <c r="G66" s="140" t="s">
        <v>514</v>
      </c>
      <c r="H66" s="140" t="s">
        <v>513</v>
      </c>
      <c r="I66" s="140">
        <v>400</v>
      </c>
      <c r="J66" s="137" t="s">
        <v>235</v>
      </c>
    </row>
    <row r="67" spans="1:10">
      <c r="A67" s="139">
        <v>411</v>
      </c>
      <c r="B67" s="138" t="s">
        <v>501</v>
      </c>
      <c r="C67" s="138" t="s">
        <v>500</v>
      </c>
      <c r="D67" s="138">
        <v>5</v>
      </c>
      <c r="E67" s="137" t="s">
        <v>236</v>
      </c>
      <c r="F67" s="139">
        <v>411</v>
      </c>
      <c r="G67" s="138" t="s">
        <v>399</v>
      </c>
      <c r="H67" s="138" t="s">
        <v>399</v>
      </c>
      <c r="I67" s="138">
        <v>411</v>
      </c>
      <c r="J67" s="137" t="s">
        <v>236</v>
      </c>
    </row>
    <row r="68" spans="1:10">
      <c r="A68" s="139">
        <v>425</v>
      </c>
      <c r="B68" s="140" t="s">
        <v>501</v>
      </c>
      <c r="C68" s="140" t="s">
        <v>500</v>
      </c>
      <c r="D68" s="140">
        <v>1</v>
      </c>
      <c r="E68" s="137" t="s">
        <v>242</v>
      </c>
      <c r="F68" s="139">
        <v>425</v>
      </c>
      <c r="G68" s="140" t="s">
        <v>454</v>
      </c>
      <c r="H68" s="140" t="s">
        <v>454</v>
      </c>
      <c r="I68" s="140">
        <v>425</v>
      </c>
      <c r="J68" s="137" t="s">
        <v>242</v>
      </c>
    </row>
    <row r="69" spans="1:10">
      <c r="A69" s="139">
        <v>440</v>
      </c>
      <c r="B69" s="138" t="s">
        <v>501</v>
      </c>
      <c r="C69" s="138" t="s">
        <v>500</v>
      </c>
      <c r="D69" s="140">
        <v>7</v>
      </c>
      <c r="E69" s="137" t="s">
        <v>235</v>
      </c>
      <c r="F69" s="139">
        <v>440</v>
      </c>
      <c r="G69" s="138" t="s">
        <v>376</v>
      </c>
      <c r="H69" s="138" t="s">
        <v>376</v>
      </c>
      <c r="I69" s="138">
        <v>440</v>
      </c>
      <c r="J69" s="137" t="s">
        <v>235</v>
      </c>
    </row>
    <row r="70" spans="1:10">
      <c r="A70" s="139">
        <v>1</v>
      </c>
      <c r="B70" s="138" t="s">
        <v>501</v>
      </c>
      <c r="C70" s="138" t="s">
        <v>500</v>
      </c>
      <c r="D70" s="138">
        <v>9</v>
      </c>
      <c r="E70" s="137" t="s">
        <v>234</v>
      </c>
      <c r="F70" s="139">
        <v>1</v>
      </c>
      <c r="G70" s="138" t="s">
        <v>476</v>
      </c>
      <c r="H70" s="138" t="s">
        <v>477</v>
      </c>
      <c r="I70" s="138">
        <v>1</v>
      </c>
      <c r="J70" s="137" t="s">
        <v>234</v>
      </c>
    </row>
    <row r="71" spans="1:10">
      <c r="A71" s="139">
        <v>467</v>
      </c>
      <c r="B71" s="140" t="s">
        <v>501</v>
      </c>
      <c r="C71" s="140" t="s">
        <v>500</v>
      </c>
      <c r="D71" s="138">
        <v>8</v>
      </c>
      <c r="E71" s="137" t="s">
        <v>237</v>
      </c>
      <c r="F71" s="139">
        <v>467</v>
      </c>
      <c r="G71" s="140" t="s">
        <v>348</v>
      </c>
      <c r="H71" s="140" t="s">
        <v>348</v>
      </c>
      <c r="I71" s="140">
        <v>467</v>
      </c>
      <c r="J71" s="137" t="s">
        <v>237</v>
      </c>
    </row>
    <row r="72" spans="1:10">
      <c r="A72" s="139">
        <v>475</v>
      </c>
      <c r="B72" s="138" t="s">
        <v>501</v>
      </c>
      <c r="C72" s="138" t="s">
        <v>500</v>
      </c>
      <c r="D72" s="138">
        <v>3</v>
      </c>
      <c r="E72" s="137" t="s">
        <v>240</v>
      </c>
      <c r="F72" s="139">
        <v>475</v>
      </c>
      <c r="G72" s="138" t="s">
        <v>326</v>
      </c>
      <c r="H72" s="138" t="s">
        <v>327</v>
      </c>
      <c r="I72" s="138">
        <v>475</v>
      </c>
      <c r="J72" s="137" t="s">
        <v>240</v>
      </c>
    </row>
    <row r="73" spans="1:10">
      <c r="A73" s="139">
        <v>480</v>
      </c>
      <c r="B73" s="140" t="s">
        <v>501</v>
      </c>
      <c r="C73" s="140" t="s">
        <v>500</v>
      </c>
      <c r="D73" s="138">
        <v>3</v>
      </c>
      <c r="E73" s="137" t="s">
        <v>240</v>
      </c>
      <c r="F73" s="139">
        <v>480</v>
      </c>
      <c r="G73" s="140" t="s">
        <v>324</v>
      </c>
      <c r="H73" s="140" t="s">
        <v>325</v>
      </c>
      <c r="I73" s="140">
        <v>480</v>
      </c>
      <c r="J73" s="137" t="s">
        <v>240</v>
      </c>
    </row>
    <row r="74" spans="1:10">
      <c r="A74" s="139">
        <v>483</v>
      </c>
      <c r="B74" s="138" t="s">
        <v>501</v>
      </c>
      <c r="C74" s="138" t="s">
        <v>500</v>
      </c>
      <c r="D74" s="140">
        <v>7</v>
      </c>
      <c r="E74" s="137" t="s">
        <v>235</v>
      </c>
      <c r="F74" s="139">
        <v>483</v>
      </c>
      <c r="G74" s="138" t="s">
        <v>375</v>
      </c>
      <c r="H74" s="138" t="s">
        <v>375</v>
      </c>
      <c r="I74" s="138">
        <v>483</v>
      </c>
      <c r="J74" s="137" t="s">
        <v>235</v>
      </c>
    </row>
    <row r="75" spans="1:10">
      <c r="A75" s="139">
        <v>495</v>
      </c>
      <c r="B75" s="138" t="s">
        <v>501</v>
      </c>
      <c r="C75" s="138" t="s">
        <v>500</v>
      </c>
      <c r="D75" s="138">
        <v>2</v>
      </c>
      <c r="E75" s="137" t="s">
        <v>241</v>
      </c>
      <c r="F75" s="139">
        <v>495</v>
      </c>
      <c r="G75" s="138" t="s">
        <v>460</v>
      </c>
      <c r="H75" s="138" t="s">
        <v>461</v>
      </c>
      <c r="I75" s="138">
        <v>495</v>
      </c>
      <c r="J75" s="137" t="s">
        <v>241</v>
      </c>
    </row>
    <row r="76" spans="1:10">
      <c r="A76" s="139">
        <v>490</v>
      </c>
      <c r="B76" s="140" t="s">
        <v>501</v>
      </c>
      <c r="C76" s="140" t="s">
        <v>500</v>
      </c>
      <c r="D76" s="138">
        <v>3</v>
      </c>
      <c r="E76" s="137" t="s">
        <v>240</v>
      </c>
      <c r="F76" s="139">
        <v>490</v>
      </c>
      <c r="G76" s="140" t="s">
        <v>322</v>
      </c>
      <c r="H76" s="140" t="s">
        <v>323</v>
      </c>
      <c r="I76" s="140">
        <v>490</v>
      </c>
      <c r="J76" s="137" t="s">
        <v>240</v>
      </c>
    </row>
    <row r="77" spans="1:10">
      <c r="A77" s="139">
        <v>501</v>
      </c>
      <c r="B77" s="140" t="s">
        <v>501</v>
      </c>
      <c r="C77" s="140" t="s">
        <v>500</v>
      </c>
      <c r="D77" s="138">
        <v>5</v>
      </c>
      <c r="E77" s="137" t="s">
        <v>236</v>
      </c>
      <c r="F77" s="139">
        <v>501</v>
      </c>
      <c r="G77" s="140" t="s">
        <v>398</v>
      </c>
      <c r="H77" s="140" t="s">
        <v>398</v>
      </c>
      <c r="I77" s="140">
        <v>501</v>
      </c>
      <c r="J77" s="137" t="s">
        <v>236</v>
      </c>
    </row>
    <row r="78" spans="1:10">
      <c r="A78" s="139">
        <v>541</v>
      </c>
      <c r="B78" s="138" t="s">
        <v>501</v>
      </c>
      <c r="C78" s="138" t="s">
        <v>500</v>
      </c>
      <c r="D78" s="140">
        <v>7</v>
      </c>
      <c r="E78" s="137" t="s">
        <v>235</v>
      </c>
      <c r="F78" s="139">
        <v>541</v>
      </c>
      <c r="G78" s="141" t="s">
        <v>374</v>
      </c>
      <c r="H78" s="141" t="s">
        <v>374</v>
      </c>
      <c r="I78" s="138">
        <v>541</v>
      </c>
      <c r="J78" s="137" t="s">
        <v>235</v>
      </c>
    </row>
    <row r="79" spans="1:10">
      <c r="A79" s="139">
        <v>543</v>
      </c>
      <c r="B79" s="140" t="s">
        <v>501</v>
      </c>
      <c r="C79" s="140" t="s">
        <v>500</v>
      </c>
      <c r="D79" s="138">
        <v>5</v>
      </c>
      <c r="E79" s="137" t="s">
        <v>236</v>
      </c>
      <c r="F79" s="139">
        <v>543</v>
      </c>
      <c r="G79" s="140" t="s">
        <v>397</v>
      </c>
      <c r="H79" s="140" t="s">
        <v>397</v>
      </c>
      <c r="I79" s="140">
        <v>543</v>
      </c>
      <c r="J79" s="137" t="s">
        <v>236</v>
      </c>
    </row>
    <row r="80" spans="1:10">
      <c r="A80" s="139">
        <v>576</v>
      </c>
      <c r="B80" s="138" t="s">
        <v>501</v>
      </c>
      <c r="C80" s="138" t="s">
        <v>500</v>
      </c>
      <c r="D80" s="138">
        <v>8</v>
      </c>
      <c r="E80" s="137" t="s">
        <v>237</v>
      </c>
      <c r="F80" s="139">
        <v>576</v>
      </c>
      <c r="G80" s="138" t="s">
        <v>347</v>
      </c>
      <c r="H80" s="138" t="s">
        <v>347</v>
      </c>
      <c r="I80" s="138">
        <v>576</v>
      </c>
      <c r="J80" s="137" t="s">
        <v>237</v>
      </c>
    </row>
    <row r="81" spans="1:10">
      <c r="A81" s="139">
        <v>579</v>
      </c>
      <c r="B81" s="140" t="s">
        <v>501</v>
      </c>
      <c r="C81" s="140" t="s">
        <v>500</v>
      </c>
      <c r="D81" s="140">
        <v>1</v>
      </c>
      <c r="E81" s="137" t="s">
        <v>242</v>
      </c>
      <c r="F81" s="139">
        <v>579</v>
      </c>
      <c r="G81" s="140" t="s">
        <v>452</v>
      </c>
      <c r="H81" s="140" t="s">
        <v>453</v>
      </c>
      <c r="I81" s="140">
        <v>579</v>
      </c>
      <c r="J81" s="137" t="s">
        <v>242</v>
      </c>
    </row>
    <row r="82" spans="1:10">
      <c r="A82" s="139">
        <v>585</v>
      </c>
      <c r="B82" s="138" t="s">
        <v>501</v>
      </c>
      <c r="C82" s="138" t="s">
        <v>500</v>
      </c>
      <c r="D82" s="140">
        <v>1</v>
      </c>
      <c r="E82" s="137" t="s">
        <v>242</v>
      </c>
      <c r="F82" s="139">
        <v>585</v>
      </c>
      <c r="G82" s="138" t="s">
        <v>451</v>
      </c>
      <c r="H82" s="138" t="s">
        <v>451</v>
      </c>
      <c r="I82" s="138">
        <v>585</v>
      </c>
      <c r="J82" s="137" t="s">
        <v>242</v>
      </c>
    </row>
    <row r="83" spans="1:10">
      <c r="A83" s="139">
        <v>591</v>
      </c>
      <c r="B83" s="140" t="s">
        <v>501</v>
      </c>
      <c r="C83" s="140" t="s">
        <v>500</v>
      </c>
      <c r="D83" s="140">
        <v>1</v>
      </c>
      <c r="E83" s="137" t="s">
        <v>242</v>
      </c>
      <c r="F83" s="139">
        <v>591</v>
      </c>
      <c r="G83" s="140" t="s">
        <v>450</v>
      </c>
      <c r="H83" s="140" t="s">
        <v>450</v>
      </c>
      <c r="I83" s="140">
        <v>591</v>
      </c>
      <c r="J83" s="137" t="s">
        <v>242</v>
      </c>
    </row>
    <row r="84" spans="1:10">
      <c r="A84" s="139">
        <v>604</v>
      </c>
      <c r="B84" s="138" t="s">
        <v>501</v>
      </c>
      <c r="C84" s="138" t="s">
        <v>500</v>
      </c>
      <c r="D84" s="140">
        <v>4</v>
      </c>
      <c r="E84" s="137" t="s">
        <v>238</v>
      </c>
      <c r="F84" s="139">
        <v>604</v>
      </c>
      <c r="G84" s="138" t="s">
        <v>443</v>
      </c>
      <c r="H84" s="138" t="s">
        <v>443</v>
      </c>
      <c r="I84" s="138">
        <v>604</v>
      </c>
      <c r="J84" s="137" t="s">
        <v>238</v>
      </c>
    </row>
    <row r="85" spans="1:10">
      <c r="A85" s="139">
        <v>607</v>
      </c>
      <c r="B85" s="140" t="s">
        <v>501</v>
      </c>
      <c r="C85" s="140" t="s">
        <v>500</v>
      </c>
      <c r="D85" s="140">
        <v>7</v>
      </c>
      <c r="E85" s="137" t="s">
        <v>235</v>
      </c>
      <c r="F85" s="139">
        <v>607</v>
      </c>
      <c r="G85" s="141" t="s">
        <v>373</v>
      </c>
      <c r="H85" s="141" t="s">
        <v>373</v>
      </c>
      <c r="I85" s="140">
        <v>607</v>
      </c>
      <c r="J85" s="137" t="s">
        <v>235</v>
      </c>
    </row>
    <row r="86" spans="1:10">
      <c r="A86" s="139">
        <v>615</v>
      </c>
      <c r="B86" s="138" t="s">
        <v>501</v>
      </c>
      <c r="C86" s="138" t="s">
        <v>500</v>
      </c>
      <c r="D86" s="140">
        <v>7</v>
      </c>
      <c r="E86" s="137" t="s">
        <v>235</v>
      </c>
      <c r="F86" s="139">
        <v>615</v>
      </c>
      <c r="G86" s="138" t="s">
        <v>512</v>
      </c>
      <c r="H86" s="138" t="s">
        <v>512</v>
      </c>
      <c r="I86" s="138">
        <v>615</v>
      </c>
      <c r="J86" s="137" t="s">
        <v>235</v>
      </c>
    </row>
    <row r="87" spans="1:10">
      <c r="A87" s="139">
        <v>628</v>
      </c>
      <c r="B87" s="140" t="s">
        <v>501</v>
      </c>
      <c r="C87" s="140" t="s">
        <v>500</v>
      </c>
      <c r="D87" s="138">
        <v>5</v>
      </c>
      <c r="E87" s="137" t="s">
        <v>236</v>
      </c>
      <c r="F87" s="139">
        <v>628</v>
      </c>
      <c r="G87" s="140" t="s">
        <v>396</v>
      </c>
      <c r="H87" s="140" t="s">
        <v>396</v>
      </c>
      <c r="I87" s="140">
        <v>628</v>
      </c>
      <c r="J87" s="137" t="s">
        <v>236</v>
      </c>
    </row>
    <row r="88" spans="1:10">
      <c r="A88" s="139">
        <v>631</v>
      </c>
      <c r="B88" s="138" t="s">
        <v>501</v>
      </c>
      <c r="C88" s="138" t="s">
        <v>500</v>
      </c>
      <c r="D88" s="138">
        <v>9</v>
      </c>
      <c r="E88" s="137" t="s">
        <v>234</v>
      </c>
      <c r="F88" s="139">
        <v>631</v>
      </c>
      <c r="G88" s="138" t="s">
        <v>466</v>
      </c>
      <c r="H88" s="138" t="s">
        <v>466</v>
      </c>
      <c r="I88" s="138">
        <v>631</v>
      </c>
      <c r="J88" s="137" t="s">
        <v>234</v>
      </c>
    </row>
    <row r="89" spans="1:10">
      <c r="A89" s="139">
        <v>642</v>
      </c>
      <c r="B89" s="140" t="s">
        <v>501</v>
      </c>
      <c r="C89" s="140" t="s">
        <v>500</v>
      </c>
      <c r="D89" s="138">
        <v>8</v>
      </c>
      <c r="E89" s="137" t="s">
        <v>237</v>
      </c>
      <c r="F89" s="139">
        <v>642</v>
      </c>
      <c r="G89" s="140" t="s">
        <v>346</v>
      </c>
      <c r="H89" s="140" t="s">
        <v>346</v>
      </c>
      <c r="I89" s="140">
        <v>642</v>
      </c>
      <c r="J89" s="137" t="s">
        <v>237</v>
      </c>
    </row>
    <row r="90" spans="1:10">
      <c r="A90" s="139">
        <v>647</v>
      </c>
      <c r="B90" s="138" t="s">
        <v>501</v>
      </c>
      <c r="C90" s="138" t="s">
        <v>500</v>
      </c>
      <c r="D90" s="138">
        <v>6</v>
      </c>
      <c r="E90" s="137" t="s">
        <v>239</v>
      </c>
      <c r="F90" s="139">
        <v>647</v>
      </c>
      <c r="G90" s="141" t="s">
        <v>511</v>
      </c>
      <c r="H90" s="141" t="s">
        <v>510</v>
      </c>
      <c r="I90" s="138">
        <v>647</v>
      </c>
      <c r="J90" s="137" t="s">
        <v>239</v>
      </c>
    </row>
    <row r="91" spans="1:10">
      <c r="A91" s="139">
        <v>649</v>
      </c>
      <c r="B91" s="140" t="s">
        <v>501</v>
      </c>
      <c r="C91" s="140" t="s">
        <v>500</v>
      </c>
      <c r="D91" s="140">
        <v>7</v>
      </c>
      <c r="E91" s="137" t="s">
        <v>235</v>
      </c>
      <c r="F91" s="139">
        <v>649</v>
      </c>
      <c r="G91" s="140" t="s">
        <v>509</v>
      </c>
      <c r="H91" s="140" t="s">
        <v>509</v>
      </c>
      <c r="I91" s="140">
        <v>649</v>
      </c>
      <c r="J91" s="137" t="s">
        <v>235</v>
      </c>
    </row>
    <row r="92" spans="1:10">
      <c r="A92" s="139">
        <v>652</v>
      </c>
      <c r="B92" s="138" t="s">
        <v>501</v>
      </c>
      <c r="C92" s="138" t="s">
        <v>500</v>
      </c>
      <c r="D92" s="140">
        <v>7</v>
      </c>
      <c r="E92" s="137" t="s">
        <v>235</v>
      </c>
      <c r="F92" s="139">
        <v>652</v>
      </c>
      <c r="G92" s="138" t="s">
        <v>370</v>
      </c>
      <c r="H92" s="138" t="s">
        <v>370</v>
      </c>
      <c r="I92" s="138">
        <v>652</v>
      </c>
      <c r="J92" s="137" t="s">
        <v>235</v>
      </c>
    </row>
    <row r="93" spans="1:10">
      <c r="A93" s="139">
        <v>656</v>
      </c>
      <c r="B93" s="140" t="s">
        <v>501</v>
      </c>
      <c r="C93" s="140" t="s">
        <v>500</v>
      </c>
      <c r="D93" s="138">
        <v>5</v>
      </c>
      <c r="E93" s="137" t="s">
        <v>236</v>
      </c>
      <c r="F93" s="139">
        <v>656</v>
      </c>
      <c r="G93" s="140" t="s">
        <v>394</v>
      </c>
      <c r="H93" s="140" t="s">
        <v>395</v>
      </c>
      <c r="I93" s="140">
        <v>656</v>
      </c>
      <c r="J93" s="137" t="s">
        <v>236</v>
      </c>
    </row>
    <row r="94" spans="1:10">
      <c r="A94" s="139">
        <v>658</v>
      </c>
      <c r="B94" s="138" t="s">
        <v>501</v>
      </c>
      <c r="C94" s="138" t="s">
        <v>500</v>
      </c>
      <c r="D94" s="138">
        <v>6</v>
      </c>
      <c r="E94" s="137" t="s">
        <v>239</v>
      </c>
      <c r="F94" s="139">
        <v>658</v>
      </c>
      <c r="G94" s="138" t="s">
        <v>508</v>
      </c>
      <c r="H94" s="138" t="s">
        <v>507</v>
      </c>
      <c r="I94" s="138">
        <v>658</v>
      </c>
      <c r="J94" s="137" t="s">
        <v>239</v>
      </c>
    </row>
    <row r="95" spans="1:10">
      <c r="A95" s="139">
        <v>659</v>
      </c>
      <c r="B95" s="140" t="s">
        <v>501</v>
      </c>
      <c r="C95" s="140" t="s">
        <v>500</v>
      </c>
      <c r="D95" s="138">
        <v>3</v>
      </c>
      <c r="E95" s="137" t="s">
        <v>240</v>
      </c>
      <c r="F95" s="139">
        <v>659</v>
      </c>
      <c r="G95" s="140" t="s">
        <v>320</v>
      </c>
      <c r="H95" s="140" t="s">
        <v>321</v>
      </c>
      <c r="I95" s="140">
        <v>659</v>
      </c>
      <c r="J95" s="137" t="s">
        <v>240</v>
      </c>
    </row>
    <row r="96" spans="1:10">
      <c r="A96" s="139">
        <v>660</v>
      </c>
      <c r="B96" s="138" t="s">
        <v>501</v>
      </c>
      <c r="C96" s="138" t="s">
        <v>500</v>
      </c>
      <c r="D96" s="140">
        <v>7</v>
      </c>
      <c r="E96" s="137" t="s">
        <v>235</v>
      </c>
      <c r="F96" s="139">
        <v>660</v>
      </c>
      <c r="G96" s="138" t="s">
        <v>506</v>
      </c>
      <c r="H96" s="138" t="s">
        <v>506</v>
      </c>
      <c r="I96" s="138">
        <v>660</v>
      </c>
      <c r="J96" s="137" t="s">
        <v>235</v>
      </c>
    </row>
    <row r="97" spans="1:10">
      <c r="A97" s="139">
        <v>664</v>
      </c>
      <c r="B97" s="140" t="s">
        <v>501</v>
      </c>
      <c r="C97" s="140" t="s">
        <v>500</v>
      </c>
      <c r="D97" s="138">
        <v>6</v>
      </c>
      <c r="E97" s="137" t="s">
        <v>239</v>
      </c>
      <c r="F97" s="139">
        <v>664</v>
      </c>
      <c r="G97" s="141" t="s">
        <v>505</v>
      </c>
      <c r="H97" s="141" t="s">
        <v>505</v>
      </c>
      <c r="I97" s="140">
        <v>664</v>
      </c>
      <c r="J97" s="137" t="s">
        <v>239</v>
      </c>
    </row>
    <row r="98" spans="1:10">
      <c r="A98" s="139">
        <v>665</v>
      </c>
      <c r="B98" s="138" t="s">
        <v>501</v>
      </c>
      <c r="C98" s="138" t="s">
        <v>500</v>
      </c>
      <c r="D98" s="138">
        <v>3</v>
      </c>
      <c r="E98" s="137" t="s">
        <v>240</v>
      </c>
      <c r="F98" s="139">
        <v>665</v>
      </c>
      <c r="G98" s="141" t="s">
        <v>318</v>
      </c>
      <c r="H98" s="141" t="s">
        <v>319</v>
      </c>
      <c r="I98" s="138">
        <v>665</v>
      </c>
      <c r="J98" s="137" t="s">
        <v>240</v>
      </c>
    </row>
    <row r="99" spans="1:10">
      <c r="A99" s="139">
        <v>667</v>
      </c>
      <c r="B99" s="140" t="s">
        <v>501</v>
      </c>
      <c r="C99" s="140" t="s">
        <v>500</v>
      </c>
      <c r="D99" s="140">
        <v>7</v>
      </c>
      <c r="E99" s="137" t="s">
        <v>235</v>
      </c>
      <c r="F99" s="139">
        <v>667</v>
      </c>
      <c r="G99" s="140" t="s">
        <v>368</v>
      </c>
      <c r="H99" s="140" t="s">
        <v>368</v>
      </c>
      <c r="I99" s="140">
        <v>667</v>
      </c>
      <c r="J99" s="137" t="s">
        <v>235</v>
      </c>
    </row>
    <row r="100" spans="1:10">
      <c r="A100" s="139">
        <v>670</v>
      </c>
      <c r="B100" s="138" t="s">
        <v>501</v>
      </c>
      <c r="C100" s="138" t="s">
        <v>500</v>
      </c>
      <c r="D100" s="140">
        <v>4</v>
      </c>
      <c r="E100" s="137" t="s">
        <v>238</v>
      </c>
      <c r="F100" s="139">
        <v>670</v>
      </c>
      <c r="G100" s="138" t="s">
        <v>442</v>
      </c>
      <c r="H100" s="138" t="s">
        <v>442</v>
      </c>
      <c r="I100" s="138">
        <v>670</v>
      </c>
      <c r="J100" s="137" t="s">
        <v>238</v>
      </c>
    </row>
    <row r="101" spans="1:10">
      <c r="A101" s="139">
        <v>674</v>
      </c>
      <c r="B101" s="140" t="s">
        <v>501</v>
      </c>
      <c r="C101" s="140" t="s">
        <v>500</v>
      </c>
      <c r="D101" s="140">
        <v>7</v>
      </c>
      <c r="E101" s="137" t="s">
        <v>235</v>
      </c>
      <c r="F101" s="139">
        <v>674</v>
      </c>
      <c r="G101" s="140" t="s">
        <v>367</v>
      </c>
      <c r="H101" s="140" t="s">
        <v>367</v>
      </c>
      <c r="I101" s="140">
        <v>674</v>
      </c>
      <c r="J101" s="137" t="s">
        <v>235</v>
      </c>
    </row>
    <row r="102" spans="1:10">
      <c r="A102" s="139">
        <v>679</v>
      </c>
      <c r="B102" s="138" t="s">
        <v>501</v>
      </c>
      <c r="C102" s="138" t="s">
        <v>500</v>
      </c>
      <c r="D102" s="138">
        <v>8</v>
      </c>
      <c r="E102" s="137" t="s">
        <v>237</v>
      </c>
      <c r="F102" s="139">
        <v>679</v>
      </c>
      <c r="G102" s="138" t="s">
        <v>504</v>
      </c>
      <c r="H102" s="138" t="s">
        <v>162</v>
      </c>
      <c r="I102" s="138">
        <v>679</v>
      </c>
      <c r="J102" s="137" t="s">
        <v>237</v>
      </c>
    </row>
    <row r="103" spans="1:10">
      <c r="A103" s="139">
        <v>686</v>
      </c>
      <c r="B103" s="140" t="s">
        <v>501</v>
      </c>
      <c r="C103" s="140" t="s">
        <v>500</v>
      </c>
      <c r="D103" s="138">
        <v>6</v>
      </c>
      <c r="E103" s="137" t="s">
        <v>239</v>
      </c>
      <c r="F103" s="139">
        <v>686</v>
      </c>
      <c r="G103" s="140" t="s">
        <v>419</v>
      </c>
      <c r="H103" s="140" t="s">
        <v>419</v>
      </c>
      <c r="I103" s="140">
        <v>686</v>
      </c>
      <c r="J103" s="137" t="s">
        <v>239</v>
      </c>
    </row>
    <row r="104" spans="1:10">
      <c r="A104" s="139">
        <v>42</v>
      </c>
      <c r="B104" s="138" t="s">
        <v>501</v>
      </c>
      <c r="C104" s="138" t="s">
        <v>500</v>
      </c>
      <c r="D104" s="138">
        <v>5</v>
      </c>
      <c r="E104" s="137" t="s">
        <v>236</v>
      </c>
      <c r="F104" s="139">
        <v>42</v>
      </c>
      <c r="G104" s="141" t="s">
        <v>503</v>
      </c>
      <c r="H104" s="141" t="s">
        <v>503</v>
      </c>
      <c r="I104" s="138">
        <v>42</v>
      </c>
      <c r="J104" s="137" t="s">
        <v>236</v>
      </c>
    </row>
    <row r="105" spans="1:10">
      <c r="A105" s="139">
        <v>690</v>
      </c>
      <c r="B105" s="138" t="s">
        <v>501</v>
      </c>
      <c r="C105" s="138" t="s">
        <v>500</v>
      </c>
      <c r="D105" s="140">
        <v>4</v>
      </c>
      <c r="E105" s="137" t="s">
        <v>238</v>
      </c>
      <c r="F105" s="139">
        <v>690</v>
      </c>
      <c r="G105" s="138" t="s">
        <v>163</v>
      </c>
      <c r="H105" s="138" t="s">
        <v>163</v>
      </c>
      <c r="I105" s="138">
        <v>690</v>
      </c>
      <c r="J105" s="137" t="s">
        <v>238</v>
      </c>
    </row>
    <row r="106" spans="1:10">
      <c r="A106" s="139">
        <v>736</v>
      </c>
      <c r="B106" s="138" t="s">
        <v>501</v>
      </c>
      <c r="C106" s="138" t="s">
        <v>500</v>
      </c>
      <c r="D106" s="140">
        <v>4</v>
      </c>
      <c r="E106" s="137" t="s">
        <v>238</v>
      </c>
      <c r="F106" s="139">
        <v>736</v>
      </c>
      <c r="G106" s="138" t="s">
        <v>441</v>
      </c>
      <c r="H106" s="138" t="s">
        <v>441</v>
      </c>
      <c r="I106" s="138">
        <v>736</v>
      </c>
      <c r="J106" s="137" t="s">
        <v>238</v>
      </c>
    </row>
    <row r="107" spans="1:10">
      <c r="A107" s="139">
        <v>756</v>
      </c>
      <c r="B107" s="140" t="s">
        <v>501</v>
      </c>
      <c r="C107" s="140" t="s">
        <v>500</v>
      </c>
      <c r="D107" s="140">
        <v>7</v>
      </c>
      <c r="E107" s="137" t="s">
        <v>235</v>
      </c>
      <c r="F107" s="139">
        <v>756</v>
      </c>
      <c r="G107" s="141" t="s">
        <v>364</v>
      </c>
      <c r="H107" s="141" t="s">
        <v>365</v>
      </c>
      <c r="I107" s="140">
        <v>756</v>
      </c>
      <c r="J107" s="137" t="s">
        <v>235</v>
      </c>
    </row>
    <row r="108" spans="1:10">
      <c r="A108" s="139">
        <v>761</v>
      </c>
      <c r="B108" s="138" t="s">
        <v>501</v>
      </c>
      <c r="C108" s="138" t="s">
        <v>500</v>
      </c>
      <c r="D108" s="138">
        <v>5</v>
      </c>
      <c r="E108" s="137" t="s">
        <v>236</v>
      </c>
      <c r="F108" s="139">
        <v>761</v>
      </c>
      <c r="G108" s="138" t="s">
        <v>393</v>
      </c>
      <c r="H108" s="138" t="s">
        <v>164</v>
      </c>
      <c r="I108" s="138">
        <v>761</v>
      </c>
      <c r="J108" s="137" t="s">
        <v>236</v>
      </c>
    </row>
    <row r="109" spans="1:10">
      <c r="A109" s="139">
        <v>789</v>
      </c>
      <c r="B109" s="140" t="s">
        <v>501</v>
      </c>
      <c r="C109" s="140" t="s">
        <v>500</v>
      </c>
      <c r="D109" s="138">
        <v>8</v>
      </c>
      <c r="E109" s="137" t="s">
        <v>237</v>
      </c>
      <c r="F109" s="139">
        <v>789</v>
      </c>
      <c r="G109" s="140" t="s">
        <v>343</v>
      </c>
      <c r="H109" s="140" t="s">
        <v>344</v>
      </c>
      <c r="I109" s="140">
        <v>789</v>
      </c>
      <c r="J109" s="137" t="s">
        <v>237</v>
      </c>
    </row>
    <row r="110" spans="1:10">
      <c r="A110" s="139">
        <v>790</v>
      </c>
      <c r="B110" s="138" t="s">
        <v>501</v>
      </c>
      <c r="C110" s="138" t="s">
        <v>500</v>
      </c>
      <c r="D110" s="138">
        <v>2</v>
      </c>
      <c r="E110" s="137" t="s">
        <v>241</v>
      </c>
      <c r="F110" s="139">
        <v>790</v>
      </c>
      <c r="G110" s="138" t="s">
        <v>458</v>
      </c>
      <c r="H110" s="138" t="s">
        <v>459</v>
      </c>
      <c r="I110" s="138">
        <v>790</v>
      </c>
      <c r="J110" s="137" t="s">
        <v>241</v>
      </c>
    </row>
    <row r="111" spans="1:10">
      <c r="A111" s="139">
        <v>792</v>
      </c>
      <c r="B111" s="140" t="s">
        <v>501</v>
      </c>
      <c r="C111" s="140" t="s">
        <v>500</v>
      </c>
      <c r="D111" s="138">
        <v>8</v>
      </c>
      <c r="E111" s="137" t="s">
        <v>237</v>
      </c>
      <c r="F111" s="139">
        <v>792</v>
      </c>
      <c r="G111" s="140" t="s">
        <v>342</v>
      </c>
      <c r="H111" s="140" t="s">
        <v>342</v>
      </c>
      <c r="I111" s="140">
        <v>792</v>
      </c>
      <c r="J111" s="137" t="s">
        <v>237</v>
      </c>
    </row>
    <row r="112" spans="1:10">
      <c r="A112" s="139">
        <v>809</v>
      </c>
      <c r="B112" s="138" t="s">
        <v>501</v>
      </c>
      <c r="C112" s="138" t="s">
        <v>500</v>
      </c>
      <c r="D112" s="138">
        <v>8</v>
      </c>
      <c r="E112" s="137" t="s">
        <v>237</v>
      </c>
      <c r="F112" s="139">
        <v>809</v>
      </c>
      <c r="G112" s="138" t="s">
        <v>340</v>
      </c>
      <c r="H112" s="138" t="s">
        <v>341</v>
      </c>
      <c r="I112" s="138">
        <v>809</v>
      </c>
      <c r="J112" s="137" t="s">
        <v>237</v>
      </c>
    </row>
    <row r="113" spans="1:10">
      <c r="A113" s="139">
        <v>819</v>
      </c>
      <c r="B113" s="140" t="s">
        <v>501</v>
      </c>
      <c r="C113" s="140" t="s">
        <v>500</v>
      </c>
      <c r="D113" s="138">
        <v>6</v>
      </c>
      <c r="E113" s="137" t="s">
        <v>239</v>
      </c>
      <c r="F113" s="139">
        <v>819</v>
      </c>
      <c r="G113" s="140" t="s">
        <v>418</v>
      </c>
      <c r="H113" s="140" t="s">
        <v>418</v>
      </c>
      <c r="I113" s="140">
        <v>819</v>
      </c>
      <c r="J113" s="137" t="s">
        <v>239</v>
      </c>
    </row>
    <row r="114" spans="1:10">
      <c r="A114" s="139">
        <v>837</v>
      </c>
      <c r="B114" s="138" t="s">
        <v>501</v>
      </c>
      <c r="C114" s="138" t="s">
        <v>500</v>
      </c>
      <c r="D114" s="138">
        <v>3</v>
      </c>
      <c r="E114" s="137" t="s">
        <v>240</v>
      </c>
      <c r="F114" s="139">
        <v>837</v>
      </c>
      <c r="G114" s="138" t="s">
        <v>317</v>
      </c>
      <c r="H114" s="138" t="s">
        <v>317</v>
      </c>
      <c r="I114" s="138">
        <v>837</v>
      </c>
      <c r="J114" s="137" t="s">
        <v>240</v>
      </c>
    </row>
    <row r="115" spans="1:10">
      <c r="A115" s="139">
        <v>842</v>
      </c>
      <c r="B115" s="140" t="s">
        <v>501</v>
      </c>
      <c r="C115" s="140" t="s">
        <v>500</v>
      </c>
      <c r="D115" s="138">
        <v>5</v>
      </c>
      <c r="E115" s="137" t="s">
        <v>236</v>
      </c>
      <c r="F115" s="139">
        <v>842</v>
      </c>
      <c r="G115" s="140" t="s">
        <v>392</v>
      </c>
      <c r="H115" s="140" t="s">
        <v>392</v>
      </c>
      <c r="I115" s="140">
        <v>842</v>
      </c>
      <c r="J115" s="137" t="s">
        <v>236</v>
      </c>
    </row>
    <row r="116" spans="1:10">
      <c r="A116" s="139">
        <v>847</v>
      </c>
      <c r="B116" s="138" t="s">
        <v>501</v>
      </c>
      <c r="C116" s="138" t="s">
        <v>500</v>
      </c>
      <c r="D116" s="138">
        <v>8</v>
      </c>
      <c r="E116" s="137" t="s">
        <v>237</v>
      </c>
      <c r="F116" s="139">
        <v>847</v>
      </c>
      <c r="G116" s="138" t="s">
        <v>339</v>
      </c>
      <c r="H116" s="138" t="s">
        <v>339</v>
      </c>
      <c r="I116" s="138">
        <v>847</v>
      </c>
      <c r="J116" s="137" t="s">
        <v>237</v>
      </c>
    </row>
    <row r="117" spans="1:10">
      <c r="A117" s="139">
        <v>854</v>
      </c>
      <c r="B117" s="140" t="s">
        <v>501</v>
      </c>
      <c r="C117" s="140" t="s">
        <v>500</v>
      </c>
      <c r="D117" s="138">
        <v>6</v>
      </c>
      <c r="E117" s="137" t="s">
        <v>239</v>
      </c>
      <c r="F117" s="139">
        <v>854</v>
      </c>
      <c r="G117" s="140" t="s">
        <v>417</v>
      </c>
      <c r="H117" s="140" t="s">
        <v>417</v>
      </c>
      <c r="I117" s="140">
        <v>854</v>
      </c>
      <c r="J117" s="137" t="s">
        <v>239</v>
      </c>
    </row>
    <row r="118" spans="1:10">
      <c r="A118" s="139">
        <v>856</v>
      </c>
      <c r="B118" s="138" t="s">
        <v>501</v>
      </c>
      <c r="C118" s="138" t="s">
        <v>500</v>
      </c>
      <c r="D118" s="138">
        <v>8</v>
      </c>
      <c r="E118" s="137" t="s">
        <v>237</v>
      </c>
      <c r="F118" s="139">
        <v>856</v>
      </c>
      <c r="G118" s="138" t="s">
        <v>337</v>
      </c>
      <c r="H118" s="138" t="s">
        <v>338</v>
      </c>
      <c r="I118" s="138">
        <v>856</v>
      </c>
      <c r="J118" s="137" t="s">
        <v>237</v>
      </c>
    </row>
    <row r="119" spans="1:10">
      <c r="A119" s="139">
        <v>858</v>
      </c>
      <c r="B119" s="140" t="s">
        <v>501</v>
      </c>
      <c r="C119" s="140" t="s">
        <v>500</v>
      </c>
      <c r="D119" s="140">
        <v>4</v>
      </c>
      <c r="E119" s="137" t="s">
        <v>238</v>
      </c>
      <c r="F119" s="139">
        <v>858</v>
      </c>
      <c r="G119" s="140" t="s">
        <v>439</v>
      </c>
      <c r="H119" s="140" t="s">
        <v>440</v>
      </c>
      <c r="I119" s="140">
        <v>858</v>
      </c>
      <c r="J119" s="137" t="s">
        <v>238</v>
      </c>
    </row>
    <row r="120" spans="1:10">
      <c r="A120" s="139">
        <v>861</v>
      </c>
      <c r="B120" s="138" t="s">
        <v>501</v>
      </c>
      <c r="C120" s="138" t="s">
        <v>500</v>
      </c>
      <c r="D120" s="138">
        <v>8</v>
      </c>
      <c r="E120" s="137" t="s">
        <v>237</v>
      </c>
      <c r="F120" s="139">
        <v>861</v>
      </c>
      <c r="G120" s="138" t="s">
        <v>336</v>
      </c>
      <c r="H120" s="138" t="s">
        <v>336</v>
      </c>
      <c r="I120" s="138">
        <v>861</v>
      </c>
      <c r="J120" s="137" t="s">
        <v>237</v>
      </c>
    </row>
    <row r="121" spans="1:10">
      <c r="A121" s="139">
        <v>873</v>
      </c>
      <c r="B121" s="140" t="s">
        <v>501</v>
      </c>
      <c r="C121" s="140" t="s">
        <v>500</v>
      </c>
      <c r="D121" s="138">
        <v>3</v>
      </c>
      <c r="E121" s="137" t="s">
        <v>240</v>
      </c>
      <c r="F121" s="139">
        <v>873</v>
      </c>
      <c r="G121" s="140" t="s">
        <v>502</v>
      </c>
      <c r="H121" s="140" t="s">
        <v>316</v>
      </c>
      <c r="I121" s="140">
        <v>873</v>
      </c>
      <c r="J121" s="137" t="s">
        <v>240</v>
      </c>
    </row>
    <row r="122" spans="1:10">
      <c r="A122" s="139">
        <v>885</v>
      </c>
      <c r="B122" s="138" t="s">
        <v>501</v>
      </c>
      <c r="C122" s="138" t="s">
        <v>500</v>
      </c>
      <c r="D122" s="140">
        <v>4</v>
      </c>
      <c r="E122" s="137" t="s">
        <v>238</v>
      </c>
      <c r="F122" s="139">
        <v>885</v>
      </c>
      <c r="G122" s="138" t="s">
        <v>437</v>
      </c>
      <c r="H122" s="138" t="s">
        <v>438</v>
      </c>
      <c r="I122" s="138">
        <v>885</v>
      </c>
      <c r="J122" s="137" t="s">
        <v>238</v>
      </c>
    </row>
    <row r="123" spans="1:10">
      <c r="A123" s="139">
        <v>887</v>
      </c>
      <c r="B123" s="140" t="s">
        <v>501</v>
      </c>
      <c r="C123" s="140" t="s">
        <v>500</v>
      </c>
      <c r="D123" s="138">
        <v>6</v>
      </c>
      <c r="E123" s="137" t="s">
        <v>239</v>
      </c>
      <c r="F123" s="139">
        <v>887</v>
      </c>
      <c r="G123" s="140" t="s">
        <v>416</v>
      </c>
      <c r="H123" s="140" t="s">
        <v>416</v>
      </c>
      <c r="I123" s="140">
        <v>887</v>
      </c>
      <c r="J123" s="137" t="s">
        <v>239</v>
      </c>
    </row>
    <row r="124" spans="1:10">
      <c r="A124" s="139">
        <v>890</v>
      </c>
      <c r="B124" s="138" t="s">
        <v>501</v>
      </c>
      <c r="C124" s="138" t="s">
        <v>500</v>
      </c>
      <c r="D124" s="140">
        <v>4</v>
      </c>
      <c r="E124" s="137" t="s">
        <v>238</v>
      </c>
      <c r="F124" s="139">
        <v>890</v>
      </c>
      <c r="G124" s="138" t="s">
        <v>435</v>
      </c>
      <c r="H124" s="138" t="s">
        <v>436</v>
      </c>
      <c r="I124" s="138">
        <v>890</v>
      </c>
      <c r="J124" s="137" t="s">
        <v>238</v>
      </c>
    </row>
    <row r="125" spans="1:10">
      <c r="A125" s="139">
        <v>893</v>
      </c>
      <c r="B125" s="140" t="s">
        <v>501</v>
      </c>
      <c r="C125" s="140" t="s">
        <v>500</v>
      </c>
      <c r="D125" s="140">
        <v>1</v>
      </c>
      <c r="E125" s="137" t="s">
        <v>242</v>
      </c>
      <c r="F125" s="139">
        <v>893</v>
      </c>
      <c r="G125" s="140" t="s">
        <v>448</v>
      </c>
      <c r="H125" s="140" t="s">
        <v>449</v>
      </c>
      <c r="I125" s="140">
        <v>893</v>
      </c>
      <c r="J125" s="137" t="s">
        <v>242</v>
      </c>
    </row>
    <row r="126" spans="1:10">
      <c r="A126" s="139">
        <v>895</v>
      </c>
      <c r="B126" s="138" t="s">
        <v>501</v>
      </c>
      <c r="C126" s="138" t="s">
        <v>500</v>
      </c>
      <c r="D126" s="138">
        <v>2</v>
      </c>
      <c r="E126" s="137" t="s">
        <v>241</v>
      </c>
      <c r="F126" s="139">
        <v>895</v>
      </c>
      <c r="G126" s="138" t="s">
        <v>457</v>
      </c>
      <c r="H126" s="138" t="s">
        <v>457</v>
      </c>
      <c r="I126" s="138">
        <v>895</v>
      </c>
      <c r="J126" s="137" t="s">
        <v>241</v>
      </c>
    </row>
  </sheetData>
  <autoFilter ref="B1:J126"/>
  <conditionalFormatting sqref="G59">
    <cfRule type="cellIs" dxfId="28" priority="25" stopIfTrue="1" operator="equal">
      <formula>0</formula>
    </cfRule>
  </conditionalFormatting>
  <conditionalFormatting sqref="G107">
    <cfRule type="cellIs" dxfId="27" priority="24" stopIfTrue="1" operator="equal">
      <formula>0</formula>
    </cfRule>
  </conditionalFormatting>
  <conditionalFormatting sqref="G85">
    <cfRule type="cellIs" dxfId="26" priority="23" stopIfTrue="1" operator="equal">
      <formula>0</formula>
    </cfRule>
  </conditionalFormatting>
  <conditionalFormatting sqref="G78">
    <cfRule type="cellIs" dxfId="25" priority="22" stopIfTrue="1" operator="equal">
      <formula>0</formula>
    </cfRule>
  </conditionalFormatting>
  <conditionalFormatting sqref="G97">
    <cfRule type="cellIs" dxfId="24" priority="21" stopIfTrue="1" operator="equal">
      <formula>0</formula>
    </cfRule>
  </conditionalFormatting>
  <conditionalFormatting sqref="G90">
    <cfRule type="cellIs" dxfId="23" priority="20" stopIfTrue="1" operator="equal">
      <formula>0</formula>
    </cfRule>
  </conditionalFormatting>
  <conditionalFormatting sqref="G46">
    <cfRule type="cellIs" dxfId="22" priority="19" stopIfTrue="1" operator="equal">
      <formula>0</formula>
    </cfRule>
  </conditionalFormatting>
  <conditionalFormatting sqref="G41">
    <cfRule type="cellIs" dxfId="21" priority="18" stopIfTrue="1" operator="equal">
      <formula>0</formula>
    </cfRule>
  </conditionalFormatting>
  <conditionalFormatting sqref="G104">
    <cfRule type="cellIs" dxfId="20" priority="17" stopIfTrue="1" operator="equal">
      <formula>0</formula>
    </cfRule>
  </conditionalFormatting>
  <conditionalFormatting sqref="G11">
    <cfRule type="cellIs" dxfId="19" priority="16" stopIfTrue="1" operator="equal">
      <formula>0</formula>
    </cfRule>
  </conditionalFormatting>
  <conditionalFormatting sqref="G98">
    <cfRule type="cellIs" dxfId="18" priority="15" stopIfTrue="1" operator="equal">
      <formula>0</formula>
    </cfRule>
  </conditionalFormatting>
  <conditionalFormatting sqref="H59">
    <cfRule type="cellIs" dxfId="17" priority="14" stopIfTrue="1" operator="equal">
      <formula>0</formula>
    </cfRule>
  </conditionalFormatting>
  <conditionalFormatting sqref="H107">
    <cfRule type="cellIs" dxfId="16" priority="13" stopIfTrue="1" operator="equal">
      <formula>0</formula>
    </cfRule>
  </conditionalFormatting>
  <conditionalFormatting sqref="H85">
    <cfRule type="cellIs" dxfId="15" priority="12" stopIfTrue="1" operator="equal">
      <formula>0</formula>
    </cfRule>
  </conditionalFormatting>
  <conditionalFormatting sqref="H78">
    <cfRule type="cellIs" dxfId="14" priority="11" stopIfTrue="1" operator="equal">
      <formula>0</formula>
    </cfRule>
  </conditionalFormatting>
  <conditionalFormatting sqref="H97">
    <cfRule type="cellIs" dxfId="13" priority="10" stopIfTrue="1" operator="equal">
      <formula>0</formula>
    </cfRule>
  </conditionalFormatting>
  <conditionalFormatting sqref="H90">
    <cfRule type="cellIs" dxfId="12" priority="9" stopIfTrue="1" operator="equal">
      <formula>0</formula>
    </cfRule>
  </conditionalFormatting>
  <conditionalFormatting sqref="H46">
    <cfRule type="cellIs" dxfId="11" priority="8" stopIfTrue="1" operator="equal">
      <formula>0</formula>
    </cfRule>
  </conditionalFormatting>
  <conditionalFormatting sqref="H41">
    <cfRule type="cellIs" dxfId="10" priority="7" stopIfTrue="1" operator="equal">
      <formula>0</formula>
    </cfRule>
  </conditionalFormatting>
  <conditionalFormatting sqref="H104">
    <cfRule type="cellIs" dxfId="9" priority="6" stopIfTrue="1" operator="equal">
      <formula>0</formula>
    </cfRule>
  </conditionalFormatting>
  <conditionalFormatting sqref="H11">
    <cfRule type="cellIs" dxfId="8" priority="5" stopIfTrue="1" operator="equal">
      <formula>0</formula>
    </cfRule>
  </conditionalFormatting>
  <conditionalFormatting sqref="H98">
    <cfRule type="cellIs" dxfId="7" priority="4" stopIfTrue="1" operator="equal">
      <formula>0</formula>
    </cfRule>
  </conditionalFormatting>
  <conditionalFormatting sqref="F6:F126 I6:I126">
    <cfRule type="expression" dxfId="6" priority="28" stopIfTrue="1">
      <formula>$B5&lt;&gt;$B6</formula>
    </cfRule>
  </conditionalFormatting>
  <conditionalFormatting sqref="F5 I5">
    <cfRule type="expression" dxfId="5" priority="29" stopIfTrue="1">
      <formula>#REF!&lt;&gt;$B5</formula>
    </cfRule>
  </conditionalFormatting>
  <conditionalFormatting sqref="A6:A126">
    <cfRule type="expression" dxfId="4" priority="2" stopIfTrue="1">
      <formula>$B5&lt;&gt;$B6</formula>
    </cfRule>
  </conditionalFormatting>
  <conditionalFormatting sqref="A5">
    <cfRule type="expression" dxfId="3" priority="3" stopIfTrue="1">
      <formula>#REF!&lt;&gt;$B5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stopIfTrue="1" id="{D3DF740F-138F-4476-B27E-AD2AA23D1232}">
            <xm:f>'C:\Users\DLOPEZVA\Desktop\[COBERTURA EN SALUD DICIEMBRE 2012.xlsx]MUNICIPIO DIC 2012'!#REF!&lt;&gt;'C:\Users\DLOPEZVA\Desktop\[COBERTURA EN SALUD DICIEMBRE 2012.xlsx]MUNICIPIO DIC 2012'!#REF!</xm:f>
            <x14:dxf>
              <border>
                <top style="thin">
                  <color indexed="64"/>
                </top>
              </border>
            </x14:dxf>
          </x14:cfRule>
          <xm:sqref>F2:F4</xm:sqref>
        </x14:conditionalFormatting>
        <x14:conditionalFormatting xmlns:xm="http://schemas.microsoft.com/office/excel/2006/main">
          <x14:cfRule type="expression" priority="26" stopIfTrue="1" id="{C9E0E9F7-56B4-4F03-9EDF-FFCFDA5F4CEE}">
            <xm:f>'C:\Users\DLOPEZVA\Desktop\[COBERTURA EN SALUD DICIEMBRE 2012.xlsx]MUNICIPIO DIC 2012'!#REF!&lt;&gt;'C:\Users\DLOPEZVA\Desktop\[COBERTURA EN SALUD DICIEMBRE 2012.xlsx]MUNICIPIO DIC 2012'!#REF!</xm:f>
            <x14:dxf>
              <border>
                <top style="thin">
                  <color indexed="64"/>
                </top>
              </border>
            </x14:dxf>
          </x14:cfRule>
          <xm:sqref>I2:I4</xm:sqref>
        </x14:conditionalFormatting>
        <x14:conditionalFormatting xmlns:xm="http://schemas.microsoft.com/office/excel/2006/main">
          <x14:cfRule type="expression" priority="1" stopIfTrue="1" id="{02243D0B-F8BD-431E-A8AD-58EBE49A1B55}">
            <xm:f>'C:\Users\DLOPEZVA\Desktop\[COBERTURA EN SALUD DICIEMBRE 2012.xlsx]MUNICIPIO DIC 2012'!#REF!&lt;&gt;'C:\Users\DLOPEZVA\Desktop\[COBERTURA EN SALUD DICIEMBRE 2012.xlsx]MUNICIPIO DIC 2012'!#REF!</xm:f>
            <x14:dxf>
              <border>
                <top style="thin">
                  <color indexed="64"/>
                </top>
              </border>
            </x14:dxf>
          </x14:cfRule>
          <xm:sqref>A2:A4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A5" sqref="A5"/>
    </sheetView>
  </sheetViews>
  <sheetFormatPr baseColWidth="10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s="13" customFormat="1" ht="30" customHeight="1">
      <c r="A1" s="706" t="s">
        <v>666</v>
      </c>
      <c r="B1" s="706"/>
      <c r="D1" s="706" t="s">
        <v>822</v>
      </c>
      <c r="E1" s="706"/>
    </row>
    <row r="2" spans="1:5" ht="15" customHeight="1" thickBot="1">
      <c r="A2" s="173" t="s">
        <v>571</v>
      </c>
      <c r="B2" s="174" t="s">
        <v>572</v>
      </c>
      <c r="D2" s="27" t="s">
        <v>158</v>
      </c>
      <c r="E2" s="27" t="s">
        <v>157</v>
      </c>
    </row>
    <row r="3" spans="1:5" ht="15" customHeight="1" thickBot="1">
      <c r="A3" s="170" t="s">
        <v>573</v>
      </c>
      <c r="B3" s="171" t="s">
        <v>574</v>
      </c>
      <c r="D3" s="160" t="s">
        <v>0</v>
      </c>
      <c r="E3" s="161" t="s">
        <v>300</v>
      </c>
    </row>
    <row r="4" spans="1:5" ht="15" customHeight="1" thickBot="1">
      <c r="A4" s="170" t="s">
        <v>575</v>
      </c>
      <c r="B4" s="171" t="s">
        <v>576</v>
      </c>
      <c r="D4" s="160" t="s">
        <v>3</v>
      </c>
      <c r="E4" s="161" t="s">
        <v>187</v>
      </c>
    </row>
    <row r="5" spans="1:5" ht="15" customHeight="1" thickBot="1">
      <c r="A5" s="170" t="s">
        <v>577</v>
      </c>
      <c r="B5" s="171" t="s">
        <v>578</v>
      </c>
      <c r="D5" s="163" t="s">
        <v>1</v>
      </c>
      <c r="E5" s="163" t="s">
        <v>185</v>
      </c>
    </row>
    <row r="6" spans="1:5" ht="15" customHeight="1" thickBot="1">
      <c r="A6" s="170" t="s">
        <v>579</v>
      </c>
      <c r="B6" s="171" t="s">
        <v>580</v>
      </c>
      <c r="D6" s="163" t="s">
        <v>2</v>
      </c>
      <c r="E6" s="163" t="s">
        <v>186</v>
      </c>
    </row>
    <row r="7" spans="1:5" ht="15" customHeight="1" thickBot="1">
      <c r="A7" s="170" t="s">
        <v>581</v>
      </c>
      <c r="B7" s="171" t="s">
        <v>582</v>
      </c>
      <c r="D7" s="160" t="s">
        <v>4</v>
      </c>
      <c r="E7" s="161" t="s">
        <v>188</v>
      </c>
    </row>
    <row r="8" spans="1:5" ht="15" customHeight="1" thickBot="1">
      <c r="A8" s="170" t="s">
        <v>583</v>
      </c>
      <c r="B8" s="171" t="s">
        <v>584</v>
      </c>
      <c r="D8" s="160" t="s">
        <v>5</v>
      </c>
      <c r="E8" s="164" t="s">
        <v>189</v>
      </c>
    </row>
    <row r="9" spans="1:5" ht="15" customHeight="1" thickBot="1">
      <c r="A9" s="170" t="s">
        <v>585</v>
      </c>
      <c r="B9" s="171" t="s">
        <v>586</v>
      </c>
    </row>
    <row r="10" spans="1:5" ht="15" customHeight="1" thickBot="1">
      <c r="A10" s="170" t="s">
        <v>587</v>
      </c>
      <c r="B10" s="171" t="s">
        <v>588</v>
      </c>
    </row>
    <row r="11" spans="1:5" ht="15" customHeight="1" thickBot="1">
      <c r="A11" s="170" t="s">
        <v>589</v>
      </c>
      <c r="B11" s="171" t="s">
        <v>590</v>
      </c>
    </row>
    <row r="12" spans="1:5" ht="15" customHeight="1" thickBot="1">
      <c r="A12" s="170" t="s">
        <v>591</v>
      </c>
      <c r="B12" s="171" t="s">
        <v>592</v>
      </c>
    </row>
    <row r="13" spans="1:5" ht="15" customHeight="1" thickBot="1">
      <c r="A13" s="170" t="s">
        <v>593</v>
      </c>
      <c r="B13" s="171" t="s">
        <v>594</v>
      </c>
    </row>
    <row r="14" spans="1:5" ht="15" customHeight="1" thickBot="1">
      <c r="A14" s="170" t="s">
        <v>595</v>
      </c>
      <c r="B14" s="171" t="s">
        <v>596</v>
      </c>
    </row>
    <row r="15" spans="1:5" ht="15" customHeight="1" thickBot="1">
      <c r="A15" s="170" t="s">
        <v>597</v>
      </c>
      <c r="B15" s="171" t="s">
        <v>598</v>
      </c>
    </row>
    <row r="16" spans="1:5" ht="15" customHeight="1" thickBot="1">
      <c r="A16" s="170" t="s">
        <v>599</v>
      </c>
      <c r="B16" s="171" t="s">
        <v>600</v>
      </c>
    </row>
    <row r="17" spans="1:5" ht="15" customHeight="1">
      <c r="A17" s="172"/>
    </row>
    <row r="18" spans="1:5" s="13" customFormat="1" ht="15" customHeight="1">
      <c r="A18" s="172"/>
    </row>
    <row r="19" spans="1:5" ht="40.5" customHeight="1" thickBot="1">
      <c r="A19" s="706" t="s">
        <v>667</v>
      </c>
      <c r="B19" s="706"/>
      <c r="D19" s="706" t="s">
        <v>823</v>
      </c>
      <c r="E19" s="706"/>
    </row>
    <row r="20" spans="1:5" ht="15" customHeight="1" thickBot="1">
      <c r="A20" s="168" t="s">
        <v>571</v>
      </c>
      <c r="B20" s="169" t="s">
        <v>572</v>
      </c>
      <c r="D20" s="54" t="s">
        <v>194</v>
      </c>
      <c r="E20" s="54" t="s">
        <v>195</v>
      </c>
    </row>
    <row r="21" spans="1:5" ht="15" customHeight="1" thickBot="1">
      <c r="A21" s="170" t="s">
        <v>601</v>
      </c>
      <c r="B21" s="171" t="s">
        <v>602</v>
      </c>
      <c r="D21" s="30" t="s">
        <v>198</v>
      </c>
      <c r="E21" s="30" t="s">
        <v>261</v>
      </c>
    </row>
    <row r="22" spans="1:5" ht="15" customHeight="1" thickBot="1">
      <c r="A22" s="170" t="s">
        <v>603</v>
      </c>
      <c r="B22" s="171" t="s">
        <v>604</v>
      </c>
      <c r="D22" s="30" t="s">
        <v>199</v>
      </c>
      <c r="E22" s="30" t="s">
        <v>200</v>
      </c>
    </row>
    <row r="23" spans="1:5" ht="15" customHeight="1" thickBot="1">
      <c r="A23" s="170" t="s">
        <v>605</v>
      </c>
      <c r="B23" s="171" t="s">
        <v>606</v>
      </c>
      <c r="D23" s="30" t="s">
        <v>201</v>
      </c>
      <c r="E23" s="30" t="s">
        <v>202</v>
      </c>
    </row>
    <row r="24" spans="1:5" ht="15" customHeight="1" thickBot="1">
      <c r="A24" s="170" t="s">
        <v>607</v>
      </c>
      <c r="B24" s="171" t="s">
        <v>608</v>
      </c>
      <c r="D24" s="30" t="s">
        <v>203</v>
      </c>
      <c r="E24" s="30" t="s">
        <v>204</v>
      </c>
    </row>
    <row r="25" spans="1:5" ht="15" customHeight="1" thickBot="1">
      <c r="A25" s="170" t="s">
        <v>609</v>
      </c>
      <c r="B25" s="171" t="s">
        <v>610</v>
      </c>
      <c r="D25" s="30" t="s">
        <v>205</v>
      </c>
      <c r="E25" s="30" t="s">
        <v>263</v>
      </c>
    </row>
    <row r="26" spans="1:5" ht="15" customHeight="1" thickBot="1">
      <c r="A26" s="170" t="s">
        <v>611</v>
      </c>
      <c r="B26" s="171" t="s">
        <v>612</v>
      </c>
      <c r="D26" s="30" t="s">
        <v>206</v>
      </c>
      <c r="E26" s="30" t="s">
        <v>315</v>
      </c>
    </row>
    <row r="27" spans="1:5" ht="15" customHeight="1" thickBot="1">
      <c r="A27" s="170" t="s">
        <v>613</v>
      </c>
      <c r="B27" s="171" t="s">
        <v>614</v>
      </c>
      <c r="D27" s="30" t="s">
        <v>207</v>
      </c>
      <c r="E27" s="30" t="s">
        <v>262</v>
      </c>
    </row>
    <row r="28" spans="1:5" ht="15" customHeight="1" thickBot="1">
      <c r="A28" s="170" t="s">
        <v>615</v>
      </c>
      <c r="B28" s="171" t="s">
        <v>616</v>
      </c>
      <c r="D28" s="30" t="s">
        <v>270</v>
      </c>
      <c r="E28" s="30" t="s">
        <v>271</v>
      </c>
    </row>
    <row r="29" spans="1:5" ht="15" customHeight="1" thickBot="1">
      <c r="A29" s="170" t="s">
        <v>617</v>
      </c>
      <c r="B29" s="171" t="s">
        <v>618</v>
      </c>
      <c r="D29" s="30" t="s">
        <v>208</v>
      </c>
      <c r="E29" s="30" t="s">
        <v>209</v>
      </c>
    </row>
    <row r="30" spans="1:5" ht="15" customHeight="1" thickBot="1">
      <c r="A30" s="170" t="s">
        <v>619</v>
      </c>
      <c r="B30" s="171" t="s">
        <v>620</v>
      </c>
      <c r="D30" s="30" t="s">
        <v>178</v>
      </c>
      <c r="E30" s="30" t="s">
        <v>210</v>
      </c>
    </row>
    <row r="31" spans="1:5" ht="15" customHeight="1" thickBot="1">
      <c r="A31" s="170" t="s">
        <v>621</v>
      </c>
      <c r="B31" s="171" t="s">
        <v>622</v>
      </c>
      <c r="D31" s="30" t="s">
        <v>211</v>
      </c>
      <c r="E31" s="30" t="s">
        <v>260</v>
      </c>
    </row>
    <row r="32" spans="1:5" ht="15" customHeight="1" thickBot="1">
      <c r="A32" s="170" t="s">
        <v>623</v>
      </c>
      <c r="B32" s="171" t="s">
        <v>624</v>
      </c>
      <c r="D32" s="30" t="s">
        <v>494</v>
      </c>
      <c r="E32" s="30" t="s">
        <v>265</v>
      </c>
    </row>
    <row r="33" spans="1:5" ht="15" customHeight="1" thickBot="1">
      <c r="A33" s="170" t="s">
        <v>625</v>
      </c>
      <c r="B33" s="171" t="s">
        <v>626</v>
      </c>
      <c r="D33" s="30" t="s">
        <v>493</v>
      </c>
      <c r="E33" s="30" t="s">
        <v>267</v>
      </c>
    </row>
    <row r="34" spans="1:5" ht="15" customHeight="1" thickBot="1">
      <c r="A34" s="170" t="s">
        <v>628</v>
      </c>
      <c r="B34" s="171" t="s">
        <v>629</v>
      </c>
      <c r="D34" s="30" t="s">
        <v>212</v>
      </c>
      <c r="E34" s="30" t="s">
        <v>258</v>
      </c>
    </row>
    <row r="35" spans="1:5" ht="15" customHeight="1" thickBot="1">
      <c r="A35" s="170" t="s">
        <v>630</v>
      </c>
      <c r="B35" s="171" t="s">
        <v>631</v>
      </c>
      <c r="D35" s="30" t="s">
        <v>269</v>
      </c>
      <c r="E35" s="30" t="s">
        <v>268</v>
      </c>
    </row>
    <row r="36" spans="1:5" ht="15" customHeight="1" thickBot="1">
      <c r="A36" s="170" t="s">
        <v>632</v>
      </c>
      <c r="B36" s="171" t="s">
        <v>633</v>
      </c>
      <c r="D36" s="30" t="s">
        <v>179</v>
      </c>
      <c r="E36" s="30" t="s">
        <v>264</v>
      </c>
    </row>
    <row r="37" spans="1:5" ht="15" customHeight="1" thickBot="1">
      <c r="A37" s="170" t="s">
        <v>634</v>
      </c>
      <c r="B37" s="171" t="s">
        <v>635</v>
      </c>
      <c r="D37" s="30" t="s">
        <v>214</v>
      </c>
      <c r="E37" s="30" t="s">
        <v>259</v>
      </c>
    </row>
    <row r="38" spans="1:5" ht="15" customHeight="1" thickBot="1">
      <c r="A38" s="170" t="s">
        <v>636</v>
      </c>
      <c r="B38" s="171" t="s">
        <v>637</v>
      </c>
      <c r="D38" s="30" t="s">
        <v>213</v>
      </c>
      <c r="E38" s="30" t="s">
        <v>218</v>
      </c>
    </row>
    <row r="39" spans="1:5" ht="15" customHeight="1" thickBot="1">
      <c r="A39" s="170" t="s">
        <v>638</v>
      </c>
      <c r="B39" s="171" t="s">
        <v>639</v>
      </c>
      <c r="D39" s="30" t="s">
        <v>216</v>
      </c>
      <c r="E39" s="30" t="s">
        <v>495</v>
      </c>
    </row>
    <row r="40" spans="1:5" ht="15" customHeight="1" thickBot="1">
      <c r="A40" s="170" t="s">
        <v>640</v>
      </c>
      <c r="B40" s="171" t="s">
        <v>641</v>
      </c>
    </row>
    <row r="41" spans="1:5" ht="15" customHeight="1" thickBot="1">
      <c r="A41" s="170" t="s">
        <v>642</v>
      </c>
      <c r="B41" s="171" t="s">
        <v>643</v>
      </c>
    </row>
    <row r="42" spans="1:5" ht="15" customHeight="1" thickBot="1">
      <c r="A42" s="170" t="s">
        <v>644</v>
      </c>
      <c r="B42" s="171" t="s">
        <v>645</v>
      </c>
    </row>
    <row r="43" spans="1:5" ht="15" customHeight="1" thickBot="1">
      <c r="A43" s="170" t="s">
        <v>646</v>
      </c>
      <c r="B43" s="171" t="s">
        <v>647</v>
      </c>
    </row>
    <row r="44" spans="1:5" ht="15" customHeight="1" thickBot="1">
      <c r="A44" s="170" t="s">
        <v>648</v>
      </c>
      <c r="B44" s="171" t="s">
        <v>649</v>
      </c>
    </row>
    <row r="45" spans="1:5" ht="15" customHeight="1" thickBot="1">
      <c r="A45" s="170" t="s">
        <v>650</v>
      </c>
      <c r="B45" s="171" t="s">
        <v>651</v>
      </c>
    </row>
    <row r="46" spans="1:5" ht="15" customHeight="1" thickBot="1">
      <c r="A46" s="170" t="s">
        <v>652</v>
      </c>
      <c r="B46" s="171" t="s">
        <v>653</v>
      </c>
    </row>
    <row r="47" spans="1:5" ht="24" customHeight="1" thickBot="1">
      <c r="A47" s="170" t="s">
        <v>654</v>
      </c>
      <c r="B47" s="171" t="s">
        <v>655</v>
      </c>
    </row>
    <row r="48" spans="1:5" ht="15" customHeight="1" thickBot="1">
      <c r="A48" s="170" t="s">
        <v>656</v>
      </c>
      <c r="B48" s="171" t="s">
        <v>657</v>
      </c>
    </row>
    <row r="49" spans="1:2" ht="15" customHeight="1" thickBot="1">
      <c r="A49" s="170" t="s">
        <v>658</v>
      </c>
      <c r="B49" s="171" t="s">
        <v>659</v>
      </c>
    </row>
    <row r="50" spans="1:2" ht="15" customHeight="1" thickBot="1">
      <c r="A50" s="170" t="s">
        <v>660</v>
      </c>
      <c r="B50" s="171" t="s">
        <v>661</v>
      </c>
    </row>
    <row r="51" spans="1:2" ht="15" customHeight="1" thickBot="1">
      <c r="A51" s="170" t="s">
        <v>662</v>
      </c>
      <c r="B51" s="171" t="s">
        <v>663</v>
      </c>
    </row>
    <row r="52" spans="1:2" ht="15" customHeight="1" thickBot="1">
      <c r="A52" s="170" t="s">
        <v>664</v>
      </c>
      <c r="B52" s="171" t="s">
        <v>665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9900"/>
  </sheetPr>
  <dimension ref="A1:AE169"/>
  <sheetViews>
    <sheetView tabSelected="1" zoomScaleNormal="100" zoomScaleSheetLayoutView="90" workbookViewId="0">
      <selection activeCell="A5" sqref="A5"/>
    </sheetView>
  </sheetViews>
  <sheetFormatPr baseColWidth="10" defaultColWidth="11.42578125" defaultRowHeight="15" customHeight="1" outlineLevelRow="2"/>
  <cols>
    <col min="1" max="1" width="10.7109375" style="13" customWidth="1"/>
    <col min="2" max="2" width="31.5703125" style="13" customWidth="1"/>
    <col min="3" max="3" width="14.7109375" style="183" customWidth="1"/>
    <col min="4" max="4" width="12.28515625" style="183" customWidth="1"/>
    <col min="5" max="5" width="8.85546875" style="183" customWidth="1"/>
    <col min="6" max="6" width="10.7109375" style="183" customWidth="1"/>
    <col min="7" max="7" width="11.42578125" style="183" customWidth="1"/>
    <col min="8" max="8" width="11.140625" style="183" customWidth="1"/>
    <col min="9" max="9" width="10.7109375" style="183" customWidth="1"/>
    <col min="10" max="10" width="9.7109375" style="183" customWidth="1"/>
    <col min="11" max="11" width="10.7109375" style="183" customWidth="1"/>
    <col min="12" max="12" width="11.85546875" style="183" bestFit="1" customWidth="1"/>
    <col min="13" max="13" width="12.5703125" style="183" customWidth="1"/>
    <col min="14" max="14" width="14.28515625" style="183" customWidth="1"/>
    <col min="15" max="20" width="11.42578125" style="13" hidden="1" customWidth="1"/>
    <col min="21" max="22" width="11.42578125" style="244" hidden="1" customWidth="1"/>
    <col min="23" max="25" width="12.7109375" style="7" hidden="1" customWidth="1"/>
    <col min="26" max="28" width="11.42578125" style="7"/>
    <col min="29" max="30" width="11.42578125" style="13"/>
    <col min="31" max="31" width="14.42578125" style="13" customWidth="1"/>
    <col min="32" max="16384" width="11.42578125" style="13"/>
  </cols>
  <sheetData>
    <row r="1" spans="1:31" s="3" customFormat="1" ht="48" customHeight="1" thickBot="1">
      <c r="A1" s="508"/>
      <c r="B1" s="509" t="s">
        <v>1114</v>
      </c>
      <c r="C1" s="510" t="s">
        <v>1115</v>
      </c>
      <c r="D1" s="580" t="s">
        <v>1116</v>
      </c>
      <c r="E1" s="581"/>
      <c r="F1" s="581"/>
      <c r="G1" s="581"/>
      <c r="H1" s="581"/>
      <c r="I1" s="581"/>
      <c r="J1" s="581"/>
      <c r="K1" s="581"/>
      <c r="L1" s="581"/>
      <c r="M1" s="581"/>
      <c r="N1" s="582"/>
    </row>
    <row r="2" spans="1:31" ht="45" customHeight="1">
      <c r="A2" s="578" t="s">
        <v>1113</v>
      </c>
      <c r="B2" s="578" t="s">
        <v>6</v>
      </c>
      <c r="C2" s="511" t="s">
        <v>1111</v>
      </c>
      <c r="D2" s="576" t="s">
        <v>119</v>
      </c>
      <c r="E2" s="577"/>
      <c r="F2" s="576" t="s">
        <v>826</v>
      </c>
      <c r="G2" s="577"/>
      <c r="H2" s="576" t="s">
        <v>1080</v>
      </c>
      <c r="I2" s="577"/>
      <c r="J2" s="576" t="s">
        <v>1093</v>
      </c>
      <c r="K2" s="577"/>
      <c r="L2" s="576" t="s">
        <v>908</v>
      </c>
      <c r="M2" s="577"/>
      <c r="N2" s="573" t="s">
        <v>1117</v>
      </c>
      <c r="S2" s="3"/>
      <c r="AA2" s="244" t="s">
        <v>1118</v>
      </c>
      <c r="AB2" s="550">
        <f>E4</f>
        <v>0.37099209873900302</v>
      </c>
    </row>
    <row r="3" spans="1:31" ht="32.25" customHeight="1" outlineLevel="1" thickBot="1">
      <c r="A3" s="579"/>
      <c r="B3" s="579"/>
      <c r="C3" s="512" t="s">
        <v>1112</v>
      </c>
      <c r="D3" s="513" t="s">
        <v>916</v>
      </c>
      <c r="E3" s="514" t="s">
        <v>917</v>
      </c>
      <c r="F3" s="513" t="s">
        <v>916</v>
      </c>
      <c r="G3" s="514" t="s">
        <v>917</v>
      </c>
      <c r="H3" s="513" t="s">
        <v>916</v>
      </c>
      <c r="I3" s="514" t="s">
        <v>917</v>
      </c>
      <c r="J3" s="513" t="s">
        <v>916</v>
      </c>
      <c r="K3" s="514" t="s">
        <v>917</v>
      </c>
      <c r="L3" s="513" t="s">
        <v>908</v>
      </c>
      <c r="M3" s="514" t="s">
        <v>923</v>
      </c>
      <c r="N3" s="574"/>
      <c r="Q3" s="13" t="s">
        <v>155</v>
      </c>
      <c r="AA3" s="244" t="s">
        <v>1119</v>
      </c>
      <c r="AB3" s="550">
        <f>G4</f>
        <v>0.58748248924103719</v>
      </c>
    </row>
    <row r="4" spans="1:31" s="34" customFormat="1" ht="26.25" customHeight="1" outlineLevel="1" thickBot="1">
      <c r="A4" s="515"/>
      <c r="B4" s="516" t="s">
        <v>154</v>
      </c>
      <c r="C4" s="517">
        <v>6296843</v>
      </c>
      <c r="D4" s="518">
        <f>D5+D12+D19+D31+D42+D62+D80+D104+D128</f>
        <v>2336079</v>
      </c>
      <c r="E4" s="519">
        <f>(D4/C4)</f>
        <v>0.37099209873900302</v>
      </c>
      <c r="F4" s="518">
        <f>F5+F12+F19+F31+F42+F62+F80+F104+F128</f>
        <v>3699285</v>
      </c>
      <c r="G4" s="520">
        <f>(F4/C4)</f>
        <v>0.58748248924103719</v>
      </c>
      <c r="H4" s="518">
        <f>+H19+H104+H80+H42+H62+H31+H5+H12+H128</f>
        <v>105884</v>
      </c>
      <c r="I4" s="520">
        <f>(H4/C4)</f>
        <v>1.6815410516031606E-2</v>
      </c>
      <c r="J4" s="518">
        <f>+J19+J104+J80+J42+J62+J31+J5+J12+J128</f>
        <v>82194</v>
      </c>
      <c r="K4" s="520">
        <f>(J4/C4)</f>
        <v>1.305320777411792E-2</v>
      </c>
      <c r="L4" s="518">
        <f>D4+F4+H4+J4</f>
        <v>6223442</v>
      </c>
      <c r="M4" s="521">
        <f>E4+G4+I4+K4</f>
        <v>0.98834320627018979</v>
      </c>
      <c r="N4" s="518">
        <f>C4-D4-F4-H4-J4</f>
        <v>73401</v>
      </c>
      <c r="S4" s="255" t="s">
        <v>1068</v>
      </c>
      <c r="U4" s="575" t="s">
        <v>1089</v>
      </c>
      <c r="V4" s="575"/>
      <c r="W4" s="86"/>
      <c r="X4" s="86" t="s">
        <v>1090</v>
      </c>
      <c r="Y4" s="86" t="s">
        <v>1081</v>
      </c>
      <c r="Z4" s="86"/>
      <c r="AA4" s="244" t="s">
        <v>1120</v>
      </c>
      <c r="AB4" s="550">
        <f>I4</f>
        <v>1.6815410516031606E-2</v>
      </c>
    </row>
    <row r="5" spans="1:31" ht="15" customHeight="1" outlineLevel="2">
      <c r="A5" s="522"/>
      <c r="B5" s="523" t="s">
        <v>229</v>
      </c>
      <c r="C5" s="524">
        <v>102116</v>
      </c>
      <c r="D5" s="525">
        <f>SUBTOTAL(9,D6:D11)</f>
        <v>61446</v>
      </c>
      <c r="E5" s="526">
        <f>(D5/C5)</f>
        <v>0.60172744721689064</v>
      </c>
      <c r="F5" s="525">
        <f>SUM(F6:F11)</f>
        <v>27084</v>
      </c>
      <c r="G5" s="526">
        <f>F5/C5</f>
        <v>0.26522778017156956</v>
      </c>
      <c r="H5" s="525">
        <f>SUM(H6:H11)</f>
        <v>1925</v>
      </c>
      <c r="I5" s="526">
        <f>H5/C5</f>
        <v>1.8851110501782287E-2</v>
      </c>
      <c r="J5" s="525">
        <f>SUM(J6:J11)</f>
        <v>2018</v>
      </c>
      <c r="K5" s="526">
        <f>(J5/C5)</f>
        <v>1.9761839476673586E-2</v>
      </c>
      <c r="L5" s="525">
        <f t="shared" ref="L5:L68" si="0">D5+F5+H5+J5</f>
        <v>92473</v>
      </c>
      <c r="M5" s="527">
        <f>E5+G5+I5+K5</f>
        <v>0.90556817736691608</v>
      </c>
      <c r="N5" s="525">
        <f t="shared" ref="N5:N36" si="1">C5-D5-F5-H5</f>
        <v>11661</v>
      </c>
      <c r="O5" s="480" t="s">
        <v>225</v>
      </c>
      <c r="P5" s="480" t="s">
        <v>191</v>
      </c>
      <c r="Q5" s="480" t="s">
        <v>226</v>
      </c>
      <c r="R5" s="480" t="s">
        <v>233</v>
      </c>
      <c r="S5" s="10">
        <v>1</v>
      </c>
      <c r="T5" s="9">
        <v>47621</v>
      </c>
      <c r="U5" s="469">
        <v>1</v>
      </c>
      <c r="V5" s="244">
        <f>X5+Y5</f>
        <v>43397</v>
      </c>
      <c r="W5" s="9" t="s">
        <v>32</v>
      </c>
      <c r="X5" s="9">
        <v>12529</v>
      </c>
      <c r="Y5" s="9">
        <v>30868</v>
      </c>
      <c r="AA5" s="244" t="s">
        <v>1121</v>
      </c>
      <c r="AB5" s="550">
        <f>1-(AB2+AB3+AB4)</f>
        <v>2.4710001503928103E-2</v>
      </c>
    </row>
    <row r="6" spans="1:31" ht="15" customHeight="1" outlineLevel="2">
      <c r="A6" s="528">
        <v>142</v>
      </c>
      <c r="B6" s="529" t="s">
        <v>77</v>
      </c>
      <c r="C6" s="530">
        <v>4539</v>
      </c>
      <c r="D6" s="531">
        <f t="shared" ref="D6:D11" si="2">VLOOKUP(A6,$O$6:$P$130,2,0)</f>
        <v>3055</v>
      </c>
      <c r="E6" s="532">
        <f>(D6/C6)</f>
        <v>0.67305573914959238</v>
      </c>
      <c r="F6" s="533">
        <f t="shared" ref="F6:F11" si="3">IFERROR(VLOOKUP(A6,$Q$6:$R$130,2,0),0)</f>
        <v>905</v>
      </c>
      <c r="G6" s="532">
        <f t="shared" ref="G6:G69" si="4">F6/C6</f>
        <v>0.19938312403613132</v>
      </c>
      <c r="H6" s="533">
        <f t="shared" ref="H6:H11" si="5">IFERROR(VLOOKUP(A6,$S$5:$T$129,2,0),0)</f>
        <v>80</v>
      </c>
      <c r="I6" s="532">
        <f t="shared" ref="I6:I69" si="6">(H6/C6)</f>
        <v>1.7625027539105529E-2</v>
      </c>
      <c r="J6" s="533">
        <f>IFERROR(VLOOKUP(A6,$U$5:$W$125,2,0),0)</f>
        <v>44</v>
      </c>
      <c r="K6" s="532">
        <f t="shared" ref="K6:K68" si="7">(J6/C6)</f>
        <v>9.6937651465080418E-3</v>
      </c>
      <c r="L6" s="531">
        <f t="shared" si="0"/>
        <v>4084</v>
      </c>
      <c r="M6" s="534">
        <f>IF((E6+G6+I6+K6)&gt;100,100,(E6+G6+I6+K6))</f>
        <v>0.89975765587133727</v>
      </c>
      <c r="N6" s="533">
        <f t="shared" si="1"/>
        <v>499</v>
      </c>
      <c r="O6" s="482">
        <v>1</v>
      </c>
      <c r="P6" s="481">
        <v>602822</v>
      </c>
      <c r="Q6" s="482">
        <v>1</v>
      </c>
      <c r="R6" s="481">
        <v>1916658</v>
      </c>
      <c r="S6" s="10">
        <v>2</v>
      </c>
      <c r="T6" s="9">
        <v>485</v>
      </c>
      <c r="U6" s="469">
        <v>2</v>
      </c>
      <c r="V6" s="244">
        <f t="shared" ref="V6:V69" si="8">X6+Y6</f>
        <v>78</v>
      </c>
      <c r="W6" s="9" t="s">
        <v>33</v>
      </c>
      <c r="X6" s="9">
        <v>14</v>
      </c>
      <c r="Y6" s="9">
        <v>64</v>
      </c>
    </row>
    <row r="7" spans="1:31" ht="15" customHeight="1" outlineLevel="2">
      <c r="A7" s="528">
        <v>425</v>
      </c>
      <c r="B7" s="529" t="s">
        <v>49</v>
      </c>
      <c r="C7" s="530">
        <v>8188</v>
      </c>
      <c r="D7" s="531">
        <f t="shared" si="2"/>
        <v>6167</v>
      </c>
      <c r="E7" s="532">
        <f t="shared" ref="E7:E11" si="9">(D7/C7)</f>
        <v>0.75317537860283346</v>
      </c>
      <c r="F7" s="533">
        <f t="shared" si="3"/>
        <v>1861</v>
      </c>
      <c r="G7" s="532">
        <f t="shared" si="4"/>
        <v>0.22728382999511479</v>
      </c>
      <c r="H7" s="533">
        <f t="shared" si="5"/>
        <v>174</v>
      </c>
      <c r="I7" s="532">
        <f t="shared" si="6"/>
        <v>2.1250610649731314E-2</v>
      </c>
      <c r="J7" s="533">
        <f>IFERROR(VLOOKUP(A7,$U$5:$W$129,2,0),0)</f>
        <v>38</v>
      </c>
      <c r="K7" s="532">
        <f t="shared" si="7"/>
        <v>4.6409379579872984E-3</v>
      </c>
      <c r="L7" s="531">
        <f t="shared" si="0"/>
        <v>8240</v>
      </c>
      <c r="M7" s="534">
        <f t="shared" ref="M7:M70" si="10">IF((E7+G7+I7+K7)&gt;100,100,(E7+G7+I7+K7))</f>
        <v>1.0063507572056667</v>
      </c>
      <c r="N7" s="533">
        <f t="shared" si="1"/>
        <v>-14</v>
      </c>
      <c r="O7" s="482">
        <v>2</v>
      </c>
      <c r="P7" s="481">
        <v>13025</v>
      </c>
      <c r="Q7" s="482">
        <v>2</v>
      </c>
      <c r="R7" s="481">
        <v>3351</v>
      </c>
      <c r="S7" s="10">
        <v>4</v>
      </c>
      <c r="T7" s="9">
        <v>44</v>
      </c>
      <c r="U7" s="469">
        <v>4</v>
      </c>
      <c r="V7" s="244">
        <f t="shared" si="8"/>
        <v>3</v>
      </c>
      <c r="W7" s="9" t="s">
        <v>62</v>
      </c>
      <c r="X7" s="9">
        <v>3</v>
      </c>
      <c r="Y7" s="9">
        <v>0</v>
      </c>
    </row>
    <row r="8" spans="1:31" ht="15" customHeight="1" outlineLevel="2">
      <c r="A8" s="528">
        <v>579</v>
      </c>
      <c r="B8" s="535" t="s">
        <v>123</v>
      </c>
      <c r="C8" s="530">
        <v>38721</v>
      </c>
      <c r="D8" s="531">
        <f t="shared" si="2"/>
        <v>25766</v>
      </c>
      <c r="E8" s="532">
        <f t="shared" si="9"/>
        <v>0.66542702926060793</v>
      </c>
      <c r="F8" s="533">
        <f t="shared" si="3"/>
        <v>17451</v>
      </c>
      <c r="G8" s="532">
        <f t="shared" si="4"/>
        <v>0.45068567444022622</v>
      </c>
      <c r="H8" s="533">
        <f t="shared" si="5"/>
        <v>897</v>
      </c>
      <c r="I8" s="532">
        <f t="shared" si="6"/>
        <v>2.3165724025722475E-2</v>
      </c>
      <c r="J8" s="533">
        <f>IFERROR(VLOOKUP(A8,$U$5:$W$129,2,0),0)</f>
        <v>1615</v>
      </c>
      <c r="K8" s="532">
        <f t="shared" si="7"/>
        <v>4.1708633558017613E-2</v>
      </c>
      <c r="L8" s="531">
        <f t="shared" si="0"/>
        <v>45729</v>
      </c>
      <c r="M8" s="534">
        <f t="shared" si="10"/>
        <v>1.1809870612845743</v>
      </c>
      <c r="N8" s="533">
        <f t="shared" si="1"/>
        <v>-5393</v>
      </c>
      <c r="O8" s="482">
        <v>4</v>
      </c>
      <c r="P8" s="481">
        <v>1395</v>
      </c>
      <c r="Q8" s="482">
        <v>4</v>
      </c>
      <c r="R8" s="481">
        <v>358</v>
      </c>
      <c r="S8" s="10">
        <v>21</v>
      </c>
      <c r="T8" s="9">
        <v>56</v>
      </c>
      <c r="U8" s="469">
        <v>21</v>
      </c>
      <c r="V8" s="244">
        <f t="shared" si="8"/>
        <v>32</v>
      </c>
      <c r="W8" s="9" t="s">
        <v>34</v>
      </c>
      <c r="X8" s="9">
        <v>12</v>
      </c>
      <c r="Y8" s="9">
        <v>20</v>
      </c>
    </row>
    <row r="9" spans="1:31" ht="15" customHeight="1" outlineLevel="1">
      <c r="A9" s="528">
        <v>585</v>
      </c>
      <c r="B9" s="529" t="s">
        <v>21</v>
      </c>
      <c r="C9" s="530">
        <v>14389</v>
      </c>
      <c r="D9" s="531">
        <f t="shared" si="2"/>
        <v>7359</v>
      </c>
      <c r="E9" s="532">
        <f t="shared" si="9"/>
        <v>0.51143234415178263</v>
      </c>
      <c r="F9" s="533">
        <f t="shared" si="3"/>
        <v>3501</v>
      </c>
      <c r="G9" s="532">
        <f t="shared" si="4"/>
        <v>0.24331086246438252</v>
      </c>
      <c r="H9" s="533">
        <f t="shared" si="5"/>
        <v>291</v>
      </c>
      <c r="I9" s="532">
        <f t="shared" si="6"/>
        <v>2.0223782055737022E-2</v>
      </c>
      <c r="J9" s="533">
        <f>IFERROR(VLOOKUP(A9,$U$5:$W$129,2,0),0)</f>
        <v>98</v>
      </c>
      <c r="K9" s="532">
        <f t="shared" si="7"/>
        <v>6.8107582180832581E-3</v>
      </c>
      <c r="L9" s="531">
        <f t="shared" si="0"/>
        <v>11249</v>
      </c>
      <c r="M9" s="534">
        <f t="shared" si="10"/>
        <v>0.78177774688998547</v>
      </c>
      <c r="N9" s="533">
        <f t="shared" si="1"/>
        <v>3238</v>
      </c>
      <c r="O9" s="482">
        <v>21</v>
      </c>
      <c r="P9" s="481">
        <v>3048</v>
      </c>
      <c r="Q9" s="482">
        <v>21</v>
      </c>
      <c r="R9" s="481">
        <v>561</v>
      </c>
      <c r="S9" s="10">
        <v>30</v>
      </c>
      <c r="T9" s="9">
        <v>490</v>
      </c>
      <c r="U9" s="469">
        <v>30</v>
      </c>
      <c r="V9" s="244">
        <f t="shared" si="8"/>
        <v>206</v>
      </c>
      <c r="W9" s="9" t="s">
        <v>7</v>
      </c>
      <c r="X9" s="9">
        <v>51</v>
      </c>
      <c r="Y9" s="9">
        <v>155</v>
      </c>
    </row>
    <row r="10" spans="1:31" ht="15" customHeight="1" outlineLevel="2">
      <c r="A10" s="528">
        <v>591</v>
      </c>
      <c r="B10" s="529" t="s">
        <v>22</v>
      </c>
      <c r="C10" s="530">
        <v>17669</v>
      </c>
      <c r="D10" s="531">
        <f t="shared" si="2"/>
        <v>8870</v>
      </c>
      <c r="E10" s="532">
        <f t="shared" si="9"/>
        <v>0.50200916860037359</v>
      </c>
      <c r="F10" s="533">
        <f t="shared" si="3"/>
        <v>2698</v>
      </c>
      <c r="G10" s="532">
        <f t="shared" si="4"/>
        <v>0.15269681362838872</v>
      </c>
      <c r="H10" s="533">
        <f t="shared" si="5"/>
        <v>262</v>
      </c>
      <c r="I10" s="532">
        <f t="shared" si="6"/>
        <v>1.4828230233742714E-2</v>
      </c>
      <c r="J10" s="533">
        <f>IFERROR(VLOOKUP(A10,$U$5:$W$129,2,0),0)</f>
        <v>70</v>
      </c>
      <c r="K10" s="532">
        <f t="shared" si="7"/>
        <v>3.9617409021449994E-3</v>
      </c>
      <c r="L10" s="531">
        <f t="shared" si="0"/>
        <v>11900</v>
      </c>
      <c r="M10" s="534">
        <f t="shared" si="10"/>
        <v>0.67349595336464996</v>
      </c>
      <c r="N10" s="533">
        <f t="shared" si="1"/>
        <v>5839</v>
      </c>
      <c r="O10" s="482">
        <v>30</v>
      </c>
      <c r="P10" s="481">
        <v>9809</v>
      </c>
      <c r="Q10" s="482">
        <v>30</v>
      </c>
      <c r="R10" s="481">
        <v>13701</v>
      </c>
      <c r="S10" s="10">
        <v>31</v>
      </c>
      <c r="T10" s="9">
        <v>448</v>
      </c>
      <c r="U10" s="469">
        <v>31</v>
      </c>
      <c r="V10" s="244">
        <f t="shared" si="8"/>
        <v>197</v>
      </c>
      <c r="W10" s="9" t="s">
        <v>63</v>
      </c>
      <c r="X10" s="9">
        <v>41</v>
      </c>
      <c r="Y10" s="9">
        <v>156</v>
      </c>
    </row>
    <row r="11" spans="1:31" ht="15" customHeight="1" outlineLevel="2">
      <c r="A11" s="528">
        <v>893</v>
      </c>
      <c r="B11" s="529" t="s">
        <v>106</v>
      </c>
      <c r="C11" s="530">
        <v>18610</v>
      </c>
      <c r="D11" s="531">
        <f t="shared" si="2"/>
        <v>10229</v>
      </c>
      <c r="E11" s="532">
        <f t="shared" si="9"/>
        <v>0.54965072541644278</v>
      </c>
      <c r="F11" s="533">
        <f t="shared" si="3"/>
        <v>668</v>
      </c>
      <c r="G11" s="532">
        <f t="shared" si="4"/>
        <v>3.5894680279419666E-2</v>
      </c>
      <c r="H11" s="533">
        <f t="shared" si="5"/>
        <v>221</v>
      </c>
      <c r="I11" s="532">
        <f t="shared" si="6"/>
        <v>1.1875335840945729E-2</v>
      </c>
      <c r="J11" s="533">
        <f>IFERROR(VLOOKUP(A11,$U$5:$W$129,2,0),0)</f>
        <v>153</v>
      </c>
      <c r="K11" s="532">
        <f t="shared" si="7"/>
        <v>8.2213863514239652E-3</v>
      </c>
      <c r="L11" s="531">
        <f t="shared" si="0"/>
        <v>11271</v>
      </c>
      <c r="M11" s="534">
        <f t="shared" si="10"/>
        <v>0.60564212788823213</v>
      </c>
      <c r="N11" s="533">
        <f t="shared" si="1"/>
        <v>7492</v>
      </c>
      <c r="O11" s="482">
        <v>31</v>
      </c>
      <c r="P11" s="481">
        <v>16761</v>
      </c>
      <c r="Q11" s="482">
        <v>31</v>
      </c>
      <c r="R11" s="481">
        <v>4517</v>
      </c>
      <c r="S11" s="10">
        <v>34</v>
      </c>
      <c r="T11" s="9">
        <v>724</v>
      </c>
      <c r="U11" s="469">
        <v>34</v>
      </c>
      <c r="V11" s="244">
        <f t="shared" si="8"/>
        <v>765</v>
      </c>
      <c r="W11" s="9" t="s">
        <v>64</v>
      </c>
      <c r="X11" s="9">
        <v>338</v>
      </c>
      <c r="Y11" s="9">
        <v>427</v>
      </c>
    </row>
    <row r="12" spans="1:31" ht="15" customHeight="1" outlineLevel="2">
      <c r="A12" s="536"/>
      <c r="B12" s="536" t="s">
        <v>156</v>
      </c>
      <c r="C12" s="537">
        <v>243279</v>
      </c>
      <c r="D12" s="538">
        <f>SUM(D13:D18)</f>
        <v>219914</v>
      </c>
      <c r="E12" s="526">
        <f>(D12/C12)</f>
        <v>0.90395800706185081</v>
      </c>
      <c r="F12" s="538">
        <f>SUM(F13:F18)</f>
        <v>42940</v>
      </c>
      <c r="G12" s="526">
        <f t="shared" si="4"/>
        <v>0.17650516485187789</v>
      </c>
      <c r="H12" s="538">
        <f>SUM(H13:H18)</f>
        <v>4145</v>
      </c>
      <c r="I12" s="526">
        <f>H12/C12</f>
        <v>1.7038050962064132E-2</v>
      </c>
      <c r="J12" s="538">
        <f>SUM(J13:J18)</f>
        <v>4404</v>
      </c>
      <c r="K12" s="526">
        <f>(J12/C12)</f>
        <v>1.8102672240513977E-2</v>
      </c>
      <c r="L12" s="538">
        <f t="shared" si="0"/>
        <v>271403</v>
      </c>
      <c r="M12" s="527">
        <f>E12+G12+I12+K12</f>
        <v>1.115603895116307</v>
      </c>
      <c r="N12" s="538">
        <f t="shared" si="1"/>
        <v>-23720</v>
      </c>
      <c r="O12" s="482">
        <v>34</v>
      </c>
      <c r="P12" s="481">
        <v>29208</v>
      </c>
      <c r="Q12" s="482">
        <v>34</v>
      </c>
      <c r="R12" s="481">
        <v>8280</v>
      </c>
      <c r="S12" s="10">
        <v>36</v>
      </c>
      <c r="T12" s="9">
        <v>105</v>
      </c>
      <c r="U12" s="469">
        <v>36</v>
      </c>
      <c r="V12" s="244">
        <f t="shared" si="8"/>
        <v>19</v>
      </c>
      <c r="W12" s="9" t="s">
        <v>65</v>
      </c>
      <c r="X12" s="9">
        <v>2</v>
      </c>
      <c r="Y12" s="9">
        <v>17</v>
      </c>
      <c r="Z12" s="506"/>
    </row>
    <row r="13" spans="1:31" ht="15" customHeight="1" outlineLevel="2">
      <c r="A13" s="535">
        <v>120</v>
      </c>
      <c r="B13" s="529" t="s">
        <v>74</v>
      </c>
      <c r="C13" s="530">
        <v>28551</v>
      </c>
      <c r="D13" s="531">
        <f t="shared" ref="D13:D18" si="11">VLOOKUP(A13,$O$6:$P$130,2,0)</f>
        <v>24358</v>
      </c>
      <c r="E13" s="532">
        <f t="shared" ref="E13:E18" si="12">(D13/C13)</f>
        <v>0.85313999509649396</v>
      </c>
      <c r="F13" s="533">
        <f t="shared" ref="F13:F18" si="13">IFERROR(VLOOKUP(A13,$Q$6:$R$130,2,0),0)</f>
        <v>1008</v>
      </c>
      <c r="G13" s="532">
        <f t="shared" si="4"/>
        <v>3.5305243248922979E-2</v>
      </c>
      <c r="H13" s="533">
        <f t="shared" ref="H13:H18" si="14">IFERROR(VLOOKUP(A13,$S$5:$T$129,2,0),0)</f>
        <v>355</v>
      </c>
      <c r="I13" s="532">
        <f t="shared" si="6"/>
        <v>1.2433890231515534E-2</v>
      </c>
      <c r="J13" s="533">
        <f t="shared" ref="J13:J18" si="15">IFERROR(VLOOKUP(A13,$U$5:$W$129,2,0),0)</f>
        <v>2638</v>
      </c>
      <c r="K13" s="532">
        <f t="shared" si="7"/>
        <v>9.2396063185177402E-2</v>
      </c>
      <c r="L13" s="531">
        <f t="shared" si="0"/>
        <v>28359</v>
      </c>
      <c r="M13" s="534">
        <f>IF((E13+G13+I13+K13)&gt;100,100,(E13+G13+I13+K13))</f>
        <v>0.99327519176210988</v>
      </c>
      <c r="N13" s="533">
        <f t="shared" si="1"/>
        <v>2830</v>
      </c>
      <c r="O13" s="482">
        <v>36</v>
      </c>
      <c r="P13" s="481">
        <v>2740</v>
      </c>
      <c r="Q13" s="482">
        <v>36</v>
      </c>
      <c r="R13" s="481">
        <v>1512</v>
      </c>
      <c r="S13" s="10">
        <v>38</v>
      </c>
      <c r="T13" s="9">
        <v>156</v>
      </c>
      <c r="U13" s="469">
        <v>38</v>
      </c>
      <c r="V13" s="244">
        <f t="shared" si="8"/>
        <v>31</v>
      </c>
      <c r="W13" s="9" t="s">
        <v>66</v>
      </c>
      <c r="X13" s="9">
        <v>3</v>
      </c>
      <c r="Y13" s="9">
        <v>28</v>
      </c>
      <c r="Z13" s="507"/>
    </row>
    <row r="14" spans="1:31" ht="15" customHeight="1" outlineLevel="2">
      <c r="A14" s="535">
        <v>154</v>
      </c>
      <c r="B14" s="529" t="s">
        <v>14</v>
      </c>
      <c r="C14" s="530">
        <v>88188</v>
      </c>
      <c r="D14" s="531">
        <f t="shared" si="11"/>
        <v>72241</v>
      </c>
      <c r="E14" s="532">
        <f t="shared" si="12"/>
        <v>0.81917040867238178</v>
      </c>
      <c r="F14" s="533">
        <f t="shared" si="13"/>
        <v>26940</v>
      </c>
      <c r="G14" s="532">
        <f t="shared" si="4"/>
        <v>0.30548373928425637</v>
      </c>
      <c r="H14" s="533">
        <f t="shared" si="14"/>
        <v>1828</v>
      </c>
      <c r="I14" s="532">
        <f t="shared" si="6"/>
        <v>2.0728443779198982E-2</v>
      </c>
      <c r="J14" s="533">
        <f t="shared" si="15"/>
        <v>1556</v>
      </c>
      <c r="K14" s="532">
        <f t="shared" si="7"/>
        <v>1.7644123917086224E-2</v>
      </c>
      <c r="L14" s="531">
        <f t="shared" si="0"/>
        <v>102565</v>
      </c>
      <c r="M14" s="534">
        <f t="shared" si="10"/>
        <v>1.1630267156529233</v>
      </c>
      <c r="N14" s="533">
        <f t="shared" si="1"/>
        <v>-12821</v>
      </c>
      <c r="O14" s="482">
        <v>38</v>
      </c>
      <c r="P14" s="481">
        <v>8964</v>
      </c>
      <c r="Q14" s="482">
        <v>38</v>
      </c>
      <c r="R14" s="481">
        <v>968</v>
      </c>
      <c r="S14" s="10">
        <v>40</v>
      </c>
      <c r="T14" s="9">
        <v>240</v>
      </c>
      <c r="U14" s="469">
        <v>40</v>
      </c>
      <c r="V14" s="244">
        <f t="shared" si="8"/>
        <v>40</v>
      </c>
      <c r="W14" s="9" t="s">
        <v>67</v>
      </c>
      <c r="X14" s="9">
        <v>30</v>
      </c>
      <c r="Y14" s="9">
        <v>10</v>
      </c>
      <c r="Z14" s="507"/>
    </row>
    <row r="15" spans="1:31" ht="15" customHeight="1" outlineLevel="2">
      <c r="A15" s="535">
        <v>250</v>
      </c>
      <c r="B15" s="529" t="s">
        <v>17</v>
      </c>
      <c r="C15" s="530">
        <v>50544</v>
      </c>
      <c r="D15" s="531">
        <f t="shared" si="11"/>
        <v>46163</v>
      </c>
      <c r="E15" s="532">
        <f t="shared" si="12"/>
        <v>0.91332304526748975</v>
      </c>
      <c r="F15" s="533">
        <f t="shared" si="13"/>
        <v>9104</v>
      </c>
      <c r="G15" s="532">
        <f t="shared" si="4"/>
        <v>0.18012029123140233</v>
      </c>
      <c r="H15" s="533">
        <f t="shared" si="14"/>
        <v>728</v>
      </c>
      <c r="I15" s="532">
        <f t="shared" si="6"/>
        <v>1.4403292181069959E-2</v>
      </c>
      <c r="J15" s="533">
        <f t="shared" si="15"/>
        <v>95</v>
      </c>
      <c r="K15" s="532">
        <f t="shared" si="7"/>
        <v>1.8795504906616019E-3</v>
      </c>
      <c r="L15" s="531">
        <f t="shared" si="0"/>
        <v>56090</v>
      </c>
      <c r="M15" s="534">
        <f t="shared" si="10"/>
        <v>1.1097261791706237</v>
      </c>
      <c r="N15" s="533">
        <f t="shared" si="1"/>
        <v>-5451</v>
      </c>
      <c r="O15" s="482">
        <v>40</v>
      </c>
      <c r="P15" s="481">
        <v>13926</v>
      </c>
      <c r="Q15" s="482">
        <v>40</v>
      </c>
      <c r="R15" s="481">
        <v>1622</v>
      </c>
      <c r="S15" s="10">
        <v>42</v>
      </c>
      <c r="T15" s="9">
        <v>501</v>
      </c>
      <c r="U15" s="469">
        <v>44</v>
      </c>
      <c r="V15" s="244">
        <f t="shared" si="8"/>
        <v>18</v>
      </c>
      <c r="W15" s="9" t="s">
        <v>35</v>
      </c>
      <c r="X15" s="9">
        <v>5</v>
      </c>
      <c r="Y15" s="9">
        <v>13</v>
      </c>
      <c r="Z15" s="507"/>
    </row>
    <row r="16" spans="1:31" ht="15" customHeight="1" outlineLevel="2">
      <c r="A16" s="535">
        <v>495</v>
      </c>
      <c r="B16" s="529" t="s">
        <v>87</v>
      </c>
      <c r="C16" s="530">
        <v>25165</v>
      </c>
      <c r="D16" s="531">
        <f t="shared" si="11"/>
        <v>23366</v>
      </c>
      <c r="E16" s="532">
        <f t="shared" si="12"/>
        <v>0.92851182197496518</v>
      </c>
      <c r="F16" s="533">
        <f t="shared" si="13"/>
        <v>1210</v>
      </c>
      <c r="G16" s="532">
        <f t="shared" si="4"/>
        <v>4.8082654480429164E-2</v>
      </c>
      <c r="H16" s="533">
        <f t="shared" si="14"/>
        <v>400</v>
      </c>
      <c r="I16" s="532">
        <f t="shared" si="6"/>
        <v>1.5895092390224519E-2</v>
      </c>
      <c r="J16" s="533">
        <f t="shared" si="15"/>
        <v>44</v>
      </c>
      <c r="K16" s="532">
        <f t="shared" si="7"/>
        <v>1.748460162924697E-3</v>
      </c>
      <c r="L16" s="531">
        <f t="shared" si="0"/>
        <v>25020</v>
      </c>
      <c r="M16" s="534">
        <f t="shared" si="10"/>
        <v>0.99423802900854352</v>
      </c>
      <c r="N16" s="533">
        <f t="shared" si="1"/>
        <v>189</v>
      </c>
      <c r="O16" s="482">
        <v>42</v>
      </c>
      <c r="P16" s="481">
        <v>16960</v>
      </c>
      <c r="Q16" s="482">
        <v>42</v>
      </c>
      <c r="R16" s="481">
        <v>9110</v>
      </c>
      <c r="S16" s="10">
        <v>44</v>
      </c>
      <c r="T16" s="9">
        <v>94</v>
      </c>
      <c r="U16" s="469">
        <v>45</v>
      </c>
      <c r="V16" s="244">
        <f t="shared" si="8"/>
        <v>2503</v>
      </c>
      <c r="W16" s="9" t="s">
        <v>8</v>
      </c>
      <c r="X16" s="9">
        <v>1236</v>
      </c>
      <c r="Y16" s="9">
        <v>1267</v>
      </c>
      <c r="Z16" s="507"/>
      <c r="AE16" s="446"/>
    </row>
    <row r="17" spans="1:28" ht="15" customHeight="1" outlineLevel="2">
      <c r="A17" s="535">
        <v>790</v>
      </c>
      <c r="B17" s="529" t="s">
        <v>99</v>
      </c>
      <c r="C17" s="530">
        <v>26401</v>
      </c>
      <c r="D17" s="531">
        <f t="shared" si="11"/>
        <v>31118</v>
      </c>
      <c r="E17" s="532">
        <f t="shared" si="12"/>
        <v>1.1786674747168668</v>
      </c>
      <c r="F17" s="533">
        <f t="shared" si="13"/>
        <v>2510</v>
      </c>
      <c r="G17" s="532">
        <f t="shared" si="4"/>
        <v>9.5072156357713725E-2</v>
      </c>
      <c r="H17" s="533">
        <f t="shared" si="14"/>
        <v>418</v>
      </c>
      <c r="I17" s="532">
        <f t="shared" si="6"/>
        <v>1.5832733608575431E-2</v>
      </c>
      <c r="J17" s="533">
        <f t="shared" si="15"/>
        <v>45</v>
      </c>
      <c r="K17" s="532">
        <f t="shared" si="7"/>
        <v>1.7044808908753457E-3</v>
      </c>
      <c r="L17" s="531">
        <f t="shared" si="0"/>
        <v>34091</v>
      </c>
      <c r="M17" s="534">
        <f t="shared" si="10"/>
        <v>1.2912768455740313</v>
      </c>
      <c r="N17" s="533">
        <f t="shared" si="1"/>
        <v>-7645</v>
      </c>
      <c r="O17" s="482">
        <v>44</v>
      </c>
      <c r="P17" s="481">
        <v>5508</v>
      </c>
      <c r="Q17" s="482">
        <v>44</v>
      </c>
      <c r="R17" s="481">
        <v>1194</v>
      </c>
      <c r="S17" s="10">
        <v>45</v>
      </c>
      <c r="T17" s="9">
        <v>2042</v>
      </c>
      <c r="U17" s="469">
        <v>51</v>
      </c>
      <c r="V17" s="244">
        <f t="shared" si="8"/>
        <v>98</v>
      </c>
      <c r="W17" s="9" t="s">
        <v>68</v>
      </c>
      <c r="X17" s="9">
        <v>57</v>
      </c>
      <c r="Y17" s="9">
        <v>41</v>
      </c>
    </row>
    <row r="18" spans="1:28" ht="15" customHeight="1" outlineLevel="2">
      <c r="A18" s="535">
        <v>895</v>
      </c>
      <c r="B18" s="535" t="s">
        <v>121</v>
      </c>
      <c r="C18" s="530">
        <v>24430</v>
      </c>
      <c r="D18" s="531">
        <f t="shared" si="11"/>
        <v>22668</v>
      </c>
      <c r="E18" s="532">
        <f t="shared" si="12"/>
        <v>0.92787556283258288</v>
      </c>
      <c r="F18" s="533">
        <f t="shared" si="13"/>
        <v>2168</v>
      </c>
      <c r="G18" s="532">
        <f t="shared" si="4"/>
        <v>8.8743348342202211E-2</v>
      </c>
      <c r="H18" s="533">
        <f t="shared" si="14"/>
        <v>416</v>
      </c>
      <c r="I18" s="532">
        <f t="shared" si="6"/>
        <v>1.7028243962341382E-2</v>
      </c>
      <c r="J18" s="533">
        <f t="shared" si="15"/>
        <v>26</v>
      </c>
      <c r="K18" s="532">
        <f t="shared" si="7"/>
        <v>1.0642652476463364E-3</v>
      </c>
      <c r="L18" s="531">
        <f t="shared" si="0"/>
        <v>25278</v>
      </c>
      <c r="M18" s="534">
        <f t="shared" si="10"/>
        <v>1.0347114203847729</v>
      </c>
      <c r="N18" s="533">
        <f t="shared" si="1"/>
        <v>-822</v>
      </c>
      <c r="O18" s="482">
        <v>45</v>
      </c>
      <c r="P18" s="481">
        <v>49844</v>
      </c>
      <c r="Q18" s="482">
        <v>45</v>
      </c>
      <c r="R18" s="481">
        <v>86146</v>
      </c>
      <c r="S18" s="10">
        <v>51</v>
      </c>
      <c r="T18" s="9">
        <v>649</v>
      </c>
      <c r="U18" s="469">
        <v>55</v>
      </c>
      <c r="V18" s="244">
        <f t="shared" si="8"/>
        <v>17</v>
      </c>
      <c r="W18" s="9" t="s">
        <v>69</v>
      </c>
      <c r="X18" s="9">
        <v>5</v>
      </c>
      <c r="Y18" s="9">
        <v>12</v>
      </c>
    </row>
    <row r="19" spans="1:28" ht="15" customHeight="1" outlineLevel="1">
      <c r="A19" s="536"/>
      <c r="B19" s="536" t="s">
        <v>150</v>
      </c>
      <c r="C19" s="537">
        <v>491142</v>
      </c>
      <c r="D19" s="538">
        <f>SUM(D20:D30)</f>
        <v>354910</v>
      </c>
      <c r="E19" s="526">
        <f>(D19/C19)</f>
        <v>0.72262197083531854</v>
      </c>
      <c r="F19" s="538">
        <f>SUM(F20:F30)</f>
        <v>190141</v>
      </c>
      <c r="G19" s="526">
        <f t="shared" si="4"/>
        <v>0.38714058256064438</v>
      </c>
      <c r="H19" s="538">
        <f>SUM(H20:H30)</f>
        <v>9577</v>
      </c>
      <c r="I19" s="526">
        <f>H19/C19</f>
        <v>1.9499452296891734E-2</v>
      </c>
      <c r="J19" s="538">
        <f>SUM(J20:J30)</f>
        <v>7583</v>
      </c>
      <c r="K19" s="526">
        <f>(J19/C19)</f>
        <v>1.5439526654205912E-2</v>
      </c>
      <c r="L19" s="538">
        <f t="shared" si="0"/>
        <v>562211</v>
      </c>
      <c r="M19" s="527">
        <f>E19+G19+I19+K19</f>
        <v>1.1447015323470606</v>
      </c>
      <c r="N19" s="538">
        <f t="shared" si="1"/>
        <v>-63486</v>
      </c>
      <c r="O19" s="482">
        <v>51</v>
      </c>
      <c r="P19" s="481">
        <v>26407</v>
      </c>
      <c r="Q19" s="482">
        <v>51</v>
      </c>
      <c r="R19" s="481">
        <v>3653</v>
      </c>
      <c r="S19" s="10">
        <v>55</v>
      </c>
      <c r="T19" s="9">
        <v>194</v>
      </c>
      <c r="U19" s="469">
        <v>59</v>
      </c>
      <c r="V19" s="244">
        <f t="shared" si="8"/>
        <v>21</v>
      </c>
      <c r="W19" s="9" t="s">
        <v>108</v>
      </c>
      <c r="X19" s="9">
        <v>5</v>
      </c>
      <c r="Y19" s="9">
        <v>16</v>
      </c>
    </row>
    <row r="20" spans="1:28" ht="15" customHeight="1" outlineLevel="2">
      <c r="A20" s="535">
        <v>45</v>
      </c>
      <c r="B20" s="529" t="s">
        <v>8</v>
      </c>
      <c r="C20" s="530">
        <v>118064</v>
      </c>
      <c r="D20" s="531">
        <f t="shared" ref="D20:D30" si="16">VLOOKUP(A20,$O$6:$P$130,2,0)</f>
        <v>49844</v>
      </c>
      <c r="E20" s="532">
        <f t="shared" ref="E20:E30" si="17">(D20/C20)</f>
        <v>0.42217780187017212</v>
      </c>
      <c r="F20" s="533">
        <f t="shared" ref="F20:F30" si="18">IFERROR(VLOOKUP(A20,$Q$6:$R$130,2,0),0)</f>
        <v>86146</v>
      </c>
      <c r="G20" s="532">
        <f t="shared" si="4"/>
        <v>0.72965510231738717</v>
      </c>
      <c r="H20" s="533">
        <f t="shared" ref="H20:H30" si="19">IFERROR(VLOOKUP(A20,$S$5:$T$129,2,0),0)</f>
        <v>2042</v>
      </c>
      <c r="I20" s="532">
        <f t="shared" si="6"/>
        <v>1.7295704024935629E-2</v>
      </c>
      <c r="J20" s="533">
        <f t="shared" ref="J20:J30" si="20">IFERROR(VLOOKUP(A20,$U$5:$W$129,2,0),0)</f>
        <v>2503</v>
      </c>
      <c r="K20" s="532">
        <f t="shared" si="7"/>
        <v>2.120036590323892E-2</v>
      </c>
      <c r="L20" s="531">
        <f t="shared" si="0"/>
        <v>140535</v>
      </c>
      <c r="M20" s="534">
        <f t="shared" si="10"/>
        <v>1.1903289741157337</v>
      </c>
      <c r="N20" s="533">
        <f t="shared" si="1"/>
        <v>-19968</v>
      </c>
      <c r="O20" s="482">
        <v>55</v>
      </c>
      <c r="P20" s="481">
        <v>6722</v>
      </c>
      <c r="Q20" s="482">
        <v>55</v>
      </c>
      <c r="R20" s="481">
        <v>540</v>
      </c>
      <c r="S20" s="10">
        <v>59</v>
      </c>
      <c r="T20" s="9">
        <v>85</v>
      </c>
      <c r="U20" s="469">
        <v>79</v>
      </c>
      <c r="V20" s="244">
        <f t="shared" si="8"/>
        <v>330</v>
      </c>
      <c r="W20" s="9" t="s">
        <v>70</v>
      </c>
      <c r="X20" s="9">
        <v>134</v>
      </c>
      <c r="Y20" s="9">
        <v>196</v>
      </c>
    </row>
    <row r="21" spans="1:28" ht="15" customHeight="1" outlineLevel="2">
      <c r="A21" s="535">
        <v>51</v>
      </c>
      <c r="B21" s="529" t="s">
        <v>68</v>
      </c>
      <c r="C21" s="530">
        <v>29045</v>
      </c>
      <c r="D21" s="531">
        <f t="shared" si="16"/>
        <v>26407</v>
      </c>
      <c r="E21" s="532">
        <f t="shared" si="17"/>
        <v>0.90917541745567221</v>
      </c>
      <c r="F21" s="533">
        <f t="shared" si="18"/>
        <v>3653</v>
      </c>
      <c r="G21" s="532">
        <f t="shared" si="4"/>
        <v>0.12577035634360476</v>
      </c>
      <c r="H21" s="533">
        <f t="shared" si="19"/>
        <v>649</v>
      </c>
      <c r="I21" s="532">
        <f t="shared" si="6"/>
        <v>2.2344637631261835E-2</v>
      </c>
      <c r="J21" s="533">
        <f t="shared" si="20"/>
        <v>98</v>
      </c>
      <c r="K21" s="532">
        <f t="shared" si="7"/>
        <v>3.3740747116543296E-3</v>
      </c>
      <c r="L21" s="531">
        <f t="shared" si="0"/>
        <v>30807</v>
      </c>
      <c r="M21" s="534">
        <f t="shared" si="10"/>
        <v>1.0606644861421932</v>
      </c>
      <c r="N21" s="533">
        <f t="shared" si="1"/>
        <v>-1664</v>
      </c>
      <c r="O21" s="482">
        <v>59</v>
      </c>
      <c r="P21" s="481">
        <v>2847</v>
      </c>
      <c r="Q21" s="482">
        <v>59</v>
      </c>
      <c r="R21" s="481">
        <v>1164</v>
      </c>
      <c r="S21" s="10">
        <v>79</v>
      </c>
      <c r="T21" s="9">
        <v>472</v>
      </c>
      <c r="U21" s="469">
        <v>88</v>
      </c>
      <c r="V21" s="244">
        <f t="shared" si="8"/>
        <v>6439</v>
      </c>
      <c r="W21" s="9" t="s">
        <v>36</v>
      </c>
      <c r="X21" s="9">
        <v>1415</v>
      </c>
      <c r="Y21" s="9">
        <v>5024</v>
      </c>
    </row>
    <row r="22" spans="1:28" ht="15" customHeight="1" outlineLevel="2">
      <c r="A22" s="535">
        <v>147</v>
      </c>
      <c r="B22" s="529" t="s">
        <v>13</v>
      </c>
      <c r="C22" s="530">
        <v>46629</v>
      </c>
      <c r="D22" s="531">
        <f t="shared" si="16"/>
        <v>24314</v>
      </c>
      <c r="E22" s="532">
        <f t="shared" si="17"/>
        <v>0.5214351583778335</v>
      </c>
      <c r="F22" s="533">
        <f t="shared" si="18"/>
        <v>24419</v>
      </c>
      <c r="G22" s="532">
        <f t="shared" si="4"/>
        <v>0.52368697591627533</v>
      </c>
      <c r="H22" s="533">
        <f t="shared" si="19"/>
        <v>512</v>
      </c>
      <c r="I22" s="532">
        <f t="shared" si="6"/>
        <v>1.0980291235068305E-2</v>
      </c>
      <c r="J22" s="533">
        <f t="shared" si="20"/>
        <v>2029</v>
      </c>
      <c r="K22" s="532">
        <f t="shared" si="7"/>
        <v>4.3513693195221859E-2</v>
      </c>
      <c r="L22" s="531">
        <f t="shared" si="0"/>
        <v>51274</v>
      </c>
      <c r="M22" s="534">
        <f t="shared" si="10"/>
        <v>1.0996161187243989</v>
      </c>
      <c r="N22" s="533">
        <f t="shared" si="1"/>
        <v>-2616</v>
      </c>
      <c r="O22" s="482">
        <v>79</v>
      </c>
      <c r="P22" s="481">
        <v>17460</v>
      </c>
      <c r="Q22" s="482">
        <v>79</v>
      </c>
      <c r="R22" s="481">
        <v>21541</v>
      </c>
      <c r="S22" s="10">
        <v>86</v>
      </c>
      <c r="T22" s="9">
        <v>96</v>
      </c>
      <c r="U22" s="469">
        <v>86</v>
      </c>
      <c r="V22" s="244">
        <f t="shared" si="8"/>
        <v>27</v>
      </c>
      <c r="W22" s="9" t="s">
        <v>9</v>
      </c>
      <c r="X22" s="9">
        <v>3</v>
      </c>
      <c r="Y22" s="9">
        <v>24</v>
      </c>
    </row>
    <row r="23" spans="1:28" ht="15" customHeight="1" outlineLevel="2">
      <c r="A23" s="535">
        <v>172</v>
      </c>
      <c r="B23" s="529" t="s">
        <v>15</v>
      </c>
      <c r="C23" s="530">
        <v>56044</v>
      </c>
      <c r="D23" s="531">
        <f t="shared" si="16"/>
        <v>35342</v>
      </c>
      <c r="E23" s="532">
        <f t="shared" si="17"/>
        <v>0.63061166226536292</v>
      </c>
      <c r="F23" s="533">
        <f t="shared" si="18"/>
        <v>28932</v>
      </c>
      <c r="G23" s="532">
        <f t="shared" si="4"/>
        <v>0.51623724216686884</v>
      </c>
      <c r="H23" s="533">
        <f t="shared" si="19"/>
        <v>782</v>
      </c>
      <c r="I23" s="532">
        <f t="shared" si="6"/>
        <v>1.3953322389551067E-2</v>
      </c>
      <c r="J23" s="533">
        <f t="shared" si="20"/>
        <v>986</v>
      </c>
      <c r="K23" s="532">
        <f t="shared" si="7"/>
        <v>1.7593319534651344E-2</v>
      </c>
      <c r="L23" s="531">
        <f t="shared" si="0"/>
        <v>66042</v>
      </c>
      <c r="M23" s="534">
        <f t="shared" si="10"/>
        <v>1.1783955463564342</v>
      </c>
      <c r="N23" s="533">
        <f t="shared" si="1"/>
        <v>-9012</v>
      </c>
      <c r="O23" s="482">
        <v>86</v>
      </c>
      <c r="P23" s="481">
        <v>3027</v>
      </c>
      <c r="Q23" s="482">
        <v>86</v>
      </c>
      <c r="R23" s="481">
        <v>1043</v>
      </c>
      <c r="S23" s="10">
        <v>88</v>
      </c>
      <c r="T23" s="9">
        <v>4717</v>
      </c>
      <c r="U23" s="469">
        <v>91</v>
      </c>
      <c r="V23" s="244">
        <f t="shared" si="8"/>
        <v>40</v>
      </c>
      <c r="W23" s="9" t="s">
        <v>10</v>
      </c>
      <c r="X23" s="9">
        <v>10</v>
      </c>
      <c r="Y23" s="9">
        <v>30</v>
      </c>
    </row>
    <row r="24" spans="1:28" ht="15" customHeight="1" outlineLevel="2">
      <c r="A24" s="535">
        <v>475</v>
      </c>
      <c r="B24" s="529" t="s">
        <v>107</v>
      </c>
      <c r="C24" s="530">
        <v>4808</v>
      </c>
      <c r="D24" s="531">
        <f t="shared" si="16"/>
        <v>4281</v>
      </c>
      <c r="E24" s="532">
        <f t="shared" si="17"/>
        <v>0.89039101497504158</v>
      </c>
      <c r="F24" s="533">
        <f t="shared" si="18"/>
        <v>258</v>
      </c>
      <c r="G24" s="532">
        <f t="shared" si="4"/>
        <v>5.3660565723793678E-2</v>
      </c>
      <c r="H24" s="533">
        <f t="shared" si="19"/>
        <v>83</v>
      </c>
      <c r="I24" s="532">
        <f t="shared" si="6"/>
        <v>1.7262895174708817E-2</v>
      </c>
      <c r="J24" s="533">
        <f t="shared" si="20"/>
        <v>0</v>
      </c>
      <c r="K24" s="532">
        <f t="shared" si="7"/>
        <v>0</v>
      </c>
      <c r="L24" s="531">
        <f t="shared" si="0"/>
        <v>4622</v>
      </c>
      <c r="M24" s="534">
        <f t="shared" si="10"/>
        <v>0.96131447587354402</v>
      </c>
      <c r="N24" s="533">
        <f t="shared" si="1"/>
        <v>186</v>
      </c>
      <c r="O24" s="482">
        <v>88</v>
      </c>
      <c r="P24" s="481">
        <v>91591</v>
      </c>
      <c r="Q24" s="482">
        <v>88</v>
      </c>
      <c r="R24" s="481">
        <v>304233</v>
      </c>
      <c r="S24" s="10">
        <v>91</v>
      </c>
      <c r="T24" s="9">
        <v>147</v>
      </c>
      <c r="U24" s="469">
        <v>93</v>
      </c>
      <c r="V24" s="244">
        <f t="shared" si="8"/>
        <v>36</v>
      </c>
      <c r="W24" s="9" t="s">
        <v>71</v>
      </c>
      <c r="X24" s="9">
        <v>13</v>
      </c>
      <c r="Y24" s="9">
        <v>23</v>
      </c>
    </row>
    <row r="25" spans="1:28" ht="15" customHeight="1" outlineLevel="2">
      <c r="A25" s="535">
        <v>480</v>
      </c>
      <c r="B25" s="529" t="s">
        <v>20</v>
      </c>
      <c r="C25" s="530">
        <v>13778</v>
      </c>
      <c r="D25" s="531">
        <f t="shared" si="16"/>
        <v>18487</v>
      </c>
      <c r="E25" s="532">
        <f t="shared" si="17"/>
        <v>1.3417767455363623</v>
      </c>
      <c r="F25" s="533">
        <f t="shared" si="18"/>
        <v>2137</v>
      </c>
      <c r="G25" s="532">
        <f t="shared" si="4"/>
        <v>0.15510233705907969</v>
      </c>
      <c r="H25" s="533">
        <f t="shared" si="19"/>
        <v>293</v>
      </c>
      <c r="I25" s="532">
        <f t="shared" si="6"/>
        <v>2.1265786035709101E-2</v>
      </c>
      <c r="J25" s="533">
        <f t="shared" si="20"/>
        <v>133</v>
      </c>
      <c r="K25" s="532">
        <f t="shared" si="7"/>
        <v>9.6530701117723914E-3</v>
      </c>
      <c r="L25" s="531">
        <f t="shared" si="0"/>
        <v>21050</v>
      </c>
      <c r="M25" s="534">
        <f t="shared" si="10"/>
        <v>1.5277979387429232</v>
      </c>
      <c r="N25" s="533">
        <f t="shared" si="1"/>
        <v>-7139</v>
      </c>
      <c r="O25" s="482">
        <v>91</v>
      </c>
      <c r="P25" s="481">
        <v>6653</v>
      </c>
      <c r="Q25" s="482">
        <v>91</v>
      </c>
      <c r="R25" s="481">
        <v>761</v>
      </c>
      <c r="S25" s="10">
        <v>93</v>
      </c>
      <c r="T25" s="9">
        <v>294</v>
      </c>
      <c r="U25" s="469">
        <v>107</v>
      </c>
      <c r="V25" s="244">
        <f t="shared" si="8"/>
        <v>14</v>
      </c>
      <c r="W25" s="9" t="s">
        <v>73</v>
      </c>
      <c r="X25" s="9">
        <v>7</v>
      </c>
      <c r="Y25" s="9">
        <v>7</v>
      </c>
    </row>
    <row r="26" spans="1:28" ht="15" customHeight="1" outlineLevel="2">
      <c r="A26" s="535">
        <v>490</v>
      </c>
      <c r="B26" s="529" t="s">
        <v>50</v>
      </c>
      <c r="C26" s="530">
        <v>41526</v>
      </c>
      <c r="D26" s="531">
        <f t="shared" si="16"/>
        <v>46291</v>
      </c>
      <c r="E26" s="532">
        <f t="shared" si="17"/>
        <v>1.1147473871791167</v>
      </c>
      <c r="F26" s="533">
        <f t="shared" si="18"/>
        <v>4330</v>
      </c>
      <c r="G26" s="532">
        <f t="shared" si="4"/>
        <v>0.10427202234744497</v>
      </c>
      <c r="H26" s="533">
        <f t="shared" si="19"/>
        <v>947</v>
      </c>
      <c r="I26" s="532">
        <f t="shared" si="6"/>
        <v>2.280498964504166E-2</v>
      </c>
      <c r="J26" s="533">
        <f t="shared" si="20"/>
        <v>215</v>
      </c>
      <c r="K26" s="532">
        <f t="shared" si="7"/>
        <v>5.1774791696768286E-3</v>
      </c>
      <c r="L26" s="531">
        <f t="shared" si="0"/>
        <v>51783</v>
      </c>
      <c r="M26" s="534">
        <f t="shared" si="10"/>
        <v>1.2470018783412802</v>
      </c>
      <c r="N26" s="533">
        <f t="shared" si="1"/>
        <v>-10042</v>
      </c>
      <c r="O26" s="482">
        <v>93</v>
      </c>
      <c r="P26" s="481">
        <v>14132</v>
      </c>
      <c r="Q26" s="482">
        <v>93</v>
      </c>
      <c r="R26" s="481">
        <v>1157</v>
      </c>
      <c r="S26" s="10">
        <v>101</v>
      </c>
      <c r="T26" s="9">
        <v>458</v>
      </c>
      <c r="U26" s="469">
        <v>113</v>
      </c>
      <c r="V26" s="244">
        <f t="shared" si="8"/>
        <v>25</v>
      </c>
      <c r="W26" s="9" t="s">
        <v>37</v>
      </c>
      <c r="X26" s="9">
        <v>9</v>
      </c>
      <c r="Y26" s="9">
        <v>16</v>
      </c>
    </row>
    <row r="27" spans="1:28" ht="15" customHeight="1" outlineLevel="2">
      <c r="A27" s="535">
        <v>659</v>
      </c>
      <c r="B27" s="529" t="s">
        <v>94</v>
      </c>
      <c r="C27" s="530">
        <v>19687</v>
      </c>
      <c r="D27" s="531">
        <f t="shared" si="16"/>
        <v>20360</v>
      </c>
      <c r="E27" s="532">
        <f t="shared" si="17"/>
        <v>1.0341849951744806</v>
      </c>
      <c r="F27" s="533">
        <f t="shared" si="18"/>
        <v>1051</v>
      </c>
      <c r="G27" s="532">
        <f t="shared" si="4"/>
        <v>5.3385482805912529E-2</v>
      </c>
      <c r="H27" s="533">
        <f t="shared" si="19"/>
        <v>408</v>
      </c>
      <c r="I27" s="532">
        <f t="shared" si="6"/>
        <v>2.0724335856148728E-2</v>
      </c>
      <c r="J27" s="533">
        <f t="shared" si="20"/>
        <v>38</v>
      </c>
      <c r="K27" s="532">
        <f t="shared" si="7"/>
        <v>1.9302077513079698E-3</v>
      </c>
      <c r="L27" s="531">
        <f t="shared" si="0"/>
        <v>21857</v>
      </c>
      <c r="M27" s="534">
        <f t="shared" si="10"/>
        <v>1.1102250215878497</v>
      </c>
      <c r="N27" s="533">
        <f t="shared" si="1"/>
        <v>-2132</v>
      </c>
      <c r="O27" s="482">
        <v>101</v>
      </c>
      <c r="P27" s="481">
        <v>18949</v>
      </c>
      <c r="Q27" s="482">
        <v>101</v>
      </c>
      <c r="R27" s="481">
        <v>7489</v>
      </c>
      <c r="S27" s="10">
        <v>107</v>
      </c>
      <c r="T27" s="9">
        <v>170</v>
      </c>
      <c r="U27" s="469">
        <v>120</v>
      </c>
      <c r="V27" s="244">
        <f t="shared" si="8"/>
        <v>2638</v>
      </c>
      <c r="W27" s="9" t="s">
        <v>74</v>
      </c>
      <c r="X27" s="9">
        <v>32</v>
      </c>
      <c r="Y27" s="9">
        <v>2606</v>
      </c>
    </row>
    <row r="28" spans="1:28" ht="15" customHeight="1" outlineLevel="2">
      <c r="A28" s="535">
        <v>665</v>
      </c>
      <c r="B28" s="529" t="s">
        <v>95</v>
      </c>
      <c r="C28" s="530">
        <v>30431</v>
      </c>
      <c r="D28" s="531">
        <f t="shared" si="16"/>
        <v>30416</v>
      </c>
      <c r="E28" s="532">
        <f t="shared" si="17"/>
        <v>0.99950708159442669</v>
      </c>
      <c r="F28" s="533">
        <f t="shared" si="18"/>
        <v>2551</v>
      </c>
      <c r="G28" s="532">
        <f t="shared" si="4"/>
        <v>8.382899017449312E-2</v>
      </c>
      <c r="H28" s="533">
        <f t="shared" si="19"/>
        <v>579</v>
      </c>
      <c r="I28" s="532">
        <f t="shared" si="6"/>
        <v>1.9026650455127993E-2</v>
      </c>
      <c r="J28" s="533">
        <f t="shared" si="20"/>
        <v>298</v>
      </c>
      <c r="K28" s="532">
        <f t="shared" si="7"/>
        <v>9.7926456573888473E-3</v>
      </c>
      <c r="L28" s="531">
        <f t="shared" si="0"/>
        <v>33844</v>
      </c>
      <c r="M28" s="534">
        <f t="shared" si="10"/>
        <v>1.1121553678814367</v>
      </c>
      <c r="N28" s="533">
        <f t="shared" si="1"/>
        <v>-3115</v>
      </c>
      <c r="O28" s="482">
        <v>107</v>
      </c>
      <c r="P28" s="481">
        <v>6016</v>
      </c>
      <c r="Q28" s="482">
        <v>107</v>
      </c>
      <c r="R28" s="481">
        <v>814</v>
      </c>
      <c r="S28" s="10">
        <v>113</v>
      </c>
      <c r="T28" s="9">
        <v>109</v>
      </c>
      <c r="U28" s="469">
        <v>125</v>
      </c>
      <c r="V28" s="244">
        <f t="shared" si="8"/>
        <v>22</v>
      </c>
      <c r="W28" s="9" t="s">
        <v>75</v>
      </c>
      <c r="X28" s="9">
        <v>9</v>
      </c>
      <c r="Y28" s="9">
        <v>13</v>
      </c>
    </row>
    <row r="29" spans="1:28" ht="15" customHeight="1" outlineLevel="2">
      <c r="A29" s="535">
        <v>837</v>
      </c>
      <c r="B29" s="529" t="s">
        <v>28</v>
      </c>
      <c r="C29" s="530">
        <v>122168</v>
      </c>
      <c r="D29" s="531">
        <f t="shared" si="16"/>
        <v>92186</v>
      </c>
      <c r="E29" s="532">
        <f t="shared" si="17"/>
        <v>0.75458385174513787</v>
      </c>
      <c r="F29" s="533">
        <f t="shared" si="18"/>
        <v>36516</v>
      </c>
      <c r="G29" s="532">
        <f t="shared" si="4"/>
        <v>0.29889987558116693</v>
      </c>
      <c r="H29" s="533">
        <f t="shared" si="19"/>
        <v>3077</v>
      </c>
      <c r="I29" s="532">
        <f t="shared" si="6"/>
        <v>2.518662824962347E-2</v>
      </c>
      <c r="J29" s="533">
        <f t="shared" si="20"/>
        <v>1271</v>
      </c>
      <c r="K29" s="532">
        <f t="shared" si="7"/>
        <v>1.0403706371553925E-2</v>
      </c>
      <c r="L29" s="531">
        <f t="shared" si="0"/>
        <v>133050</v>
      </c>
      <c r="M29" s="534">
        <f t="shared" si="10"/>
        <v>1.0890740619474821</v>
      </c>
      <c r="N29" s="533">
        <f t="shared" si="1"/>
        <v>-9611</v>
      </c>
      <c r="O29" s="482">
        <v>113</v>
      </c>
      <c r="P29" s="481">
        <v>5653</v>
      </c>
      <c r="Q29" s="482">
        <v>113</v>
      </c>
      <c r="R29" s="481">
        <v>1856</v>
      </c>
      <c r="S29" s="10">
        <v>120</v>
      </c>
      <c r="T29" s="9">
        <v>355</v>
      </c>
      <c r="U29" s="469">
        <v>129</v>
      </c>
      <c r="V29" s="244">
        <f t="shared" si="8"/>
        <v>444</v>
      </c>
      <c r="W29" s="9" t="s">
        <v>11</v>
      </c>
      <c r="X29" s="9">
        <v>95</v>
      </c>
      <c r="Y29" s="9">
        <v>349</v>
      </c>
    </row>
    <row r="30" spans="1:28" ht="15" customHeight="1" outlineLevel="2">
      <c r="A30" s="535">
        <v>873</v>
      </c>
      <c r="B30" s="529" t="s">
        <v>30</v>
      </c>
      <c r="C30" s="530">
        <v>8962</v>
      </c>
      <c r="D30" s="531">
        <f t="shared" si="16"/>
        <v>6982</v>
      </c>
      <c r="E30" s="532">
        <f t="shared" si="17"/>
        <v>0.779067172506137</v>
      </c>
      <c r="F30" s="533">
        <f t="shared" si="18"/>
        <v>148</v>
      </c>
      <c r="G30" s="532">
        <f t="shared" si="4"/>
        <v>1.6514170943985718E-2</v>
      </c>
      <c r="H30" s="533">
        <f t="shared" si="19"/>
        <v>205</v>
      </c>
      <c r="I30" s="532">
        <f t="shared" si="6"/>
        <v>2.2874358402142379E-2</v>
      </c>
      <c r="J30" s="533">
        <f t="shared" si="20"/>
        <v>12</v>
      </c>
      <c r="K30" s="532">
        <f t="shared" si="7"/>
        <v>1.3389868332961392E-3</v>
      </c>
      <c r="L30" s="531">
        <f t="shared" si="0"/>
        <v>7347</v>
      </c>
      <c r="M30" s="534">
        <f t="shared" si="10"/>
        <v>0.81979468868556116</v>
      </c>
      <c r="N30" s="533">
        <f t="shared" si="1"/>
        <v>1627</v>
      </c>
      <c r="O30" s="482">
        <v>120</v>
      </c>
      <c r="P30" s="481">
        <v>24358</v>
      </c>
      <c r="Q30" s="482">
        <v>120</v>
      </c>
      <c r="R30" s="481">
        <v>1008</v>
      </c>
      <c r="S30" s="10">
        <v>125</v>
      </c>
      <c r="T30" s="9">
        <v>141</v>
      </c>
      <c r="U30" s="469">
        <v>134</v>
      </c>
      <c r="V30" s="244">
        <f t="shared" si="8"/>
        <v>1</v>
      </c>
      <c r="W30" s="9" t="s">
        <v>76</v>
      </c>
      <c r="X30" s="9">
        <v>1</v>
      </c>
      <c r="Y30" s="9">
        <v>0</v>
      </c>
      <c r="Z30" s="463"/>
    </row>
    <row r="31" spans="1:28" ht="15" customHeight="1" outlineLevel="2">
      <c r="A31" s="536"/>
      <c r="B31" s="536" t="s">
        <v>126</v>
      </c>
      <c r="C31" s="537">
        <v>193633</v>
      </c>
      <c r="D31" s="538">
        <f>SUBTOTAL(9,D32:D41)</f>
        <v>130507</v>
      </c>
      <c r="E31" s="526">
        <f>(D31/C31)</f>
        <v>0.67399152004048901</v>
      </c>
      <c r="F31" s="538">
        <f>SUM(F32:F41)</f>
        <v>37574</v>
      </c>
      <c r="G31" s="526">
        <f t="shared" si="4"/>
        <v>0.19404750223360687</v>
      </c>
      <c r="H31" s="538">
        <f>SUM(H32:H41)</f>
        <v>3275</v>
      </c>
      <c r="I31" s="526">
        <f>H31/C31</f>
        <v>1.691343934143457E-2</v>
      </c>
      <c r="J31" s="538">
        <f>SUM(J32:J41)</f>
        <v>1110</v>
      </c>
      <c r="K31" s="526">
        <f>(J31/C31)</f>
        <v>5.7324939447304952E-3</v>
      </c>
      <c r="L31" s="538">
        <f t="shared" si="0"/>
        <v>172466</v>
      </c>
      <c r="M31" s="527">
        <f>E31+G31+I31+K31</f>
        <v>0.89068495556026095</v>
      </c>
      <c r="N31" s="538">
        <f t="shared" si="1"/>
        <v>22277</v>
      </c>
      <c r="O31" s="482">
        <v>125</v>
      </c>
      <c r="P31" s="481">
        <v>6669</v>
      </c>
      <c r="Q31" s="482">
        <v>125</v>
      </c>
      <c r="R31" s="481">
        <v>555</v>
      </c>
      <c r="S31" s="10">
        <v>129</v>
      </c>
      <c r="T31" s="9">
        <v>658</v>
      </c>
      <c r="U31" s="469">
        <v>138</v>
      </c>
      <c r="V31" s="244">
        <f t="shared" si="8"/>
        <v>73</v>
      </c>
      <c r="W31" s="9" t="s">
        <v>38</v>
      </c>
      <c r="X31" s="118">
        <v>27</v>
      </c>
      <c r="Y31" s="118">
        <v>46</v>
      </c>
      <c r="AA31" s="7" t="s">
        <v>247</v>
      </c>
      <c r="AB31" s="464">
        <f>G4</f>
        <v>0.58748248924103719</v>
      </c>
    </row>
    <row r="32" spans="1:28" ht="15" customHeight="1" outlineLevel="2">
      <c r="A32" s="535">
        <v>31</v>
      </c>
      <c r="B32" s="529" t="s">
        <v>63</v>
      </c>
      <c r="C32" s="530">
        <v>25518</v>
      </c>
      <c r="D32" s="531">
        <f t="shared" ref="D32:D41" si="21">VLOOKUP(A32,$O$6:$P$130,2,0)</f>
        <v>16761</v>
      </c>
      <c r="E32" s="532">
        <f t="shared" ref="E32:E41" si="22">(D32/C32)</f>
        <v>0.6568304726075711</v>
      </c>
      <c r="F32" s="533">
        <f t="shared" ref="F32:F41" si="23">IFERROR(VLOOKUP(A32,$Q$6:$R$130,2,0),0)</f>
        <v>4517</v>
      </c>
      <c r="G32" s="532">
        <f t="shared" si="4"/>
        <v>0.1770123050395799</v>
      </c>
      <c r="H32" s="533">
        <f t="shared" ref="H32:H41" si="24">IFERROR(VLOOKUP(A32,$S$5:$T$129,2,0),0)</f>
        <v>448</v>
      </c>
      <c r="I32" s="532">
        <f t="shared" si="6"/>
        <v>1.7556234814640647E-2</v>
      </c>
      <c r="J32" s="533">
        <f t="shared" ref="J32:J41" si="25">IFERROR(VLOOKUP(A32,$U$5:$W$129,2,0),0)</f>
        <v>197</v>
      </c>
      <c r="K32" s="532">
        <f t="shared" si="7"/>
        <v>7.7200407555451057E-3</v>
      </c>
      <c r="L32" s="531">
        <f t="shared" si="0"/>
        <v>21923</v>
      </c>
      <c r="M32" s="534">
        <f t="shared" si="10"/>
        <v>0.85911905321733673</v>
      </c>
      <c r="N32" s="533">
        <f t="shared" si="1"/>
        <v>3792</v>
      </c>
      <c r="O32" s="482">
        <v>129</v>
      </c>
      <c r="P32" s="481">
        <v>15741</v>
      </c>
      <c r="Q32" s="482">
        <v>129</v>
      </c>
      <c r="R32" s="481">
        <v>70179</v>
      </c>
      <c r="S32" s="10">
        <v>134</v>
      </c>
      <c r="T32" s="9">
        <v>137</v>
      </c>
      <c r="U32" s="469">
        <v>142</v>
      </c>
      <c r="V32" s="244">
        <f t="shared" si="8"/>
        <v>44</v>
      </c>
      <c r="W32" s="9" t="s">
        <v>77</v>
      </c>
      <c r="X32" s="118">
        <v>17</v>
      </c>
      <c r="Y32" s="118">
        <v>27</v>
      </c>
      <c r="AA32" s="7" t="s">
        <v>246</v>
      </c>
      <c r="AB32" s="464">
        <f>E4</f>
        <v>0.37099209873900302</v>
      </c>
    </row>
    <row r="33" spans="1:28" ht="15" customHeight="1" outlineLevel="2">
      <c r="A33" s="535">
        <v>40</v>
      </c>
      <c r="B33" s="529" t="s">
        <v>67</v>
      </c>
      <c r="C33" s="530">
        <v>17991</v>
      </c>
      <c r="D33" s="531">
        <f t="shared" si="21"/>
        <v>13926</v>
      </c>
      <c r="E33" s="532">
        <f t="shared" si="22"/>
        <v>0.77405369351342335</v>
      </c>
      <c r="F33" s="533">
        <f t="shared" si="23"/>
        <v>1622</v>
      </c>
      <c r="G33" s="532">
        <f t="shared" si="4"/>
        <v>9.0156189205713971E-2</v>
      </c>
      <c r="H33" s="533">
        <f t="shared" si="24"/>
        <v>240</v>
      </c>
      <c r="I33" s="532">
        <f t="shared" si="6"/>
        <v>1.3340003335000834E-2</v>
      </c>
      <c r="J33" s="533">
        <f t="shared" si="25"/>
        <v>40</v>
      </c>
      <c r="K33" s="532">
        <f t="shared" si="7"/>
        <v>2.2233338891668058E-3</v>
      </c>
      <c r="L33" s="531">
        <f t="shared" si="0"/>
        <v>15828</v>
      </c>
      <c r="M33" s="534">
        <f t="shared" si="10"/>
        <v>0.87977321994330504</v>
      </c>
      <c r="N33" s="533">
        <f t="shared" si="1"/>
        <v>2203</v>
      </c>
      <c r="O33" s="482">
        <v>134</v>
      </c>
      <c r="P33" s="481">
        <v>6210</v>
      </c>
      <c r="Q33" s="482">
        <v>134</v>
      </c>
      <c r="R33" s="481">
        <v>582</v>
      </c>
      <c r="S33" s="10">
        <v>138</v>
      </c>
      <c r="T33" s="9">
        <v>352</v>
      </c>
      <c r="U33" s="469">
        <v>145</v>
      </c>
      <c r="V33" s="244">
        <f t="shared" si="8"/>
        <v>20</v>
      </c>
      <c r="W33" s="9" t="s">
        <v>12</v>
      </c>
      <c r="X33" s="118">
        <v>1</v>
      </c>
      <c r="Y33" s="118">
        <v>19</v>
      </c>
      <c r="AA33" s="7" t="s">
        <v>1091</v>
      </c>
      <c r="AB33" s="464">
        <f>I4+K4</f>
        <v>2.9868618290149525E-2</v>
      </c>
    </row>
    <row r="34" spans="1:28" ht="15" customHeight="1" outlineLevel="2">
      <c r="A34" s="535">
        <v>190</v>
      </c>
      <c r="B34" s="529" t="s">
        <v>16</v>
      </c>
      <c r="C34" s="530">
        <v>9747</v>
      </c>
      <c r="D34" s="531">
        <f t="shared" si="21"/>
        <v>6744</v>
      </c>
      <c r="E34" s="532">
        <f t="shared" si="22"/>
        <v>0.69190520160049251</v>
      </c>
      <c r="F34" s="533">
        <f t="shared" si="23"/>
        <v>2677</v>
      </c>
      <c r="G34" s="532">
        <f t="shared" si="4"/>
        <v>0.27464860982866524</v>
      </c>
      <c r="H34" s="533">
        <f t="shared" si="24"/>
        <v>243</v>
      </c>
      <c r="I34" s="532">
        <f t="shared" si="6"/>
        <v>2.4930747922437674E-2</v>
      </c>
      <c r="J34" s="533">
        <f t="shared" si="25"/>
        <v>264</v>
      </c>
      <c r="K34" s="532">
        <f t="shared" si="7"/>
        <v>2.7085257002154511E-2</v>
      </c>
      <c r="L34" s="531">
        <f t="shared" si="0"/>
        <v>9928</v>
      </c>
      <c r="M34" s="534">
        <f t="shared" si="10"/>
        <v>1.01856981635375</v>
      </c>
      <c r="N34" s="533">
        <f t="shared" si="1"/>
        <v>83</v>
      </c>
      <c r="O34" s="482">
        <v>138</v>
      </c>
      <c r="P34" s="481">
        <v>11861</v>
      </c>
      <c r="Q34" s="482">
        <v>138</v>
      </c>
      <c r="R34" s="481">
        <v>1353</v>
      </c>
      <c r="S34" s="10">
        <v>142</v>
      </c>
      <c r="T34" s="9">
        <v>80</v>
      </c>
      <c r="U34" s="469">
        <v>147</v>
      </c>
      <c r="V34" s="244">
        <f t="shared" si="8"/>
        <v>2029</v>
      </c>
      <c r="W34" s="9" t="s">
        <v>13</v>
      </c>
      <c r="X34" s="118">
        <v>1681</v>
      </c>
      <c r="Y34" s="118">
        <v>348</v>
      </c>
      <c r="AA34" s="469" t="s">
        <v>1092</v>
      </c>
      <c r="AB34" s="464">
        <f>1-SUM(AB31:AB33)</f>
        <v>1.1656793729810211E-2</v>
      </c>
    </row>
    <row r="35" spans="1:28" ht="15" customHeight="1" outlineLevel="2">
      <c r="A35" s="535">
        <v>604</v>
      </c>
      <c r="B35" s="529" t="s">
        <v>23</v>
      </c>
      <c r="C35" s="530">
        <v>27869</v>
      </c>
      <c r="D35" s="531">
        <f t="shared" si="21"/>
        <v>18884</v>
      </c>
      <c r="E35" s="532">
        <f t="shared" si="22"/>
        <v>0.67759876565359356</v>
      </c>
      <c r="F35" s="533">
        <f t="shared" si="23"/>
        <v>4241</v>
      </c>
      <c r="G35" s="532">
        <f t="shared" si="4"/>
        <v>0.15217625318454198</v>
      </c>
      <c r="H35" s="533">
        <f t="shared" si="24"/>
        <v>438</v>
      </c>
      <c r="I35" s="532">
        <f t="shared" si="6"/>
        <v>1.5716387383831496E-2</v>
      </c>
      <c r="J35" s="533">
        <f t="shared" si="25"/>
        <v>37</v>
      </c>
      <c r="K35" s="532">
        <f t="shared" si="7"/>
        <v>1.3276400301410168E-3</v>
      </c>
      <c r="L35" s="531">
        <f t="shared" si="0"/>
        <v>23600</v>
      </c>
      <c r="M35" s="534">
        <f t="shared" si="10"/>
        <v>0.84681904625210802</v>
      </c>
      <c r="N35" s="533">
        <f t="shared" si="1"/>
        <v>4306</v>
      </c>
      <c r="O35" s="482">
        <v>142</v>
      </c>
      <c r="P35" s="481">
        <v>3055</v>
      </c>
      <c r="Q35" s="482">
        <v>142</v>
      </c>
      <c r="R35" s="481">
        <v>905</v>
      </c>
      <c r="S35" s="10">
        <v>145</v>
      </c>
      <c r="T35" s="9">
        <v>139</v>
      </c>
      <c r="U35" s="469">
        <v>150</v>
      </c>
      <c r="V35" s="244">
        <f t="shared" si="8"/>
        <v>18</v>
      </c>
      <c r="W35" s="9" t="s">
        <v>128</v>
      </c>
      <c r="X35" s="118">
        <v>3</v>
      </c>
      <c r="Y35" s="118">
        <v>15</v>
      </c>
      <c r="Z35" s="463"/>
    </row>
    <row r="36" spans="1:28" ht="15" customHeight="1" outlineLevel="2">
      <c r="A36" s="535">
        <v>670</v>
      </c>
      <c r="B36" s="529" t="s">
        <v>96</v>
      </c>
      <c r="C36" s="530">
        <v>21246</v>
      </c>
      <c r="D36" s="531">
        <f t="shared" si="21"/>
        <v>13551</v>
      </c>
      <c r="E36" s="532">
        <f t="shared" si="22"/>
        <v>0.63781417678621855</v>
      </c>
      <c r="F36" s="533">
        <f t="shared" si="23"/>
        <v>3368</v>
      </c>
      <c r="G36" s="532">
        <f t="shared" si="4"/>
        <v>0.15852395745081427</v>
      </c>
      <c r="H36" s="533">
        <f t="shared" si="24"/>
        <v>441</v>
      </c>
      <c r="I36" s="532">
        <f t="shared" si="6"/>
        <v>2.0756848347924316E-2</v>
      </c>
      <c r="J36" s="533">
        <f t="shared" si="25"/>
        <v>89</v>
      </c>
      <c r="K36" s="532">
        <f t="shared" si="7"/>
        <v>4.1890238162477639E-3</v>
      </c>
      <c r="L36" s="531">
        <f t="shared" si="0"/>
        <v>17449</v>
      </c>
      <c r="M36" s="534">
        <f t="shared" si="10"/>
        <v>0.82128400640120491</v>
      </c>
      <c r="N36" s="533">
        <f t="shared" si="1"/>
        <v>3886</v>
      </c>
      <c r="O36" s="482">
        <v>145</v>
      </c>
      <c r="P36" s="481">
        <v>3753</v>
      </c>
      <c r="Q36" s="482">
        <v>145</v>
      </c>
      <c r="R36" s="481">
        <v>629</v>
      </c>
      <c r="S36" s="10">
        <v>147</v>
      </c>
      <c r="T36" s="9">
        <v>512</v>
      </c>
      <c r="U36" s="469">
        <v>154</v>
      </c>
      <c r="V36" s="244">
        <f t="shared" si="8"/>
        <v>1556</v>
      </c>
      <c r="W36" s="9" t="s">
        <v>14</v>
      </c>
      <c r="X36" s="118">
        <v>864</v>
      </c>
      <c r="Y36" s="118">
        <v>692</v>
      </c>
    </row>
    <row r="37" spans="1:28" ht="15" customHeight="1" outlineLevel="2">
      <c r="A37" s="535">
        <v>690</v>
      </c>
      <c r="B37" s="529" t="s">
        <v>26</v>
      </c>
      <c r="C37" s="530">
        <v>12426</v>
      </c>
      <c r="D37" s="531">
        <f t="shared" si="21"/>
        <v>6641</v>
      </c>
      <c r="E37" s="532">
        <f t="shared" si="22"/>
        <v>0.53444390793497509</v>
      </c>
      <c r="F37" s="533">
        <f t="shared" si="23"/>
        <v>1240</v>
      </c>
      <c r="G37" s="532">
        <f t="shared" si="4"/>
        <v>9.9790761306937065E-2</v>
      </c>
      <c r="H37" s="533">
        <f t="shared" si="24"/>
        <v>189</v>
      </c>
      <c r="I37" s="532">
        <f t="shared" si="6"/>
        <v>1.5210043457267021E-2</v>
      </c>
      <c r="J37" s="533">
        <f t="shared" si="25"/>
        <v>27</v>
      </c>
      <c r="K37" s="532">
        <f t="shared" si="7"/>
        <v>2.1728633510381457E-3</v>
      </c>
      <c r="L37" s="531">
        <f t="shared" si="0"/>
        <v>8097</v>
      </c>
      <c r="M37" s="534">
        <f t="shared" si="10"/>
        <v>0.65161757605021742</v>
      </c>
      <c r="N37" s="533">
        <f t="shared" ref="N37:N68" si="26">C37-D37-F37-H37</f>
        <v>4356</v>
      </c>
      <c r="O37" s="482">
        <v>147</v>
      </c>
      <c r="P37" s="481">
        <v>24314</v>
      </c>
      <c r="Q37" s="482">
        <v>147</v>
      </c>
      <c r="R37" s="481">
        <v>24419</v>
      </c>
      <c r="S37" s="10">
        <v>148</v>
      </c>
      <c r="T37" s="9">
        <v>739</v>
      </c>
      <c r="U37" s="469">
        <v>172</v>
      </c>
      <c r="V37" s="244">
        <f t="shared" si="8"/>
        <v>986</v>
      </c>
      <c r="W37" s="9" t="s">
        <v>15</v>
      </c>
      <c r="X37" s="9">
        <v>743</v>
      </c>
      <c r="Y37" s="9">
        <v>243</v>
      </c>
    </row>
    <row r="38" spans="1:28" ht="15" customHeight="1" outlineLevel="2">
      <c r="A38" s="535">
        <v>736</v>
      </c>
      <c r="B38" s="529" t="s">
        <v>27</v>
      </c>
      <c r="C38" s="530">
        <v>37171</v>
      </c>
      <c r="D38" s="531">
        <f t="shared" si="21"/>
        <v>23578</v>
      </c>
      <c r="E38" s="532">
        <f t="shared" si="22"/>
        <v>0.63431169460062953</v>
      </c>
      <c r="F38" s="533">
        <f t="shared" si="23"/>
        <v>14288</v>
      </c>
      <c r="G38" s="532">
        <f t="shared" si="4"/>
        <v>0.3843856770062683</v>
      </c>
      <c r="H38" s="533">
        <f t="shared" si="24"/>
        <v>518</v>
      </c>
      <c r="I38" s="532">
        <f t="shared" si="6"/>
        <v>1.3935594953054801E-2</v>
      </c>
      <c r="J38" s="533">
        <f t="shared" si="25"/>
        <v>227</v>
      </c>
      <c r="K38" s="532">
        <f t="shared" si="7"/>
        <v>6.1069113018213123E-3</v>
      </c>
      <c r="L38" s="531">
        <f t="shared" si="0"/>
        <v>38611</v>
      </c>
      <c r="M38" s="534">
        <f t="shared" si="10"/>
        <v>1.038739877861774</v>
      </c>
      <c r="N38" s="533">
        <f t="shared" si="26"/>
        <v>-1213</v>
      </c>
      <c r="O38" s="482">
        <v>148</v>
      </c>
      <c r="P38" s="481">
        <v>14532</v>
      </c>
      <c r="Q38" s="482">
        <v>148</v>
      </c>
      <c r="R38" s="481">
        <v>22630</v>
      </c>
      <c r="S38" s="10">
        <v>150</v>
      </c>
      <c r="T38" s="9">
        <v>148</v>
      </c>
      <c r="U38" s="469">
        <v>190</v>
      </c>
      <c r="V38" s="244">
        <f t="shared" si="8"/>
        <v>264</v>
      </c>
      <c r="W38" s="9" t="s">
        <v>16</v>
      </c>
      <c r="X38" s="9">
        <v>26</v>
      </c>
      <c r="Y38" s="9">
        <v>238</v>
      </c>
    </row>
    <row r="39" spans="1:28" ht="15" customHeight="1" outlineLevel="2">
      <c r="A39" s="535">
        <v>858</v>
      </c>
      <c r="B39" s="529" t="s">
        <v>60</v>
      </c>
      <c r="C39" s="530">
        <v>11779</v>
      </c>
      <c r="D39" s="531">
        <f t="shared" si="21"/>
        <v>10376</v>
      </c>
      <c r="E39" s="532">
        <f t="shared" si="22"/>
        <v>0.88088971899142543</v>
      </c>
      <c r="F39" s="533">
        <f t="shared" si="23"/>
        <v>1976</v>
      </c>
      <c r="G39" s="532">
        <f t="shared" si="4"/>
        <v>0.16775617624586128</v>
      </c>
      <c r="H39" s="533">
        <f t="shared" si="24"/>
        <v>207</v>
      </c>
      <c r="I39" s="532">
        <f t="shared" si="6"/>
        <v>1.7573648017658546E-2</v>
      </c>
      <c r="J39" s="533">
        <f t="shared" si="25"/>
        <v>55</v>
      </c>
      <c r="K39" s="532">
        <f t="shared" si="7"/>
        <v>4.6693267679769083E-3</v>
      </c>
      <c r="L39" s="531">
        <f t="shared" si="0"/>
        <v>12614</v>
      </c>
      <c r="M39" s="534">
        <f t="shared" si="10"/>
        <v>1.0708888700229222</v>
      </c>
      <c r="N39" s="533">
        <f t="shared" si="26"/>
        <v>-780</v>
      </c>
      <c r="O39" s="482">
        <v>150</v>
      </c>
      <c r="P39" s="481">
        <v>1583</v>
      </c>
      <c r="Q39" s="482">
        <v>150</v>
      </c>
      <c r="R39" s="481">
        <v>1182</v>
      </c>
      <c r="S39" s="10">
        <v>154</v>
      </c>
      <c r="T39" s="9">
        <v>1828</v>
      </c>
      <c r="U39" s="469">
        <v>101</v>
      </c>
      <c r="V39" s="244">
        <f t="shared" si="8"/>
        <v>144</v>
      </c>
      <c r="W39" s="9" t="s">
        <v>72</v>
      </c>
      <c r="X39" s="9">
        <v>57</v>
      </c>
      <c r="Y39" s="9">
        <v>87</v>
      </c>
    </row>
    <row r="40" spans="1:28" ht="15" customHeight="1" outlineLevel="1">
      <c r="A40" s="535">
        <v>885</v>
      </c>
      <c r="B40" s="529" t="s">
        <v>105</v>
      </c>
      <c r="C40" s="530">
        <v>7541</v>
      </c>
      <c r="D40" s="531">
        <f t="shared" si="21"/>
        <v>5413</v>
      </c>
      <c r="E40" s="532">
        <f t="shared" si="22"/>
        <v>0.71780930911019758</v>
      </c>
      <c r="F40" s="533">
        <f t="shared" si="23"/>
        <v>804</v>
      </c>
      <c r="G40" s="532">
        <f t="shared" si="4"/>
        <v>0.10661715952791408</v>
      </c>
      <c r="H40" s="533">
        <f t="shared" si="24"/>
        <v>121</v>
      </c>
      <c r="I40" s="532">
        <f t="shared" si="6"/>
        <v>1.604561729213632E-2</v>
      </c>
      <c r="J40" s="533">
        <f t="shared" si="25"/>
        <v>102</v>
      </c>
      <c r="K40" s="532">
        <f t="shared" si="7"/>
        <v>1.35260575520488E-2</v>
      </c>
      <c r="L40" s="531">
        <f t="shared" si="0"/>
        <v>6440</v>
      </c>
      <c r="M40" s="534">
        <f t="shared" si="10"/>
        <v>0.85399814348229675</v>
      </c>
      <c r="N40" s="533">
        <f t="shared" si="26"/>
        <v>1203</v>
      </c>
      <c r="O40" s="482">
        <v>154</v>
      </c>
      <c r="P40" s="481">
        <v>72241</v>
      </c>
      <c r="Q40" s="482">
        <v>154</v>
      </c>
      <c r="R40" s="481">
        <v>26940</v>
      </c>
      <c r="S40" s="10">
        <v>172</v>
      </c>
      <c r="T40" s="9">
        <v>782</v>
      </c>
      <c r="U40" s="469">
        <v>197</v>
      </c>
      <c r="V40" s="244">
        <f t="shared" si="8"/>
        <v>85</v>
      </c>
      <c r="W40" s="9" t="s">
        <v>114</v>
      </c>
      <c r="X40" s="9">
        <v>42</v>
      </c>
      <c r="Y40" s="9">
        <v>43</v>
      </c>
    </row>
    <row r="41" spans="1:28" ht="15" customHeight="1" outlineLevel="2">
      <c r="A41" s="535">
        <v>890</v>
      </c>
      <c r="B41" s="529" t="s">
        <v>61</v>
      </c>
      <c r="C41" s="530">
        <v>22345</v>
      </c>
      <c r="D41" s="531">
        <f t="shared" si="21"/>
        <v>14633</v>
      </c>
      <c r="E41" s="532">
        <f t="shared" si="22"/>
        <v>0.65486686059521149</v>
      </c>
      <c r="F41" s="533">
        <f t="shared" si="23"/>
        <v>2841</v>
      </c>
      <c r="G41" s="532">
        <f t="shared" si="4"/>
        <v>0.12714253748042068</v>
      </c>
      <c r="H41" s="533">
        <f t="shared" si="24"/>
        <v>430</v>
      </c>
      <c r="I41" s="532">
        <f t="shared" si="6"/>
        <v>1.9243678675318864E-2</v>
      </c>
      <c r="J41" s="533">
        <f t="shared" si="25"/>
        <v>72</v>
      </c>
      <c r="K41" s="532">
        <f t="shared" si="7"/>
        <v>3.222197359588275E-3</v>
      </c>
      <c r="L41" s="531">
        <f t="shared" si="0"/>
        <v>17976</v>
      </c>
      <c r="M41" s="534">
        <f t="shared" si="10"/>
        <v>0.80447527411053932</v>
      </c>
      <c r="N41" s="533">
        <f t="shared" si="26"/>
        <v>4441</v>
      </c>
      <c r="O41" s="482">
        <v>172</v>
      </c>
      <c r="P41" s="481">
        <v>35342</v>
      </c>
      <c r="Q41" s="482">
        <v>172</v>
      </c>
      <c r="R41" s="481">
        <v>28932</v>
      </c>
      <c r="S41" s="10">
        <v>190</v>
      </c>
      <c r="T41" s="9">
        <v>243</v>
      </c>
      <c r="U41" s="469">
        <v>206</v>
      </c>
      <c r="V41" s="244">
        <f t="shared" si="8"/>
        <v>28</v>
      </c>
      <c r="W41" s="9" t="s">
        <v>139</v>
      </c>
      <c r="X41" s="9">
        <v>6</v>
      </c>
      <c r="Y41" s="9">
        <v>22</v>
      </c>
    </row>
    <row r="42" spans="1:28" ht="15" customHeight="1" outlineLevel="2">
      <c r="A42" s="536"/>
      <c r="B42" s="536" t="s">
        <v>137</v>
      </c>
      <c r="C42" s="537">
        <v>207427</v>
      </c>
      <c r="D42" s="538">
        <f>SUBTOTAL(9,D43:D61)</f>
        <v>146674</v>
      </c>
      <c r="E42" s="526">
        <f>(D42/C42)</f>
        <v>0.70711141751073869</v>
      </c>
      <c r="F42" s="538">
        <f>SUM(F43:F61)</f>
        <v>34119</v>
      </c>
      <c r="G42" s="526">
        <f t="shared" si="4"/>
        <v>0.16448678330207736</v>
      </c>
      <c r="H42" s="538">
        <f>SUM(H43:H61)</f>
        <v>4384</v>
      </c>
      <c r="I42" s="526">
        <f>H42/C42</f>
        <v>2.1135146340640322E-2</v>
      </c>
      <c r="J42" s="538">
        <f>SUM(J43:J61)</f>
        <v>1297</v>
      </c>
      <c r="K42" s="526">
        <f>(J42/C42)</f>
        <v>6.2528021906502048E-3</v>
      </c>
      <c r="L42" s="538">
        <f t="shared" si="0"/>
        <v>186474</v>
      </c>
      <c r="M42" s="527">
        <f>E42+G42+I42+K42</f>
        <v>0.89898614934410648</v>
      </c>
      <c r="N42" s="538">
        <f t="shared" si="26"/>
        <v>22250</v>
      </c>
      <c r="O42" s="482">
        <v>190</v>
      </c>
      <c r="P42" s="481">
        <v>6744</v>
      </c>
      <c r="Q42" s="482">
        <v>190</v>
      </c>
      <c r="R42" s="481">
        <v>2677</v>
      </c>
      <c r="S42" s="10">
        <v>197</v>
      </c>
      <c r="T42" s="9">
        <v>286</v>
      </c>
      <c r="U42" s="469">
        <v>209</v>
      </c>
      <c r="V42" s="244">
        <f t="shared" si="8"/>
        <v>62</v>
      </c>
      <c r="W42" s="9" t="s">
        <v>78</v>
      </c>
      <c r="X42" s="9">
        <v>22</v>
      </c>
      <c r="Y42" s="9">
        <v>40</v>
      </c>
    </row>
    <row r="43" spans="1:28" ht="15" customHeight="1" outlineLevel="2">
      <c r="A43" s="535">
        <v>4</v>
      </c>
      <c r="B43" s="529" t="s">
        <v>62</v>
      </c>
      <c r="C43" s="530">
        <v>2652</v>
      </c>
      <c r="D43" s="531">
        <f t="shared" ref="D43:D61" si="27">VLOOKUP(A43,$O$6:$P$130,2,0)</f>
        <v>1395</v>
      </c>
      <c r="E43" s="532">
        <f t="shared" ref="E43:E61" si="28">(D43/C43)</f>
        <v>0.52601809954751133</v>
      </c>
      <c r="F43" s="533">
        <f t="shared" ref="F43:F61" si="29">IFERROR(VLOOKUP(A43,$Q$6:$R$130,2,0),0)</f>
        <v>358</v>
      </c>
      <c r="G43" s="532">
        <f t="shared" si="4"/>
        <v>0.13499245852187028</v>
      </c>
      <c r="H43" s="533">
        <f t="shared" ref="H43:H61" si="30">IFERROR(VLOOKUP(A43,$S$5:$T$129,2,0),0)</f>
        <v>44</v>
      </c>
      <c r="I43" s="532">
        <f t="shared" si="6"/>
        <v>1.6591251885369532E-2</v>
      </c>
      <c r="J43" s="533">
        <f t="shared" ref="J43:J61" si="31">IFERROR(VLOOKUP(A43,$U$5:$W$129,2,0),0)</f>
        <v>3</v>
      </c>
      <c r="K43" s="532">
        <f t="shared" si="7"/>
        <v>1.1312217194570137E-3</v>
      </c>
      <c r="L43" s="531">
        <f t="shared" si="0"/>
        <v>1800</v>
      </c>
      <c r="M43" s="534">
        <f t="shared" si="10"/>
        <v>0.67873303167420818</v>
      </c>
      <c r="N43" s="533">
        <f t="shared" si="26"/>
        <v>855</v>
      </c>
      <c r="O43" s="482">
        <v>197</v>
      </c>
      <c r="P43" s="481">
        <v>10979</v>
      </c>
      <c r="Q43" s="482">
        <v>197</v>
      </c>
      <c r="R43" s="481">
        <v>2483</v>
      </c>
      <c r="S43" s="10">
        <v>206</v>
      </c>
      <c r="T43" s="9">
        <v>63</v>
      </c>
      <c r="U43" s="469">
        <v>212</v>
      </c>
      <c r="V43" s="244">
        <f t="shared" si="8"/>
        <v>679</v>
      </c>
      <c r="W43" s="9" t="s">
        <v>39</v>
      </c>
      <c r="X43" s="9">
        <v>175</v>
      </c>
      <c r="Y43" s="9">
        <v>504</v>
      </c>
    </row>
    <row r="44" spans="1:28" ht="15" customHeight="1" outlineLevel="2">
      <c r="A44" s="535">
        <v>42</v>
      </c>
      <c r="B44" s="539" t="s">
        <v>177</v>
      </c>
      <c r="C44" s="530">
        <v>25808</v>
      </c>
      <c r="D44" s="531">
        <f t="shared" si="27"/>
        <v>16960</v>
      </c>
      <c r="E44" s="532">
        <f t="shared" si="28"/>
        <v>0.65716057036577802</v>
      </c>
      <c r="F44" s="533">
        <f t="shared" si="29"/>
        <v>9110</v>
      </c>
      <c r="G44" s="532">
        <f t="shared" si="4"/>
        <v>0.35299132052076876</v>
      </c>
      <c r="H44" s="533">
        <f t="shared" si="30"/>
        <v>501</v>
      </c>
      <c r="I44" s="532">
        <f t="shared" si="6"/>
        <v>1.9412585244885306E-2</v>
      </c>
      <c r="J44" s="533">
        <f t="shared" si="31"/>
        <v>393</v>
      </c>
      <c r="K44" s="532">
        <f t="shared" si="7"/>
        <v>1.5227836329820211E-2</v>
      </c>
      <c r="L44" s="531">
        <f t="shared" si="0"/>
        <v>26964</v>
      </c>
      <c r="M44" s="534">
        <f t="shared" si="10"/>
        <v>1.0447923124612521</v>
      </c>
      <c r="N44" s="533">
        <f t="shared" si="26"/>
        <v>-763</v>
      </c>
      <c r="O44" s="482">
        <v>206</v>
      </c>
      <c r="P44" s="481">
        <v>2935</v>
      </c>
      <c r="Q44" s="482">
        <v>206</v>
      </c>
      <c r="R44" s="481">
        <v>664</v>
      </c>
      <c r="S44" s="10">
        <v>209</v>
      </c>
      <c r="T44" s="9">
        <v>291</v>
      </c>
      <c r="U44" s="469">
        <v>234</v>
      </c>
      <c r="V44" s="244">
        <f t="shared" si="8"/>
        <v>70</v>
      </c>
      <c r="W44" s="9" t="s">
        <v>79</v>
      </c>
      <c r="X44" s="9">
        <v>39</v>
      </c>
      <c r="Y44" s="9">
        <v>31</v>
      </c>
    </row>
    <row r="45" spans="1:28" ht="15" customHeight="1" outlineLevel="2">
      <c r="A45" s="535">
        <v>44</v>
      </c>
      <c r="B45" s="529" t="s">
        <v>35</v>
      </c>
      <c r="C45" s="530">
        <v>6970</v>
      </c>
      <c r="D45" s="531">
        <f t="shared" si="27"/>
        <v>5508</v>
      </c>
      <c r="E45" s="532">
        <f t="shared" si="28"/>
        <v>0.79024390243902443</v>
      </c>
      <c r="F45" s="533">
        <f t="shared" si="29"/>
        <v>1194</v>
      </c>
      <c r="G45" s="532">
        <f t="shared" si="4"/>
        <v>0.17130559540889526</v>
      </c>
      <c r="H45" s="533">
        <f t="shared" si="30"/>
        <v>94</v>
      </c>
      <c r="I45" s="532">
        <f t="shared" si="6"/>
        <v>1.3486370157819226E-2</v>
      </c>
      <c r="J45" s="533">
        <f t="shared" si="31"/>
        <v>18</v>
      </c>
      <c r="K45" s="532">
        <f t="shared" si="7"/>
        <v>2.5824964131994262E-3</v>
      </c>
      <c r="L45" s="531">
        <f t="shared" si="0"/>
        <v>6814</v>
      </c>
      <c r="M45" s="534">
        <f t="shared" si="10"/>
        <v>0.97761836441893823</v>
      </c>
      <c r="N45" s="533">
        <f t="shared" si="26"/>
        <v>174</v>
      </c>
      <c r="O45" s="482">
        <v>209</v>
      </c>
      <c r="P45" s="481">
        <v>13866</v>
      </c>
      <c r="Q45" s="482">
        <v>209</v>
      </c>
      <c r="R45" s="481">
        <v>3285</v>
      </c>
      <c r="S45" s="10">
        <v>212</v>
      </c>
      <c r="T45" s="9">
        <v>1061</v>
      </c>
      <c r="U45" s="469">
        <v>237</v>
      </c>
      <c r="V45" s="244">
        <f t="shared" si="8"/>
        <v>72</v>
      </c>
      <c r="W45" s="9" t="s">
        <v>1084</v>
      </c>
      <c r="X45" s="9">
        <v>23</v>
      </c>
      <c r="Y45" s="9">
        <v>49</v>
      </c>
    </row>
    <row r="46" spans="1:28" ht="15" customHeight="1" outlineLevel="2">
      <c r="A46" s="535">
        <v>59</v>
      </c>
      <c r="B46" s="529" t="s">
        <v>108</v>
      </c>
      <c r="C46" s="530">
        <v>5189</v>
      </c>
      <c r="D46" s="531">
        <f t="shared" si="27"/>
        <v>2847</v>
      </c>
      <c r="E46" s="532">
        <f t="shared" si="28"/>
        <v>0.54866062825207174</v>
      </c>
      <c r="F46" s="533">
        <f t="shared" si="29"/>
        <v>1164</v>
      </c>
      <c r="G46" s="532">
        <f t="shared" si="4"/>
        <v>0.22432067835806513</v>
      </c>
      <c r="H46" s="533">
        <f t="shared" si="30"/>
        <v>85</v>
      </c>
      <c r="I46" s="532">
        <f t="shared" si="6"/>
        <v>1.6380805550202351E-2</v>
      </c>
      <c r="J46" s="533">
        <f t="shared" si="31"/>
        <v>21</v>
      </c>
      <c r="K46" s="532">
        <f t="shared" si="7"/>
        <v>4.0470225476970517E-3</v>
      </c>
      <c r="L46" s="531">
        <f t="shared" si="0"/>
        <v>4117</v>
      </c>
      <c r="M46" s="534">
        <f t="shared" si="10"/>
        <v>0.79340913470803631</v>
      </c>
      <c r="N46" s="533">
        <f t="shared" si="26"/>
        <v>1093</v>
      </c>
      <c r="O46" s="482">
        <v>212</v>
      </c>
      <c r="P46" s="481">
        <v>16004</v>
      </c>
      <c r="Q46" s="482">
        <v>212</v>
      </c>
      <c r="R46" s="481">
        <v>42771</v>
      </c>
      <c r="S46" s="10">
        <v>234</v>
      </c>
      <c r="T46" s="9">
        <v>402</v>
      </c>
      <c r="U46" s="469">
        <v>240</v>
      </c>
      <c r="V46" s="244">
        <f t="shared" si="8"/>
        <v>58</v>
      </c>
      <c r="W46" s="9" t="s">
        <v>40</v>
      </c>
      <c r="X46" s="9">
        <v>22</v>
      </c>
      <c r="Y46" s="9">
        <v>36</v>
      </c>
    </row>
    <row r="47" spans="1:28" ht="15" customHeight="1" outlineLevel="2">
      <c r="A47" s="535">
        <v>113</v>
      </c>
      <c r="B47" s="529" t="s">
        <v>37</v>
      </c>
      <c r="C47" s="530">
        <v>9212</v>
      </c>
      <c r="D47" s="531">
        <f t="shared" si="27"/>
        <v>5653</v>
      </c>
      <c r="E47" s="532">
        <f t="shared" si="28"/>
        <v>0.61365610073816756</v>
      </c>
      <c r="F47" s="533">
        <f t="shared" si="29"/>
        <v>1856</v>
      </c>
      <c r="G47" s="532">
        <f t="shared" si="4"/>
        <v>0.20147633521493705</v>
      </c>
      <c r="H47" s="533">
        <f t="shared" si="30"/>
        <v>109</v>
      </c>
      <c r="I47" s="532">
        <f t="shared" si="6"/>
        <v>1.1832392531480678E-2</v>
      </c>
      <c r="J47" s="533">
        <f t="shared" si="31"/>
        <v>25</v>
      </c>
      <c r="K47" s="532">
        <f t="shared" si="7"/>
        <v>2.7138514980460269E-3</v>
      </c>
      <c r="L47" s="531">
        <f t="shared" si="0"/>
        <v>7643</v>
      </c>
      <c r="M47" s="534">
        <f t="shared" si="10"/>
        <v>0.82967867998263134</v>
      </c>
      <c r="N47" s="533">
        <f t="shared" si="26"/>
        <v>1594</v>
      </c>
      <c r="O47" s="482">
        <v>234</v>
      </c>
      <c r="P47" s="481">
        <v>19819</v>
      </c>
      <c r="Q47" s="482">
        <v>234</v>
      </c>
      <c r="R47" s="481">
        <v>1744</v>
      </c>
      <c r="S47" s="10">
        <v>237</v>
      </c>
      <c r="T47" s="9">
        <v>234</v>
      </c>
      <c r="U47" s="469">
        <v>250</v>
      </c>
      <c r="V47" s="244">
        <f t="shared" si="8"/>
        <v>95</v>
      </c>
      <c r="W47" s="9" t="s">
        <v>17</v>
      </c>
      <c r="X47" s="9">
        <v>78</v>
      </c>
      <c r="Y47" s="9">
        <v>17</v>
      </c>
    </row>
    <row r="48" spans="1:28" ht="15" customHeight="1" outlineLevel="2">
      <c r="A48" s="535">
        <v>125</v>
      </c>
      <c r="B48" s="529" t="s">
        <v>75</v>
      </c>
      <c r="C48" s="530">
        <v>8220</v>
      </c>
      <c r="D48" s="531">
        <f t="shared" si="27"/>
        <v>6669</v>
      </c>
      <c r="E48" s="532">
        <f t="shared" si="28"/>
        <v>0.8113138686131387</v>
      </c>
      <c r="F48" s="533">
        <f t="shared" si="29"/>
        <v>555</v>
      </c>
      <c r="G48" s="532">
        <f t="shared" si="4"/>
        <v>6.7518248175182483E-2</v>
      </c>
      <c r="H48" s="533">
        <f t="shared" si="30"/>
        <v>141</v>
      </c>
      <c r="I48" s="532">
        <f t="shared" si="6"/>
        <v>1.7153284671532848E-2</v>
      </c>
      <c r="J48" s="533">
        <f t="shared" si="31"/>
        <v>22</v>
      </c>
      <c r="K48" s="532">
        <f t="shared" si="7"/>
        <v>2.6763990267639902E-3</v>
      </c>
      <c r="L48" s="531">
        <f t="shared" si="0"/>
        <v>7387</v>
      </c>
      <c r="M48" s="534">
        <f t="shared" si="10"/>
        <v>0.89866180048661803</v>
      </c>
      <c r="N48" s="533">
        <f t="shared" si="26"/>
        <v>855</v>
      </c>
      <c r="O48" s="482">
        <v>237</v>
      </c>
      <c r="P48" s="481">
        <v>5999</v>
      </c>
      <c r="Q48" s="482">
        <v>237</v>
      </c>
      <c r="R48" s="481">
        <v>12583</v>
      </c>
      <c r="S48" s="10">
        <v>240</v>
      </c>
      <c r="T48" s="9">
        <v>260</v>
      </c>
      <c r="U48" s="469">
        <v>148</v>
      </c>
      <c r="V48" s="244">
        <f t="shared" si="8"/>
        <v>152</v>
      </c>
      <c r="W48" s="9" t="s">
        <v>140</v>
      </c>
      <c r="X48" s="9">
        <v>77</v>
      </c>
      <c r="Y48" s="9">
        <v>75</v>
      </c>
    </row>
    <row r="49" spans="1:26" ht="15" customHeight="1" outlineLevel="2">
      <c r="A49" s="535">
        <v>138</v>
      </c>
      <c r="B49" s="529" t="s">
        <v>38</v>
      </c>
      <c r="C49" s="530">
        <v>15566</v>
      </c>
      <c r="D49" s="531">
        <f t="shared" si="27"/>
        <v>11861</v>
      </c>
      <c r="E49" s="532">
        <f t="shared" si="28"/>
        <v>0.76198124116664523</v>
      </c>
      <c r="F49" s="533">
        <f t="shared" si="29"/>
        <v>1353</v>
      </c>
      <c r="G49" s="532">
        <f t="shared" si="4"/>
        <v>8.6920210715662347E-2</v>
      </c>
      <c r="H49" s="533">
        <f t="shared" si="30"/>
        <v>352</v>
      </c>
      <c r="I49" s="532">
        <f t="shared" si="6"/>
        <v>2.261338815366825E-2</v>
      </c>
      <c r="J49" s="533">
        <f t="shared" si="31"/>
        <v>73</v>
      </c>
      <c r="K49" s="532">
        <f t="shared" si="7"/>
        <v>4.6897083386868814E-3</v>
      </c>
      <c r="L49" s="531">
        <f t="shared" si="0"/>
        <v>13639</v>
      </c>
      <c r="M49" s="534">
        <f t="shared" si="10"/>
        <v>0.87620454837466266</v>
      </c>
      <c r="N49" s="533">
        <f t="shared" si="26"/>
        <v>2000</v>
      </c>
      <c r="O49" s="482">
        <v>240</v>
      </c>
      <c r="P49" s="481">
        <v>7223</v>
      </c>
      <c r="Q49" s="482">
        <v>240</v>
      </c>
      <c r="R49" s="481">
        <v>1838</v>
      </c>
      <c r="S49" s="10">
        <v>250</v>
      </c>
      <c r="T49" s="9">
        <v>728</v>
      </c>
      <c r="U49" s="469">
        <v>697</v>
      </c>
      <c r="V49" s="244">
        <f t="shared" si="8"/>
        <v>197</v>
      </c>
      <c r="W49" s="9" t="s">
        <v>176</v>
      </c>
      <c r="X49" s="9">
        <v>92</v>
      </c>
      <c r="Y49" s="9">
        <v>105</v>
      </c>
    </row>
    <row r="50" spans="1:26" ht="15" customHeight="1" outlineLevel="2">
      <c r="A50" s="535">
        <v>234</v>
      </c>
      <c r="B50" s="529" t="s">
        <v>79</v>
      </c>
      <c r="C50" s="530">
        <v>22836</v>
      </c>
      <c r="D50" s="531">
        <f t="shared" si="27"/>
        <v>19819</v>
      </c>
      <c r="E50" s="532">
        <f t="shared" si="28"/>
        <v>0.86788404273953412</v>
      </c>
      <c r="F50" s="533">
        <f t="shared" si="29"/>
        <v>1744</v>
      </c>
      <c r="G50" s="532">
        <f t="shared" si="4"/>
        <v>7.6370642844631284E-2</v>
      </c>
      <c r="H50" s="533">
        <f t="shared" si="30"/>
        <v>402</v>
      </c>
      <c r="I50" s="532">
        <f t="shared" si="6"/>
        <v>1.7603783499737256E-2</v>
      </c>
      <c r="J50" s="533">
        <f t="shared" si="31"/>
        <v>70</v>
      </c>
      <c r="K50" s="532">
        <f t="shared" si="7"/>
        <v>3.0653354352776318E-3</v>
      </c>
      <c r="L50" s="531">
        <f t="shared" si="0"/>
        <v>22035</v>
      </c>
      <c r="M50" s="534">
        <f t="shared" si="10"/>
        <v>0.96492380451918025</v>
      </c>
      <c r="N50" s="533">
        <f t="shared" si="26"/>
        <v>871</v>
      </c>
      <c r="O50" s="482">
        <v>250</v>
      </c>
      <c r="P50" s="481">
        <v>46163</v>
      </c>
      <c r="Q50" s="482">
        <v>250</v>
      </c>
      <c r="R50" s="481">
        <v>9104</v>
      </c>
      <c r="S50" s="10">
        <v>264</v>
      </c>
      <c r="T50" s="9">
        <v>123</v>
      </c>
      <c r="U50" s="469">
        <v>266</v>
      </c>
      <c r="V50" s="244">
        <f t="shared" si="8"/>
        <v>1179</v>
      </c>
      <c r="W50" s="9" t="s">
        <v>41</v>
      </c>
      <c r="X50" s="9">
        <v>192</v>
      </c>
      <c r="Y50" s="9">
        <v>987</v>
      </c>
    </row>
    <row r="51" spans="1:26" ht="15" customHeight="1" outlineLevel="2">
      <c r="A51" s="535">
        <v>240</v>
      </c>
      <c r="B51" s="529" t="s">
        <v>40</v>
      </c>
      <c r="C51" s="530">
        <v>12177</v>
      </c>
      <c r="D51" s="531">
        <f t="shared" si="27"/>
        <v>7223</v>
      </c>
      <c r="E51" s="532">
        <f t="shared" si="28"/>
        <v>0.59316744682598344</v>
      </c>
      <c r="F51" s="533">
        <f t="shared" si="29"/>
        <v>1838</v>
      </c>
      <c r="G51" s="532">
        <f t="shared" si="4"/>
        <v>0.1509402972817607</v>
      </c>
      <c r="H51" s="533">
        <f t="shared" si="30"/>
        <v>260</v>
      </c>
      <c r="I51" s="532">
        <f t="shared" si="6"/>
        <v>2.1351728668801841E-2</v>
      </c>
      <c r="J51" s="533">
        <f t="shared" si="31"/>
        <v>58</v>
      </c>
      <c r="K51" s="532">
        <f t="shared" si="7"/>
        <v>4.7630779338096408E-3</v>
      </c>
      <c r="L51" s="531">
        <f t="shared" si="0"/>
        <v>9379</v>
      </c>
      <c r="M51" s="534">
        <f t="shared" si="10"/>
        <v>0.77022255071035561</v>
      </c>
      <c r="N51" s="533">
        <f t="shared" si="26"/>
        <v>2856</v>
      </c>
      <c r="O51" s="482">
        <v>264</v>
      </c>
      <c r="P51" s="481">
        <v>2523</v>
      </c>
      <c r="Q51" s="482">
        <v>264</v>
      </c>
      <c r="R51" s="481">
        <v>6126</v>
      </c>
      <c r="S51" s="10">
        <v>266</v>
      </c>
      <c r="T51" s="9">
        <v>3287</v>
      </c>
      <c r="U51" s="469">
        <v>282</v>
      </c>
      <c r="V51" s="244">
        <f t="shared" si="8"/>
        <v>329</v>
      </c>
      <c r="W51" s="9" t="s">
        <v>80</v>
      </c>
      <c r="X51" s="9">
        <v>46</v>
      </c>
      <c r="Y51" s="9">
        <v>283</v>
      </c>
    </row>
    <row r="52" spans="1:26" ht="15" customHeight="1" outlineLevel="2">
      <c r="A52" s="535">
        <v>284</v>
      </c>
      <c r="B52" s="529" t="s">
        <v>42</v>
      </c>
      <c r="C52" s="530">
        <v>20820</v>
      </c>
      <c r="D52" s="531">
        <f t="shared" si="27"/>
        <v>18758</v>
      </c>
      <c r="E52" s="532">
        <f t="shared" si="28"/>
        <v>0.90096061479346778</v>
      </c>
      <c r="F52" s="533">
        <f t="shared" si="29"/>
        <v>2721</v>
      </c>
      <c r="G52" s="532">
        <f t="shared" si="4"/>
        <v>0.13069164265129682</v>
      </c>
      <c r="H52" s="533">
        <f t="shared" si="30"/>
        <v>660</v>
      </c>
      <c r="I52" s="532">
        <f t="shared" si="6"/>
        <v>3.1700288184438041E-2</v>
      </c>
      <c r="J52" s="533">
        <f t="shared" si="31"/>
        <v>255</v>
      </c>
      <c r="K52" s="532">
        <f t="shared" si="7"/>
        <v>1.2247838616714697E-2</v>
      </c>
      <c r="L52" s="531">
        <f t="shared" si="0"/>
        <v>22394</v>
      </c>
      <c r="M52" s="534">
        <f t="shared" si="10"/>
        <v>1.0756003842459174</v>
      </c>
      <c r="N52" s="533">
        <f t="shared" si="26"/>
        <v>-1319</v>
      </c>
      <c r="O52" s="482">
        <v>266</v>
      </c>
      <c r="P52" s="481">
        <v>15879</v>
      </c>
      <c r="Q52" s="482">
        <v>266</v>
      </c>
      <c r="R52" s="481">
        <v>153525</v>
      </c>
      <c r="S52" s="10">
        <v>282</v>
      </c>
      <c r="T52" s="9">
        <v>587</v>
      </c>
      <c r="U52" s="469">
        <v>284</v>
      </c>
      <c r="V52" s="244">
        <f t="shared" si="8"/>
        <v>255</v>
      </c>
      <c r="W52" s="9" t="s">
        <v>42</v>
      </c>
      <c r="X52" s="9">
        <v>44</v>
      </c>
      <c r="Y52" s="9">
        <v>211</v>
      </c>
    </row>
    <row r="53" spans="1:26" ht="15" customHeight="1" outlineLevel="2">
      <c r="A53" s="535">
        <v>306</v>
      </c>
      <c r="B53" s="529" t="s">
        <v>81</v>
      </c>
      <c r="C53" s="530">
        <v>5460</v>
      </c>
      <c r="D53" s="531">
        <f t="shared" si="27"/>
        <v>3491</v>
      </c>
      <c r="E53" s="532">
        <f t="shared" si="28"/>
        <v>0.63937728937728933</v>
      </c>
      <c r="F53" s="533">
        <f t="shared" si="29"/>
        <v>690</v>
      </c>
      <c r="G53" s="532">
        <f t="shared" si="4"/>
        <v>0.12637362637362637</v>
      </c>
      <c r="H53" s="533">
        <f t="shared" si="30"/>
        <v>110</v>
      </c>
      <c r="I53" s="532">
        <f t="shared" si="6"/>
        <v>2.0146520146520148E-2</v>
      </c>
      <c r="J53" s="533">
        <f t="shared" si="31"/>
        <v>28</v>
      </c>
      <c r="K53" s="532">
        <f t="shared" si="7"/>
        <v>5.1282051282051282E-3</v>
      </c>
      <c r="L53" s="531">
        <f t="shared" si="0"/>
        <v>4319</v>
      </c>
      <c r="M53" s="534">
        <f t="shared" si="10"/>
        <v>0.79102564102564099</v>
      </c>
      <c r="N53" s="533">
        <f t="shared" si="26"/>
        <v>1169</v>
      </c>
      <c r="O53" s="482">
        <v>282</v>
      </c>
      <c r="P53" s="481">
        <v>7940</v>
      </c>
      <c r="Q53" s="482">
        <v>282</v>
      </c>
      <c r="R53" s="481">
        <v>7488</v>
      </c>
      <c r="S53" s="10">
        <v>284</v>
      </c>
      <c r="T53" s="9">
        <v>660</v>
      </c>
      <c r="U53" s="469">
        <v>306</v>
      </c>
      <c r="V53" s="244">
        <f t="shared" si="8"/>
        <v>28</v>
      </c>
      <c r="W53" s="9" t="s">
        <v>81</v>
      </c>
      <c r="X53" s="9">
        <v>12</v>
      </c>
      <c r="Y53" s="9">
        <v>16</v>
      </c>
    </row>
    <row r="54" spans="1:26" ht="15" customHeight="1" outlineLevel="2">
      <c r="A54" s="535">
        <v>347</v>
      </c>
      <c r="B54" s="529" t="s">
        <v>83</v>
      </c>
      <c r="C54" s="530">
        <v>5526</v>
      </c>
      <c r="D54" s="531">
        <f t="shared" si="27"/>
        <v>3686</v>
      </c>
      <c r="E54" s="532">
        <f t="shared" si="28"/>
        <v>0.6670285921100253</v>
      </c>
      <c r="F54" s="533">
        <f t="shared" si="29"/>
        <v>799</v>
      </c>
      <c r="G54" s="532">
        <f t="shared" si="4"/>
        <v>0.14458921462178792</v>
      </c>
      <c r="H54" s="533">
        <f t="shared" si="30"/>
        <v>101</v>
      </c>
      <c r="I54" s="532">
        <f t="shared" si="6"/>
        <v>1.8277234889612741E-2</v>
      </c>
      <c r="J54" s="533">
        <f t="shared" si="31"/>
        <v>22</v>
      </c>
      <c r="K54" s="532">
        <f t="shared" si="7"/>
        <v>3.9811798769453493E-3</v>
      </c>
      <c r="L54" s="531">
        <f t="shared" si="0"/>
        <v>4608</v>
      </c>
      <c r="M54" s="534">
        <f t="shared" si="10"/>
        <v>0.83387622149837126</v>
      </c>
      <c r="N54" s="533">
        <f t="shared" si="26"/>
        <v>940</v>
      </c>
      <c r="O54" s="482">
        <v>284</v>
      </c>
      <c r="P54" s="481">
        <v>18758</v>
      </c>
      <c r="Q54" s="482">
        <v>284</v>
      </c>
      <c r="R54" s="481">
        <v>2721</v>
      </c>
      <c r="S54" s="10">
        <v>306</v>
      </c>
      <c r="T54" s="9">
        <v>110</v>
      </c>
      <c r="U54" s="469">
        <v>308</v>
      </c>
      <c r="V54" s="244">
        <f t="shared" si="8"/>
        <v>326</v>
      </c>
      <c r="W54" s="9" t="s">
        <v>43</v>
      </c>
      <c r="X54" s="9">
        <v>74</v>
      </c>
      <c r="Y54" s="9">
        <v>252</v>
      </c>
    </row>
    <row r="55" spans="1:26" ht="15" customHeight="1" outlineLevel="2">
      <c r="A55" s="535">
        <v>411</v>
      </c>
      <c r="B55" s="529" t="s">
        <v>48</v>
      </c>
      <c r="C55" s="530">
        <v>10007</v>
      </c>
      <c r="D55" s="531">
        <f t="shared" si="27"/>
        <v>7418</v>
      </c>
      <c r="E55" s="532">
        <f t="shared" si="28"/>
        <v>0.74128110322774055</v>
      </c>
      <c r="F55" s="533">
        <f t="shared" si="29"/>
        <v>1181</v>
      </c>
      <c r="G55" s="532">
        <f t="shared" si="4"/>
        <v>0.11801738782852003</v>
      </c>
      <c r="H55" s="533">
        <f t="shared" si="30"/>
        <v>225</v>
      </c>
      <c r="I55" s="532">
        <f t="shared" si="6"/>
        <v>2.2484261017287899E-2</v>
      </c>
      <c r="J55" s="533">
        <f t="shared" si="31"/>
        <v>53</v>
      </c>
      <c r="K55" s="532">
        <f t="shared" si="7"/>
        <v>5.2962925951833715E-3</v>
      </c>
      <c r="L55" s="531">
        <f t="shared" si="0"/>
        <v>8877</v>
      </c>
      <c r="M55" s="534">
        <f t="shared" si="10"/>
        <v>0.88707904466873178</v>
      </c>
      <c r="N55" s="533">
        <f t="shared" si="26"/>
        <v>1183</v>
      </c>
      <c r="O55" s="482">
        <v>306</v>
      </c>
      <c r="P55" s="481">
        <v>3491</v>
      </c>
      <c r="Q55" s="482">
        <v>306</v>
      </c>
      <c r="R55" s="481">
        <v>690</v>
      </c>
      <c r="S55" s="10">
        <v>308</v>
      </c>
      <c r="T55" s="9">
        <v>426</v>
      </c>
      <c r="U55" s="469">
        <v>310</v>
      </c>
      <c r="V55" s="244">
        <f t="shared" si="8"/>
        <v>447</v>
      </c>
      <c r="W55" s="9" t="s">
        <v>1085</v>
      </c>
      <c r="X55" s="9">
        <v>11</v>
      </c>
      <c r="Y55" s="9">
        <v>436</v>
      </c>
    </row>
    <row r="56" spans="1:26" ht="15" customHeight="1" outlineLevel="2">
      <c r="A56" s="535">
        <v>501</v>
      </c>
      <c r="B56" s="529" t="s">
        <v>51</v>
      </c>
      <c r="C56" s="530">
        <v>3100</v>
      </c>
      <c r="D56" s="531">
        <f t="shared" si="27"/>
        <v>1790</v>
      </c>
      <c r="E56" s="532">
        <f t="shared" si="28"/>
        <v>0.57741935483870965</v>
      </c>
      <c r="F56" s="533">
        <f t="shared" si="29"/>
        <v>182</v>
      </c>
      <c r="G56" s="532">
        <f t="shared" si="4"/>
        <v>5.8709677419354837E-2</v>
      </c>
      <c r="H56" s="533">
        <f t="shared" si="30"/>
        <v>57</v>
      </c>
      <c r="I56" s="532">
        <f t="shared" si="6"/>
        <v>1.8387096774193548E-2</v>
      </c>
      <c r="J56" s="533">
        <f t="shared" si="31"/>
        <v>15</v>
      </c>
      <c r="K56" s="532">
        <f t="shared" si="7"/>
        <v>4.8387096774193551E-3</v>
      </c>
      <c r="L56" s="531">
        <f t="shared" si="0"/>
        <v>2044</v>
      </c>
      <c r="M56" s="534">
        <f t="shared" si="10"/>
        <v>0.65935483870967748</v>
      </c>
      <c r="N56" s="533">
        <f t="shared" si="26"/>
        <v>1071</v>
      </c>
      <c r="O56" s="482">
        <v>308</v>
      </c>
      <c r="P56" s="481">
        <v>12928</v>
      </c>
      <c r="Q56" s="482">
        <v>308</v>
      </c>
      <c r="R56" s="481">
        <v>33622</v>
      </c>
      <c r="S56" s="10">
        <v>310</v>
      </c>
      <c r="T56" s="9">
        <v>136</v>
      </c>
      <c r="U56" s="469">
        <v>313</v>
      </c>
      <c r="V56" s="244">
        <f t="shared" si="8"/>
        <v>33</v>
      </c>
      <c r="W56" s="9" t="s">
        <v>82</v>
      </c>
      <c r="X56" s="9">
        <v>15</v>
      </c>
      <c r="Y56" s="9">
        <v>18</v>
      </c>
    </row>
    <row r="57" spans="1:26" ht="15" customHeight="1" outlineLevel="2">
      <c r="A57" s="535">
        <v>543</v>
      </c>
      <c r="B57" s="529" t="s">
        <v>89</v>
      </c>
      <c r="C57" s="530">
        <v>8023</v>
      </c>
      <c r="D57" s="531">
        <f t="shared" si="27"/>
        <v>6544</v>
      </c>
      <c r="E57" s="532">
        <f t="shared" si="28"/>
        <v>0.81565499189829238</v>
      </c>
      <c r="F57" s="533">
        <f t="shared" si="29"/>
        <v>593</v>
      </c>
      <c r="G57" s="532">
        <f t="shared" si="4"/>
        <v>7.3912501558020691E-2</v>
      </c>
      <c r="H57" s="533">
        <f t="shared" si="30"/>
        <v>178</v>
      </c>
      <c r="I57" s="532">
        <f t="shared" si="6"/>
        <v>2.2186214632930325E-2</v>
      </c>
      <c r="J57" s="533">
        <f t="shared" si="31"/>
        <v>13</v>
      </c>
      <c r="K57" s="532">
        <f t="shared" si="7"/>
        <v>1.6203415181353608E-3</v>
      </c>
      <c r="L57" s="531">
        <f t="shared" si="0"/>
        <v>7328</v>
      </c>
      <c r="M57" s="534">
        <f t="shared" si="10"/>
        <v>0.91337404960737878</v>
      </c>
      <c r="N57" s="533">
        <f t="shared" si="26"/>
        <v>708</v>
      </c>
      <c r="O57" s="482">
        <v>310</v>
      </c>
      <c r="P57" s="481">
        <v>5019</v>
      </c>
      <c r="Q57" s="482">
        <v>310</v>
      </c>
      <c r="R57" s="481">
        <v>2306</v>
      </c>
      <c r="S57" s="10">
        <v>313</v>
      </c>
      <c r="T57" s="9">
        <v>187</v>
      </c>
      <c r="U57" s="469">
        <v>315</v>
      </c>
      <c r="V57" s="244">
        <f t="shared" si="8"/>
        <v>17</v>
      </c>
      <c r="W57" s="9" t="s">
        <v>44</v>
      </c>
      <c r="X57" s="9">
        <v>2</v>
      </c>
      <c r="Y57" s="9">
        <v>15</v>
      </c>
    </row>
    <row r="58" spans="1:26" ht="15" customHeight="1" outlineLevel="2">
      <c r="A58" s="535">
        <v>628</v>
      </c>
      <c r="B58" s="529" t="s">
        <v>53</v>
      </c>
      <c r="C58" s="530">
        <v>8941</v>
      </c>
      <c r="D58" s="531">
        <f t="shared" si="27"/>
        <v>7334</v>
      </c>
      <c r="E58" s="532">
        <f t="shared" si="28"/>
        <v>0.82026618946426577</v>
      </c>
      <c r="F58" s="533">
        <f t="shared" si="29"/>
        <v>806</v>
      </c>
      <c r="G58" s="532">
        <f t="shared" si="4"/>
        <v>9.014651604965887E-2</v>
      </c>
      <c r="H58" s="533">
        <f t="shared" si="30"/>
        <v>202</v>
      </c>
      <c r="I58" s="532">
        <f t="shared" si="6"/>
        <v>2.2592551168773067E-2</v>
      </c>
      <c r="J58" s="533">
        <f t="shared" si="31"/>
        <v>29</v>
      </c>
      <c r="K58" s="532">
        <f t="shared" si="7"/>
        <v>3.2434850687842521E-3</v>
      </c>
      <c r="L58" s="531">
        <f t="shared" si="0"/>
        <v>8371</v>
      </c>
      <c r="M58" s="534">
        <f t="shared" si="10"/>
        <v>0.93624874175148187</v>
      </c>
      <c r="N58" s="533">
        <f t="shared" si="26"/>
        <v>599</v>
      </c>
      <c r="O58" s="482">
        <v>313</v>
      </c>
      <c r="P58" s="481">
        <v>6644</v>
      </c>
      <c r="Q58" s="482">
        <v>313</v>
      </c>
      <c r="R58" s="481">
        <v>1605</v>
      </c>
      <c r="S58" s="10">
        <v>315</v>
      </c>
      <c r="T58" s="9">
        <v>90</v>
      </c>
      <c r="U58" s="469">
        <v>318</v>
      </c>
      <c r="V58" s="244">
        <f t="shared" si="8"/>
        <v>229</v>
      </c>
      <c r="W58" s="9" t="s">
        <v>45</v>
      </c>
      <c r="X58" s="9">
        <v>52</v>
      </c>
      <c r="Y58" s="9">
        <v>177</v>
      </c>
    </row>
    <row r="59" spans="1:26" ht="15" customHeight="1" outlineLevel="2">
      <c r="A59" s="535">
        <v>656</v>
      </c>
      <c r="B59" s="535" t="s">
        <v>135</v>
      </c>
      <c r="C59" s="530">
        <v>15123</v>
      </c>
      <c r="D59" s="531">
        <f t="shared" si="27"/>
        <v>6483</v>
      </c>
      <c r="E59" s="532">
        <f t="shared" si="28"/>
        <v>0.42868478476492761</v>
      </c>
      <c r="F59" s="533">
        <f t="shared" si="29"/>
        <v>4578</v>
      </c>
      <c r="G59" s="532">
        <f t="shared" si="4"/>
        <v>0.30271771473913905</v>
      </c>
      <c r="H59" s="533">
        <f t="shared" si="30"/>
        <v>269</v>
      </c>
      <c r="I59" s="532">
        <f t="shared" si="6"/>
        <v>1.7787476029888248E-2</v>
      </c>
      <c r="J59" s="533">
        <f t="shared" si="31"/>
        <v>70</v>
      </c>
      <c r="K59" s="532">
        <f t="shared" si="7"/>
        <v>4.6287112345434105E-3</v>
      </c>
      <c r="L59" s="531">
        <f t="shared" si="0"/>
        <v>11400</v>
      </c>
      <c r="M59" s="534">
        <f t="shared" si="10"/>
        <v>0.75381868676849839</v>
      </c>
      <c r="N59" s="533">
        <f t="shared" si="26"/>
        <v>3793</v>
      </c>
      <c r="O59" s="482">
        <v>315</v>
      </c>
      <c r="P59" s="481">
        <v>4046</v>
      </c>
      <c r="Q59" s="482">
        <v>315</v>
      </c>
      <c r="R59" s="481">
        <v>1289</v>
      </c>
      <c r="S59" s="10">
        <v>318</v>
      </c>
      <c r="T59" s="9">
        <v>456</v>
      </c>
      <c r="U59" s="469">
        <v>321</v>
      </c>
      <c r="V59" s="244">
        <f t="shared" si="8"/>
        <v>74</v>
      </c>
      <c r="W59" s="9" t="s">
        <v>110</v>
      </c>
      <c r="X59" s="9">
        <v>14</v>
      </c>
      <c r="Y59" s="9">
        <v>60</v>
      </c>
    </row>
    <row r="60" spans="1:26" ht="15" customHeight="1" outlineLevel="1">
      <c r="A60" s="535">
        <v>761</v>
      </c>
      <c r="B60" s="529" t="s">
        <v>98</v>
      </c>
      <c r="C60" s="530">
        <v>14885</v>
      </c>
      <c r="D60" s="531">
        <f t="shared" si="27"/>
        <v>7600</v>
      </c>
      <c r="E60" s="532">
        <f t="shared" si="28"/>
        <v>0.51058112193483374</v>
      </c>
      <c r="F60" s="533">
        <f t="shared" si="29"/>
        <v>2831</v>
      </c>
      <c r="G60" s="532">
        <f t="shared" si="4"/>
        <v>0.19019146792072555</v>
      </c>
      <c r="H60" s="533">
        <f t="shared" si="30"/>
        <v>493</v>
      </c>
      <c r="I60" s="532">
        <f t="shared" si="6"/>
        <v>3.3120591199193819E-2</v>
      </c>
      <c r="J60" s="533">
        <f t="shared" si="31"/>
        <v>88</v>
      </c>
      <c r="K60" s="532">
        <f t="shared" si="7"/>
        <v>5.9119919381928118E-3</v>
      </c>
      <c r="L60" s="531">
        <f t="shared" si="0"/>
        <v>11012</v>
      </c>
      <c r="M60" s="534">
        <f t="shared" si="10"/>
        <v>0.7398051729929459</v>
      </c>
      <c r="N60" s="533">
        <f t="shared" si="26"/>
        <v>3961</v>
      </c>
      <c r="O60" s="482">
        <v>318</v>
      </c>
      <c r="P60" s="481">
        <v>11063</v>
      </c>
      <c r="Q60" s="482">
        <v>318</v>
      </c>
      <c r="R60" s="481">
        <v>23578</v>
      </c>
      <c r="S60" s="10">
        <v>321</v>
      </c>
      <c r="T60" s="9">
        <v>99</v>
      </c>
      <c r="U60" s="469">
        <v>347</v>
      </c>
      <c r="V60" s="244">
        <f t="shared" si="8"/>
        <v>22</v>
      </c>
      <c r="W60" s="9" t="s">
        <v>83</v>
      </c>
      <c r="X60" s="9">
        <v>8</v>
      </c>
      <c r="Y60" s="9">
        <v>14</v>
      </c>
    </row>
    <row r="61" spans="1:26" ht="15" customHeight="1" outlineLevel="2">
      <c r="A61" s="535">
        <v>842</v>
      </c>
      <c r="B61" s="529" t="s">
        <v>101</v>
      </c>
      <c r="C61" s="530">
        <v>6912</v>
      </c>
      <c r="D61" s="531">
        <f t="shared" si="27"/>
        <v>5635</v>
      </c>
      <c r="E61" s="532">
        <f t="shared" si="28"/>
        <v>0.81524884259259256</v>
      </c>
      <c r="F61" s="533">
        <f t="shared" si="29"/>
        <v>566</v>
      </c>
      <c r="G61" s="532">
        <f t="shared" si="4"/>
        <v>8.188657407407407E-2</v>
      </c>
      <c r="H61" s="533">
        <f t="shared" si="30"/>
        <v>101</v>
      </c>
      <c r="I61" s="532">
        <f t="shared" si="6"/>
        <v>1.4612268518518519E-2</v>
      </c>
      <c r="J61" s="533">
        <f t="shared" si="31"/>
        <v>41</v>
      </c>
      <c r="K61" s="532">
        <f t="shared" si="7"/>
        <v>5.9317129629629633E-3</v>
      </c>
      <c r="L61" s="531">
        <f t="shared" si="0"/>
        <v>6343</v>
      </c>
      <c r="M61" s="534">
        <f t="shared" si="10"/>
        <v>0.91767939814814803</v>
      </c>
      <c r="N61" s="533">
        <f t="shared" si="26"/>
        <v>610</v>
      </c>
      <c r="O61" s="482">
        <v>321</v>
      </c>
      <c r="P61" s="481">
        <v>2869</v>
      </c>
      <c r="Q61" s="482">
        <v>321</v>
      </c>
      <c r="R61" s="481">
        <v>2530</v>
      </c>
      <c r="S61" s="10">
        <v>347</v>
      </c>
      <c r="T61" s="9">
        <v>101</v>
      </c>
      <c r="U61" s="469">
        <v>353</v>
      </c>
      <c r="V61" s="244">
        <f t="shared" si="8"/>
        <v>68</v>
      </c>
      <c r="W61" s="9" t="s">
        <v>115</v>
      </c>
      <c r="X61" s="9">
        <v>21</v>
      </c>
      <c r="Y61" s="9">
        <v>47</v>
      </c>
    </row>
    <row r="62" spans="1:26" ht="15" customHeight="1" outlineLevel="2">
      <c r="A62" s="536"/>
      <c r="B62" s="536" t="s">
        <v>133</v>
      </c>
      <c r="C62" s="537">
        <v>238776</v>
      </c>
      <c r="D62" s="538">
        <f>SUBTOTAL(9,D63:D79)</f>
        <v>140231</v>
      </c>
      <c r="E62" s="526">
        <f>(D62/C62)</f>
        <v>0.58729101752269908</v>
      </c>
      <c r="F62" s="538">
        <f>SUM(F63:F79)</f>
        <v>81351</v>
      </c>
      <c r="G62" s="526">
        <f t="shared" si="4"/>
        <v>0.34070007035883004</v>
      </c>
      <c r="H62" s="538">
        <f>SUM(H63:H79)</f>
        <v>4449</v>
      </c>
      <c r="I62" s="526">
        <f>H62/C62</f>
        <v>1.863252588199819E-2</v>
      </c>
      <c r="J62" s="538">
        <f>SUM(J63:J79)</f>
        <v>1611</v>
      </c>
      <c r="K62" s="526">
        <f>(J62/C62)</f>
        <v>6.7469092371092573E-3</v>
      </c>
      <c r="L62" s="538">
        <f t="shared" si="0"/>
        <v>227642</v>
      </c>
      <c r="M62" s="527">
        <f>E62+G62+I62+K62</f>
        <v>0.95337052300063663</v>
      </c>
      <c r="N62" s="538">
        <f t="shared" si="26"/>
        <v>12745</v>
      </c>
      <c r="O62" s="482">
        <v>347</v>
      </c>
      <c r="P62" s="481">
        <v>3686</v>
      </c>
      <c r="Q62" s="482">
        <v>347</v>
      </c>
      <c r="R62" s="481">
        <v>799</v>
      </c>
      <c r="S62" s="10">
        <v>353</v>
      </c>
      <c r="T62" s="9">
        <v>84</v>
      </c>
      <c r="U62" s="469">
        <v>360</v>
      </c>
      <c r="V62" s="244">
        <f t="shared" si="8"/>
        <v>3308</v>
      </c>
      <c r="W62" s="9" t="s">
        <v>1086</v>
      </c>
      <c r="X62" s="9">
        <v>385</v>
      </c>
      <c r="Y62" s="9">
        <v>2923</v>
      </c>
      <c r="Z62" s="505">
        <f>L62/C62*100</f>
        <v>95.337052300063661</v>
      </c>
    </row>
    <row r="63" spans="1:26" ht="15" customHeight="1" outlineLevel="2">
      <c r="A63" s="535">
        <v>38</v>
      </c>
      <c r="B63" s="529" t="s">
        <v>66</v>
      </c>
      <c r="C63" s="530">
        <v>11396</v>
      </c>
      <c r="D63" s="531">
        <f t="shared" ref="D63:D79" si="32">VLOOKUP(A63,$O$6:$P$130,2,0)</f>
        <v>8964</v>
      </c>
      <c r="E63" s="532">
        <f t="shared" ref="E63:E79" si="33">(D63/C63)</f>
        <v>0.78659178659178663</v>
      </c>
      <c r="F63" s="533">
        <f t="shared" ref="F63:F79" si="34">IFERROR(VLOOKUP(A63,$Q$6:$R$130,2,0),0)</f>
        <v>968</v>
      </c>
      <c r="G63" s="532">
        <f t="shared" si="4"/>
        <v>8.4942084942084939E-2</v>
      </c>
      <c r="H63" s="533">
        <f t="shared" ref="H63:H79" si="35">IFERROR(VLOOKUP(A63,$S$5:$T$129,2,0),0)</f>
        <v>156</v>
      </c>
      <c r="I63" s="532">
        <f t="shared" si="6"/>
        <v>1.368901368901369E-2</v>
      </c>
      <c r="J63" s="533">
        <f t="shared" ref="J63:J79" si="36">IFERROR(VLOOKUP(A63,$U$5:$W$129,2,0),0)</f>
        <v>31</v>
      </c>
      <c r="K63" s="532">
        <f t="shared" si="7"/>
        <v>2.7202527202527201E-3</v>
      </c>
      <c r="L63" s="531">
        <f t="shared" si="0"/>
        <v>10119</v>
      </c>
      <c r="M63" s="534">
        <f t="shared" si="10"/>
        <v>0.88794313794313795</v>
      </c>
      <c r="N63" s="533">
        <f t="shared" si="26"/>
        <v>1308</v>
      </c>
      <c r="O63" s="482">
        <v>353</v>
      </c>
      <c r="P63" s="481">
        <v>2831</v>
      </c>
      <c r="Q63" s="482">
        <v>353</v>
      </c>
      <c r="R63" s="481">
        <v>970</v>
      </c>
      <c r="S63" s="10">
        <v>360</v>
      </c>
      <c r="T63" s="9">
        <v>3297</v>
      </c>
      <c r="U63" s="469">
        <v>361</v>
      </c>
      <c r="V63" s="244">
        <f t="shared" si="8"/>
        <v>25</v>
      </c>
      <c r="W63" s="9" t="s">
        <v>46</v>
      </c>
      <c r="X63" s="9">
        <v>10</v>
      </c>
      <c r="Y63" s="9">
        <v>15</v>
      </c>
    </row>
    <row r="64" spans="1:26" ht="15" customHeight="1" outlineLevel="2">
      <c r="A64" s="535">
        <v>86</v>
      </c>
      <c r="B64" s="529" t="s">
        <v>9</v>
      </c>
      <c r="C64" s="530">
        <v>5952</v>
      </c>
      <c r="D64" s="531">
        <f t="shared" si="32"/>
        <v>3027</v>
      </c>
      <c r="E64" s="532">
        <f t="shared" si="33"/>
        <v>0.50856854838709675</v>
      </c>
      <c r="F64" s="533">
        <f t="shared" si="34"/>
        <v>1043</v>
      </c>
      <c r="G64" s="532">
        <f t="shared" si="4"/>
        <v>0.17523521505376344</v>
      </c>
      <c r="H64" s="533">
        <f t="shared" si="35"/>
        <v>96</v>
      </c>
      <c r="I64" s="532">
        <f t="shared" si="6"/>
        <v>1.6129032258064516E-2</v>
      </c>
      <c r="J64" s="533">
        <f t="shared" si="36"/>
        <v>27</v>
      </c>
      <c r="K64" s="532">
        <f t="shared" si="7"/>
        <v>4.5362903225806455E-3</v>
      </c>
      <c r="L64" s="531">
        <f t="shared" si="0"/>
        <v>4193</v>
      </c>
      <c r="M64" s="534">
        <f t="shared" si="10"/>
        <v>0.70446908602150538</v>
      </c>
      <c r="N64" s="533">
        <f t="shared" si="26"/>
        <v>1786</v>
      </c>
      <c r="O64" s="482">
        <v>360</v>
      </c>
      <c r="P64" s="481">
        <v>40803</v>
      </c>
      <c r="Q64" s="482">
        <v>360</v>
      </c>
      <c r="R64" s="481">
        <v>264325</v>
      </c>
      <c r="S64" s="10">
        <v>361</v>
      </c>
      <c r="T64" s="9">
        <v>604</v>
      </c>
      <c r="U64" s="469">
        <v>364</v>
      </c>
      <c r="V64" s="244">
        <f t="shared" si="8"/>
        <v>81</v>
      </c>
      <c r="W64" s="9" t="s">
        <v>18</v>
      </c>
      <c r="X64" s="9">
        <v>44</v>
      </c>
      <c r="Y64" s="9">
        <v>37</v>
      </c>
    </row>
    <row r="65" spans="1:25" ht="15" customHeight="1" outlineLevel="2">
      <c r="A65" s="535">
        <v>107</v>
      </c>
      <c r="B65" s="529" t="s">
        <v>73</v>
      </c>
      <c r="C65" s="530">
        <v>8053</v>
      </c>
      <c r="D65" s="531">
        <f t="shared" si="32"/>
        <v>6016</v>
      </c>
      <c r="E65" s="532">
        <f t="shared" si="33"/>
        <v>0.74705078852601514</v>
      </c>
      <c r="F65" s="533">
        <f t="shared" si="34"/>
        <v>814</v>
      </c>
      <c r="G65" s="532">
        <f t="shared" si="4"/>
        <v>0.10108034272941761</v>
      </c>
      <c r="H65" s="533">
        <f t="shared" si="35"/>
        <v>170</v>
      </c>
      <c r="I65" s="532">
        <f t="shared" si="6"/>
        <v>2.111014528747051E-2</v>
      </c>
      <c r="J65" s="533">
        <f t="shared" si="36"/>
        <v>14</v>
      </c>
      <c r="K65" s="532">
        <f t="shared" si="7"/>
        <v>1.7384825530858065E-3</v>
      </c>
      <c r="L65" s="531">
        <f t="shared" si="0"/>
        <v>7014</v>
      </c>
      <c r="M65" s="534">
        <f t="shared" si="10"/>
        <v>0.87097975909598901</v>
      </c>
      <c r="N65" s="533">
        <f t="shared" si="26"/>
        <v>1053</v>
      </c>
      <c r="O65" s="482">
        <v>361</v>
      </c>
      <c r="P65" s="481">
        <v>19418</v>
      </c>
      <c r="Q65" s="482">
        <v>361</v>
      </c>
      <c r="R65" s="481">
        <v>2458</v>
      </c>
      <c r="S65" s="10">
        <v>364</v>
      </c>
      <c r="T65" s="9">
        <v>322</v>
      </c>
      <c r="U65" s="469">
        <v>368</v>
      </c>
      <c r="V65" s="244">
        <f t="shared" si="8"/>
        <v>62</v>
      </c>
      <c r="W65" s="9" t="s">
        <v>111</v>
      </c>
      <c r="X65" s="9">
        <v>24</v>
      </c>
      <c r="Y65" s="9">
        <v>38</v>
      </c>
    </row>
    <row r="66" spans="1:25" ht="15" customHeight="1" outlineLevel="2">
      <c r="A66" s="535">
        <v>134</v>
      </c>
      <c r="B66" s="529" t="s">
        <v>76</v>
      </c>
      <c r="C66" s="530">
        <v>9196</v>
      </c>
      <c r="D66" s="531">
        <f t="shared" si="32"/>
        <v>6210</v>
      </c>
      <c r="E66" s="532">
        <f t="shared" si="33"/>
        <v>0.67529360591561549</v>
      </c>
      <c r="F66" s="533">
        <f t="shared" si="34"/>
        <v>582</v>
      </c>
      <c r="G66" s="532">
        <f t="shared" si="4"/>
        <v>6.3288386254893428E-2</v>
      </c>
      <c r="H66" s="533">
        <f t="shared" si="35"/>
        <v>137</v>
      </c>
      <c r="I66" s="532">
        <f t="shared" si="6"/>
        <v>1.4897781644193128E-2</v>
      </c>
      <c r="J66" s="533">
        <f t="shared" si="36"/>
        <v>1</v>
      </c>
      <c r="K66" s="532">
        <f t="shared" si="7"/>
        <v>1.0874293170943889E-4</v>
      </c>
      <c r="L66" s="531">
        <f t="shared" si="0"/>
        <v>6930</v>
      </c>
      <c r="M66" s="534">
        <f t="shared" si="10"/>
        <v>0.75358851674641147</v>
      </c>
      <c r="N66" s="533">
        <f t="shared" si="26"/>
        <v>2267</v>
      </c>
      <c r="O66" s="482">
        <v>364</v>
      </c>
      <c r="P66" s="481">
        <v>9724</v>
      </c>
      <c r="Q66" s="482">
        <v>364</v>
      </c>
      <c r="R66" s="481">
        <v>3277</v>
      </c>
      <c r="S66" s="10">
        <v>368</v>
      </c>
      <c r="T66" s="9">
        <v>374</v>
      </c>
      <c r="U66" s="469">
        <v>376</v>
      </c>
      <c r="V66" s="244">
        <f t="shared" si="8"/>
        <v>212</v>
      </c>
      <c r="W66" s="9" t="s">
        <v>84</v>
      </c>
      <c r="X66" s="9">
        <v>59</v>
      </c>
      <c r="Y66" s="9">
        <v>153</v>
      </c>
    </row>
    <row r="67" spans="1:25" ht="15" customHeight="1" outlineLevel="2">
      <c r="A67" s="535">
        <v>150</v>
      </c>
      <c r="B67" s="535" t="s">
        <v>128</v>
      </c>
      <c r="C67" s="530">
        <v>3888</v>
      </c>
      <c r="D67" s="531">
        <f t="shared" si="32"/>
        <v>1583</v>
      </c>
      <c r="E67" s="532">
        <f t="shared" si="33"/>
        <v>0.40715020576131689</v>
      </c>
      <c r="F67" s="533">
        <f t="shared" si="34"/>
        <v>1182</v>
      </c>
      <c r="G67" s="532">
        <f t="shared" si="4"/>
        <v>0.30401234567901236</v>
      </c>
      <c r="H67" s="533">
        <f t="shared" si="35"/>
        <v>148</v>
      </c>
      <c r="I67" s="532">
        <f t="shared" si="6"/>
        <v>3.8065843621399177E-2</v>
      </c>
      <c r="J67" s="533">
        <f t="shared" si="36"/>
        <v>18</v>
      </c>
      <c r="K67" s="532">
        <f t="shared" si="7"/>
        <v>4.6296296296296294E-3</v>
      </c>
      <c r="L67" s="531">
        <f t="shared" si="0"/>
        <v>2931</v>
      </c>
      <c r="M67" s="534">
        <f t="shared" si="10"/>
        <v>0.7538580246913581</v>
      </c>
      <c r="N67" s="533">
        <f t="shared" si="26"/>
        <v>975</v>
      </c>
      <c r="O67" s="482">
        <v>368</v>
      </c>
      <c r="P67" s="481">
        <v>6539</v>
      </c>
      <c r="Q67" s="482">
        <v>368</v>
      </c>
      <c r="R67" s="481">
        <v>3677</v>
      </c>
      <c r="S67" s="10">
        <v>376</v>
      </c>
      <c r="T67" s="9">
        <v>731</v>
      </c>
      <c r="U67" s="469">
        <v>380</v>
      </c>
      <c r="V67" s="244">
        <f t="shared" si="8"/>
        <v>103</v>
      </c>
      <c r="W67" s="9" t="s">
        <v>47</v>
      </c>
      <c r="X67" s="9">
        <v>56</v>
      </c>
      <c r="Y67" s="9">
        <v>47</v>
      </c>
    </row>
    <row r="68" spans="1:25" ht="15" customHeight="1" outlineLevel="2">
      <c r="A68" s="535">
        <v>237</v>
      </c>
      <c r="B68" s="535" t="s">
        <v>109</v>
      </c>
      <c r="C68" s="530">
        <v>18533</v>
      </c>
      <c r="D68" s="531">
        <f t="shared" si="32"/>
        <v>5999</v>
      </c>
      <c r="E68" s="532">
        <f t="shared" si="33"/>
        <v>0.32369287217395998</v>
      </c>
      <c r="F68" s="533">
        <f t="shared" si="34"/>
        <v>12583</v>
      </c>
      <c r="G68" s="532">
        <f t="shared" si="4"/>
        <v>0.67895106027086816</v>
      </c>
      <c r="H68" s="533">
        <f t="shared" si="35"/>
        <v>234</v>
      </c>
      <c r="I68" s="532">
        <f t="shared" si="6"/>
        <v>1.2626126369179301E-2</v>
      </c>
      <c r="J68" s="533">
        <f t="shared" si="36"/>
        <v>72</v>
      </c>
      <c r="K68" s="532">
        <f t="shared" si="7"/>
        <v>3.8849619597474774E-3</v>
      </c>
      <c r="L68" s="531">
        <f t="shared" si="0"/>
        <v>18888</v>
      </c>
      <c r="M68" s="534">
        <f t="shared" si="10"/>
        <v>1.019155020773755</v>
      </c>
      <c r="N68" s="533">
        <f t="shared" si="26"/>
        <v>-283</v>
      </c>
      <c r="O68" s="482">
        <v>376</v>
      </c>
      <c r="P68" s="481">
        <v>10540</v>
      </c>
      <c r="Q68" s="482">
        <v>376</v>
      </c>
      <c r="R68" s="481">
        <v>54605</v>
      </c>
      <c r="S68" s="10">
        <v>380</v>
      </c>
      <c r="T68" s="9">
        <v>359</v>
      </c>
      <c r="U68" s="469">
        <v>390</v>
      </c>
      <c r="V68" s="244">
        <f t="shared" si="8"/>
        <v>31</v>
      </c>
      <c r="W68" s="9" t="s">
        <v>19</v>
      </c>
      <c r="X68" s="9">
        <v>5</v>
      </c>
      <c r="Y68" s="9">
        <v>26</v>
      </c>
    </row>
    <row r="69" spans="1:25" ht="15" customHeight="1" outlineLevel="2">
      <c r="A69" s="535">
        <v>264</v>
      </c>
      <c r="B69" s="535" t="s">
        <v>129</v>
      </c>
      <c r="C69" s="530">
        <v>10986</v>
      </c>
      <c r="D69" s="531">
        <f t="shared" si="32"/>
        <v>2523</v>
      </c>
      <c r="E69" s="532">
        <f t="shared" si="33"/>
        <v>0.22965592572364829</v>
      </c>
      <c r="F69" s="533">
        <f t="shared" si="34"/>
        <v>6126</v>
      </c>
      <c r="G69" s="532">
        <f t="shared" si="4"/>
        <v>0.55761878754778804</v>
      </c>
      <c r="H69" s="533">
        <f t="shared" si="35"/>
        <v>123</v>
      </c>
      <c r="I69" s="532">
        <f t="shared" si="6"/>
        <v>1.1196067722555981E-2</v>
      </c>
      <c r="J69" s="533">
        <f t="shared" si="36"/>
        <v>0</v>
      </c>
      <c r="K69" s="532">
        <f t="shared" ref="K69:K132" si="37">(J69/C69)</f>
        <v>0</v>
      </c>
      <c r="L69" s="531">
        <f t="shared" ref="L69:L132" si="38">D69+F69+H69+J69</f>
        <v>8772</v>
      </c>
      <c r="M69" s="534">
        <f t="shared" si="10"/>
        <v>0.79847078099399238</v>
      </c>
      <c r="N69" s="533">
        <f t="shared" ref="N69:N100" si="39">C69-D69-F69-H69</f>
        <v>2214</v>
      </c>
      <c r="O69" s="482">
        <v>380</v>
      </c>
      <c r="P69" s="481">
        <v>9089</v>
      </c>
      <c r="Q69" s="482">
        <v>380</v>
      </c>
      <c r="R69" s="481">
        <v>8688</v>
      </c>
      <c r="S69" s="10">
        <v>390</v>
      </c>
      <c r="T69" s="9">
        <v>110</v>
      </c>
      <c r="U69" s="469">
        <v>400</v>
      </c>
      <c r="V69" s="244">
        <f t="shared" si="8"/>
        <v>11</v>
      </c>
      <c r="W69" s="9" t="s">
        <v>142</v>
      </c>
      <c r="X69" s="9">
        <v>10</v>
      </c>
      <c r="Y69" s="9">
        <v>1</v>
      </c>
    </row>
    <row r="70" spans="1:25" ht="15" customHeight="1" outlineLevel="2">
      <c r="A70" s="535">
        <v>310</v>
      </c>
      <c r="B70" s="540" t="s">
        <v>228</v>
      </c>
      <c r="C70" s="530">
        <v>9676</v>
      </c>
      <c r="D70" s="531">
        <f t="shared" si="32"/>
        <v>5019</v>
      </c>
      <c r="E70" s="532">
        <f t="shared" si="33"/>
        <v>0.51870607689127735</v>
      </c>
      <c r="F70" s="533">
        <f t="shared" si="34"/>
        <v>2306</v>
      </c>
      <c r="G70" s="532">
        <f t="shared" ref="G70:G133" si="40">F70/C70</f>
        <v>0.23832162050434064</v>
      </c>
      <c r="H70" s="533">
        <f t="shared" si="35"/>
        <v>136</v>
      </c>
      <c r="I70" s="532">
        <f t="shared" ref="I70:I79" si="41">(H70/C70)</f>
        <v>1.4055394791236048E-2</v>
      </c>
      <c r="J70" s="533">
        <f t="shared" si="36"/>
        <v>447</v>
      </c>
      <c r="K70" s="532">
        <f t="shared" si="37"/>
        <v>4.6196775527077308E-2</v>
      </c>
      <c r="L70" s="531">
        <f t="shared" si="38"/>
        <v>7908</v>
      </c>
      <c r="M70" s="534">
        <f t="shared" si="10"/>
        <v>0.81727986771393146</v>
      </c>
      <c r="N70" s="533">
        <f t="shared" si="39"/>
        <v>2215</v>
      </c>
      <c r="O70" s="482">
        <v>390</v>
      </c>
      <c r="P70" s="481">
        <v>4281</v>
      </c>
      <c r="Q70" s="482">
        <v>390</v>
      </c>
      <c r="R70" s="481">
        <v>3308</v>
      </c>
      <c r="S70" s="10">
        <v>400</v>
      </c>
      <c r="T70" s="9">
        <v>248</v>
      </c>
      <c r="U70" s="469">
        <v>411</v>
      </c>
      <c r="V70" s="244">
        <f t="shared" ref="V70:V125" si="42">X70+Y70</f>
        <v>53</v>
      </c>
      <c r="W70" s="9" t="s">
        <v>48</v>
      </c>
      <c r="X70" s="9">
        <v>14</v>
      </c>
      <c r="Y70" s="9">
        <v>39</v>
      </c>
    </row>
    <row r="71" spans="1:25" ht="15" customHeight="1" outlineLevel="2">
      <c r="A71" s="535">
        <v>315</v>
      </c>
      <c r="B71" s="529" t="s">
        <v>44</v>
      </c>
      <c r="C71" s="530">
        <v>6496</v>
      </c>
      <c r="D71" s="531">
        <f t="shared" si="32"/>
        <v>4046</v>
      </c>
      <c r="E71" s="532">
        <f t="shared" si="33"/>
        <v>0.62284482758620685</v>
      </c>
      <c r="F71" s="533">
        <f t="shared" si="34"/>
        <v>1289</v>
      </c>
      <c r="G71" s="532">
        <f t="shared" si="40"/>
        <v>0.19842980295566504</v>
      </c>
      <c r="H71" s="533">
        <f t="shared" si="35"/>
        <v>90</v>
      </c>
      <c r="I71" s="532">
        <f t="shared" si="41"/>
        <v>1.3854679802955665E-2</v>
      </c>
      <c r="J71" s="533">
        <f t="shared" si="36"/>
        <v>17</v>
      </c>
      <c r="K71" s="532">
        <f t="shared" si="37"/>
        <v>2.6169950738916255E-3</v>
      </c>
      <c r="L71" s="531">
        <f t="shared" si="38"/>
        <v>5442</v>
      </c>
      <c r="M71" s="534">
        <f t="shared" ref="M71:M79" si="43">IF((E71+G71+I71+K71)&gt;100,100,(E71+G71+I71+K71))</f>
        <v>0.83774630541871908</v>
      </c>
      <c r="N71" s="533">
        <f t="shared" si="39"/>
        <v>1071</v>
      </c>
      <c r="O71" s="482">
        <v>400</v>
      </c>
      <c r="P71" s="481">
        <v>9051</v>
      </c>
      <c r="Q71" s="482">
        <v>400</v>
      </c>
      <c r="R71" s="481">
        <v>9738</v>
      </c>
      <c r="S71" s="10">
        <v>411</v>
      </c>
      <c r="T71" s="9">
        <v>225</v>
      </c>
      <c r="U71" s="469">
        <v>425</v>
      </c>
      <c r="V71" s="244">
        <f t="shared" si="42"/>
        <v>38</v>
      </c>
      <c r="W71" s="9" t="s">
        <v>49</v>
      </c>
      <c r="X71" s="9">
        <v>12</v>
      </c>
      <c r="Y71" s="9">
        <v>26</v>
      </c>
    </row>
    <row r="72" spans="1:25" ht="15" customHeight="1" outlineLevel="2">
      <c r="A72" s="535">
        <v>361</v>
      </c>
      <c r="B72" s="529" t="s">
        <v>46</v>
      </c>
      <c r="C72" s="530">
        <v>26786</v>
      </c>
      <c r="D72" s="531">
        <f t="shared" si="32"/>
        <v>19418</v>
      </c>
      <c r="E72" s="532">
        <f t="shared" si="33"/>
        <v>0.72493093407003661</v>
      </c>
      <c r="F72" s="533">
        <f t="shared" si="34"/>
        <v>2458</v>
      </c>
      <c r="G72" s="532">
        <f t="shared" si="40"/>
        <v>9.176435451355186E-2</v>
      </c>
      <c r="H72" s="533">
        <f t="shared" si="35"/>
        <v>604</v>
      </c>
      <c r="I72" s="532">
        <f t="shared" si="41"/>
        <v>2.2549092809676697E-2</v>
      </c>
      <c r="J72" s="533">
        <f t="shared" si="36"/>
        <v>25</v>
      </c>
      <c r="K72" s="532">
        <f t="shared" si="37"/>
        <v>9.3332337788396924E-4</v>
      </c>
      <c r="L72" s="531">
        <f t="shared" si="38"/>
        <v>22505</v>
      </c>
      <c r="M72" s="534">
        <f t="shared" si="43"/>
        <v>0.84017770477114917</v>
      </c>
      <c r="N72" s="533">
        <f t="shared" si="39"/>
        <v>4306</v>
      </c>
      <c r="O72" s="482">
        <v>411</v>
      </c>
      <c r="P72" s="481">
        <v>7418</v>
      </c>
      <c r="Q72" s="482">
        <v>411</v>
      </c>
      <c r="R72" s="481">
        <v>1181</v>
      </c>
      <c r="S72" s="10">
        <v>425</v>
      </c>
      <c r="T72" s="9">
        <v>174</v>
      </c>
      <c r="U72" s="469">
        <v>440</v>
      </c>
      <c r="V72" s="244">
        <f t="shared" si="42"/>
        <v>720</v>
      </c>
      <c r="W72" s="9" t="s">
        <v>85</v>
      </c>
      <c r="X72" s="9">
        <v>133</v>
      </c>
      <c r="Y72" s="9">
        <v>587</v>
      </c>
    </row>
    <row r="73" spans="1:25" ht="15" customHeight="1" outlineLevel="2">
      <c r="A73" s="535">
        <v>647</v>
      </c>
      <c r="B73" s="535" t="s">
        <v>54</v>
      </c>
      <c r="C73" s="530">
        <v>7243</v>
      </c>
      <c r="D73" s="531">
        <f t="shared" si="32"/>
        <v>4450</v>
      </c>
      <c r="E73" s="532">
        <f t="shared" si="33"/>
        <v>0.61438630401767225</v>
      </c>
      <c r="F73" s="533">
        <f t="shared" si="34"/>
        <v>1381</v>
      </c>
      <c r="G73" s="532">
        <f t="shared" si="40"/>
        <v>0.19066685075245063</v>
      </c>
      <c r="H73" s="533">
        <f t="shared" si="35"/>
        <v>135</v>
      </c>
      <c r="I73" s="532">
        <f t="shared" si="41"/>
        <v>1.8638685627502417E-2</v>
      </c>
      <c r="J73" s="533">
        <f t="shared" si="36"/>
        <v>12</v>
      </c>
      <c r="K73" s="532">
        <f t="shared" si="37"/>
        <v>1.6567720557779926E-3</v>
      </c>
      <c r="L73" s="531">
        <f t="shared" si="38"/>
        <v>5978</v>
      </c>
      <c r="M73" s="534">
        <f t="shared" si="43"/>
        <v>0.82534861245340319</v>
      </c>
      <c r="N73" s="533">
        <f t="shared" si="39"/>
        <v>1277</v>
      </c>
      <c r="O73" s="482">
        <v>425</v>
      </c>
      <c r="P73" s="481">
        <v>6167</v>
      </c>
      <c r="Q73" s="482">
        <v>425</v>
      </c>
      <c r="R73" s="481">
        <v>1861</v>
      </c>
      <c r="S73" s="10">
        <v>440</v>
      </c>
      <c r="T73" s="9">
        <v>923</v>
      </c>
      <c r="U73" s="469">
        <v>467</v>
      </c>
      <c r="V73" s="244">
        <f t="shared" si="42"/>
        <v>12</v>
      </c>
      <c r="W73" s="9" t="s">
        <v>86</v>
      </c>
      <c r="X73" s="9">
        <v>6</v>
      </c>
      <c r="Y73" s="9">
        <v>6</v>
      </c>
    </row>
    <row r="74" spans="1:25" ht="15" customHeight="1" outlineLevel="2">
      <c r="A74" s="535">
        <v>658</v>
      </c>
      <c r="B74" s="540" t="s">
        <v>93</v>
      </c>
      <c r="C74" s="530">
        <v>3581</v>
      </c>
      <c r="D74" s="531">
        <f t="shared" si="32"/>
        <v>1964</v>
      </c>
      <c r="E74" s="532">
        <f t="shared" si="33"/>
        <v>0.54845015358838312</v>
      </c>
      <c r="F74" s="533">
        <f t="shared" si="34"/>
        <v>1071</v>
      </c>
      <c r="G74" s="532">
        <f t="shared" si="40"/>
        <v>0.29907846970120078</v>
      </c>
      <c r="H74" s="533">
        <f t="shared" si="35"/>
        <v>107</v>
      </c>
      <c r="I74" s="532">
        <f t="shared" si="41"/>
        <v>2.9879921809550406E-2</v>
      </c>
      <c r="J74" s="533">
        <f t="shared" si="36"/>
        <v>0</v>
      </c>
      <c r="K74" s="532">
        <f t="shared" si="37"/>
        <v>0</v>
      </c>
      <c r="L74" s="531">
        <f t="shared" si="38"/>
        <v>3142</v>
      </c>
      <c r="M74" s="534">
        <f t="shared" si="43"/>
        <v>0.87740854509913435</v>
      </c>
      <c r="N74" s="533">
        <f t="shared" si="39"/>
        <v>439</v>
      </c>
      <c r="O74" s="482">
        <v>440</v>
      </c>
      <c r="P74" s="481">
        <v>16117</v>
      </c>
      <c r="Q74" s="482">
        <v>440</v>
      </c>
      <c r="R74" s="481">
        <v>33299</v>
      </c>
      <c r="S74" s="10">
        <v>467</v>
      </c>
      <c r="T74" s="9">
        <v>91</v>
      </c>
      <c r="U74" s="469">
        <v>480</v>
      </c>
      <c r="V74" s="244">
        <f t="shared" si="42"/>
        <v>133</v>
      </c>
      <c r="W74" s="9" t="s">
        <v>20</v>
      </c>
      <c r="X74" s="9">
        <v>36</v>
      </c>
      <c r="Y74" s="9">
        <v>97</v>
      </c>
    </row>
    <row r="75" spans="1:25" ht="15" customHeight="1" outlineLevel="2">
      <c r="A75" s="535">
        <v>664</v>
      </c>
      <c r="B75" s="535" t="s">
        <v>130</v>
      </c>
      <c r="C75" s="530">
        <v>21564</v>
      </c>
      <c r="D75" s="531">
        <f t="shared" si="32"/>
        <v>9425</v>
      </c>
      <c r="E75" s="532">
        <f t="shared" si="33"/>
        <v>0.43707104433314786</v>
      </c>
      <c r="F75" s="533">
        <f t="shared" si="34"/>
        <v>13930</v>
      </c>
      <c r="G75" s="532">
        <f t="shared" si="40"/>
        <v>0.64598404748655169</v>
      </c>
      <c r="H75" s="533">
        <f t="shared" si="35"/>
        <v>412</v>
      </c>
      <c r="I75" s="532">
        <f t="shared" si="41"/>
        <v>1.9105917269523279E-2</v>
      </c>
      <c r="J75" s="533">
        <f t="shared" si="36"/>
        <v>97</v>
      </c>
      <c r="K75" s="532">
        <f t="shared" si="37"/>
        <v>4.498237803746986E-3</v>
      </c>
      <c r="L75" s="531">
        <f t="shared" si="38"/>
        <v>23864</v>
      </c>
      <c r="M75" s="534">
        <f t="shared" si="43"/>
        <v>1.1066592468929699</v>
      </c>
      <c r="N75" s="533">
        <f t="shared" si="39"/>
        <v>-2203</v>
      </c>
      <c r="O75" s="482">
        <v>467</v>
      </c>
      <c r="P75" s="481">
        <v>4402</v>
      </c>
      <c r="Q75" s="482">
        <v>467</v>
      </c>
      <c r="R75" s="481">
        <v>826</v>
      </c>
      <c r="S75" s="10">
        <v>475</v>
      </c>
      <c r="T75" s="9">
        <v>83</v>
      </c>
      <c r="U75" s="469">
        <v>483</v>
      </c>
      <c r="V75" s="244">
        <f t="shared" si="42"/>
        <v>29</v>
      </c>
      <c r="W75" s="9" t="s">
        <v>117</v>
      </c>
      <c r="X75" s="9">
        <v>15</v>
      </c>
      <c r="Y75" s="9">
        <v>14</v>
      </c>
    </row>
    <row r="76" spans="1:25" ht="15" customHeight="1" outlineLevel="2">
      <c r="A76" s="535">
        <v>686</v>
      </c>
      <c r="B76" s="539" t="s">
        <v>131</v>
      </c>
      <c r="C76" s="530">
        <v>35684</v>
      </c>
      <c r="D76" s="531">
        <f t="shared" si="32"/>
        <v>15883</v>
      </c>
      <c r="E76" s="532">
        <f t="shared" si="33"/>
        <v>0.44510144602623025</v>
      </c>
      <c r="F76" s="533">
        <f t="shared" si="34"/>
        <v>17915</v>
      </c>
      <c r="G76" s="532">
        <f t="shared" si="40"/>
        <v>0.50204573478309611</v>
      </c>
      <c r="H76" s="533">
        <f t="shared" si="35"/>
        <v>675</v>
      </c>
      <c r="I76" s="532">
        <f t="shared" si="41"/>
        <v>1.8916040802600606E-2</v>
      </c>
      <c r="J76" s="533">
        <f t="shared" si="36"/>
        <v>348</v>
      </c>
      <c r="K76" s="532">
        <f t="shared" si="37"/>
        <v>9.7522699248963115E-3</v>
      </c>
      <c r="L76" s="531">
        <f t="shared" si="38"/>
        <v>34821</v>
      </c>
      <c r="M76" s="534">
        <f t="shared" si="43"/>
        <v>0.97581549153682323</v>
      </c>
      <c r="N76" s="533">
        <f t="shared" si="39"/>
        <v>1211</v>
      </c>
      <c r="O76" s="482">
        <v>475</v>
      </c>
      <c r="P76" s="481">
        <v>4281</v>
      </c>
      <c r="Q76" s="482">
        <v>475</v>
      </c>
      <c r="R76" s="481">
        <v>258</v>
      </c>
      <c r="S76" s="10">
        <v>480</v>
      </c>
      <c r="T76" s="9">
        <v>293</v>
      </c>
      <c r="U76" s="469">
        <v>495</v>
      </c>
      <c r="V76" s="244">
        <f t="shared" si="42"/>
        <v>44</v>
      </c>
      <c r="W76" s="9" t="s">
        <v>87</v>
      </c>
      <c r="X76" s="9">
        <v>40</v>
      </c>
      <c r="Y76" s="9">
        <v>4</v>
      </c>
    </row>
    <row r="77" spans="1:25" ht="15" customHeight="1" outlineLevel="2">
      <c r="A77" s="535">
        <v>819</v>
      </c>
      <c r="B77" s="529" t="s">
        <v>59</v>
      </c>
      <c r="C77" s="530">
        <v>5013</v>
      </c>
      <c r="D77" s="531">
        <f t="shared" si="32"/>
        <v>4050</v>
      </c>
      <c r="E77" s="532">
        <f t="shared" si="33"/>
        <v>0.80789946140035906</v>
      </c>
      <c r="F77" s="533">
        <f t="shared" si="34"/>
        <v>1011</v>
      </c>
      <c r="G77" s="532">
        <f t="shared" si="40"/>
        <v>0.20167564332734889</v>
      </c>
      <c r="H77" s="533">
        <f t="shared" si="35"/>
        <v>117</v>
      </c>
      <c r="I77" s="532">
        <f t="shared" si="41"/>
        <v>2.333931777378815E-2</v>
      </c>
      <c r="J77" s="533">
        <f t="shared" si="36"/>
        <v>0</v>
      </c>
      <c r="K77" s="532">
        <f t="shared" si="37"/>
        <v>0</v>
      </c>
      <c r="L77" s="531">
        <f t="shared" si="38"/>
        <v>5178</v>
      </c>
      <c r="M77" s="534">
        <f t="shared" si="43"/>
        <v>1.0329144225014961</v>
      </c>
      <c r="N77" s="533">
        <f t="shared" si="39"/>
        <v>-165</v>
      </c>
      <c r="O77" s="482">
        <v>480</v>
      </c>
      <c r="P77" s="481">
        <v>18487</v>
      </c>
      <c r="Q77" s="482">
        <v>480</v>
      </c>
      <c r="R77" s="481">
        <v>2137</v>
      </c>
      <c r="S77" s="10">
        <v>483</v>
      </c>
      <c r="T77" s="9">
        <v>203</v>
      </c>
      <c r="U77" s="469">
        <v>490</v>
      </c>
      <c r="V77" s="244">
        <f t="shared" si="42"/>
        <v>215</v>
      </c>
      <c r="W77" s="9" t="s">
        <v>50</v>
      </c>
      <c r="X77" s="9">
        <v>33</v>
      </c>
      <c r="Y77" s="9">
        <v>182</v>
      </c>
    </row>
    <row r="78" spans="1:25" ht="15" customHeight="1" outlineLevel="1">
      <c r="A78" s="535">
        <v>854</v>
      </c>
      <c r="B78" s="529" t="s">
        <v>103</v>
      </c>
      <c r="C78" s="530">
        <v>13700</v>
      </c>
      <c r="D78" s="531">
        <f t="shared" si="32"/>
        <v>13123</v>
      </c>
      <c r="E78" s="532">
        <f t="shared" si="33"/>
        <v>0.95788321167883217</v>
      </c>
      <c r="F78" s="533">
        <f t="shared" si="34"/>
        <v>1351</v>
      </c>
      <c r="G78" s="532">
        <f t="shared" si="40"/>
        <v>9.8613138686131391E-2</v>
      </c>
      <c r="H78" s="533">
        <f t="shared" si="35"/>
        <v>226</v>
      </c>
      <c r="I78" s="532">
        <f t="shared" si="41"/>
        <v>1.6496350364963504E-2</v>
      </c>
      <c r="J78" s="533">
        <f t="shared" si="36"/>
        <v>36</v>
      </c>
      <c r="K78" s="532">
        <f t="shared" si="37"/>
        <v>2.6277372262773721E-3</v>
      </c>
      <c r="L78" s="531">
        <f t="shared" si="38"/>
        <v>14736</v>
      </c>
      <c r="M78" s="534">
        <f t="shared" si="43"/>
        <v>1.0756204379562044</v>
      </c>
      <c r="N78" s="533">
        <f t="shared" si="39"/>
        <v>-1000</v>
      </c>
      <c r="O78" s="482">
        <v>483</v>
      </c>
      <c r="P78" s="481">
        <v>8837</v>
      </c>
      <c r="Q78" s="482">
        <v>483</v>
      </c>
      <c r="R78" s="481">
        <v>745</v>
      </c>
      <c r="S78" s="10">
        <v>490</v>
      </c>
      <c r="T78" s="9">
        <v>947</v>
      </c>
      <c r="U78" s="469">
        <v>501</v>
      </c>
      <c r="V78" s="244">
        <f t="shared" si="42"/>
        <v>15</v>
      </c>
      <c r="W78" s="9" t="s">
        <v>51</v>
      </c>
      <c r="X78" s="9">
        <v>6</v>
      </c>
      <c r="Y78" s="9">
        <v>9</v>
      </c>
    </row>
    <row r="79" spans="1:25" ht="15" customHeight="1" outlineLevel="2">
      <c r="A79" s="535">
        <v>887</v>
      </c>
      <c r="B79" s="529" t="s">
        <v>31</v>
      </c>
      <c r="C79" s="530">
        <v>41029</v>
      </c>
      <c r="D79" s="531">
        <f t="shared" si="32"/>
        <v>28531</v>
      </c>
      <c r="E79" s="532">
        <f t="shared" si="33"/>
        <v>0.69538619025567283</v>
      </c>
      <c r="F79" s="533">
        <f t="shared" si="34"/>
        <v>15341</v>
      </c>
      <c r="G79" s="532">
        <f t="shared" si="40"/>
        <v>0.37390626142484584</v>
      </c>
      <c r="H79" s="533">
        <f t="shared" si="35"/>
        <v>883</v>
      </c>
      <c r="I79" s="532">
        <f t="shared" si="41"/>
        <v>2.1521362938409418E-2</v>
      </c>
      <c r="J79" s="533">
        <f t="shared" si="36"/>
        <v>466</v>
      </c>
      <c r="K79" s="532">
        <f t="shared" si="37"/>
        <v>1.1357820078481075E-2</v>
      </c>
      <c r="L79" s="531">
        <f t="shared" si="38"/>
        <v>45221</v>
      </c>
      <c r="M79" s="534">
        <f t="shared" si="43"/>
        <v>1.1021716346974093</v>
      </c>
      <c r="N79" s="533">
        <f t="shared" si="39"/>
        <v>-3726</v>
      </c>
      <c r="O79" s="482">
        <v>490</v>
      </c>
      <c r="P79" s="481">
        <v>46291</v>
      </c>
      <c r="Q79" s="482">
        <v>490</v>
      </c>
      <c r="R79" s="481">
        <v>4330</v>
      </c>
      <c r="S79" s="10">
        <v>495</v>
      </c>
      <c r="T79" s="9">
        <v>400</v>
      </c>
      <c r="U79" s="469">
        <v>541</v>
      </c>
      <c r="V79" s="244">
        <f t="shared" si="42"/>
        <v>34</v>
      </c>
      <c r="W79" s="9" t="s">
        <v>141</v>
      </c>
      <c r="X79" s="9">
        <v>16</v>
      </c>
      <c r="Y79" s="9">
        <v>18</v>
      </c>
    </row>
    <row r="80" spans="1:25" ht="15" customHeight="1" outlineLevel="2">
      <c r="A80" s="536"/>
      <c r="B80" s="536" t="s">
        <v>144</v>
      </c>
      <c r="C80" s="537">
        <v>661603</v>
      </c>
      <c r="D80" s="538">
        <f>SUBTOTAL(9,D81:D103)</f>
        <v>237393</v>
      </c>
      <c r="E80" s="526">
        <f>(D80/C80)</f>
        <v>0.35881487840895521</v>
      </c>
      <c r="F80" s="538">
        <f>SUM(F81:F103)</f>
        <v>333154</v>
      </c>
      <c r="G80" s="526">
        <f t="shared" si="40"/>
        <v>0.50355575775805128</v>
      </c>
      <c r="H80" s="538">
        <f>SUM(H81:H103)</f>
        <v>9365</v>
      </c>
      <c r="I80" s="526">
        <f>H80/C80</f>
        <v>1.4155014411966088E-2</v>
      </c>
      <c r="J80" s="538">
        <f>SUM(J81:J103)</f>
        <v>4760</v>
      </c>
      <c r="K80" s="526">
        <f>(J80/C80)</f>
        <v>7.1946469408391434E-3</v>
      </c>
      <c r="L80" s="538">
        <f t="shared" si="38"/>
        <v>584672</v>
      </c>
      <c r="M80" s="527">
        <f>E80+G80+I80+K80</f>
        <v>0.88372029751981174</v>
      </c>
      <c r="N80" s="538">
        <f t="shared" si="39"/>
        <v>81691</v>
      </c>
      <c r="O80" s="482">
        <v>495</v>
      </c>
      <c r="P80" s="481">
        <v>23366</v>
      </c>
      <c r="Q80" s="482">
        <v>495</v>
      </c>
      <c r="R80" s="481">
        <v>1210</v>
      </c>
      <c r="S80" s="10">
        <v>501</v>
      </c>
      <c r="T80" s="9">
        <v>57</v>
      </c>
      <c r="U80" s="469">
        <v>543</v>
      </c>
      <c r="V80" s="244">
        <f t="shared" si="42"/>
        <v>13</v>
      </c>
      <c r="W80" s="9" t="s">
        <v>89</v>
      </c>
      <c r="X80" s="9">
        <v>6</v>
      </c>
      <c r="Y80" s="9">
        <v>7</v>
      </c>
    </row>
    <row r="81" spans="1:25" ht="15" customHeight="1" outlineLevel="2">
      <c r="A81" s="535">
        <v>2</v>
      </c>
      <c r="B81" s="529" t="s">
        <v>33</v>
      </c>
      <c r="C81" s="530">
        <v>20437</v>
      </c>
      <c r="D81" s="531">
        <f t="shared" ref="D81:D103" si="44">VLOOKUP(A81,$O$6:$P$130,2,0)</f>
        <v>13025</v>
      </c>
      <c r="E81" s="532">
        <f t="shared" ref="E81:E103" si="45">(D81/C81)</f>
        <v>0.63732446053726088</v>
      </c>
      <c r="F81" s="533">
        <f t="shared" ref="F81:F103" si="46">IFERROR(VLOOKUP(A81,$Q$6:$R$130,2,0),0)</f>
        <v>3351</v>
      </c>
      <c r="G81" s="532">
        <f t="shared" si="40"/>
        <v>0.16396731418505653</v>
      </c>
      <c r="H81" s="533">
        <f t="shared" ref="H81:H103" si="47">IFERROR(VLOOKUP(A81,$S$5:$T$129,2,0),0)</f>
        <v>485</v>
      </c>
      <c r="I81" s="532">
        <f t="shared" ref="I81:I103" si="48">(H81/C81)</f>
        <v>2.3731467436512207E-2</v>
      </c>
      <c r="J81" s="533">
        <f t="shared" ref="J81:J103" si="49">IFERROR(VLOOKUP(A81,$U$5:$W$129,2,0),0)</f>
        <v>78</v>
      </c>
      <c r="K81" s="532">
        <f t="shared" si="37"/>
        <v>3.816607134119489E-3</v>
      </c>
      <c r="L81" s="531">
        <f t="shared" si="38"/>
        <v>16939</v>
      </c>
      <c r="M81" s="534">
        <f t="shared" ref="M81:M103" si="50">IF((E81+G81+I81+K81)&gt;100,100,(E81+G81+I81+K81))</f>
        <v>0.82883984929294907</v>
      </c>
      <c r="N81" s="533">
        <f t="shared" si="39"/>
        <v>3576</v>
      </c>
      <c r="O81" s="482">
        <v>501</v>
      </c>
      <c r="P81" s="481">
        <v>1790</v>
      </c>
      <c r="Q81" s="482">
        <v>501</v>
      </c>
      <c r="R81" s="481">
        <v>182</v>
      </c>
      <c r="S81" s="10">
        <v>541</v>
      </c>
      <c r="T81" s="9">
        <v>299</v>
      </c>
      <c r="U81" s="469">
        <v>576</v>
      </c>
      <c r="V81" s="244">
        <f t="shared" si="42"/>
        <v>26</v>
      </c>
      <c r="W81" s="9" t="s">
        <v>90</v>
      </c>
      <c r="X81" s="9">
        <v>15</v>
      </c>
      <c r="Y81" s="9">
        <v>11</v>
      </c>
    </row>
    <row r="82" spans="1:25" ht="15" customHeight="1" outlineLevel="2">
      <c r="A82" s="535">
        <v>21</v>
      </c>
      <c r="B82" s="529" t="s">
        <v>34</v>
      </c>
      <c r="C82" s="530">
        <v>4600</v>
      </c>
      <c r="D82" s="531">
        <f t="shared" si="44"/>
        <v>3048</v>
      </c>
      <c r="E82" s="532">
        <f t="shared" si="45"/>
        <v>0.66260869565217395</v>
      </c>
      <c r="F82" s="533">
        <f t="shared" si="46"/>
        <v>561</v>
      </c>
      <c r="G82" s="532">
        <f t="shared" si="40"/>
        <v>0.12195652173913044</v>
      </c>
      <c r="H82" s="533">
        <f t="shared" si="47"/>
        <v>56</v>
      </c>
      <c r="I82" s="532">
        <f t="shared" si="48"/>
        <v>1.2173913043478261E-2</v>
      </c>
      <c r="J82" s="533">
        <f t="shared" si="49"/>
        <v>32</v>
      </c>
      <c r="K82" s="532">
        <f t="shared" si="37"/>
        <v>6.956521739130435E-3</v>
      </c>
      <c r="L82" s="531">
        <f t="shared" si="38"/>
        <v>3697</v>
      </c>
      <c r="M82" s="534">
        <f t="shared" si="50"/>
        <v>0.80369565217391303</v>
      </c>
      <c r="N82" s="533">
        <f t="shared" si="39"/>
        <v>935</v>
      </c>
      <c r="O82" s="482">
        <v>541</v>
      </c>
      <c r="P82" s="481">
        <v>11128</v>
      </c>
      <c r="Q82" s="482">
        <v>541</v>
      </c>
      <c r="R82" s="481">
        <v>4831</v>
      </c>
      <c r="S82" s="10">
        <v>543</v>
      </c>
      <c r="T82" s="9">
        <v>178</v>
      </c>
      <c r="U82" s="469">
        <v>579</v>
      </c>
      <c r="V82" s="244">
        <f t="shared" si="42"/>
        <v>1615</v>
      </c>
      <c r="W82" s="9" t="s">
        <v>123</v>
      </c>
      <c r="X82" s="9">
        <v>1406</v>
      </c>
      <c r="Y82" s="9">
        <v>209</v>
      </c>
    </row>
    <row r="83" spans="1:25" ht="15" customHeight="1" outlineLevel="2">
      <c r="A83" s="535">
        <v>55</v>
      </c>
      <c r="B83" s="529" t="s">
        <v>69</v>
      </c>
      <c r="C83" s="530">
        <v>7771</v>
      </c>
      <c r="D83" s="531">
        <f t="shared" si="44"/>
        <v>6722</v>
      </c>
      <c r="E83" s="532">
        <f t="shared" si="45"/>
        <v>0.86501093810320417</v>
      </c>
      <c r="F83" s="533">
        <f t="shared" si="46"/>
        <v>540</v>
      </c>
      <c r="G83" s="532">
        <f t="shared" si="40"/>
        <v>6.9489126238579335E-2</v>
      </c>
      <c r="H83" s="533">
        <f t="shared" si="47"/>
        <v>194</v>
      </c>
      <c r="I83" s="532">
        <f t="shared" si="48"/>
        <v>2.4964612019045169E-2</v>
      </c>
      <c r="J83" s="533">
        <f t="shared" si="49"/>
        <v>17</v>
      </c>
      <c r="K83" s="532">
        <f t="shared" si="37"/>
        <v>2.1876206408441641E-3</v>
      </c>
      <c r="L83" s="531">
        <f t="shared" si="38"/>
        <v>7473</v>
      </c>
      <c r="M83" s="534">
        <f t="shared" si="50"/>
        <v>0.96165229700167298</v>
      </c>
      <c r="N83" s="533">
        <f t="shared" si="39"/>
        <v>315</v>
      </c>
      <c r="O83" s="482">
        <v>543</v>
      </c>
      <c r="P83" s="481">
        <v>6544</v>
      </c>
      <c r="Q83" s="482">
        <v>543</v>
      </c>
      <c r="R83" s="481">
        <v>593</v>
      </c>
      <c r="S83" s="10">
        <v>576</v>
      </c>
      <c r="T83" s="9">
        <v>101</v>
      </c>
      <c r="U83" s="469">
        <v>585</v>
      </c>
      <c r="V83" s="244">
        <f t="shared" si="42"/>
        <v>98</v>
      </c>
      <c r="W83" s="9" t="s">
        <v>21</v>
      </c>
      <c r="X83" s="9">
        <v>38</v>
      </c>
      <c r="Y83" s="9">
        <v>60</v>
      </c>
    </row>
    <row r="84" spans="1:25" ht="15" customHeight="1" outlineLevel="2">
      <c r="A84" s="535">
        <v>148</v>
      </c>
      <c r="B84" s="541" t="s">
        <v>140</v>
      </c>
      <c r="C84" s="530">
        <v>58120</v>
      </c>
      <c r="D84" s="531">
        <f t="shared" si="44"/>
        <v>14532</v>
      </c>
      <c r="E84" s="532">
        <f t="shared" si="45"/>
        <v>0.25003441156228495</v>
      </c>
      <c r="F84" s="533">
        <f t="shared" si="46"/>
        <v>22630</v>
      </c>
      <c r="G84" s="532">
        <f t="shared" si="40"/>
        <v>0.38936682725395733</v>
      </c>
      <c r="H84" s="533">
        <f t="shared" si="47"/>
        <v>739</v>
      </c>
      <c r="I84" s="532">
        <f t="shared" si="48"/>
        <v>1.2715072264280798E-2</v>
      </c>
      <c r="J84" s="533">
        <f t="shared" si="49"/>
        <v>152</v>
      </c>
      <c r="K84" s="532">
        <f t="shared" si="37"/>
        <v>2.6152787336545078E-3</v>
      </c>
      <c r="L84" s="531">
        <f t="shared" si="38"/>
        <v>38053</v>
      </c>
      <c r="M84" s="534">
        <f t="shared" si="50"/>
        <v>0.65473158981417756</v>
      </c>
      <c r="N84" s="533">
        <f t="shared" si="39"/>
        <v>20219</v>
      </c>
      <c r="O84" s="482">
        <v>576</v>
      </c>
      <c r="P84" s="481">
        <v>5919</v>
      </c>
      <c r="Q84" s="482">
        <v>576</v>
      </c>
      <c r="R84" s="481">
        <v>1178</v>
      </c>
      <c r="S84" s="10">
        <v>579</v>
      </c>
      <c r="T84" s="9">
        <v>897</v>
      </c>
      <c r="U84" s="469">
        <v>591</v>
      </c>
      <c r="V84" s="244">
        <f t="shared" si="42"/>
        <v>70</v>
      </c>
      <c r="W84" s="9" t="s">
        <v>22</v>
      </c>
      <c r="X84" s="9">
        <v>35</v>
      </c>
      <c r="Y84" s="9">
        <v>35</v>
      </c>
    </row>
    <row r="85" spans="1:25" ht="15" customHeight="1" outlineLevel="1">
      <c r="A85" s="535">
        <v>197</v>
      </c>
      <c r="B85" s="529" t="s">
        <v>114</v>
      </c>
      <c r="C85" s="530">
        <v>15667</v>
      </c>
      <c r="D85" s="531">
        <f t="shared" si="44"/>
        <v>10979</v>
      </c>
      <c r="E85" s="532">
        <f t="shared" si="45"/>
        <v>0.70077232399310652</v>
      </c>
      <c r="F85" s="533">
        <f t="shared" si="46"/>
        <v>2483</v>
      </c>
      <c r="G85" s="532">
        <f t="shared" si="40"/>
        <v>0.15848598965979446</v>
      </c>
      <c r="H85" s="533">
        <f t="shared" si="47"/>
        <v>286</v>
      </c>
      <c r="I85" s="532">
        <f t="shared" si="48"/>
        <v>1.8254930746154339E-2</v>
      </c>
      <c r="J85" s="533">
        <f t="shared" si="49"/>
        <v>85</v>
      </c>
      <c r="K85" s="532">
        <f t="shared" si="37"/>
        <v>5.4254164805004152E-3</v>
      </c>
      <c r="L85" s="531">
        <f t="shared" si="38"/>
        <v>13833</v>
      </c>
      <c r="M85" s="534">
        <f t="shared" si="50"/>
        <v>0.88293866087955575</v>
      </c>
      <c r="N85" s="533">
        <f t="shared" si="39"/>
        <v>1919</v>
      </c>
      <c r="O85" s="482">
        <v>579</v>
      </c>
      <c r="P85" s="481">
        <v>25766</v>
      </c>
      <c r="Q85" s="482">
        <v>579</v>
      </c>
      <c r="R85" s="481">
        <v>17451</v>
      </c>
      <c r="S85" s="10">
        <v>585</v>
      </c>
      <c r="T85" s="9">
        <v>291</v>
      </c>
      <c r="U85" s="469">
        <v>604</v>
      </c>
      <c r="V85" s="244">
        <f t="shared" si="42"/>
        <v>37</v>
      </c>
      <c r="W85" s="9" t="s">
        <v>23</v>
      </c>
      <c r="X85" s="9">
        <v>20</v>
      </c>
      <c r="Y85" s="9">
        <v>17</v>
      </c>
    </row>
    <row r="86" spans="1:25" ht="15" customHeight="1" outlineLevel="2">
      <c r="A86" s="535">
        <v>206</v>
      </c>
      <c r="B86" s="535" t="s">
        <v>139</v>
      </c>
      <c r="C86" s="530">
        <v>4833</v>
      </c>
      <c r="D86" s="531">
        <f t="shared" si="44"/>
        <v>2935</v>
      </c>
      <c r="E86" s="532">
        <f t="shared" si="45"/>
        <v>0.60728326091454587</v>
      </c>
      <c r="F86" s="533">
        <f t="shared" si="46"/>
        <v>664</v>
      </c>
      <c r="G86" s="532">
        <f t="shared" si="40"/>
        <v>0.13738878543347818</v>
      </c>
      <c r="H86" s="533">
        <f t="shared" si="47"/>
        <v>63</v>
      </c>
      <c r="I86" s="532">
        <f t="shared" si="48"/>
        <v>1.3035381750465549E-2</v>
      </c>
      <c r="J86" s="533">
        <f t="shared" si="49"/>
        <v>28</v>
      </c>
      <c r="K86" s="532">
        <f t="shared" si="37"/>
        <v>5.7935030002069111E-3</v>
      </c>
      <c r="L86" s="531">
        <f t="shared" si="38"/>
        <v>3690</v>
      </c>
      <c r="M86" s="534">
        <f t="shared" si="50"/>
        <v>0.76350093109869654</v>
      </c>
      <c r="N86" s="533">
        <f t="shared" si="39"/>
        <v>1171</v>
      </c>
      <c r="O86" s="482">
        <v>585</v>
      </c>
      <c r="P86" s="481">
        <v>7359</v>
      </c>
      <c r="Q86" s="482">
        <v>585</v>
      </c>
      <c r="R86" s="481">
        <v>3501</v>
      </c>
      <c r="S86" s="10">
        <v>591</v>
      </c>
      <c r="T86" s="9">
        <v>262</v>
      </c>
      <c r="U86" s="469">
        <v>607</v>
      </c>
      <c r="V86" s="244">
        <f t="shared" si="42"/>
        <v>24</v>
      </c>
      <c r="W86" s="9" t="s">
        <v>112</v>
      </c>
      <c r="X86" s="9">
        <v>21</v>
      </c>
      <c r="Y86" s="9">
        <v>3</v>
      </c>
    </row>
    <row r="87" spans="1:25" ht="15" customHeight="1" outlineLevel="2">
      <c r="A87" s="535">
        <v>313</v>
      </c>
      <c r="B87" s="529" t="s">
        <v>82</v>
      </c>
      <c r="C87" s="530">
        <v>10397</v>
      </c>
      <c r="D87" s="531">
        <f t="shared" si="44"/>
        <v>6644</v>
      </c>
      <c r="E87" s="532">
        <f t="shared" si="45"/>
        <v>0.63903048956429742</v>
      </c>
      <c r="F87" s="533">
        <f t="shared" si="46"/>
        <v>1605</v>
      </c>
      <c r="G87" s="532">
        <f t="shared" si="40"/>
        <v>0.15437145330383764</v>
      </c>
      <c r="H87" s="533">
        <f t="shared" si="47"/>
        <v>187</v>
      </c>
      <c r="I87" s="532">
        <f t="shared" si="48"/>
        <v>1.7985957487736848E-2</v>
      </c>
      <c r="J87" s="533">
        <f t="shared" si="49"/>
        <v>33</v>
      </c>
      <c r="K87" s="532">
        <f t="shared" si="37"/>
        <v>3.173992497835914E-3</v>
      </c>
      <c r="L87" s="531">
        <f t="shared" si="38"/>
        <v>8469</v>
      </c>
      <c r="M87" s="534">
        <f t="shared" si="50"/>
        <v>0.81456189285370784</v>
      </c>
      <c r="N87" s="533">
        <f t="shared" si="39"/>
        <v>1961</v>
      </c>
      <c r="O87" s="482">
        <v>591</v>
      </c>
      <c r="P87" s="481">
        <v>8870</v>
      </c>
      <c r="Q87" s="482">
        <v>591</v>
      </c>
      <c r="R87" s="481">
        <v>2698</v>
      </c>
      <c r="S87" s="10">
        <v>604</v>
      </c>
      <c r="T87" s="9">
        <v>438</v>
      </c>
      <c r="U87" s="469">
        <v>615</v>
      </c>
      <c r="V87" s="244">
        <f t="shared" si="42"/>
        <v>2347</v>
      </c>
      <c r="W87" s="9" t="s">
        <v>52</v>
      </c>
      <c r="X87" s="9">
        <v>1016</v>
      </c>
      <c r="Y87" s="9">
        <v>1331</v>
      </c>
    </row>
    <row r="88" spans="1:25" ht="15" customHeight="1" outlineLevel="2">
      <c r="A88" s="535">
        <v>318</v>
      </c>
      <c r="B88" s="529" t="s">
        <v>45</v>
      </c>
      <c r="C88" s="530">
        <v>53835</v>
      </c>
      <c r="D88" s="531">
        <f t="shared" si="44"/>
        <v>11063</v>
      </c>
      <c r="E88" s="532">
        <f t="shared" si="45"/>
        <v>0.20549828178694157</v>
      </c>
      <c r="F88" s="533">
        <f t="shared" si="46"/>
        <v>23578</v>
      </c>
      <c r="G88" s="532">
        <f t="shared" si="40"/>
        <v>0.43796786477198846</v>
      </c>
      <c r="H88" s="533">
        <f t="shared" si="47"/>
        <v>456</v>
      </c>
      <c r="I88" s="532">
        <f t="shared" si="48"/>
        <v>8.4703259960991917E-3</v>
      </c>
      <c r="J88" s="533">
        <f t="shared" si="49"/>
        <v>229</v>
      </c>
      <c r="K88" s="532">
        <f t="shared" si="37"/>
        <v>4.2537382743568315E-3</v>
      </c>
      <c r="L88" s="531">
        <f t="shared" si="38"/>
        <v>35326</v>
      </c>
      <c r="M88" s="534">
        <f t="shared" si="50"/>
        <v>0.656190210829386</v>
      </c>
      <c r="N88" s="533">
        <f t="shared" si="39"/>
        <v>18738</v>
      </c>
      <c r="O88" s="482">
        <v>604</v>
      </c>
      <c r="P88" s="481">
        <v>18884</v>
      </c>
      <c r="Q88" s="482">
        <v>604</v>
      </c>
      <c r="R88" s="481">
        <v>4241</v>
      </c>
      <c r="S88" s="10">
        <v>607</v>
      </c>
      <c r="T88" s="9">
        <v>176</v>
      </c>
      <c r="U88" s="469">
        <v>628</v>
      </c>
      <c r="V88" s="244">
        <f t="shared" si="42"/>
        <v>29</v>
      </c>
      <c r="W88" s="9" t="s">
        <v>53</v>
      </c>
      <c r="X88" s="9">
        <v>13</v>
      </c>
      <c r="Y88" s="9">
        <v>16</v>
      </c>
    </row>
    <row r="89" spans="1:25" ht="15" customHeight="1" outlineLevel="2">
      <c r="A89" s="535">
        <v>321</v>
      </c>
      <c r="B89" s="529" t="s">
        <v>110</v>
      </c>
      <c r="C89" s="530">
        <v>8203</v>
      </c>
      <c r="D89" s="531">
        <f t="shared" si="44"/>
        <v>2869</v>
      </c>
      <c r="E89" s="532">
        <f t="shared" si="45"/>
        <v>0.34975009142996466</v>
      </c>
      <c r="F89" s="533">
        <f t="shared" si="46"/>
        <v>2530</v>
      </c>
      <c r="G89" s="532">
        <f t="shared" si="40"/>
        <v>0.30842374740948436</v>
      </c>
      <c r="H89" s="533">
        <f t="shared" si="47"/>
        <v>99</v>
      </c>
      <c r="I89" s="532">
        <f t="shared" si="48"/>
        <v>1.2068755333414604E-2</v>
      </c>
      <c r="J89" s="533">
        <f t="shared" si="49"/>
        <v>74</v>
      </c>
      <c r="K89" s="532">
        <f t="shared" si="37"/>
        <v>9.0210898451785933E-3</v>
      </c>
      <c r="L89" s="531">
        <f t="shared" si="38"/>
        <v>5572</v>
      </c>
      <c r="M89" s="534">
        <f t="shared" si="50"/>
        <v>0.67926368401804216</v>
      </c>
      <c r="N89" s="533">
        <f t="shared" si="39"/>
        <v>2705</v>
      </c>
      <c r="O89" s="482">
        <v>607</v>
      </c>
      <c r="P89" s="481">
        <v>3828</v>
      </c>
      <c r="Q89" s="482">
        <v>607</v>
      </c>
      <c r="R89" s="481">
        <v>6768</v>
      </c>
      <c r="S89" s="10">
        <v>615</v>
      </c>
      <c r="T89" s="9">
        <v>1866</v>
      </c>
      <c r="U89" s="469">
        <v>631</v>
      </c>
      <c r="V89" s="244">
        <f t="shared" si="42"/>
        <v>540</v>
      </c>
      <c r="W89" s="9" t="s">
        <v>91</v>
      </c>
      <c r="X89" s="9">
        <v>75</v>
      </c>
      <c r="Y89" s="9">
        <v>465</v>
      </c>
    </row>
    <row r="90" spans="1:25" ht="15" customHeight="1" outlineLevel="2">
      <c r="A90" s="535">
        <v>376</v>
      </c>
      <c r="B90" s="529" t="s">
        <v>84</v>
      </c>
      <c r="C90" s="530">
        <v>63394</v>
      </c>
      <c r="D90" s="531">
        <f t="shared" si="44"/>
        <v>10540</v>
      </c>
      <c r="E90" s="532">
        <f t="shared" si="45"/>
        <v>0.16626179133671956</v>
      </c>
      <c r="F90" s="533">
        <f t="shared" si="46"/>
        <v>54605</v>
      </c>
      <c r="G90" s="532">
        <f t="shared" si="40"/>
        <v>0.86135911915954189</v>
      </c>
      <c r="H90" s="533">
        <f t="shared" si="47"/>
        <v>731</v>
      </c>
      <c r="I90" s="532">
        <f t="shared" si="48"/>
        <v>1.1531059721740228E-2</v>
      </c>
      <c r="J90" s="533">
        <f t="shared" si="49"/>
        <v>212</v>
      </c>
      <c r="K90" s="532">
        <f t="shared" si="37"/>
        <v>3.3441650629397104E-3</v>
      </c>
      <c r="L90" s="531">
        <f t="shared" si="38"/>
        <v>66088</v>
      </c>
      <c r="M90" s="534">
        <f t="shared" si="50"/>
        <v>1.0424961352809414</v>
      </c>
      <c r="N90" s="533">
        <f t="shared" si="39"/>
        <v>-2482</v>
      </c>
      <c r="O90" s="482">
        <v>615</v>
      </c>
      <c r="P90" s="481">
        <v>21590</v>
      </c>
      <c r="Q90" s="482">
        <v>615</v>
      </c>
      <c r="R90" s="481">
        <v>136306</v>
      </c>
      <c r="S90" s="10">
        <v>628</v>
      </c>
      <c r="T90" s="9">
        <v>202</v>
      </c>
      <c r="U90" s="469">
        <v>642</v>
      </c>
      <c r="V90" s="244">
        <f t="shared" si="42"/>
        <v>41</v>
      </c>
      <c r="W90" s="9" t="s">
        <v>24</v>
      </c>
      <c r="X90" s="9">
        <v>12</v>
      </c>
      <c r="Y90" s="9">
        <v>29</v>
      </c>
    </row>
    <row r="91" spans="1:25" ht="15" customHeight="1" outlineLevel="2">
      <c r="A91" s="535">
        <v>400</v>
      </c>
      <c r="B91" s="535" t="s">
        <v>142</v>
      </c>
      <c r="C91" s="530">
        <v>21075</v>
      </c>
      <c r="D91" s="531">
        <f t="shared" si="44"/>
        <v>9051</v>
      </c>
      <c r="E91" s="532">
        <f t="shared" si="45"/>
        <v>0.42946619217081849</v>
      </c>
      <c r="F91" s="533">
        <f t="shared" si="46"/>
        <v>9738</v>
      </c>
      <c r="G91" s="532">
        <f t="shared" si="40"/>
        <v>0.46206405693950175</v>
      </c>
      <c r="H91" s="533">
        <f t="shared" si="47"/>
        <v>248</v>
      </c>
      <c r="I91" s="532">
        <f t="shared" si="48"/>
        <v>1.1767497034400949E-2</v>
      </c>
      <c r="J91" s="533">
        <f t="shared" si="49"/>
        <v>11</v>
      </c>
      <c r="K91" s="532">
        <f t="shared" si="37"/>
        <v>5.219454329774614E-4</v>
      </c>
      <c r="L91" s="531">
        <f t="shared" si="38"/>
        <v>19048</v>
      </c>
      <c r="M91" s="534">
        <f t="shared" si="50"/>
        <v>0.9038196915776987</v>
      </c>
      <c r="N91" s="533">
        <f t="shared" si="39"/>
        <v>2038</v>
      </c>
      <c r="O91" s="482">
        <v>628</v>
      </c>
      <c r="P91" s="481">
        <v>7334</v>
      </c>
      <c r="Q91" s="482">
        <v>628</v>
      </c>
      <c r="R91" s="481">
        <v>806</v>
      </c>
      <c r="S91" s="10">
        <v>631</v>
      </c>
      <c r="T91" s="9">
        <v>479</v>
      </c>
      <c r="U91" s="469">
        <v>647</v>
      </c>
      <c r="V91" s="244">
        <f t="shared" si="42"/>
        <v>12</v>
      </c>
      <c r="W91" s="9" t="s">
        <v>54</v>
      </c>
      <c r="X91" s="9">
        <v>7</v>
      </c>
      <c r="Y91" s="9">
        <v>5</v>
      </c>
    </row>
    <row r="92" spans="1:25" ht="15" customHeight="1" outlineLevel="2">
      <c r="A92" s="535">
        <v>440</v>
      </c>
      <c r="B92" s="529" t="s">
        <v>85</v>
      </c>
      <c r="C92" s="530">
        <v>63234</v>
      </c>
      <c r="D92" s="531">
        <f t="shared" si="44"/>
        <v>16117</v>
      </c>
      <c r="E92" s="532">
        <f t="shared" si="45"/>
        <v>0.25487870449441757</v>
      </c>
      <c r="F92" s="533">
        <f t="shared" si="46"/>
        <v>33299</v>
      </c>
      <c r="G92" s="532">
        <f t="shared" si="40"/>
        <v>0.52659961413163803</v>
      </c>
      <c r="H92" s="533">
        <f t="shared" si="47"/>
        <v>923</v>
      </c>
      <c r="I92" s="532">
        <f t="shared" si="48"/>
        <v>1.4596577790429199E-2</v>
      </c>
      <c r="J92" s="533">
        <f t="shared" si="49"/>
        <v>720</v>
      </c>
      <c r="K92" s="532">
        <f t="shared" si="37"/>
        <v>1.1386279533162539E-2</v>
      </c>
      <c r="L92" s="531">
        <f t="shared" si="38"/>
        <v>51059</v>
      </c>
      <c r="M92" s="534">
        <f t="shared" si="50"/>
        <v>0.80746117594964739</v>
      </c>
      <c r="N92" s="533">
        <f t="shared" si="39"/>
        <v>12895</v>
      </c>
      <c r="O92" s="482">
        <v>631</v>
      </c>
      <c r="P92" s="481">
        <v>5519</v>
      </c>
      <c r="Q92" s="482">
        <v>631</v>
      </c>
      <c r="R92" s="481">
        <v>52274</v>
      </c>
      <c r="S92" s="10">
        <v>642</v>
      </c>
      <c r="T92" s="9">
        <v>214</v>
      </c>
      <c r="U92" s="469">
        <v>649</v>
      </c>
      <c r="V92" s="244">
        <f t="shared" si="42"/>
        <v>102</v>
      </c>
      <c r="W92" s="9" t="s">
        <v>92</v>
      </c>
      <c r="X92" s="9">
        <v>54</v>
      </c>
      <c r="Y92" s="9">
        <v>48</v>
      </c>
    </row>
    <row r="93" spans="1:25" ht="15" customHeight="1" outlineLevel="2">
      <c r="A93" s="535">
        <v>483</v>
      </c>
      <c r="B93" s="529" t="s">
        <v>117</v>
      </c>
      <c r="C93" s="530">
        <v>10254</v>
      </c>
      <c r="D93" s="531">
        <f t="shared" si="44"/>
        <v>8837</v>
      </c>
      <c r="E93" s="532">
        <f t="shared" si="45"/>
        <v>0.86181002535595863</v>
      </c>
      <c r="F93" s="533">
        <f t="shared" si="46"/>
        <v>745</v>
      </c>
      <c r="G93" s="532">
        <f t="shared" si="40"/>
        <v>7.2654573824848842E-2</v>
      </c>
      <c r="H93" s="533">
        <f t="shared" si="47"/>
        <v>203</v>
      </c>
      <c r="I93" s="532">
        <f t="shared" si="48"/>
        <v>1.9797152330797738E-2</v>
      </c>
      <c r="J93" s="533">
        <f t="shared" si="49"/>
        <v>29</v>
      </c>
      <c r="K93" s="532">
        <f t="shared" si="37"/>
        <v>2.8281646186853909E-3</v>
      </c>
      <c r="L93" s="531">
        <f t="shared" si="38"/>
        <v>9814</v>
      </c>
      <c r="M93" s="534">
        <f t="shared" si="50"/>
        <v>0.9570899161302906</v>
      </c>
      <c r="N93" s="533">
        <f t="shared" si="39"/>
        <v>469</v>
      </c>
      <c r="O93" s="482">
        <v>642</v>
      </c>
      <c r="P93" s="481">
        <v>13109</v>
      </c>
      <c r="Q93" s="482">
        <v>642</v>
      </c>
      <c r="R93" s="481">
        <v>2018</v>
      </c>
      <c r="S93" s="10">
        <v>647</v>
      </c>
      <c r="T93" s="9">
        <v>135</v>
      </c>
      <c r="U93" s="469">
        <v>652</v>
      </c>
      <c r="V93" s="244">
        <f t="shared" si="42"/>
        <v>11</v>
      </c>
      <c r="W93" s="9" t="s">
        <v>55</v>
      </c>
      <c r="X93" s="9">
        <v>11</v>
      </c>
      <c r="Y93" s="9">
        <v>0</v>
      </c>
    </row>
    <row r="94" spans="1:25" ht="15" customHeight="1" outlineLevel="2">
      <c r="A94" s="535">
        <v>541</v>
      </c>
      <c r="B94" s="535" t="s">
        <v>88</v>
      </c>
      <c r="C94" s="530">
        <v>20694</v>
      </c>
      <c r="D94" s="531">
        <f t="shared" si="44"/>
        <v>11128</v>
      </c>
      <c r="E94" s="532">
        <f t="shared" si="45"/>
        <v>0.53774040784768529</v>
      </c>
      <c r="F94" s="533">
        <f t="shared" si="46"/>
        <v>4831</v>
      </c>
      <c r="G94" s="532">
        <f t="shared" si="40"/>
        <v>0.23344930897844787</v>
      </c>
      <c r="H94" s="533">
        <f t="shared" si="47"/>
        <v>299</v>
      </c>
      <c r="I94" s="532">
        <f t="shared" si="48"/>
        <v>1.4448632453851359E-2</v>
      </c>
      <c r="J94" s="533">
        <f t="shared" si="49"/>
        <v>34</v>
      </c>
      <c r="K94" s="532">
        <f t="shared" si="37"/>
        <v>1.6429883057891177E-3</v>
      </c>
      <c r="L94" s="531">
        <f t="shared" si="38"/>
        <v>16292</v>
      </c>
      <c r="M94" s="534">
        <f t="shared" si="50"/>
        <v>0.78728133758577357</v>
      </c>
      <c r="N94" s="533">
        <f t="shared" si="39"/>
        <v>4436</v>
      </c>
      <c r="O94" s="482">
        <v>647</v>
      </c>
      <c r="P94" s="481">
        <v>4450</v>
      </c>
      <c r="Q94" s="482">
        <v>647</v>
      </c>
      <c r="R94" s="481">
        <v>1381</v>
      </c>
      <c r="S94" s="10">
        <v>649</v>
      </c>
      <c r="T94" s="9">
        <v>261</v>
      </c>
      <c r="U94" s="469">
        <v>656</v>
      </c>
      <c r="V94" s="244">
        <f t="shared" si="42"/>
        <v>70</v>
      </c>
      <c r="W94" s="9" t="s">
        <v>135</v>
      </c>
      <c r="X94" s="9">
        <v>12</v>
      </c>
      <c r="Y94" s="9">
        <v>58</v>
      </c>
    </row>
    <row r="95" spans="1:25" ht="15" customHeight="1" outlineLevel="2">
      <c r="A95" s="535">
        <v>607</v>
      </c>
      <c r="B95" s="529" t="s">
        <v>232</v>
      </c>
      <c r="C95" s="530">
        <v>23017</v>
      </c>
      <c r="D95" s="531">
        <f t="shared" si="44"/>
        <v>3828</v>
      </c>
      <c r="E95" s="532">
        <f t="shared" si="45"/>
        <v>0.16631185645392535</v>
      </c>
      <c r="F95" s="533">
        <f t="shared" si="46"/>
        <v>6768</v>
      </c>
      <c r="G95" s="532">
        <f t="shared" si="40"/>
        <v>0.29404353304079595</v>
      </c>
      <c r="H95" s="533">
        <f t="shared" si="47"/>
        <v>176</v>
      </c>
      <c r="I95" s="532">
        <f t="shared" si="48"/>
        <v>7.6465221358126599E-3</v>
      </c>
      <c r="J95" s="533">
        <f t="shared" si="49"/>
        <v>24</v>
      </c>
      <c r="K95" s="532">
        <f t="shared" si="37"/>
        <v>1.0427075639744536E-3</v>
      </c>
      <c r="L95" s="531">
        <f t="shared" si="38"/>
        <v>10796</v>
      </c>
      <c r="M95" s="534">
        <f t="shared" si="50"/>
        <v>0.46904461919450846</v>
      </c>
      <c r="N95" s="533">
        <f t="shared" si="39"/>
        <v>12245</v>
      </c>
      <c r="O95" s="482">
        <v>649</v>
      </c>
      <c r="P95" s="481">
        <v>9792</v>
      </c>
      <c r="Q95" s="482">
        <v>649</v>
      </c>
      <c r="R95" s="481">
        <v>2651</v>
      </c>
      <c r="S95" s="10">
        <v>652</v>
      </c>
      <c r="T95" s="9">
        <v>101</v>
      </c>
      <c r="U95" s="469">
        <v>659</v>
      </c>
      <c r="V95" s="244">
        <f t="shared" si="42"/>
        <v>38</v>
      </c>
      <c r="W95" s="9" t="s">
        <v>94</v>
      </c>
      <c r="X95" s="9">
        <v>28</v>
      </c>
      <c r="Y95" s="9">
        <v>10</v>
      </c>
    </row>
    <row r="96" spans="1:25" ht="15" customHeight="1" outlineLevel="2">
      <c r="A96" s="535">
        <v>615</v>
      </c>
      <c r="B96" s="529" t="s">
        <v>52</v>
      </c>
      <c r="C96" s="530">
        <v>132301</v>
      </c>
      <c r="D96" s="531">
        <f t="shared" si="44"/>
        <v>21590</v>
      </c>
      <c r="E96" s="532">
        <f t="shared" si="45"/>
        <v>0.16318848685950976</v>
      </c>
      <c r="F96" s="533">
        <f t="shared" si="46"/>
        <v>136306</v>
      </c>
      <c r="G96" s="532">
        <f t="shared" si="40"/>
        <v>1.030271880031141</v>
      </c>
      <c r="H96" s="533">
        <f t="shared" si="47"/>
        <v>1866</v>
      </c>
      <c r="I96" s="532">
        <f t="shared" si="48"/>
        <v>1.4104201782299453E-2</v>
      </c>
      <c r="J96" s="533">
        <f t="shared" si="49"/>
        <v>2347</v>
      </c>
      <c r="K96" s="532">
        <f t="shared" si="37"/>
        <v>1.7739850794778574E-2</v>
      </c>
      <c r="L96" s="531">
        <f t="shared" si="38"/>
        <v>162109</v>
      </c>
      <c r="M96" s="534">
        <f t="shared" si="50"/>
        <v>1.2253044194677287</v>
      </c>
      <c r="N96" s="533">
        <f t="shared" si="39"/>
        <v>-27461</v>
      </c>
      <c r="O96" s="482">
        <v>652</v>
      </c>
      <c r="P96" s="481">
        <v>4996</v>
      </c>
      <c r="Q96" s="482">
        <v>652</v>
      </c>
      <c r="R96" s="481">
        <v>465</v>
      </c>
      <c r="S96" s="10">
        <v>656</v>
      </c>
      <c r="T96" s="9">
        <v>269</v>
      </c>
      <c r="U96" s="469">
        <v>660</v>
      </c>
      <c r="V96" s="244">
        <f t="shared" si="42"/>
        <v>27</v>
      </c>
      <c r="W96" s="9" t="s">
        <v>56</v>
      </c>
      <c r="X96" s="9">
        <v>15</v>
      </c>
      <c r="Y96" s="9">
        <v>12</v>
      </c>
    </row>
    <row r="97" spans="1:25" ht="15" customHeight="1" outlineLevel="2">
      <c r="A97" s="535">
        <v>649</v>
      </c>
      <c r="B97" s="529" t="s">
        <v>92</v>
      </c>
      <c r="C97" s="530">
        <v>16496</v>
      </c>
      <c r="D97" s="531">
        <f t="shared" si="44"/>
        <v>9792</v>
      </c>
      <c r="E97" s="532">
        <f t="shared" si="45"/>
        <v>0.59359844810863238</v>
      </c>
      <c r="F97" s="533">
        <f t="shared" si="46"/>
        <v>2651</v>
      </c>
      <c r="G97" s="532">
        <f t="shared" si="40"/>
        <v>0.16070562560620757</v>
      </c>
      <c r="H97" s="533">
        <f t="shared" si="47"/>
        <v>261</v>
      </c>
      <c r="I97" s="532">
        <f t="shared" si="48"/>
        <v>1.5822017458777884E-2</v>
      </c>
      <c r="J97" s="533">
        <f t="shared" si="49"/>
        <v>102</v>
      </c>
      <c r="K97" s="532">
        <f t="shared" si="37"/>
        <v>6.1833171677982543E-3</v>
      </c>
      <c r="L97" s="531">
        <f t="shared" si="38"/>
        <v>12806</v>
      </c>
      <c r="M97" s="534">
        <f t="shared" si="50"/>
        <v>0.77630940834141615</v>
      </c>
      <c r="N97" s="533">
        <f t="shared" si="39"/>
        <v>3792</v>
      </c>
      <c r="O97" s="482">
        <v>656</v>
      </c>
      <c r="P97" s="481">
        <v>6483</v>
      </c>
      <c r="Q97" s="482">
        <v>656</v>
      </c>
      <c r="R97" s="481">
        <v>4578</v>
      </c>
      <c r="S97" s="10">
        <v>658</v>
      </c>
      <c r="T97" s="9">
        <v>107</v>
      </c>
      <c r="U97" s="469">
        <v>664</v>
      </c>
      <c r="V97" s="244">
        <f t="shared" si="42"/>
        <v>97</v>
      </c>
      <c r="W97" s="9" t="s">
        <v>130</v>
      </c>
      <c r="X97" s="9">
        <v>38</v>
      </c>
      <c r="Y97" s="9">
        <v>59</v>
      </c>
    </row>
    <row r="98" spans="1:25" ht="15" customHeight="1" outlineLevel="2">
      <c r="A98" s="535">
        <v>652</v>
      </c>
      <c r="B98" s="529" t="s">
        <v>55</v>
      </c>
      <c r="C98" s="530">
        <v>5602</v>
      </c>
      <c r="D98" s="531">
        <f t="shared" si="44"/>
        <v>4996</v>
      </c>
      <c r="E98" s="532">
        <f t="shared" si="45"/>
        <v>0.89182434844698322</v>
      </c>
      <c r="F98" s="533">
        <f t="shared" si="46"/>
        <v>465</v>
      </c>
      <c r="G98" s="532">
        <f t="shared" si="40"/>
        <v>8.3006069260978227E-2</v>
      </c>
      <c r="H98" s="533">
        <f t="shared" si="47"/>
        <v>101</v>
      </c>
      <c r="I98" s="532">
        <f t="shared" si="48"/>
        <v>1.802927525883613E-2</v>
      </c>
      <c r="J98" s="533">
        <f t="shared" si="49"/>
        <v>11</v>
      </c>
      <c r="K98" s="532">
        <f t="shared" si="37"/>
        <v>1.9635844341306676E-3</v>
      </c>
      <c r="L98" s="531">
        <f t="shared" si="38"/>
        <v>5573</v>
      </c>
      <c r="M98" s="534">
        <f t="shared" si="50"/>
        <v>0.99482327740092824</v>
      </c>
      <c r="N98" s="533">
        <f t="shared" si="39"/>
        <v>40</v>
      </c>
      <c r="O98" s="482">
        <v>658</v>
      </c>
      <c r="P98" s="481">
        <v>1964</v>
      </c>
      <c r="Q98" s="482">
        <v>658</v>
      </c>
      <c r="R98" s="481">
        <v>1071</v>
      </c>
      <c r="S98" s="10">
        <v>659</v>
      </c>
      <c r="T98" s="9">
        <v>408</v>
      </c>
      <c r="U98" s="469">
        <v>665</v>
      </c>
      <c r="V98" s="244">
        <f t="shared" si="42"/>
        <v>298</v>
      </c>
      <c r="W98" s="9" t="s">
        <v>95</v>
      </c>
      <c r="X98" s="9">
        <v>233</v>
      </c>
      <c r="Y98" s="9">
        <v>65</v>
      </c>
    </row>
    <row r="99" spans="1:25" ht="15" customHeight="1" outlineLevel="2">
      <c r="A99" s="535">
        <v>660</v>
      </c>
      <c r="B99" s="529" t="s">
        <v>56</v>
      </c>
      <c r="C99" s="530">
        <v>13005</v>
      </c>
      <c r="D99" s="531">
        <f t="shared" si="44"/>
        <v>10147</v>
      </c>
      <c r="E99" s="532">
        <f t="shared" si="45"/>
        <v>0.78023836985774697</v>
      </c>
      <c r="F99" s="533">
        <f t="shared" si="46"/>
        <v>3117</v>
      </c>
      <c r="G99" s="532">
        <f t="shared" si="40"/>
        <v>0.23967704728950404</v>
      </c>
      <c r="H99" s="533">
        <f t="shared" si="47"/>
        <v>251</v>
      </c>
      <c r="I99" s="532">
        <f t="shared" si="48"/>
        <v>1.9300269127258747E-2</v>
      </c>
      <c r="J99" s="533">
        <f t="shared" si="49"/>
        <v>27</v>
      </c>
      <c r="K99" s="532">
        <f t="shared" si="37"/>
        <v>2.0761245674740486E-3</v>
      </c>
      <c r="L99" s="531">
        <f t="shared" si="38"/>
        <v>13542</v>
      </c>
      <c r="M99" s="534">
        <f t="shared" si="50"/>
        <v>1.041291810841984</v>
      </c>
      <c r="N99" s="533">
        <f t="shared" si="39"/>
        <v>-510</v>
      </c>
      <c r="O99" s="482">
        <v>659</v>
      </c>
      <c r="P99" s="481">
        <v>20360</v>
      </c>
      <c r="Q99" s="482">
        <v>659</v>
      </c>
      <c r="R99" s="481">
        <v>1051</v>
      </c>
      <c r="S99" s="10">
        <v>660</v>
      </c>
      <c r="T99" s="9">
        <v>251</v>
      </c>
      <c r="U99" s="469">
        <v>667</v>
      </c>
      <c r="V99" s="244">
        <f t="shared" si="42"/>
        <v>48</v>
      </c>
      <c r="W99" s="9" t="s">
        <v>57</v>
      </c>
      <c r="X99" s="9">
        <v>47</v>
      </c>
      <c r="Y99" s="9">
        <v>1</v>
      </c>
    </row>
    <row r="100" spans="1:25" ht="15" customHeight="1" outlineLevel="2">
      <c r="A100" s="535">
        <v>667</v>
      </c>
      <c r="B100" s="529" t="s">
        <v>57</v>
      </c>
      <c r="C100" s="530">
        <v>15747</v>
      </c>
      <c r="D100" s="531">
        <f t="shared" si="44"/>
        <v>9146</v>
      </c>
      <c r="E100" s="532">
        <f t="shared" si="45"/>
        <v>0.58080904299231595</v>
      </c>
      <c r="F100" s="533">
        <f t="shared" si="46"/>
        <v>3168</v>
      </c>
      <c r="G100" s="532">
        <f t="shared" si="40"/>
        <v>0.20118117736711755</v>
      </c>
      <c r="H100" s="533">
        <f t="shared" si="47"/>
        <v>239</v>
      </c>
      <c r="I100" s="532">
        <f t="shared" si="48"/>
        <v>1.5177494125865245E-2</v>
      </c>
      <c r="J100" s="533">
        <f t="shared" si="49"/>
        <v>48</v>
      </c>
      <c r="K100" s="532">
        <f t="shared" si="37"/>
        <v>3.0481996570775388E-3</v>
      </c>
      <c r="L100" s="531">
        <f t="shared" si="38"/>
        <v>12601</v>
      </c>
      <c r="M100" s="534">
        <f t="shared" si="50"/>
        <v>0.80021591414237636</v>
      </c>
      <c r="N100" s="533">
        <f t="shared" si="39"/>
        <v>3194</v>
      </c>
      <c r="O100" s="482">
        <v>660</v>
      </c>
      <c r="P100" s="481">
        <v>10147</v>
      </c>
      <c r="Q100" s="482">
        <v>660</v>
      </c>
      <c r="R100" s="481">
        <v>3117</v>
      </c>
      <c r="S100" s="10">
        <v>664</v>
      </c>
      <c r="T100" s="9">
        <v>412</v>
      </c>
      <c r="U100" s="469">
        <v>670</v>
      </c>
      <c r="V100" s="244">
        <f t="shared" si="42"/>
        <v>89</v>
      </c>
      <c r="W100" s="9" t="s">
        <v>96</v>
      </c>
      <c r="X100" s="9">
        <v>27</v>
      </c>
      <c r="Y100" s="9">
        <v>62</v>
      </c>
    </row>
    <row r="101" spans="1:25" ht="15" customHeight="1" outlineLevel="2">
      <c r="A101" s="535">
        <v>674</v>
      </c>
      <c r="B101" s="529" t="s">
        <v>97</v>
      </c>
      <c r="C101" s="530">
        <v>21914</v>
      </c>
      <c r="D101" s="531">
        <f t="shared" si="44"/>
        <v>12269</v>
      </c>
      <c r="E101" s="532">
        <f t="shared" si="45"/>
        <v>0.55987040248243136</v>
      </c>
      <c r="F101" s="533">
        <f t="shared" si="46"/>
        <v>2118</v>
      </c>
      <c r="G101" s="532">
        <f t="shared" si="40"/>
        <v>9.6650543031851791E-2</v>
      </c>
      <c r="H101" s="533">
        <f t="shared" si="47"/>
        <v>292</v>
      </c>
      <c r="I101" s="532">
        <f t="shared" si="48"/>
        <v>1.3324815186638679E-2</v>
      </c>
      <c r="J101" s="533">
        <f t="shared" si="49"/>
        <v>38</v>
      </c>
      <c r="K101" s="532">
        <f t="shared" si="37"/>
        <v>1.7340512914118828E-3</v>
      </c>
      <c r="L101" s="531">
        <f t="shared" si="38"/>
        <v>14717</v>
      </c>
      <c r="M101" s="534">
        <f t="shared" si="50"/>
        <v>0.67157981199233374</v>
      </c>
      <c r="N101" s="533">
        <f t="shared" ref="N101:N132" si="51">C101-D101-F101-H101</f>
        <v>7235</v>
      </c>
      <c r="O101" s="482">
        <v>664</v>
      </c>
      <c r="P101" s="481">
        <v>9425</v>
      </c>
      <c r="Q101" s="482">
        <v>664</v>
      </c>
      <c r="R101" s="481">
        <v>13930</v>
      </c>
      <c r="S101" s="10">
        <v>665</v>
      </c>
      <c r="T101" s="9">
        <v>579</v>
      </c>
      <c r="U101" s="469">
        <v>674</v>
      </c>
      <c r="V101" s="244">
        <f t="shared" si="42"/>
        <v>38</v>
      </c>
      <c r="W101" s="9" t="s">
        <v>1087</v>
      </c>
      <c r="X101" s="9">
        <v>5</v>
      </c>
      <c r="Y101" s="9">
        <v>33</v>
      </c>
    </row>
    <row r="102" spans="1:25" ht="15" customHeight="1" outlineLevel="2">
      <c r="A102" s="535">
        <v>697</v>
      </c>
      <c r="B102" s="542" t="s">
        <v>176</v>
      </c>
      <c r="C102" s="530">
        <v>34862</v>
      </c>
      <c r="D102" s="531">
        <f t="shared" si="44"/>
        <v>14476</v>
      </c>
      <c r="E102" s="532">
        <f t="shared" si="45"/>
        <v>0.4152372210429694</v>
      </c>
      <c r="F102" s="533">
        <f t="shared" si="46"/>
        <v>11667</v>
      </c>
      <c r="G102" s="532">
        <f t="shared" si="40"/>
        <v>0.33466238311055019</v>
      </c>
      <c r="H102" s="533">
        <f t="shared" si="47"/>
        <v>421</v>
      </c>
      <c r="I102" s="532">
        <f t="shared" si="48"/>
        <v>1.2076186105214846E-2</v>
      </c>
      <c r="J102" s="533">
        <f t="shared" si="49"/>
        <v>197</v>
      </c>
      <c r="K102" s="532">
        <f t="shared" si="37"/>
        <v>5.6508519304687048E-3</v>
      </c>
      <c r="L102" s="531">
        <f t="shared" si="38"/>
        <v>26761</v>
      </c>
      <c r="M102" s="534">
        <f t="shared" si="50"/>
        <v>0.76762664218920307</v>
      </c>
      <c r="N102" s="533">
        <f t="shared" si="51"/>
        <v>8298</v>
      </c>
      <c r="O102" s="482">
        <v>665</v>
      </c>
      <c r="P102" s="481">
        <v>30416</v>
      </c>
      <c r="Q102" s="482">
        <v>665</v>
      </c>
      <c r="R102" s="481">
        <v>2551</v>
      </c>
      <c r="S102" s="10">
        <v>667</v>
      </c>
      <c r="T102" s="9">
        <v>239</v>
      </c>
      <c r="U102" s="469">
        <v>679</v>
      </c>
      <c r="V102" s="244">
        <f t="shared" si="42"/>
        <v>145</v>
      </c>
      <c r="W102" s="9" t="s">
        <v>25</v>
      </c>
      <c r="X102" s="9">
        <v>28</v>
      </c>
      <c r="Y102" s="9">
        <v>117</v>
      </c>
    </row>
    <row r="103" spans="1:25" ht="15" customHeight="1" outlineLevel="2">
      <c r="A103" s="535">
        <v>756</v>
      </c>
      <c r="B103" s="529" t="s">
        <v>58</v>
      </c>
      <c r="C103" s="530">
        <v>36145</v>
      </c>
      <c r="D103" s="531">
        <f t="shared" si="44"/>
        <v>23659</v>
      </c>
      <c r="E103" s="532">
        <f t="shared" si="45"/>
        <v>0.65455803015631486</v>
      </c>
      <c r="F103" s="533">
        <f t="shared" si="46"/>
        <v>5734</v>
      </c>
      <c r="G103" s="532">
        <f t="shared" si="40"/>
        <v>0.1586388158804814</v>
      </c>
      <c r="H103" s="533">
        <f t="shared" si="47"/>
        <v>789</v>
      </c>
      <c r="I103" s="532">
        <f t="shared" si="48"/>
        <v>2.1828745331304467E-2</v>
      </c>
      <c r="J103" s="533">
        <f t="shared" si="49"/>
        <v>232</v>
      </c>
      <c r="K103" s="532">
        <f t="shared" si="37"/>
        <v>6.4185917830958637E-3</v>
      </c>
      <c r="L103" s="531">
        <f t="shared" si="38"/>
        <v>30414</v>
      </c>
      <c r="M103" s="534">
        <f t="shared" si="50"/>
        <v>0.84144418315119651</v>
      </c>
      <c r="N103" s="533">
        <f t="shared" si="51"/>
        <v>5963</v>
      </c>
      <c r="O103" s="482">
        <v>667</v>
      </c>
      <c r="P103" s="481">
        <v>9146</v>
      </c>
      <c r="Q103" s="482">
        <v>667</v>
      </c>
      <c r="R103" s="481">
        <v>3168</v>
      </c>
      <c r="S103" s="10">
        <v>670</v>
      </c>
      <c r="T103" s="9">
        <v>441</v>
      </c>
      <c r="U103" s="469">
        <v>42</v>
      </c>
      <c r="V103" s="244">
        <f t="shared" si="42"/>
        <v>393</v>
      </c>
      <c r="W103" s="9" t="s">
        <v>1088</v>
      </c>
      <c r="X103" s="9">
        <v>34</v>
      </c>
      <c r="Y103" s="9">
        <v>359</v>
      </c>
    </row>
    <row r="104" spans="1:25" ht="15" customHeight="1" outlineLevel="2">
      <c r="A104" s="536"/>
      <c r="B104" s="536" t="s">
        <v>147</v>
      </c>
      <c r="C104" s="537">
        <v>363790</v>
      </c>
      <c r="D104" s="538">
        <f>SUBTOTAL(9,D105:D127)</f>
        <v>217168</v>
      </c>
      <c r="E104" s="526">
        <f>(D104/C104)</f>
        <v>0.59695978449105258</v>
      </c>
      <c r="F104" s="538">
        <f>SUM(F105:F127)</f>
        <v>85106</v>
      </c>
      <c r="G104" s="526">
        <f t="shared" si="40"/>
        <v>0.23394265922647681</v>
      </c>
      <c r="H104" s="538">
        <f>SUM(H105:H127)</f>
        <v>6387</v>
      </c>
      <c r="I104" s="526">
        <f>H104/C104</f>
        <v>1.7556832238379286E-2</v>
      </c>
      <c r="J104" s="538">
        <f>SUM(J105:J127)</f>
        <v>2666</v>
      </c>
      <c r="K104" s="526">
        <f>(J104/C104)</f>
        <v>7.3284037494158721E-3</v>
      </c>
      <c r="L104" s="538">
        <f t="shared" si="38"/>
        <v>311327</v>
      </c>
      <c r="M104" s="527">
        <f>E104+G104+I104+K104</f>
        <v>0.85578767970532466</v>
      </c>
      <c r="N104" s="538">
        <f t="shared" si="51"/>
        <v>55129</v>
      </c>
      <c r="O104" s="482">
        <v>670</v>
      </c>
      <c r="P104" s="481">
        <v>13551</v>
      </c>
      <c r="Q104" s="482">
        <v>670</v>
      </c>
      <c r="R104" s="481">
        <v>3368</v>
      </c>
      <c r="S104" s="10">
        <v>674</v>
      </c>
      <c r="T104" s="9">
        <v>292</v>
      </c>
      <c r="U104" s="469">
        <v>686</v>
      </c>
      <c r="V104" s="244">
        <f t="shared" si="42"/>
        <v>348</v>
      </c>
      <c r="W104" s="9" t="s">
        <v>131</v>
      </c>
      <c r="X104" s="9">
        <v>22</v>
      </c>
      <c r="Y104" s="9">
        <v>326</v>
      </c>
    </row>
    <row r="105" spans="1:25" ht="15" customHeight="1" outlineLevel="2">
      <c r="A105" s="535">
        <v>30</v>
      </c>
      <c r="B105" s="529" t="s">
        <v>7</v>
      </c>
      <c r="C105" s="530">
        <v>29663</v>
      </c>
      <c r="D105" s="531">
        <f t="shared" ref="D105:D127" si="52">VLOOKUP(A105,$O$6:$P$130,2,0)</f>
        <v>9809</v>
      </c>
      <c r="E105" s="532">
        <f t="shared" ref="E105:E127" si="53">(D105/C105)</f>
        <v>0.33068132016316626</v>
      </c>
      <c r="F105" s="533">
        <f t="shared" ref="F105:F127" si="54">IFERROR(VLOOKUP(A105,$Q$6:$R$130,2,0),0)</f>
        <v>13701</v>
      </c>
      <c r="G105" s="532">
        <f t="shared" si="40"/>
        <v>0.46188854802278934</v>
      </c>
      <c r="H105" s="533">
        <f t="shared" ref="H105:H127" si="55">IFERROR(VLOOKUP(A105,$S$5:$T$129,2,0),0)</f>
        <v>490</v>
      </c>
      <c r="I105" s="532">
        <f t="shared" ref="I105:I127" si="56">(H105/C105)</f>
        <v>1.651889559383744E-2</v>
      </c>
      <c r="J105" s="533">
        <f t="shared" ref="J105:J127" si="57">IFERROR(VLOOKUP(A105,$U$5:$W$129,2,0),0)</f>
        <v>206</v>
      </c>
      <c r="K105" s="532">
        <f t="shared" si="37"/>
        <v>6.9446785557765569E-3</v>
      </c>
      <c r="L105" s="531">
        <f t="shared" si="38"/>
        <v>24206</v>
      </c>
      <c r="M105" s="534">
        <f t="shared" ref="M105:M127" si="58">IF((E105+G105+I105+K105)&gt;100,100,(E105+G105+I105+K105))</f>
        <v>0.81603344233556963</v>
      </c>
      <c r="N105" s="533">
        <f t="shared" si="51"/>
        <v>5663</v>
      </c>
      <c r="O105" s="482">
        <v>674</v>
      </c>
      <c r="P105" s="481">
        <v>12269</v>
      </c>
      <c r="Q105" s="482">
        <v>674</v>
      </c>
      <c r="R105" s="481">
        <v>2118</v>
      </c>
      <c r="S105" s="10">
        <v>679</v>
      </c>
      <c r="T105" s="9">
        <v>304</v>
      </c>
      <c r="U105" s="469">
        <v>690</v>
      </c>
      <c r="V105" s="244">
        <f t="shared" si="42"/>
        <v>27</v>
      </c>
      <c r="W105" s="9" t="s">
        <v>26</v>
      </c>
      <c r="X105" s="9">
        <v>5</v>
      </c>
      <c r="Y105" s="9">
        <v>22</v>
      </c>
    </row>
    <row r="106" spans="1:25" ht="15" customHeight="1" outlineLevel="2">
      <c r="A106" s="535">
        <v>34</v>
      </c>
      <c r="B106" s="529" t="s">
        <v>64</v>
      </c>
      <c r="C106" s="530">
        <v>42817</v>
      </c>
      <c r="D106" s="531">
        <f t="shared" si="52"/>
        <v>29208</v>
      </c>
      <c r="E106" s="532">
        <f t="shared" si="53"/>
        <v>0.68215895555503658</v>
      </c>
      <c r="F106" s="533">
        <f t="shared" si="54"/>
        <v>8280</v>
      </c>
      <c r="G106" s="532">
        <f t="shared" si="40"/>
        <v>0.19338113366186327</v>
      </c>
      <c r="H106" s="533">
        <f t="shared" si="55"/>
        <v>724</v>
      </c>
      <c r="I106" s="532">
        <f t="shared" si="56"/>
        <v>1.6909171590723311E-2</v>
      </c>
      <c r="J106" s="533">
        <f t="shared" si="57"/>
        <v>765</v>
      </c>
      <c r="K106" s="532">
        <f t="shared" si="37"/>
        <v>1.7866735175280847E-2</v>
      </c>
      <c r="L106" s="531">
        <f t="shared" si="38"/>
        <v>38977</v>
      </c>
      <c r="M106" s="534">
        <f t="shared" si="58"/>
        <v>0.91031599598290402</v>
      </c>
      <c r="N106" s="533">
        <f t="shared" si="51"/>
        <v>4605</v>
      </c>
      <c r="O106" s="482">
        <v>679</v>
      </c>
      <c r="P106" s="481">
        <v>13407</v>
      </c>
      <c r="Q106" s="482">
        <v>679</v>
      </c>
      <c r="R106" s="481">
        <v>6240</v>
      </c>
      <c r="S106" s="10">
        <v>686</v>
      </c>
      <c r="T106" s="9">
        <v>675</v>
      </c>
      <c r="U106" s="469">
        <v>736</v>
      </c>
      <c r="V106" s="244">
        <f t="shared" si="42"/>
        <v>227</v>
      </c>
      <c r="W106" s="9" t="s">
        <v>27</v>
      </c>
      <c r="X106" s="9">
        <v>46</v>
      </c>
      <c r="Y106" s="9">
        <v>181</v>
      </c>
    </row>
    <row r="107" spans="1:25" ht="15" customHeight="1" outlineLevel="2">
      <c r="A107" s="535">
        <v>36</v>
      </c>
      <c r="B107" s="529" t="s">
        <v>65</v>
      </c>
      <c r="C107" s="530">
        <v>5745</v>
      </c>
      <c r="D107" s="531">
        <f t="shared" si="52"/>
        <v>2740</v>
      </c>
      <c r="E107" s="532">
        <f t="shared" si="53"/>
        <v>0.47693646649260224</v>
      </c>
      <c r="F107" s="533">
        <f t="shared" si="54"/>
        <v>1512</v>
      </c>
      <c r="G107" s="532">
        <f t="shared" si="40"/>
        <v>0.26318537859007834</v>
      </c>
      <c r="H107" s="533">
        <f t="shared" si="55"/>
        <v>105</v>
      </c>
      <c r="I107" s="532">
        <f t="shared" si="56"/>
        <v>1.8276762402088774E-2</v>
      </c>
      <c r="J107" s="533">
        <f t="shared" si="57"/>
        <v>19</v>
      </c>
      <c r="K107" s="532">
        <f t="shared" si="37"/>
        <v>3.3072236727589208E-3</v>
      </c>
      <c r="L107" s="531">
        <f t="shared" si="38"/>
        <v>4376</v>
      </c>
      <c r="M107" s="534">
        <f t="shared" si="58"/>
        <v>0.76170583115752821</v>
      </c>
      <c r="N107" s="533">
        <f t="shared" si="51"/>
        <v>1388</v>
      </c>
      <c r="O107" s="482">
        <v>686</v>
      </c>
      <c r="P107" s="481">
        <v>15883</v>
      </c>
      <c r="Q107" s="482">
        <v>686</v>
      </c>
      <c r="R107" s="481">
        <v>17915</v>
      </c>
      <c r="S107" s="10">
        <v>690</v>
      </c>
      <c r="T107" s="9">
        <v>189</v>
      </c>
      <c r="U107" s="469">
        <v>756</v>
      </c>
      <c r="V107" s="244">
        <f t="shared" si="42"/>
        <v>232</v>
      </c>
      <c r="W107" s="9" t="s">
        <v>58</v>
      </c>
      <c r="X107" s="9">
        <v>28</v>
      </c>
      <c r="Y107" s="9">
        <v>204</v>
      </c>
    </row>
    <row r="108" spans="1:25" ht="15" customHeight="1" outlineLevel="2">
      <c r="A108" s="535">
        <v>91</v>
      </c>
      <c r="B108" s="529" t="s">
        <v>10</v>
      </c>
      <c r="C108" s="530">
        <v>10377</v>
      </c>
      <c r="D108" s="531">
        <f t="shared" si="52"/>
        <v>6653</v>
      </c>
      <c r="E108" s="532">
        <f t="shared" si="53"/>
        <v>0.64112942083453794</v>
      </c>
      <c r="F108" s="533">
        <f t="shared" si="54"/>
        <v>761</v>
      </c>
      <c r="G108" s="532">
        <f t="shared" si="40"/>
        <v>7.3335260672641414E-2</v>
      </c>
      <c r="H108" s="533">
        <f t="shared" si="55"/>
        <v>147</v>
      </c>
      <c r="I108" s="532">
        <f t="shared" si="56"/>
        <v>1.4165943914426134E-2</v>
      </c>
      <c r="J108" s="533">
        <f t="shared" si="57"/>
        <v>40</v>
      </c>
      <c r="K108" s="532">
        <f t="shared" si="37"/>
        <v>3.8546786161703767E-3</v>
      </c>
      <c r="L108" s="531">
        <f t="shared" si="38"/>
        <v>7601</v>
      </c>
      <c r="M108" s="534">
        <f t="shared" si="58"/>
        <v>0.7324853040377759</v>
      </c>
      <c r="N108" s="533">
        <f t="shared" si="51"/>
        <v>2816</v>
      </c>
      <c r="O108" s="482">
        <v>690</v>
      </c>
      <c r="P108" s="481">
        <v>6641</v>
      </c>
      <c r="Q108" s="482">
        <v>690</v>
      </c>
      <c r="R108" s="481">
        <v>1240</v>
      </c>
      <c r="S108" s="10">
        <v>697</v>
      </c>
      <c r="T108" s="9">
        <v>421</v>
      </c>
      <c r="U108" s="469">
        <v>761</v>
      </c>
      <c r="V108" s="244">
        <f t="shared" si="42"/>
        <v>88</v>
      </c>
      <c r="W108" s="9" t="s">
        <v>98</v>
      </c>
      <c r="X108" s="9">
        <v>22</v>
      </c>
      <c r="Y108" s="9">
        <v>66</v>
      </c>
    </row>
    <row r="109" spans="1:25" ht="15" customHeight="1" outlineLevel="1">
      <c r="A109" s="535">
        <v>93</v>
      </c>
      <c r="B109" s="529" t="s">
        <v>71</v>
      </c>
      <c r="C109" s="530">
        <v>15494</v>
      </c>
      <c r="D109" s="531">
        <f t="shared" si="52"/>
        <v>14132</v>
      </c>
      <c r="E109" s="532">
        <f t="shared" si="53"/>
        <v>0.91209500451787784</v>
      </c>
      <c r="F109" s="533">
        <f t="shared" si="54"/>
        <v>1157</v>
      </c>
      <c r="G109" s="532">
        <f t="shared" si="40"/>
        <v>7.4674067380921652E-2</v>
      </c>
      <c r="H109" s="533">
        <f t="shared" si="55"/>
        <v>294</v>
      </c>
      <c r="I109" s="532">
        <f t="shared" si="56"/>
        <v>1.8975087130502132E-2</v>
      </c>
      <c r="J109" s="533">
        <f t="shared" si="57"/>
        <v>36</v>
      </c>
      <c r="K109" s="532">
        <f t="shared" si="37"/>
        <v>2.323480056796179E-3</v>
      </c>
      <c r="L109" s="531">
        <f t="shared" si="38"/>
        <v>15619</v>
      </c>
      <c r="M109" s="534">
        <f t="shared" si="58"/>
        <v>1.0080676390860979</v>
      </c>
      <c r="N109" s="533">
        <f t="shared" si="51"/>
        <v>-89</v>
      </c>
      <c r="O109" s="482">
        <v>697</v>
      </c>
      <c r="P109" s="481">
        <v>14476</v>
      </c>
      <c r="Q109" s="482">
        <v>697</v>
      </c>
      <c r="R109" s="481">
        <v>11667</v>
      </c>
      <c r="S109" s="10">
        <v>736</v>
      </c>
      <c r="T109" s="9">
        <v>518</v>
      </c>
      <c r="U109" s="469">
        <v>789</v>
      </c>
      <c r="V109" s="244">
        <f t="shared" si="42"/>
        <v>243</v>
      </c>
      <c r="W109" s="9" t="s">
        <v>116</v>
      </c>
      <c r="X109" s="9">
        <v>20</v>
      </c>
      <c r="Y109" s="9">
        <v>223</v>
      </c>
    </row>
    <row r="110" spans="1:25" ht="15" customHeight="1" outlineLevel="2">
      <c r="A110" s="535">
        <v>101</v>
      </c>
      <c r="B110" s="535" t="s">
        <v>72</v>
      </c>
      <c r="C110" s="530">
        <v>25975</v>
      </c>
      <c r="D110" s="531">
        <f t="shared" si="52"/>
        <v>18949</v>
      </c>
      <c r="E110" s="532">
        <f t="shared" si="53"/>
        <v>0.72950914340712225</v>
      </c>
      <c r="F110" s="533">
        <f t="shared" si="54"/>
        <v>7489</v>
      </c>
      <c r="G110" s="532">
        <f t="shared" si="40"/>
        <v>0.28831568816169395</v>
      </c>
      <c r="H110" s="533">
        <f t="shared" si="55"/>
        <v>458</v>
      </c>
      <c r="I110" s="532">
        <f t="shared" si="56"/>
        <v>1.7632338787295476E-2</v>
      </c>
      <c r="J110" s="533">
        <f t="shared" si="57"/>
        <v>144</v>
      </c>
      <c r="K110" s="532">
        <f t="shared" si="37"/>
        <v>5.5437921077959576E-3</v>
      </c>
      <c r="L110" s="531">
        <f t="shared" si="38"/>
        <v>27040</v>
      </c>
      <c r="M110" s="534">
        <f t="shared" si="58"/>
        <v>1.0410009624639074</v>
      </c>
      <c r="N110" s="533">
        <f t="shared" si="51"/>
        <v>-921</v>
      </c>
      <c r="O110" s="482">
        <v>736</v>
      </c>
      <c r="P110" s="481">
        <v>23578</v>
      </c>
      <c r="Q110" s="482">
        <v>736</v>
      </c>
      <c r="R110" s="481">
        <v>14288</v>
      </c>
      <c r="S110" s="10">
        <v>756</v>
      </c>
      <c r="T110" s="9">
        <v>789</v>
      </c>
      <c r="U110" s="469">
        <v>790</v>
      </c>
      <c r="V110" s="244">
        <f t="shared" si="42"/>
        <v>45</v>
      </c>
      <c r="W110" s="9" t="s">
        <v>99</v>
      </c>
      <c r="X110" s="9">
        <v>20</v>
      </c>
      <c r="Y110" s="9">
        <v>25</v>
      </c>
    </row>
    <row r="111" spans="1:25" ht="15" customHeight="1" outlineLevel="2">
      <c r="A111" s="535">
        <v>145</v>
      </c>
      <c r="B111" s="529" t="s">
        <v>12</v>
      </c>
      <c r="C111" s="530">
        <v>4789</v>
      </c>
      <c r="D111" s="531">
        <f t="shared" si="52"/>
        <v>3753</v>
      </c>
      <c r="E111" s="532">
        <f t="shared" si="53"/>
        <v>0.7836709125078305</v>
      </c>
      <c r="F111" s="533">
        <f t="shared" si="54"/>
        <v>629</v>
      </c>
      <c r="G111" s="532">
        <f t="shared" si="40"/>
        <v>0.13134266026310296</v>
      </c>
      <c r="H111" s="533">
        <f t="shared" si="55"/>
        <v>139</v>
      </c>
      <c r="I111" s="532">
        <f t="shared" si="56"/>
        <v>2.9024848611401127E-2</v>
      </c>
      <c r="J111" s="533">
        <f t="shared" si="57"/>
        <v>20</v>
      </c>
      <c r="K111" s="532">
        <f t="shared" si="37"/>
        <v>4.1762372102735435E-3</v>
      </c>
      <c r="L111" s="531">
        <f t="shared" si="38"/>
        <v>4541</v>
      </c>
      <c r="M111" s="534">
        <f t="shared" si="58"/>
        <v>0.94821465859260801</v>
      </c>
      <c r="N111" s="533">
        <f t="shared" si="51"/>
        <v>268</v>
      </c>
      <c r="O111" s="482">
        <v>756</v>
      </c>
      <c r="P111" s="481">
        <v>23659</v>
      </c>
      <c r="Q111" s="482">
        <v>756</v>
      </c>
      <c r="R111" s="481">
        <v>5734</v>
      </c>
      <c r="S111" s="10">
        <v>761</v>
      </c>
      <c r="T111" s="9">
        <v>493</v>
      </c>
      <c r="U111" s="469">
        <v>792</v>
      </c>
      <c r="V111" s="244">
        <f t="shared" si="42"/>
        <v>34</v>
      </c>
      <c r="W111" s="9" t="s">
        <v>113</v>
      </c>
      <c r="X111" s="9">
        <v>10</v>
      </c>
      <c r="Y111" s="9">
        <v>24</v>
      </c>
    </row>
    <row r="112" spans="1:25" ht="15" customHeight="1" outlineLevel="2">
      <c r="A112" s="535">
        <v>209</v>
      </c>
      <c r="B112" s="529" t="s">
        <v>78</v>
      </c>
      <c r="C112" s="530">
        <v>21275</v>
      </c>
      <c r="D112" s="531">
        <f t="shared" si="52"/>
        <v>13866</v>
      </c>
      <c r="E112" s="532">
        <f t="shared" si="53"/>
        <v>0.65175088131609871</v>
      </c>
      <c r="F112" s="533">
        <f t="shared" si="54"/>
        <v>3285</v>
      </c>
      <c r="G112" s="532">
        <f t="shared" si="40"/>
        <v>0.154406580493537</v>
      </c>
      <c r="H112" s="533">
        <f t="shared" si="55"/>
        <v>291</v>
      </c>
      <c r="I112" s="532">
        <f t="shared" si="56"/>
        <v>1.3678025851938896E-2</v>
      </c>
      <c r="J112" s="533">
        <f t="shared" si="57"/>
        <v>62</v>
      </c>
      <c r="K112" s="532">
        <f t="shared" si="37"/>
        <v>2.9142185663924795E-3</v>
      </c>
      <c r="L112" s="531">
        <f t="shared" si="38"/>
        <v>17504</v>
      </c>
      <c r="M112" s="534">
        <f t="shared" si="58"/>
        <v>0.82274970622796706</v>
      </c>
      <c r="N112" s="533">
        <f t="shared" si="51"/>
        <v>3833</v>
      </c>
      <c r="O112" s="482">
        <v>761</v>
      </c>
      <c r="P112" s="481">
        <v>7600</v>
      </c>
      <c r="Q112" s="482">
        <v>761</v>
      </c>
      <c r="R112" s="481">
        <v>2831</v>
      </c>
      <c r="S112" s="10">
        <v>789</v>
      </c>
      <c r="T112" s="9">
        <v>307</v>
      </c>
      <c r="U112" s="469">
        <v>809</v>
      </c>
      <c r="V112" s="244">
        <f t="shared" si="42"/>
        <v>31</v>
      </c>
      <c r="W112" s="9" t="s">
        <v>100</v>
      </c>
      <c r="X112" s="9">
        <v>7</v>
      </c>
      <c r="Y112" s="9">
        <v>24</v>
      </c>
    </row>
    <row r="113" spans="1:28" ht="15" customHeight="1" outlineLevel="2">
      <c r="A113" s="535">
        <v>282</v>
      </c>
      <c r="B113" s="529" t="s">
        <v>80</v>
      </c>
      <c r="C113" s="530">
        <v>24252</v>
      </c>
      <c r="D113" s="531">
        <f t="shared" si="52"/>
        <v>7940</v>
      </c>
      <c r="E113" s="532">
        <f t="shared" si="53"/>
        <v>0.32739567870691078</v>
      </c>
      <c r="F113" s="533">
        <f t="shared" si="54"/>
        <v>7488</v>
      </c>
      <c r="G113" s="532">
        <f t="shared" si="40"/>
        <v>0.30875804057397327</v>
      </c>
      <c r="H113" s="533">
        <f t="shared" si="55"/>
        <v>587</v>
      </c>
      <c r="I113" s="532">
        <f t="shared" si="56"/>
        <v>2.4204189345208644E-2</v>
      </c>
      <c r="J113" s="533">
        <f t="shared" si="57"/>
        <v>329</v>
      </c>
      <c r="K113" s="532">
        <f t="shared" si="37"/>
        <v>1.3565891472868217E-2</v>
      </c>
      <c r="L113" s="531">
        <f t="shared" si="38"/>
        <v>16344</v>
      </c>
      <c r="M113" s="534">
        <f t="shared" si="58"/>
        <v>0.67392380009896091</v>
      </c>
      <c r="N113" s="533">
        <f t="shared" si="51"/>
        <v>8237</v>
      </c>
      <c r="O113" s="482">
        <v>789</v>
      </c>
      <c r="P113" s="481">
        <v>8966</v>
      </c>
      <c r="Q113" s="482">
        <v>789</v>
      </c>
      <c r="R113" s="481">
        <v>4230</v>
      </c>
      <c r="S113" s="10">
        <v>790</v>
      </c>
      <c r="T113" s="9">
        <v>418</v>
      </c>
      <c r="U113" s="469">
        <v>837</v>
      </c>
      <c r="V113" s="244">
        <f t="shared" si="42"/>
        <v>1271</v>
      </c>
      <c r="W113" s="9" t="s">
        <v>28</v>
      </c>
      <c r="X113" s="9">
        <v>897</v>
      </c>
      <c r="Y113" s="9">
        <v>374</v>
      </c>
    </row>
    <row r="114" spans="1:28" ht="15" customHeight="1" outlineLevel="2">
      <c r="A114" s="535">
        <v>353</v>
      </c>
      <c r="B114" s="529" t="s">
        <v>115</v>
      </c>
      <c r="C114" s="530">
        <v>5393</v>
      </c>
      <c r="D114" s="531">
        <f t="shared" si="52"/>
        <v>2831</v>
      </c>
      <c r="E114" s="532">
        <f t="shared" si="53"/>
        <v>0.5249397366957167</v>
      </c>
      <c r="F114" s="533">
        <f t="shared" si="54"/>
        <v>970</v>
      </c>
      <c r="G114" s="532">
        <f t="shared" si="40"/>
        <v>0.17986278509178566</v>
      </c>
      <c r="H114" s="533">
        <f t="shared" si="55"/>
        <v>84</v>
      </c>
      <c r="I114" s="532">
        <f t="shared" si="56"/>
        <v>1.5575746337845356E-2</v>
      </c>
      <c r="J114" s="533">
        <f t="shared" si="57"/>
        <v>68</v>
      </c>
      <c r="K114" s="532">
        <f t="shared" si="37"/>
        <v>1.2608937511589096E-2</v>
      </c>
      <c r="L114" s="531">
        <f t="shared" si="38"/>
        <v>3953</v>
      </c>
      <c r="M114" s="534">
        <f t="shared" si="58"/>
        <v>0.73298720563693676</v>
      </c>
      <c r="N114" s="533">
        <f t="shared" si="51"/>
        <v>1508</v>
      </c>
      <c r="O114" s="482">
        <v>790</v>
      </c>
      <c r="P114" s="481">
        <v>31118</v>
      </c>
      <c r="Q114" s="482">
        <v>790</v>
      </c>
      <c r="R114" s="481">
        <v>2510</v>
      </c>
      <c r="S114" s="10">
        <v>792</v>
      </c>
      <c r="T114" s="9">
        <v>105</v>
      </c>
      <c r="U114" s="469">
        <v>842</v>
      </c>
      <c r="V114" s="244">
        <f t="shared" si="42"/>
        <v>41</v>
      </c>
      <c r="W114" s="9" t="s">
        <v>101</v>
      </c>
      <c r="X114" s="9">
        <v>22</v>
      </c>
      <c r="Y114" s="9">
        <v>19</v>
      </c>
    </row>
    <row r="115" spans="1:28" ht="15" customHeight="1" outlineLevel="2">
      <c r="A115" s="535">
        <v>364</v>
      </c>
      <c r="B115" s="529" t="s">
        <v>18</v>
      </c>
      <c r="C115" s="530">
        <v>14459</v>
      </c>
      <c r="D115" s="531">
        <f t="shared" si="52"/>
        <v>9724</v>
      </c>
      <c r="E115" s="532">
        <f t="shared" si="53"/>
        <v>0.67252230444705718</v>
      </c>
      <c r="F115" s="533">
        <f t="shared" si="54"/>
        <v>3277</v>
      </c>
      <c r="G115" s="532">
        <f t="shared" si="40"/>
        <v>0.22664084653157204</v>
      </c>
      <c r="H115" s="533">
        <f t="shared" si="55"/>
        <v>322</v>
      </c>
      <c r="I115" s="532">
        <f t="shared" si="56"/>
        <v>2.2269866519123039E-2</v>
      </c>
      <c r="J115" s="533">
        <f t="shared" si="57"/>
        <v>81</v>
      </c>
      <c r="K115" s="532">
        <f t="shared" si="37"/>
        <v>5.6020471678539319E-3</v>
      </c>
      <c r="L115" s="531">
        <f t="shared" si="38"/>
        <v>13404</v>
      </c>
      <c r="M115" s="534">
        <f t="shared" si="58"/>
        <v>0.92703506466560615</v>
      </c>
      <c r="N115" s="533">
        <f t="shared" si="51"/>
        <v>1136</v>
      </c>
      <c r="O115" s="482">
        <v>792</v>
      </c>
      <c r="P115" s="481">
        <v>3140</v>
      </c>
      <c r="Q115" s="482">
        <v>792</v>
      </c>
      <c r="R115" s="481">
        <v>1862</v>
      </c>
      <c r="S115" s="10">
        <v>809</v>
      </c>
      <c r="T115" s="9">
        <v>130</v>
      </c>
      <c r="U115" s="469">
        <v>847</v>
      </c>
      <c r="V115" s="244">
        <f t="shared" si="42"/>
        <v>152</v>
      </c>
      <c r="W115" s="9" t="s">
        <v>102</v>
      </c>
      <c r="X115" s="9">
        <v>79</v>
      </c>
      <c r="Y115" s="9">
        <v>73</v>
      </c>
    </row>
    <row r="116" spans="1:28" ht="15" customHeight="1" outlineLevel="1">
      <c r="A116" s="535">
        <v>368</v>
      </c>
      <c r="B116" s="529" t="s">
        <v>111</v>
      </c>
      <c r="C116" s="530">
        <v>13733</v>
      </c>
      <c r="D116" s="531">
        <f t="shared" si="52"/>
        <v>6539</v>
      </c>
      <c r="E116" s="532">
        <f t="shared" si="53"/>
        <v>0.47615233379450955</v>
      </c>
      <c r="F116" s="533">
        <f t="shared" si="54"/>
        <v>3677</v>
      </c>
      <c r="G116" s="532">
        <f t="shared" si="40"/>
        <v>0.26774921721401007</v>
      </c>
      <c r="H116" s="533">
        <f t="shared" si="55"/>
        <v>374</v>
      </c>
      <c r="I116" s="532">
        <f t="shared" si="56"/>
        <v>2.7233670720163111E-2</v>
      </c>
      <c r="J116" s="533">
        <f t="shared" si="57"/>
        <v>62</v>
      </c>
      <c r="K116" s="532">
        <f t="shared" si="37"/>
        <v>4.5146726862302479E-3</v>
      </c>
      <c r="L116" s="531">
        <f t="shared" si="38"/>
        <v>10652</v>
      </c>
      <c r="M116" s="534">
        <f t="shared" si="58"/>
        <v>0.77564989441491305</v>
      </c>
      <c r="N116" s="533">
        <f t="shared" si="51"/>
        <v>3143</v>
      </c>
      <c r="O116" s="482">
        <v>809</v>
      </c>
      <c r="P116" s="481">
        <v>3720</v>
      </c>
      <c r="Q116" s="482">
        <v>809</v>
      </c>
      <c r="R116" s="481">
        <v>3586</v>
      </c>
      <c r="S116" s="10">
        <v>819</v>
      </c>
      <c r="T116" s="9">
        <v>117</v>
      </c>
      <c r="U116" s="469">
        <v>854</v>
      </c>
      <c r="V116" s="244">
        <f t="shared" si="42"/>
        <v>36</v>
      </c>
      <c r="W116" s="9" t="s">
        <v>103</v>
      </c>
      <c r="X116" s="9">
        <v>7</v>
      </c>
      <c r="Y116" s="9">
        <v>29</v>
      </c>
    </row>
    <row r="117" spans="1:28" ht="15" customHeight="1" outlineLevel="2">
      <c r="A117" s="535">
        <v>390</v>
      </c>
      <c r="B117" s="529" t="s">
        <v>19</v>
      </c>
      <c r="C117" s="530">
        <v>8256</v>
      </c>
      <c r="D117" s="531">
        <f t="shared" si="52"/>
        <v>4281</v>
      </c>
      <c r="E117" s="532">
        <f t="shared" si="53"/>
        <v>0.51853197674418605</v>
      </c>
      <c r="F117" s="533">
        <f t="shared" si="54"/>
        <v>3308</v>
      </c>
      <c r="G117" s="532">
        <f t="shared" si="40"/>
        <v>0.4006782945736434</v>
      </c>
      <c r="H117" s="533">
        <f t="shared" si="55"/>
        <v>110</v>
      </c>
      <c r="I117" s="532">
        <f t="shared" si="56"/>
        <v>1.3323643410852713E-2</v>
      </c>
      <c r="J117" s="533">
        <f t="shared" si="57"/>
        <v>31</v>
      </c>
      <c r="K117" s="532">
        <f t="shared" si="37"/>
        <v>3.7548449612403102E-3</v>
      </c>
      <c r="L117" s="531">
        <f t="shared" si="38"/>
        <v>7730</v>
      </c>
      <c r="M117" s="534">
        <f t="shared" si="58"/>
        <v>0.93628875968992242</v>
      </c>
      <c r="N117" s="533">
        <f t="shared" si="51"/>
        <v>557</v>
      </c>
      <c r="O117" s="482">
        <v>819</v>
      </c>
      <c r="P117" s="481">
        <v>4050</v>
      </c>
      <c r="Q117" s="482">
        <v>819</v>
      </c>
      <c r="R117" s="481">
        <v>1011</v>
      </c>
      <c r="S117" s="10">
        <v>837</v>
      </c>
      <c r="T117" s="9">
        <v>3077</v>
      </c>
      <c r="U117" s="469">
        <v>856</v>
      </c>
      <c r="V117" s="244">
        <f t="shared" si="42"/>
        <v>36</v>
      </c>
      <c r="W117" s="9" t="s">
        <v>104</v>
      </c>
      <c r="X117" s="9">
        <v>6</v>
      </c>
      <c r="Y117" s="9">
        <v>30</v>
      </c>
    </row>
    <row r="118" spans="1:28" ht="15" customHeight="1" outlineLevel="2">
      <c r="A118" s="535">
        <v>467</v>
      </c>
      <c r="B118" s="529" t="s">
        <v>86</v>
      </c>
      <c r="C118" s="530">
        <v>6779</v>
      </c>
      <c r="D118" s="531">
        <f t="shared" si="52"/>
        <v>4402</v>
      </c>
      <c r="E118" s="532">
        <f t="shared" si="53"/>
        <v>0.64935831243546249</v>
      </c>
      <c r="F118" s="533">
        <f t="shared" si="54"/>
        <v>826</v>
      </c>
      <c r="G118" s="532">
        <f t="shared" si="40"/>
        <v>0.12184688007080691</v>
      </c>
      <c r="H118" s="533">
        <f t="shared" si="55"/>
        <v>91</v>
      </c>
      <c r="I118" s="532">
        <f t="shared" si="56"/>
        <v>1.3423808821360083E-2</v>
      </c>
      <c r="J118" s="533">
        <f t="shared" si="57"/>
        <v>12</v>
      </c>
      <c r="K118" s="532">
        <f t="shared" si="37"/>
        <v>1.7701725918277031E-3</v>
      </c>
      <c r="L118" s="531">
        <f t="shared" si="38"/>
        <v>5331</v>
      </c>
      <c r="M118" s="534">
        <f t="shared" si="58"/>
        <v>0.78639917391945713</v>
      </c>
      <c r="N118" s="533">
        <f t="shared" si="51"/>
        <v>1460</v>
      </c>
      <c r="O118" s="482">
        <v>837</v>
      </c>
      <c r="P118" s="481">
        <v>92186</v>
      </c>
      <c r="Q118" s="482">
        <v>837</v>
      </c>
      <c r="R118" s="481">
        <v>36516</v>
      </c>
      <c r="S118" s="10">
        <v>842</v>
      </c>
      <c r="T118" s="9">
        <v>101</v>
      </c>
      <c r="U118" s="469">
        <v>858</v>
      </c>
      <c r="V118" s="244">
        <f t="shared" si="42"/>
        <v>55</v>
      </c>
      <c r="W118" s="9" t="s">
        <v>60</v>
      </c>
      <c r="X118" s="9">
        <v>30</v>
      </c>
      <c r="Y118" s="9">
        <v>25</v>
      </c>
    </row>
    <row r="119" spans="1:28" ht="15" customHeight="1" outlineLevel="2">
      <c r="A119" s="535">
        <v>576</v>
      </c>
      <c r="B119" s="529" t="s">
        <v>90</v>
      </c>
      <c r="C119" s="530">
        <v>8618</v>
      </c>
      <c r="D119" s="531">
        <f t="shared" si="52"/>
        <v>5919</v>
      </c>
      <c r="E119" s="532">
        <f t="shared" si="53"/>
        <v>0.68681828730563932</v>
      </c>
      <c r="F119" s="533">
        <f t="shared" si="54"/>
        <v>1178</v>
      </c>
      <c r="G119" s="532">
        <f t="shared" si="40"/>
        <v>0.1366906474820144</v>
      </c>
      <c r="H119" s="533">
        <f t="shared" si="55"/>
        <v>101</v>
      </c>
      <c r="I119" s="532">
        <f t="shared" si="56"/>
        <v>1.1719656532838246E-2</v>
      </c>
      <c r="J119" s="533">
        <f t="shared" si="57"/>
        <v>26</v>
      </c>
      <c r="K119" s="532">
        <f t="shared" si="37"/>
        <v>3.0169412856811324E-3</v>
      </c>
      <c r="L119" s="531">
        <f t="shared" si="38"/>
        <v>7224</v>
      </c>
      <c r="M119" s="534">
        <f t="shared" si="58"/>
        <v>0.83824553260617307</v>
      </c>
      <c r="N119" s="533">
        <f t="shared" si="51"/>
        <v>1420</v>
      </c>
      <c r="O119" s="482">
        <v>842</v>
      </c>
      <c r="P119" s="481">
        <v>5635</v>
      </c>
      <c r="Q119" s="482">
        <v>842</v>
      </c>
      <c r="R119" s="481">
        <v>566</v>
      </c>
      <c r="S119" s="10">
        <v>847</v>
      </c>
      <c r="T119" s="9">
        <v>737</v>
      </c>
      <c r="U119" s="469">
        <v>861</v>
      </c>
      <c r="V119" s="244">
        <f t="shared" si="42"/>
        <v>83</v>
      </c>
      <c r="W119" s="9" t="s">
        <v>29</v>
      </c>
      <c r="X119" s="9">
        <v>22</v>
      </c>
      <c r="Y119" s="9">
        <v>61</v>
      </c>
    </row>
    <row r="120" spans="1:28" ht="15" customHeight="1" outlineLevel="2">
      <c r="A120" s="535">
        <v>642</v>
      </c>
      <c r="B120" s="529" t="s">
        <v>24</v>
      </c>
      <c r="C120" s="530">
        <v>18241</v>
      </c>
      <c r="D120" s="531">
        <f t="shared" si="52"/>
        <v>13109</v>
      </c>
      <c r="E120" s="532">
        <f t="shared" si="53"/>
        <v>0.71865577545090731</v>
      </c>
      <c r="F120" s="533">
        <f t="shared" si="54"/>
        <v>2018</v>
      </c>
      <c r="G120" s="532">
        <f t="shared" si="40"/>
        <v>0.11062989967655282</v>
      </c>
      <c r="H120" s="533">
        <f t="shared" si="55"/>
        <v>214</v>
      </c>
      <c r="I120" s="532">
        <f t="shared" si="56"/>
        <v>1.1731812948851488E-2</v>
      </c>
      <c r="J120" s="533">
        <f t="shared" si="57"/>
        <v>41</v>
      </c>
      <c r="K120" s="532">
        <f t="shared" si="37"/>
        <v>2.2476837892659394E-3</v>
      </c>
      <c r="L120" s="531">
        <f t="shared" si="38"/>
        <v>15382</v>
      </c>
      <c r="M120" s="534">
        <f t="shared" si="58"/>
        <v>0.84326517186557759</v>
      </c>
      <c r="N120" s="533">
        <f t="shared" si="51"/>
        <v>2900</v>
      </c>
      <c r="O120" s="482">
        <v>847</v>
      </c>
      <c r="P120" s="481">
        <v>24926</v>
      </c>
      <c r="Q120" s="482">
        <v>847</v>
      </c>
      <c r="R120" s="481">
        <v>3887</v>
      </c>
      <c r="S120" s="10">
        <v>854</v>
      </c>
      <c r="T120" s="9">
        <v>226</v>
      </c>
      <c r="U120" s="469">
        <v>873</v>
      </c>
      <c r="V120" s="244">
        <f t="shared" si="42"/>
        <v>12</v>
      </c>
      <c r="W120" s="9" t="s">
        <v>30</v>
      </c>
      <c r="X120" s="9">
        <v>1</v>
      </c>
      <c r="Y120" s="9">
        <v>11</v>
      </c>
    </row>
    <row r="121" spans="1:28" ht="15" customHeight="1" outlineLevel="2">
      <c r="A121" s="535">
        <v>679</v>
      </c>
      <c r="B121" s="529" t="s">
        <v>25</v>
      </c>
      <c r="C121" s="530">
        <v>26627</v>
      </c>
      <c r="D121" s="531">
        <f t="shared" si="52"/>
        <v>13407</v>
      </c>
      <c r="E121" s="532">
        <f t="shared" si="53"/>
        <v>0.50351147331655843</v>
      </c>
      <c r="F121" s="533">
        <f t="shared" si="54"/>
        <v>6240</v>
      </c>
      <c r="G121" s="532">
        <f t="shared" si="40"/>
        <v>0.23434859353288015</v>
      </c>
      <c r="H121" s="533">
        <f t="shared" si="55"/>
        <v>304</v>
      </c>
      <c r="I121" s="532">
        <f t="shared" si="56"/>
        <v>1.1416982761858265E-2</v>
      </c>
      <c r="J121" s="533">
        <f t="shared" si="57"/>
        <v>145</v>
      </c>
      <c r="K121" s="532">
        <f t="shared" si="37"/>
        <v>5.4456003304916064E-3</v>
      </c>
      <c r="L121" s="531">
        <f t="shared" si="38"/>
        <v>20096</v>
      </c>
      <c r="M121" s="534">
        <f t="shared" si="58"/>
        <v>0.7547226499417885</v>
      </c>
      <c r="N121" s="533">
        <f t="shared" si="51"/>
        <v>6676</v>
      </c>
      <c r="O121" s="482">
        <v>854</v>
      </c>
      <c r="P121" s="481">
        <v>13123</v>
      </c>
      <c r="Q121" s="482">
        <v>854</v>
      </c>
      <c r="R121" s="481">
        <v>1351</v>
      </c>
      <c r="S121" s="10">
        <v>856</v>
      </c>
      <c r="T121" s="9">
        <v>123</v>
      </c>
      <c r="U121" s="469">
        <v>885</v>
      </c>
      <c r="V121" s="244">
        <f t="shared" si="42"/>
        <v>102</v>
      </c>
      <c r="W121" s="9" t="s">
        <v>105</v>
      </c>
      <c r="X121" s="9">
        <v>14</v>
      </c>
      <c r="Y121" s="9">
        <v>88</v>
      </c>
    </row>
    <row r="122" spans="1:28" ht="15" customHeight="1" outlineLevel="2">
      <c r="A122" s="535">
        <v>789</v>
      </c>
      <c r="B122" s="529" t="s">
        <v>116</v>
      </c>
      <c r="C122" s="530">
        <v>16395</v>
      </c>
      <c r="D122" s="531">
        <f t="shared" si="52"/>
        <v>8966</v>
      </c>
      <c r="E122" s="532">
        <f t="shared" si="53"/>
        <v>0.54687404696553832</v>
      </c>
      <c r="F122" s="533">
        <f t="shared" si="54"/>
        <v>4230</v>
      </c>
      <c r="G122" s="532">
        <f t="shared" si="40"/>
        <v>0.25800548947849955</v>
      </c>
      <c r="H122" s="533">
        <f t="shared" si="55"/>
        <v>307</v>
      </c>
      <c r="I122" s="532">
        <f t="shared" si="56"/>
        <v>1.8725221103995122E-2</v>
      </c>
      <c r="J122" s="533">
        <f t="shared" si="57"/>
        <v>243</v>
      </c>
      <c r="K122" s="532">
        <f t="shared" si="37"/>
        <v>1.4821591948764867E-2</v>
      </c>
      <c r="L122" s="531">
        <f t="shared" si="38"/>
        <v>13746</v>
      </c>
      <c r="M122" s="534">
        <f t="shared" si="58"/>
        <v>0.83842634949679784</v>
      </c>
      <c r="N122" s="533">
        <f t="shared" si="51"/>
        <v>2892</v>
      </c>
      <c r="O122" s="482">
        <v>856</v>
      </c>
      <c r="P122" s="481">
        <v>3269</v>
      </c>
      <c r="Q122" s="482">
        <v>856</v>
      </c>
      <c r="R122" s="481">
        <v>1580</v>
      </c>
      <c r="S122" s="10">
        <v>858</v>
      </c>
      <c r="T122" s="9">
        <v>207</v>
      </c>
      <c r="U122" s="469">
        <v>887</v>
      </c>
      <c r="V122" s="244">
        <f t="shared" si="42"/>
        <v>466</v>
      </c>
      <c r="W122" s="9" t="s">
        <v>31</v>
      </c>
      <c r="X122" s="9">
        <v>132</v>
      </c>
      <c r="Y122" s="9">
        <v>334</v>
      </c>
    </row>
    <row r="123" spans="1:28" ht="15" customHeight="1" outlineLevel="2">
      <c r="A123" s="535">
        <v>792</v>
      </c>
      <c r="B123" s="529" t="s">
        <v>113</v>
      </c>
      <c r="C123" s="530">
        <v>6133</v>
      </c>
      <c r="D123" s="531">
        <f t="shared" si="52"/>
        <v>3140</v>
      </c>
      <c r="E123" s="532">
        <f t="shared" si="53"/>
        <v>0.51198434697537909</v>
      </c>
      <c r="F123" s="533">
        <f t="shared" si="54"/>
        <v>1862</v>
      </c>
      <c r="G123" s="532">
        <f t="shared" si="40"/>
        <v>0.30360345670960376</v>
      </c>
      <c r="H123" s="533">
        <f t="shared" si="55"/>
        <v>105</v>
      </c>
      <c r="I123" s="532">
        <f t="shared" si="56"/>
        <v>1.7120495679112994E-2</v>
      </c>
      <c r="J123" s="533">
        <f t="shared" si="57"/>
        <v>34</v>
      </c>
      <c r="K123" s="532">
        <f t="shared" si="37"/>
        <v>5.5437795532365889E-3</v>
      </c>
      <c r="L123" s="531">
        <f t="shared" si="38"/>
        <v>5141</v>
      </c>
      <c r="M123" s="534">
        <f t="shared" si="58"/>
        <v>0.83825207891733244</v>
      </c>
      <c r="N123" s="533">
        <f t="shared" si="51"/>
        <v>1026</v>
      </c>
      <c r="O123" s="482">
        <v>858</v>
      </c>
      <c r="P123" s="481">
        <v>10376</v>
      </c>
      <c r="Q123" s="482">
        <v>858</v>
      </c>
      <c r="R123" s="481">
        <v>1976</v>
      </c>
      <c r="S123" s="10">
        <v>861</v>
      </c>
      <c r="T123" s="9">
        <v>150</v>
      </c>
      <c r="U123" s="469">
        <v>890</v>
      </c>
      <c r="V123" s="244">
        <f t="shared" si="42"/>
        <v>72</v>
      </c>
      <c r="W123" s="9" t="s">
        <v>61</v>
      </c>
      <c r="X123" s="9">
        <v>27</v>
      </c>
      <c r="Y123" s="9">
        <v>45</v>
      </c>
    </row>
    <row r="124" spans="1:28" ht="15" customHeight="1" outlineLevel="2">
      <c r="A124" s="535">
        <v>809</v>
      </c>
      <c r="B124" s="529" t="s">
        <v>100</v>
      </c>
      <c r="C124" s="530">
        <v>10865</v>
      </c>
      <c r="D124" s="531">
        <f t="shared" si="52"/>
        <v>3720</v>
      </c>
      <c r="E124" s="532">
        <f t="shared" si="53"/>
        <v>0.34238380119650252</v>
      </c>
      <c r="F124" s="533">
        <f t="shared" si="54"/>
        <v>3586</v>
      </c>
      <c r="G124" s="532">
        <f t="shared" si="40"/>
        <v>0.3300506212609296</v>
      </c>
      <c r="H124" s="533">
        <f t="shared" si="55"/>
        <v>130</v>
      </c>
      <c r="I124" s="532">
        <f t="shared" si="56"/>
        <v>1.1965025310630465E-2</v>
      </c>
      <c r="J124" s="533">
        <f t="shared" si="57"/>
        <v>31</v>
      </c>
      <c r="K124" s="532">
        <f t="shared" si="37"/>
        <v>2.853198343304188E-3</v>
      </c>
      <c r="L124" s="531">
        <f t="shared" si="38"/>
        <v>7467</v>
      </c>
      <c r="M124" s="534">
        <f t="shared" si="58"/>
        <v>0.68725264611136683</v>
      </c>
      <c r="N124" s="533">
        <f t="shared" si="51"/>
        <v>3429</v>
      </c>
      <c r="O124" s="482">
        <v>861</v>
      </c>
      <c r="P124" s="481">
        <v>5885</v>
      </c>
      <c r="Q124" s="482">
        <v>861</v>
      </c>
      <c r="R124" s="481">
        <v>4165</v>
      </c>
      <c r="S124" s="10">
        <v>873</v>
      </c>
      <c r="T124" s="9">
        <v>205</v>
      </c>
      <c r="U124" s="469">
        <v>893</v>
      </c>
      <c r="V124" s="244">
        <f t="shared" si="42"/>
        <v>153</v>
      </c>
      <c r="W124" s="9" t="s">
        <v>106</v>
      </c>
      <c r="X124" s="9">
        <v>106</v>
      </c>
      <c r="Y124" s="9">
        <v>47</v>
      </c>
    </row>
    <row r="125" spans="1:28" ht="15" customHeight="1" outlineLevel="2">
      <c r="A125" s="535">
        <v>847</v>
      </c>
      <c r="B125" s="529" t="s">
        <v>102</v>
      </c>
      <c r="C125" s="530">
        <v>29791</v>
      </c>
      <c r="D125" s="531">
        <f t="shared" si="52"/>
        <v>24926</v>
      </c>
      <c r="E125" s="532">
        <f t="shared" si="53"/>
        <v>0.8366956463361418</v>
      </c>
      <c r="F125" s="533">
        <f t="shared" si="54"/>
        <v>3887</v>
      </c>
      <c r="G125" s="532">
        <f t="shared" si="40"/>
        <v>0.13047564700748548</v>
      </c>
      <c r="H125" s="533">
        <f t="shared" si="55"/>
        <v>737</v>
      </c>
      <c r="I125" s="532">
        <f t="shared" si="56"/>
        <v>2.4739015138800308E-2</v>
      </c>
      <c r="J125" s="533">
        <f t="shared" si="57"/>
        <v>152</v>
      </c>
      <c r="K125" s="532">
        <f t="shared" si="37"/>
        <v>5.1022120774730628E-3</v>
      </c>
      <c r="L125" s="531">
        <f t="shared" si="38"/>
        <v>29702</v>
      </c>
      <c r="M125" s="534">
        <f t="shared" si="58"/>
        <v>0.99701252055990064</v>
      </c>
      <c r="N125" s="533">
        <f t="shared" si="51"/>
        <v>241</v>
      </c>
      <c r="O125" s="482">
        <v>873</v>
      </c>
      <c r="P125" s="481">
        <v>6982</v>
      </c>
      <c r="Q125" s="482">
        <v>873</v>
      </c>
      <c r="R125" s="481">
        <v>148</v>
      </c>
      <c r="S125" s="10">
        <v>885</v>
      </c>
      <c r="T125" s="9">
        <v>121</v>
      </c>
      <c r="U125" s="469">
        <v>895</v>
      </c>
      <c r="V125" s="244">
        <f t="shared" si="42"/>
        <v>26</v>
      </c>
      <c r="W125" s="9" t="s">
        <v>121</v>
      </c>
      <c r="X125" s="9">
        <v>19</v>
      </c>
      <c r="Y125" s="9">
        <v>7</v>
      </c>
    </row>
    <row r="126" spans="1:28" ht="15" customHeight="1" outlineLevel="2">
      <c r="A126" s="535">
        <v>856</v>
      </c>
      <c r="B126" s="529" t="s">
        <v>104</v>
      </c>
      <c r="C126" s="530">
        <v>6556</v>
      </c>
      <c r="D126" s="531">
        <f t="shared" si="52"/>
        <v>3269</v>
      </c>
      <c r="E126" s="532">
        <f t="shared" si="53"/>
        <v>0.49862721171446006</v>
      </c>
      <c r="F126" s="533">
        <f t="shared" si="54"/>
        <v>1580</v>
      </c>
      <c r="G126" s="532">
        <f t="shared" si="40"/>
        <v>0.2410006101281269</v>
      </c>
      <c r="H126" s="533">
        <f t="shared" si="55"/>
        <v>123</v>
      </c>
      <c r="I126" s="532">
        <f t="shared" si="56"/>
        <v>1.8761439902379499E-2</v>
      </c>
      <c r="J126" s="533">
        <f t="shared" si="57"/>
        <v>36</v>
      </c>
      <c r="K126" s="532">
        <f t="shared" si="37"/>
        <v>5.4911531421598537E-3</v>
      </c>
      <c r="L126" s="531">
        <f t="shared" si="38"/>
        <v>5008</v>
      </c>
      <c r="M126" s="534">
        <f t="shared" si="58"/>
        <v>0.76388041488712632</v>
      </c>
      <c r="N126" s="533">
        <f t="shared" si="51"/>
        <v>1584</v>
      </c>
      <c r="O126" s="482">
        <v>885</v>
      </c>
      <c r="P126" s="481">
        <v>5413</v>
      </c>
      <c r="Q126" s="482">
        <v>885</v>
      </c>
      <c r="R126" s="481">
        <v>804</v>
      </c>
      <c r="S126" s="10">
        <v>887</v>
      </c>
      <c r="T126" s="9">
        <v>883</v>
      </c>
      <c r="U126" s="9"/>
      <c r="V126" s="9"/>
      <c r="W126" s="264"/>
      <c r="X126" s="264"/>
      <c r="Y126" s="9"/>
    </row>
    <row r="127" spans="1:28" ht="15" customHeight="1" outlineLevel="2">
      <c r="A127" s="535">
        <v>861</v>
      </c>
      <c r="B127" s="529" t="s">
        <v>29</v>
      </c>
      <c r="C127" s="530">
        <v>11557</v>
      </c>
      <c r="D127" s="531">
        <f t="shared" si="52"/>
        <v>5885</v>
      </c>
      <c r="E127" s="532">
        <f t="shared" si="53"/>
        <v>0.5092151942545643</v>
      </c>
      <c r="F127" s="533">
        <f t="shared" si="54"/>
        <v>4165</v>
      </c>
      <c r="G127" s="532">
        <f t="shared" si="40"/>
        <v>0.36038764385221078</v>
      </c>
      <c r="H127" s="533">
        <f t="shared" si="55"/>
        <v>150</v>
      </c>
      <c r="I127" s="532">
        <f t="shared" si="56"/>
        <v>1.2979146837414555E-2</v>
      </c>
      <c r="J127" s="533">
        <f t="shared" si="57"/>
        <v>83</v>
      </c>
      <c r="K127" s="532">
        <f t="shared" si="37"/>
        <v>7.1817945833693867E-3</v>
      </c>
      <c r="L127" s="531">
        <f t="shared" si="38"/>
        <v>10283</v>
      </c>
      <c r="M127" s="534">
        <f t="shared" si="58"/>
        <v>0.88976377952755903</v>
      </c>
      <c r="N127" s="533">
        <f t="shared" si="51"/>
        <v>1357</v>
      </c>
      <c r="O127" s="482">
        <v>887</v>
      </c>
      <c r="P127" s="481">
        <v>28531</v>
      </c>
      <c r="Q127" s="482">
        <v>887</v>
      </c>
      <c r="R127" s="481">
        <v>15341</v>
      </c>
      <c r="S127" s="10">
        <v>890</v>
      </c>
      <c r="T127" s="9">
        <v>430</v>
      </c>
      <c r="U127" s="9"/>
      <c r="V127" s="9"/>
      <c r="W127" s="264"/>
      <c r="X127" s="264"/>
      <c r="Y127" s="9"/>
    </row>
    <row r="128" spans="1:28" s="34" customFormat="1" ht="15" customHeight="1" outlineLevel="1">
      <c r="A128" s="536"/>
      <c r="B128" s="536" t="s">
        <v>153</v>
      </c>
      <c r="C128" s="537">
        <v>3795077</v>
      </c>
      <c r="D128" s="538">
        <f>SUM(D129:D138)</f>
        <v>827836</v>
      </c>
      <c r="E128" s="526">
        <f>(D128/C128)</f>
        <v>0.21813417751471181</v>
      </c>
      <c r="F128" s="538">
        <f>SUM(F129:F138)</f>
        <v>2867816</v>
      </c>
      <c r="G128" s="526">
        <f t="shared" si="40"/>
        <v>0.75566740806576516</v>
      </c>
      <c r="H128" s="538">
        <f>SUM(H129:H138)</f>
        <v>62377</v>
      </c>
      <c r="I128" s="526">
        <f>H128/C128</f>
        <v>1.6436293650958861E-2</v>
      </c>
      <c r="J128" s="538">
        <f>SUM(J129:J138)</f>
        <v>56745</v>
      </c>
      <c r="K128" s="526">
        <f>(J128/C128)</f>
        <v>1.4952265790654578E-2</v>
      </c>
      <c r="L128" s="538">
        <f t="shared" si="38"/>
        <v>3814774</v>
      </c>
      <c r="M128" s="527">
        <f>E128+G128+I128+K128</f>
        <v>1.0051901450220904</v>
      </c>
      <c r="N128" s="538">
        <f t="shared" si="51"/>
        <v>37048</v>
      </c>
      <c r="O128" s="482">
        <v>890</v>
      </c>
      <c r="P128" s="481">
        <v>14633</v>
      </c>
      <c r="Q128" s="482">
        <v>890</v>
      </c>
      <c r="R128" s="481">
        <v>2841</v>
      </c>
      <c r="S128" s="10">
        <v>893</v>
      </c>
      <c r="T128" s="9">
        <v>221</v>
      </c>
      <c r="U128" s="9"/>
      <c r="V128" s="9"/>
      <c r="W128" s="264"/>
      <c r="X128" s="264"/>
      <c r="Y128" s="9"/>
      <c r="Z128" s="86"/>
      <c r="AA128" s="86"/>
      <c r="AB128" s="86"/>
    </row>
    <row r="129" spans="1:28" ht="15" customHeight="1" outlineLevel="2">
      <c r="A129" s="535">
        <v>1</v>
      </c>
      <c r="B129" s="535" t="s">
        <v>32</v>
      </c>
      <c r="C129" s="530">
        <v>2385018</v>
      </c>
      <c r="D129" s="531">
        <f t="shared" ref="D129:D138" si="59">VLOOKUP(A129,$O$6:$P$130,2,0)</f>
        <v>602822</v>
      </c>
      <c r="E129" s="532">
        <f t="shared" ref="E129:E138" si="60">(D129/C129)</f>
        <v>0.25275364798085381</v>
      </c>
      <c r="F129" s="533">
        <f t="shared" ref="F129:F138" si="61">IFERROR(VLOOKUP(A129,$Q$6:$R$130,2,0),0)</f>
        <v>1916658</v>
      </c>
      <c r="G129" s="532">
        <f t="shared" si="40"/>
        <v>0.80362412359152002</v>
      </c>
      <c r="H129" s="533">
        <f t="shared" ref="H129:H138" si="62">IFERROR(VLOOKUP(A129,$S$5:$T$129,2,0),0)</f>
        <v>47621</v>
      </c>
      <c r="I129" s="532">
        <f t="shared" ref="I129:I138" si="63">(H129/C129)</f>
        <v>1.9966725618003722E-2</v>
      </c>
      <c r="J129" s="533">
        <f t="shared" ref="J129:J138" si="64">IFERROR(VLOOKUP(A129,$U$5:$W$129,2,0),0)</f>
        <v>43397</v>
      </c>
      <c r="K129" s="532">
        <f t="shared" si="37"/>
        <v>1.8195669802072774E-2</v>
      </c>
      <c r="L129" s="531">
        <f t="shared" si="38"/>
        <v>2610498</v>
      </c>
      <c r="M129" s="534">
        <f t="shared" ref="M129:M138" si="65">IF((E129+G129+I129+K129)&gt;100,100,(E129+G129+I129+K129))</f>
        <v>1.0945401669924504</v>
      </c>
      <c r="N129" s="533">
        <f t="shared" si="51"/>
        <v>-182083</v>
      </c>
      <c r="O129" s="482">
        <v>893</v>
      </c>
      <c r="P129" s="481">
        <v>10229</v>
      </c>
      <c r="Q129" s="482">
        <v>893</v>
      </c>
      <c r="R129" s="481">
        <v>668</v>
      </c>
      <c r="S129" s="10">
        <v>895</v>
      </c>
      <c r="T129" s="9">
        <v>416</v>
      </c>
      <c r="U129" s="9"/>
      <c r="V129" s="9"/>
      <c r="W129" s="264"/>
      <c r="X129" s="264"/>
      <c r="Y129" s="9"/>
    </row>
    <row r="130" spans="1:28" ht="15" customHeight="1" outlineLevel="2">
      <c r="A130" s="535">
        <v>79</v>
      </c>
      <c r="B130" s="529" t="s">
        <v>70</v>
      </c>
      <c r="C130" s="530">
        <v>51049</v>
      </c>
      <c r="D130" s="531">
        <f t="shared" si="59"/>
        <v>17460</v>
      </c>
      <c r="E130" s="532">
        <f t="shared" si="60"/>
        <v>0.34202432956571138</v>
      </c>
      <c r="F130" s="533">
        <f t="shared" si="61"/>
        <v>21541</v>
      </c>
      <c r="G130" s="532">
        <f t="shared" si="40"/>
        <v>0.42196712962056065</v>
      </c>
      <c r="H130" s="533">
        <f t="shared" si="62"/>
        <v>472</v>
      </c>
      <c r="I130" s="532">
        <f t="shared" si="63"/>
        <v>9.2460185312151066E-3</v>
      </c>
      <c r="J130" s="533">
        <f t="shared" si="64"/>
        <v>330</v>
      </c>
      <c r="K130" s="532">
        <f t="shared" si="37"/>
        <v>6.4643773629258165E-3</v>
      </c>
      <c r="L130" s="531">
        <f t="shared" si="38"/>
        <v>39803</v>
      </c>
      <c r="M130" s="534">
        <f t="shared" si="65"/>
        <v>0.7797018550804129</v>
      </c>
      <c r="N130" s="533">
        <f t="shared" si="51"/>
        <v>11576</v>
      </c>
      <c r="O130" s="482">
        <v>895</v>
      </c>
      <c r="P130" s="481">
        <v>22668</v>
      </c>
      <c r="Q130" s="482">
        <v>895</v>
      </c>
      <c r="R130" s="481">
        <v>2168</v>
      </c>
      <c r="S130" s="225"/>
      <c r="T130" s="226"/>
      <c r="U130" s="462"/>
      <c r="V130" s="462"/>
      <c r="W130" s="264"/>
      <c r="X130" s="264"/>
      <c r="Y130" s="9"/>
    </row>
    <row r="131" spans="1:28" ht="15" customHeight="1" outlineLevel="2">
      <c r="A131" s="535">
        <v>88</v>
      </c>
      <c r="B131" s="529" t="s">
        <v>36</v>
      </c>
      <c r="C131" s="530">
        <v>510031</v>
      </c>
      <c r="D131" s="531">
        <f t="shared" si="59"/>
        <v>91591</v>
      </c>
      <c r="E131" s="532">
        <f t="shared" si="60"/>
        <v>0.17957928047510838</v>
      </c>
      <c r="F131" s="533">
        <f t="shared" si="61"/>
        <v>304233</v>
      </c>
      <c r="G131" s="532">
        <f t="shared" si="40"/>
        <v>0.59649903633308565</v>
      </c>
      <c r="H131" s="533">
        <f t="shared" si="62"/>
        <v>4717</v>
      </c>
      <c r="I131" s="532">
        <f t="shared" si="63"/>
        <v>9.2484574467042203E-3</v>
      </c>
      <c r="J131" s="533">
        <f t="shared" si="64"/>
        <v>6439</v>
      </c>
      <c r="K131" s="532">
        <f t="shared" si="37"/>
        <v>1.2624722810966393E-2</v>
      </c>
      <c r="L131" s="531">
        <f t="shared" si="38"/>
        <v>406980</v>
      </c>
      <c r="M131" s="534">
        <f t="shared" si="65"/>
        <v>0.79795149706586466</v>
      </c>
      <c r="N131" s="533">
        <f t="shared" si="51"/>
        <v>109490</v>
      </c>
      <c r="Q131" s="244"/>
      <c r="R131" s="244"/>
      <c r="W131" s="264"/>
      <c r="X131" s="264"/>
      <c r="Y131" s="9"/>
    </row>
    <row r="132" spans="1:28" ht="15" customHeight="1" outlineLevel="2">
      <c r="A132" s="535">
        <v>129</v>
      </c>
      <c r="B132" s="529" t="s">
        <v>11</v>
      </c>
      <c r="C132" s="530">
        <v>78000</v>
      </c>
      <c r="D132" s="531">
        <f t="shared" si="59"/>
        <v>15741</v>
      </c>
      <c r="E132" s="532">
        <f t="shared" si="60"/>
        <v>0.2018076923076923</v>
      </c>
      <c r="F132" s="533">
        <f t="shared" si="61"/>
        <v>70179</v>
      </c>
      <c r="G132" s="532">
        <f t="shared" si="40"/>
        <v>0.89973076923076922</v>
      </c>
      <c r="H132" s="533">
        <f t="shared" si="62"/>
        <v>658</v>
      </c>
      <c r="I132" s="532">
        <f t="shared" si="63"/>
        <v>8.4358974358974357E-3</v>
      </c>
      <c r="J132" s="533">
        <f t="shared" si="64"/>
        <v>444</v>
      </c>
      <c r="K132" s="532">
        <f t="shared" si="37"/>
        <v>5.6923076923076927E-3</v>
      </c>
      <c r="L132" s="531">
        <f t="shared" si="38"/>
        <v>87022</v>
      </c>
      <c r="M132" s="534">
        <f t="shared" si="65"/>
        <v>1.1156666666666666</v>
      </c>
      <c r="N132" s="533">
        <f t="shared" si="51"/>
        <v>-8578</v>
      </c>
      <c r="Q132" s="244"/>
      <c r="R132" s="244"/>
      <c r="W132" s="264"/>
      <c r="X132" s="264"/>
      <c r="Y132" s="9"/>
    </row>
    <row r="133" spans="1:28" ht="15" customHeight="1" outlineLevel="2">
      <c r="A133" s="535">
        <v>212</v>
      </c>
      <c r="B133" s="529" t="s">
        <v>39</v>
      </c>
      <c r="C133" s="530">
        <v>76210</v>
      </c>
      <c r="D133" s="531">
        <f t="shared" si="59"/>
        <v>16004</v>
      </c>
      <c r="E133" s="532">
        <f t="shared" si="60"/>
        <v>0.20999868783624195</v>
      </c>
      <c r="F133" s="533">
        <f t="shared" si="61"/>
        <v>42771</v>
      </c>
      <c r="G133" s="532">
        <f t="shared" si="40"/>
        <v>0.56122556095000653</v>
      </c>
      <c r="H133" s="533">
        <f t="shared" si="62"/>
        <v>1061</v>
      </c>
      <c r="I133" s="532">
        <f t="shared" si="63"/>
        <v>1.3922057472772602E-2</v>
      </c>
      <c r="J133" s="533">
        <f t="shared" si="64"/>
        <v>679</v>
      </c>
      <c r="K133" s="532">
        <f t="shared" ref="K133:K138" si="66">(J133/C133)</f>
        <v>8.9095919170712502E-3</v>
      </c>
      <c r="L133" s="531">
        <f t="shared" ref="L133:L138" si="67">D133+F133+H133+J133</f>
        <v>60515</v>
      </c>
      <c r="M133" s="534">
        <f t="shared" si="65"/>
        <v>0.79405589817609246</v>
      </c>
      <c r="N133" s="533">
        <f t="shared" ref="N133:N138" si="68">C133-D133-F133-H133</f>
        <v>16374</v>
      </c>
      <c r="P133" s="244"/>
      <c r="Q133" s="244"/>
      <c r="R133" s="244"/>
      <c r="W133" s="264"/>
      <c r="X133" s="264"/>
      <c r="Y133" s="9"/>
    </row>
    <row r="134" spans="1:28" ht="15" customHeight="1" outlineLevel="2">
      <c r="A134" s="535">
        <v>266</v>
      </c>
      <c r="B134" s="529" t="s">
        <v>41</v>
      </c>
      <c r="C134" s="530">
        <v>223456</v>
      </c>
      <c r="D134" s="531">
        <f t="shared" si="59"/>
        <v>15879</v>
      </c>
      <c r="E134" s="532">
        <f t="shared" si="60"/>
        <v>7.1060969497350704E-2</v>
      </c>
      <c r="F134" s="533">
        <f t="shared" si="61"/>
        <v>153525</v>
      </c>
      <c r="G134" s="532">
        <f t="shared" ref="G134:G138" si="69">F134/C134</f>
        <v>0.68704800945152511</v>
      </c>
      <c r="H134" s="533">
        <f t="shared" si="62"/>
        <v>3287</v>
      </c>
      <c r="I134" s="532">
        <f t="shared" si="63"/>
        <v>1.4709831018187026E-2</v>
      </c>
      <c r="J134" s="533">
        <f t="shared" si="64"/>
        <v>1179</v>
      </c>
      <c r="K134" s="532">
        <f t="shared" si="66"/>
        <v>5.2762065015036514E-3</v>
      </c>
      <c r="L134" s="531">
        <f t="shared" si="67"/>
        <v>173870</v>
      </c>
      <c r="M134" s="534">
        <f t="shared" si="65"/>
        <v>0.77809501646856649</v>
      </c>
      <c r="N134" s="533">
        <f t="shared" si="68"/>
        <v>50765</v>
      </c>
      <c r="P134" s="244"/>
      <c r="Q134" s="244"/>
      <c r="R134" s="244"/>
      <c r="W134" s="264"/>
      <c r="X134" s="264"/>
      <c r="Y134" s="9"/>
    </row>
    <row r="135" spans="1:28" ht="15" customHeight="1" outlineLevel="2">
      <c r="A135" s="535">
        <v>308</v>
      </c>
      <c r="B135" s="529" t="s">
        <v>43</v>
      </c>
      <c r="C135" s="530">
        <v>50456</v>
      </c>
      <c r="D135" s="531">
        <f t="shared" si="59"/>
        <v>12928</v>
      </c>
      <c r="E135" s="532">
        <f t="shared" si="60"/>
        <v>0.25622324401458696</v>
      </c>
      <c r="F135" s="533">
        <f t="shared" si="61"/>
        <v>33622</v>
      </c>
      <c r="G135" s="532">
        <f t="shared" si="69"/>
        <v>0.66636277152370382</v>
      </c>
      <c r="H135" s="533">
        <f t="shared" si="62"/>
        <v>426</v>
      </c>
      <c r="I135" s="532">
        <f t="shared" si="63"/>
        <v>8.4429998414460132E-3</v>
      </c>
      <c r="J135" s="533">
        <f t="shared" si="64"/>
        <v>326</v>
      </c>
      <c r="K135" s="532">
        <f t="shared" si="66"/>
        <v>6.4610749960361501E-3</v>
      </c>
      <c r="L135" s="531">
        <f t="shared" si="67"/>
        <v>47302</v>
      </c>
      <c r="M135" s="534">
        <f t="shared" si="65"/>
        <v>0.93749009037577291</v>
      </c>
      <c r="N135" s="533">
        <f t="shared" si="68"/>
        <v>3480</v>
      </c>
      <c r="P135" s="244"/>
      <c r="Q135" s="244"/>
      <c r="R135" s="244"/>
      <c r="W135" s="264"/>
      <c r="X135" s="264"/>
      <c r="Y135" s="9"/>
    </row>
    <row r="136" spans="1:28" ht="15" customHeight="1" outlineLevel="2">
      <c r="A136" s="535">
        <v>360</v>
      </c>
      <c r="B136" s="540" t="s">
        <v>221</v>
      </c>
      <c r="C136" s="530">
        <v>271038</v>
      </c>
      <c r="D136" s="531">
        <f t="shared" si="59"/>
        <v>40803</v>
      </c>
      <c r="E136" s="532">
        <f t="shared" si="60"/>
        <v>0.15054346622982756</v>
      </c>
      <c r="F136" s="533">
        <f t="shared" si="61"/>
        <v>264325</v>
      </c>
      <c r="G136" s="532">
        <f t="shared" si="69"/>
        <v>0.97523225525572055</v>
      </c>
      <c r="H136" s="533">
        <f t="shared" si="62"/>
        <v>3297</v>
      </c>
      <c r="I136" s="532">
        <f t="shared" si="63"/>
        <v>1.2164345958869236E-2</v>
      </c>
      <c r="J136" s="533">
        <f t="shared" si="64"/>
        <v>3308</v>
      </c>
      <c r="K136" s="532">
        <f t="shared" si="66"/>
        <v>1.220493067392764E-2</v>
      </c>
      <c r="L136" s="531">
        <f t="shared" si="67"/>
        <v>311733</v>
      </c>
      <c r="M136" s="534">
        <f t="shared" si="65"/>
        <v>1.1501449981183449</v>
      </c>
      <c r="N136" s="533">
        <f t="shared" si="68"/>
        <v>-37387</v>
      </c>
      <c r="P136" s="244"/>
      <c r="Q136" s="244"/>
      <c r="R136" s="244"/>
      <c r="W136" s="264"/>
      <c r="X136" s="264"/>
      <c r="Y136" s="9"/>
    </row>
    <row r="137" spans="1:28" ht="15" customHeight="1" outlineLevel="2">
      <c r="A137" s="535">
        <v>380</v>
      </c>
      <c r="B137" s="529" t="s">
        <v>47</v>
      </c>
      <c r="C137" s="530">
        <v>69836</v>
      </c>
      <c r="D137" s="531">
        <f t="shared" si="59"/>
        <v>9089</v>
      </c>
      <c r="E137" s="532">
        <f t="shared" si="60"/>
        <v>0.13014777478664299</v>
      </c>
      <c r="F137" s="533">
        <f t="shared" si="61"/>
        <v>8688</v>
      </c>
      <c r="G137" s="532">
        <f t="shared" si="69"/>
        <v>0.12440575061572828</v>
      </c>
      <c r="H137" s="533">
        <f t="shared" si="62"/>
        <v>359</v>
      </c>
      <c r="I137" s="532">
        <f t="shared" si="63"/>
        <v>5.1406151555071881E-3</v>
      </c>
      <c r="J137" s="533">
        <f t="shared" si="64"/>
        <v>103</v>
      </c>
      <c r="K137" s="532">
        <f t="shared" si="66"/>
        <v>1.4748840139756001E-3</v>
      </c>
      <c r="L137" s="531">
        <f t="shared" si="67"/>
        <v>18239</v>
      </c>
      <c r="M137" s="534">
        <f t="shared" si="65"/>
        <v>0.26116902457185409</v>
      </c>
      <c r="N137" s="533">
        <f t="shared" si="68"/>
        <v>51700</v>
      </c>
      <c r="P137" s="244"/>
      <c r="Q137" s="244"/>
      <c r="R137" s="244"/>
      <c r="W137" s="264"/>
      <c r="X137" s="264"/>
      <c r="Y137" s="9"/>
    </row>
    <row r="138" spans="1:28" ht="15" customHeight="1" outlineLevel="2" thickBot="1">
      <c r="A138" s="543">
        <v>631</v>
      </c>
      <c r="B138" s="544" t="s">
        <v>91</v>
      </c>
      <c r="C138" s="545">
        <v>79983</v>
      </c>
      <c r="D138" s="546">
        <f t="shared" si="59"/>
        <v>5519</v>
      </c>
      <c r="E138" s="547">
        <f t="shared" si="60"/>
        <v>6.9002162959628924E-2</v>
      </c>
      <c r="F138" s="548">
        <f t="shared" si="61"/>
        <v>52274</v>
      </c>
      <c r="G138" s="547">
        <f t="shared" si="69"/>
        <v>0.65356388232499407</v>
      </c>
      <c r="H138" s="548">
        <f t="shared" si="62"/>
        <v>479</v>
      </c>
      <c r="I138" s="547">
        <f t="shared" si="63"/>
        <v>5.9887726141805136E-3</v>
      </c>
      <c r="J138" s="548">
        <f t="shared" si="64"/>
        <v>540</v>
      </c>
      <c r="K138" s="547">
        <f t="shared" si="66"/>
        <v>6.7514346798694721E-3</v>
      </c>
      <c r="L138" s="546">
        <f t="shared" si="67"/>
        <v>58812</v>
      </c>
      <c r="M138" s="549">
        <f t="shared" si="65"/>
        <v>0.73530625257867299</v>
      </c>
      <c r="N138" s="548">
        <f t="shared" si="68"/>
        <v>21711</v>
      </c>
      <c r="P138" s="244"/>
      <c r="Q138" s="244"/>
      <c r="R138" s="244"/>
      <c r="Y138" s="9"/>
    </row>
    <row r="139" spans="1:28" ht="15" customHeight="1">
      <c r="P139" s="244"/>
      <c r="Q139" s="244"/>
      <c r="R139" s="244"/>
    </row>
    <row r="140" spans="1:28" ht="15" customHeight="1">
      <c r="A140" s="457" t="s">
        <v>910</v>
      </c>
      <c r="B140" s="458" t="s">
        <v>1101</v>
      </c>
      <c r="P140" s="244"/>
      <c r="Q140" s="244"/>
      <c r="R140" s="244"/>
    </row>
    <row r="141" spans="1:28" ht="15" customHeight="1">
      <c r="A141" s="459"/>
      <c r="B141" s="458" t="s">
        <v>1063</v>
      </c>
      <c r="C141" s="271"/>
      <c r="D141" s="271"/>
      <c r="E141" s="271"/>
      <c r="F141" s="271"/>
      <c r="G141" s="271"/>
      <c r="H141" s="271"/>
      <c r="I141" s="271"/>
      <c r="J141" s="271"/>
      <c r="K141" s="271"/>
      <c r="L141" s="271"/>
      <c r="M141" s="271"/>
      <c r="N141" s="271"/>
      <c r="P141" s="244"/>
      <c r="Q141" s="244"/>
      <c r="R141" s="244"/>
    </row>
    <row r="142" spans="1:28" s="244" customFormat="1" ht="15" customHeight="1">
      <c r="A142" s="460" t="s">
        <v>1079</v>
      </c>
      <c r="B142" s="461" t="s">
        <v>1078</v>
      </c>
      <c r="C142" s="271"/>
      <c r="D142" s="271"/>
      <c r="E142" s="271"/>
      <c r="F142" s="271"/>
      <c r="G142" s="271"/>
      <c r="H142" s="271"/>
      <c r="I142" s="271"/>
      <c r="J142" s="271"/>
      <c r="K142" s="271"/>
      <c r="L142" s="271"/>
      <c r="M142" s="271"/>
      <c r="N142" s="271"/>
      <c r="W142" s="7"/>
      <c r="X142" s="7"/>
      <c r="Y142" s="7"/>
      <c r="Z142" s="7"/>
      <c r="AA142" s="7"/>
      <c r="AB142" s="7"/>
    </row>
    <row r="143" spans="1:28" ht="15" customHeight="1">
      <c r="C143" s="182"/>
      <c r="P143" s="244"/>
      <c r="Q143" s="244"/>
      <c r="R143" s="244"/>
    </row>
    <row r="144" spans="1:28" ht="15" customHeight="1">
      <c r="B144" s="36"/>
      <c r="P144" s="244"/>
    </row>
    <row r="145" spans="3:16" ht="15" customHeight="1"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P145" s="244"/>
    </row>
    <row r="146" spans="3:16" ht="15" customHeight="1">
      <c r="P146" s="244"/>
    </row>
    <row r="147" spans="3:16" ht="15" customHeight="1">
      <c r="P147" s="244"/>
    </row>
    <row r="148" spans="3:16" ht="15" customHeight="1">
      <c r="P148" s="244"/>
    </row>
    <row r="149" spans="3:16" ht="15" customHeight="1">
      <c r="P149" s="244"/>
    </row>
    <row r="150" spans="3:16" ht="15" customHeight="1">
      <c r="P150" s="244"/>
    </row>
    <row r="151" spans="3:16" ht="15" customHeight="1">
      <c r="P151" s="244"/>
    </row>
    <row r="152" spans="3:16" ht="15" customHeight="1">
      <c r="P152" s="244"/>
    </row>
    <row r="153" spans="3:16" ht="15" customHeight="1">
      <c r="P153" s="244"/>
    </row>
    <row r="154" spans="3:16" ht="15" customHeight="1">
      <c r="P154" s="244"/>
    </row>
    <row r="155" spans="3:16" ht="15" customHeight="1">
      <c r="P155" s="244"/>
    </row>
    <row r="156" spans="3:16" ht="15" customHeight="1">
      <c r="P156" s="244"/>
    </row>
    <row r="157" spans="3:16" ht="15" customHeight="1">
      <c r="P157" s="244"/>
    </row>
    <row r="158" spans="3:16" ht="15" customHeight="1">
      <c r="P158" s="244"/>
    </row>
    <row r="159" spans="3:16" ht="15" customHeight="1">
      <c r="P159" s="244"/>
    </row>
    <row r="160" spans="3:16" ht="15" customHeight="1">
      <c r="P160" s="244"/>
    </row>
    <row r="161" spans="16:16" ht="15" customHeight="1">
      <c r="P161" s="244"/>
    </row>
    <row r="162" spans="16:16" ht="15" customHeight="1">
      <c r="P162" s="244"/>
    </row>
    <row r="163" spans="16:16" ht="15" customHeight="1">
      <c r="P163" s="244"/>
    </row>
    <row r="164" spans="16:16" ht="15" customHeight="1">
      <c r="P164" s="244"/>
    </row>
    <row r="165" spans="16:16" ht="15" customHeight="1">
      <c r="P165" s="244"/>
    </row>
    <row r="166" spans="16:16" ht="15" customHeight="1">
      <c r="P166" s="244"/>
    </row>
    <row r="167" spans="16:16" ht="15" customHeight="1">
      <c r="P167" s="244"/>
    </row>
    <row r="168" spans="16:16" ht="15" customHeight="1">
      <c r="P168" s="244"/>
    </row>
    <row r="169" spans="16:16" ht="15" customHeight="1">
      <c r="P169" s="244"/>
    </row>
  </sheetData>
  <autoFilter ref="C3:M138"/>
  <mergeCells count="10">
    <mergeCell ref="D1:N1"/>
    <mergeCell ref="N2:N3"/>
    <mergeCell ref="U4:V4"/>
    <mergeCell ref="H2:I2"/>
    <mergeCell ref="A2:A3"/>
    <mergeCell ref="B2:B3"/>
    <mergeCell ref="D2:E2"/>
    <mergeCell ref="F2:G2"/>
    <mergeCell ref="L2:M2"/>
    <mergeCell ref="J2:K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9900"/>
  </sheetPr>
  <dimension ref="A1:R187"/>
  <sheetViews>
    <sheetView zoomScale="90" zoomScaleNormal="90" workbookViewId="0">
      <selection activeCell="D65" sqref="D65"/>
    </sheetView>
  </sheetViews>
  <sheetFormatPr baseColWidth="10" defaultRowHeight="12.75"/>
  <cols>
    <col min="1" max="1" width="14" customWidth="1"/>
    <col min="2" max="2" width="31.28515625" customWidth="1"/>
    <col min="3" max="3" width="12.42578125" customWidth="1"/>
    <col min="4" max="4" width="15.28515625" customWidth="1"/>
    <col min="5" max="5" width="12.7109375" bestFit="1" customWidth="1"/>
    <col min="6" max="6" width="17.140625" customWidth="1"/>
    <col min="7" max="7" width="14" customWidth="1"/>
    <col min="9" max="9" width="13.42578125" customWidth="1"/>
    <col min="10" max="10" width="19.7109375" customWidth="1"/>
    <col min="12" max="12" width="13.140625" customWidth="1"/>
    <col min="18" max="18" width="12.28515625" customWidth="1"/>
  </cols>
  <sheetData>
    <row r="1" spans="1:7" ht="29.25" customHeight="1" thickBot="1">
      <c r="A1" s="584" t="s">
        <v>529</v>
      </c>
      <c r="B1" s="585"/>
      <c r="C1" s="585"/>
      <c r="D1" s="586"/>
    </row>
    <row r="2" spans="1:7" s="2" customFormat="1" ht="27.75" customHeight="1" thickBot="1">
      <c r="A2" s="567" t="s">
        <v>915</v>
      </c>
      <c r="B2" s="567" t="s">
        <v>157</v>
      </c>
      <c r="C2" s="567" t="s">
        <v>159</v>
      </c>
      <c r="D2" s="567" t="s">
        <v>193</v>
      </c>
    </row>
    <row r="3" spans="1:7" ht="18.75" customHeight="1">
      <c r="A3" s="556" t="s">
        <v>889</v>
      </c>
      <c r="B3" s="557" t="s">
        <v>300</v>
      </c>
      <c r="C3" s="557">
        <f t="shared" ref="C3:C18" si="0">VLOOKUP(A3,$E$69:$F$88,2,0)</f>
        <v>1621346</v>
      </c>
      <c r="D3" s="561">
        <f>C3/C$19</f>
        <v>0.69404587772930626</v>
      </c>
      <c r="E3" s="10"/>
      <c r="F3" s="10"/>
      <c r="G3" s="9"/>
    </row>
    <row r="4" spans="1:7" ht="15">
      <c r="A4" s="556" t="s">
        <v>3</v>
      </c>
      <c r="B4" s="557" t="s">
        <v>187</v>
      </c>
      <c r="C4" s="557">
        <f t="shared" si="0"/>
        <v>330430</v>
      </c>
      <c r="D4" s="561">
        <f t="shared" ref="D4:D18" si="1">C4/C$19</f>
        <v>0.14144641512551587</v>
      </c>
      <c r="E4" s="15"/>
      <c r="F4" s="10"/>
      <c r="G4" s="9"/>
    </row>
    <row r="5" spans="1:7" ht="15">
      <c r="A5" s="556" t="s">
        <v>2</v>
      </c>
      <c r="B5" s="557" t="s">
        <v>186</v>
      </c>
      <c r="C5" s="557">
        <f t="shared" si="0"/>
        <v>82600</v>
      </c>
      <c r="D5" s="561">
        <f t="shared" si="1"/>
        <v>3.535839327351515E-2</v>
      </c>
      <c r="E5" s="15"/>
      <c r="F5" s="10"/>
      <c r="G5" s="9"/>
    </row>
    <row r="6" spans="1:7" ht="15">
      <c r="A6" s="556" t="s">
        <v>1069</v>
      </c>
      <c r="B6" s="557" t="s">
        <v>1070</v>
      </c>
      <c r="C6" s="557">
        <f t="shared" si="0"/>
        <v>64674</v>
      </c>
      <c r="D6" s="561">
        <f t="shared" si="1"/>
        <v>2.7684851411275045E-2</v>
      </c>
      <c r="E6" s="15"/>
      <c r="F6" s="10"/>
      <c r="G6" s="9"/>
    </row>
    <row r="7" spans="1:7" ht="15">
      <c r="A7" s="556" t="s">
        <v>583</v>
      </c>
      <c r="B7" s="557" t="s">
        <v>261</v>
      </c>
      <c r="C7" s="557">
        <f t="shared" si="0"/>
        <v>61290</v>
      </c>
      <c r="D7" s="561">
        <f t="shared" si="1"/>
        <v>2.6236270263120382E-2</v>
      </c>
      <c r="E7" s="15"/>
      <c r="F7" s="10"/>
      <c r="G7" s="9"/>
    </row>
    <row r="8" spans="1:7" s="185" customFormat="1" ht="12.75" customHeight="1">
      <c r="A8" s="556" t="s">
        <v>4</v>
      </c>
      <c r="B8" s="557" t="s">
        <v>188</v>
      </c>
      <c r="C8" s="557">
        <f t="shared" si="0"/>
        <v>46284</v>
      </c>
      <c r="D8" s="561">
        <f t="shared" si="1"/>
        <v>1.9812686129193405E-2</v>
      </c>
      <c r="E8" s="15"/>
      <c r="F8" s="10"/>
      <c r="G8" s="9"/>
    </row>
    <row r="9" spans="1:7" s="179" customFormat="1" ht="17.25" customHeight="1">
      <c r="A9" s="556" t="s">
        <v>5</v>
      </c>
      <c r="B9" s="557" t="s">
        <v>189</v>
      </c>
      <c r="C9" s="557">
        <f t="shared" si="0"/>
        <v>42175</v>
      </c>
      <c r="D9" s="561">
        <f t="shared" si="1"/>
        <v>1.8053755887536337E-2</v>
      </c>
      <c r="E9" s="15"/>
      <c r="F9" s="10"/>
      <c r="G9" s="9"/>
    </row>
    <row r="10" spans="1:7" s="236" customFormat="1" ht="17.25" customHeight="1">
      <c r="A10" s="556" t="s">
        <v>587</v>
      </c>
      <c r="B10" s="557" t="s">
        <v>200</v>
      </c>
      <c r="C10" s="557">
        <f t="shared" si="0"/>
        <v>31712</v>
      </c>
      <c r="D10" s="561">
        <f t="shared" si="1"/>
        <v>1.3574883383652694E-2</v>
      </c>
      <c r="E10" s="15"/>
      <c r="F10" s="10"/>
      <c r="G10" s="9"/>
    </row>
    <row r="11" spans="1:7" s="13" customFormat="1" ht="17.25" customHeight="1">
      <c r="A11" s="556" t="s">
        <v>597</v>
      </c>
      <c r="B11" s="557" t="s">
        <v>204</v>
      </c>
      <c r="C11" s="557">
        <f t="shared" si="0"/>
        <v>29503</v>
      </c>
      <c r="D11" s="561">
        <f t="shared" si="1"/>
        <v>1.2629281800829509E-2</v>
      </c>
      <c r="E11" s="15"/>
      <c r="F11" s="10"/>
      <c r="G11" s="9"/>
    </row>
    <row r="12" spans="1:7" s="13" customFormat="1" ht="17.25" customHeight="1">
      <c r="A12" s="556" t="s">
        <v>575</v>
      </c>
      <c r="B12" s="557" t="s">
        <v>263</v>
      </c>
      <c r="C12" s="557">
        <f t="shared" si="0"/>
        <v>21214</v>
      </c>
      <c r="D12" s="561">
        <f t="shared" si="1"/>
        <v>9.0810285097378991E-3</v>
      </c>
      <c r="E12" s="15"/>
      <c r="F12" s="10"/>
      <c r="G12" s="9"/>
    </row>
    <row r="13" spans="1:7" s="13" customFormat="1" ht="17.25" customHeight="1">
      <c r="A13" s="556" t="s">
        <v>593</v>
      </c>
      <c r="B13" s="557" t="s">
        <v>262</v>
      </c>
      <c r="C13" s="557">
        <f t="shared" si="0"/>
        <v>3680</v>
      </c>
      <c r="D13" s="561">
        <f t="shared" si="1"/>
        <v>1.5752891918466799E-3</v>
      </c>
      <c r="E13" s="15"/>
      <c r="F13" s="10"/>
      <c r="G13" s="9"/>
    </row>
    <row r="14" spans="1:7" s="175" customFormat="1" ht="17.25" customHeight="1">
      <c r="A14" s="556" t="s">
        <v>579</v>
      </c>
      <c r="B14" s="557" t="s">
        <v>209</v>
      </c>
      <c r="C14" s="557">
        <f t="shared" si="0"/>
        <v>663</v>
      </c>
      <c r="D14" s="561">
        <f t="shared" si="1"/>
        <v>2.8380889516150783E-4</v>
      </c>
      <c r="E14" s="15"/>
      <c r="F14" s="10"/>
      <c r="G14" s="9"/>
    </row>
    <row r="15" spans="1:7" s="175" customFormat="1" ht="17.25" customHeight="1">
      <c r="A15" s="556" t="s">
        <v>926</v>
      </c>
      <c r="B15" s="557" t="s">
        <v>598</v>
      </c>
      <c r="C15" s="557">
        <f t="shared" si="0"/>
        <v>485</v>
      </c>
      <c r="D15" s="561">
        <f t="shared" si="1"/>
        <v>2.0761284186022818E-4</v>
      </c>
      <c r="E15" s="15"/>
      <c r="F15" s="10"/>
      <c r="G15" s="9"/>
    </row>
    <row r="16" spans="1:7" s="13" customFormat="1" ht="17.25" customHeight="1">
      <c r="A16" s="556" t="s">
        <v>591</v>
      </c>
      <c r="B16" s="557" t="s">
        <v>264</v>
      </c>
      <c r="C16" s="557">
        <f t="shared" si="0"/>
        <v>17</v>
      </c>
      <c r="D16" s="561">
        <f t="shared" si="1"/>
        <v>7.2771511579873797E-6</v>
      </c>
      <c r="E16" s="15"/>
      <c r="F16" s="10"/>
      <c r="G16" s="9"/>
    </row>
    <row r="17" spans="1:18" s="175" customFormat="1" ht="17.25" customHeight="1">
      <c r="A17" s="556" t="s">
        <v>589</v>
      </c>
      <c r="B17" s="557" t="s">
        <v>259</v>
      </c>
      <c r="C17" s="557">
        <f t="shared" si="0"/>
        <v>5</v>
      </c>
      <c r="D17" s="561">
        <f t="shared" si="1"/>
        <v>2.1403385758786412E-6</v>
      </c>
      <c r="E17" s="15"/>
      <c r="F17" s="10"/>
      <c r="G17" s="9"/>
    </row>
    <row r="18" spans="1:18" s="177" customFormat="1" ht="17.25" customHeight="1" thickBot="1">
      <c r="A18" s="562" t="s">
        <v>675</v>
      </c>
      <c r="B18" s="563" t="s">
        <v>909</v>
      </c>
      <c r="C18" s="563">
        <f t="shared" si="0"/>
        <v>1</v>
      </c>
      <c r="D18" s="564">
        <f t="shared" si="1"/>
        <v>4.2806771517572823E-7</v>
      </c>
      <c r="E18" s="15"/>
      <c r="F18" s="10"/>
      <c r="G18" s="9"/>
    </row>
    <row r="19" spans="1:18" s="13" customFormat="1" ht="24" customHeight="1" thickBot="1">
      <c r="A19" s="565"/>
      <c r="B19" s="559" t="s">
        <v>1109</v>
      </c>
      <c r="C19" s="559">
        <f>SUM(C3:C18)</f>
        <v>2336079</v>
      </c>
      <c r="D19" s="560">
        <f>+C19/$C$19</f>
        <v>1</v>
      </c>
      <c r="E19" s="15"/>
      <c r="F19" s="10"/>
      <c r="G19" s="9"/>
    </row>
    <row r="20" spans="1:18" s="187" customFormat="1" ht="17.25" customHeight="1">
      <c r="A20" s="88"/>
      <c r="B20" s="91"/>
      <c r="C20" s="33">
        <v>1614757</v>
      </c>
      <c r="D20" s="2"/>
      <c r="E20" s="15"/>
      <c r="F20" s="10"/>
      <c r="G20" s="9"/>
    </row>
    <row r="21" spans="1:18" s="185" customFormat="1" ht="15.75" customHeight="1">
      <c r="A21" s="88"/>
      <c r="B21" s="91"/>
      <c r="C21" s="33">
        <v>1614757</v>
      </c>
      <c r="D21" s="2"/>
      <c r="E21" s="15"/>
      <c r="F21" s="10"/>
      <c r="G21" s="9"/>
      <c r="I21" s="551" t="str">
        <f>'1.COBERTURA  DANE'!C1</f>
        <v>Diciembre 2017</v>
      </c>
      <c r="R21" s="551" t="str">
        <f>'1.COBERTURA  DANE'!C1</f>
        <v>Diciembre 2017</v>
      </c>
    </row>
    <row r="22" spans="1:18" s="185" customFormat="1" ht="23.25" customHeight="1">
      <c r="A22"/>
      <c r="B22"/>
      <c r="C22" s="33">
        <v>1614757</v>
      </c>
      <c r="D22" s="32">
        <f>SUM(C22:C22)</f>
        <v>1614757</v>
      </c>
      <c r="E22" s="15"/>
      <c r="F22" s="10"/>
      <c r="G22" s="9"/>
    </row>
    <row r="23" spans="1:18">
      <c r="E23" s="15"/>
      <c r="F23" s="13"/>
      <c r="G23" s="13"/>
      <c r="H23" s="13"/>
    </row>
    <row r="24" spans="1:18" s="13" customFormat="1" ht="21.75" customHeight="1" thickBot="1">
      <c r="A24" s="583" t="s">
        <v>530</v>
      </c>
      <c r="B24" s="583"/>
      <c r="C24" s="583"/>
      <c r="D24" s="583"/>
      <c r="E24" s="15"/>
    </row>
    <row r="25" spans="1:18" ht="26.25" customHeight="1" thickBot="1">
      <c r="A25" s="567" t="s">
        <v>915</v>
      </c>
      <c r="B25" s="567" t="s">
        <v>195</v>
      </c>
      <c r="C25" s="567" t="s">
        <v>196</v>
      </c>
      <c r="D25" s="567" t="s">
        <v>197</v>
      </c>
      <c r="F25" s="13"/>
      <c r="G25" s="13"/>
      <c r="H25" s="13"/>
    </row>
    <row r="26" spans="1:18" ht="24.75" customHeight="1">
      <c r="A26" s="556" t="s">
        <v>198</v>
      </c>
      <c r="B26" s="557" t="s">
        <v>261</v>
      </c>
      <c r="C26" s="557">
        <f t="shared" ref="C26:C44" si="2">IFERROR(VLOOKUP(A26,$A$68:$B$90,2,0),0)</f>
        <v>1661527</v>
      </c>
      <c r="D26" s="561">
        <f>C26/$C$45</f>
        <v>0.44914814619581894</v>
      </c>
    </row>
    <row r="27" spans="1:18" ht="20.25" customHeight="1">
      <c r="A27" s="556" t="s">
        <v>199</v>
      </c>
      <c r="B27" s="557" t="s">
        <v>200</v>
      </c>
      <c r="C27" s="557">
        <f t="shared" si="2"/>
        <v>543593</v>
      </c>
      <c r="D27" s="561">
        <f>C27/$C$45</f>
        <v>0.14694542323719315</v>
      </c>
    </row>
    <row r="28" spans="1:18" ht="15">
      <c r="A28" s="556" t="s">
        <v>203</v>
      </c>
      <c r="B28" s="557" t="s">
        <v>204</v>
      </c>
      <c r="C28" s="557">
        <f t="shared" si="2"/>
        <v>484830</v>
      </c>
      <c r="D28" s="561">
        <f t="shared" ref="D28:D44" si="3">C28/$C$45</f>
        <v>0.13106046168381189</v>
      </c>
    </row>
    <row r="29" spans="1:18" s="13" customFormat="1" ht="15">
      <c r="A29" s="556" t="s">
        <v>1071</v>
      </c>
      <c r="B29" s="557" t="s">
        <v>1070</v>
      </c>
      <c r="C29" s="557">
        <f t="shared" si="2"/>
        <v>441945</v>
      </c>
      <c r="D29" s="561">
        <f t="shared" si="3"/>
        <v>0.11946768091671769</v>
      </c>
      <c r="E29" s="227"/>
    </row>
    <row r="30" spans="1:18" ht="15">
      <c r="A30" s="556" t="s">
        <v>205</v>
      </c>
      <c r="B30" s="557" t="s">
        <v>263</v>
      </c>
      <c r="C30" s="557">
        <f t="shared" si="2"/>
        <v>297318</v>
      </c>
      <c r="D30" s="561">
        <f t="shared" si="3"/>
        <v>8.0371747513370825E-2</v>
      </c>
      <c r="E30" s="227"/>
      <c r="F30" s="20"/>
      <c r="G30" s="20"/>
      <c r="P30" s="10"/>
      <c r="Q30" s="9"/>
    </row>
    <row r="31" spans="1:18" ht="15">
      <c r="A31" s="556" t="s">
        <v>891</v>
      </c>
      <c r="B31" s="557" t="s">
        <v>300</v>
      </c>
      <c r="C31" s="557">
        <f t="shared" si="2"/>
        <v>94903</v>
      </c>
      <c r="D31" s="561">
        <f t="shared" si="3"/>
        <v>2.5654417002204478E-2</v>
      </c>
      <c r="E31" s="227"/>
      <c r="F31" s="20"/>
      <c r="G31" s="20"/>
      <c r="H31" s="19"/>
      <c r="I31" s="20"/>
      <c r="P31" s="10"/>
      <c r="Q31" s="9"/>
    </row>
    <row r="32" spans="1:18" ht="15">
      <c r="A32" s="556" t="s">
        <v>208</v>
      </c>
      <c r="B32" s="557" t="s">
        <v>209</v>
      </c>
      <c r="C32" s="557">
        <f t="shared" si="2"/>
        <v>76176</v>
      </c>
      <c r="D32" s="561">
        <f t="shared" si="3"/>
        <v>2.0592087389860472E-2</v>
      </c>
      <c r="E32" s="227"/>
      <c r="F32" s="20"/>
      <c r="G32" s="20"/>
      <c r="H32" s="19"/>
      <c r="I32" s="20"/>
      <c r="P32" s="10"/>
      <c r="Q32" s="9"/>
    </row>
    <row r="33" spans="1:17" ht="15">
      <c r="A33" s="556" t="s">
        <v>207</v>
      </c>
      <c r="B33" s="557" t="s">
        <v>262</v>
      </c>
      <c r="C33" s="557">
        <f t="shared" si="2"/>
        <v>68804</v>
      </c>
      <c r="D33" s="561">
        <f t="shared" si="3"/>
        <v>1.8599269858905167E-2</v>
      </c>
      <c r="E33" s="227"/>
      <c r="F33" s="20"/>
      <c r="G33" s="20"/>
      <c r="H33" s="19"/>
      <c r="I33" s="20"/>
      <c r="P33" s="10"/>
      <c r="Q33" s="9"/>
    </row>
    <row r="34" spans="1:17" ht="15">
      <c r="A34" s="556" t="s">
        <v>652</v>
      </c>
      <c r="B34" s="557" t="s">
        <v>187</v>
      </c>
      <c r="C34" s="557">
        <f t="shared" si="2"/>
        <v>12669</v>
      </c>
      <c r="D34" s="561">
        <f t="shared" si="3"/>
        <v>3.4247158572534961E-3</v>
      </c>
      <c r="E34" s="227"/>
      <c r="F34" s="20"/>
      <c r="G34" s="20"/>
      <c r="H34" s="19"/>
      <c r="I34" s="20"/>
      <c r="P34" s="10"/>
      <c r="Q34" s="9"/>
    </row>
    <row r="35" spans="1:17" ht="15">
      <c r="A35" s="556" t="s">
        <v>211</v>
      </c>
      <c r="B35" s="557" t="s">
        <v>260</v>
      </c>
      <c r="C35" s="557">
        <f t="shared" si="2"/>
        <v>9712</v>
      </c>
      <c r="D35" s="561">
        <f t="shared" si="3"/>
        <v>2.6253722003035723E-3</v>
      </c>
      <c r="E35" s="227"/>
      <c r="F35" s="20"/>
      <c r="G35" s="20"/>
      <c r="H35" s="19"/>
      <c r="I35" s="20"/>
      <c r="P35" s="10"/>
      <c r="Q35" s="9"/>
    </row>
    <row r="36" spans="1:17" ht="15">
      <c r="A36" s="556" t="s">
        <v>212</v>
      </c>
      <c r="B36" s="557" t="s">
        <v>258</v>
      </c>
      <c r="C36" s="557">
        <f t="shared" si="2"/>
        <v>2773</v>
      </c>
      <c r="D36" s="561">
        <f t="shared" si="3"/>
        <v>7.4960431542852202E-4</v>
      </c>
      <c r="E36" s="227"/>
      <c r="F36" s="20"/>
      <c r="G36" s="20"/>
      <c r="H36" s="19"/>
      <c r="I36" s="20"/>
      <c r="P36" s="10"/>
      <c r="Q36" s="9"/>
    </row>
    <row r="37" spans="1:17" s="244" customFormat="1" ht="15">
      <c r="A37" s="556" t="s">
        <v>650</v>
      </c>
      <c r="B37" s="557" t="s">
        <v>186</v>
      </c>
      <c r="C37" s="557">
        <f t="shared" si="2"/>
        <v>2577</v>
      </c>
      <c r="D37" s="561">
        <f t="shared" si="3"/>
        <v>6.9662110380789807E-4</v>
      </c>
      <c r="F37" s="20"/>
      <c r="G37" s="20"/>
      <c r="H37" s="19"/>
      <c r="I37" s="20"/>
      <c r="P37" s="10"/>
      <c r="Q37" s="9"/>
    </row>
    <row r="38" spans="1:17" ht="15">
      <c r="A38" s="556" t="s">
        <v>179</v>
      </c>
      <c r="B38" s="557" t="s">
        <v>264</v>
      </c>
      <c r="C38" s="557">
        <f t="shared" si="2"/>
        <v>1563</v>
      </c>
      <c r="D38" s="561">
        <f t="shared" si="3"/>
        <v>4.2251408042364943E-4</v>
      </c>
      <c r="E38" s="227"/>
      <c r="F38" s="20"/>
      <c r="G38" s="20"/>
      <c r="H38" s="19"/>
      <c r="I38" s="20"/>
      <c r="P38" s="10"/>
      <c r="Q38" s="9"/>
    </row>
    <row r="39" spans="1:17" s="187" customFormat="1" ht="28.5" customHeight="1">
      <c r="A39" s="556" t="s">
        <v>658</v>
      </c>
      <c r="B39" s="557" t="s">
        <v>188</v>
      </c>
      <c r="C39" s="557">
        <f t="shared" si="2"/>
        <v>702</v>
      </c>
      <c r="D39" s="561">
        <f t="shared" si="3"/>
        <v>1.8976640080447979E-4</v>
      </c>
      <c r="E39" s="20"/>
      <c r="F39" s="20"/>
      <c r="G39" s="20"/>
      <c r="H39" s="19"/>
      <c r="I39" s="20"/>
      <c r="P39" s="10"/>
      <c r="Q39" s="9"/>
    </row>
    <row r="40" spans="1:17" s="185" customFormat="1" ht="14.25" customHeight="1">
      <c r="A40" s="556" t="s">
        <v>636</v>
      </c>
      <c r="B40" s="557" t="s">
        <v>189</v>
      </c>
      <c r="C40" s="557">
        <f t="shared" si="2"/>
        <v>149</v>
      </c>
      <c r="D40" s="561">
        <f t="shared" si="3"/>
        <v>4.0278053732004966E-5</v>
      </c>
      <c r="E40" s="20"/>
      <c r="F40" s="20"/>
      <c r="G40" s="20"/>
      <c r="H40" s="19"/>
      <c r="I40" s="20"/>
      <c r="P40" s="10"/>
      <c r="Q40" s="9"/>
    </row>
    <row r="41" spans="1:17" s="13" customFormat="1" ht="15">
      <c r="A41" s="556" t="s">
        <v>214</v>
      </c>
      <c r="B41" s="557" t="s">
        <v>259</v>
      </c>
      <c r="C41" s="557">
        <f t="shared" si="2"/>
        <v>32</v>
      </c>
      <c r="D41" s="561">
        <f t="shared" si="3"/>
        <v>8.6503202645916718E-6</v>
      </c>
      <c r="E41" s="20"/>
      <c r="F41" s="20"/>
      <c r="G41" s="20"/>
      <c r="H41" s="19"/>
      <c r="I41" s="20"/>
      <c r="P41" s="10"/>
      <c r="Q41" s="9"/>
    </row>
    <row r="42" spans="1:17" s="177" customFormat="1" ht="15">
      <c r="A42" s="556" t="s">
        <v>621</v>
      </c>
      <c r="B42" s="557" t="s">
        <v>1053</v>
      </c>
      <c r="C42" s="557">
        <f t="shared" si="2"/>
        <v>6</v>
      </c>
      <c r="D42" s="561">
        <f t="shared" si="3"/>
        <v>1.6219350496109383E-6</v>
      </c>
      <c r="E42" s="20"/>
      <c r="F42" s="20"/>
      <c r="G42" s="20"/>
      <c r="H42" s="19"/>
      <c r="I42" s="20"/>
      <c r="P42" s="10"/>
      <c r="Q42" s="9"/>
    </row>
    <row r="43" spans="1:17" s="13" customFormat="1" ht="15">
      <c r="A43" s="556" t="s">
        <v>654</v>
      </c>
      <c r="B43" s="557" t="s">
        <v>819</v>
      </c>
      <c r="C43" s="557">
        <f t="shared" si="2"/>
        <v>4</v>
      </c>
      <c r="D43" s="561">
        <f t="shared" si="3"/>
        <v>1.081290033073959E-6</v>
      </c>
      <c r="E43" s="20"/>
      <c r="F43" s="20"/>
      <c r="G43" s="20"/>
      <c r="H43" s="19"/>
      <c r="I43" s="20"/>
      <c r="P43" s="10"/>
      <c r="Q43" s="9"/>
    </row>
    <row r="44" spans="1:17" s="227" customFormat="1" ht="15.75" thickBot="1">
      <c r="A44" s="568" t="s">
        <v>213</v>
      </c>
      <c r="B44" s="558" t="s">
        <v>218</v>
      </c>
      <c r="C44" s="558">
        <f t="shared" si="2"/>
        <v>2</v>
      </c>
      <c r="D44" s="569">
        <f t="shared" si="3"/>
        <v>5.4064501653697949E-7</v>
      </c>
      <c r="E44" s="20"/>
      <c r="F44" s="20"/>
      <c r="G44" s="20"/>
      <c r="H44" s="19"/>
      <c r="I44" s="20"/>
      <c r="P44" s="10"/>
      <c r="Q44" s="9"/>
    </row>
    <row r="45" spans="1:17" s="185" customFormat="1" ht="24.75" customHeight="1" thickBot="1">
      <c r="A45" s="570"/>
      <c r="B45" s="559" t="s">
        <v>1110</v>
      </c>
      <c r="C45" s="559">
        <f>SUM(C26:C44)</f>
        <v>3699285</v>
      </c>
      <c r="D45" s="560">
        <f>(C45/C$45)</f>
        <v>1</v>
      </c>
      <c r="E45" s="20"/>
      <c r="F45" s="20"/>
      <c r="G45" s="20"/>
      <c r="H45" s="19"/>
      <c r="I45" s="20"/>
      <c r="P45" s="10"/>
      <c r="Q45" s="9"/>
    </row>
    <row r="46" spans="1:17" ht="15.75" customHeight="1">
      <c r="A46" s="88"/>
      <c r="B46" s="91"/>
      <c r="C46" s="244"/>
      <c r="D46" s="244"/>
      <c r="F46" s="8"/>
      <c r="J46" s="566" t="s">
        <v>1122</v>
      </c>
    </row>
    <row r="47" spans="1:17" s="244" customFormat="1">
      <c r="A47" s="88"/>
      <c r="B47" s="91"/>
      <c r="C47"/>
      <c r="D47"/>
    </row>
    <row r="48" spans="1:17" s="244" customFormat="1" ht="18.75" customHeight="1">
      <c r="A48" s="88"/>
      <c r="B48" s="91"/>
    </row>
    <row r="49" spans="1:17" s="244" customFormat="1">
      <c r="A49" s="88"/>
      <c r="B49" s="91"/>
    </row>
    <row r="50" spans="1:17" s="244" customFormat="1" ht="15.75" thickBot="1">
      <c r="A50" s="583" t="s">
        <v>825</v>
      </c>
      <c r="B50" s="583"/>
      <c r="C50" s="583"/>
      <c r="D50" s="583"/>
      <c r="F50" s="20"/>
      <c r="G50" s="20"/>
      <c r="H50" s="19"/>
      <c r="I50" s="20"/>
      <c r="P50" s="10"/>
      <c r="Q50" s="9"/>
    </row>
    <row r="51" spans="1:17" s="244" customFormat="1" ht="26.25" thickBot="1">
      <c r="A51" s="567" t="s">
        <v>915</v>
      </c>
      <c r="B51" s="567" t="s">
        <v>195</v>
      </c>
      <c r="C51" s="567" t="s">
        <v>196</v>
      </c>
      <c r="D51" s="567" t="s">
        <v>197</v>
      </c>
      <c r="F51" s="20"/>
      <c r="G51" s="20"/>
      <c r="H51" s="19"/>
      <c r="I51" s="20"/>
      <c r="P51" s="10"/>
      <c r="Q51" s="9"/>
    </row>
    <row r="52" spans="1:17" s="244" customFormat="1" ht="15">
      <c r="A52" s="30" t="s">
        <v>270</v>
      </c>
      <c r="B52" s="30" t="s">
        <v>271</v>
      </c>
      <c r="C52" s="37">
        <f>C58-SUM(C53:C57)</f>
        <v>92591</v>
      </c>
      <c r="D52" s="38">
        <f t="shared" ref="D52:D57" si="4">(C52/C$58)*100</f>
        <v>49.230106657875986</v>
      </c>
      <c r="F52" s="20"/>
      <c r="G52" s="20"/>
      <c r="H52" s="19"/>
      <c r="I52" s="20"/>
      <c r="P52" s="10"/>
      <c r="Q52" s="9"/>
    </row>
    <row r="53" spans="1:17" s="244" customFormat="1" ht="31.5" customHeight="1">
      <c r="A53" s="30" t="s">
        <v>1097</v>
      </c>
      <c r="B53" s="30" t="s">
        <v>1096</v>
      </c>
      <c r="C53" s="37">
        <v>56007</v>
      </c>
      <c r="D53" s="38">
        <f t="shared" si="4"/>
        <v>29.778602494709645</v>
      </c>
      <c r="F53" s="20"/>
      <c r="G53" s="20"/>
      <c r="H53" s="19"/>
      <c r="I53" s="20"/>
      <c r="P53" s="10"/>
      <c r="Q53" s="9"/>
    </row>
    <row r="54" spans="1:17" s="244" customFormat="1" ht="16.5" customHeight="1">
      <c r="A54" s="30" t="s">
        <v>1094</v>
      </c>
      <c r="B54" s="30" t="s">
        <v>1095</v>
      </c>
      <c r="C54" s="37">
        <v>26187</v>
      </c>
      <c r="D54" s="38">
        <f t="shared" si="4"/>
        <v>13.923478556769</v>
      </c>
      <c r="F54" s="20"/>
      <c r="G54" s="20"/>
      <c r="H54" s="19"/>
      <c r="I54" s="20"/>
      <c r="P54" s="10"/>
      <c r="Q54" s="9"/>
    </row>
    <row r="55" spans="1:17" s="244" customFormat="1" ht="16.5" customHeight="1">
      <c r="A55" s="30" t="s">
        <v>494</v>
      </c>
      <c r="B55" s="30" t="s">
        <v>265</v>
      </c>
      <c r="C55" s="37">
        <v>7739</v>
      </c>
      <c r="D55" s="38">
        <f t="shared" si="4"/>
        <v>4.1147821648464999</v>
      </c>
      <c r="F55" s="20"/>
      <c r="G55" s="20"/>
      <c r="H55" s="19"/>
      <c r="I55" s="20"/>
      <c r="P55" s="10"/>
      <c r="Q55" s="9"/>
    </row>
    <row r="56" spans="1:17" s="244" customFormat="1" ht="15">
      <c r="A56" s="30" t="s">
        <v>493</v>
      </c>
      <c r="B56" s="30" t="s">
        <v>267</v>
      </c>
      <c r="C56" s="37">
        <v>3674</v>
      </c>
      <c r="D56" s="38">
        <f t="shared" si="4"/>
        <v>1.9534448473505672</v>
      </c>
      <c r="E56" s="20"/>
      <c r="F56" s="20"/>
      <c r="G56" s="20"/>
      <c r="H56" s="19"/>
      <c r="I56" s="20"/>
      <c r="P56" s="10"/>
      <c r="Q56" s="9"/>
    </row>
    <row r="57" spans="1:17" s="244" customFormat="1" ht="15" thickBot="1">
      <c r="A57" s="30" t="s">
        <v>269</v>
      </c>
      <c r="B57" s="30" t="s">
        <v>268</v>
      </c>
      <c r="C57" s="37">
        <v>1880</v>
      </c>
      <c r="D57" s="38">
        <f t="shared" si="4"/>
        <v>0.99958527844830336</v>
      </c>
    </row>
    <row r="58" spans="1:17" s="244" customFormat="1" ht="15.75" thickBot="1">
      <c r="A58" s="570" t="s">
        <v>217</v>
      </c>
      <c r="B58" s="559"/>
      <c r="C58" s="559">
        <f>'1.COBERTURA  DANE'!H4+'1.COBERTURA  DANE'!J4</f>
        <v>188078</v>
      </c>
      <c r="D58" s="560">
        <f>(C58/C$58)</f>
        <v>1</v>
      </c>
      <c r="F58" s="8"/>
    </row>
    <row r="59" spans="1:17" s="244" customFormat="1">
      <c r="A59" s="88"/>
      <c r="B59" s="91"/>
    </row>
    <row r="60" spans="1:17" s="244" customFormat="1">
      <c r="A60" s="88"/>
      <c r="B60" s="91"/>
    </row>
    <row r="61" spans="1:17" s="244" customFormat="1">
      <c r="A61" s="460" t="s">
        <v>1079</v>
      </c>
      <c r="B61" s="461" t="s">
        <v>1078</v>
      </c>
    </row>
    <row r="62" spans="1:17" s="244" customFormat="1">
      <c r="A62" s="88"/>
      <c r="B62" s="91"/>
      <c r="I62" s="551" t="str">
        <f>'1.COBERTURA  DANE'!C1</f>
        <v>Diciembre 2017</v>
      </c>
    </row>
    <row r="63" spans="1:17" s="244" customFormat="1">
      <c r="A63" s="88"/>
      <c r="B63" s="91"/>
    </row>
    <row r="64" spans="1:17" s="244" customFormat="1">
      <c r="A64" s="88"/>
      <c r="B64" s="91"/>
    </row>
    <row r="65" spans="1:13" s="244" customFormat="1">
      <c r="A65" s="88"/>
      <c r="B65" s="91"/>
    </row>
    <row r="66" spans="1:13" s="244" customFormat="1" ht="23.25" customHeight="1">
      <c r="A66" s="88"/>
      <c r="B66" s="91"/>
      <c r="I66" s="552"/>
    </row>
    <row r="67" spans="1:13" ht="15" hidden="1">
      <c r="A67" s="483" t="s">
        <v>890</v>
      </c>
      <c r="B67" s="483" t="s">
        <v>233</v>
      </c>
      <c r="C67" s="13"/>
      <c r="D67" s="244"/>
      <c r="I67" s="13"/>
      <c r="J67" s="13"/>
    </row>
    <row r="68" spans="1:13" ht="15.75" hidden="1" customHeight="1">
      <c r="A68" s="484" t="s">
        <v>621</v>
      </c>
      <c r="B68" s="485">
        <v>6</v>
      </c>
      <c r="C68" s="223" t="str">
        <f t="shared" ref="C68:C90" si="5">VLOOKUP(A68,$A$26:$B$44,1,0)</f>
        <v>CCFC55</v>
      </c>
      <c r="D68" s="244"/>
      <c r="E68" s="483" t="s">
        <v>224</v>
      </c>
      <c r="F68" s="483" t="s">
        <v>191</v>
      </c>
      <c r="G68" s="13"/>
      <c r="H68" s="13"/>
      <c r="I68" s="483" t="s">
        <v>890</v>
      </c>
      <c r="J68" s="483" t="s">
        <v>233</v>
      </c>
      <c r="L68" s="244"/>
      <c r="M68" s="244"/>
    </row>
    <row r="69" spans="1:13" ht="16.5" hidden="1" customHeight="1">
      <c r="A69" s="484" t="s">
        <v>211</v>
      </c>
      <c r="B69" s="485">
        <v>9712</v>
      </c>
      <c r="C69" s="223" t="str">
        <f t="shared" si="5"/>
        <v>EAS016</v>
      </c>
      <c r="D69" s="244"/>
      <c r="E69" s="484" t="s">
        <v>5</v>
      </c>
      <c r="F69" s="485">
        <v>42175</v>
      </c>
      <c r="G69" s="160"/>
      <c r="H69" s="13"/>
      <c r="I69" s="484" t="s">
        <v>211</v>
      </c>
      <c r="J69" s="485">
        <v>1</v>
      </c>
      <c r="K69" s="13"/>
      <c r="L69" s="244"/>
      <c r="M69" s="244"/>
    </row>
    <row r="70" spans="1:13" ht="15" hidden="1">
      <c r="A70" s="484" t="s">
        <v>212</v>
      </c>
      <c r="B70" s="485">
        <v>2773</v>
      </c>
      <c r="C70" s="223" t="str">
        <f t="shared" si="5"/>
        <v>EAS027</v>
      </c>
      <c r="D70" s="244"/>
      <c r="E70" s="484" t="s">
        <v>575</v>
      </c>
      <c r="F70" s="485">
        <v>21214</v>
      </c>
      <c r="G70" s="160"/>
      <c r="H70" s="13"/>
      <c r="I70" s="484" t="s">
        <v>205</v>
      </c>
      <c r="J70" s="485">
        <v>4432</v>
      </c>
      <c r="K70" s="13"/>
      <c r="L70" s="244"/>
      <c r="M70" s="244"/>
    </row>
    <row r="71" spans="1:13" ht="15" hidden="1">
      <c r="A71" s="484" t="s">
        <v>205</v>
      </c>
      <c r="B71" s="485">
        <v>297318</v>
      </c>
      <c r="C71" s="223" t="str">
        <f t="shared" si="5"/>
        <v>EPS002</v>
      </c>
      <c r="D71" s="244"/>
      <c r="E71" s="484" t="s">
        <v>579</v>
      </c>
      <c r="F71" s="485">
        <v>663</v>
      </c>
      <c r="G71" s="160"/>
      <c r="H71" s="13"/>
      <c r="I71" s="484" t="s">
        <v>208</v>
      </c>
      <c r="J71" s="485">
        <v>3288</v>
      </c>
      <c r="K71" s="13"/>
      <c r="L71" s="244"/>
      <c r="M71" s="244"/>
    </row>
    <row r="72" spans="1:13" ht="15" hidden="1">
      <c r="A72" s="484" t="s">
        <v>208</v>
      </c>
      <c r="B72" s="485">
        <v>76176</v>
      </c>
      <c r="C72" s="223" t="str">
        <f t="shared" si="5"/>
        <v>EPS005</v>
      </c>
      <c r="D72" s="244"/>
      <c r="E72" s="484" t="s">
        <v>583</v>
      </c>
      <c r="F72" s="485">
        <v>61290</v>
      </c>
      <c r="G72" s="160"/>
      <c r="H72" s="13"/>
      <c r="I72" s="484" t="s">
        <v>198</v>
      </c>
      <c r="J72" s="485">
        <v>7434</v>
      </c>
      <c r="K72" s="13"/>
      <c r="L72" s="244"/>
      <c r="M72" s="244"/>
    </row>
    <row r="73" spans="1:13" ht="15" hidden="1">
      <c r="A73" s="484" t="s">
        <v>198</v>
      </c>
      <c r="B73" s="485">
        <v>1661527</v>
      </c>
      <c r="C73" s="223" t="str">
        <f t="shared" si="5"/>
        <v>EPS010</v>
      </c>
      <c r="D73" s="244"/>
      <c r="E73" s="484" t="s">
        <v>587</v>
      </c>
      <c r="F73" s="485">
        <v>31712</v>
      </c>
      <c r="G73" s="160"/>
      <c r="H73" s="13"/>
      <c r="I73" s="484" t="s">
        <v>199</v>
      </c>
      <c r="J73" s="485">
        <v>857</v>
      </c>
      <c r="K73" s="13"/>
      <c r="L73" s="244"/>
      <c r="M73" s="244"/>
    </row>
    <row r="74" spans="1:13" ht="15" hidden="1">
      <c r="A74" s="484" t="s">
        <v>199</v>
      </c>
      <c r="B74" s="485">
        <v>543593</v>
      </c>
      <c r="C74" s="223" t="str">
        <f t="shared" si="5"/>
        <v>EPS016</v>
      </c>
      <c r="D74" s="244"/>
      <c r="E74" s="484" t="s">
        <v>589</v>
      </c>
      <c r="F74" s="485">
        <v>5</v>
      </c>
      <c r="G74" s="160"/>
      <c r="H74" s="13"/>
      <c r="I74" s="484" t="s">
        <v>214</v>
      </c>
      <c r="J74" s="485">
        <v>4</v>
      </c>
      <c r="K74" s="13"/>
      <c r="L74" s="244"/>
      <c r="M74" s="244"/>
    </row>
    <row r="75" spans="1:13" ht="15" hidden="1">
      <c r="A75" s="484" t="s">
        <v>214</v>
      </c>
      <c r="B75" s="485">
        <v>32</v>
      </c>
      <c r="C75" s="223" t="str">
        <f t="shared" si="5"/>
        <v>EPS017</v>
      </c>
      <c r="E75" s="484" t="s">
        <v>591</v>
      </c>
      <c r="F75" s="485">
        <v>17</v>
      </c>
      <c r="G75" s="160"/>
      <c r="H75" s="13"/>
      <c r="I75" s="484" t="s">
        <v>207</v>
      </c>
      <c r="J75" s="485">
        <v>3398</v>
      </c>
      <c r="K75" s="13"/>
      <c r="L75" s="244"/>
      <c r="M75" s="244"/>
    </row>
    <row r="76" spans="1:13" ht="15" hidden="1">
      <c r="A76" s="484" t="s">
        <v>179</v>
      </c>
      <c r="B76" s="485">
        <v>1563</v>
      </c>
      <c r="C76" s="223" t="str">
        <f t="shared" si="5"/>
        <v>EPS018</v>
      </c>
      <c r="D76" s="13"/>
      <c r="E76" s="484" t="s">
        <v>593</v>
      </c>
      <c r="F76" s="485">
        <v>3680</v>
      </c>
      <c r="G76" s="160"/>
      <c r="H76" s="13"/>
      <c r="I76" s="484" t="s">
        <v>650</v>
      </c>
      <c r="J76" s="485">
        <v>23</v>
      </c>
      <c r="K76" s="13"/>
      <c r="L76" s="244"/>
      <c r="M76" s="244"/>
    </row>
    <row r="77" spans="1:13" ht="15" hidden="1">
      <c r="A77" s="484" t="s">
        <v>207</v>
      </c>
      <c r="B77" s="485">
        <v>68804</v>
      </c>
      <c r="C77" s="223" t="str">
        <f t="shared" si="5"/>
        <v>EPS023</v>
      </c>
      <c r="E77" s="484" t="s">
        <v>675</v>
      </c>
      <c r="F77" s="485">
        <v>1</v>
      </c>
      <c r="G77" s="160"/>
      <c r="I77" s="216" t="s">
        <v>650</v>
      </c>
      <c r="J77" s="217"/>
      <c r="K77" s="13"/>
      <c r="L77" s="244"/>
      <c r="M77" s="244"/>
    </row>
    <row r="78" spans="1:13" ht="15" hidden="1">
      <c r="A78" s="484" t="s">
        <v>213</v>
      </c>
      <c r="B78" s="485">
        <v>2</v>
      </c>
      <c r="C78" s="223" t="str">
        <f t="shared" si="5"/>
        <v>EPS033</v>
      </c>
      <c r="D78" s="13"/>
      <c r="E78" s="484" t="s">
        <v>597</v>
      </c>
      <c r="F78" s="485">
        <v>29503</v>
      </c>
      <c r="G78" s="160"/>
      <c r="I78" s="216" t="s">
        <v>654</v>
      </c>
      <c r="J78" s="217"/>
      <c r="K78" s="13"/>
      <c r="L78" s="244"/>
      <c r="M78" s="244"/>
    </row>
    <row r="79" spans="1:13" ht="15" hidden="1">
      <c r="A79" s="484" t="s">
        <v>203</v>
      </c>
      <c r="B79" s="485">
        <v>484830</v>
      </c>
      <c r="C79" s="223" t="str">
        <f t="shared" si="5"/>
        <v>EPS037</v>
      </c>
      <c r="D79" s="13"/>
      <c r="E79" s="484" t="s">
        <v>889</v>
      </c>
      <c r="F79" s="485">
        <v>1621346</v>
      </c>
      <c r="G79" s="160"/>
      <c r="I79" s="383">
        <f>J78-190176</f>
        <v>-190176</v>
      </c>
      <c r="J79" s="384"/>
      <c r="K79" s="13"/>
      <c r="L79" s="244"/>
      <c r="M79" s="244"/>
    </row>
    <row r="80" spans="1:13" ht="15" hidden="1">
      <c r="A80" s="484" t="s">
        <v>891</v>
      </c>
      <c r="B80" s="485">
        <v>94903</v>
      </c>
      <c r="C80" s="223" t="str">
        <f t="shared" si="5"/>
        <v>EPS040</v>
      </c>
      <c r="D80" s="220"/>
      <c r="E80" s="484" t="s">
        <v>926</v>
      </c>
      <c r="F80" s="485">
        <v>485</v>
      </c>
      <c r="G80" s="160"/>
      <c r="I80" s="383"/>
      <c r="J80" s="384"/>
      <c r="K80" s="13"/>
      <c r="L80" s="244"/>
      <c r="M80" s="244"/>
    </row>
    <row r="81" spans="1:14" ht="15" hidden="1">
      <c r="A81" s="484" t="s">
        <v>1071</v>
      </c>
      <c r="B81" s="485">
        <v>441945</v>
      </c>
      <c r="C81" s="223" t="str">
        <f t="shared" si="5"/>
        <v>EPS044</v>
      </c>
      <c r="D81" s="220"/>
      <c r="E81" s="484" t="s">
        <v>1069</v>
      </c>
      <c r="F81" s="485">
        <v>64674</v>
      </c>
      <c r="G81" s="160"/>
      <c r="I81" s="383"/>
      <c r="J81" s="384"/>
      <c r="K81" s="13"/>
      <c r="L81" s="244"/>
      <c r="M81" s="244"/>
    </row>
    <row r="82" spans="1:14" ht="15" hidden="1">
      <c r="A82" s="484" t="s">
        <v>636</v>
      </c>
      <c r="B82" s="485">
        <v>149</v>
      </c>
      <c r="C82" s="223" t="str">
        <f t="shared" si="5"/>
        <v>EPSIC3</v>
      </c>
      <c r="D82" s="220"/>
      <c r="E82" s="484" t="s">
        <v>2</v>
      </c>
      <c r="F82" s="485">
        <v>82600</v>
      </c>
      <c r="G82" s="160"/>
      <c r="I82" s="383"/>
      <c r="J82" s="384"/>
      <c r="K82" s="13"/>
      <c r="L82" s="244"/>
      <c r="M82" s="244"/>
    </row>
    <row r="83" spans="1:14" ht="15" hidden="1">
      <c r="A83" s="484" t="s">
        <v>650</v>
      </c>
      <c r="B83" s="485">
        <v>2577</v>
      </c>
      <c r="C83" s="223" t="str">
        <f t="shared" si="5"/>
        <v>ESSC02</v>
      </c>
      <c r="D83" s="220"/>
      <c r="E83" s="484" t="s">
        <v>3</v>
      </c>
      <c r="F83" s="485">
        <v>330430</v>
      </c>
      <c r="G83" s="160"/>
      <c r="I83" s="383"/>
      <c r="J83" s="384"/>
      <c r="K83" s="13"/>
      <c r="L83" s="244"/>
      <c r="M83" s="244"/>
    </row>
    <row r="84" spans="1:14" ht="15" hidden="1">
      <c r="A84" s="484" t="s">
        <v>652</v>
      </c>
      <c r="B84" s="485">
        <v>12669</v>
      </c>
      <c r="C84" s="223" t="str">
        <f t="shared" si="5"/>
        <v>ESSC24</v>
      </c>
      <c r="D84" s="220"/>
      <c r="E84" s="484" t="s">
        <v>4</v>
      </c>
      <c r="F84" s="485">
        <v>46284</v>
      </c>
      <c r="G84" s="160"/>
      <c r="I84" s="383"/>
      <c r="J84" s="384"/>
      <c r="K84" s="13"/>
      <c r="L84" s="244"/>
      <c r="M84" s="244"/>
    </row>
    <row r="85" spans="1:14" ht="15" hidden="1">
      <c r="A85" s="484" t="s">
        <v>654</v>
      </c>
      <c r="B85" s="485">
        <v>4</v>
      </c>
      <c r="C85" s="223" t="str">
        <f t="shared" si="5"/>
        <v>ESSC62</v>
      </c>
      <c r="D85" s="220"/>
      <c r="E85" s="150"/>
      <c r="F85" s="151">
        <f>SUM(F69:F84)</f>
        <v>2336079</v>
      </c>
      <c r="G85" s="6">
        <f>F85-C20</f>
        <v>721322</v>
      </c>
      <c r="I85" s="383"/>
      <c r="J85" s="384"/>
      <c r="K85" s="13"/>
      <c r="L85" s="244"/>
      <c r="M85" s="244"/>
    </row>
    <row r="86" spans="1:14" s="187" customFormat="1" ht="15" hidden="1">
      <c r="A86" s="484" t="s">
        <v>658</v>
      </c>
      <c r="B86" s="485">
        <v>702</v>
      </c>
      <c r="C86" s="223" t="str">
        <f t="shared" si="5"/>
        <v>ESSC91</v>
      </c>
      <c r="D86" s="220"/>
      <c r="E86"/>
      <c r="F86"/>
      <c r="G86" s="244"/>
      <c r="I86" s="383"/>
      <c r="J86" s="384"/>
      <c r="L86" s="244"/>
      <c r="M86" s="244"/>
    </row>
    <row r="87" spans="1:14" s="227" customFormat="1" ht="15" hidden="1">
      <c r="A87" s="471"/>
      <c r="B87" s="472"/>
      <c r="C87" s="223" t="e">
        <f t="shared" si="5"/>
        <v>#N/A</v>
      </c>
      <c r="D87" s="220"/>
      <c r="E87"/>
      <c r="F87"/>
      <c r="G87" s="220"/>
      <c r="I87" s="383"/>
      <c r="J87" s="384"/>
      <c r="L87" s="244"/>
      <c r="M87" s="244"/>
    </row>
    <row r="88" spans="1:14" s="187" customFormat="1" ht="15" hidden="1">
      <c r="A88" s="434"/>
      <c r="B88" s="435"/>
      <c r="C88" s="223" t="e">
        <f t="shared" si="5"/>
        <v>#N/A</v>
      </c>
      <c r="D88" s="220"/>
      <c r="E88"/>
      <c r="F88"/>
      <c r="G88" s="220"/>
      <c r="I88" s="383"/>
      <c r="J88" s="384"/>
      <c r="L88" s="216"/>
      <c r="M88" s="217"/>
    </row>
    <row r="89" spans="1:14" s="220" customFormat="1" ht="15" hidden="1">
      <c r="A89" s="434"/>
      <c r="B89" s="435"/>
      <c r="C89" s="223" t="e">
        <f t="shared" si="5"/>
        <v>#N/A</v>
      </c>
      <c r="E89"/>
      <c r="F89"/>
      <c r="G89"/>
      <c r="I89" s="383"/>
      <c r="J89" s="384"/>
      <c r="L89" s="434"/>
      <c r="M89" s="435"/>
    </row>
    <row r="90" spans="1:14" s="220" customFormat="1" ht="15" hidden="1">
      <c r="A90" s="434"/>
      <c r="B90" s="435"/>
      <c r="C90" s="223" t="e">
        <f t="shared" si="5"/>
        <v>#N/A</v>
      </c>
      <c r="E90"/>
      <c r="F90"/>
      <c r="G90"/>
      <c r="I90" s="383"/>
      <c r="J90" s="384"/>
      <c r="L90" s="434"/>
      <c r="M90" s="435"/>
    </row>
    <row r="91" spans="1:14" ht="15" hidden="1">
      <c r="A91" s="457" t="s">
        <v>910</v>
      </c>
      <c r="B91" s="458" t="str">
        <f>'1.COBERTURA  DANE'!B140</f>
        <v>SISPRO-BODEGA DE DATOS NOVIEMBRE 2017</v>
      </c>
      <c r="D91" s="244"/>
      <c r="I91" s="383"/>
      <c r="J91" s="384"/>
      <c r="K91" s="13"/>
      <c r="L91" s="434"/>
      <c r="M91" s="435"/>
      <c r="N91" s="13"/>
    </row>
    <row r="92" spans="1:14" hidden="1">
      <c r="A92" s="459"/>
      <c r="B92" s="470" t="s">
        <v>1063</v>
      </c>
      <c r="D92" s="244"/>
      <c r="I92" s="13"/>
      <c r="J92" s="13"/>
      <c r="K92" s="13"/>
      <c r="L92" s="13"/>
      <c r="M92" s="13"/>
      <c r="N92" s="13"/>
    </row>
    <row r="93" spans="1:14">
      <c r="D93" s="244"/>
      <c r="I93" s="13"/>
      <c r="J93" s="13"/>
      <c r="K93" s="13"/>
      <c r="L93" s="13"/>
      <c r="M93" s="13"/>
      <c r="N93" s="13"/>
    </row>
    <row r="94" spans="1:14">
      <c r="D94" s="244"/>
      <c r="I94" s="13"/>
      <c r="J94" s="13"/>
      <c r="K94" s="13"/>
      <c r="L94" s="13"/>
      <c r="M94" s="13"/>
      <c r="N94" s="13"/>
    </row>
    <row r="95" spans="1:14">
      <c r="D95" s="244"/>
      <c r="I95" s="13"/>
      <c r="J95" s="13"/>
      <c r="K95" s="13"/>
      <c r="L95" s="13"/>
      <c r="M95" s="13"/>
      <c r="N95" s="13"/>
    </row>
    <row r="96" spans="1:14">
      <c r="I96" s="13"/>
      <c r="J96" s="13"/>
      <c r="K96" s="13"/>
      <c r="L96" s="13"/>
      <c r="M96" s="13"/>
      <c r="N96" s="13"/>
    </row>
    <row r="97" spans="9:14">
      <c r="I97" s="13"/>
      <c r="J97" s="13"/>
      <c r="K97" s="13"/>
      <c r="L97" s="13"/>
      <c r="M97" s="13"/>
      <c r="N97" s="13"/>
    </row>
    <row r="98" spans="9:14">
      <c r="I98" s="13"/>
      <c r="J98" s="13"/>
      <c r="K98" s="13"/>
      <c r="L98" s="13"/>
      <c r="M98" s="13"/>
      <c r="N98" s="13"/>
    </row>
    <row r="99" spans="9:14">
      <c r="I99" s="13"/>
      <c r="J99" s="13"/>
      <c r="K99" s="13"/>
      <c r="L99" s="13"/>
      <c r="M99" s="13"/>
      <c r="N99" s="13"/>
    </row>
    <row r="100" spans="9:14">
      <c r="I100" s="13"/>
      <c r="J100" s="13"/>
      <c r="K100" s="13"/>
      <c r="L100" s="13"/>
      <c r="M100" s="13"/>
      <c r="N100" s="13"/>
    </row>
    <row r="101" spans="9:14">
      <c r="I101" s="13"/>
      <c r="J101" s="13"/>
      <c r="K101" s="13"/>
      <c r="L101" s="13"/>
      <c r="M101" s="13"/>
      <c r="N101" s="13"/>
    </row>
    <row r="102" spans="9:14">
      <c r="I102" s="13"/>
      <c r="J102" s="13"/>
      <c r="K102" s="13"/>
      <c r="L102" s="13"/>
      <c r="M102" s="13"/>
      <c r="N102" s="13"/>
    </row>
    <row r="103" spans="9:14">
      <c r="I103" s="13"/>
      <c r="J103" s="13"/>
      <c r="K103" s="13"/>
      <c r="L103" s="13"/>
      <c r="M103" s="13"/>
      <c r="N103" s="13"/>
    </row>
    <row r="104" spans="9:14">
      <c r="I104" s="13"/>
      <c r="J104" s="13"/>
      <c r="K104" s="13"/>
      <c r="L104" s="13"/>
      <c r="M104" s="13"/>
      <c r="N104" s="13"/>
    </row>
    <row r="105" spans="9:14">
      <c r="I105" s="13"/>
      <c r="J105" s="13"/>
      <c r="K105" s="13"/>
      <c r="L105" s="13"/>
      <c r="M105" s="13"/>
      <c r="N105" s="13"/>
    </row>
    <row r="106" spans="9:14">
      <c r="I106" s="13"/>
      <c r="J106" s="13"/>
      <c r="K106" s="13"/>
      <c r="L106" s="13"/>
      <c r="M106" s="13"/>
      <c r="N106" s="13"/>
    </row>
    <row r="107" spans="9:14">
      <c r="I107" s="13"/>
      <c r="J107" s="13"/>
      <c r="K107" s="13"/>
      <c r="L107" s="13"/>
      <c r="M107" s="13"/>
      <c r="N107" s="13"/>
    </row>
    <row r="108" spans="9:14">
      <c r="I108" s="13"/>
      <c r="J108" s="13"/>
      <c r="K108" s="13"/>
      <c r="L108" s="13"/>
      <c r="M108" s="13"/>
      <c r="N108" s="13"/>
    </row>
    <row r="109" spans="9:14">
      <c r="I109" s="13"/>
      <c r="J109" s="13"/>
      <c r="K109" s="13"/>
      <c r="L109" s="13"/>
      <c r="M109" s="13"/>
      <c r="N109" s="13"/>
    </row>
    <row r="110" spans="9:14">
      <c r="I110" s="13"/>
      <c r="J110" s="13"/>
      <c r="K110" s="13"/>
      <c r="L110" s="13"/>
      <c r="M110" s="13"/>
      <c r="N110" s="13"/>
    </row>
    <row r="111" spans="9:14">
      <c r="I111" s="13"/>
      <c r="J111" s="13"/>
      <c r="K111" s="13"/>
      <c r="L111" s="13"/>
      <c r="M111" s="13"/>
      <c r="N111" s="13"/>
    </row>
    <row r="112" spans="9:14">
      <c r="I112" s="13"/>
      <c r="J112" s="13"/>
      <c r="K112" s="13"/>
      <c r="L112" s="13"/>
      <c r="M112" s="13"/>
      <c r="N112" s="13"/>
    </row>
    <row r="113" spans="9:14">
      <c r="I113" s="13"/>
      <c r="J113" s="13"/>
      <c r="K113" s="13"/>
      <c r="L113" s="13"/>
      <c r="M113" s="13"/>
      <c r="N113" s="13"/>
    </row>
    <row r="114" spans="9:14">
      <c r="I114" s="13"/>
      <c r="J114" s="13"/>
      <c r="K114" s="13"/>
      <c r="L114" s="13"/>
      <c r="M114" s="13"/>
      <c r="N114" s="13"/>
    </row>
    <row r="115" spans="9:14">
      <c r="I115" s="13"/>
      <c r="J115" s="13"/>
      <c r="K115" s="13"/>
      <c r="L115" s="13"/>
      <c r="M115" s="13"/>
      <c r="N115" s="13"/>
    </row>
    <row r="116" spans="9:14">
      <c r="I116" s="13"/>
      <c r="J116" s="13"/>
      <c r="K116" s="13"/>
      <c r="L116" s="13"/>
      <c r="M116" s="13"/>
      <c r="N116" s="13"/>
    </row>
    <row r="117" spans="9:14">
      <c r="I117" s="13"/>
      <c r="J117" s="13"/>
      <c r="K117" s="13"/>
      <c r="L117" s="13"/>
      <c r="M117" s="13"/>
      <c r="N117" s="13"/>
    </row>
    <row r="118" spans="9:14">
      <c r="I118" s="13"/>
      <c r="J118" s="13"/>
      <c r="K118" s="13"/>
      <c r="L118" s="13"/>
      <c r="M118" s="13"/>
      <c r="N118" s="13"/>
    </row>
    <row r="119" spans="9:14">
      <c r="I119" s="13"/>
      <c r="J119" s="13"/>
      <c r="K119" s="13"/>
      <c r="L119" s="13"/>
      <c r="M119" s="13"/>
      <c r="N119" s="13"/>
    </row>
    <row r="120" spans="9:14">
      <c r="I120" s="13"/>
      <c r="J120" s="13"/>
      <c r="K120" s="13"/>
      <c r="L120" s="13"/>
      <c r="M120" s="13"/>
      <c r="N120" s="13"/>
    </row>
    <row r="121" spans="9:14">
      <c r="I121" s="13"/>
      <c r="J121" s="13"/>
      <c r="K121" s="13"/>
      <c r="L121" s="13"/>
      <c r="M121" s="13"/>
      <c r="N121" s="13"/>
    </row>
    <row r="122" spans="9:14">
      <c r="I122" s="13"/>
      <c r="J122" s="13"/>
      <c r="K122" s="13"/>
      <c r="L122" s="13"/>
      <c r="M122" s="13"/>
      <c r="N122" s="13"/>
    </row>
    <row r="123" spans="9:14">
      <c r="I123" s="13"/>
      <c r="J123" s="13"/>
      <c r="K123" s="13"/>
      <c r="L123" s="13"/>
      <c r="M123" s="13"/>
      <c r="N123" s="13"/>
    </row>
    <row r="124" spans="9:14">
      <c r="I124" s="13"/>
      <c r="J124" s="13"/>
      <c r="K124" s="13"/>
      <c r="L124" s="13"/>
      <c r="M124" s="13"/>
      <c r="N124" s="13"/>
    </row>
    <row r="125" spans="9:14">
      <c r="I125" s="13"/>
      <c r="J125" s="13"/>
      <c r="K125" s="13"/>
      <c r="L125" s="13"/>
      <c r="M125" s="13"/>
      <c r="N125" s="13"/>
    </row>
    <row r="126" spans="9:14">
      <c r="I126" s="13"/>
      <c r="J126" s="13"/>
      <c r="K126" s="13"/>
      <c r="L126" s="13"/>
      <c r="M126" s="13"/>
      <c r="N126" s="13"/>
    </row>
    <row r="127" spans="9:14">
      <c r="I127" s="13"/>
      <c r="J127" s="13"/>
      <c r="K127" s="13"/>
      <c r="L127" s="13"/>
      <c r="M127" s="13"/>
      <c r="N127" s="13"/>
    </row>
    <row r="128" spans="9:14">
      <c r="I128" s="13"/>
      <c r="J128" s="13"/>
      <c r="K128" s="13"/>
      <c r="L128" s="13"/>
      <c r="M128" s="13"/>
      <c r="N128" s="13"/>
    </row>
    <row r="129" spans="9:14">
      <c r="I129" s="13"/>
      <c r="J129" s="13"/>
      <c r="K129" s="13"/>
      <c r="L129" s="13"/>
      <c r="M129" s="13"/>
      <c r="N129" s="13"/>
    </row>
    <row r="130" spans="9:14">
      <c r="I130" s="13"/>
      <c r="J130" s="13"/>
      <c r="K130" s="13"/>
      <c r="L130" s="13"/>
      <c r="M130" s="13"/>
      <c r="N130" s="13"/>
    </row>
    <row r="131" spans="9:14">
      <c r="I131" s="13"/>
      <c r="J131" s="13"/>
      <c r="K131" s="13"/>
      <c r="L131" s="13"/>
      <c r="M131" s="13"/>
      <c r="N131" s="13"/>
    </row>
    <row r="132" spans="9:14">
      <c r="I132" s="13"/>
      <c r="J132" s="13"/>
      <c r="K132" s="13"/>
      <c r="L132" s="13"/>
      <c r="M132" s="13"/>
      <c r="N132" s="13"/>
    </row>
    <row r="133" spans="9:14">
      <c r="I133" s="13"/>
      <c r="J133" s="13"/>
      <c r="K133" s="13"/>
      <c r="L133" s="13"/>
      <c r="M133" s="13"/>
      <c r="N133" s="13"/>
    </row>
    <row r="134" spans="9:14">
      <c r="I134" s="13"/>
      <c r="J134" s="13"/>
      <c r="K134" s="13"/>
      <c r="L134" s="13"/>
      <c r="M134" s="13"/>
      <c r="N134" s="13"/>
    </row>
    <row r="135" spans="9:14">
      <c r="I135" s="13"/>
      <c r="J135" s="13"/>
      <c r="K135" s="13"/>
      <c r="L135" s="13"/>
      <c r="M135" s="13"/>
      <c r="N135" s="13"/>
    </row>
    <row r="136" spans="9:14">
      <c r="I136" s="13"/>
      <c r="J136" s="13"/>
      <c r="K136" s="13"/>
      <c r="L136" s="13"/>
      <c r="M136" s="13"/>
      <c r="N136" s="13"/>
    </row>
    <row r="137" spans="9:14">
      <c r="I137" s="13"/>
      <c r="J137" s="13"/>
      <c r="K137" s="13"/>
      <c r="L137" s="13"/>
      <c r="M137" s="13"/>
      <c r="N137" s="13"/>
    </row>
    <row r="138" spans="9:14">
      <c r="I138" s="13"/>
      <c r="J138" s="13"/>
      <c r="K138" s="13"/>
      <c r="L138" s="13"/>
      <c r="M138" s="13"/>
      <c r="N138" s="13"/>
    </row>
    <row r="139" spans="9:14">
      <c r="I139" s="13"/>
      <c r="J139" s="13"/>
      <c r="K139" s="13"/>
      <c r="L139" s="13"/>
      <c r="M139" s="13"/>
      <c r="N139" s="13"/>
    </row>
    <row r="140" spans="9:14">
      <c r="I140" s="13"/>
      <c r="J140" s="13"/>
      <c r="K140" s="13"/>
      <c r="L140" s="13"/>
      <c r="M140" s="13"/>
      <c r="N140" s="13"/>
    </row>
    <row r="141" spans="9:14">
      <c r="I141" s="13"/>
      <c r="J141" s="13"/>
      <c r="K141" s="13"/>
      <c r="L141" s="13"/>
      <c r="M141" s="13"/>
      <c r="N141" s="13"/>
    </row>
    <row r="142" spans="9:14">
      <c r="I142" s="13"/>
      <c r="J142" s="13"/>
      <c r="K142" s="13"/>
      <c r="L142" s="13"/>
      <c r="M142" s="13"/>
      <c r="N142" s="13"/>
    </row>
    <row r="143" spans="9:14">
      <c r="I143" s="13"/>
      <c r="J143" s="13"/>
      <c r="K143" s="13"/>
      <c r="L143" s="13"/>
      <c r="M143" s="13"/>
      <c r="N143" s="13"/>
    </row>
    <row r="144" spans="9:14">
      <c r="I144" s="13"/>
      <c r="J144" s="13"/>
      <c r="K144" s="13"/>
      <c r="L144" s="13"/>
      <c r="M144" s="13"/>
      <c r="N144" s="13"/>
    </row>
    <row r="145" spans="9:14">
      <c r="I145" s="13"/>
      <c r="J145" s="13"/>
      <c r="K145" s="13"/>
      <c r="L145" s="13"/>
      <c r="M145" s="13"/>
      <c r="N145" s="13"/>
    </row>
    <row r="146" spans="9:14">
      <c r="I146" s="13"/>
      <c r="J146" s="13"/>
      <c r="K146" s="13"/>
      <c r="L146" s="13"/>
      <c r="M146" s="13"/>
      <c r="N146" s="13"/>
    </row>
    <row r="147" spans="9:14">
      <c r="I147" s="13"/>
      <c r="J147" s="13"/>
      <c r="K147" s="13"/>
      <c r="L147" s="13"/>
      <c r="M147" s="13"/>
      <c r="N147" s="13"/>
    </row>
    <row r="148" spans="9:14">
      <c r="I148" s="13"/>
      <c r="J148" s="13"/>
      <c r="K148" s="13"/>
      <c r="L148" s="13"/>
      <c r="M148" s="13"/>
      <c r="N148" s="13"/>
    </row>
    <row r="149" spans="9:14">
      <c r="I149" s="13"/>
      <c r="J149" s="13"/>
      <c r="K149" s="13"/>
      <c r="L149" s="13"/>
      <c r="M149" s="13"/>
      <c r="N149" s="13"/>
    </row>
    <row r="150" spans="9:14">
      <c r="I150" s="13"/>
      <c r="J150" s="13"/>
      <c r="K150" s="13"/>
      <c r="L150" s="13"/>
      <c r="M150" s="13"/>
      <c r="N150" s="13"/>
    </row>
    <row r="151" spans="9:14">
      <c r="I151" s="13"/>
      <c r="J151" s="13"/>
      <c r="K151" s="13"/>
      <c r="L151" s="13"/>
      <c r="M151" s="13"/>
      <c r="N151" s="13"/>
    </row>
    <row r="152" spans="9:14">
      <c r="I152" s="13"/>
      <c r="J152" s="13"/>
      <c r="K152" s="13"/>
      <c r="L152" s="13"/>
      <c r="M152" s="13"/>
      <c r="N152" s="13"/>
    </row>
    <row r="153" spans="9:14">
      <c r="I153" s="13"/>
      <c r="J153" s="13"/>
      <c r="K153" s="13"/>
      <c r="L153" s="13"/>
      <c r="M153" s="13"/>
      <c r="N153" s="13"/>
    </row>
    <row r="154" spans="9:14">
      <c r="I154" s="13"/>
      <c r="J154" s="13"/>
      <c r="K154" s="13"/>
      <c r="L154" s="13"/>
      <c r="M154" s="13"/>
      <c r="N154" s="13"/>
    </row>
    <row r="155" spans="9:14">
      <c r="I155" s="13"/>
      <c r="J155" s="13"/>
      <c r="K155" s="13"/>
      <c r="L155" s="13"/>
      <c r="M155" s="13"/>
      <c r="N155" s="13"/>
    </row>
    <row r="156" spans="9:14">
      <c r="I156" s="13"/>
      <c r="J156" s="13"/>
      <c r="K156" s="13"/>
      <c r="L156" s="13"/>
      <c r="M156" s="13"/>
      <c r="N156" s="13"/>
    </row>
    <row r="157" spans="9:14">
      <c r="I157" s="13"/>
      <c r="J157" s="13"/>
      <c r="K157" s="13"/>
      <c r="L157" s="13"/>
      <c r="M157" s="13"/>
      <c r="N157" s="13"/>
    </row>
    <row r="158" spans="9:14">
      <c r="I158" s="13"/>
      <c r="J158" s="13"/>
      <c r="K158" s="13"/>
      <c r="L158" s="13"/>
      <c r="M158" s="13"/>
      <c r="N158" s="13"/>
    </row>
    <row r="159" spans="9:14">
      <c r="I159" s="13"/>
      <c r="J159" s="13"/>
      <c r="K159" s="13"/>
      <c r="L159" s="13"/>
      <c r="M159" s="13"/>
      <c r="N159" s="13"/>
    </row>
    <row r="160" spans="9:14">
      <c r="I160" s="13"/>
      <c r="J160" s="13"/>
      <c r="K160" s="13"/>
      <c r="L160" s="13"/>
      <c r="M160" s="13"/>
      <c r="N160" s="13"/>
    </row>
    <row r="161" spans="9:14">
      <c r="I161" s="13"/>
      <c r="J161" s="13"/>
      <c r="K161" s="13"/>
      <c r="L161" s="13"/>
      <c r="M161" s="13"/>
      <c r="N161" s="13"/>
    </row>
    <row r="162" spans="9:14">
      <c r="I162" s="13"/>
      <c r="J162" s="13"/>
      <c r="K162" s="13"/>
      <c r="L162" s="13"/>
      <c r="M162" s="13"/>
      <c r="N162" s="13"/>
    </row>
    <row r="163" spans="9:14">
      <c r="I163" s="13"/>
      <c r="J163" s="13"/>
      <c r="K163" s="13"/>
      <c r="L163" s="13"/>
      <c r="M163" s="13"/>
      <c r="N163" s="13"/>
    </row>
    <row r="164" spans="9:14">
      <c r="I164" s="13"/>
      <c r="J164" s="13"/>
      <c r="K164" s="13"/>
      <c r="L164" s="13"/>
      <c r="M164" s="13"/>
      <c r="N164" s="13"/>
    </row>
    <row r="165" spans="9:14">
      <c r="I165" s="13"/>
      <c r="J165" s="13"/>
      <c r="K165" s="13"/>
      <c r="L165" s="13"/>
      <c r="M165" s="13"/>
      <c r="N165" s="13"/>
    </row>
    <row r="166" spans="9:14">
      <c r="I166" s="13"/>
      <c r="J166" s="13"/>
      <c r="K166" s="13"/>
      <c r="L166" s="13"/>
      <c r="M166" s="13"/>
      <c r="N166" s="13"/>
    </row>
    <row r="167" spans="9:14">
      <c r="I167" s="13"/>
      <c r="J167" s="13"/>
      <c r="K167" s="13"/>
      <c r="L167" s="13"/>
      <c r="M167" s="13"/>
      <c r="N167" s="13"/>
    </row>
    <row r="168" spans="9:14">
      <c r="I168" s="13"/>
      <c r="J168" s="13"/>
      <c r="K168" s="13"/>
      <c r="L168" s="13"/>
      <c r="M168" s="13"/>
      <c r="N168" s="13"/>
    </row>
    <row r="169" spans="9:14">
      <c r="I169" s="13"/>
      <c r="J169" s="13"/>
      <c r="K169" s="13"/>
      <c r="L169" s="13"/>
      <c r="M169" s="13"/>
      <c r="N169" s="13"/>
    </row>
    <row r="170" spans="9:14">
      <c r="I170" s="13"/>
      <c r="J170" s="13"/>
      <c r="K170" s="13"/>
      <c r="L170" s="13"/>
      <c r="M170" s="13"/>
      <c r="N170" s="13"/>
    </row>
    <row r="171" spans="9:14">
      <c r="I171" s="13"/>
      <c r="J171" s="13"/>
      <c r="K171" s="13"/>
      <c r="L171" s="13"/>
      <c r="M171" s="13"/>
      <c r="N171" s="13"/>
    </row>
    <row r="172" spans="9:14">
      <c r="I172" s="13"/>
      <c r="J172" s="13"/>
      <c r="K172" s="13"/>
      <c r="L172" s="13"/>
      <c r="M172" s="13"/>
      <c r="N172" s="13"/>
    </row>
    <row r="173" spans="9:14">
      <c r="I173" s="13"/>
      <c r="J173" s="13"/>
      <c r="K173" s="13"/>
      <c r="L173" s="13"/>
      <c r="M173" s="13"/>
      <c r="N173" s="13"/>
    </row>
    <row r="174" spans="9:14">
      <c r="I174" s="13"/>
      <c r="J174" s="13"/>
      <c r="K174" s="13"/>
      <c r="L174" s="13"/>
      <c r="M174" s="13"/>
      <c r="N174" s="13"/>
    </row>
    <row r="175" spans="9:14">
      <c r="I175" s="13"/>
      <c r="J175" s="13"/>
      <c r="K175" s="13"/>
      <c r="L175" s="13"/>
      <c r="M175" s="13"/>
      <c r="N175" s="13"/>
    </row>
    <row r="176" spans="9:14">
      <c r="I176" s="13"/>
      <c r="J176" s="13"/>
      <c r="K176" s="13"/>
      <c r="L176" s="13"/>
      <c r="M176" s="13"/>
      <c r="N176" s="13"/>
    </row>
    <row r="177" spans="9:14">
      <c r="I177" s="13"/>
      <c r="J177" s="13"/>
      <c r="K177" s="13"/>
      <c r="L177" s="13"/>
      <c r="M177" s="13"/>
      <c r="N177" s="13"/>
    </row>
    <row r="178" spans="9:14">
      <c r="I178" s="13"/>
      <c r="J178" s="13"/>
      <c r="K178" s="13"/>
      <c r="L178" s="13"/>
      <c r="M178" s="13"/>
      <c r="N178" s="13"/>
    </row>
    <row r="179" spans="9:14">
      <c r="I179" s="13"/>
      <c r="J179" s="13"/>
      <c r="K179" s="13"/>
      <c r="L179" s="13"/>
      <c r="M179" s="13"/>
      <c r="N179" s="13"/>
    </row>
    <row r="180" spans="9:14">
      <c r="I180" s="13"/>
      <c r="J180" s="13"/>
      <c r="K180" s="13"/>
      <c r="L180" s="13"/>
      <c r="M180" s="13"/>
      <c r="N180" s="13"/>
    </row>
    <row r="181" spans="9:14">
      <c r="I181" s="13"/>
      <c r="J181" s="13"/>
      <c r="K181" s="13"/>
      <c r="L181" s="13"/>
      <c r="M181" s="13"/>
      <c r="N181" s="13"/>
    </row>
    <row r="182" spans="9:14">
      <c r="I182" s="13"/>
      <c r="K182" s="13"/>
      <c r="L182" s="13"/>
      <c r="M182" s="13"/>
      <c r="N182" s="13"/>
    </row>
    <row r="183" spans="9:14">
      <c r="K183" s="13"/>
      <c r="L183" s="13"/>
      <c r="M183" s="13"/>
      <c r="N183" s="13"/>
    </row>
    <row r="184" spans="9:14">
      <c r="K184" s="13"/>
      <c r="L184" s="13"/>
      <c r="M184" s="13"/>
      <c r="N184" s="13"/>
    </row>
    <row r="185" spans="9:14">
      <c r="L185" s="13"/>
      <c r="M185" s="13"/>
      <c r="N185" s="13"/>
    </row>
    <row r="186" spans="9:14">
      <c r="L186" s="13"/>
      <c r="M186" s="13"/>
      <c r="N186" s="13"/>
    </row>
    <row r="187" spans="9:14">
      <c r="L187" s="13"/>
      <c r="M187" s="13"/>
      <c r="N187" s="13"/>
    </row>
  </sheetData>
  <sortState ref="A26:C44">
    <sortCondition descending="1" ref="C26:C44"/>
  </sortState>
  <mergeCells count="3">
    <mergeCell ref="A24:D24"/>
    <mergeCell ref="A1:D1"/>
    <mergeCell ref="A50:D50"/>
  </mergeCells>
  <printOptions horizontalCentered="1"/>
  <pageMargins left="0.74803149606299213" right="0.74803149606299213" top="0.98425196850393704" bottom="0.98425196850393704" header="0" footer="0"/>
  <pageSetup paperSize="9" scale="7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BA854"/>
  <sheetViews>
    <sheetView topLeftCell="S1" zoomScaleNormal="100" workbookViewId="0">
      <selection activeCell="S2" sqref="S2"/>
    </sheetView>
  </sheetViews>
  <sheetFormatPr baseColWidth="10" defaultRowHeight="15"/>
  <cols>
    <col min="1" max="1" width="0" style="52" hidden="1" customWidth="1"/>
    <col min="2" max="2" width="10.140625" style="52" hidden="1" customWidth="1"/>
    <col min="3" max="3" width="9.7109375" style="52" hidden="1" customWidth="1"/>
    <col min="4" max="6" width="10" style="52" hidden="1" customWidth="1"/>
    <col min="7" max="7" width="14.7109375" style="52" hidden="1" customWidth="1"/>
    <col min="8" max="12" width="10.140625" style="52" hidden="1" customWidth="1"/>
    <col min="13" max="13" width="10.85546875" style="52" hidden="1" customWidth="1"/>
    <col min="14" max="18" width="10.140625" style="52" hidden="1" customWidth="1"/>
    <col min="19" max="19" width="27.42578125" style="52" customWidth="1"/>
    <col min="20" max="20" width="22.85546875" style="52" hidden="1" customWidth="1"/>
    <col min="21" max="30" width="11.42578125" style="52" customWidth="1"/>
    <col min="31" max="31" width="11.42578125" style="52"/>
    <col min="32" max="38" width="11.42578125" style="52" customWidth="1"/>
    <col min="39" max="39" width="11.42578125" style="52"/>
    <col min="40" max="44" width="11.42578125" style="52" hidden="1" customWidth="1"/>
    <col min="45" max="45" width="11.42578125" style="52"/>
    <col min="46" max="46" width="23" style="52" customWidth="1"/>
    <col min="47" max="51" width="11.42578125" style="52"/>
    <col min="52" max="52" width="14.28515625" style="52" customWidth="1"/>
    <col min="53" max="16384" width="11.42578125" style="52"/>
  </cols>
  <sheetData>
    <row r="1" spans="1:48" ht="42" customHeight="1" thickBot="1">
      <c r="A1" s="149"/>
      <c r="S1" s="763" t="s">
        <v>182</v>
      </c>
      <c r="T1" s="764"/>
      <c r="U1" s="764"/>
      <c r="V1" s="764"/>
      <c r="W1" s="764"/>
      <c r="X1" s="764"/>
      <c r="Y1" s="764"/>
      <c r="Z1" s="764"/>
      <c r="AA1" s="764"/>
      <c r="AB1" s="764"/>
      <c r="AC1" s="764"/>
      <c r="AD1" s="764"/>
      <c r="AE1" s="764"/>
      <c r="AF1" s="764"/>
      <c r="AG1" s="764"/>
      <c r="AH1" s="764"/>
      <c r="AI1" s="764"/>
      <c r="AJ1" s="764"/>
      <c r="AK1" s="764"/>
      <c r="AL1" s="764"/>
      <c r="AM1" s="764"/>
      <c r="AU1" s="122" t="s">
        <v>491</v>
      </c>
      <c r="AV1" s="122" t="s">
        <v>492</v>
      </c>
    </row>
    <row r="2" spans="1:48" ht="42" customHeight="1">
      <c r="A2" s="149"/>
      <c r="S2" s="725" t="s">
        <v>183</v>
      </c>
      <c r="T2" s="726" t="str">
        <f>'1.COBERTURA  DANE'!C1</f>
        <v>Diciembre 2017</v>
      </c>
      <c r="U2" s="735"/>
      <c r="V2" s="741" t="s">
        <v>829</v>
      </c>
      <c r="W2" s="742"/>
      <c r="X2" s="742"/>
      <c r="Y2" s="742"/>
      <c r="Z2" s="742"/>
      <c r="AA2" s="743"/>
      <c r="AB2" s="759" t="s">
        <v>918</v>
      </c>
      <c r="AC2" s="760"/>
      <c r="AD2" s="760"/>
      <c r="AE2" s="760"/>
      <c r="AF2" s="760"/>
      <c r="AG2" s="760"/>
      <c r="AH2" s="760"/>
      <c r="AI2" s="760"/>
      <c r="AJ2" s="760"/>
      <c r="AK2" s="760"/>
      <c r="AL2" s="761"/>
      <c r="AM2" s="755" t="s">
        <v>919</v>
      </c>
      <c r="AT2" s="504" t="s">
        <v>1108</v>
      </c>
      <c r="AU2" s="122">
        <v>125</v>
      </c>
      <c r="AV2" s="122">
        <v>100</v>
      </c>
    </row>
    <row r="3" spans="1:48" ht="31.5" customHeight="1">
      <c r="S3" s="723" t="s">
        <v>6</v>
      </c>
      <c r="T3" s="723" t="s">
        <v>490</v>
      </c>
      <c r="U3" s="736" t="s">
        <v>190</v>
      </c>
      <c r="V3" s="744" t="s">
        <v>300</v>
      </c>
      <c r="W3" s="714" t="s">
        <v>287</v>
      </c>
      <c r="X3" s="714" t="s">
        <v>186</v>
      </c>
      <c r="Y3" s="714" t="s">
        <v>187</v>
      </c>
      <c r="Z3" s="714" t="s">
        <v>188</v>
      </c>
      <c r="AA3" s="745" t="s">
        <v>927</v>
      </c>
      <c r="AB3" s="744" t="s">
        <v>669</v>
      </c>
      <c r="AC3" s="714" t="s">
        <v>820</v>
      </c>
      <c r="AD3" s="714" t="s">
        <v>668</v>
      </c>
      <c r="AE3" s="714" t="s">
        <v>670</v>
      </c>
      <c r="AF3" s="714" t="s">
        <v>673</v>
      </c>
      <c r="AG3" s="714" t="s">
        <v>1072</v>
      </c>
      <c r="AH3" s="714" t="s">
        <v>821</v>
      </c>
      <c r="AI3" s="714" t="s">
        <v>672</v>
      </c>
      <c r="AJ3" s="714" t="s">
        <v>674</v>
      </c>
      <c r="AK3" s="714" t="s">
        <v>914</v>
      </c>
      <c r="AL3" s="745" t="s">
        <v>677</v>
      </c>
      <c r="AM3" s="755"/>
      <c r="AT3" s="256" t="s">
        <v>300</v>
      </c>
      <c r="AU3" s="256">
        <v>116</v>
      </c>
      <c r="AV3" s="257">
        <f t="shared" ref="AV3:AV8" si="0">(AU3/125)*100</f>
        <v>92.800000000000011</v>
      </c>
    </row>
    <row r="4" spans="1:48" ht="18" customHeight="1">
      <c r="S4" s="723"/>
      <c r="T4" s="723"/>
      <c r="U4" s="736"/>
      <c r="V4" s="746" t="s">
        <v>889</v>
      </c>
      <c r="W4" s="729" t="s">
        <v>5</v>
      </c>
      <c r="X4" s="729" t="s">
        <v>2</v>
      </c>
      <c r="Y4" s="729" t="s">
        <v>3</v>
      </c>
      <c r="Z4" s="729" t="s">
        <v>4</v>
      </c>
      <c r="AA4" s="747" t="s">
        <v>926</v>
      </c>
      <c r="AB4" s="746" t="s">
        <v>583</v>
      </c>
      <c r="AC4" s="729" t="s">
        <v>587</v>
      </c>
      <c r="AD4" s="729" t="s">
        <v>597</v>
      </c>
      <c r="AE4" s="729" t="s">
        <v>575</v>
      </c>
      <c r="AF4" s="729" t="s">
        <v>593</v>
      </c>
      <c r="AG4" s="729" t="s">
        <v>1069</v>
      </c>
      <c r="AH4" s="729" t="s">
        <v>591</v>
      </c>
      <c r="AI4" s="729" t="s">
        <v>579</v>
      </c>
      <c r="AJ4" s="729" t="s">
        <v>589</v>
      </c>
      <c r="AK4" s="729" t="s">
        <v>913</v>
      </c>
      <c r="AL4" s="747" t="s">
        <v>675</v>
      </c>
      <c r="AM4" s="755"/>
      <c r="AT4" s="256" t="s">
        <v>187</v>
      </c>
      <c r="AU4" s="256">
        <f>Y5</f>
        <v>29</v>
      </c>
      <c r="AV4" s="257">
        <f t="shared" si="0"/>
        <v>23.200000000000003</v>
      </c>
    </row>
    <row r="5" spans="1:48" ht="15.75">
      <c r="S5" s="722" t="s">
        <v>1125</v>
      </c>
      <c r="T5" s="716"/>
      <c r="U5" s="737"/>
      <c r="V5" s="748">
        <f t="shared" ref="V5:AL5" si="1">(COUNTIF(V8:V13,"&gt;0")+ COUNTIF(V15:V20,"&gt;0")+ COUNTIF(V22:V32,"&gt;0") + COUNTIF(V34:V43,"&gt;0") + COUNTIF(V45:V63,"&gt;0")+ COUNTIF(V65:V81,"&gt;0") + COUNTIF(V83:V105, "&gt;0")+ COUNTIF(V107:V129, "&gt;0")+ COUNTIF(V131:V140,"&gt;0") )</f>
        <v>119</v>
      </c>
      <c r="W5" s="730">
        <f t="shared" si="1"/>
        <v>19</v>
      </c>
      <c r="X5" s="730">
        <f t="shared" si="1"/>
        <v>13</v>
      </c>
      <c r="Y5" s="730">
        <f t="shared" si="1"/>
        <v>29</v>
      </c>
      <c r="Z5" s="730">
        <f t="shared" si="1"/>
        <v>26</v>
      </c>
      <c r="AA5" s="749">
        <f>(COUNTIF(AA8:AA13,"&gt;0")+ COUNTIF(AA15:AA20,"&gt;0")+ COUNTIF(AA22:AA32,"&gt;0") + COUNTIF(AA34:AA43,"&gt;0") + COUNTIF(AA45:AA63,"&gt;0")+ COUNTIF(AA65:AA81,"&gt;0") + COUNTIF(AA83:AA105, "&gt;0")+ COUNTIF(AA107:AA129, "&gt;0")+ COUNTIF(AA131:AA140,"&gt;0") )</f>
        <v>36</v>
      </c>
      <c r="AB5" s="748">
        <f t="shared" si="1"/>
        <v>23</v>
      </c>
      <c r="AC5" s="730">
        <f t="shared" si="1"/>
        <v>47</v>
      </c>
      <c r="AD5" s="730">
        <f t="shared" si="1"/>
        <v>125</v>
      </c>
      <c r="AE5" s="730">
        <f t="shared" si="1"/>
        <v>24</v>
      </c>
      <c r="AF5" s="730">
        <f t="shared" si="1"/>
        <v>5</v>
      </c>
      <c r="AG5" s="730">
        <f t="shared" si="1"/>
        <v>121</v>
      </c>
      <c r="AH5" s="730">
        <f t="shared" si="1"/>
        <v>3</v>
      </c>
      <c r="AI5" s="730">
        <f t="shared" si="1"/>
        <v>9</v>
      </c>
      <c r="AJ5" s="730">
        <f t="shared" si="1"/>
        <v>3</v>
      </c>
      <c r="AK5" s="730">
        <f>(COUNTIF(AK8:AK13,"&gt;0")+ COUNTIF(AK15:AK20,"&gt;0")+ COUNTIF(AK22:AK32,"&gt;0") + COUNTIF(AK34:AK43,"&gt;0") + COUNTIF(AK45:AK63,"&gt;0")+ COUNTIF(AK65:AK81,"&gt;0") + COUNTIF(AK83:AK105, "&gt;0")+ COUNTIF(AK107:AK129, "&gt;0")+ COUNTIF(AK131:AK140,"&gt;0") )</f>
        <v>0</v>
      </c>
      <c r="AL5" s="749">
        <f t="shared" si="1"/>
        <v>1</v>
      </c>
      <c r="AM5" s="756"/>
      <c r="AT5" s="256" t="s">
        <v>188</v>
      </c>
      <c r="AU5" s="256">
        <f>Z5</f>
        <v>26</v>
      </c>
      <c r="AV5" s="257">
        <f t="shared" si="0"/>
        <v>20.8</v>
      </c>
    </row>
    <row r="6" spans="1:48">
      <c r="S6" s="717" t="s">
        <v>1123</v>
      </c>
      <c r="T6" s="717"/>
      <c r="U6" s="738"/>
      <c r="V6" s="750">
        <f>V7+V14+V21+V33+V44+V64+V82+V106+V130</f>
        <v>1621346</v>
      </c>
      <c r="W6" s="732">
        <f t="shared" ref="W6:AL6" si="2">+W7+W14+W21+W33+W44+W64+W82+W106+W130</f>
        <v>42175</v>
      </c>
      <c r="X6" s="732">
        <f t="shared" si="2"/>
        <v>82600</v>
      </c>
      <c r="Y6" s="732">
        <f t="shared" si="2"/>
        <v>330430</v>
      </c>
      <c r="Z6" s="732">
        <f t="shared" si="2"/>
        <v>46284</v>
      </c>
      <c r="AA6" s="751">
        <f>+AA7+AA14+AA21+AA33+AA44+AA64+AA82+AA106+AA130</f>
        <v>485</v>
      </c>
      <c r="AB6" s="750">
        <f t="shared" si="2"/>
        <v>61290</v>
      </c>
      <c r="AC6" s="732">
        <f t="shared" si="2"/>
        <v>31712</v>
      </c>
      <c r="AD6" s="732">
        <f t="shared" si="2"/>
        <v>29503</v>
      </c>
      <c r="AE6" s="732">
        <f t="shared" si="2"/>
        <v>21214</v>
      </c>
      <c r="AF6" s="732">
        <f t="shared" si="2"/>
        <v>3680</v>
      </c>
      <c r="AG6" s="732">
        <f t="shared" si="2"/>
        <v>64674</v>
      </c>
      <c r="AH6" s="732">
        <f t="shared" si="2"/>
        <v>17</v>
      </c>
      <c r="AI6" s="732">
        <f t="shared" si="2"/>
        <v>663</v>
      </c>
      <c r="AJ6" s="732">
        <f t="shared" si="2"/>
        <v>5</v>
      </c>
      <c r="AK6" s="732">
        <f>+AK7+AK14+AK21+AK33+AK44+AK64+AK82+AK106+AK130</f>
        <v>0</v>
      </c>
      <c r="AL6" s="751">
        <f t="shared" si="2"/>
        <v>1</v>
      </c>
      <c r="AM6" s="740">
        <f>+AM7+AM14+AM21+AM33+AM44+AM64+AM82+AM106+AM130</f>
        <v>2336079</v>
      </c>
      <c r="AT6" s="256" t="s">
        <v>287</v>
      </c>
      <c r="AU6" s="256">
        <f>W5</f>
        <v>19</v>
      </c>
      <c r="AV6" s="257">
        <f t="shared" si="0"/>
        <v>15.2</v>
      </c>
    </row>
    <row r="7" spans="1:48" ht="15.75">
      <c r="S7" s="718" t="s">
        <v>242</v>
      </c>
      <c r="T7" s="719"/>
      <c r="U7" s="738"/>
      <c r="V7" s="709">
        <f t="shared" ref="V7:AL7" si="3">SUM(V8:V13)</f>
        <v>50682</v>
      </c>
      <c r="W7" s="710">
        <f t="shared" si="3"/>
        <v>0</v>
      </c>
      <c r="X7" s="710">
        <f t="shared" si="3"/>
        <v>2922</v>
      </c>
      <c r="Y7" s="710">
        <f t="shared" si="3"/>
        <v>0</v>
      </c>
      <c r="Z7" s="710">
        <f t="shared" si="3"/>
        <v>2619</v>
      </c>
      <c r="AA7" s="752">
        <f>SUM(AA8:AA13)</f>
        <v>0</v>
      </c>
      <c r="AB7" s="709">
        <f t="shared" si="3"/>
        <v>0</v>
      </c>
      <c r="AC7" s="710">
        <f t="shared" si="3"/>
        <v>2</v>
      </c>
      <c r="AD7" s="710">
        <f t="shared" si="3"/>
        <v>674</v>
      </c>
      <c r="AE7" s="710">
        <f t="shared" si="3"/>
        <v>0</v>
      </c>
      <c r="AF7" s="710">
        <f t="shared" si="3"/>
        <v>0</v>
      </c>
      <c r="AG7" s="710">
        <f t="shared" si="3"/>
        <v>4545</v>
      </c>
      <c r="AH7" s="710">
        <f t="shared" si="3"/>
        <v>0</v>
      </c>
      <c r="AI7" s="710">
        <f t="shared" si="3"/>
        <v>0</v>
      </c>
      <c r="AJ7" s="710">
        <f t="shared" si="3"/>
        <v>2</v>
      </c>
      <c r="AK7" s="710">
        <f>SUM(AK8:AK13)</f>
        <v>0</v>
      </c>
      <c r="AL7" s="752">
        <f t="shared" si="3"/>
        <v>0</v>
      </c>
      <c r="AM7" s="757">
        <f>SUM(AM8:AM13)</f>
        <v>61446</v>
      </c>
      <c r="AT7" s="256" t="s">
        <v>186</v>
      </c>
      <c r="AU7" s="256">
        <f>X5</f>
        <v>13</v>
      </c>
      <c r="AV7" s="257">
        <f t="shared" si="0"/>
        <v>10.4</v>
      </c>
    </row>
    <row r="8" spans="1:48">
      <c r="S8" s="720" t="s">
        <v>77</v>
      </c>
      <c r="T8" s="720" t="s">
        <v>242</v>
      </c>
      <c r="U8" s="739">
        <v>142</v>
      </c>
      <c r="V8" s="707">
        <f>IFERROR(VLOOKUP(B10,$AN$10:$AR$932,5,0),0)</f>
        <v>2910</v>
      </c>
      <c r="W8" s="708">
        <f>IFERROR(VLOOKUP(C10,$AN$10:$AR$932,5,0),0)</f>
        <v>0</v>
      </c>
      <c r="X8" s="708">
        <f>IFERROR(VLOOKUP(D10,$AN$10:$AR$932,5,0),0)</f>
        <v>0</v>
      </c>
      <c r="Y8" s="708">
        <f>IFERROR(VLOOKUP(E10,$AN$10:$AR$932,5,0),0)</f>
        <v>0</v>
      </c>
      <c r="Z8" s="708">
        <f>IFERROR(VLOOKUP(F10,$AN$10:$AR$932,5,0),0)</f>
        <v>0</v>
      </c>
      <c r="AA8" s="753">
        <f>IFERROR(VLOOKUP(G10,$AN$10:$AR$932,5,0),0)</f>
        <v>0</v>
      </c>
      <c r="AB8" s="707">
        <f>IFERROR(VLOOKUP(H10,$AN$10:$AR$932,5,0),0)</f>
        <v>0</v>
      </c>
      <c r="AC8" s="708">
        <f>IFERROR(VLOOKUP(I10,$AN$10:$AR$932,5,0),0)</f>
        <v>0</v>
      </c>
      <c r="AD8" s="708">
        <f>IFERROR(VLOOKUP(J10,$AN$10:$AR$932,5,0),0)</f>
        <v>29</v>
      </c>
      <c r="AE8" s="708">
        <f>IFERROR(VLOOKUP(K10,$AN$10:$AR$932,5,0),0)</f>
        <v>0</v>
      </c>
      <c r="AF8" s="708">
        <f>IFERROR(VLOOKUP(L10,$AN$10:$AR$932,5,0),0)</f>
        <v>0</v>
      </c>
      <c r="AG8" s="708">
        <f>IFERROR(VLOOKUP(M10,$AN$10:$AR$932,5,0),0)</f>
        <v>116</v>
      </c>
      <c r="AH8" s="708">
        <f>IFERROR(VLOOKUP(N10,$AN$10:$AR$932,5,0),0)</f>
        <v>0</v>
      </c>
      <c r="AI8" s="708">
        <f>IFERROR(VLOOKUP(O10,$AN$10:$AR$932,5,0),0)</f>
        <v>0</v>
      </c>
      <c r="AJ8" s="708">
        <f>IFERROR(VLOOKUP(P10,$AN$10:$AR$932,5,0),0)</f>
        <v>0</v>
      </c>
      <c r="AK8" s="708">
        <f>IFERROR(VLOOKUP(Q10,$AN$10:$AR$932,5,0),0)</f>
        <v>0</v>
      </c>
      <c r="AL8" s="753">
        <f>IFERROR(VLOOKUP(R10,$AN$10:$AR$932,5,0),0)</f>
        <v>0</v>
      </c>
      <c r="AM8" s="758">
        <f t="shared" ref="AM8:AM13" si="4">SUM(V8:AL8)</f>
        <v>3055</v>
      </c>
      <c r="AT8" s="256" t="s">
        <v>185</v>
      </c>
      <c r="AU8" s="256" t="e">
        <f>#REF!</f>
        <v>#REF!</v>
      </c>
      <c r="AV8" s="257" t="e">
        <f t="shared" si="0"/>
        <v>#REF!</v>
      </c>
    </row>
    <row r="9" spans="1:48">
      <c r="B9" s="275" t="s">
        <v>889</v>
      </c>
      <c r="C9" s="276" t="s">
        <v>5</v>
      </c>
      <c r="D9" s="276" t="s">
        <v>2</v>
      </c>
      <c r="E9" s="276" t="s">
        <v>3</v>
      </c>
      <c r="F9" s="277" t="s">
        <v>4</v>
      </c>
      <c r="G9" s="277" t="s">
        <v>926</v>
      </c>
      <c r="H9" s="245" t="s">
        <v>583</v>
      </c>
      <c r="I9" s="246" t="s">
        <v>587</v>
      </c>
      <c r="J9" s="246" t="s">
        <v>597</v>
      </c>
      <c r="K9" s="246" t="s">
        <v>575</v>
      </c>
      <c r="L9" s="246" t="s">
        <v>593</v>
      </c>
      <c r="M9" s="246" t="s">
        <v>577</v>
      </c>
      <c r="N9" s="246" t="s">
        <v>591</v>
      </c>
      <c r="O9" s="246" t="s">
        <v>579</v>
      </c>
      <c r="P9" s="246" t="s">
        <v>589</v>
      </c>
      <c r="Q9" s="247" t="s">
        <v>913</v>
      </c>
      <c r="R9" s="571" t="s">
        <v>675</v>
      </c>
      <c r="S9" s="720" t="s">
        <v>49</v>
      </c>
      <c r="T9" s="720" t="s">
        <v>242</v>
      </c>
      <c r="U9" s="739">
        <v>425</v>
      </c>
      <c r="V9" s="707">
        <f>IFERROR(VLOOKUP(B11,$AN$10:$AR$932,5,0),0)</f>
        <v>5707</v>
      </c>
      <c r="W9" s="708">
        <f>IFERROR(VLOOKUP(C11,$AN$10:$AR$932,5,0),0)</f>
        <v>0</v>
      </c>
      <c r="X9" s="708">
        <f>IFERROR(VLOOKUP(D11,$AN$10:$AR$932,5,0),0)</f>
        <v>0</v>
      </c>
      <c r="Y9" s="708">
        <f>IFERROR(VLOOKUP(E11,$AN$10:$AR$932,5,0),0)</f>
        <v>0</v>
      </c>
      <c r="Z9" s="708">
        <f>IFERROR(VLOOKUP(F11,$AN$10:$AR$932,5,0),0)</f>
        <v>0</v>
      </c>
      <c r="AA9" s="753">
        <f>IFERROR(VLOOKUP(G11,$AN$10:$AR$932,5,0),0)</f>
        <v>0</v>
      </c>
      <c r="AB9" s="707">
        <f>IFERROR(VLOOKUP(H11,$AN$10:$AR$932,5,0),0)</f>
        <v>0</v>
      </c>
      <c r="AC9" s="708">
        <f>IFERROR(VLOOKUP(I11,$AN$10:$AR$932,5,0),0)</f>
        <v>0</v>
      </c>
      <c r="AD9" s="708">
        <f>IFERROR(VLOOKUP(J11,$AN$10:$AR$932,5,0),0)</f>
        <v>103</v>
      </c>
      <c r="AE9" s="708">
        <f>IFERROR(VLOOKUP(K11,$AN$10:$AR$932,5,0),0)</f>
        <v>0</v>
      </c>
      <c r="AF9" s="708">
        <f>IFERROR(VLOOKUP(L11,$AN$10:$AR$932,5,0),0)</f>
        <v>0</v>
      </c>
      <c r="AG9" s="708">
        <f>IFERROR(VLOOKUP(M11,$AN$10:$AR$932,5,0),0)</f>
        <v>357</v>
      </c>
      <c r="AH9" s="708">
        <f>IFERROR(VLOOKUP(N11,$AN$10:$AR$932,5,0),0)</f>
        <v>0</v>
      </c>
      <c r="AI9" s="708">
        <f>IFERROR(VLOOKUP(O11,$AN$10:$AR$932,5,0),0)</f>
        <v>0</v>
      </c>
      <c r="AJ9" s="708">
        <f>IFERROR(VLOOKUP(P11,$AN$10:$AR$932,5,0),0)</f>
        <v>0</v>
      </c>
      <c r="AK9" s="708">
        <f>IFERROR(VLOOKUP(Q11,$AN$10:$AR$932,5,0),0)</f>
        <v>0</v>
      </c>
      <c r="AL9" s="753">
        <f>IFERROR(VLOOKUP(R11,$AN$10:$AR$932,5,0),0)</f>
        <v>0</v>
      </c>
      <c r="AM9" s="758">
        <f t="shared" si="4"/>
        <v>6167</v>
      </c>
      <c r="AN9" s="57" t="s">
        <v>302</v>
      </c>
      <c r="AO9" s="486" t="s">
        <v>301</v>
      </c>
      <c r="AP9" s="486" t="s">
        <v>225</v>
      </c>
      <c r="AQ9" s="486" t="s">
        <v>224</v>
      </c>
      <c r="AR9" s="486" t="s">
        <v>191</v>
      </c>
    </row>
    <row r="10" spans="1:48">
      <c r="B10" s="52" t="str">
        <f>CONCATENATE(U8,$V$4)</f>
        <v>142EPSS40</v>
      </c>
      <c r="C10" s="52" t="str">
        <f>CONCATENATE(U8,$W$4)</f>
        <v>142EPSI03</v>
      </c>
      <c r="D10" s="52" t="str">
        <f>CONCATENATE(U8,$X$4)</f>
        <v>142ESS002</v>
      </c>
      <c r="E10" s="52" t="str">
        <f>CONCATENATE(U8,$Y$4)</f>
        <v>142ESS024</v>
      </c>
      <c r="F10" s="52" t="str">
        <f>CONCATENATE(U8,$Z$4)</f>
        <v>142ESS091</v>
      </c>
      <c r="G10" s="52" t="str">
        <f>CONCATENATE(U8,$AA$4)</f>
        <v>142EPSS41</v>
      </c>
      <c r="H10" s="52" t="str">
        <f>CONCATENATE(U8,$AB$4)</f>
        <v>142EPSS10</v>
      </c>
      <c r="I10" s="52" t="str">
        <f>CONCATENATE(U8,$AC$4)</f>
        <v>142EPSS16</v>
      </c>
      <c r="J10" s="52" t="str">
        <f>CONCATENATE(U8,$AD$4)</f>
        <v>142EPSS37</v>
      </c>
      <c r="K10" s="52" t="str">
        <f>CONCATENATE(U8,$AE$4)</f>
        <v>142EPSS02</v>
      </c>
      <c r="L10" s="52" t="str">
        <f>CONCATENATE(U8,$AF$4)</f>
        <v>142EPSS23</v>
      </c>
      <c r="M10" s="52" t="str">
        <f>CONCATENATE(U8,$AG$4)</f>
        <v>142EPSS44</v>
      </c>
      <c r="N10" s="52" t="str">
        <f>CONCATENATE(U8,$AH$4)</f>
        <v>142EPSS18</v>
      </c>
      <c r="O10" s="52" t="str">
        <f>CONCATENATE(U8,$AI$4)</f>
        <v>142EPSS05</v>
      </c>
      <c r="P10" s="52" t="str">
        <f>CONCATENATE(U8,$AJ$4)</f>
        <v>142EPSS17</v>
      </c>
      <c r="Q10" s="52" t="str">
        <f>CONCATENATE(U8,$AK$4)</f>
        <v>142ESS118</v>
      </c>
      <c r="R10" s="52" t="str">
        <f>CONCATENATE(U8,$AL$4)</f>
        <v>142EPSS33</v>
      </c>
      <c r="S10" s="720" t="s">
        <v>123</v>
      </c>
      <c r="T10" s="720" t="s">
        <v>242</v>
      </c>
      <c r="U10" s="739">
        <v>579</v>
      </c>
      <c r="V10" s="707">
        <f>IFERROR(VLOOKUP(B12,$AN$10:$AR$932,5,0),0)</f>
        <v>19407</v>
      </c>
      <c r="W10" s="708">
        <f>IFERROR(VLOOKUP(C12,$AN$10:$AR$932,5,0),0)</f>
        <v>0</v>
      </c>
      <c r="X10" s="708">
        <f>IFERROR(VLOOKUP(D12,$AN$10:$AR$932,5,0),0)</f>
        <v>2922</v>
      </c>
      <c r="Y10" s="708">
        <f>IFERROR(VLOOKUP(E12,$AN$10:$AR$932,5,0),0)</f>
        <v>0</v>
      </c>
      <c r="Z10" s="708">
        <f>IFERROR(VLOOKUP(F12,$AN$10:$AR$932,5,0),0)</f>
        <v>0</v>
      </c>
      <c r="AA10" s="753">
        <f>IFERROR(VLOOKUP(G12,$AN$10:$AR$932,5,0),0)</f>
        <v>0</v>
      </c>
      <c r="AB10" s="707">
        <f>IFERROR(VLOOKUP(H12,$AN$10:$AR$932,5,0),0)</f>
        <v>0</v>
      </c>
      <c r="AC10" s="708">
        <f>IFERROR(VLOOKUP(I12,$AN$10:$AR$932,5,0),0)</f>
        <v>2</v>
      </c>
      <c r="AD10" s="708">
        <f>IFERROR(VLOOKUP(J12,$AN$10:$AR$932,5,0),0)</f>
        <v>211</v>
      </c>
      <c r="AE10" s="708">
        <f>IFERROR(VLOOKUP(K12,$AN$10:$AR$932,5,0),0)</f>
        <v>0</v>
      </c>
      <c r="AF10" s="708">
        <f>IFERROR(VLOOKUP(L12,$AN$10:$AR$932,5,0),0)</f>
        <v>0</v>
      </c>
      <c r="AG10" s="708">
        <f>IFERROR(VLOOKUP(M12,$AN$10:$AR$932,5,0),0)</f>
        <v>3224</v>
      </c>
      <c r="AH10" s="708">
        <f>IFERROR(VLOOKUP(N12,$AN$10:$AR$932,5,0),0)</f>
        <v>0</v>
      </c>
      <c r="AI10" s="708">
        <f>IFERROR(VLOOKUP(O12,$AN$10:$AR$932,5,0),0)</f>
        <v>0</v>
      </c>
      <c r="AJ10" s="708">
        <f>IFERROR(VLOOKUP(P12,$AN$10:$AR$932,5,0),0)</f>
        <v>0</v>
      </c>
      <c r="AK10" s="708">
        <f>IFERROR(VLOOKUP(Q12,$AN$10:$AR$932,5,0),0)</f>
        <v>0</v>
      </c>
      <c r="AL10" s="753">
        <f>IFERROR(VLOOKUP(R12,$AN$10:$AR$932,5,0),0)</f>
        <v>0</v>
      </c>
      <c r="AM10" s="758">
        <f t="shared" si="4"/>
        <v>25766</v>
      </c>
      <c r="AN10" s="52" t="str">
        <f>CONCATENATE(AP10,AQ10)</f>
        <v>142EPSS37</v>
      </c>
      <c r="AO10" s="487" t="s">
        <v>254</v>
      </c>
      <c r="AP10" s="489">
        <v>142</v>
      </c>
      <c r="AQ10" s="487" t="s">
        <v>597</v>
      </c>
      <c r="AR10" s="488">
        <v>29</v>
      </c>
    </row>
    <row r="11" spans="1:48">
      <c r="B11" s="52" t="str">
        <f>CONCATENATE(U9,$V$4)</f>
        <v>425EPSS40</v>
      </c>
      <c r="C11" s="52" t="str">
        <f>CONCATENATE(U9,$W$4)</f>
        <v>425EPSI03</v>
      </c>
      <c r="D11" s="52" t="str">
        <f>CONCATENATE(U9,$X$4)</f>
        <v>425ESS002</v>
      </c>
      <c r="E11" s="52" t="str">
        <f>CONCATENATE(U9,$Y$4)</f>
        <v>425ESS024</v>
      </c>
      <c r="F11" s="52" t="str">
        <f>CONCATENATE(U9,$Z$4)</f>
        <v>425ESS091</v>
      </c>
      <c r="G11" s="52" t="str">
        <f>CONCATENATE(U9,$AA$4)</f>
        <v>425EPSS41</v>
      </c>
      <c r="H11" s="52" t="str">
        <f>CONCATENATE(U9,$AB$4)</f>
        <v>425EPSS10</v>
      </c>
      <c r="I11" s="52" t="str">
        <f>CONCATENATE(U9,$AC$4)</f>
        <v>425EPSS16</v>
      </c>
      <c r="J11" s="52" t="str">
        <f>CONCATENATE(U9,$AD$4)</f>
        <v>425EPSS37</v>
      </c>
      <c r="K11" s="52" t="str">
        <f>CONCATENATE(U9,$AE$4)</f>
        <v>425EPSS02</v>
      </c>
      <c r="L11" s="52" t="str">
        <f>CONCATENATE(U9,$AF$4)</f>
        <v>425EPSS23</v>
      </c>
      <c r="M11" s="52" t="str">
        <f>CONCATENATE(U9,$AG$4)</f>
        <v>425EPSS44</v>
      </c>
      <c r="N11" s="52" t="str">
        <f>CONCATENATE(U9,$AH$4)</f>
        <v>425EPSS18</v>
      </c>
      <c r="O11" s="52" t="str">
        <f>CONCATENATE(U9,$AI$4)</f>
        <v>425EPSS05</v>
      </c>
      <c r="P11" s="52" t="str">
        <f>CONCATENATE(U9,$AJ$4)</f>
        <v>425EPSS17</v>
      </c>
      <c r="Q11" s="52" t="str">
        <f>CONCATENATE(U9,$AK$4)</f>
        <v>425ESS118</v>
      </c>
      <c r="R11" s="52" t="str">
        <f>CONCATENATE(U9,$AL$4)</f>
        <v>425EPSS33</v>
      </c>
      <c r="S11" s="720" t="s">
        <v>21</v>
      </c>
      <c r="T11" s="720" t="s">
        <v>242</v>
      </c>
      <c r="U11" s="739">
        <v>585</v>
      </c>
      <c r="V11" s="707">
        <f>IFERROR(VLOOKUP(B13,$AN$10:$AR$932,5,0),0)</f>
        <v>5440</v>
      </c>
      <c r="W11" s="708">
        <f>IFERROR(VLOOKUP(C13,$AN$10:$AR$932,5,0),0)</f>
        <v>0</v>
      </c>
      <c r="X11" s="708">
        <f>IFERROR(VLOOKUP(D13,$AN$10:$AR$932,5,0),0)</f>
        <v>0</v>
      </c>
      <c r="Y11" s="708">
        <f>IFERROR(VLOOKUP(E13,$AN$10:$AR$932,5,0),0)</f>
        <v>0</v>
      </c>
      <c r="Z11" s="708">
        <f>IFERROR(VLOOKUP(F13,$AN$10:$AR$932,5,0),0)</f>
        <v>1325</v>
      </c>
      <c r="AA11" s="753">
        <f>IFERROR(VLOOKUP(G13,$AN$10:$AR$932,5,0),0)</f>
        <v>0</v>
      </c>
      <c r="AB11" s="707">
        <f>IFERROR(VLOOKUP(H13,$AN$10:$AR$932,5,0),0)</f>
        <v>0</v>
      </c>
      <c r="AC11" s="708">
        <f>IFERROR(VLOOKUP(I13,$AN$10:$AR$932,5,0),0)</f>
        <v>0</v>
      </c>
      <c r="AD11" s="708">
        <f>IFERROR(VLOOKUP(J13,$AN$10:$AR$932,5,0),0)</f>
        <v>50</v>
      </c>
      <c r="AE11" s="708">
        <f>IFERROR(VLOOKUP(K13,$AN$10:$AR$932,5,0),0)</f>
        <v>0</v>
      </c>
      <c r="AF11" s="708">
        <f>IFERROR(VLOOKUP(L13,$AN$10:$AR$932,5,0),0)</f>
        <v>0</v>
      </c>
      <c r="AG11" s="708">
        <f>IFERROR(VLOOKUP(M13,$AN$10:$AR$932,5,0),0)</f>
        <v>544</v>
      </c>
      <c r="AH11" s="708">
        <f>IFERROR(VLOOKUP(N13,$AN$10:$AR$932,5,0),0)</f>
        <v>0</v>
      </c>
      <c r="AI11" s="708">
        <f>IFERROR(VLOOKUP(O13,$AN$10:$AR$932,5,0),0)</f>
        <v>0</v>
      </c>
      <c r="AJ11" s="708">
        <f>IFERROR(VLOOKUP(P13,$AN$10:$AR$932,5,0),0)</f>
        <v>0</v>
      </c>
      <c r="AK11" s="708">
        <f>IFERROR(VLOOKUP(Q13,$AN$10:$AR$932,5,0),0)</f>
        <v>0</v>
      </c>
      <c r="AL11" s="753">
        <f>IFERROR(VLOOKUP(R13,$AN$10:$AR$932,5,0),0)</f>
        <v>0</v>
      </c>
      <c r="AM11" s="758">
        <f t="shared" si="4"/>
        <v>7359</v>
      </c>
      <c r="AN11" s="52" t="str">
        <f t="shared" ref="AN11:AN74" si="5">CONCATENATE(AP11,AQ11)</f>
        <v>142EPSS40</v>
      </c>
      <c r="AO11" s="487" t="s">
        <v>254</v>
      </c>
      <c r="AP11" s="489">
        <v>142</v>
      </c>
      <c r="AQ11" s="487" t="s">
        <v>889</v>
      </c>
      <c r="AR11" s="488">
        <v>2910</v>
      </c>
      <c r="AT11" s="218" t="s">
        <v>669</v>
      </c>
      <c r="AU11" s="218">
        <f>AB5</f>
        <v>23</v>
      </c>
      <c r="AV11" s="219">
        <f t="shared" ref="AV11:AV21" si="6">(AU11/125)*100</f>
        <v>18.399999999999999</v>
      </c>
    </row>
    <row r="12" spans="1:48">
      <c r="B12" s="52" t="str">
        <f>CONCATENATE(U10,$V$4)</f>
        <v>579EPSS40</v>
      </c>
      <c r="C12" s="52" t="str">
        <f>CONCATENATE(U10,$W$4)</f>
        <v>579EPSI03</v>
      </c>
      <c r="D12" s="52" t="str">
        <f>CONCATENATE(U10,$X$4)</f>
        <v>579ESS002</v>
      </c>
      <c r="E12" s="52" t="str">
        <f>CONCATENATE(U10,$Y$4)</f>
        <v>579ESS024</v>
      </c>
      <c r="F12" s="52" t="str">
        <f>CONCATENATE(U10,$Z$4)</f>
        <v>579ESS091</v>
      </c>
      <c r="G12" s="52" t="str">
        <f>CONCATENATE(U10,$AA$4)</f>
        <v>579EPSS41</v>
      </c>
      <c r="H12" s="52" t="str">
        <f>CONCATENATE(U10,$AB$4)</f>
        <v>579EPSS10</v>
      </c>
      <c r="I12" s="52" t="str">
        <f>CONCATENATE(U10,$AC$4)</f>
        <v>579EPSS16</v>
      </c>
      <c r="J12" s="52" t="str">
        <f>CONCATENATE(U10,$AD$4)</f>
        <v>579EPSS37</v>
      </c>
      <c r="K12" s="52" t="str">
        <f>CONCATENATE(U10,$AE$4)</f>
        <v>579EPSS02</v>
      </c>
      <c r="L12" s="52" t="str">
        <f>CONCATENATE(U10,$AF$4)</f>
        <v>579EPSS23</v>
      </c>
      <c r="M12" s="52" t="str">
        <f>CONCATENATE(U10,$AG$4)</f>
        <v>579EPSS44</v>
      </c>
      <c r="N12" s="52" t="str">
        <f>CONCATENATE(U10,$AH$4)</f>
        <v>579EPSS18</v>
      </c>
      <c r="O12" s="52" t="str">
        <f>CONCATENATE(U10,$AI$4)</f>
        <v>579EPSS05</v>
      </c>
      <c r="P12" s="52" t="str">
        <f>CONCATENATE(U10,$AJ$4)</f>
        <v>579EPSS17</v>
      </c>
      <c r="Q12" s="52" t="str">
        <f>CONCATENATE(U10,$AK$4)</f>
        <v>579ESS118</v>
      </c>
      <c r="R12" s="52" t="str">
        <f>CONCATENATE(U10,$AL$4)</f>
        <v>579EPSS33</v>
      </c>
      <c r="S12" s="720" t="s">
        <v>22</v>
      </c>
      <c r="T12" s="720" t="s">
        <v>242</v>
      </c>
      <c r="U12" s="739">
        <v>591</v>
      </c>
      <c r="V12" s="707">
        <f>IFERROR(VLOOKUP(B14,$AN$10:$AR$932,5,0),0)</f>
        <v>7146</v>
      </c>
      <c r="W12" s="708">
        <f>IFERROR(VLOOKUP(C14,$AN$10:$AR$932,5,0),0)</f>
        <v>0</v>
      </c>
      <c r="X12" s="708">
        <f>IFERROR(VLOOKUP(D14,$AN$10:$AR$932,5,0),0)</f>
        <v>0</v>
      </c>
      <c r="Y12" s="708">
        <f>IFERROR(VLOOKUP(E14,$AN$10:$AR$932,5,0),0)</f>
        <v>0</v>
      </c>
      <c r="Z12" s="708">
        <f>IFERROR(VLOOKUP(F14,$AN$10:$AR$932,5,0),0)</f>
        <v>1294</v>
      </c>
      <c r="AA12" s="753">
        <f>IFERROR(VLOOKUP(G14,$AN$10:$AR$932,5,0),0)</f>
        <v>0</v>
      </c>
      <c r="AB12" s="707">
        <f>IFERROR(VLOOKUP(H14,$AN$10:$AR$932,5,0),0)</f>
        <v>0</v>
      </c>
      <c r="AC12" s="708">
        <f>IFERROR(VLOOKUP(I14,$AN$10:$AR$932,5,0),0)</f>
        <v>0</v>
      </c>
      <c r="AD12" s="708">
        <f>IFERROR(VLOOKUP(J14,$AN$10:$AR$932,5,0),0)</f>
        <v>205</v>
      </c>
      <c r="AE12" s="708">
        <f>IFERROR(VLOOKUP(K14,$AN$10:$AR$932,5,0),0)</f>
        <v>0</v>
      </c>
      <c r="AF12" s="708">
        <f>IFERROR(VLOOKUP(L14,$AN$10:$AR$932,5,0),0)</f>
        <v>0</v>
      </c>
      <c r="AG12" s="708">
        <f>IFERROR(VLOOKUP(M14,$AN$10:$AR$932,5,0),0)</f>
        <v>225</v>
      </c>
      <c r="AH12" s="708">
        <f>IFERROR(VLOOKUP(N14,$AN$10:$AR$932,5,0),0)</f>
        <v>0</v>
      </c>
      <c r="AI12" s="708">
        <f>IFERROR(VLOOKUP(O14,$AN$10:$AR$932,5,0),0)</f>
        <v>0</v>
      </c>
      <c r="AJ12" s="708">
        <f>IFERROR(VLOOKUP(P14,$AN$10:$AR$932,5,0),0)</f>
        <v>0</v>
      </c>
      <c r="AK12" s="708">
        <f>IFERROR(VLOOKUP(Q14,$AN$10:$AR$932,5,0),0)</f>
        <v>0</v>
      </c>
      <c r="AL12" s="753">
        <f>IFERROR(VLOOKUP(R14,$AN$10:$AR$932,5,0),0)</f>
        <v>0</v>
      </c>
      <c r="AM12" s="758">
        <f t="shared" si="4"/>
        <v>8870</v>
      </c>
      <c r="AN12" s="52" t="str">
        <f t="shared" si="5"/>
        <v>142EPSS44</v>
      </c>
      <c r="AO12" s="487" t="s">
        <v>254</v>
      </c>
      <c r="AP12" s="489">
        <v>142</v>
      </c>
      <c r="AQ12" s="487" t="s">
        <v>1069</v>
      </c>
      <c r="AR12" s="488">
        <v>116</v>
      </c>
      <c r="AT12" s="218" t="s">
        <v>670</v>
      </c>
      <c r="AU12" s="218">
        <f>AE5</f>
        <v>24</v>
      </c>
      <c r="AV12" s="219">
        <f t="shared" si="6"/>
        <v>19.2</v>
      </c>
    </row>
    <row r="13" spans="1:48">
      <c r="B13" s="52" t="str">
        <f>CONCATENATE(U11,$V$4)</f>
        <v>585EPSS40</v>
      </c>
      <c r="C13" s="52" t="str">
        <f>CONCATENATE(U11,$W$4)</f>
        <v>585EPSI03</v>
      </c>
      <c r="D13" s="52" t="str">
        <f>CONCATENATE(U11,$X$4)</f>
        <v>585ESS002</v>
      </c>
      <c r="E13" s="52" t="str">
        <f>CONCATENATE(U11,$Y$4)</f>
        <v>585ESS024</v>
      </c>
      <c r="F13" s="52" t="str">
        <f>CONCATENATE(U11,$Z$4)</f>
        <v>585ESS091</v>
      </c>
      <c r="G13" s="52" t="str">
        <f>CONCATENATE(U11,$AA$4)</f>
        <v>585EPSS41</v>
      </c>
      <c r="H13" s="52" t="str">
        <f>CONCATENATE(U11,$AB$4)</f>
        <v>585EPSS10</v>
      </c>
      <c r="I13" s="52" t="str">
        <f>CONCATENATE(U11,$AC$4)</f>
        <v>585EPSS16</v>
      </c>
      <c r="J13" s="52" t="str">
        <f>CONCATENATE(U11,$AD$4)</f>
        <v>585EPSS37</v>
      </c>
      <c r="K13" s="52" t="str">
        <f>CONCATENATE(U11,$AE$4)</f>
        <v>585EPSS02</v>
      </c>
      <c r="L13" s="52" t="str">
        <f>CONCATENATE(U11,$AF$4)</f>
        <v>585EPSS23</v>
      </c>
      <c r="M13" s="52" t="str">
        <f>CONCATENATE(U11,$AG$4)</f>
        <v>585EPSS44</v>
      </c>
      <c r="N13" s="52" t="str">
        <f>CONCATENATE(U11,$AH$4)</f>
        <v>585EPSS18</v>
      </c>
      <c r="O13" s="52" t="str">
        <f>CONCATENATE(U11,$AI$4)</f>
        <v>585EPSS05</v>
      </c>
      <c r="P13" s="52" t="str">
        <f>CONCATENATE(U11,$AJ$4)</f>
        <v>585EPSS17</v>
      </c>
      <c r="Q13" s="52" t="str">
        <f>CONCATENATE(U11,$AK$4)</f>
        <v>585ESS118</v>
      </c>
      <c r="R13" s="52" t="str">
        <f>CONCATENATE(U11,$AL$4)</f>
        <v>585EPSS33</v>
      </c>
      <c r="S13" s="720" t="s">
        <v>106</v>
      </c>
      <c r="T13" s="720" t="s">
        <v>242</v>
      </c>
      <c r="U13" s="739">
        <v>893</v>
      </c>
      <c r="V13" s="707">
        <f>IFERROR(VLOOKUP(B15,$AN$10:$AR$932,5,0),0)</f>
        <v>10072</v>
      </c>
      <c r="W13" s="708">
        <f>IFERROR(VLOOKUP(C15,$AN$10:$AR$932,5,0),0)</f>
        <v>0</v>
      </c>
      <c r="X13" s="708">
        <f>IFERROR(VLOOKUP(D15,$AN$10:$AR$932,5,0),0)</f>
        <v>0</v>
      </c>
      <c r="Y13" s="708">
        <f>IFERROR(VLOOKUP(E15,$AN$10:$AR$932,5,0),0)</f>
        <v>0</v>
      </c>
      <c r="Z13" s="708">
        <f>IFERROR(VLOOKUP(F15,$AN$10:$AR$932,5,0),0)</f>
        <v>0</v>
      </c>
      <c r="AA13" s="753">
        <f>IFERROR(VLOOKUP(G15,$AN$10:$AR$932,5,0),0)</f>
        <v>0</v>
      </c>
      <c r="AB13" s="707">
        <f>IFERROR(VLOOKUP(H15,$AN$10:$AR$932,5,0),0)</f>
        <v>0</v>
      </c>
      <c r="AC13" s="708">
        <f>IFERROR(VLOOKUP(I15,$AN$10:$AR$932,5,0),0)</f>
        <v>0</v>
      </c>
      <c r="AD13" s="708">
        <f>IFERROR(VLOOKUP(J15,$AN$10:$AR$932,5,0),0)</f>
        <v>76</v>
      </c>
      <c r="AE13" s="708">
        <f>IFERROR(VLOOKUP(K15,$AN$10:$AR$932,5,0),0)</f>
        <v>0</v>
      </c>
      <c r="AF13" s="708">
        <f>IFERROR(VLOOKUP(L15,$AN$10:$AR$932,5,0),0)</f>
        <v>0</v>
      </c>
      <c r="AG13" s="708">
        <f>IFERROR(VLOOKUP(M15,$AN$10:$AR$932,5,0),0)</f>
        <v>79</v>
      </c>
      <c r="AH13" s="708">
        <f>IFERROR(VLOOKUP(N15,$AN$10:$AR$932,5,0),0)</f>
        <v>0</v>
      </c>
      <c r="AI13" s="708">
        <f>IFERROR(VLOOKUP(O15,$AN$10:$AR$932,5,0),0)</f>
        <v>0</v>
      </c>
      <c r="AJ13" s="708">
        <f>IFERROR(VLOOKUP(P15,$AN$10:$AR$932,5,0),0)</f>
        <v>2</v>
      </c>
      <c r="AK13" s="708">
        <f>IFERROR(VLOOKUP(Q15,$AN$10:$AR$932,5,0),0)</f>
        <v>0</v>
      </c>
      <c r="AL13" s="753">
        <f>IFERROR(VLOOKUP(R15,$AN$10:$AR$932,5,0),0)</f>
        <v>0</v>
      </c>
      <c r="AM13" s="758">
        <f t="shared" si="4"/>
        <v>10229</v>
      </c>
      <c r="AN13" s="52" t="str">
        <f t="shared" si="5"/>
        <v>425EPSS37</v>
      </c>
      <c r="AO13" s="487" t="s">
        <v>254</v>
      </c>
      <c r="AP13" s="489">
        <v>425</v>
      </c>
      <c r="AQ13" s="487" t="s">
        <v>597</v>
      </c>
      <c r="AR13" s="488">
        <v>103</v>
      </c>
      <c r="AT13" s="218" t="s">
        <v>671</v>
      </c>
      <c r="AU13" s="218" t="e">
        <f>#REF!</f>
        <v>#REF!</v>
      </c>
      <c r="AV13" s="219" t="e">
        <f t="shared" si="6"/>
        <v>#REF!</v>
      </c>
    </row>
    <row r="14" spans="1:48" ht="15.75">
      <c r="B14" s="52" t="str">
        <f>CONCATENATE(U12,$V$4)</f>
        <v>591EPSS40</v>
      </c>
      <c r="C14" s="52" t="str">
        <f>CONCATENATE(U12,$W$4)</f>
        <v>591EPSI03</v>
      </c>
      <c r="D14" s="52" t="str">
        <f>CONCATENATE(U12,$X$4)</f>
        <v>591ESS002</v>
      </c>
      <c r="E14" s="52" t="str">
        <f>CONCATENATE(U12,$Y$4)</f>
        <v>591ESS024</v>
      </c>
      <c r="F14" s="52" t="str">
        <f>CONCATENATE(U12,$Z$4)</f>
        <v>591ESS091</v>
      </c>
      <c r="G14" s="52" t="str">
        <f>CONCATENATE(U12,$AA$4)</f>
        <v>591EPSS41</v>
      </c>
      <c r="H14" s="52" t="str">
        <f>CONCATENATE(U12,$AB$4)</f>
        <v>591EPSS10</v>
      </c>
      <c r="I14" s="52" t="str">
        <f>CONCATENATE(U12,$AC$4)</f>
        <v>591EPSS16</v>
      </c>
      <c r="J14" s="52" t="str">
        <f>CONCATENATE(U12,$AD$4)</f>
        <v>591EPSS37</v>
      </c>
      <c r="K14" s="52" t="str">
        <f>CONCATENATE(U12,$AE$4)</f>
        <v>591EPSS02</v>
      </c>
      <c r="L14" s="52" t="str">
        <f>CONCATENATE(U12,$AF$4)</f>
        <v>591EPSS23</v>
      </c>
      <c r="M14" s="52" t="str">
        <f>CONCATENATE(U12,$AG$4)</f>
        <v>591EPSS44</v>
      </c>
      <c r="N14" s="52" t="str">
        <f>CONCATENATE(U12,$AH$4)</f>
        <v>591EPSS18</v>
      </c>
      <c r="O14" s="52" t="str">
        <f>CONCATENATE(U12,$AI$4)</f>
        <v>591EPSS05</v>
      </c>
      <c r="P14" s="52" t="str">
        <f>CONCATENATE(U12,$AJ$4)</f>
        <v>591EPSS17</v>
      </c>
      <c r="Q14" s="52" t="str">
        <f>CONCATENATE(U12,$AK$4)</f>
        <v>591ESS118</v>
      </c>
      <c r="R14" s="52" t="str">
        <f>CONCATENATE(U12,$AL$4)</f>
        <v>591EPSS33</v>
      </c>
      <c r="S14" s="718" t="s">
        <v>241</v>
      </c>
      <c r="T14" s="721"/>
      <c r="U14" s="738"/>
      <c r="V14" s="709">
        <f t="shared" ref="V14:AL14" si="7">SUM(V15:V20)</f>
        <v>43907</v>
      </c>
      <c r="W14" s="710">
        <f t="shared" si="7"/>
        <v>10724</v>
      </c>
      <c r="X14" s="710">
        <f t="shared" si="7"/>
        <v>739</v>
      </c>
      <c r="Y14" s="710">
        <f t="shared" si="7"/>
        <v>156036</v>
      </c>
      <c r="Z14" s="710">
        <f t="shared" si="7"/>
        <v>0</v>
      </c>
      <c r="AA14" s="752">
        <f>SUM(AA15:AA20)</f>
        <v>7</v>
      </c>
      <c r="AB14" s="709">
        <f t="shared" si="7"/>
        <v>0</v>
      </c>
      <c r="AC14" s="710">
        <f t="shared" si="7"/>
        <v>1234</v>
      </c>
      <c r="AD14" s="710">
        <f t="shared" si="7"/>
        <v>341</v>
      </c>
      <c r="AE14" s="710">
        <f t="shared" si="7"/>
        <v>0</v>
      </c>
      <c r="AF14" s="710">
        <f t="shared" si="7"/>
        <v>0</v>
      </c>
      <c r="AG14" s="710">
        <f t="shared" si="7"/>
        <v>6926</v>
      </c>
      <c r="AH14" s="710">
        <f t="shared" si="7"/>
        <v>0</v>
      </c>
      <c r="AI14" s="710">
        <f t="shared" si="7"/>
        <v>0</v>
      </c>
      <c r="AJ14" s="710">
        <f t="shared" si="7"/>
        <v>0</v>
      </c>
      <c r="AK14" s="710">
        <f>SUM(AK15:AK20)</f>
        <v>0</v>
      </c>
      <c r="AL14" s="752">
        <f t="shared" si="7"/>
        <v>0</v>
      </c>
      <c r="AM14" s="757">
        <f>SUM(AM15:AM20)</f>
        <v>219914</v>
      </c>
      <c r="AN14" s="52" t="str">
        <f t="shared" si="5"/>
        <v>425EPSS40</v>
      </c>
      <c r="AO14" s="487" t="s">
        <v>254</v>
      </c>
      <c r="AP14" s="489">
        <v>425</v>
      </c>
      <c r="AQ14" s="487" t="s">
        <v>889</v>
      </c>
      <c r="AR14" s="488">
        <v>5707</v>
      </c>
      <c r="AT14" s="218" t="s">
        <v>672</v>
      </c>
      <c r="AU14" s="218">
        <f>AI5</f>
        <v>9</v>
      </c>
      <c r="AV14" s="219">
        <f t="shared" si="6"/>
        <v>7.1999999999999993</v>
      </c>
    </row>
    <row r="15" spans="1:48">
      <c r="B15" s="52" t="str">
        <f>CONCATENATE(U13,$V$4)</f>
        <v>893EPSS40</v>
      </c>
      <c r="C15" s="52" t="str">
        <f>CONCATENATE(U13,$W$4)</f>
        <v>893EPSI03</v>
      </c>
      <c r="D15" s="52" t="str">
        <f>CONCATENATE(U13,$X$4)</f>
        <v>893ESS002</v>
      </c>
      <c r="E15" s="52" t="str">
        <f>CONCATENATE(U13,$Y$4)</f>
        <v>893ESS024</v>
      </c>
      <c r="F15" s="52" t="str">
        <f>CONCATENATE(U13,$Z$4)</f>
        <v>893ESS091</v>
      </c>
      <c r="G15" s="52" t="str">
        <f>CONCATENATE(U13,$AA$4)</f>
        <v>893EPSS41</v>
      </c>
      <c r="H15" s="52" t="str">
        <f>CONCATENATE(U13,$AB$4)</f>
        <v>893EPSS10</v>
      </c>
      <c r="I15" s="52" t="str">
        <f>CONCATENATE(U13,$AC$4)</f>
        <v>893EPSS16</v>
      </c>
      <c r="J15" s="52" t="str">
        <f>CONCATENATE(U13,$AD$4)</f>
        <v>893EPSS37</v>
      </c>
      <c r="K15" s="52" t="str">
        <f>CONCATENATE(U13,$AE$4)</f>
        <v>893EPSS02</v>
      </c>
      <c r="L15" s="52" t="str">
        <f>CONCATENATE(U13,$AF$4)</f>
        <v>893EPSS23</v>
      </c>
      <c r="M15" s="52" t="str">
        <f>CONCATENATE(U13,$AG$4)</f>
        <v>893EPSS44</v>
      </c>
      <c r="N15" s="52" t="str">
        <f>CONCATENATE(U13,$AH$4)</f>
        <v>893EPSS18</v>
      </c>
      <c r="O15" s="52" t="str">
        <f>CONCATENATE(U13,$AI$4)</f>
        <v>893EPSS05</v>
      </c>
      <c r="P15" s="52" t="str">
        <f>CONCATENATE(U13,$AJ$4)</f>
        <v>893EPSS17</v>
      </c>
      <c r="Q15" s="52" t="str">
        <f>CONCATENATE(U13,$AK$4)</f>
        <v>893ESS118</v>
      </c>
      <c r="R15" s="52" t="str">
        <f>CONCATENATE(U13,$AL$4)</f>
        <v>893EPSS33</v>
      </c>
      <c r="S15" s="720" t="s">
        <v>74</v>
      </c>
      <c r="T15" s="720" t="s">
        <v>241</v>
      </c>
      <c r="U15" s="739">
        <v>120</v>
      </c>
      <c r="V15" s="707">
        <f>IFERROR(VLOOKUP(B17,$AN$10:$AR$932,5,0),0)</f>
        <v>0</v>
      </c>
      <c r="W15" s="708">
        <f>IFERROR(VLOOKUP(C17,$AN$10:$AR$932,5,0),0)</f>
        <v>2805</v>
      </c>
      <c r="X15" s="708">
        <f>IFERROR(VLOOKUP(D17,$AN$10:$AR$932,5,0),0)</f>
        <v>0</v>
      </c>
      <c r="Y15" s="708">
        <f>IFERROR(VLOOKUP(E17,$AN$10:$AR$932,5,0),0)</f>
        <v>21400</v>
      </c>
      <c r="Z15" s="708">
        <f>IFERROR(VLOOKUP(F17,$AN$10:$AR$932,5,0),0)</f>
        <v>0</v>
      </c>
      <c r="AA15" s="753">
        <f>IFERROR(VLOOKUP(G17,$AN$10:$AR$932,5,0),0)</f>
        <v>0</v>
      </c>
      <c r="AB15" s="707">
        <f>IFERROR(VLOOKUP(H17,$AN$10:$AR$932,5,0),0)</f>
        <v>0</v>
      </c>
      <c r="AC15" s="708">
        <f>IFERROR(VLOOKUP(I17,$AN$10:$AR$932,5,0),0)</f>
        <v>0</v>
      </c>
      <c r="AD15" s="708">
        <f>IFERROR(VLOOKUP(J17,$AN$10:$AR$932,5,0),0)</f>
        <v>14</v>
      </c>
      <c r="AE15" s="708">
        <f>IFERROR(VLOOKUP(K17,$AN$10:$AR$932,5,0),0)</f>
        <v>0</v>
      </c>
      <c r="AF15" s="708">
        <f>IFERROR(VLOOKUP(L17,$AN$10:$AR$932,5,0),0)</f>
        <v>0</v>
      </c>
      <c r="AG15" s="708">
        <f>IFERROR(VLOOKUP(M17,$AN$10:$AR$932,5,0),0)</f>
        <v>139</v>
      </c>
      <c r="AH15" s="708">
        <f>IFERROR(VLOOKUP(N17,$AN$10:$AR$932,5,0),0)</f>
        <v>0</v>
      </c>
      <c r="AI15" s="708">
        <f>IFERROR(VLOOKUP(O17,$AN$10:$AR$932,5,0),0)</f>
        <v>0</v>
      </c>
      <c r="AJ15" s="708">
        <f>IFERROR(VLOOKUP(P17,$AN$10:$AR$932,5,0),0)</f>
        <v>0</v>
      </c>
      <c r="AK15" s="708">
        <f>IFERROR(VLOOKUP(Q17,$AN$10:$AR$932,5,0),0)</f>
        <v>0</v>
      </c>
      <c r="AL15" s="753">
        <f>IFERROR(VLOOKUP(R17,$AN$10:$AR$932,5,0),0)</f>
        <v>0</v>
      </c>
      <c r="AM15" s="758">
        <f t="shared" ref="AM15:AM20" si="8">SUM(V15:AL15)</f>
        <v>24358</v>
      </c>
      <c r="AN15" s="52" t="str">
        <f t="shared" si="5"/>
        <v>425EPSS44</v>
      </c>
      <c r="AO15" s="487" t="s">
        <v>254</v>
      </c>
      <c r="AP15" s="489">
        <v>425</v>
      </c>
      <c r="AQ15" s="487" t="s">
        <v>1069</v>
      </c>
      <c r="AR15" s="488">
        <v>357</v>
      </c>
      <c r="AT15" s="218" t="s">
        <v>673</v>
      </c>
      <c r="AU15" s="218" t="e">
        <f>#REF!</f>
        <v>#REF!</v>
      </c>
      <c r="AV15" s="219" t="e">
        <f t="shared" si="6"/>
        <v>#REF!</v>
      </c>
    </row>
    <row r="16" spans="1:48">
      <c r="B16" s="52" t="str">
        <f>CONCATENATE(U14,$V$4)</f>
        <v>EPSS40</v>
      </c>
      <c r="C16" s="52" t="str">
        <f>CONCATENATE(U14,$W$4)</f>
        <v>EPSI03</v>
      </c>
      <c r="D16" s="52" t="str">
        <f>CONCATENATE(U14,$X$4)</f>
        <v>ESS002</v>
      </c>
      <c r="E16" s="52" t="str">
        <f>CONCATENATE(U14,$Y$4)</f>
        <v>ESS024</v>
      </c>
      <c r="F16" s="52" t="str">
        <f>CONCATENATE(U14,$Z$4)</f>
        <v>ESS091</v>
      </c>
      <c r="G16" s="52" t="str">
        <f>CONCATENATE(U14,$AA$4)</f>
        <v>EPSS41</v>
      </c>
      <c r="H16" s="52" t="str">
        <f>CONCATENATE(U14,$AB$4)</f>
        <v>EPSS10</v>
      </c>
      <c r="I16" s="52" t="str">
        <f>CONCATENATE(U14,$AC$4)</f>
        <v>EPSS16</v>
      </c>
      <c r="J16" s="52" t="str">
        <f>CONCATENATE(U14,$AD$4)</f>
        <v>EPSS37</v>
      </c>
      <c r="K16" s="52" t="str">
        <f>CONCATENATE(U14,$AE$4)</f>
        <v>EPSS02</v>
      </c>
      <c r="L16" s="52" t="str">
        <f>CONCATENATE(U14,$AF$4)</f>
        <v>EPSS23</v>
      </c>
      <c r="M16" s="52" t="str">
        <f>CONCATENATE(U14,$AG$4)</f>
        <v>EPSS44</v>
      </c>
      <c r="N16" s="52" t="str">
        <f>CONCATENATE(U14,$AH$4)</f>
        <v>EPSS18</v>
      </c>
      <c r="O16" s="52" t="str">
        <f>CONCATENATE(U14,$AI$4)</f>
        <v>EPSS05</v>
      </c>
      <c r="P16" s="52" t="str">
        <f>CONCATENATE(U14,$AJ$4)</f>
        <v>EPSS17</v>
      </c>
      <c r="Q16" s="52" t="str">
        <f>CONCATENATE(U14,$AK$4)</f>
        <v>ESS118</v>
      </c>
      <c r="R16" s="52" t="str">
        <f>CONCATENATE(U14,$AL$4)</f>
        <v>EPSS33</v>
      </c>
      <c r="S16" s="720" t="s">
        <v>14</v>
      </c>
      <c r="T16" s="720" t="s">
        <v>241</v>
      </c>
      <c r="U16" s="739">
        <v>154</v>
      </c>
      <c r="V16" s="707">
        <f>IFERROR(VLOOKUP(B18,$AN$10:$AR$932,5,0),0)</f>
        <v>28487</v>
      </c>
      <c r="W16" s="708">
        <f>IFERROR(VLOOKUP(C18,$AN$10:$AR$932,5,0),0)</f>
        <v>3066</v>
      </c>
      <c r="X16" s="708">
        <f>IFERROR(VLOOKUP(D18,$AN$10:$AR$932,5,0),0)</f>
        <v>358</v>
      </c>
      <c r="Y16" s="708">
        <f>IFERROR(VLOOKUP(E18,$AN$10:$AR$932,5,0),0)</f>
        <v>34464</v>
      </c>
      <c r="Z16" s="708">
        <f>IFERROR(VLOOKUP(F18,$AN$10:$AR$932,5,0),0)</f>
        <v>0</v>
      </c>
      <c r="AA16" s="753">
        <f>IFERROR(VLOOKUP(G18,$AN$10:$AR$932,5,0),0)</f>
        <v>2</v>
      </c>
      <c r="AB16" s="707">
        <f>IFERROR(VLOOKUP(H18,$AN$10:$AR$932,5,0),0)</f>
        <v>0</v>
      </c>
      <c r="AC16" s="708">
        <f>IFERROR(VLOOKUP(I18,$AN$10:$AR$932,5,0),0)</f>
        <v>1233</v>
      </c>
      <c r="AD16" s="708">
        <f>IFERROR(VLOOKUP(J18,$AN$10:$AR$932,5,0),0)</f>
        <v>169</v>
      </c>
      <c r="AE16" s="708">
        <f>IFERROR(VLOOKUP(K18,$AN$10:$AR$932,5,0),0)</f>
        <v>0</v>
      </c>
      <c r="AF16" s="708">
        <f>IFERROR(VLOOKUP(L18,$AN$10:$AR$932,5,0),0)</f>
        <v>0</v>
      </c>
      <c r="AG16" s="708">
        <f>IFERROR(VLOOKUP(M18,$AN$10:$AR$932,5,0),0)</f>
        <v>4462</v>
      </c>
      <c r="AH16" s="708">
        <f>IFERROR(VLOOKUP(N18,$AN$10:$AR$932,5,0),0)</f>
        <v>0</v>
      </c>
      <c r="AI16" s="708">
        <f>IFERROR(VLOOKUP(O18,$AN$10:$AR$932,5,0),0)</f>
        <v>0</v>
      </c>
      <c r="AJ16" s="708">
        <f>IFERROR(VLOOKUP(P18,$AN$10:$AR$932,5,0),0)</f>
        <v>0</v>
      </c>
      <c r="AK16" s="708">
        <f>IFERROR(VLOOKUP(Q18,$AN$10:$AR$932,5,0),0)</f>
        <v>0</v>
      </c>
      <c r="AL16" s="753">
        <f>IFERROR(VLOOKUP(R18,$AN$10:$AR$932,5,0),0)</f>
        <v>0</v>
      </c>
      <c r="AM16" s="758">
        <f t="shared" si="8"/>
        <v>72241</v>
      </c>
      <c r="AN16" s="52" t="str">
        <f t="shared" si="5"/>
        <v>579EPSS16</v>
      </c>
      <c r="AO16" s="487" t="s">
        <v>254</v>
      </c>
      <c r="AP16" s="489">
        <v>579</v>
      </c>
      <c r="AQ16" s="487" t="s">
        <v>587</v>
      </c>
      <c r="AR16" s="488">
        <v>2</v>
      </c>
      <c r="AT16" s="218" t="s">
        <v>674</v>
      </c>
      <c r="AU16" s="218">
        <f>AJ5</f>
        <v>3</v>
      </c>
      <c r="AV16" s="219">
        <f t="shared" si="6"/>
        <v>2.4</v>
      </c>
    </row>
    <row r="17" spans="2:53">
      <c r="B17" s="52" t="str">
        <f>CONCATENATE(U15,$V$4)</f>
        <v>120EPSS40</v>
      </c>
      <c r="C17" s="52" t="str">
        <f>CONCATENATE(U15,$W$4)</f>
        <v>120EPSI03</v>
      </c>
      <c r="D17" s="52" t="str">
        <f>CONCATENATE(U15,$X$4)</f>
        <v>120ESS002</v>
      </c>
      <c r="E17" s="52" t="str">
        <f>CONCATENATE(U15,$Y$4)</f>
        <v>120ESS024</v>
      </c>
      <c r="F17" s="52" t="str">
        <f>CONCATENATE(U15,$Z$4)</f>
        <v>120ESS091</v>
      </c>
      <c r="G17" s="52" t="str">
        <f>CONCATENATE(U15,$AA$4)</f>
        <v>120EPSS41</v>
      </c>
      <c r="H17" s="52" t="str">
        <f>CONCATENATE(U15,$AB$4)</f>
        <v>120EPSS10</v>
      </c>
      <c r="I17" s="52" t="str">
        <f>CONCATENATE(U15,$AC$4)</f>
        <v>120EPSS16</v>
      </c>
      <c r="J17" s="52" t="str">
        <f>CONCATENATE(U15,$AD$4)</f>
        <v>120EPSS37</v>
      </c>
      <c r="K17" s="52" t="str">
        <f>CONCATENATE(U15,$AE$4)</f>
        <v>120EPSS02</v>
      </c>
      <c r="L17" s="52" t="str">
        <f>CONCATENATE(U15,$AF$4)</f>
        <v>120EPSS23</v>
      </c>
      <c r="M17" s="52" t="str">
        <f>CONCATENATE(U15,$AG$4)</f>
        <v>120EPSS44</v>
      </c>
      <c r="N17" s="52" t="str">
        <f>CONCATENATE(U15,$AH$4)</f>
        <v>120EPSS18</v>
      </c>
      <c r="O17" s="52" t="str">
        <f>CONCATENATE(U15,$AI$4)</f>
        <v>120EPSS05</v>
      </c>
      <c r="P17" s="52" t="str">
        <f>CONCATENATE(U15,$AJ$4)</f>
        <v>120EPSS17</v>
      </c>
      <c r="Q17" s="52" t="str">
        <f>CONCATENATE(U15,$AK$4)</f>
        <v>120ESS118</v>
      </c>
      <c r="R17" s="52" t="str">
        <f>CONCATENATE(U15,$AL$4)</f>
        <v>120EPSS33</v>
      </c>
      <c r="S17" s="720" t="s">
        <v>17</v>
      </c>
      <c r="T17" s="720" t="s">
        <v>241</v>
      </c>
      <c r="U17" s="739">
        <v>250</v>
      </c>
      <c r="V17" s="707">
        <f>IFERROR(VLOOKUP(B19,$AN$10:$AR$932,5,0),0)</f>
        <v>3691</v>
      </c>
      <c r="W17" s="708">
        <f>IFERROR(VLOOKUP(C19,$AN$10:$AR$932,5,0),0)</f>
        <v>2115</v>
      </c>
      <c r="X17" s="708">
        <f>IFERROR(VLOOKUP(D19,$AN$10:$AR$932,5,0),0)</f>
        <v>0</v>
      </c>
      <c r="Y17" s="708">
        <f>IFERROR(VLOOKUP(E19,$AN$10:$AR$932,5,0),0)</f>
        <v>39124</v>
      </c>
      <c r="Z17" s="708">
        <f>IFERROR(VLOOKUP(F19,$AN$10:$AR$932,5,0),0)</f>
        <v>0</v>
      </c>
      <c r="AA17" s="753">
        <f>IFERROR(VLOOKUP(G19,$AN$10:$AR$932,5,0),0)</f>
        <v>2</v>
      </c>
      <c r="AB17" s="707">
        <f>IFERROR(VLOOKUP(H19,$AN$10:$AR$932,5,0),0)</f>
        <v>0</v>
      </c>
      <c r="AC17" s="708">
        <f>IFERROR(VLOOKUP(I19,$AN$10:$AR$932,5,0),0)</f>
        <v>1</v>
      </c>
      <c r="AD17" s="708">
        <f>IFERROR(VLOOKUP(J19,$AN$10:$AR$932,5,0),0)</f>
        <v>77</v>
      </c>
      <c r="AE17" s="708">
        <f>IFERROR(VLOOKUP(K19,$AN$10:$AR$932,5,0),0)</f>
        <v>0</v>
      </c>
      <c r="AF17" s="708">
        <f>IFERROR(VLOOKUP(L19,$AN$10:$AR$932,5,0),0)</f>
        <v>0</v>
      </c>
      <c r="AG17" s="708">
        <f>IFERROR(VLOOKUP(M19,$AN$10:$AR$932,5,0),0)</f>
        <v>1153</v>
      </c>
      <c r="AH17" s="708">
        <f>IFERROR(VLOOKUP(N19,$AN$10:$AR$932,5,0),0)</f>
        <v>0</v>
      </c>
      <c r="AI17" s="708">
        <f>IFERROR(VLOOKUP(O19,$AN$10:$AR$932,5,0),0)</f>
        <v>0</v>
      </c>
      <c r="AJ17" s="708">
        <f>IFERROR(VLOOKUP(P19,$AN$10:$AR$932,5,0),0)</f>
        <v>0</v>
      </c>
      <c r="AK17" s="708">
        <f>IFERROR(VLOOKUP(Q19,$AN$10:$AR$932,5,0),0)</f>
        <v>0</v>
      </c>
      <c r="AL17" s="753">
        <f>IFERROR(VLOOKUP(R19,$AN$10:$AR$932,5,0),0)</f>
        <v>0</v>
      </c>
      <c r="AM17" s="758">
        <f t="shared" si="8"/>
        <v>46163</v>
      </c>
      <c r="AN17" s="52" t="str">
        <f t="shared" si="5"/>
        <v>579EPSS37</v>
      </c>
      <c r="AO17" s="487" t="s">
        <v>254</v>
      </c>
      <c r="AP17" s="489">
        <v>579</v>
      </c>
      <c r="AQ17" s="487" t="s">
        <v>597</v>
      </c>
      <c r="AR17" s="488">
        <v>211</v>
      </c>
      <c r="AT17" s="218" t="s">
        <v>676</v>
      </c>
      <c r="AU17" s="218" t="e">
        <f>#REF!</f>
        <v>#REF!</v>
      </c>
      <c r="AV17" s="219" t="e">
        <f t="shared" si="6"/>
        <v>#REF!</v>
      </c>
    </row>
    <row r="18" spans="2:53">
      <c r="B18" s="52" t="str">
        <f>CONCATENATE(U16,$V$4)</f>
        <v>154EPSS40</v>
      </c>
      <c r="C18" s="52" t="str">
        <f>CONCATENATE(U16,$W$4)</f>
        <v>154EPSI03</v>
      </c>
      <c r="D18" s="52" t="str">
        <f>CONCATENATE(U16,$X$4)</f>
        <v>154ESS002</v>
      </c>
      <c r="E18" s="52" t="str">
        <f>CONCATENATE(U16,$Y$4)</f>
        <v>154ESS024</v>
      </c>
      <c r="F18" s="52" t="str">
        <f>CONCATENATE(U16,$Z$4)</f>
        <v>154ESS091</v>
      </c>
      <c r="G18" s="52" t="str">
        <f>CONCATENATE(U16,$AA$4)</f>
        <v>154EPSS41</v>
      </c>
      <c r="H18" s="52" t="str">
        <f>CONCATENATE(U16,$AB$4)</f>
        <v>154EPSS10</v>
      </c>
      <c r="I18" s="52" t="str">
        <f>CONCATENATE(U16,$AC$4)</f>
        <v>154EPSS16</v>
      </c>
      <c r="J18" s="52" t="str">
        <f>CONCATENATE(U16,$AD$4)</f>
        <v>154EPSS37</v>
      </c>
      <c r="K18" s="52" t="str">
        <f>CONCATENATE(U16,$AE$4)</f>
        <v>154EPSS02</v>
      </c>
      <c r="L18" s="52" t="str">
        <f>CONCATENATE(U16,$AF$4)</f>
        <v>154EPSS23</v>
      </c>
      <c r="M18" s="52" t="str">
        <f>CONCATENATE(U16,$AG$4)</f>
        <v>154EPSS44</v>
      </c>
      <c r="N18" s="52" t="str">
        <f>CONCATENATE(U16,$AH$4)</f>
        <v>154EPSS18</v>
      </c>
      <c r="O18" s="52" t="str">
        <f>CONCATENATE(U16,$AI$4)</f>
        <v>154EPSS05</v>
      </c>
      <c r="P18" s="52" t="str">
        <f>CONCATENATE(U16,$AJ$4)</f>
        <v>154EPSS17</v>
      </c>
      <c r="Q18" s="52" t="str">
        <f>CONCATENATE(U16,$AK$4)</f>
        <v>154ESS118</v>
      </c>
      <c r="R18" s="52" t="str">
        <f>CONCATENATE(U16,$AL$4)</f>
        <v>154EPSS33</v>
      </c>
      <c r="S18" s="720" t="s">
        <v>87</v>
      </c>
      <c r="T18" s="720" t="s">
        <v>241</v>
      </c>
      <c r="U18" s="739">
        <v>495</v>
      </c>
      <c r="V18" s="707">
        <f>IFERROR(VLOOKUP(B20,$AN$10:$AR$932,5,0),0)</f>
        <v>0</v>
      </c>
      <c r="W18" s="708">
        <f>IFERROR(VLOOKUP(C20,$AN$10:$AR$932,5,0),0)</f>
        <v>0</v>
      </c>
      <c r="X18" s="708">
        <f>IFERROR(VLOOKUP(D20,$AN$10:$AR$932,5,0),0)</f>
        <v>381</v>
      </c>
      <c r="Y18" s="708">
        <f>IFERROR(VLOOKUP(E20,$AN$10:$AR$932,5,0),0)</f>
        <v>22727</v>
      </c>
      <c r="Z18" s="708">
        <f>IFERROR(VLOOKUP(F20,$AN$10:$AR$932,5,0),0)</f>
        <v>0</v>
      </c>
      <c r="AA18" s="753">
        <f>IFERROR(VLOOKUP(G20,$AN$10:$AR$932,5,0),0)</f>
        <v>0</v>
      </c>
      <c r="AB18" s="707">
        <f>IFERROR(VLOOKUP(H20,$AN$10:$AR$932,5,0),0)</f>
        <v>0</v>
      </c>
      <c r="AC18" s="708">
        <f>IFERROR(VLOOKUP(I20,$AN$10:$AR$932,5,0),0)</f>
        <v>0</v>
      </c>
      <c r="AD18" s="708">
        <f>IFERROR(VLOOKUP(J20,$AN$10:$AR$932,5,0),0)</f>
        <v>7</v>
      </c>
      <c r="AE18" s="708">
        <f>IFERROR(VLOOKUP(K20,$AN$10:$AR$932,5,0),0)</f>
        <v>0</v>
      </c>
      <c r="AF18" s="708">
        <f>IFERROR(VLOOKUP(L20,$AN$10:$AR$932,5,0),0)</f>
        <v>0</v>
      </c>
      <c r="AG18" s="708">
        <f>IFERROR(VLOOKUP(M20,$AN$10:$AR$932,5,0),0)</f>
        <v>251</v>
      </c>
      <c r="AH18" s="708">
        <f>IFERROR(VLOOKUP(N20,$AN$10:$AR$932,5,0),0)</f>
        <v>0</v>
      </c>
      <c r="AI18" s="708">
        <f>IFERROR(VLOOKUP(O20,$AN$10:$AR$932,5,0),0)</f>
        <v>0</v>
      </c>
      <c r="AJ18" s="708">
        <f>IFERROR(VLOOKUP(P20,$AN$10:$AR$932,5,0),0)</f>
        <v>0</v>
      </c>
      <c r="AK18" s="708">
        <f>IFERROR(VLOOKUP(Q20,$AN$10:$AR$932,5,0),0)</f>
        <v>0</v>
      </c>
      <c r="AL18" s="753">
        <f>IFERROR(VLOOKUP(R20,$AN$10:$AR$932,5,0),0)</f>
        <v>0</v>
      </c>
      <c r="AM18" s="758">
        <f t="shared" si="8"/>
        <v>23366</v>
      </c>
      <c r="AN18" s="52" t="str">
        <f t="shared" si="5"/>
        <v>579EPSS40</v>
      </c>
      <c r="AO18" s="487" t="s">
        <v>254</v>
      </c>
      <c r="AP18" s="489">
        <v>579</v>
      </c>
      <c r="AQ18" s="487" t="s">
        <v>889</v>
      </c>
      <c r="AR18" s="488">
        <v>19407</v>
      </c>
      <c r="AT18" s="218" t="s">
        <v>677</v>
      </c>
      <c r="AU18" s="218">
        <f>AL5</f>
        <v>1</v>
      </c>
      <c r="AV18" s="219">
        <f t="shared" si="6"/>
        <v>0.8</v>
      </c>
    </row>
    <row r="19" spans="2:53">
      <c r="B19" s="52" t="str">
        <f>CONCATENATE(U17,$V$4)</f>
        <v>250EPSS40</v>
      </c>
      <c r="C19" s="52" t="str">
        <f>CONCATENATE(U17,$W$4)</f>
        <v>250EPSI03</v>
      </c>
      <c r="D19" s="52" t="str">
        <f>CONCATENATE(U17,$X$4)</f>
        <v>250ESS002</v>
      </c>
      <c r="E19" s="52" t="str">
        <f>CONCATENATE(U17,$Y$4)</f>
        <v>250ESS024</v>
      </c>
      <c r="F19" s="52" t="str">
        <f>CONCATENATE(U17,$Z$4)</f>
        <v>250ESS091</v>
      </c>
      <c r="G19" s="52" t="str">
        <f>CONCATENATE(U17,$AA$4)</f>
        <v>250EPSS41</v>
      </c>
      <c r="H19" s="52" t="str">
        <f>CONCATENATE(U17,$AB$4)</f>
        <v>250EPSS10</v>
      </c>
      <c r="I19" s="52" t="str">
        <f>CONCATENATE(U17,$AC$4)</f>
        <v>250EPSS16</v>
      </c>
      <c r="J19" s="52" t="str">
        <f>CONCATENATE(U17,$AD$4)</f>
        <v>250EPSS37</v>
      </c>
      <c r="K19" s="52" t="str">
        <f>CONCATENATE(U17,$AE$4)</f>
        <v>250EPSS02</v>
      </c>
      <c r="L19" s="52" t="str">
        <f>CONCATENATE(U17,$AF$4)</f>
        <v>250EPSS23</v>
      </c>
      <c r="M19" s="52" t="str">
        <f>CONCATENATE(U17,$AG$4)</f>
        <v>250EPSS44</v>
      </c>
      <c r="N19" s="52" t="str">
        <f>CONCATENATE(U17,$AH$4)</f>
        <v>250EPSS18</v>
      </c>
      <c r="O19" s="52" t="str">
        <f>CONCATENATE(U17,$AI$4)</f>
        <v>250EPSS05</v>
      </c>
      <c r="P19" s="52" t="str">
        <f>CONCATENATE(U17,$AJ$4)</f>
        <v>250EPSS17</v>
      </c>
      <c r="Q19" s="52" t="str">
        <f>CONCATENATE(U17,$AK$4)</f>
        <v>250ESS118</v>
      </c>
      <c r="R19" s="52" t="str">
        <f>CONCATENATE(U17,$AL$4)</f>
        <v>250EPSS33</v>
      </c>
      <c r="S19" s="720" t="s">
        <v>99</v>
      </c>
      <c r="T19" s="720" t="s">
        <v>241</v>
      </c>
      <c r="U19" s="739">
        <v>790</v>
      </c>
      <c r="V19" s="707">
        <f>IFERROR(VLOOKUP(B21,$AN$10:$AR$932,5,0),0)</f>
        <v>8077</v>
      </c>
      <c r="W19" s="708">
        <f>IFERROR(VLOOKUP(C21,$AN$10:$AR$932,5,0),0)</f>
        <v>0</v>
      </c>
      <c r="X19" s="708">
        <f>IFERROR(VLOOKUP(D21,$AN$10:$AR$932,5,0),0)</f>
        <v>0</v>
      </c>
      <c r="Y19" s="708">
        <f>IFERROR(VLOOKUP(E21,$AN$10:$AR$932,5,0),0)</f>
        <v>22477</v>
      </c>
      <c r="Z19" s="708">
        <f>IFERROR(VLOOKUP(F21,$AN$10:$AR$932,5,0),0)</f>
        <v>0</v>
      </c>
      <c r="AA19" s="753">
        <f>IFERROR(VLOOKUP(G21,$AN$10:$AR$932,5,0),0)</f>
        <v>2</v>
      </c>
      <c r="AB19" s="707">
        <f>IFERROR(VLOOKUP(H21,$AN$10:$AR$932,5,0),0)</f>
        <v>0</v>
      </c>
      <c r="AC19" s="708">
        <f>IFERROR(VLOOKUP(I21,$AN$10:$AR$932,5,0),0)</f>
        <v>0</v>
      </c>
      <c r="AD19" s="708">
        <f>IFERROR(VLOOKUP(J21,$AN$10:$AR$932,5,0),0)</f>
        <v>26</v>
      </c>
      <c r="AE19" s="708">
        <f>IFERROR(VLOOKUP(K21,$AN$10:$AR$932,5,0),0)</f>
        <v>0</v>
      </c>
      <c r="AF19" s="708">
        <f>IFERROR(VLOOKUP(L21,$AN$10:$AR$932,5,0),0)</f>
        <v>0</v>
      </c>
      <c r="AG19" s="708">
        <f>IFERROR(VLOOKUP(M21,$AN$10:$AR$932,5,0),0)</f>
        <v>536</v>
      </c>
      <c r="AH19" s="708">
        <f>IFERROR(VLOOKUP(N21,$AN$10:$AR$932,5,0),0)</f>
        <v>0</v>
      </c>
      <c r="AI19" s="708">
        <f>IFERROR(VLOOKUP(O21,$AN$10:$AR$932,5,0),0)</f>
        <v>0</v>
      </c>
      <c r="AJ19" s="708">
        <f>IFERROR(VLOOKUP(P21,$AN$10:$AR$932,5,0),0)</f>
        <v>0</v>
      </c>
      <c r="AK19" s="708">
        <f>IFERROR(VLOOKUP(Q21,$AN$10:$AR$932,5,0),0)</f>
        <v>0</v>
      </c>
      <c r="AL19" s="753">
        <f>IFERROR(VLOOKUP(R21,$AN$10:$AR$932,5,0),0)</f>
        <v>0</v>
      </c>
      <c r="AM19" s="758">
        <f t="shared" si="8"/>
        <v>31118</v>
      </c>
      <c r="AN19" s="52" t="str">
        <f t="shared" si="5"/>
        <v>579EPSS44</v>
      </c>
      <c r="AO19" s="487" t="s">
        <v>254</v>
      </c>
      <c r="AP19" s="489">
        <v>579</v>
      </c>
      <c r="AQ19" s="487" t="s">
        <v>1069</v>
      </c>
      <c r="AR19" s="488">
        <v>3224</v>
      </c>
      <c r="AT19" s="218" t="s">
        <v>200</v>
      </c>
      <c r="AU19" s="218" t="e">
        <f>#REF!</f>
        <v>#REF!</v>
      </c>
      <c r="AV19" s="219" t="e">
        <f t="shared" si="6"/>
        <v>#REF!</v>
      </c>
      <c r="AX19" s="238"/>
    </row>
    <row r="20" spans="2:53">
      <c r="B20" s="52" t="str">
        <f>CONCATENATE(U18,$V$4)</f>
        <v>495EPSS40</v>
      </c>
      <c r="C20" s="52" t="str">
        <f>CONCATENATE(U18,$W$4)</f>
        <v>495EPSI03</v>
      </c>
      <c r="D20" s="52" t="str">
        <f>CONCATENATE(U18,$X$4)</f>
        <v>495ESS002</v>
      </c>
      <c r="E20" s="52" t="str">
        <f>CONCATENATE(U18,$Y$4)</f>
        <v>495ESS024</v>
      </c>
      <c r="F20" s="52" t="str">
        <f>CONCATENATE(U18,$Z$4)</f>
        <v>495ESS091</v>
      </c>
      <c r="G20" s="52" t="str">
        <f>CONCATENATE(U18,$AA$4)</f>
        <v>495EPSS41</v>
      </c>
      <c r="H20" s="52" t="str">
        <f>CONCATENATE(U18,$AB$4)</f>
        <v>495EPSS10</v>
      </c>
      <c r="I20" s="52" t="str">
        <f>CONCATENATE(U18,$AC$4)</f>
        <v>495EPSS16</v>
      </c>
      <c r="J20" s="52" t="str">
        <f>CONCATENATE(U18,$AD$4)</f>
        <v>495EPSS37</v>
      </c>
      <c r="K20" s="52" t="str">
        <f>CONCATENATE(U18,$AE$4)</f>
        <v>495EPSS02</v>
      </c>
      <c r="L20" s="52" t="str">
        <f>CONCATENATE(U18,$AF$4)</f>
        <v>495EPSS23</v>
      </c>
      <c r="M20" s="52" t="str">
        <f>CONCATENATE(U18,$AG$4)</f>
        <v>495EPSS44</v>
      </c>
      <c r="N20" s="52" t="str">
        <f>CONCATENATE(U18,$AH$4)</f>
        <v>495EPSS18</v>
      </c>
      <c r="O20" s="52" t="str">
        <f>CONCATENATE(U18,$AI$4)</f>
        <v>495EPSS05</v>
      </c>
      <c r="P20" s="52" t="str">
        <f>CONCATENATE(U18,$AJ$4)</f>
        <v>495EPSS17</v>
      </c>
      <c r="Q20" s="52" t="str">
        <f>CONCATENATE(U18,$AK$4)</f>
        <v>495ESS118</v>
      </c>
      <c r="R20" s="52" t="str">
        <f>CONCATENATE(U18,$AL$4)</f>
        <v>495EPSS33</v>
      </c>
      <c r="S20" s="720" t="s">
        <v>121</v>
      </c>
      <c r="T20" s="720" t="s">
        <v>241</v>
      </c>
      <c r="U20" s="739">
        <v>895</v>
      </c>
      <c r="V20" s="707">
        <f>IFERROR(VLOOKUP(B22,$AN$10:$AR$932,5,0),0)</f>
        <v>3652</v>
      </c>
      <c r="W20" s="708">
        <f>IFERROR(VLOOKUP(C22,$AN$10:$AR$932,5,0),0)</f>
        <v>2738</v>
      </c>
      <c r="X20" s="708">
        <f>IFERROR(VLOOKUP(D22,$AN$10:$AR$932,5,0),0)</f>
        <v>0</v>
      </c>
      <c r="Y20" s="708">
        <f>IFERROR(VLOOKUP(E22,$AN$10:$AR$932,5,0),0)</f>
        <v>15844</v>
      </c>
      <c r="Z20" s="708">
        <f>IFERROR(VLOOKUP(F22,$AN$10:$AR$932,5,0),0)</f>
        <v>0</v>
      </c>
      <c r="AA20" s="753">
        <f>IFERROR(VLOOKUP(G22,$AN$10:$AR$932,5,0),0)</f>
        <v>1</v>
      </c>
      <c r="AB20" s="707">
        <f>IFERROR(VLOOKUP(H22,$AN$10:$AR$932,5,0),0)</f>
        <v>0</v>
      </c>
      <c r="AC20" s="708">
        <f>IFERROR(VLOOKUP(I22,$AN$10:$AR$932,5,0),0)</f>
        <v>0</v>
      </c>
      <c r="AD20" s="708">
        <f>IFERROR(VLOOKUP(J22,$AN$10:$AR$932,5,0),0)</f>
        <v>48</v>
      </c>
      <c r="AE20" s="708">
        <f>IFERROR(VLOOKUP(K22,$AN$10:$AR$932,5,0),0)</f>
        <v>0</v>
      </c>
      <c r="AF20" s="708">
        <f>IFERROR(VLOOKUP(L22,$AN$10:$AR$932,5,0),0)</f>
        <v>0</v>
      </c>
      <c r="AG20" s="708">
        <f>IFERROR(VLOOKUP(M22,$AN$10:$AR$932,5,0),0)</f>
        <v>385</v>
      </c>
      <c r="AH20" s="708">
        <f>IFERROR(VLOOKUP(N22,$AN$10:$AR$932,5,0),0)</f>
        <v>0</v>
      </c>
      <c r="AI20" s="708">
        <f>IFERROR(VLOOKUP(O22,$AN$10:$AR$932,5,0),0)</f>
        <v>0</v>
      </c>
      <c r="AJ20" s="708">
        <f>IFERROR(VLOOKUP(P22,$AN$10:$AR$932,5,0),0)</f>
        <v>0</v>
      </c>
      <c r="AK20" s="708">
        <f>IFERROR(VLOOKUP(Q22,$AN$10:$AR$932,5,0),0)</f>
        <v>0</v>
      </c>
      <c r="AL20" s="753">
        <f>IFERROR(VLOOKUP(R22,$AN$10:$AR$932,5,0),0)</f>
        <v>0</v>
      </c>
      <c r="AM20" s="758">
        <f t="shared" si="8"/>
        <v>22668</v>
      </c>
      <c r="AN20" s="52" t="str">
        <f t="shared" si="5"/>
        <v>579ESS002</v>
      </c>
      <c r="AO20" s="487" t="s">
        <v>254</v>
      </c>
      <c r="AP20" s="489">
        <v>579</v>
      </c>
      <c r="AQ20" s="487" t="s">
        <v>2</v>
      </c>
      <c r="AR20" s="488">
        <v>2922</v>
      </c>
      <c r="AT20" s="218" t="s">
        <v>264</v>
      </c>
      <c r="AU20" s="218" t="e">
        <f>#REF!</f>
        <v>#REF!</v>
      </c>
      <c r="AV20" s="219" t="e">
        <f t="shared" si="6"/>
        <v>#REF!</v>
      </c>
    </row>
    <row r="21" spans="2:53" ht="15.75">
      <c r="B21" s="52" t="str">
        <f>CONCATENATE(U19,$V$4)</f>
        <v>790EPSS40</v>
      </c>
      <c r="C21" s="52" t="str">
        <f>CONCATENATE(U19,$W$4)</f>
        <v>790EPSI03</v>
      </c>
      <c r="D21" s="52" t="str">
        <f>CONCATENATE(U19,$X$4)</f>
        <v>790ESS002</v>
      </c>
      <c r="E21" s="52" t="str">
        <f>CONCATENATE(U19,$Y$4)</f>
        <v>790ESS024</v>
      </c>
      <c r="F21" s="52" t="str">
        <f>CONCATENATE(U19,$Z$4)</f>
        <v>790ESS091</v>
      </c>
      <c r="G21" s="52" t="str">
        <f>CONCATENATE(U19,$AA$4)</f>
        <v>790EPSS41</v>
      </c>
      <c r="H21" s="52" t="str">
        <f>CONCATENATE(U19,$AB$4)</f>
        <v>790EPSS10</v>
      </c>
      <c r="I21" s="52" t="str">
        <f>CONCATENATE(U19,$AC$4)</f>
        <v>790EPSS16</v>
      </c>
      <c r="J21" s="52" t="str">
        <f>CONCATENATE(U19,$AD$4)</f>
        <v>790EPSS37</v>
      </c>
      <c r="K21" s="52" t="str">
        <f>CONCATENATE(U19,$AE$4)</f>
        <v>790EPSS02</v>
      </c>
      <c r="L21" s="52" t="str">
        <f>CONCATENATE(U19,$AF$4)</f>
        <v>790EPSS23</v>
      </c>
      <c r="M21" s="52" t="str">
        <f>CONCATENATE(U19,$AG$4)</f>
        <v>790EPSS44</v>
      </c>
      <c r="N21" s="52" t="str">
        <f>CONCATENATE(U19,$AH$4)</f>
        <v>790EPSS18</v>
      </c>
      <c r="O21" s="52" t="str">
        <f>CONCATENATE(U19,$AI$4)</f>
        <v>790EPSS05</v>
      </c>
      <c r="P21" s="52" t="str">
        <f>CONCATENATE(U19,$AJ$4)</f>
        <v>790EPSS17</v>
      </c>
      <c r="Q21" s="52" t="str">
        <f>CONCATENATE(U19,$AK$4)</f>
        <v>790ESS118</v>
      </c>
      <c r="R21" s="52" t="str">
        <f>CONCATENATE(U19,$AL$4)</f>
        <v>790EPSS33</v>
      </c>
      <c r="S21" s="718" t="s">
        <v>818</v>
      </c>
      <c r="T21" s="721"/>
      <c r="U21" s="738"/>
      <c r="V21" s="709">
        <f>SUM(V22:V32)</f>
        <v>236899</v>
      </c>
      <c r="W21" s="710">
        <f t="shared" ref="W21:AL21" si="9">SUM(W22:W32)</f>
        <v>19439</v>
      </c>
      <c r="X21" s="710">
        <f t="shared" si="9"/>
        <v>77280</v>
      </c>
      <c r="Y21" s="710">
        <f t="shared" si="9"/>
        <v>0</v>
      </c>
      <c r="Z21" s="710">
        <f t="shared" si="9"/>
        <v>0</v>
      </c>
      <c r="AA21" s="752">
        <f>SUM(AA22:AA32)</f>
        <v>108</v>
      </c>
      <c r="AB21" s="709">
        <f t="shared" si="9"/>
        <v>1211</v>
      </c>
      <c r="AC21" s="710">
        <f t="shared" si="9"/>
        <v>9569</v>
      </c>
      <c r="AD21" s="710">
        <f t="shared" si="9"/>
        <v>3913</v>
      </c>
      <c r="AE21" s="710">
        <f t="shared" si="9"/>
        <v>0</v>
      </c>
      <c r="AF21" s="710">
        <f t="shared" si="9"/>
        <v>0</v>
      </c>
      <c r="AG21" s="710">
        <f t="shared" si="9"/>
        <v>6490</v>
      </c>
      <c r="AH21" s="710">
        <f t="shared" si="9"/>
        <v>0</v>
      </c>
      <c r="AI21" s="710">
        <f t="shared" si="9"/>
        <v>0</v>
      </c>
      <c r="AJ21" s="710">
        <f t="shared" si="9"/>
        <v>1</v>
      </c>
      <c r="AK21" s="710">
        <f>SUM(AK22:AK32)</f>
        <v>0</v>
      </c>
      <c r="AL21" s="752">
        <f t="shared" si="9"/>
        <v>0</v>
      </c>
      <c r="AM21" s="757">
        <f>SUM(AM22:AM32)</f>
        <v>354910</v>
      </c>
      <c r="AN21" s="52" t="str">
        <f t="shared" si="5"/>
        <v>585EPSS37</v>
      </c>
      <c r="AO21" s="487" t="s">
        <v>254</v>
      </c>
      <c r="AP21" s="489">
        <v>585</v>
      </c>
      <c r="AQ21" s="487" t="s">
        <v>597</v>
      </c>
      <c r="AR21" s="488">
        <v>50</v>
      </c>
      <c r="AT21" s="218" t="s">
        <v>668</v>
      </c>
      <c r="AU21" s="218" t="e">
        <f>#REF!</f>
        <v>#REF!</v>
      </c>
      <c r="AV21" s="219" t="e">
        <f t="shared" si="6"/>
        <v>#REF!</v>
      </c>
    </row>
    <row r="22" spans="2:53">
      <c r="B22" s="52" t="str">
        <f>CONCATENATE(U20,$V$4)</f>
        <v>895EPSS40</v>
      </c>
      <c r="C22" s="52" t="str">
        <f>CONCATENATE(U20,$W$4)</f>
        <v>895EPSI03</v>
      </c>
      <c r="D22" s="52" t="str">
        <f>CONCATENATE(U20,$X$4)</f>
        <v>895ESS002</v>
      </c>
      <c r="E22" s="52" t="str">
        <f>CONCATENATE(U20,$Y$4)</f>
        <v>895ESS024</v>
      </c>
      <c r="F22" s="52" t="str">
        <f>CONCATENATE(U20,$Z$4)</f>
        <v>895ESS091</v>
      </c>
      <c r="G22" s="52" t="str">
        <f>CONCATENATE(U20,$AA$4)</f>
        <v>895EPSS41</v>
      </c>
      <c r="H22" s="52" t="str">
        <f>CONCATENATE(U20,$AB$4)</f>
        <v>895EPSS10</v>
      </c>
      <c r="I22" s="52" t="str">
        <f>CONCATENATE(U20,$AC$4)</f>
        <v>895EPSS16</v>
      </c>
      <c r="J22" s="52" t="str">
        <f>CONCATENATE(U20,$AD$4)</f>
        <v>895EPSS37</v>
      </c>
      <c r="K22" s="52" t="str">
        <f>CONCATENATE(U20,$AE$4)</f>
        <v>895EPSS02</v>
      </c>
      <c r="L22" s="52" t="str">
        <f>CONCATENATE(U20,$AF$4)</f>
        <v>895EPSS23</v>
      </c>
      <c r="M22" s="52" t="str">
        <f>CONCATENATE(U20,$AG$4)</f>
        <v>895EPSS44</v>
      </c>
      <c r="N22" s="52" t="str">
        <f>CONCATENATE(U20,$AH$4)</f>
        <v>895EPSS18</v>
      </c>
      <c r="O22" s="52" t="str">
        <f>CONCATENATE(U20,$AI$4)</f>
        <v>895EPSS05</v>
      </c>
      <c r="P22" s="52" t="str">
        <f>CONCATENATE(U20,$AJ$4)</f>
        <v>895EPSS17</v>
      </c>
      <c r="Q22" s="52" t="str">
        <f>CONCATENATE(U20,$AK$4)</f>
        <v>895ESS118</v>
      </c>
      <c r="R22" s="52" t="str">
        <f>CONCATENATE(U20,$AL$4)</f>
        <v>895EPSS33</v>
      </c>
      <c r="S22" s="720" t="s">
        <v>8</v>
      </c>
      <c r="T22" s="720" t="s">
        <v>240</v>
      </c>
      <c r="U22" s="739">
        <v>45</v>
      </c>
      <c r="V22" s="707">
        <f>IFERROR(VLOOKUP(B24,$AN$10:$AR$932,5,0),0)</f>
        <v>41297</v>
      </c>
      <c r="W22" s="708">
        <f>IFERROR(VLOOKUP(C24,$AN$10:$AR$932,5,0),0)</f>
        <v>1161</v>
      </c>
      <c r="X22" s="708">
        <f>IFERROR(VLOOKUP(D24,$AN$10:$AR$932,5,0),0)</f>
        <v>0</v>
      </c>
      <c r="Y22" s="708">
        <f>IFERROR(VLOOKUP(E24,$AN$10:$AR$932,5,0),0)</f>
        <v>0</v>
      </c>
      <c r="Z22" s="708">
        <f>IFERROR(VLOOKUP(F24,$AN$10:$AR$932,5,0),0)</f>
        <v>0</v>
      </c>
      <c r="AA22" s="753">
        <f>IFERROR(VLOOKUP(G24,$AN$10:$AR$932,5,0),0)</f>
        <v>9</v>
      </c>
      <c r="AB22" s="707">
        <f>IFERROR(VLOOKUP(H24,$AN$10:$AR$932,5,0),0)</f>
        <v>609</v>
      </c>
      <c r="AC22" s="708">
        <f>IFERROR(VLOOKUP(I24,$AN$10:$AR$932,5,0),0)</f>
        <v>3179</v>
      </c>
      <c r="AD22" s="708">
        <f>IFERROR(VLOOKUP(J24,$AN$10:$AR$932,5,0),0)</f>
        <v>1491</v>
      </c>
      <c r="AE22" s="708">
        <f>IFERROR(VLOOKUP(K24,$AN$10:$AR$932,5,0),0)</f>
        <v>0</v>
      </c>
      <c r="AF22" s="708">
        <f>IFERROR(VLOOKUP(L24,$AN$10:$AR$932,5,0),0)</f>
        <v>0</v>
      </c>
      <c r="AG22" s="708">
        <f>IFERROR(VLOOKUP(M24,$AN$10:$AR$932,5,0),0)</f>
        <v>2098</v>
      </c>
      <c r="AH22" s="708">
        <f>IFERROR(VLOOKUP(N24,$AN$10:$AR$932,5,0),0)</f>
        <v>0</v>
      </c>
      <c r="AI22" s="708">
        <f>IFERROR(VLOOKUP(O24,$AN$10:$AR$932,5,0),0)</f>
        <v>0</v>
      </c>
      <c r="AJ22" s="708">
        <f>IFERROR(VLOOKUP(P24,$AN$10:$AR$932,5,0),0)</f>
        <v>0</v>
      </c>
      <c r="AK22" s="708">
        <f>IFERROR(VLOOKUP(Q24,$AN$10:$AR$932,5,0),0)</f>
        <v>0</v>
      </c>
      <c r="AL22" s="753">
        <f>IFERROR(VLOOKUP(R24,$AN$10:$AR$932,5,0),0)</f>
        <v>0</v>
      </c>
      <c r="AM22" s="758">
        <f t="shared" ref="AM22:AM32" si="10">SUM(V22:AL22)</f>
        <v>49844</v>
      </c>
      <c r="AN22" s="52" t="str">
        <f t="shared" si="5"/>
        <v>585EPSS40</v>
      </c>
      <c r="AO22" s="487" t="s">
        <v>254</v>
      </c>
      <c r="AP22" s="489">
        <v>585</v>
      </c>
      <c r="AQ22" s="487" t="s">
        <v>889</v>
      </c>
      <c r="AR22" s="488">
        <v>5440</v>
      </c>
    </row>
    <row r="23" spans="2:53">
      <c r="B23" s="52" t="str">
        <f>CONCATENATE(U21,$V$4)</f>
        <v>EPSS40</v>
      </c>
      <c r="C23" s="52" t="str">
        <f>CONCATENATE(U21,$W$4)</f>
        <v>EPSI03</v>
      </c>
      <c r="D23" s="52" t="str">
        <f>CONCATENATE(U21,$X$4)</f>
        <v>ESS002</v>
      </c>
      <c r="E23" s="52" t="str">
        <f>CONCATENATE(U21,$Y$4)</f>
        <v>ESS024</v>
      </c>
      <c r="F23" s="52" t="str">
        <f>CONCATENATE(U21,$Z$4)</f>
        <v>ESS091</v>
      </c>
      <c r="G23" s="52" t="str">
        <f>CONCATENATE(U21,$AA$4)</f>
        <v>EPSS41</v>
      </c>
      <c r="H23" s="52" t="str">
        <f>CONCATENATE(U21,$AB$4)</f>
        <v>EPSS10</v>
      </c>
      <c r="I23" s="52" t="str">
        <f>CONCATENATE(U21,$AC$4)</f>
        <v>EPSS16</v>
      </c>
      <c r="J23" s="52" t="str">
        <f>CONCATENATE(U21,$AD$4)</f>
        <v>EPSS37</v>
      </c>
      <c r="K23" s="52" t="str">
        <f>CONCATENATE(U21,$AE$4)</f>
        <v>EPSS02</v>
      </c>
      <c r="L23" s="52" t="str">
        <f>CONCATENATE(U21,$AF$4)</f>
        <v>EPSS23</v>
      </c>
      <c r="M23" s="52" t="str">
        <f>CONCATENATE(U21,$AG$4)</f>
        <v>EPSS44</v>
      </c>
      <c r="N23" s="52" t="str">
        <f>CONCATENATE(U21,$AH$4)</f>
        <v>EPSS18</v>
      </c>
      <c r="O23" s="52" t="str">
        <f>CONCATENATE(U21,$AI$4)</f>
        <v>EPSS05</v>
      </c>
      <c r="P23" s="52" t="str">
        <f>CONCATENATE(U21,$AJ$4)</f>
        <v>EPSS17</v>
      </c>
      <c r="Q23" s="52" t="str">
        <f>CONCATENATE(U21,$AK$4)</f>
        <v>ESS118</v>
      </c>
      <c r="R23" s="52" t="str">
        <f>CONCATENATE(U21,$AL$4)</f>
        <v>EPSS33</v>
      </c>
      <c r="S23" s="720" t="s">
        <v>68</v>
      </c>
      <c r="T23" s="720" t="s">
        <v>240</v>
      </c>
      <c r="U23" s="739">
        <v>51</v>
      </c>
      <c r="V23" s="707">
        <f>IFERROR(VLOOKUP(B25,$AN$10:$AR$932,5,0),0)</f>
        <v>20122</v>
      </c>
      <c r="W23" s="708">
        <f>IFERROR(VLOOKUP(C25,$AN$10:$AR$932,5,0),0)</f>
        <v>1536</v>
      </c>
      <c r="X23" s="708">
        <f>IFERROR(VLOOKUP(D25,$AN$10:$AR$932,5,0),0)</f>
        <v>4046</v>
      </c>
      <c r="Y23" s="708">
        <f>IFERROR(VLOOKUP(E25,$AN$10:$AR$932,5,0),0)</f>
        <v>0</v>
      </c>
      <c r="Z23" s="708">
        <f>IFERROR(VLOOKUP(F25,$AN$10:$AR$932,5,0),0)</f>
        <v>0</v>
      </c>
      <c r="AA23" s="753">
        <f>IFERROR(VLOOKUP(G25,$AN$10:$AR$932,5,0),0)</f>
        <v>0</v>
      </c>
      <c r="AB23" s="707">
        <f>IFERROR(VLOOKUP(H25,$AN$10:$AR$932,5,0),0)</f>
        <v>0</v>
      </c>
      <c r="AC23" s="708">
        <f>IFERROR(VLOOKUP(I25,$AN$10:$AR$932,5,0),0)</f>
        <v>489</v>
      </c>
      <c r="AD23" s="708">
        <f>IFERROR(VLOOKUP(J25,$AN$10:$AR$932,5,0),0)</f>
        <v>31</v>
      </c>
      <c r="AE23" s="708">
        <f>IFERROR(VLOOKUP(K25,$AN$10:$AR$932,5,0),0)</f>
        <v>0</v>
      </c>
      <c r="AF23" s="708">
        <f>IFERROR(VLOOKUP(L25,$AN$10:$AR$932,5,0),0)</f>
        <v>0</v>
      </c>
      <c r="AG23" s="708">
        <f>IFERROR(VLOOKUP(M25,$AN$10:$AR$932,5,0),0)</f>
        <v>183</v>
      </c>
      <c r="AH23" s="708">
        <f>IFERROR(VLOOKUP(N25,$AN$10:$AR$932,5,0),0)</f>
        <v>0</v>
      </c>
      <c r="AI23" s="708">
        <f>IFERROR(VLOOKUP(O25,$AN$10:$AR$932,5,0),0)</f>
        <v>0</v>
      </c>
      <c r="AJ23" s="708">
        <f>IFERROR(VLOOKUP(P25,$AN$10:$AR$932,5,0),0)</f>
        <v>0</v>
      </c>
      <c r="AK23" s="708">
        <f>IFERROR(VLOOKUP(Q25,$AN$10:$AR$932,5,0),0)</f>
        <v>0</v>
      </c>
      <c r="AL23" s="753">
        <f>IFERROR(VLOOKUP(R25,$AN$10:$AR$932,5,0),0)</f>
        <v>0</v>
      </c>
      <c r="AM23" s="758">
        <f t="shared" si="10"/>
        <v>26407</v>
      </c>
      <c r="AN23" s="52" t="str">
        <f t="shared" si="5"/>
        <v>585EPSS44</v>
      </c>
      <c r="AO23" s="487" t="s">
        <v>254</v>
      </c>
      <c r="AP23" s="489">
        <v>585</v>
      </c>
      <c r="AQ23" s="487" t="s">
        <v>1069</v>
      </c>
      <c r="AR23" s="488">
        <v>544</v>
      </c>
      <c r="AT23" s="442" t="s">
        <v>1064</v>
      </c>
      <c r="BA23" s="448" t="e">
        <f>UPPER((TEXT('1.COBERTURA  DANE'!#REF!,"mmmm yyyy")))</f>
        <v>#REF!</v>
      </c>
    </row>
    <row r="24" spans="2:53">
      <c r="B24" s="52" t="str">
        <f>CONCATENATE(U22,$V$4)</f>
        <v>45EPSS40</v>
      </c>
      <c r="C24" s="52" t="str">
        <f>CONCATENATE(U22,$W$4)</f>
        <v>45EPSI03</v>
      </c>
      <c r="D24" s="52" t="str">
        <f>CONCATENATE(U22,$X$4)</f>
        <v>45ESS002</v>
      </c>
      <c r="E24" s="52" t="str">
        <f>CONCATENATE(U22,$Y$4)</f>
        <v>45ESS024</v>
      </c>
      <c r="F24" s="52" t="str">
        <f>CONCATENATE(U22,$Z$4)</f>
        <v>45ESS091</v>
      </c>
      <c r="G24" s="52" t="str">
        <f>CONCATENATE(U22,$AA$4)</f>
        <v>45EPSS41</v>
      </c>
      <c r="H24" s="52" t="str">
        <f>CONCATENATE(U22,$AB$4)</f>
        <v>45EPSS10</v>
      </c>
      <c r="I24" s="52" t="str">
        <f>CONCATENATE(U22,$AC$4)</f>
        <v>45EPSS16</v>
      </c>
      <c r="J24" s="52" t="str">
        <f>CONCATENATE(U22,$AD$4)</f>
        <v>45EPSS37</v>
      </c>
      <c r="K24" s="52" t="str">
        <f>CONCATENATE(U22,$AE$4)</f>
        <v>45EPSS02</v>
      </c>
      <c r="L24" s="52" t="str">
        <f>CONCATENATE(U22,$AF$4)</f>
        <v>45EPSS23</v>
      </c>
      <c r="M24" s="52" t="str">
        <f>CONCATENATE(U22,$AG$4)</f>
        <v>45EPSS44</v>
      </c>
      <c r="N24" s="52" t="str">
        <f>CONCATENATE(U22,$AH$4)</f>
        <v>45EPSS18</v>
      </c>
      <c r="O24" s="52" t="str">
        <f>CONCATENATE(U22,$AI$4)</f>
        <v>45EPSS05</v>
      </c>
      <c r="P24" s="52" t="str">
        <f>CONCATENATE(U22,$AJ$4)</f>
        <v>45EPSS17</v>
      </c>
      <c r="Q24" s="52" t="str">
        <f>CONCATENATE(U22,$AK$4)</f>
        <v>45ESS118</v>
      </c>
      <c r="R24" s="52" t="str">
        <f>CONCATENATE(U22,$AL$4)</f>
        <v>45EPSS33</v>
      </c>
      <c r="S24" s="720" t="s">
        <v>13</v>
      </c>
      <c r="T24" s="720" t="s">
        <v>240</v>
      </c>
      <c r="U24" s="739">
        <v>147</v>
      </c>
      <c r="V24" s="707">
        <f>IFERROR(VLOOKUP(B26,$AN$10:$AR$932,5,0),0)</f>
        <v>20615</v>
      </c>
      <c r="W24" s="708">
        <f>IFERROR(VLOOKUP(C26,$AN$10:$AR$932,5,0),0)</f>
        <v>0</v>
      </c>
      <c r="X24" s="708">
        <f>IFERROR(VLOOKUP(D26,$AN$10:$AR$932,5,0),0)</f>
        <v>1380</v>
      </c>
      <c r="Y24" s="708">
        <f>IFERROR(VLOOKUP(E26,$AN$10:$AR$932,5,0),0)</f>
        <v>0</v>
      </c>
      <c r="Z24" s="708">
        <f>IFERROR(VLOOKUP(F26,$AN$10:$AR$932,5,0),0)</f>
        <v>0</v>
      </c>
      <c r="AA24" s="753">
        <f>IFERROR(VLOOKUP(G26,$AN$10:$AR$932,5,0),0)</f>
        <v>2</v>
      </c>
      <c r="AB24" s="707">
        <f>IFERROR(VLOOKUP(H26,$AN$10:$AR$932,5,0),0)</f>
        <v>104</v>
      </c>
      <c r="AC24" s="708">
        <f>IFERROR(VLOOKUP(I26,$AN$10:$AR$932,5,0),0)</f>
        <v>1147</v>
      </c>
      <c r="AD24" s="708">
        <f>IFERROR(VLOOKUP(J26,$AN$10:$AR$932,5,0),0)</f>
        <v>503</v>
      </c>
      <c r="AE24" s="708">
        <f>IFERROR(VLOOKUP(K26,$AN$10:$AR$932,5,0),0)</f>
        <v>0</v>
      </c>
      <c r="AF24" s="708">
        <f>IFERROR(VLOOKUP(L26,$AN$10:$AR$932,5,0),0)</f>
        <v>0</v>
      </c>
      <c r="AG24" s="708">
        <f>IFERROR(VLOOKUP(M26,$AN$10:$AR$932,5,0),0)</f>
        <v>563</v>
      </c>
      <c r="AH24" s="708">
        <f>IFERROR(VLOOKUP(N26,$AN$10:$AR$932,5,0),0)</f>
        <v>0</v>
      </c>
      <c r="AI24" s="708">
        <f>IFERROR(VLOOKUP(O26,$AN$10:$AR$932,5,0),0)</f>
        <v>0</v>
      </c>
      <c r="AJ24" s="708">
        <f>IFERROR(VLOOKUP(P26,$AN$10:$AR$932,5,0),0)</f>
        <v>0</v>
      </c>
      <c r="AK24" s="708">
        <f>IFERROR(VLOOKUP(Q26,$AN$10:$AR$932,5,0),0)</f>
        <v>0</v>
      </c>
      <c r="AL24" s="753">
        <f>IFERROR(VLOOKUP(R26,$AN$10:$AR$932,5,0),0)</f>
        <v>0</v>
      </c>
      <c r="AM24" s="758">
        <f t="shared" si="10"/>
        <v>24314</v>
      </c>
      <c r="AN24" s="52" t="str">
        <f t="shared" si="5"/>
        <v>585ESS091</v>
      </c>
      <c r="AO24" s="487" t="s">
        <v>254</v>
      </c>
      <c r="AP24" s="489">
        <v>585</v>
      </c>
      <c r="AQ24" s="487" t="s">
        <v>4</v>
      </c>
      <c r="AR24" s="488">
        <v>1325</v>
      </c>
    </row>
    <row r="25" spans="2:53">
      <c r="B25" s="52" t="str">
        <f>CONCATENATE(U23,$V$4)</f>
        <v>51EPSS40</v>
      </c>
      <c r="C25" s="52" t="str">
        <f>CONCATENATE(U23,$W$4)</f>
        <v>51EPSI03</v>
      </c>
      <c r="D25" s="52" t="str">
        <f>CONCATENATE(U23,$X$4)</f>
        <v>51ESS002</v>
      </c>
      <c r="E25" s="52" t="str">
        <f>CONCATENATE(U23,$Y$4)</f>
        <v>51ESS024</v>
      </c>
      <c r="F25" s="52" t="str">
        <f>CONCATENATE(U23,$Z$4)</f>
        <v>51ESS091</v>
      </c>
      <c r="G25" s="52" t="str">
        <f>CONCATENATE(U23,$AA$4)</f>
        <v>51EPSS41</v>
      </c>
      <c r="H25" s="52" t="str">
        <f>CONCATENATE(U23,$AB$4)</f>
        <v>51EPSS10</v>
      </c>
      <c r="I25" s="52" t="str">
        <f>CONCATENATE(U23,$AC$4)</f>
        <v>51EPSS16</v>
      </c>
      <c r="J25" s="52" t="str">
        <f>CONCATENATE(U23,$AD$4)</f>
        <v>51EPSS37</v>
      </c>
      <c r="K25" s="52" t="str">
        <f>CONCATENATE(U23,$AE$4)</f>
        <v>51EPSS02</v>
      </c>
      <c r="L25" s="52" t="str">
        <f>CONCATENATE(U23,$AF$4)</f>
        <v>51EPSS23</v>
      </c>
      <c r="M25" s="52" t="str">
        <f>CONCATENATE(U23,$AG$4)</f>
        <v>51EPSS44</v>
      </c>
      <c r="N25" s="52" t="str">
        <f>CONCATENATE(U23,$AH$4)</f>
        <v>51EPSS18</v>
      </c>
      <c r="O25" s="52" t="str">
        <f>CONCATENATE(U23,$AI$4)</f>
        <v>51EPSS05</v>
      </c>
      <c r="P25" s="52" t="str">
        <f>CONCATENATE(U23,$AJ$4)</f>
        <v>51EPSS17</v>
      </c>
      <c r="Q25" s="52" t="str">
        <f>CONCATENATE(U23,$AK$4)</f>
        <v>51ESS118</v>
      </c>
      <c r="R25" s="52" t="str">
        <f>CONCATENATE(U23,$AL$4)</f>
        <v>51EPSS33</v>
      </c>
      <c r="S25" s="720" t="s">
        <v>15</v>
      </c>
      <c r="T25" s="720" t="s">
        <v>240</v>
      </c>
      <c r="U25" s="739">
        <v>172</v>
      </c>
      <c r="V25" s="707">
        <f>IFERROR(VLOOKUP(B27,$AN$10:$AR$932,5,0),0)</f>
        <v>27738</v>
      </c>
      <c r="W25" s="708">
        <f>IFERROR(VLOOKUP(C27,$AN$10:$AR$932,5,0),0)</f>
        <v>2993</v>
      </c>
      <c r="X25" s="708">
        <f>IFERROR(VLOOKUP(D27,$AN$10:$AR$932,5,0),0)</f>
        <v>1769</v>
      </c>
      <c r="Y25" s="708">
        <f>IFERROR(VLOOKUP(E27,$AN$10:$AR$932,5,0),0)</f>
        <v>0</v>
      </c>
      <c r="Z25" s="708">
        <f>IFERROR(VLOOKUP(F27,$AN$10:$AR$932,5,0),0)</f>
        <v>0</v>
      </c>
      <c r="AA25" s="753">
        <f>IFERROR(VLOOKUP(G27,$AN$10:$AR$932,5,0),0)</f>
        <v>1</v>
      </c>
      <c r="AB25" s="707">
        <f>IFERROR(VLOOKUP(H27,$AN$10:$AR$932,5,0),0)</f>
        <v>182</v>
      </c>
      <c r="AC25" s="708">
        <f>IFERROR(VLOOKUP(I27,$AN$10:$AR$932,5,0),0)</f>
        <v>1357</v>
      </c>
      <c r="AD25" s="708">
        <f>IFERROR(VLOOKUP(J27,$AN$10:$AR$932,5,0),0)</f>
        <v>526</v>
      </c>
      <c r="AE25" s="708">
        <f>IFERROR(VLOOKUP(K27,$AN$10:$AR$932,5,0),0)</f>
        <v>0</v>
      </c>
      <c r="AF25" s="708">
        <f>IFERROR(VLOOKUP(L27,$AN$10:$AR$932,5,0),0)</f>
        <v>0</v>
      </c>
      <c r="AG25" s="708">
        <f>IFERROR(VLOOKUP(M27,$AN$10:$AR$932,5,0),0)</f>
        <v>775</v>
      </c>
      <c r="AH25" s="708">
        <f>IFERROR(VLOOKUP(N27,$AN$10:$AR$932,5,0),0)</f>
        <v>0</v>
      </c>
      <c r="AI25" s="708">
        <f>IFERROR(VLOOKUP(O27,$AN$10:$AR$932,5,0),0)</f>
        <v>0</v>
      </c>
      <c r="AJ25" s="708">
        <f>IFERROR(VLOOKUP(P27,$AN$10:$AR$932,5,0),0)</f>
        <v>1</v>
      </c>
      <c r="AK25" s="708">
        <f>IFERROR(VLOOKUP(Q27,$AN$10:$AR$932,5,0),0)</f>
        <v>0</v>
      </c>
      <c r="AL25" s="753">
        <f>IFERROR(VLOOKUP(R27,$AN$10:$AR$932,5,0),0)</f>
        <v>0</v>
      </c>
      <c r="AM25" s="758">
        <f t="shared" si="10"/>
        <v>35342</v>
      </c>
      <c r="AN25" s="52" t="str">
        <f t="shared" si="5"/>
        <v>591EPSS37</v>
      </c>
      <c r="AO25" s="487" t="s">
        <v>254</v>
      </c>
      <c r="AP25" s="489">
        <v>591</v>
      </c>
      <c r="AQ25" s="487" t="s">
        <v>597</v>
      </c>
      <c r="AR25" s="488">
        <v>205</v>
      </c>
    </row>
    <row r="26" spans="2:53">
      <c r="B26" s="52" t="str">
        <f>CONCATENATE(U24,$V$4)</f>
        <v>147EPSS40</v>
      </c>
      <c r="C26" s="52" t="str">
        <f>CONCATENATE(U24,$W$4)</f>
        <v>147EPSI03</v>
      </c>
      <c r="D26" s="52" t="str">
        <f>CONCATENATE(U24,$X$4)</f>
        <v>147ESS002</v>
      </c>
      <c r="E26" s="52" t="str">
        <f>CONCATENATE(U24,$Y$4)</f>
        <v>147ESS024</v>
      </c>
      <c r="F26" s="52" t="str">
        <f>CONCATENATE(U24,$Z$4)</f>
        <v>147ESS091</v>
      </c>
      <c r="G26" s="52" t="str">
        <f>CONCATENATE(U24,$AA$4)</f>
        <v>147EPSS41</v>
      </c>
      <c r="H26" s="52" t="str">
        <f>CONCATENATE(U24,$AB$4)</f>
        <v>147EPSS10</v>
      </c>
      <c r="I26" s="52" t="str">
        <f>CONCATENATE(U24,$AC$4)</f>
        <v>147EPSS16</v>
      </c>
      <c r="J26" s="52" t="str">
        <f>CONCATENATE(U24,$AD$4)</f>
        <v>147EPSS37</v>
      </c>
      <c r="K26" s="52" t="str">
        <f>CONCATENATE(U24,$AE$4)</f>
        <v>147EPSS02</v>
      </c>
      <c r="L26" s="52" t="str">
        <f>CONCATENATE(U24,$AF$4)</f>
        <v>147EPSS23</v>
      </c>
      <c r="M26" s="52" t="str">
        <f>CONCATENATE(U24,$AG$4)</f>
        <v>147EPSS44</v>
      </c>
      <c r="N26" s="52" t="str">
        <f>CONCATENATE(U24,$AH$4)</f>
        <v>147EPSS18</v>
      </c>
      <c r="O26" s="52" t="str">
        <f>CONCATENATE(U24,$AI$4)</f>
        <v>147EPSS05</v>
      </c>
      <c r="P26" s="52" t="str">
        <f>CONCATENATE(U24,$AJ$4)</f>
        <v>147EPSS17</v>
      </c>
      <c r="Q26" s="52" t="str">
        <f>CONCATENATE(U24,$AK$4)</f>
        <v>147ESS118</v>
      </c>
      <c r="R26" s="52" t="str">
        <f>CONCATENATE(U24,$AL$4)</f>
        <v>147EPSS33</v>
      </c>
      <c r="S26" s="720" t="s">
        <v>107</v>
      </c>
      <c r="T26" s="720" t="s">
        <v>240</v>
      </c>
      <c r="U26" s="739">
        <v>475</v>
      </c>
      <c r="V26" s="707">
        <f>IFERROR(VLOOKUP(B28,$AN$10:$AR$932,5,0),0)</f>
        <v>2203</v>
      </c>
      <c r="W26" s="708">
        <f>IFERROR(VLOOKUP(C28,$AN$10:$AR$932,5,0),0)</f>
        <v>1994</v>
      </c>
      <c r="X26" s="708">
        <f>IFERROR(VLOOKUP(D28,$AN$10:$AR$932,5,0),0)</f>
        <v>0</v>
      </c>
      <c r="Y26" s="708">
        <f>IFERROR(VLOOKUP(E28,$AN$10:$AR$932,5,0),0)</f>
        <v>0</v>
      </c>
      <c r="Z26" s="708">
        <f>IFERROR(VLOOKUP(F28,$AN$10:$AR$932,5,0),0)</f>
        <v>0</v>
      </c>
      <c r="AA26" s="753">
        <f>IFERROR(VLOOKUP(G28,$AN$10:$AR$932,5,0),0)</f>
        <v>2</v>
      </c>
      <c r="AB26" s="707">
        <f>IFERROR(VLOOKUP(H28,$AN$10:$AR$932,5,0),0)</f>
        <v>0</v>
      </c>
      <c r="AC26" s="708">
        <f>IFERROR(VLOOKUP(I28,$AN$10:$AR$932,5,0),0)</f>
        <v>0</v>
      </c>
      <c r="AD26" s="708">
        <f>IFERROR(VLOOKUP(J28,$AN$10:$AR$932,5,0),0)</f>
        <v>82</v>
      </c>
      <c r="AE26" s="708">
        <f>IFERROR(VLOOKUP(K28,$AN$10:$AR$932,5,0),0)</f>
        <v>0</v>
      </c>
      <c r="AF26" s="708">
        <f>IFERROR(VLOOKUP(L28,$AN$10:$AR$932,5,0),0)</f>
        <v>0</v>
      </c>
      <c r="AG26" s="708">
        <f>IFERROR(VLOOKUP(M28,$AN$10:$AR$932,5,0),0)</f>
        <v>0</v>
      </c>
      <c r="AH26" s="708">
        <f>IFERROR(VLOOKUP(N28,$AN$10:$AR$932,5,0),0)</f>
        <v>0</v>
      </c>
      <c r="AI26" s="708">
        <f>IFERROR(VLOOKUP(O28,$AN$10:$AR$932,5,0),0)</f>
        <v>0</v>
      </c>
      <c r="AJ26" s="708">
        <f>IFERROR(VLOOKUP(P28,$AN$10:$AR$932,5,0),0)</f>
        <v>0</v>
      </c>
      <c r="AK26" s="708">
        <f>IFERROR(VLOOKUP(Q28,$AN$10:$AR$932,5,0),0)</f>
        <v>0</v>
      </c>
      <c r="AL26" s="753">
        <f>IFERROR(VLOOKUP(R28,$AN$10:$AR$932,5,0),0)</f>
        <v>0</v>
      </c>
      <c r="AM26" s="758">
        <f t="shared" si="10"/>
        <v>4281</v>
      </c>
      <c r="AN26" s="52" t="str">
        <f t="shared" si="5"/>
        <v>591EPSS40</v>
      </c>
      <c r="AO26" s="487" t="s">
        <v>254</v>
      </c>
      <c r="AP26" s="489">
        <v>591</v>
      </c>
      <c r="AQ26" s="487" t="s">
        <v>889</v>
      </c>
      <c r="AR26" s="488">
        <v>7146</v>
      </c>
    </row>
    <row r="27" spans="2:53">
      <c r="B27" s="52" t="str">
        <f>CONCATENATE(U25,$V$4)</f>
        <v>172EPSS40</v>
      </c>
      <c r="C27" s="52" t="str">
        <f>CONCATENATE(U25,$W$4)</f>
        <v>172EPSI03</v>
      </c>
      <c r="D27" s="52" t="str">
        <f>CONCATENATE(U25,$X$4)</f>
        <v>172ESS002</v>
      </c>
      <c r="E27" s="52" t="str">
        <f>CONCATENATE(U25,$Y$4)</f>
        <v>172ESS024</v>
      </c>
      <c r="F27" s="52" t="str">
        <f>CONCATENATE(U25,$Z$4)</f>
        <v>172ESS091</v>
      </c>
      <c r="G27" s="52" t="str">
        <f>CONCATENATE(U25,$AA$4)</f>
        <v>172EPSS41</v>
      </c>
      <c r="H27" s="52" t="str">
        <f>CONCATENATE(U25,$AB$4)</f>
        <v>172EPSS10</v>
      </c>
      <c r="I27" s="52" t="str">
        <f>CONCATENATE(U25,$AC$4)</f>
        <v>172EPSS16</v>
      </c>
      <c r="J27" s="52" t="str">
        <f>CONCATENATE(U25,$AD$4)</f>
        <v>172EPSS37</v>
      </c>
      <c r="K27" s="52" t="str">
        <f>CONCATENATE(U25,$AE$4)</f>
        <v>172EPSS02</v>
      </c>
      <c r="L27" s="52" t="str">
        <f>CONCATENATE(U25,$AF$4)</f>
        <v>172EPSS23</v>
      </c>
      <c r="M27" s="52" t="str">
        <f>CONCATENATE(U25,$AG$4)</f>
        <v>172EPSS44</v>
      </c>
      <c r="N27" s="52" t="str">
        <f>CONCATENATE(U25,$AH$4)</f>
        <v>172EPSS18</v>
      </c>
      <c r="O27" s="52" t="str">
        <f>CONCATENATE(U25,$AI$4)</f>
        <v>172EPSS05</v>
      </c>
      <c r="P27" s="52" t="str">
        <f>CONCATENATE(U25,$AJ$4)</f>
        <v>172EPSS17</v>
      </c>
      <c r="Q27" s="52" t="str">
        <f>CONCATENATE(U25,$AK$4)</f>
        <v>172ESS118</v>
      </c>
      <c r="R27" s="52" t="str">
        <f>CONCATENATE(U25,$AL$4)</f>
        <v>172EPSS33</v>
      </c>
      <c r="S27" s="720" t="s">
        <v>20</v>
      </c>
      <c r="T27" s="720" t="s">
        <v>240</v>
      </c>
      <c r="U27" s="739">
        <v>480</v>
      </c>
      <c r="V27" s="707">
        <f>IFERROR(VLOOKUP(B29,$AN$10:$AR$932,5,0),0)</f>
        <v>14606</v>
      </c>
      <c r="W27" s="708">
        <f>IFERROR(VLOOKUP(C29,$AN$10:$AR$932,5,0),0)</f>
        <v>2500</v>
      </c>
      <c r="X27" s="708">
        <f>IFERROR(VLOOKUP(D29,$AN$10:$AR$932,5,0),0)</f>
        <v>973</v>
      </c>
      <c r="Y27" s="708">
        <f>IFERROR(VLOOKUP(E29,$AN$10:$AR$932,5,0),0)</f>
        <v>0</v>
      </c>
      <c r="Z27" s="708">
        <f>IFERROR(VLOOKUP(F29,$AN$10:$AR$932,5,0),0)</f>
        <v>0</v>
      </c>
      <c r="AA27" s="753">
        <f>IFERROR(VLOOKUP(G29,$AN$10:$AR$932,5,0),0)</f>
        <v>1</v>
      </c>
      <c r="AB27" s="707">
        <f>IFERROR(VLOOKUP(H29,$AN$10:$AR$932,5,0),0)</f>
        <v>0</v>
      </c>
      <c r="AC27" s="708">
        <f>IFERROR(VLOOKUP(I29,$AN$10:$AR$932,5,0),0)</f>
        <v>2</v>
      </c>
      <c r="AD27" s="708">
        <f>IFERROR(VLOOKUP(J29,$AN$10:$AR$932,5,0),0)</f>
        <v>100</v>
      </c>
      <c r="AE27" s="708">
        <f>IFERROR(VLOOKUP(K29,$AN$10:$AR$932,5,0),0)</f>
        <v>0</v>
      </c>
      <c r="AF27" s="708">
        <f>IFERROR(VLOOKUP(L29,$AN$10:$AR$932,5,0),0)</f>
        <v>0</v>
      </c>
      <c r="AG27" s="708">
        <f>IFERROR(VLOOKUP(M29,$AN$10:$AR$932,5,0),0)</f>
        <v>305</v>
      </c>
      <c r="AH27" s="708">
        <f>IFERROR(VLOOKUP(N29,$AN$10:$AR$932,5,0),0)</f>
        <v>0</v>
      </c>
      <c r="AI27" s="708">
        <f>IFERROR(VLOOKUP(O29,$AN$10:$AR$932,5,0),0)</f>
        <v>0</v>
      </c>
      <c r="AJ27" s="708">
        <f>IFERROR(VLOOKUP(P29,$AN$10:$AR$932,5,0),0)</f>
        <v>0</v>
      </c>
      <c r="AK27" s="708">
        <f>IFERROR(VLOOKUP(Q29,$AN$10:$AR$932,5,0),0)</f>
        <v>0</v>
      </c>
      <c r="AL27" s="753">
        <f>IFERROR(VLOOKUP(R29,$AN$10:$AR$932,5,0),0)</f>
        <v>0</v>
      </c>
      <c r="AM27" s="758">
        <f t="shared" si="10"/>
        <v>18487</v>
      </c>
      <c r="AN27" s="52" t="str">
        <f t="shared" si="5"/>
        <v>591EPSS44</v>
      </c>
      <c r="AO27" s="487" t="s">
        <v>254</v>
      </c>
      <c r="AP27" s="489">
        <v>591</v>
      </c>
      <c r="AQ27" s="487" t="s">
        <v>1069</v>
      </c>
      <c r="AR27" s="488">
        <v>225</v>
      </c>
    </row>
    <row r="28" spans="2:53">
      <c r="B28" s="52" t="str">
        <f>CONCATENATE(U26,$V$4)</f>
        <v>475EPSS40</v>
      </c>
      <c r="C28" s="52" t="str">
        <f>CONCATENATE(U26,$W$4)</f>
        <v>475EPSI03</v>
      </c>
      <c r="D28" s="52" t="str">
        <f>CONCATENATE(U26,$X$4)</f>
        <v>475ESS002</v>
      </c>
      <c r="E28" s="52" t="str">
        <f>CONCATENATE(U26,$Y$4)</f>
        <v>475ESS024</v>
      </c>
      <c r="F28" s="52" t="str">
        <f>CONCATENATE(U26,$Z$4)</f>
        <v>475ESS091</v>
      </c>
      <c r="G28" s="52" t="str">
        <f>CONCATENATE(U26,$AA$4)</f>
        <v>475EPSS41</v>
      </c>
      <c r="H28" s="52" t="str">
        <f>CONCATENATE(U26,$AB$4)</f>
        <v>475EPSS10</v>
      </c>
      <c r="I28" s="52" t="str">
        <f>CONCATENATE(U26,$AC$4)</f>
        <v>475EPSS16</v>
      </c>
      <c r="J28" s="52" t="str">
        <f>CONCATENATE(U26,$AD$4)</f>
        <v>475EPSS37</v>
      </c>
      <c r="K28" s="52" t="str">
        <f>CONCATENATE(U26,$AE$4)</f>
        <v>475EPSS02</v>
      </c>
      <c r="L28" s="52" t="str">
        <f>CONCATENATE(U26,$AF$4)</f>
        <v>475EPSS23</v>
      </c>
      <c r="M28" s="52" t="str">
        <f>CONCATENATE(U26,$AG$4)</f>
        <v>475EPSS44</v>
      </c>
      <c r="N28" s="52" t="str">
        <f>CONCATENATE(U26,$AH$4)</f>
        <v>475EPSS18</v>
      </c>
      <c r="O28" s="52" t="str">
        <f>CONCATENATE(U26,$AI$4)</f>
        <v>475EPSS05</v>
      </c>
      <c r="P28" s="52" t="str">
        <f>CONCATENATE(U26,$AJ$4)</f>
        <v>475EPSS17</v>
      </c>
      <c r="Q28" s="52" t="str">
        <f>CONCATENATE(U26,$AK$4)</f>
        <v>475ESS118</v>
      </c>
      <c r="R28" s="52" t="str">
        <f>CONCATENATE(U26,$AL$4)</f>
        <v>475EPSS33</v>
      </c>
      <c r="S28" s="720" t="s">
        <v>50</v>
      </c>
      <c r="T28" s="720" t="s">
        <v>240</v>
      </c>
      <c r="U28" s="739">
        <v>490</v>
      </c>
      <c r="V28" s="707">
        <f>IFERROR(VLOOKUP(B30,$AN$10:$AR$932,5,0),0)</f>
        <v>20134</v>
      </c>
      <c r="W28" s="708">
        <f>IFERROR(VLOOKUP(C30,$AN$10:$AR$932,5,0),0)</f>
        <v>3009</v>
      </c>
      <c r="X28" s="708">
        <f>IFERROR(VLOOKUP(D30,$AN$10:$AR$932,5,0),0)</f>
        <v>22106</v>
      </c>
      <c r="Y28" s="708">
        <f>IFERROR(VLOOKUP(E30,$AN$10:$AR$932,5,0),0)</f>
        <v>0</v>
      </c>
      <c r="Z28" s="708">
        <f>IFERROR(VLOOKUP(F30,$AN$10:$AR$932,5,0),0)</f>
        <v>0</v>
      </c>
      <c r="AA28" s="753">
        <f>IFERROR(VLOOKUP(G30,$AN$10:$AR$932,5,0),0)</f>
        <v>0</v>
      </c>
      <c r="AB28" s="707">
        <f>IFERROR(VLOOKUP(H30,$AN$10:$AR$932,5,0),0)</f>
        <v>0</v>
      </c>
      <c r="AC28" s="708">
        <f>IFERROR(VLOOKUP(I30,$AN$10:$AR$932,5,0),0)</f>
        <v>3</v>
      </c>
      <c r="AD28" s="708">
        <f>IFERROR(VLOOKUP(J30,$AN$10:$AR$932,5,0),0)</f>
        <v>345</v>
      </c>
      <c r="AE28" s="708">
        <f>IFERROR(VLOOKUP(K30,$AN$10:$AR$932,5,0),0)</f>
        <v>0</v>
      </c>
      <c r="AF28" s="708">
        <f>IFERROR(VLOOKUP(L30,$AN$10:$AR$932,5,0),0)</f>
        <v>0</v>
      </c>
      <c r="AG28" s="708">
        <f>IFERROR(VLOOKUP(M30,$AN$10:$AR$932,5,0),0)</f>
        <v>694</v>
      </c>
      <c r="AH28" s="708">
        <f>IFERROR(VLOOKUP(N30,$AN$10:$AR$932,5,0),0)</f>
        <v>0</v>
      </c>
      <c r="AI28" s="708">
        <f>IFERROR(VLOOKUP(O30,$AN$10:$AR$932,5,0),0)</f>
        <v>0</v>
      </c>
      <c r="AJ28" s="708">
        <f>IFERROR(VLOOKUP(P30,$AN$10:$AR$932,5,0),0)</f>
        <v>0</v>
      </c>
      <c r="AK28" s="708">
        <f>IFERROR(VLOOKUP(Q30,$AN$10:$AR$932,5,0),0)</f>
        <v>0</v>
      </c>
      <c r="AL28" s="753">
        <f>IFERROR(VLOOKUP(R30,$AN$10:$AR$932,5,0),0)</f>
        <v>0</v>
      </c>
      <c r="AM28" s="758">
        <f t="shared" si="10"/>
        <v>46291</v>
      </c>
      <c r="AN28" s="52" t="str">
        <f t="shared" si="5"/>
        <v>591ESS091</v>
      </c>
      <c r="AO28" s="487" t="s">
        <v>254</v>
      </c>
      <c r="AP28" s="489">
        <v>591</v>
      </c>
      <c r="AQ28" s="487" t="s">
        <v>4</v>
      </c>
      <c r="AR28" s="488">
        <v>1294</v>
      </c>
    </row>
    <row r="29" spans="2:53">
      <c r="B29" s="52" t="str">
        <f>CONCATENATE(U27,$V$4)</f>
        <v>480EPSS40</v>
      </c>
      <c r="C29" s="52" t="str">
        <f>CONCATENATE(U27,$W$4)</f>
        <v>480EPSI03</v>
      </c>
      <c r="D29" s="52" t="str">
        <f>CONCATENATE(U27,$X$4)</f>
        <v>480ESS002</v>
      </c>
      <c r="E29" s="52" t="str">
        <f>CONCATENATE(U27,$Y$4)</f>
        <v>480ESS024</v>
      </c>
      <c r="F29" s="52" t="str">
        <f>CONCATENATE(U27,$Z$4)</f>
        <v>480ESS091</v>
      </c>
      <c r="G29" s="52" t="str">
        <f>CONCATENATE(U27,$AA$4)</f>
        <v>480EPSS41</v>
      </c>
      <c r="H29" s="52" t="str">
        <f>CONCATENATE(U27,$AB$4)</f>
        <v>480EPSS10</v>
      </c>
      <c r="I29" s="52" t="str">
        <f>CONCATENATE(U27,$AC$4)</f>
        <v>480EPSS16</v>
      </c>
      <c r="J29" s="52" t="str">
        <f>CONCATENATE(U27,$AD$4)</f>
        <v>480EPSS37</v>
      </c>
      <c r="K29" s="52" t="str">
        <f>CONCATENATE(U27,$AE$4)</f>
        <v>480EPSS02</v>
      </c>
      <c r="L29" s="52" t="str">
        <f>CONCATENATE(U27,$AF$4)</f>
        <v>480EPSS23</v>
      </c>
      <c r="M29" s="52" t="str">
        <f>CONCATENATE(U27,$AG$4)</f>
        <v>480EPSS44</v>
      </c>
      <c r="N29" s="52" t="str">
        <f>CONCATENATE(U27,$AH$4)</f>
        <v>480EPSS18</v>
      </c>
      <c r="O29" s="52" t="str">
        <f>CONCATENATE(U27,$AI$4)</f>
        <v>480EPSS05</v>
      </c>
      <c r="P29" s="52" t="str">
        <f>CONCATENATE(U27,$AJ$4)</f>
        <v>480EPSS17</v>
      </c>
      <c r="Q29" s="52" t="str">
        <f>CONCATENATE(U27,$AK$4)</f>
        <v>480ESS118</v>
      </c>
      <c r="R29" s="52" t="str">
        <f>CONCATENATE(U27,$AL$4)</f>
        <v>480EPSS33</v>
      </c>
      <c r="S29" s="720" t="s">
        <v>94</v>
      </c>
      <c r="T29" s="720" t="s">
        <v>240</v>
      </c>
      <c r="U29" s="739">
        <v>659</v>
      </c>
      <c r="V29" s="707">
        <f>IFERROR(VLOOKUP(B31,$AN$10:$AR$932,5,0),0)</f>
        <v>15531</v>
      </c>
      <c r="W29" s="708">
        <f>IFERROR(VLOOKUP(C31,$AN$10:$AR$932,5,0),0)</f>
        <v>1319</v>
      </c>
      <c r="X29" s="708">
        <f>IFERROR(VLOOKUP(D31,$AN$10:$AR$932,5,0),0)</f>
        <v>3199</v>
      </c>
      <c r="Y29" s="708">
        <f>IFERROR(VLOOKUP(E31,$AN$10:$AR$932,5,0),0)</f>
        <v>0</v>
      </c>
      <c r="Z29" s="708">
        <f>IFERROR(VLOOKUP(F31,$AN$10:$AR$932,5,0),0)</f>
        <v>0</v>
      </c>
      <c r="AA29" s="753">
        <f>IFERROR(VLOOKUP(G31,$AN$10:$AR$932,5,0),0)</f>
        <v>0</v>
      </c>
      <c r="AB29" s="707">
        <f>IFERROR(VLOOKUP(H31,$AN$10:$AR$932,5,0),0)</f>
        <v>0</v>
      </c>
      <c r="AC29" s="708">
        <f>IFERROR(VLOOKUP(I31,$AN$10:$AR$932,5,0),0)</f>
        <v>0</v>
      </c>
      <c r="AD29" s="708">
        <f>IFERROR(VLOOKUP(J31,$AN$10:$AR$932,5,0),0)</f>
        <v>47</v>
      </c>
      <c r="AE29" s="708">
        <f>IFERROR(VLOOKUP(K31,$AN$10:$AR$932,5,0),0)</f>
        <v>0</v>
      </c>
      <c r="AF29" s="708">
        <f>IFERROR(VLOOKUP(L31,$AN$10:$AR$932,5,0),0)</f>
        <v>0</v>
      </c>
      <c r="AG29" s="708">
        <f>IFERROR(VLOOKUP(M31,$AN$10:$AR$932,5,0),0)</f>
        <v>264</v>
      </c>
      <c r="AH29" s="708">
        <f>IFERROR(VLOOKUP(N31,$AN$10:$AR$932,5,0),0)</f>
        <v>0</v>
      </c>
      <c r="AI29" s="708">
        <f>IFERROR(VLOOKUP(O31,$AN$10:$AR$932,5,0),0)</f>
        <v>0</v>
      </c>
      <c r="AJ29" s="708">
        <f>IFERROR(VLOOKUP(P31,$AN$10:$AR$932,5,0),0)</f>
        <v>0</v>
      </c>
      <c r="AK29" s="708">
        <f>IFERROR(VLOOKUP(Q31,$AN$10:$AR$932,5,0),0)</f>
        <v>0</v>
      </c>
      <c r="AL29" s="753">
        <f>IFERROR(VLOOKUP(R31,$AN$10:$AR$932,5,0),0)</f>
        <v>0</v>
      </c>
      <c r="AM29" s="758">
        <f t="shared" si="10"/>
        <v>20360</v>
      </c>
      <c r="AN29" s="52" t="str">
        <f t="shared" si="5"/>
        <v>893EPSS17</v>
      </c>
      <c r="AO29" s="487" t="s">
        <v>254</v>
      </c>
      <c r="AP29" s="489">
        <v>893</v>
      </c>
      <c r="AQ29" s="487" t="s">
        <v>589</v>
      </c>
      <c r="AR29" s="488">
        <v>2</v>
      </c>
    </row>
    <row r="30" spans="2:53">
      <c r="B30" s="52" t="str">
        <f>CONCATENATE(U28,$V$4)</f>
        <v>490EPSS40</v>
      </c>
      <c r="C30" s="52" t="str">
        <f>CONCATENATE(U28,$W$4)</f>
        <v>490EPSI03</v>
      </c>
      <c r="D30" s="52" t="str">
        <f>CONCATENATE(U28,$X$4)</f>
        <v>490ESS002</v>
      </c>
      <c r="E30" s="52" t="str">
        <f>CONCATENATE(U28,$Y$4)</f>
        <v>490ESS024</v>
      </c>
      <c r="F30" s="52" t="str">
        <f>CONCATENATE(U28,$Z$4)</f>
        <v>490ESS091</v>
      </c>
      <c r="G30" s="52" t="str">
        <f>CONCATENATE(U28,$AA$4)</f>
        <v>490EPSS41</v>
      </c>
      <c r="H30" s="52" t="str">
        <f>CONCATENATE(U28,$AB$4)</f>
        <v>490EPSS10</v>
      </c>
      <c r="I30" s="52" t="str">
        <f>CONCATENATE(U28,$AC$4)</f>
        <v>490EPSS16</v>
      </c>
      <c r="J30" s="52" t="str">
        <f>CONCATENATE(U28,$AD$4)</f>
        <v>490EPSS37</v>
      </c>
      <c r="K30" s="52" t="str">
        <f>CONCATENATE(U28,$AE$4)</f>
        <v>490EPSS02</v>
      </c>
      <c r="L30" s="52" t="str">
        <f>CONCATENATE(U28,$AF$4)</f>
        <v>490EPSS23</v>
      </c>
      <c r="M30" s="52" t="str">
        <f>CONCATENATE(U28,$AG$4)</f>
        <v>490EPSS44</v>
      </c>
      <c r="N30" s="52" t="str">
        <f>CONCATENATE(U28,$AH$4)</f>
        <v>490EPSS18</v>
      </c>
      <c r="O30" s="52" t="str">
        <f>CONCATENATE(U28,$AI$4)</f>
        <v>490EPSS05</v>
      </c>
      <c r="P30" s="52" t="str">
        <f>CONCATENATE(U28,$AJ$4)</f>
        <v>490EPSS17</v>
      </c>
      <c r="Q30" s="52" t="str">
        <f>CONCATENATE(U28,$AK$4)</f>
        <v>490ESS118</v>
      </c>
      <c r="R30" s="52" t="str">
        <f>CONCATENATE(U28,$AL$4)</f>
        <v>490EPSS33</v>
      </c>
      <c r="S30" s="720" t="s">
        <v>95</v>
      </c>
      <c r="T30" s="720" t="s">
        <v>240</v>
      </c>
      <c r="U30" s="739">
        <v>665</v>
      </c>
      <c r="V30" s="707">
        <f>IFERROR(VLOOKUP(B32,$AN$10:$AR$932,5,0),0)</f>
        <v>27856</v>
      </c>
      <c r="W30" s="708">
        <f>IFERROR(VLOOKUP(C32,$AN$10:$AR$932,5,0),0)</f>
        <v>0</v>
      </c>
      <c r="X30" s="708">
        <f>IFERROR(VLOOKUP(D32,$AN$10:$AR$932,5,0),0)</f>
        <v>2065</v>
      </c>
      <c r="Y30" s="708">
        <f>IFERROR(VLOOKUP(E32,$AN$10:$AR$932,5,0),0)</f>
        <v>0</v>
      </c>
      <c r="Z30" s="708">
        <f>IFERROR(VLOOKUP(F32,$AN$10:$AR$932,5,0),0)</f>
        <v>0</v>
      </c>
      <c r="AA30" s="753">
        <f>IFERROR(VLOOKUP(G32,$AN$10:$AR$932,5,0),0)</f>
        <v>0</v>
      </c>
      <c r="AB30" s="707">
        <f>IFERROR(VLOOKUP(H32,$AN$10:$AR$932,5,0),0)</f>
        <v>0</v>
      </c>
      <c r="AC30" s="708">
        <f>IFERROR(VLOOKUP(I32,$AN$10:$AR$932,5,0),0)</f>
        <v>243</v>
      </c>
      <c r="AD30" s="708">
        <f>IFERROR(VLOOKUP(J32,$AN$10:$AR$932,5,0),0)</f>
        <v>27</v>
      </c>
      <c r="AE30" s="708">
        <f>IFERROR(VLOOKUP(K32,$AN$10:$AR$932,5,0),0)</f>
        <v>0</v>
      </c>
      <c r="AF30" s="708">
        <f>IFERROR(VLOOKUP(L32,$AN$10:$AR$932,5,0),0)</f>
        <v>0</v>
      </c>
      <c r="AG30" s="708">
        <f>IFERROR(VLOOKUP(M32,$AN$10:$AR$932,5,0),0)</f>
        <v>225</v>
      </c>
      <c r="AH30" s="708">
        <f>IFERROR(VLOOKUP(N32,$AN$10:$AR$932,5,0),0)</f>
        <v>0</v>
      </c>
      <c r="AI30" s="708">
        <f>IFERROR(VLOOKUP(O32,$AN$10:$AR$932,5,0),0)</f>
        <v>0</v>
      </c>
      <c r="AJ30" s="708">
        <f>IFERROR(VLOOKUP(P32,$AN$10:$AR$932,5,0),0)</f>
        <v>0</v>
      </c>
      <c r="AK30" s="708">
        <f>IFERROR(VLOOKUP(Q32,$AN$10:$AR$932,5,0),0)</f>
        <v>0</v>
      </c>
      <c r="AL30" s="753">
        <f>IFERROR(VLOOKUP(R32,$AN$10:$AR$932,5,0),0)</f>
        <v>0</v>
      </c>
      <c r="AM30" s="758">
        <f t="shared" si="10"/>
        <v>30416</v>
      </c>
      <c r="AN30" s="52" t="str">
        <f t="shared" si="5"/>
        <v>893EPSS37</v>
      </c>
      <c r="AO30" s="487" t="s">
        <v>254</v>
      </c>
      <c r="AP30" s="489">
        <v>893</v>
      </c>
      <c r="AQ30" s="487" t="s">
        <v>597</v>
      </c>
      <c r="AR30" s="488">
        <v>76</v>
      </c>
    </row>
    <row r="31" spans="2:53">
      <c r="B31" s="52" t="str">
        <f>CONCATENATE(U29,$V$4)</f>
        <v>659EPSS40</v>
      </c>
      <c r="C31" s="52" t="str">
        <f>CONCATENATE(U29,$W$4)</f>
        <v>659EPSI03</v>
      </c>
      <c r="D31" s="52" t="str">
        <f>CONCATENATE(U29,$X$4)</f>
        <v>659ESS002</v>
      </c>
      <c r="E31" s="52" t="str">
        <f>CONCATENATE(U29,$Y$4)</f>
        <v>659ESS024</v>
      </c>
      <c r="F31" s="52" t="str">
        <f>CONCATENATE(U29,$Z$4)</f>
        <v>659ESS091</v>
      </c>
      <c r="G31" s="52" t="str">
        <f>CONCATENATE(U29,$AA$4)</f>
        <v>659EPSS41</v>
      </c>
      <c r="H31" s="52" t="str">
        <f>CONCATENATE(U29,$AB$4)</f>
        <v>659EPSS10</v>
      </c>
      <c r="I31" s="52" t="str">
        <f>CONCATENATE(U29,$AC$4)</f>
        <v>659EPSS16</v>
      </c>
      <c r="J31" s="52" t="str">
        <f>CONCATENATE(U29,$AD$4)</f>
        <v>659EPSS37</v>
      </c>
      <c r="K31" s="52" t="str">
        <f>CONCATENATE(U29,$AE$4)</f>
        <v>659EPSS02</v>
      </c>
      <c r="L31" s="52" t="str">
        <f>CONCATENATE(U29,$AF$4)</f>
        <v>659EPSS23</v>
      </c>
      <c r="M31" s="52" t="str">
        <f>CONCATENATE(U29,$AG$4)</f>
        <v>659EPSS44</v>
      </c>
      <c r="N31" s="52" t="str">
        <f>CONCATENATE(U29,$AH$4)</f>
        <v>659EPSS18</v>
      </c>
      <c r="O31" s="52" t="str">
        <f>CONCATENATE(U29,$AI$4)</f>
        <v>659EPSS05</v>
      </c>
      <c r="P31" s="52" t="str">
        <f>CONCATENATE(U29,$AJ$4)</f>
        <v>659EPSS17</v>
      </c>
      <c r="Q31" s="52" t="str">
        <f>CONCATENATE(U29,$AK$4)</f>
        <v>659ESS118</v>
      </c>
      <c r="R31" s="52" t="str">
        <f>CONCATENATE(U29,$AL$4)</f>
        <v>659EPSS33</v>
      </c>
      <c r="S31" s="720" t="s">
        <v>28</v>
      </c>
      <c r="T31" s="720" t="s">
        <v>240</v>
      </c>
      <c r="U31" s="739">
        <v>837</v>
      </c>
      <c r="V31" s="707">
        <f>IFERROR(VLOOKUP(B33,$AN$10:$AR$932,5,0),0)</f>
        <v>40856</v>
      </c>
      <c r="W31" s="708">
        <f>IFERROR(VLOOKUP(C33,$AN$10:$AR$932,5,0),0)</f>
        <v>4007</v>
      </c>
      <c r="X31" s="708">
        <f>IFERROR(VLOOKUP(D33,$AN$10:$AR$932,5,0),0)</f>
        <v>41742</v>
      </c>
      <c r="Y31" s="708">
        <f>IFERROR(VLOOKUP(E33,$AN$10:$AR$932,5,0),0)</f>
        <v>0</v>
      </c>
      <c r="Z31" s="708">
        <f>IFERROR(VLOOKUP(F33,$AN$10:$AR$932,5,0),0)</f>
        <v>0</v>
      </c>
      <c r="AA31" s="753">
        <f>IFERROR(VLOOKUP(G33,$AN$10:$AR$932,5,0),0)</f>
        <v>3</v>
      </c>
      <c r="AB31" s="707">
        <f>IFERROR(VLOOKUP(H33,$AN$10:$AR$932,5,0),0)</f>
        <v>316</v>
      </c>
      <c r="AC31" s="708">
        <f>IFERROR(VLOOKUP(I33,$AN$10:$AR$932,5,0),0)</f>
        <v>3149</v>
      </c>
      <c r="AD31" s="708">
        <f>IFERROR(VLOOKUP(J33,$AN$10:$AR$932,5,0),0)</f>
        <v>730</v>
      </c>
      <c r="AE31" s="708">
        <f>IFERROR(VLOOKUP(K33,$AN$10:$AR$932,5,0),0)</f>
        <v>0</v>
      </c>
      <c r="AF31" s="708">
        <f>IFERROR(VLOOKUP(L33,$AN$10:$AR$932,5,0),0)</f>
        <v>0</v>
      </c>
      <c r="AG31" s="708">
        <f>IFERROR(VLOOKUP(M33,$AN$10:$AR$932,5,0),0)</f>
        <v>1383</v>
      </c>
      <c r="AH31" s="708">
        <f>IFERROR(VLOOKUP(N33,$AN$10:$AR$932,5,0),0)</f>
        <v>0</v>
      </c>
      <c r="AI31" s="708">
        <f>IFERROR(VLOOKUP(O33,$AN$10:$AR$932,5,0),0)</f>
        <v>0</v>
      </c>
      <c r="AJ31" s="708">
        <f>IFERROR(VLOOKUP(P33,$AN$10:$AR$932,5,0),0)</f>
        <v>0</v>
      </c>
      <c r="AK31" s="708">
        <f>IFERROR(VLOOKUP(Q33,$AN$10:$AR$932,5,0),0)</f>
        <v>0</v>
      </c>
      <c r="AL31" s="753">
        <f>IFERROR(VLOOKUP(R33,$AN$10:$AR$932,5,0),0)</f>
        <v>0</v>
      </c>
      <c r="AM31" s="758">
        <f t="shared" si="10"/>
        <v>92186</v>
      </c>
      <c r="AN31" s="52" t="str">
        <f t="shared" si="5"/>
        <v>893EPSS40</v>
      </c>
      <c r="AO31" s="487" t="s">
        <v>254</v>
      </c>
      <c r="AP31" s="489">
        <v>893</v>
      </c>
      <c r="AQ31" s="487" t="s">
        <v>889</v>
      </c>
      <c r="AR31" s="488">
        <v>10072</v>
      </c>
    </row>
    <row r="32" spans="2:53">
      <c r="B32" s="52" t="str">
        <f>CONCATENATE(U30,$V$4)</f>
        <v>665EPSS40</v>
      </c>
      <c r="C32" s="52" t="str">
        <f>CONCATENATE(U30,$W$4)</f>
        <v>665EPSI03</v>
      </c>
      <c r="D32" s="52" t="str">
        <f>CONCATENATE(U30,$X$4)</f>
        <v>665ESS002</v>
      </c>
      <c r="E32" s="52" t="str">
        <f>CONCATENATE(U30,$Y$4)</f>
        <v>665ESS024</v>
      </c>
      <c r="F32" s="52" t="str">
        <f>CONCATENATE(U30,$Z$4)</f>
        <v>665ESS091</v>
      </c>
      <c r="G32" s="52" t="str">
        <f>CONCATENATE(U30,$AA$4)</f>
        <v>665EPSS41</v>
      </c>
      <c r="H32" s="52" t="str">
        <f>CONCATENATE(U30,$AB$4)</f>
        <v>665EPSS10</v>
      </c>
      <c r="I32" s="52" t="str">
        <f>CONCATENATE(U30,$AC$4)</f>
        <v>665EPSS16</v>
      </c>
      <c r="J32" s="52" t="str">
        <f>CONCATENATE(U30,$AD$4)</f>
        <v>665EPSS37</v>
      </c>
      <c r="K32" s="52" t="str">
        <f>CONCATENATE(U30,$AE$4)</f>
        <v>665EPSS02</v>
      </c>
      <c r="L32" s="52" t="str">
        <f>CONCATENATE(U30,$AF$4)</f>
        <v>665EPSS23</v>
      </c>
      <c r="M32" s="52" t="str">
        <f>CONCATENATE(U30,$AG$4)</f>
        <v>665EPSS44</v>
      </c>
      <c r="N32" s="52" t="str">
        <f>CONCATENATE(U30,$AH$4)</f>
        <v>665EPSS18</v>
      </c>
      <c r="O32" s="52" t="str">
        <f>CONCATENATE(U30,$AI$4)</f>
        <v>665EPSS05</v>
      </c>
      <c r="P32" s="52" t="str">
        <f>CONCATENATE(U30,$AJ$4)</f>
        <v>665EPSS17</v>
      </c>
      <c r="Q32" s="52" t="str">
        <f>CONCATENATE(U30,$AK$4)</f>
        <v>665ESS118</v>
      </c>
      <c r="R32" s="52" t="str">
        <f>CONCATENATE(U30,$AL$4)</f>
        <v>665EPSS33</v>
      </c>
      <c r="S32" s="720" t="s">
        <v>30</v>
      </c>
      <c r="T32" s="720" t="s">
        <v>240</v>
      </c>
      <c r="U32" s="739">
        <v>873</v>
      </c>
      <c r="V32" s="707">
        <f>IFERROR(VLOOKUP(B34,$AN$10:$AR$932,5,0),0)</f>
        <v>5941</v>
      </c>
      <c r="W32" s="708">
        <f>IFERROR(VLOOKUP(C34,$AN$10:$AR$932,5,0),0)</f>
        <v>920</v>
      </c>
      <c r="X32" s="708">
        <f>IFERROR(VLOOKUP(D34,$AN$10:$AR$932,5,0),0)</f>
        <v>0</v>
      </c>
      <c r="Y32" s="708">
        <f>IFERROR(VLOOKUP(E34,$AN$10:$AR$932,5,0),0)</f>
        <v>0</v>
      </c>
      <c r="Z32" s="708">
        <f>IFERROR(VLOOKUP(F34,$AN$10:$AR$932,5,0),0)</f>
        <v>0</v>
      </c>
      <c r="AA32" s="753">
        <f>IFERROR(VLOOKUP(G34,$AN$10:$AR$932,5,0),0)</f>
        <v>90</v>
      </c>
      <c r="AB32" s="707">
        <f>IFERROR(VLOOKUP(H34,$AN$10:$AR$932,5,0),0)</f>
        <v>0</v>
      </c>
      <c r="AC32" s="708">
        <f>IFERROR(VLOOKUP(I34,$AN$10:$AR$932,5,0),0)</f>
        <v>0</v>
      </c>
      <c r="AD32" s="708">
        <f>IFERROR(VLOOKUP(J34,$AN$10:$AR$932,5,0),0)</f>
        <v>31</v>
      </c>
      <c r="AE32" s="708">
        <f>IFERROR(VLOOKUP(K34,$AN$10:$AR$932,5,0),0)</f>
        <v>0</v>
      </c>
      <c r="AF32" s="708">
        <f>IFERROR(VLOOKUP(L34,$AN$10:$AR$932,5,0),0)</f>
        <v>0</v>
      </c>
      <c r="AG32" s="708">
        <f>IFERROR(VLOOKUP(M34,$AN$10:$AR$932,5,0),0)</f>
        <v>0</v>
      </c>
      <c r="AH32" s="708">
        <f>IFERROR(VLOOKUP(N34,$AN$10:$AR$932,5,0),0)</f>
        <v>0</v>
      </c>
      <c r="AI32" s="708">
        <f>IFERROR(VLOOKUP(O34,$AN$10:$AR$932,5,0),0)</f>
        <v>0</v>
      </c>
      <c r="AJ32" s="708">
        <f>IFERROR(VLOOKUP(P34,$AN$10:$AR$932,5,0),0)</f>
        <v>0</v>
      </c>
      <c r="AK32" s="708">
        <f>IFERROR(VLOOKUP(Q34,$AN$10:$AR$932,5,0),0)</f>
        <v>0</v>
      </c>
      <c r="AL32" s="753">
        <f>IFERROR(VLOOKUP(R34,$AN$10:$AR$932,5,0),0)</f>
        <v>0</v>
      </c>
      <c r="AM32" s="758">
        <f t="shared" si="10"/>
        <v>6982</v>
      </c>
      <c r="AN32" s="52" t="str">
        <f t="shared" si="5"/>
        <v>893EPSS44</v>
      </c>
      <c r="AO32" s="487" t="s">
        <v>254</v>
      </c>
      <c r="AP32" s="489">
        <v>893</v>
      </c>
      <c r="AQ32" s="487" t="s">
        <v>1069</v>
      </c>
      <c r="AR32" s="488">
        <v>79</v>
      </c>
    </row>
    <row r="33" spans="2:44" ht="15.75">
      <c r="B33" s="52" t="str">
        <f>CONCATENATE(U31,$V$4)</f>
        <v>837EPSS40</v>
      </c>
      <c r="C33" s="52" t="str">
        <f>CONCATENATE(U31,$W$4)</f>
        <v>837EPSI03</v>
      </c>
      <c r="D33" s="52" t="str">
        <f>CONCATENATE(U31,$X$4)</f>
        <v>837ESS002</v>
      </c>
      <c r="E33" s="52" t="str">
        <f>CONCATENATE(U31,$Y$4)</f>
        <v>837ESS024</v>
      </c>
      <c r="F33" s="52" t="str">
        <f>CONCATENATE(U31,$Z$4)</f>
        <v>837ESS091</v>
      </c>
      <c r="G33" s="52" t="str">
        <f>CONCATENATE(U31,$AA$4)</f>
        <v>837EPSS41</v>
      </c>
      <c r="H33" s="52" t="str">
        <f>CONCATENATE(U31,$AB$4)</f>
        <v>837EPSS10</v>
      </c>
      <c r="I33" s="52" t="str">
        <f>CONCATENATE(U31,$AC$4)</f>
        <v>837EPSS16</v>
      </c>
      <c r="J33" s="52" t="str">
        <f>CONCATENATE(U31,$AD$4)</f>
        <v>837EPSS37</v>
      </c>
      <c r="K33" s="52" t="str">
        <f>CONCATENATE(U31,$AE$4)</f>
        <v>837EPSS02</v>
      </c>
      <c r="L33" s="52" t="str">
        <f>CONCATENATE(U31,$AF$4)</f>
        <v>837EPSS23</v>
      </c>
      <c r="M33" s="52" t="str">
        <f>CONCATENATE(U31,$AG$4)</f>
        <v>837EPSS44</v>
      </c>
      <c r="N33" s="52" t="str">
        <f>CONCATENATE(U31,$AH$4)</f>
        <v>837EPSS18</v>
      </c>
      <c r="O33" s="52" t="str">
        <f>CONCATENATE(U31,$AI$4)</f>
        <v>837EPSS05</v>
      </c>
      <c r="P33" s="52" t="str">
        <f>CONCATENATE(U31,$AJ$4)</f>
        <v>837EPSS17</v>
      </c>
      <c r="Q33" s="52" t="str">
        <f>CONCATENATE(U31,$AK$4)</f>
        <v>837ESS118</v>
      </c>
      <c r="R33" s="52" t="str">
        <f>CONCATENATE(U31,$AL$4)</f>
        <v>837EPSS33</v>
      </c>
      <c r="S33" s="718" t="s">
        <v>238</v>
      </c>
      <c r="T33" s="721"/>
      <c r="U33" s="738"/>
      <c r="V33" s="709">
        <f t="shared" ref="V33:AL33" si="11">SUM(V34:V43)</f>
        <v>67918</v>
      </c>
      <c r="W33" s="710">
        <f t="shared" si="11"/>
        <v>1738</v>
      </c>
      <c r="X33" s="710">
        <f t="shared" si="11"/>
        <v>1496</v>
      </c>
      <c r="Y33" s="710">
        <f t="shared" si="11"/>
        <v>52926</v>
      </c>
      <c r="Z33" s="710">
        <f t="shared" si="11"/>
        <v>0</v>
      </c>
      <c r="AA33" s="752">
        <f>SUM(AA34:AA43)</f>
        <v>99</v>
      </c>
      <c r="AB33" s="709">
        <f t="shared" si="11"/>
        <v>0</v>
      </c>
      <c r="AC33" s="710">
        <f t="shared" si="11"/>
        <v>5</v>
      </c>
      <c r="AD33" s="710">
        <f t="shared" si="11"/>
        <v>1183</v>
      </c>
      <c r="AE33" s="710">
        <f t="shared" si="11"/>
        <v>0</v>
      </c>
      <c r="AF33" s="710">
        <f t="shared" si="11"/>
        <v>0</v>
      </c>
      <c r="AG33" s="710">
        <f t="shared" si="11"/>
        <v>5142</v>
      </c>
      <c r="AH33" s="710">
        <f t="shared" si="11"/>
        <v>0</v>
      </c>
      <c r="AI33" s="710">
        <f t="shared" si="11"/>
        <v>0</v>
      </c>
      <c r="AJ33" s="710">
        <f t="shared" si="11"/>
        <v>0</v>
      </c>
      <c r="AK33" s="710">
        <f>SUM(AK34:AK43)</f>
        <v>0</v>
      </c>
      <c r="AL33" s="752">
        <f t="shared" si="11"/>
        <v>0</v>
      </c>
      <c r="AM33" s="757">
        <f>SUM(AM34:AM43)</f>
        <v>130507</v>
      </c>
      <c r="AN33" s="52" t="str">
        <f t="shared" si="5"/>
        <v>120EPSI03</v>
      </c>
      <c r="AO33" s="487" t="s">
        <v>255</v>
      </c>
      <c r="AP33" s="489">
        <v>120</v>
      </c>
      <c r="AQ33" s="487" t="s">
        <v>5</v>
      </c>
      <c r="AR33" s="488">
        <v>2805</v>
      </c>
    </row>
    <row r="34" spans="2:44">
      <c r="B34" s="52" t="str">
        <f>CONCATENATE(U32,$V$4)</f>
        <v>873EPSS40</v>
      </c>
      <c r="C34" s="52" t="str">
        <f>CONCATENATE(U32,$W$4)</f>
        <v>873EPSI03</v>
      </c>
      <c r="D34" s="52" t="str">
        <f>CONCATENATE(U32,$X$4)</f>
        <v>873ESS002</v>
      </c>
      <c r="E34" s="52" t="str">
        <f>CONCATENATE(U32,$Y$4)</f>
        <v>873ESS024</v>
      </c>
      <c r="F34" s="52" t="str">
        <f>CONCATENATE(U32,$Z$4)</f>
        <v>873ESS091</v>
      </c>
      <c r="G34" s="52" t="str">
        <f>CONCATENATE(U32,$AA$4)</f>
        <v>873EPSS41</v>
      </c>
      <c r="H34" s="52" t="str">
        <f>CONCATENATE(U32,$AB$4)</f>
        <v>873EPSS10</v>
      </c>
      <c r="I34" s="52" t="str">
        <f>CONCATENATE(U32,$AC$4)</f>
        <v>873EPSS16</v>
      </c>
      <c r="J34" s="52" t="str">
        <f>CONCATENATE(U32,$AD$4)</f>
        <v>873EPSS37</v>
      </c>
      <c r="K34" s="52" t="str">
        <f>CONCATENATE(U32,$AE$4)</f>
        <v>873EPSS02</v>
      </c>
      <c r="L34" s="52" t="str">
        <f>CONCATENATE(U32,$AF$4)</f>
        <v>873EPSS23</v>
      </c>
      <c r="M34" s="52" t="str">
        <f>CONCATENATE(U32,$AG$4)</f>
        <v>873EPSS44</v>
      </c>
      <c r="N34" s="52" t="str">
        <f>CONCATENATE(U32,$AH$4)</f>
        <v>873EPSS18</v>
      </c>
      <c r="O34" s="52" t="str">
        <f>CONCATENATE(U32,$AI$4)</f>
        <v>873EPSS05</v>
      </c>
      <c r="P34" s="52" t="str">
        <f>CONCATENATE(U32,$AJ$4)</f>
        <v>873EPSS17</v>
      </c>
      <c r="Q34" s="52" t="str">
        <f>CONCATENATE(U32,$AK$4)</f>
        <v>873ESS118</v>
      </c>
      <c r="R34" s="52" t="str">
        <f>CONCATENATE(U32,$AL$4)</f>
        <v>873EPSS33</v>
      </c>
      <c r="S34" s="720" t="s">
        <v>63</v>
      </c>
      <c r="T34" s="720" t="s">
        <v>238</v>
      </c>
      <c r="U34" s="739">
        <v>31</v>
      </c>
      <c r="V34" s="707">
        <f>IFERROR(VLOOKUP(B36,$AN$10:$AR$932,5,0),0)</f>
        <v>5026</v>
      </c>
      <c r="W34" s="708">
        <f>IFERROR(VLOOKUP(C36,$AN$10:$AR$932,5,0),0)</f>
        <v>0</v>
      </c>
      <c r="X34" s="708">
        <f>IFERROR(VLOOKUP(D36,$AN$10:$AR$932,5,0),0)</f>
        <v>0</v>
      </c>
      <c r="Y34" s="708">
        <f>IFERROR(VLOOKUP(E36,$AN$10:$AR$932,5,0),0)</f>
        <v>11120</v>
      </c>
      <c r="Z34" s="708">
        <f>IFERROR(VLOOKUP(F36,$AN$10:$AR$932,5,0),0)</f>
        <v>0</v>
      </c>
      <c r="AA34" s="753">
        <f>IFERROR(VLOOKUP(G36,$AN$10:$AR$932,5,0),0)</f>
        <v>0</v>
      </c>
      <c r="AB34" s="707">
        <f>IFERROR(VLOOKUP(H36,$AN$10:$AR$932,5,0),0)</f>
        <v>0</v>
      </c>
      <c r="AC34" s="708">
        <f>IFERROR(VLOOKUP(I36,$AN$10:$AR$932,5,0),0)</f>
        <v>0</v>
      </c>
      <c r="AD34" s="708">
        <f>IFERROR(VLOOKUP(J36,$AN$10:$AR$932,5,0),0)</f>
        <v>142</v>
      </c>
      <c r="AE34" s="708">
        <f>IFERROR(VLOOKUP(K36,$AN$10:$AR$932,5,0),0)</f>
        <v>0</v>
      </c>
      <c r="AF34" s="708">
        <f>IFERROR(VLOOKUP(L36,$AN$10:$AR$932,5,0),0)</f>
        <v>0</v>
      </c>
      <c r="AG34" s="708">
        <f>IFERROR(VLOOKUP(M36,$AN$10:$AR$932,5,0),0)</f>
        <v>473</v>
      </c>
      <c r="AH34" s="708">
        <f>IFERROR(VLOOKUP(N36,$AN$10:$AR$932,5,0),0)</f>
        <v>0</v>
      </c>
      <c r="AI34" s="708">
        <f>IFERROR(VLOOKUP(O36,$AN$10:$AR$932,5,0),0)</f>
        <v>0</v>
      </c>
      <c r="AJ34" s="708">
        <f>IFERROR(VLOOKUP(P36,$AN$10:$AR$932,5,0),0)</f>
        <v>0</v>
      </c>
      <c r="AK34" s="708">
        <f>IFERROR(VLOOKUP(Q36,$AN$10:$AR$932,5,0),0)</f>
        <v>0</v>
      </c>
      <c r="AL34" s="753">
        <f>IFERROR(VLOOKUP(R36,$AN$10:$AR$932,5,0),0)</f>
        <v>0</v>
      </c>
      <c r="AM34" s="758">
        <f t="shared" ref="AM34:AM43" si="12">SUM(V34:AL34)</f>
        <v>16761</v>
      </c>
      <c r="AN34" s="52" t="str">
        <f t="shared" si="5"/>
        <v>120EPSS37</v>
      </c>
      <c r="AO34" s="487" t="s">
        <v>255</v>
      </c>
      <c r="AP34" s="489">
        <v>120</v>
      </c>
      <c r="AQ34" s="487" t="s">
        <v>597</v>
      </c>
      <c r="AR34" s="488">
        <v>14</v>
      </c>
    </row>
    <row r="35" spans="2:44">
      <c r="B35" s="52" t="str">
        <f>CONCATENATE(U33,$V$4)</f>
        <v>EPSS40</v>
      </c>
      <c r="C35" s="52" t="str">
        <f>CONCATENATE(U33,$W$4)</f>
        <v>EPSI03</v>
      </c>
      <c r="D35" s="52" t="str">
        <f>CONCATENATE(U33,$X$4)</f>
        <v>ESS002</v>
      </c>
      <c r="E35" s="52" t="str">
        <f>CONCATENATE(U33,$Y$4)</f>
        <v>ESS024</v>
      </c>
      <c r="F35" s="52" t="str">
        <f>CONCATENATE(U33,$Z$4)</f>
        <v>ESS091</v>
      </c>
      <c r="G35" s="52" t="str">
        <f>CONCATENATE(U33,$AA$4)</f>
        <v>EPSS41</v>
      </c>
      <c r="H35" s="52" t="str">
        <f>CONCATENATE(U33,$AB$4)</f>
        <v>EPSS10</v>
      </c>
      <c r="I35" s="52" t="str">
        <f>CONCATENATE(U33,$AC$4)</f>
        <v>EPSS16</v>
      </c>
      <c r="J35" s="52" t="str">
        <f>CONCATENATE(U33,$AD$4)</f>
        <v>EPSS37</v>
      </c>
      <c r="K35" s="52" t="str">
        <f>CONCATENATE(U33,$AE$4)</f>
        <v>EPSS02</v>
      </c>
      <c r="L35" s="52" t="str">
        <f>CONCATENATE(U33,$AF$4)</f>
        <v>EPSS23</v>
      </c>
      <c r="M35" s="52" t="str">
        <f>CONCATENATE(U33,$AG$4)</f>
        <v>EPSS44</v>
      </c>
      <c r="N35" s="52" t="str">
        <f>CONCATENATE(U33,$AH$4)</f>
        <v>EPSS18</v>
      </c>
      <c r="O35" s="52" t="str">
        <f>CONCATENATE(U33,$AI$4)</f>
        <v>EPSS05</v>
      </c>
      <c r="P35" s="52" t="str">
        <f>CONCATENATE(U33,$AJ$4)</f>
        <v>EPSS17</v>
      </c>
      <c r="Q35" s="52" t="str">
        <f>CONCATENATE(U33,$AK$4)</f>
        <v>ESS118</v>
      </c>
      <c r="R35" s="52" t="str">
        <f>CONCATENATE(U33,$AL$4)</f>
        <v>EPSS33</v>
      </c>
      <c r="S35" s="720" t="s">
        <v>67</v>
      </c>
      <c r="T35" s="720" t="s">
        <v>238</v>
      </c>
      <c r="U35" s="739">
        <v>40</v>
      </c>
      <c r="V35" s="707">
        <f>IFERROR(VLOOKUP(B37,$AN$10:$AR$932,5,0),0)</f>
        <v>3137</v>
      </c>
      <c r="W35" s="708">
        <f>IFERROR(VLOOKUP(C37,$AN$10:$AR$932,5,0),0)</f>
        <v>0</v>
      </c>
      <c r="X35" s="708">
        <f>IFERROR(VLOOKUP(D37,$AN$10:$AR$932,5,0),0)</f>
        <v>0</v>
      </c>
      <c r="Y35" s="708">
        <f>IFERROR(VLOOKUP(E37,$AN$10:$AR$932,5,0),0)</f>
        <v>10574</v>
      </c>
      <c r="Z35" s="708">
        <f>IFERROR(VLOOKUP(F37,$AN$10:$AR$932,5,0),0)</f>
        <v>0</v>
      </c>
      <c r="AA35" s="753">
        <f>IFERROR(VLOOKUP(G37,$AN$10:$AR$932,5,0),0)</f>
        <v>48</v>
      </c>
      <c r="AB35" s="707">
        <f>IFERROR(VLOOKUP(H37,$AN$10:$AR$932,5,0),0)</f>
        <v>0</v>
      </c>
      <c r="AC35" s="708">
        <f>IFERROR(VLOOKUP(I37,$AN$10:$AR$932,5,0),0)</f>
        <v>0</v>
      </c>
      <c r="AD35" s="708">
        <f>IFERROR(VLOOKUP(J37,$AN$10:$AR$932,5,0),0)</f>
        <v>64</v>
      </c>
      <c r="AE35" s="708">
        <f>IFERROR(VLOOKUP(K37,$AN$10:$AR$932,5,0),0)</f>
        <v>0</v>
      </c>
      <c r="AF35" s="708">
        <f>IFERROR(VLOOKUP(L37,$AN$10:$AR$932,5,0),0)</f>
        <v>0</v>
      </c>
      <c r="AG35" s="708">
        <f>IFERROR(VLOOKUP(M37,$AN$10:$AR$932,5,0),0)</f>
        <v>103</v>
      </c>
      <c r="AH35" s="708">
        <f>IFERROR(VLOOKUP(N37,$AN$10:$AR$932,5,0),0)</f>
        <v>0</v>
      </c>
      <c r="AI35" s="708">
        <f>IFERROR(VLOOKUP(O37,$AN$10:$AR$932,5,0),0)</f>
        <v>0</v>
      </c>
      <c r="AJ35" s="708">
        <f>IFERROR(VLOOKUP(P37,$AN$10:$AR$932,5,0),0)</f>
        <v>0</v>
      </c>
      <c r="AK35" s="708">
        <f>IFERROR(VLOOKUP(Q37,$AN$10:$AR$932,5,0),0)</f>
        <v>0</v>
      </c>
      <c r="AL35" s="753">
        <f>IFERROR(VLOOKUP(R37,$AN$10:$AR$932,5,0),0)</f>
        <v>0</v>
      </c>
      <c r="AM35" s="758">
        <f t="shared" si="12"/>
        <v>13926</v>
      </c>
      <c r="AN35" s="52" t="str">
        <f t="shared" si="5"/>
        <v>120EPSS44</v>
      </c>
      <c r="AO35" s="487" t="s">
        <v>255</v>
      </c>
      <c r="AP35" s="489">
        <v>120</v>
      </c>
      <c r="AQ35" s="487" t="s">
        <v>1069</v>
      </c>
      <c r="AR35" s="488">
        <v>139</v>
      </c>
    </row>
    <row r="36" spans="2:44">
      <c r="B36" s="52" t="str">
        <f>CONCATENATE(U34,$V$4)</f>
        <v>31EPSS40</v>
      </c>
      <c r="C36" s="52" t="str">
        <f>CONCATENATE(U34,$W$4)</f>
        <v>31EPSI03</v>
      </c>
      <c r="D36" s="52" t="str">
        <f>CONCATENATE(U34,$X$4)</f>
        <v>31ESS002</v>
      </c>
      <c r="E36" s="52" t="str">
        <f>CONCATENATE(U34,$Y$4)</f>
        <v>31ESS024</v>
      </c>
      <c r="F36" s="52" t="str">
        <f>CONCATENATE(U34,$Z$4)</f>
        <v>31ESS091</v>
      </c>
      <c r="G36" s="52" t="str">
        <f>CONCATENATE(U34,$AA$4)</f>
        <v>31EPSS41</v>
      </c>
      <c r="H36" s="52" t="str">
        <f>CONCATENATE(U34,$AB$4)</f>
        <v>31EPSS10</v>
      </c>
      <c r="I36" s="52" t="str">
        <f>CONCATENATE(U34,$AC$4)</f>
        <v>31EPSS16</v>
      </c>
      <c r="J36" s="52" t="str">
        <f>CONCATENATE(U34,$AD$4)</f>
        <v>31EPSS37</v>
      </c>
      <c r="K36" s="52" t="str">
        <f>CONCATENATE(U34,$AE$4)</f>
        <v>31EPSS02</v>
      </c>
      <c r="L36" s="52" t="str">
        <f>CONCATENATE(U34,$AF$4)</f>
        <v>31EPSS23</v>
      </c>
      <c r="M36" s="52" t="str">
        <f>CONCATENATE(U34,$AG$4)</f>
        <v>31EPSS44</v>
      </c>
      <c r="N36" s="52" t="str">
        <f>CONCATENATE(U34,$AH$4)</f>
        <v>31EPSS18</v>
      </c>
      <c r="O36" s="52" t="str">
        <f>CONCATENATE(U34,$AI$4)</f>
        <v>31EPSS05</v>
      </c>
      <c r="P36" s="52" t="str">
        <f>CONCATENATE(U34,$AJ$4)</f>
        <v>31EPSS17</v>
      </c>
      <c r="Q36" s="52" t="str">
        <f>CONCATENATE(U34,$AK$4)</f>
        <v>31ESS118</v>
      </c>
      <c r="R36" s="52" t="str">
        <f>CONCATENATE(U34,$AL$4)</f>
        <v>31EPSS33</v>
      </c>
      <c r="S36" s="720" t="s">
        <v>16</v>
      </c>
      <c r="T36" s="720" t="s">
        <v>238</v>
      </c>
      <c r="U36" s="739">
        <v>190</v>
      </c>
      <c r="V36" s="707">
        <f>IFERROR(VLOOKUP(B38,$AN$10:$AR$932,5,0),0)</f>
        <v>6451</v>
      </c>
      <c r="W36" s="708">
        <f>IFERROR(VLOOKUP(C38,$AN$10:$AR$932,5,0),0)</f>
        <v>0</v>
      </c>
      <c r="X36" s="708">
        <f>IFERROR(VLOOKUP(D38,$AN$10:$AR$932,5,0),0)</f>
        <v>0</v>
      </c>
      <c r="Y36" s="708">
        <f>IFERROR(VLOOKUP(E38,$AN$10:$AR$932,5,0),0)</f>
        <v>0</v>
      </c>
      <c r="Z36" s="708">
        <f>IFERROR(VLOOKUP(F38,$AN$10:$AR$932,5,0),0)</f>
        <v>0</v>
      </c>
      <c r="AA36" s="753">
        <f>IFERROR(VLOOKUP(G38,$AN$10:$AR$932,5,0),0)</f>
        <v>0</v>
      </c>
      <c r="AB36" s="707">
        <f>IFERROR(VLOOKUP(H38,$AN$10:$AR$932,5,0),0)</f>
        <v>0</v>
      </c>
      <c r="AC36" s="708">
        <f>IFERROR(VLOOKUP(I38,$AN$10:$AR$932,5,0),0)</f>
        <v>0</v>
      </c>
      <c r="AD36" s="708">
        <f>IFERROR(VLOOKUP(J38,$AN$10:$AR$932,5,0),0)</f>
        <v>79</v>
      </c>
      <c r="AE36" s="708">
        <f>IFERROR(VLOOKUP(K38,$AN$10:$AR$932,5,0),0)</f>
        <v>0</v>
      </c>
      <c r="AF36" s="708">
        <f>IFERROR(VLOOKUP(L38,$AN$10:$AR$932,5,0),0)</f>
        <v>0</v>
      </c>
      <c r="AG36" s="708">
        <f>IFERROR(VLOOKUP(M38,$AN$10:$AR$932,5,0),0)</f>
        <v>214</v>
      </c>
      <c r="AH36" s="708">
        <f>IFERROR(VLOOKUP(N38,$AN$10:$AR$932,5,0),0)</f>
        <v>0</v>
      </c>
      <c r="AI36" s="708">
        <f>IFERROR(VLOOKUP(O38,$AN$10:$AR$932,5,0),0)</f>
        <v>0</v>
      </c>
      <c r="AJ36" s="708">
        <f>IFERROR(VLOOKUP(P38,$AN$10:$AR$932,5,0),0)</f>
        <v>0</v>
      </c>
      <c r="AK36" s="708">
        <f>IFERROR(VLOOKUP(Q38,$AN$10:$AR$932,5,0),0)</f>
        <v>0</v>
      </c>
      <c r="AL36" s="753">
        <f>IFERROR(VLOOKUP(R38,$AN$10:$AR$932,5,0),0)</f>
        <v>0</v>
      </c>
      <c r="AM36" s="758">
        <f t="shared" si="12"/>
        <v>6744</v>
      </c>
      <c r="AN36" s="52" t="str">
        <f t="shared" si="5"/>
        <v>120ESS024</v>
      </c>
      <c r="AO36" s="487" t="s">
        <v>255</v>
      </c>
      <c r="AP36" s="489">
        <v>120</v>
      </c>
      <c r="AQ36" s="487" t="s">
        <v>3</v>
      </c>
      <c r="AR36" s="488">
        <v>21400</v>
      </c>
    </row>
    <row r="37" spans="2:44">
      <c r="B37" s="52" t="str">
        <f>CONCATENATE(U35,$V$4)</f>
        <v>40EPSS40</v>
      </c>
      <c r="C37" s="52" t="str">
        <f>CONCATENATE(U35,$W$4)</f>
        <v>40EPSI03</v>
      </c>
      <c r="D37" s="52" t="str">
        <f>CONCATENATE(U35,$X$4)</f>
        <v>40ESS002</v>
      </c>
      <c r="E37" s="52" t="str">
        <f>CONCATENATE(U35,$Y$4)</f>
        <v>40ESS024</v>
      </c>
      <c r="F37" s="52" t="str">
        <f>CONCATENATE(U35,$Z$4)</f>
        <v>40ESS091</v>
      </c>
      <c r="G37" s="52" t="str">
        <f>CONCATENATE(U35,$AA$4)</f>
        <v>40EPSS41</v>
      </c>
      <c r="H37" s="52" t="str">
        <f>CONCATENATE(U35,$AB$4)</f>
        <v>40EPSS10</v>
      </c>
      <c r="I37" s="52" t="str">
        <f>CONCATENATE(U35,$AC$4)</f>
        <v>40EPSS16</v>
      </c>
      <c r="J37" s="52" t="str">
        <f>CONCATENATE(U35,$AD$4)</f>
        <v>40EPSS37</v>
      </c>
      <c r="K37" s="52" t="str">
        <f>CONCATENATE(U35,$AE$4)</f>
        <v>40EPSS02</v>
      </c>
      <c r="L37" s="52" t="str">
        <f>CONCATENATE(U35,$AF$4)</f>
        <v>40EPSS23</v>
      </c>
      <c r="M37" s="52" t="str">
        <f>CONCATENATE(U35,$AG$4)</f>
        <v>40EPSS44</v>
      </c>
      <c r="N37" s="52" t="str">
        <f>CONCATENATE(U35,$AH$4)</f>
        <v>40EPSS18</v>
      </c>
      <c r="O37" s="52" t="str">
        <f>CONCATENATE(U35,$AI$4)</f>
        <v>40EPSS05</v>
      </c>
      <c r="P37" s="52" t="str">
        <f>CONCATENATE(U35,$AJ$4)</f>
        <v>40EPSS17</v>
      </c>
      <c r="Q37" s="52" t="str">
        <f>CONCATENATE(U35,$AK$4)</f>
        <v>40ESS118</v>
      </c>
      <c r="R37" s="52" t="str">
        <f>CONCATENATE(U35,$AL$4)</f>
        <v>40EPSS33</v>
      </c>
      <c r="S37" s="720" t="s">
        <v>23</v>
      </c>
      <c r="T37" s="720" t="s">
        <v>238</v>
      </c>
      <c r="U37" s="739">
        <v>604</v>
      </c>
      <c r="V37" s="707">
        <f>IFERROR(VLOOKUP(B39,$AN$10:$AR$932,5,0),0)</f>
        <v>4730</v>
      </c>
      <c r="W37" s="708">
        <f>IFERROR(VLOOKUP(C39,$AN$10:$AR$932,5,0),0)</f>
        <v>0</v>
      </c>
      <c r="X37" s="708">
        <f>IFERROR(VLOOKUP(D39,$AN$10:$AR$932,5,0),0)</f>
        <v>0</v>
      </c>
      <c r="Y37" s="708">
        <f>IFERROR(VLOOKUP(E39,$AN$10:$AR$932,5,0),0)</f>
        <v>13641</v>
      </c>
      <c r="Z37" s="708">
        <f>IFERROR(VLOOKUP(F39,$AN$10:$AR$932,5,0),0)</f>
        <v>0</v>
      </c>
      <c r="AA37" s="753">
        <f>IFERROR(VLOOKUP(G39,$AN$10:$AR$932,5,0),0)</f>
        <v>51</v>
      </c>
      <c r="AB37" s="707">
        <f>IFERROR(VLOOKUP(H39,$AN$10:$AR$932,5,0),0)</f>
        <v>0</v>
      </c>
      <c r="AC37" s="708">
        <f>IFERROR(VLOOKUP(I39,$AN$10:$AR$932,5,0),0)</f>
        <v>0</v>
      </c>
      <c r="AD37" s="708">
        <f>IFERROR(VLOOKUP(J39,$AN$10:$AR$932,5,0),0)</f>
        <v>98</v>
      </c>
      <c r="AE37" s="708">
        <f>IFERROR(VLOOKUP(K39,$AN$10:$AR$932,5,0),0)</f>
        <v>0</v>
      </c>
      <c r="AF37" s="708">
        <f>IFERROR(VLOOKUP(L39,$AN$10:$AR$932,5,0),0)</f>
        <v>0</v>
      </c>
      <c r="AG37" s="708">
        <f>IFERROR(VLOOKUP(M39,$AN$10:$AR$932,5,0),0)</f>
        <v>364</v>
      </c>
      <c r="AH37" s="708">
        <f>IFERROR(VLOOKUP(N39,$AN$10:$AR$932,5,0),0)</f>
        <v>0</v>
      </c>
      <c r="AI37" s="708">
        <f>IFERROR(VLOOKUP(O39,$AN$10:$AR$932,5,0),0)</f>
        <v>0</v>
      </c>
      <c r="AJ37" s="708">
        <f>IFERROR(VLOOKUP(P39,$AN$10:$AR$932,5,0),0)</f>
        <v>0</v>
      </c>
      <c r="AK37" s="708">
        <f>IFERROR(VLOOKUP(Q39,$AN$10:$AR$932,5,0),0)</f>
        <v>0</v>
      </c>
      <c r="AL37" s="753">
        <f>IFERROR(VLOOKUP(R39,$AN$10:$AR$932,5,0),0)</f>
        <v>0</v>
      </c>
      <c r="AM37" s="758">
        <f t="shared" si="12"/>
        <v>18884</v>
      </c>
      <c r="AN37" s="52" t="str">
        <f t="shared" si="5"/>
        <v>154EPSI03</v>
      </c>
      <c r="AO37" s="487" t="s">
        <v>255</v>
      </c>
      <c r="AP37" s="489">
        <v>154</v>
      </c>
      <c r="AQ37" s="487" t="s">
        <v>5</v>
      </c>
      <c r="AR37" s="488">
        <v>3066</v>
      </c>
    </row>
    <row r="38" spans="2:44">
      <c r="B38" s="52" t="str">
        <f>CONCATENATE(U36,$V$4)</f>
        <v>190EPSS40</v>
      </c>
      <c r="C38" s="52" t="str">
        <f>CONCATENATE(U36,$W$4)</f>
        <v>190EPSI03</v>
      </c>
      <c r="D38" s="52" t="str">
        <f>CONCATENATE(U36,$X$4)</f>
        <v>190ESS002</v>
      </c>
      <c r="E38" s="52" t="str">
        <f>CONCATENATE(U36,$Y$4)</f>
        <v>190ESS024</v>
      </c>
      <c r="F38" s="52" t="str">
        <f>CONCATENATE(U36,$Z$4)</f>
        <v>190ESS091</v>
      </c>
      <c r="G38" s="52" t="str">
        <f>CONCATENATE(U36,$AA$4)</f>
        <v>190EPSS41</v>
      </c>
      <c r="H38" s="52" t="str">
        <f>CONCATENATE(U36,$AB$4)</f>
        <v>190EPSS10</v>
      </c>
      <c r="I38" s="52" t="str">
        <f>CONCATENATE(U36,$AC$4)</f>
        <v>190EPSS16</v>
      </c>
      <c r="J38" s="52" t="str">
        <f>CONCATENATE(U36,$AD$4)</f>
        <v>190EPSS37</v>
      </c>
      <c r="K38" s="52" t="str">
        <f>CONCATENATE(U36,$AE$4)</f>
        <v>190EPSS02</v>
      </c>
      <c r="L38" s="52" t="str">
        <f>CONCATENATE(U36,$AF$4)</f>
        <v>190EPSS23</v>
      </c>
      <c r="M38" s="52" t="str">
        <f>CONCATENATE(U36,$AG$4)</f>
        <v>190EPSS44</v>
      </c>
      <c r="N38" s="52" t="str">
        <f>CONCATENATE(U36,$AH$4)</f>
        <v>190EPSS18</v>
      </c>
      <c r="O38" s="52" t="str">
        <f>CONCATENATE(U36,$AI$4)</f>
        <v>190EPSS05</v>
      </c>
      <c r="P38" s="52" t="str">
        <f>CONCATENATE(U36,$AJ$4)</f>
        <v>190EPSS17</v>
      </c>
      <c r="Q38" s="52" t="str">
        <f>CONCATENATE(U36,$AK$4)</f>
        <v>190ESS118</v>
      </c>
      <c r="R38" s="52" t="str">
        <f>CONCATENATE(U36,$AL$4)</f>
        <v>190EPSS33</v>
      </c>
      <c r="S38" s="720" t="s">
        <v>96</v>
      </c>
      <c r="T38" s="720" t="s">
        <v>238</v>
      </c>
      <c r="U38" s="739">
        <v>670</v>
      </c>
      <c r="V38" s="707">
        <f>IFERROR(VLOOKUP(B40,$AN$10:$AR$932,5,0),0)</f>
        <v>12778</v>
      </c>
      <c r="W38" s="708">
        <f>IFERROR(VLOOKUP(C40,$AN$10:$AR$932,5,0),0)</f>
        <v>0</v>
      </c>
      <c r="X38" s="708">
        <f>IFERROR(VLOOKUP(D40,$AN$10:$AR$932,5,0),0)</f>
        <v>0</v>
      </c>
      <c r="Y38" s="708">
        <f>IFERROR(VLOOKUP(E40,$AN$10:$AR$932,5,0),0)</f>
        <v>0</v>
      </c>
      <c r="Z38" s="708">
        <f>IFERROR(VLOOKUP(F40,$AN$10:$AR$932,5,0),0)</f>
        <v>0</v>
      </c>
      <c r="AA38" s="753">
        <f>IFERROR(VLOOKUP(G40,$AN$10:$AR$932,5,0),0)</f>
        <v>0</v>
      </c>
      <c r="AB38" s="707">
        <f>IFERROR(VLOOKUP(H40,$AN$10:$AR$932,5,0),0)</f>
        <v>0</v>
      </c>
      <c r="AC38" s="708">
        <f>IFERROR(VLOOKUP(I40,$AN$10:$AR$932,5,0),0)</f>
        <v>0</v>
      </c>
      <c r="AD38" s="708">
        <f>IFERROR(VLOOKUP(J40,$AN$10:$AR$932,5,0),0)</f>
        <v>153</v>
      </c>
      <c r="AE38" s="708">
        <f>IFERROR(VLOOKUP(K40,$AN$10:$AR$932,5,0),0)</f>
        <v>0</v>
      </c>
      <c r="AF38" s="708">
        <f>IFERROR(VLOOKUP(L40,$AN$10:$AR$932,5,0),0)</f>
        <v>0</v>
      </c>
      <c r="AG38" s="708">
        <f>IFERROR(VLOOKUP(M40,$AN$10:$AR$932,5,0),0)</f>
        <v>620</v>
      </c>
      <c r="AH38" s="708">
        <f>IFERROR(VLOOKUP(N40,$AN$10:$AR$932,5,0),0)</f>
        <v>0</v>
      </c>
      <c r="AI38" s="708">
        <f>IFERROR(VLOOKUP(O40,$AN$10:$AR$932,5,0),0)</f>
        <v>0</v>
      </c>
      <c r="AJ38" s="708">
        <f>IFERROR(VLOOKUP(P40,$AN$10:$AR$932,5,0),0)</f>
        <v>0</v>
      </c>
      <c r="AK38" s="708">
        <f>IFERROR(VLOOKUP(Q40,$AN$10:$AR$932,5,0),0)</f>
        <v>0</v>
      </c>
      <c r="AL38" s="753">
        <f>IFERROR(VLOOKUP(R40,$AN$10:$AR$932,5,0),0)</f>
        <v>0</v>
      </c>
      <c r="AM38" s="758">
        <f t="shared" si="12"/>
        <v>13551</v>
      </c>
      <c r="AN38" s="52" t="str">
        <f t="shared" si="5"/>
        <v>154EPSS16</v>
      </c>
      <c r="AO38" s="487" t="s">
        <v>255</v>
      </c>
      <c r="AP38" s="489">
        <v>154</v>
      </c>
      <c r="AQ38" s="487" t="s">
        <v>587</v>
      </c>
      <c r="AR38" s="488">
        <v>1233</v>
      </c>
    </row>
    <row r="39" spans="2:44">
      <c r="B39" s="52" t="str">
        <f>CONCATENATE(U37,$V$4)</f>
        <v>604EPSS40</v>
      </c>
      <c r="C39" s="52" t="str">
        <f>CONCATENATE(U37,$W$4)</f>
        <v>604EPSI03</v>
      </c>
      <c r="D39" s="52" t="str">
        <f>CONCATENATE(U37,$X$4)</f>
        <v>604ESS002</v>
      </c>
      <c r="E39" s="52" t="str">
        <f>CONCATENATE(U37,$Y$4)</f>
        <v>604ESS024</v>
      </c>
      <c r="F39" s="52" t="str">
        <f>CONCATENATE(U37,$Z$4)</f>
        <v>604ESS091</v>
      </c>
      <c r="G39" s="52" t="str">
        <f>CONCATENATE(U37,$AA$4)</f>
        <v>604EPSS41</v>
      </c>
      <c r="H39" s="52" t="str">
        <f>CONCATENATE(U37,$AB$4)</f>
        <v>604EPSS10</v>
      </c>
      <c r="I39" s="52" t="str">
        <f>CONCATENATE(U37,$AC$4)</f>
        <v>604EPSS16</v>
      </c>
      <c r="J39" s="52" t="str">
        <f>CONCATENATE(U37,$AD$4)</f>
        <v>604EPSS37</v>
      </c>
      <c r="K39" s="52" t="str">
        <f>CONCATENATE(U37,$AE$4)</f>
        <v>604EPSS02</v>
      </c>
      <c r="L39" s="52" t="str">
        <f>CONCATENATE(U37,$AF$4)</f>
        <v>604EPSS23</v>
      </c>
      <c r="M39" s="52" t="str">
        <f>CONCATENATE(U37,$AG$4)</f>
        <v>604EPSS44</v>
      </c>
      <c r="N39" s="52" t="str">
        <f>CONCATENATE(U37,$AH$4)</f>
        <v>604EPSS18</v>
      </c>
      <c r="O39" s="52" t="str">
        <f>CONCATENATE(U37,$AI$4)</f>
        <v>604EPSS05</v>
      </c>
      <c r="P39" s="52" t="str">
        <f>CONCATENATE(U37,$AJ$4)</f>
        <v>604EPSS17</v>
      </c>
      <c r="Q39" s="52" t="str">
        <f>CONCATENATE(U37,$AK$4)</f>
        <v>604ESS118</v>
      </c>
      <c r="R39" s="52" t="str">
        <f>CONCATENATE(U37,$AL$4)</f>
        <v>604EPSS33</v>
      </c>
      <c r="S39" s="720" t="s">
        <v>26</v>
      </c>
      <c r="T39" s="720" t="s">
        <v>238</v>
      </c>
      <c r="U39" s="739">
        <v>690</v>
      </c>
      <c r="V39" s="707">
        <f>IFERROR(VLOOKUP(B41,$AN$10:$AR$932,5,0),0)</f>
        <v>6429</v>
      </c>
      <c r="W39" s="708">
        <f>IFERROR(VLOOKUP(C41,$AN$10:$AR$932,5,0),0)</f>
        <v>0</v>
      </c>
      <c r="X39" s="708">
        <f>IFERROR(VLOOKUP(D41,$AN$10:$AR$932,5,0),0)</f>
        <v>0</v>
      </c>
      <c r="Y39" s="708">
        <f>IFERROR(VLOOKUP(E41,$AN$10:$AR$932,5,0),0)</f>
        <v>0</v>
      </c>
      <c r="Z39" s="708">
        <f>IFERROR(VLOOKUP(F41,$AN$10:$AR$932,5,0),0)</f>
        <v>0</v>
      </c>
      <c r="AA39" s="753">
        <f>IFERROR(VLOOKUP(G41,$AN$10:$AR$932,5,0),0)</f>
        <v>0</v>
      </c>
      <c r="AB39" s="707">
        <f>IFERROR(VLOOKUP(H41,$AN$10:$AR$932,5,0),0)</f>
        <v>0</v>
      </c>
      <c r="AC39" s="708">
        <f>IFERROR(VLOOKUP(I41,$AN$10:$AR$932,5,0),0)</f>
        <v>0</v>
      </c>
      <c r="AD39" s="708">
        <f>IFERROR(VLOOKUP(J41,$AN$10:$AR$932,5,0),0)</f>
        <v>74</v>
      </c>
      <c r="AE39" s="708">
        <f>IFERROR(VLOOKUP(K41,$AN$10:$AR$932,5,0),0)</f>
        <v>0</v>
      </c>
      <c r="AF39" s="708">
        <f>IFERROR(VLOOKUP(L41,$AN$10:$AR$932,5,0),0)</f>
        <v>0</v>
      </c>
      <c r="AG39" s="708">
        <f>IFERROR(VLOOKUP(M41,$AN$10:$AR$932,5,0),0)</f>
        <v>138</v>
      </c>
      <c r="AH39" s="708">
        <f>IFERROR(VLOOKUP(N41,$AN$10:$AR$932,5,0),0)</f>
        <v>0</v>
      </c>
      <c r="AI39" s="708">
        <f>IFERROR(VLOOKUP(O41,$AN$10:$AR$932,5,0),0)</f>
        <v>0</v>
      </c>
      <c r="AJ39" s="708">
        <f>IFERROR(VLOOKUP(P41,$AN$10:$AR$932,5,0),0)</f>
        <v>0</v>
      </c>
      <c r="AK39" s="708">
        <f>IFERROR(VLOOKUP(Q41,$AN$10:$AR$932,5,0),0)</f>
        <v>0</v>
      </c>
      <c r="AL39" s="753">
        <f>IFERROR(VLOOKUP(R41,$AN$10:$AR$932,5,0),0)</f>
        <v>0</v>
      </c>
      <c r="AM39" s="758">
        <f t="shared" si="12"/>
        <v>6641</v>
      </c>
      <c r="AN39" s="52" t="str">
        <f t="shared" si="5"/>
        <v>154EPSS37</v>
      </c>
      <c r="AO39" s="487" t="s">
        <v>255</v>
      </c>
      <c r="AP39" s="489">
        <v>154</v>
      </c>
      <c r="AQ39" s="487" t="s">
        <v>597</v>
      </c>
      <c r="AR39" s="488">
        <v>169</v>
      </c>
    </row>
    <row r="40" spans="2:44">
      <c r="B40" s="52" t="str">
        <f>CONCATENATE(U38,$V$4)</f>
        <v>670EPSS40</v>
      </c>
      <c r="C40" s="52" t="str">
        <f>CONCATENATE(U38,$W$4)</f>
        <v>670EPSI03</v>
      </c>
      <c r="D40" s="52" t="str">
        <f>CONCATENATE(U38,$X$4)</f>
        <v>670ESS002</v>
      </c>
      <c r="E40" s="52" t="str">
        <f>CONCATENATE(U38,$Y$4)</f>
        <v>670ESS024</v>
      </c>
      <c r="F40" s="52" t="str">
        <f>CONCATENATE(U38,$Z$4)</f>
        <v>670ESS091</v>
      </c>
      <c r="G40" s="52" t="str">
        <f>CONCATENATE(U38,$AA$4)</f>
        <v>670EPSS41</v>
      </c>
      <c r="H40" s="52" t="str">
        <f>CONCATENATE(U38,$AB$4)</f>
        <v>670EPSS10</v>
      </c>
      <c r="I40" s="52" t="str">
        <f>CONCATENATE(U38,$AC$4)</f>
        <v>670EPSS16</v>
      </c>
      <c r="J40" s="52" t="str">
        <f>CONCATENATE(U38,$AD$4)</f>
        <v>670EPSS37</v>
      </c>
      <c r="K40" s="52" t="str">
        <f>CONCATENATE(U38,$AE$4)</f>
        <v>670EPSS02</v>
      </c>
      <c r="L40" s="52" t="str">
        <f>CONCATENATE(U38,$AF$4)</f>
        <v>670EPSS23</v>
      </c>
      <c r="M40" s="52" t="str">
        <f>CONCATENATE(U38,$AG$4)</f>
        <v>670EPSS44</v>
      </c>
      <c r="N40" s="52" t="str">
        <f>CONCATENATE(U38,$AH$4)</f>
        <v>670EPSS18</v>
      </c>
      <c r="O40" s="52" t="str">
        <f>CONCATENATE(U38,$AI$4)</f>
        <v>670EPSS05</v>
      </c>
      <c r="P40" s="52" t="str">
        <f>CONCATENATE(U38,$AJ$4)</f>
        <v>670EPSS17</v>
      </c>
      <c r="Q40" s="52" t="str">
        <f>CONCATENATE(U38,$AK$4)</f>
        <v>670ESS118</v>
      </c>
      <c r="R40" s="52" t="str">
        <f>CONCATENATE(U38,$AL$4)</f>
        <v>670EPSS33</v>
      </c>
      <c r="S40" s="720" t="s">
        <v>27</v>
      </c>
      <c r="T40" s="720" t="s">
        <v>238</v>
      </c>
      <c r="U40" s="739">
        <v>736</v>
      </c>
      <c r="V40" s="707">
        <f>IFERROR(VLOOKUP(B42,$AN$10:$AR$932,5,0),0)</f>
        <v>7321</v>
      </c>
      <c r="W40" s="708">
        <f>IFERROR(VLOOKUP(C42,$AN$10:$AR$932,5,0),0)</f>
        <v>1738</v>
      </c>
      <c r="X40" s="708">
        <f>IFERROR(VLOOKUP(D42,$AN$10:$AR$932,5,0),0)</f>
        <v>0</v>
      </c>
      <c r="Y40" s="708">
        <f>IFERROR(VLOOKUP(E42,$AN$10:$AR$932,5,0),0)</f>
        <v>11760</v>
      </c>
      <c r="Z40" s="708">
        <f>IFERROR(VLOOKUP(F42,$AN$10:$AR$932,5,0),0)</f>
        <v>0</v>
      </c>
      <c r="AA40" s="753">
        <f>IFERROR(VLOOKUP(G42,$AN$10:$AR$932,5,0),0)</f>
        <v>0</v>
      </c>
      <c r="AB40" s="707">
        <f>IFERROR(VLOOKUP(H42,$AN$10:$AR$932,5,0),0)</f>
        <v>0</v>
      </c>
      <c r="AC40" s="708">
        <f>IFERROR(VLOOKUP(I42,$AN$10:$AR$932,5,0),0)</f>
        <v>3</v>
      </c>
      <c r="AD40" s="708">
        <f>IFERROR(VLOOKUP(J42,$AN$10:$AR$932,5,0),0)</f>
        <v>244</v>
      </c>
      <c r="AE40" s="708">
        <f>IFERROR(VLOOKUP(K42,$AN$10:$AR$932,5,0),0)</f>
        <v>0</v>
      </c>
      <c r="AF40" s="708">
        <f>IFERROR(VLOOKUP(L42,$AN$10:$AR$932,5,0),0)</f>
        <v>0</v>
      </c>
      <c r="AG40" s="708">
        <f>IFERROR(VLOOKUP(M42,$AN$10:$AR$932,5,0),0)</f>
        <v>2512</v>
      </c>
      <c r="AH40" s="708">
        <f>IFERROR(VLOOKUP(N42,$AN$10:$AR$932,5,0),0)</f>
        <v>0</v>
      </c>
      <c r="AI40" s="708">
        <f>IFERROR(VLOOKUP(O42,$AN$10:$AR$932,5,0),0)</f>
        <v>0</v>
      </c>
      <c r="AJ40" s="708">
        <f>IFERROR(VLOOKUP(P42,$AN$10:$AR$932,5,0),0)</f>
        <v>0</v>
      </c>
      <c r="AK40" s="708">
        <f>IFERROR(VLOOKUP(Q42,$AN$10:$AR$932,5,0),0)</f>
        <v>0</v>
      </c>
      <c r="AL40" s="753">
        <f>IFERROR(VLOOKUP(R42,$AN$10:$AR$932,5,0),0)</f>
        <v>0</v>
      </c>
      <c r="AM40" s="758">
        <f t="shared" si="12"/>
        <v>23578</v>
      </c>
      <c r="AN40" s="52" t="str">
        <f t="shared" si="5"/>
        <v>154EPSS40</v>
      </c>
      <c r="AO40" s="487" t="s">
        <v>255</v>
      </c>
      <c r="AP40" s="489">
        <v>154</v>
      </c>
      <c r="AQ40" s="487" t="s">
        <v>889</v>
      </c>
      <c r="AR40" s="488">
        <v>28487</v>
      </c>
    </row>
    <row r="41" spans="2:44">
      <c r="B41" s="52" t="str">
        <f>CONCATENATE(U39,$V$4)</f>
        <v>690EPSS40</v>
      </c>
      <c r="C41" s="52" t="str">
        <f>CONCATENATE(U39,$W$4)</f>
        <v>690EPSI03</v>
      </c>
      <c r="D41" s="52" t="str">
        <f>CONCATENATE(U39,$X$4)</f>
        <v>690ESS002</v>
      </c>
      <c r="E41" s="52" t="str">
        <f>CONCATENATE(U39,$Y$4)</f>
        <v>690ESS024</v>
      </c>
      <c r="F41" s="52" t="str">
        <f>CONCATENATE(U39,$Z$4)</f>
        <v>690ESS091</v>
      </c>
      <c r="G41" s="52" t="str">
        <f>CONCATENATE(U39,$AA$4)</f>
        <v>690EPSS41</v>
      </c>
      <c r="H41" s="52" t="str">
        <f>CONCATENATE(U39,$AB$4)</f>
        <v>690EPSS10</v>
      </c>
      <c r="I41" s="52" t="str">
        <f>CONCATENATE(U39,$AC$4)</f>
        <v>690EPSS16</v>
      </c>
      <c r="J41" s="52" t="str">
        <f>CONCATENATE(U39,$AD$4)</f>
        <v>690EPSS37</v>
      </c>
      <c r="K41" s="52" t="str">
        <f>CONCATENATE(U39,$AE$4)</f>
        <v>690EPSS02</v>
      </c>
      <c r="L41" s="52" t="str">
        <f>CONCATENATE(U39,$AF$4)</f>
        <v>690EPSS23</v>
      </c>
      <c r="M41" s="52" t="str">
        <f>CONCATENATE(U39,$AG$4)</f>
        <v>690EPSS44</v>
      </c>
      <c r="N41" s="52" t="str">
        <f>CONCATENATE(U39,$AH$4)</f>
        <v>690EPSS18</v>
      </c>
      <c r="O41" s="52" t="str">
        <f>CONCATENATE(U39,$AI$4)</f>
        <v>690EPSS05</v>
      </c>
      <c r="P41" s="52" t="str">
        <f>CONCATENATE(U39,$AJ$4)</f>
        <v>690EPSS17</v>
      </c>
      <c r="Q41" s="52" t="str">
        <f>CONCATENATE(U39,$AK$4)</f>
        <v>690ESS118</v>
      </c>
      <c r="R41" s="52" t="str">
        <f>CONCATENATE(U39,$AL$4)</f>
        <v>690EPSS33</v>
      </c>
      <c r="S41" s="720" t="s">
        <v>60</v>
      </c>
      <c r="T41" s="720" t="s">
        <v>238</v>
      </c>
      <c r="U41" s="739">
        <v>858</v>
      </c>
      <c r="V41" s="707">
        <f>IFERROR(VLOOKUP(B43,$AN$10:$AR$932,5,0),0)</f>
        <v>10043</v>
      </c>
      <c r="W41" s="708">
        <f>IFERROR(VLOOKUP(C43,$AN$10:$AR$932,5,0),0)</f>
        <v>0</v>
      </c>
      <c r="X41" s="708">
        <f>IFERROR(VLOOKUP(D43,$AN$10:$AR$932,5,0),0)</f>
        <v>0</v>
      </c>
      <c r="Y41" s="708">
        <f>IFERROR(VLOOKUP(E43,$AN$10:$AR$932,5,0),0)</f>
        <v>0</v>
      </c>
      <c r="Z41" s="708">
        <f>IFERROR(VLOOKUP(F43,$AN$10:$AR$932,5,0),0)</f>
        <v>0</v>
      </c>
      <c r="AA41" s="753">
        <f>IFERROR(VLOOKUP(G43,$AN$10:$AR$932,5,0),0)</f>
        <v>0</v>
      </c>
      <c r="AB41" s="707">
        <f>IFERROR(VLOOKUP(H43,$AN$10:$AR$932,5,0),0)</f>
        <v>0</v>
      </c>
      <c r="AC41" s="708">
        <f>IFERROR(VLOOKUP(I43,$AN$10:$AR$932,5,0),0)</f>
        <v>2</v>
      </c>
      <c r="AD41" s="708">
        <f>IFERROR(VLOOKUP(J43,$AN$10:$AR$932,5,0),0)</f>
        <v>108</v>
      </c>
      <c r="AE41" s="708">
        <f>IFERROR(VLOOKUP(K43,$AN$10:$AR$932,5,0),0)</f>
        <v>0</v>
      </c>
      <c r="AF41" s="708">
        <f>IFERROR(VLOOKUP(L43,$AN$10:$AR$932,5,0),0)</f>
        <v>0</v>
      </c>
      <c r="AG41" s="708">
        <f>IFERROR(VLOOKUP(M43,$AN$10:$AR$932,5,0),0)</f>
        <v>223</v>
      </c>
      <c r="AH41" s="708">
        <f>IFERROR(VLOOKUP(N43,$AN$10:$AR$932,5,0),0)</f>
        <v>0</v>
      </c>
      <c r="AI41" s="708">
        <f>IFERROR(VLOOKUP(O43,$AN$10:$AR$932,5,0),0)</f>
        <v>0</v>
      </c>
      <c r="AJ41" s="708">
        <f>IFERROR(VLOOKUP(P43,$AN$10:$AR$932,5,0),0)</f>
        <v>0</v>
      </c>
      <c r="AK41" s="708">
        <f>IFERROR(VLOOKUP(Q43,$AN$10:$AR$932,5,0),0)</f>
        <v>0</v>
      </c>
      <c r="AL41" s="753">
        <f>IFERROR(VLOOKUP(R43,$AN$10:$AR$932,5,0),0)</f>
        <v>0</v>
      </c>
      <c r="AM41" s="758">
        <f t="shared" si="12"/>
        <v>10376</v>
      </c>
      <c r="AN41" s="52" t="str">
        <f t="shared" si="5"/>
        <v>154EPSS41</v>
      </c>
      <c r="AO41" s="487" t="s">
        <v>255</v>
      </c>
      <c r="AP41" s="489">
        <v>154</v>
      </c>
      <c r="AQ41" s="487" t="s">
        <v>926</v>
      </c>
      <c r="AR41" s="488">
        <v>2</v>
      </c>
    </row>
    <row r="42" spans="2:44">
      <c r="B42" s="52" t="str">
        <f>CONCATENATE(U40,$V$4)</f>
        <v>736EPSS40</v>
      </c>
      <c r="C42" s="52" t="str">
        <f>CONCATENATE(U40,$W$4)</f>
        <v>736EPSI03</v>
      </c>
      <c r="D42" s="52" t="str">
        <f>CONCATENATE(U40,$X$4)</f>
        <v>736ESS002</v>
      </c>
      <c r="E42" s="52" t="str">
        <f>CONCATENATE(U40,$Y$4)</f>
        <v>736ESS024</v>
      </c>
      <c r="F42" s="52" t="str">
        <f>CONCATENATE(U40,$Z$4)</f>
        <v>736ESS091</v>
      </c>
      <c r="G42" s="52" t="str">
        <f>CONCATENATE(U40,$AA$4)</f>
        <v>736EPSS41</v>
      </c>
      <c r="H42" s="52" t="str">
        <f>CONCATENATE(U40,$AB$4)</f>
        <v>736EPSS10</v>
      </c>
      <c r="I42" s="52" t="str">
        <f>CONCATENATE(U40,$AC$4)</f>
        <v>736EPSS16</v>
      </c>
      <c r="J42" s="52" t="str">
        <f>CONCATENATE(U40,$AD$4)</f>
        <v>736EPSS37</v>
      </c>
      <c r="K42" s="52" t="str">
        <f>CONCATENATE(U40,$AE$4)</f>
        <v>736EPSS02</v>
      </c>
      <c r="L42" s="52" t="str">
        <f>CONCATENATE(U40,$AF$4)</f>
        <v>736EPSS23</v>
      </c>
      <c r="M42" s="52" t="str">
        <f>CONCATENATE(U40,$AG$4)</f>
        <v>736EPSS44</v>
      </c>
      <c r="N42" s="52" t="str">
        <f>CONCATENATE(U40,$AH$4)</f>
        <v>736EPSS18</v>
      </c>
      <c r="O42" s="52" t="str">
        <f>CONCATENATE(U40,$AI$4)</f>
        <v>736EPSS05</v>
      </c>
      <c r="P42" s="52" t="str">
        <f>CONCATENATE(U40,$AJ$4)</f>
        <v>736EPSS17</v>
      </c>
      <c r="Q42" s="52" t="str">
        <f>CONCATENATE(U40,$AK$4)</f>
        <v>736ESS118</v>
      </c>
      <c r="R42" s="52" t="str">
        <f>CONCATENATE(U40,$AL$4)</f>
        <v>736EPSS33</v>
      </c>
      <c r="S42" s="720" t="s">
        <v>105</v>
      </c>
      <c r="T42" s="720" t="s">
        <v>238</v>
      </c>
      <c r="U42" s="739">
        <v>885</v>
      </c>
      <c r="V42" s="707">
        <f>IFERROR(VLOOKUP(B44,$AN$10:$AR$932,5,0),0)</f>
        <v>3672</v>
      </c>
      <c r="W42" s="708">
        <f>IFERROR(VLOOKUP(C44,$AN$10:$AR$932,5,0),0)</f>
        <v>0</v>
      </c>
      <c r="X42" s="708">
        <f>IFERROR(VLOOKUP(D44,$AN$10:$AR$932,5,0),0)</f>
        <v>1496</v>
      </c>
      <c r="Y42" s="708">
        <f>IFERROR(VLOOKUP(E44,$AN$10:$AR$932,5,0),0)</f>
        <v>0</v>
      </c>
      <c r="Z42" s="708">
        <f>IFERROR(VLOOKUP(F44,$AN$10:$AR$932,5,0),0)</f>
        <v>0</v>
      </c>
      <c r="AA42" s="753">
        <f>IFERROR(VLOOKUP(G44,$AN$10:$AR$932,5,0),0)</f>
        <v>0</v>
      </c>
      <c r="AB42" s="707">
        <f>IFERROR(VLOOKUP(H44,$AN$10:$AR$932,5,0),0)</f>
        <v>0</v>
      </c>
      <c r="AC42" s="708">
        <f>IFERROR(VLOOKUP(I44,$AN$10:$AR$932,5,0),0)</f>
        <v>0</v>
      </c>
      <c r="AD42" s="708">
        <f>IFERROR(VLOOKUP(J44,$AN$10:$AR$932,5,0),0)</f>
        <v>80</v>
      </c>
      <c r="AE42" s="708">
        <f>IFERROR(VLOOKUP(K44,$AN$10:$AR$932,5,0),0)</f>
        <v>0</v>
      </c>
      <c r="AF42" s="708">
        <f>IFERROR(VLOOKUP(L44,$AN$10:$AR$932,5,0),0)</f>
        <v>0</v>
      </c>
      <c r="AG42" s="708">
        <f>IFERROR(VLOOKUP(M44,$AN$10:$AR$932,5,0),0)</f>
        <v>165</v>
      </c>
      <c r="AH42" s="708">
        <f>IFERROR(VLOOKUP(N44,$AN$10:$AR$932,5,0),0)</f>
        <v>0</v>
      </c>
      <c r="AI42" s="708">
        <f>IFERROR(VLOOKUP(O44,$AN$10:$AR$932,5,0),0)</f>
        <v>0</v>
      </c>
      <c r="AJ42" s="708">
        <f>IFERROR(VLOOKUP(P44,$AN$10:$AR$932,5,0),0)</f>
        <v>0</v>
      </c>
      <c r="AK42" s="708">
        <f>IFERROR(VLOOKUP(Q44,$AN$10:$AR$932,5,0),0)</f>
        <v>0</v>
      </c>
      <c r="AL42" s="753">
        <f>IFERROR(VLOOKUP(R44,$AN$10:$AR$932,5,0),0)</f>
        <v>0</v>
      </c>
      <c r="AM42" s="758">
        <f t="shared" si="12"/>
        <v>5413</v>
      </c>
      <c r="AN42" s="52" t="str">
        <f t="shared" si="5"/>
        <v>154EPSS44</v>
      </c>
      <c r="AO42" s="487" t="s">
        <v>255</v>
      </c>
      <c r="AP42" s="489">
        <v>154</v>
      </c>
      <c r="AQ42" s="487" t="s">
        <v>1069</v>
      </c>
      <c r="AR42" s="488">
        <v>4462</v>
      </c>
    </row>
    <row r="43" spans="2:44">
      <c r="B43" s="52" t="str">
        <f>CONCATENATE(U41,$V$4)</f>
        <v>858EPSS40</v>
      </c>
      <c r="C43" s="52" t="str">
        <f>CONCATENATE(U41,$W$4)</f>
        <v>858EPSI03</v>
      </c>
      <c r="D43" s="52" t="str">
        <f>CONCATENATE(U41,$X$4)</f>
        <v>858ESS002</v>
      </c>
      <c r="E43" s="52" t="str">
        <f>CONCATENATE(U41,$Y$4)</f>
        <v>858ESS024</v>
      </c>
      <c r="F43" s="52" t="str">
        <f>CONCATENATE(U41,$Z$4)</f>
        <v>858ESS091</v>
      </c>
      <c r="G43" s="52" t="str">
        <f>CONCATENATE(U41,$AA$4)</f>
        <v>858EPSS41</v>
      </c>
      <c r="H43" s="52" t="str">
        <f>CONCATENATE(U41,$AB$4)</f>
        <v>858EPSS10</v>
      </c>
      <c r="I43" s="52" t="str">
        <f>CONCATENATE(U41,$AC$4)</f>
        <v>858EPSS16</v>
      </c>
      <c r="J43" s="52" t="str">
        <f>CONCATENATE(U41,$AD$4)</f>
        <v>858EPSS37</v>
      </c>
      <c r="K43" s="52" t="str">
        <f>CONCATENATE(U41,$AE$4)</f>
        <v>858EPSS02</v>
      </c>
      <c r="L43" s="52" t="str">
        <f>CONCATENATE(U41,$AF$4)</f>
        <v>858EPSS23</v>
      </c>
      <c r="M43" s="52" t="str">
        <f>CONCATENATE(U41,$AG$4)</f>
        <v>858EPSS44</v>
      </c>
      <c r="N43" s="52" t="str">
        <f>CONCATENATE(U41,$AH$4)</f>
        <v>858EPSS18</v>
      </c>
      <c r="O43" s="52" t="str">
        <f>CONCATENATE(U41,$AI$4)</f>
        <v>858EPSS05</v>
      </c>
      <c r="P43" s="52" t="str">
        <f>CONCATENATE(U41,$AJ$4)</f>
        <v>858EPSS17</v>
      </c>
      <c r="Q43" s="52" t="str">
        <f>CONCATENATE(U41,$AK$4)</f>
        <v>858ESS118</v>
      </c>
      <c r="R43" s="52" t="str">
        <f>CONCATENATE(U41,$AL$4)</f>
        <v>858EPSS33</v>
      </c>
      <c r="S43" s="720" t="s">
        <v>61</v>
      </c>
      <c r="T43" s="720" t="s">
        <v>238</v>
      </c>
      <c r="U43" s="739">
        <v>890</v>
      </c>
      <c r="V43" s="707">
        <f>IFERROR(VLOOKUP(B45,$AN$10:$AR$932,5,0),0)</f>
        <v>8331</v>
      </c>
      <c r="W43" s="708">
        <f>IFERROR(VLOOKUP(C45,$AN$10:$AR$932,5,0),0)</f>
        <v>0</v>
      </c>
      <c r="X43" s="708">
        <f>IFERROR(VLOOKUP(D45,$AN$10:$AR$932,5,0),0)</f>
        <v>0</v>
      </c>
      <c r="Y43" s="708">
        <f>IFERROR(VLOOKUP(E45,$AN$10:$AR$932,5,0),0)</f>
        <v>5831</v>
      </c>
      <c r="Z43" s="708">
        <f>IFERROR(VLOOKUP(F45,$AN$10:$AR$932,5,0),0)</f>
        <v>0</v>
      </c>
      <c r="AA43" s="753">
        <f>IFERROR(VLOOKUP(G45,$AN$10:$AR$932,5,0),0)</f>
        <v>0</v>
      </c>
      <c r="AB43" s="707">
        <f>IFERROR(VLOOKUP(H45,$AN$10:$AR$932,5,0),0)</f>
        <v>0</v>
      </c>
      <c r="AC43" s="708">
        <f>IFERROR(VLOOKUP(I45,$AN$10:$AR$932,5,0),0)</f>
        <v>0</v>
      </c>
      <c r="AD43" s="708">
        <f>IFERROR(VLOOKUP(J45,$AN$10:$AR$932,5,0),0)</f>
        <v>141</v>
      </c>
      <c r="AE43" s="708">
        <f>IFERROR(VLOOKUP(K45,$AN$10:$AR$932,5,0),0)</f>
        <v>0</v>
      </c>
      <c r="AF43" s="708">
        <f>IFERROR(VLOOKUP(L45,$AN$10:$AR$932,5,0),0)</f>
        <v>0</v>
      </c>
      <c r="AG43" s="708">
        <f>IFERROR(VLOOKUP(M45,$AN$10:$AR$932,5,0),0)</f>
        <v>330</v>
      </c>
      <c r="AH43" s="708">
        <f>IFERROR(VLOOKUP(N45,$AN$10:$AR$932,5,0),0)</f>
        <v>0</v>
      </c>
      <c r="AI43" s="708">
        <f>IFERROR(VLOOKUP(O45,$AN$10:$AR$932,5,0),0)</f>
        <v>0</v>
      </c>
      <c r="AJ43" s="708">
        <f>IFERROR(VLOOKUP(P45,$AN$10:$AR$932,5,0),0)</f>
        <v>0</v>
      </c>
      <c r="AK43" s="708">
        <f>IFERROR(VLOOKUP(Q45,$AN$10:$AR$932,5,0),0)</f>
        <v>0</v>
      </c>
      <c r="AL43" s="753">
        <f>IFERROR(VLOOKUP(R45,$AN$10:$AR$932,5,0),0)</f>
        <v>0</v>
      </c>
      <c r="AM43" s="758">
        <f t="shared" si="12"/>
        <v>14633</v>
      </c>
      <c r="AN43" s="52" t="str">
        <f t="shared" si="5"/>
        <v>154ESS002</v>
      </c>
      <c r="AO43" s="487" t="s">
        <v>255</v>
      </c>
      <c r="AP43" s="489">
        <v>154</v>
      </c>
      <c r="AQ43" s="487" t="s">
        <v>2</v>
      </c>
      <c r="AR43" s="488">
        <v>358</v>
      </c>
    </row>
    <row r="44" spans="2:44" ht="15.75">
      <c r="B44" s="52" t="str">
        <f>CONCATENATE(U42,$V$4)</f>
        <v>885EPSS40</v>
      </c>
      <c r="C44" s="52" t="str">
        <f>CONCATENATE(U42,$W$4)</f>
        <v>885EPSI03</v>
      </c>
      <c r="D44" s="52" t="str">
        <f>CONCATENATE(U42,$X$4)</f>
        <v>885ESS002</v>
      </c>
      <c r="E44" s="52" t="str">
        <f>CONCATENATE(U42,$Y$4)</f>
        <v>885ESS024</v>
      </c>
      <c r="F44" s="52" t="str">
        <f>CONCATENATE(U42,$Z$4)</f>
        <v>885ESS091</v>
      </c>
      <c r="G44" s="52" t="str">
        <f>CONCATENATE(U42,$AA$4)</f>
        <v>885EPSS41</v>
      </c>
      <c r="H44" s="52" t="str">
        <f>CONCATENATE(U42,$AB$4)</f>
        <v>885EPSS10</v>
      </c>
      <c r="I44" s="52" t="str">
        <f>CONCATENATE(U42,$AC$4)</f>
        <v>885EPSS16</v>
      </c>
      <c r="J44" s="52" t="str">
        <f>CONCATENATE(U42,$AD$4)</f>
        <v>885EPSS37</v>
      </c>
      <c r="K44" s="52" t="str">
        <f>CONCATENATE(U42,$AE$4)</f>
        <v>885EPSS02</v>
      </c>
      <c r="L44" s="52" t="str">
        <f>CONCATENATE(U42,$AF$4)</f>
        <v>885EPSS23</v>
      </c>
      <c r="M44" s="52" t="str">
        <f>CONCATENATE(U42,$AG$4)</f>
        <v>885EPSS44</v>
      </c>
      <c r="N44" s="52" t="str">
        <f>CONCATENATE(U42,$AH$4)</f>
        <v>885EPSS18</v>
      </c>
      <c r="O44" s="52" t="str">
        <f>CONCATENATE(U42,$AI$4)</f>
        <v>885EPSS05</v>
      </c>
      <c r="P44" s="52" t="str">
        <f>CONCATENATE(U42,$AJ$4)</f>
        <v>885EPSS17</v>
      </c>
      <c r="Q44" s="52" t="str">
        <f>CONCATENATE(U42,$AK$4)</f>
        <v>885ESS118</v>
      </c>
      <c r="R44" s="52" t="str">
        <f>CONCATENATE(U42,$AL$4)</f>
        <v>885EPSS33</v>
      </c>
      <c r="S44" s="718" t="s">
        <v>236</v>
      </c>
      <c r="T44" s="721"/>
      <c r="U44" s="738"/>
      <c r="V44" s="709">
        <f t="shared" ref="V44:AL44" si="13">SUM(V45:V63)</f>
        <v>79024</v>
      </c>
      <c r="W44" s="710">
        <f t="shared" si="13"/>
        <v>8657</v>
      </c>
      <c r="X44" s="710">
        <f t="shared" si="13"/>
        <v>0</v>
      </c>
      <c r="Y44" s="710">
        <f t="shared" si="13"/>
        <v>46701</v>
      </c>
      <c r="Z44" s="710">
        <f t="shared" si="13"/>
        <v>5923</v>
      </c>
      <c r="AA44" s="752">
        <f>SUM(AA45:AA63)</f>
        <v>103</v>
      </c>
      <c r="AB44" s="709">
        <f t="shared" si="13"/>
        <v>0</v>
      </c>
      <c r="AC44" s="710">
        <f t="shared" si="13"/>
        <v>2</v>
      </c>
      <c r="AD44" s="710">
        <f t="shared" si="13"/>
        <v>1018</v>
      </c>
      <c r="AE44" s="710">
        <f t="shared" si="13"/>
        <v>4</v>
      </c>
      <c r="AF44" s="710">
        <f t="shared" si="13"/>
        <v>0</v>
      </c>
      <c r="AG44" s="710">
        <f t="shared" si="13"/>
        <v>5241</v>
      </c>
      <c r="AH44" s="710">
        <f t="shared" si="13"/>
        <v>0</v>
      </c>
      <c r="AI44" s="710">
        <f t="shared" si="13"/>
        <v>0</v>
      </c>
      <c r="AJ44" s="710">
        <f t="shared" si="13"/>
        <v>0</v>
      </c>
      <c r="AK44" s="710">
        <f>SUM(AK45:AK63)</f>
        <v>0</v>
      </c>
      <c r="AL44" s="752">
        <f t="shared" si="13"/>
        <v>1</v>
      </c>
      <c r="AM44" s="757">
        <f>SUM(AM45:AM63)</f>
        <v>146674</v>
      </c>
      <c r="AN44" s="52" t="str">
        <f t="shared" si="5"/>
        <v>154ESS024</v>
      </c>
      <c r="AO44" s="487" t="s">
        <v>255</v>
      </c>
      <c r="AP44" s="489">
        <v>154</v>
      </c>
      <c r="AQ44" s="487" t="s">
        <v>3</v>
      </c>
      <c r="AR44" s="488">
        <v>34464</v>
      </c>
    </row>
    <row r="45" spans="2:44">
      <c r="B45" s="52" t="str">
        <f>CONCATENATE(U43,$V$4)</f>
        <v>890EPSS40</v>
      </c>
      <c r="C45" s="52" t="str">
        <f>CONCATENATE(U43,$W$4)</f>
        <v>890EPSI03</v>
      </c>
      <c r="D45" s="52" t="str">
        <f>CONCATENATE(U43,$X$4)</f>
        <v>890ESS002</v>
      </c>
      <c r="E45" s="52" t="str">
        <f>CONCATENATE(U43,$Y$4)</f>
        <v>890ESS024</v>
      </c>
      <c r="F45" s="52" t="str">
        <f>CONCATENATE(U43,$Z$4)</f>
        <v>890ESS091</v>
      </c>
      <c r="G45" s="52" t="str">
        <f>CONCATENATE(U43,$AA$4)</f>
        <v>890EPSS41</v>
      </c>
      <c r="H45" s="52" t="str">
        <f>CONCATENATE(U43,$AB$4)</f>
        <v>890EPSS10</v>
      </c>
      <c r="I45" s="52" t="str">
        <f>CONCATENATE(U43,$AC$4)</f>
        <v>890EPSS16</v>
      </c>
      <c r="J45" s="52" t="str">
        <f>CONCATENATE(U43,$AD$4)</f>
        <v>890EPSS37</v>
      </c>
      <c r="K45" s="52" t="str">
        <f>CONCATENATE(U43,$AE$4)</f>
        <v>890EPSS02</v>
      </c>
      <c r="L45" s="52" t="str">
        <f>CONCATENATE(U43,$AF$4)</f>
        <v>890EPSS23</v>
      </c>
      <c r="M45" s="52" t="str">
        <f>CONCATENATE(U43,$AG$4)</f>
        <v>890EPSS44</v>
      </c>
      <c r="N45" s="52" t="str">
        <f>CONCATENATE(U43,$AH$4)</f>
        <v>890EPSS18</v>
      </c>
      <c r="O45" s="52" t="str">
        <f>CONCATENATE(U43,$AI$4)</f>
        <v>890EPSS05</v>
      </c>
      <c r="P45" s="52" t="str">
        <f>CONCATENATE(U43,$AJ$4)</f>
        <v>890EPSS17</v>
      </c>
      <c r="Q45" s="52" t="str">
        <f>CONCATENATE(U43,$AK$4)</f>
        <v>890ESS118</v>
      </c>
      <c r="R45" s="52" t="str">
        <f>CONCATENATE(U43,$AL$4)</f>
        <v>890EPSS33</v>
      </c>
      <c r="S45" s="720" t="s">
        <v>62</v>
      </c>
      <c r="T45" s="720" t="s">
        <v>236</v>
      </c>
      <c r="U45" s="739">
        <v>4</v>
      </c>
      <c r="V45" s="707">
        <f>IFERROR(VLOOKUP(B47,$AN$10:$AR$932,5,0),0)</f>
        <v>1338</v>
      </c>
      <c r="W45" s="708">
        <f>IFERROR(VLOOKUP(C47,$AN$10:$AR$932,5,0),0)</f>
        <v>0</v>
      </c>
      <c r="X45" s="708">
        <f>IFERROR(VLOOKUP(D47,$AN$10:$AR$932,5,0),0)</f>
        <v>0</v>
      </c>
      <c r="Y45" s="708">
        <f>IFERROR(VLOOKUP(E47,$AN$10:$AR$932,5,0),0)</f>
        <v>0</v>
      </c>
      <c r="Z45" s="708">
        <f>IFERROR(VLOOKUP(F47,$AN$10:$AR$932,5,0),0)</f>
        <v>0</v>
      </c>
      <c r="AA45" s="753">
        <f>IFERROR(VLOOKUP(G47,$AN$10:$AR$932,5,0),0)</f>
        <v>0</v>
      </c>
      <c r="AB45" s="707">
        <f>IFERROR(VLOOKUP(H47,$AN$10:$AR$932,5,0),0)</f>
        <v>0</v>
      </c>
      <c r="AC45" s="708">
        <f>IFERROR(VLOOKUP(I47,$AN$10:$AR$932,5,0),0)</f>
        <v>0</v>
      </c>
      <c r="AD45" s="708">
        <f>IFERROR(VLOOKUP(J47,$AN$10:$AR$932,5,0),0)</f>
        <v>1</v>
      </c>
      <c r="AE45" s="708">
        <f>IFERROR(VLOOKUP(K47,$AN$10:$AR$932,5,0),0)</f>
        <v>0</v>
      </c>
      <c r="AF45" s="708">
        <f>IFERROR(VLOOKUP(L47,$AN$10:$AR$932,5,0),0)</f>
        <v>0</v>
      </c>
      <c r="AG45" s="708">
        <f>IFERROR(VLOOKUP(M47,$AN$10:$AR$932,5,0),0)</f>
        <v>56</v>
      </c>
      <c r="AH45" s="708">
        <f>IFERROR(VLOOKUP(N47,$AN$10:$AR$932,5,0),0)</f>
        <v>0</v>
      </c>
      <c r="AI45" s="708">
        <f>IFERROR(VLOOKUP(O47,$AN$10:$AR$932,5,0),0)</f>
        <v>0</v>
      </c>
      <c r="AJ45" s="708">
        <f>IFERROR(VLOOKUP(P47,$AN$10:$AR$932,5,0),0)</f>
        <v>0</v>
      </c>
      <c r="AK45" s="708">
        <f>IFERROR(VLOOKUP(Q47,$AN$10:$AR$932,5,0),0)</f>
        <v>0</v>
      </c>
      <c r="AL45" s="753">
        <f>IFERROR(VLOOKUP(R47,$AN$10:$AR$932,5,0),0)</f>
        <v>0</v>
      </c>
      <c r="AM45" s="758">
        <f t="shared" ref="AM45:AM63" si="14">SUM(V45:AL45)</f>
        <v>1395</v>
      </c>
      <c r="AN45" s="52" t="str">
        <f t="shared" si="5"/>
        <v>250EPSI03</v>
      </c>
      <c r="AO45" s="487" t="s">
        <v>255</v>
      </c>
      <c r="AP45" s="489">
        <v>250</v>
      </c>
      <c r="AQ45" s="487" t="s">
        <v>5</v>
      </c>
      <c r="AR45" s="488">
        <v>2115</v>
      </c>
    </row>
    <row r="46" spans="2:44">
      <c r="B46" s="52" t="str">
        <f>CONCATENATE(U44,$V$4)</f>
        <v>EPSS40</v>
      </c>
      <c r="C46" s="52" t="str">
        <f>CONCATENATE(U44,$W$4)</f>
        <v>EPSI03</v>
      </c>
      <c r="D46" s="52" t="str">
        <f>CONCATENATE(U44,$X$4)</f>
        <v>ESS002</v>
      </c>
      <c r="E46" s="52" t="str">
        <f>CONCATENATE(U44,$Y$4)</f>
        <v>ESS024</v>
      </c>
      <c r="F46" s="52" t="str">
        <f>CONCATENATE(U44,$Z$4)</f>
        <v>ESS091</v>
      </c>
      <c r="G46" s="52" t="str">
        <f>CONCATENATE(U44,$AA$4)</f>
        <v>EPSS41</v>
      </c>
      <c r="H46" s="52" t="str">
        <f>CONCATENATE(U44,$AB$4)</f>
        <v>EPSS10</v>
      </c>
      <c r="I46" s="52" t="str">
        <f>CONCATENATE(U44,$AC$4)</f>
        <v>EPSS16</v>
      </c>
      <c r="J46" s="52" t="str">
        <f>CONCATENATE(U44,$AD$4)</f>
        <v>EPSS37</v>
      </c>
      <c r="K46" s="52" t="str">
        <f>CONCATENATE(U44,$AE$4)</f>
        <v>EPSS02</v>
      </c>
      <c r="L46" s="52" t="str">
        <f>CONCATENATE(U44,$AF$4)</f>
        <v>EPSS23</v>
      </c>
      <c r="M46" s="52" t="str">
        <f>CONCATENATE(U44,$AG$4)</f>
        <v>EPSS44</v>
      </c>
      <c r="N46" s="52" t="str">
        <f>CONCATENATE(U44,$AH$4)</f>
        <v>EPSS18</v>
      </c>
      <c r="O46" s="52" t="str">
        <f>CONCATENATE(U44,$AI$4)</f>
        <v>EPSS05</v>
      </c>
      <c r="P46" s="52" t="str">
        <f>CONCATENATE(U44,$AJ$4)</f>
        <v>EPSS17</v>
      </c>
      <c r="Q46" s="52" t="str">
        <f>CONCATENATE(U44,$AK$4)</f>
        <v>ESS118</v>
      </c>
      <c r="R46" s="52" t="str">
        <f>CONCATENATE(U44,$AL$4)</f>
        <v>EPSS33</v>
      </c>
      <c r="S46" s="720" t="s">
        <v>177</v>
      </c>
      <c r="T46" s="720" t="s">
        <v>236</v>
      </c>
      <c r="U46" s="739">
        <v>42</v>
      </c>
      <c r="V46" s="707">
        <f>IFERROR(VLOOKUP(B48,$AN$10:$AR$932,5,0),0)</f>
        <v>6694</v>
      </c>
      <c r="W46" s="708">
        <f>IFERROR(VLOOKUP(C48,$AN$10:$AR$932,5,0),0)</f>
        <v>0</v>
      </c>
      <c r="X46" s="708">
        <f>IFERROR(VLOOKUP(D48,$AN$10:$AR$932,5,0),0)</f>
        <v>0</v>
      </c>
      <c r="Y46" s="708">
        <f>IFERROR(VLOOKUP(E48,$AN$10:$AR$932,5,0),0)</f>
        <v>8852</v>
      </c>
      <c r="Z46" s="708">
        <f>IFERROR(VLOOKUP(F48,$AN$10:$AR$932,5,0),0)</f>
        <v>166</v>
      </c>
      <c r="AA46" s="753">
        <f>IFERROR(VLOOKUP(G48,$AN$10:$AR$932,5,0),0)</f>
        <v>0</v>
      </c>
      <c r="AB46" s="707">
        <f>IFERROR(VLOOKUP(H48,$AN$10:$AR$932,5,0),0)</f>
        <v>0</v>
      </c>
      <c r="AC46" s="708">
        <f>IFERROR(VLOOKUP(I48,$AN$10:$AR$932,5,0),0)</f>
        <v>1</v>
      </c>
      <c r="AD46" s="708">
        <f>IFERROR(VLOOKUP(J48,$AN$10:$AR$932,5,0),0)</f>
        <v>160</v>
      </c>
      <c r="AE46" s="708">
        <f>IFERROR(VLOOKUP(K48,$AN$10:$AR$932,5,0),0)</f>
        <v>0</v>
      </c>
      <c r="AF46" s="708">
        <f>IFERROR(VLOOKUP(L48,$AN$10:$AR$932,5,0),0)</f>
        <v>0</v>
      </c>
      <c r="AG46" s="708">
        <f>IFERROR(VLOOKUP(M48,$AN$10:$AR$932,5,0),0)</f>
        <v>1087</v>
      </c>
      <c r="AH46" s="708">
        <f>IFERROR(VLOOKUP(N48,$AN$10:$AR$932,5,0),0)</f>
        <v>0</v>
      </c>
      <c r="AI46" s="708">
        <f>IFERROR(VLOOKUP(O48,$AN$10:$AR$932,5,0),0)</f>
        <v>0</v>
      </c>
      <c r="AJ46" s="708">
        <f>IFERROR(VLOOKUP(P48,$AN$10:$AR$932,5,0),0)</f>
        <v>0</v>
      </c>
      <c r="AK46" s="708">
        <f>IFERROR(VLOOKUP(Q48,$AN$10:$AR$932,5,0),0)</f>
        <v>0</v>
      </c>
      <c r="AL46" s="753">
        <f>IFERROR(VLOOKUP(R48,$AN$10:$AR$932,5,0),0)</f>
        <v>0</v>
      </c>
      <c r="AM46" s="758">
        <f t="shared" si="14"/>
        <v>16960</v>
      </c>
      <c r="AN46" s="52" t="str">
        <f t="shared" si="5"/>
        <v>250EPSS16</v>
      </c>
      <c r="AO46" s="487" t="s">
        <v>255</v>
      </c>
      <c r="AP46" s="489">
        <v>250</v>
      </c>
      <c r="AQ46" s="487" t="s">
        <v>587</v>
      </c>
      <c r="AR46" s="488">
        <v>1</v>
      </c>
    </row>
    <row r="47" spans="2:44">
      <c r="B47" s="52" t="str">
        <f>CONCATENATE(U45,$V$4)</f>
        <v>4EPSS40</v>
      </c>
      <c r="C47" s="52" t="str">
        <f>CONCATENATE(U45,$W$4)</f>
        <v>4EPSI03</v>
      </c>
      <c r="D47" s="52" t="str">
        <f>CONCATENATE(U45,$X$4)</f>
        <v>4ESS002</v>
      </c>
      <c r="E47" s="52" t="str">
        <f>CONCATENATE(U45,$Y$4)</f>
        <v>4ESS024</v>
      </c>
      <c r="F47" s="52" t="str">
        <f>CONCATENATE(U45,$Z$4)</f>
        <v>4ESS091</v>
      </c>
      <c r="G47" s="52" t="str">
        <f>CONCATENATE(U45,$AA$4)</f>
        <v>4EPSS41</v>
      </c>
      <c r="H47" s="52" t="str">
        <f>CONCATENATE(U45,$AB$4)</f>
        <v>4EPSS10</v>
      </c>
      <c r="I47" s="52" t="str">
        <f>CONCATENATE(U45,$AC$4)</f>
        <v>4EPSS16</v>
      </c>
      <c r="J47" s="52" t="str">
        <f>CONCATENATE(U45,$AD$4)</f>
        <v>4EPSS37</v>
      </c>
      <c r="K47" s="52" t="str">
        <f>CONCATENATE(U45,$AE$4)</f>
        <v>4EPSS02</v>
      </c>
      <c r="L47" s="52" t="str">
        <f>CONCATENATE(U45,$AF$4)</f>
        <v>4EPSS23</v>
      </c>
      <c r="M47" s="52" t="str">
        <f>CONCATENATE(U45,$AG$4)</f>
        <v>4EPSS44</v>
      </c>
      <c r="N47" s="52" t="str">
        <f>CONCATENATE(U45,$AH$4)</f>
        <v>4EPSS18</v>
      </c>
      <c r="O47" s="52" t="str">
        <f>CONCATENATE(U45,$AI$4)</f>
        <v>4EPSS05</v>
      </c>
      <c r="P47" s="52" t="str">
        <f>CONCATENATE(U45,$AJ$4)</f>
        <v>4EPSS17</v>
      </c>
      <c r="Q47" s="52" t="str">
        <f>CONCATENATE(U45,$AK$4)</f>
        <v>4ESS118</v>
      </c>
      <c r="R47" s="52" t="str">
        <f>CONCATENATE(U45,$AL$4)</f>
        <v>4EPSS33</v>
      </c>
      <c r="S47" s="720" t="s">
        <v>35</v>
      </c>
      <c r="T47" s="720" t="s">
        <v>236</v>
      </c>
      <c r="U47" s="739">
        <v>44</v>
      </c>
      <c r="V47" s="707">
        <f>IFERROR(VLOOKUP(B49,$AN$10:$AR$932,5,0),0)</f>
        <v>5199</v>
      </c>
      <c r="W47" s="708">
        <f>IFERROR(VLOOKUP(C49,$AN$10:$AR$932,5,0),0)</f>
        <v>0</v>
      </c>
      <c r="X47" s="708">
        <f>IFERROR(VLOOKUP(D49,$AN$10:$AR$932,5,0),0)</f>
        <v>0</v>
      </c>
      <c r="Y47" s="708">
        <f>IFERROR(VLOOKUP(E49,$AN$10:$AR$932,5,0),0)</f>
        <v>0</v>
      </c>
      <c r="Z47" s="708">
        <f>IFERROR(VLOOKUP(F49,$AN$10:$AR$932,5,0),0)</f>
        <v>0</v>
      </c>
      <c r="AA47" s="753">
        <f>IFERROR(VLOOKUP(G49,$AN$10:$AR$932,5,0),0)</f>
        <v>0</v>
      </c>
      <c r="AB47" s="707">
        <f>IFERROR(VLOOKUP(H49,$AN$10:$AR$932,5,0),0)</f>
        <v>0</v>
      </c>
      <c r="AC47" s="708">
        <f>IFERROR(VLOOKUP(I49,$AN$10:$AR$932,5,0),0)</f>
        <v>0</v>
      </c>
      <c r="AD47" s="708">
        <f>IFERROR(VLOOKUP(J49,$AN$10:$AR$932,5,0),0)</f>
        <v>5</v>
      </c>
      <c r="AE47" s="708">
        <f>IFERROR(VLOOKUP(K49,$AN$10:$AR$932,5,0),0)</f>
        <v>0</v>
      </c>
      <c r="AF47" s="708">
        <f>IFERROR(VLOOKUP(L49,$AN$10:$AR$932,5,0),0)</f>
        <v>0</v>
      </c>
      <c r="AG47" s="708">
        <f>IFERROR(VLOOKUP(M49,$AN$10:$AR$932,5,0),0)</f>
        <v>304</v>
      </c>
      <c r="AH47" s="708">
        <f>IFERROR(VLOOKUP(N49,$AN$10:$AR$932,5,0),0)</f>
        <v>0</v>
      </c>
      <c r="AI47" s="708">
        <f>IFERROR(VLOOKUP(O49,$AN$10:$AR$932,5,0),0)</f>
        <v>0</v>
      </c>
      <c r="AJ47" s="708">
        <f>IFERROR(VLOOKUP(P49,$AN$10:$AR$932,5,0),0)</f>
        <v>0</v>
      </c>
      <c r="AK47" s="708">
        <f>IFERROR(VLOOKUP(Q49,$AN$10:$AR$932,5,0),0)</f>
        <v>0</v>
      </c>
      <c r="AL47" s="753">
        <f>IFERROR(VLOOKUP(R49,$AN$10:$AR$932,5,0),0)</f>
        <v>0</v>
      </c>
      <c r="AM47" s="758">
        <f t="shared" si="14"/>
        <v>5508</v>
      </c>
      <c r="AN47" s="52" t="str">
        <f t="shared" si="5"/>
        <v>250EPSS37</v>
      </c>
      <c r="AO47" s="487" t="s">
        <v>255</v>
      </c>
      <c r="AP47" s="489">
        <v>250</v>
      </c>
      <c r="AQ47" s="487" t="s">
        <v>597</v>
      </c>
      <c r="AR47" s="488">
        <v>77</v>
      </c>
    </row>
    <row r="48" spans="2:44">
      <c r="B48" s="52" t="str">
        <f>CONCATENATE(U46,$V$4)</f>
        <v>42EPSS40</v>
      </c>
      <c r="C48" s="52" t="str">
        <f>CONCATENATE(U46,$W$4)</f>
        <v>42EPSI03</v>
      </c>
      <c r="D48" s="52" t="str">
        <f>CONCATENATE(U46,$X$4)</f>
        <v>42ESS002</v>
      </c>
      <c r="E48" s="52" t="str">
        <f>CONCATENATE(U46,$Y$4)</f>
        <v>42ESS024</v>
      </c>
      <c r="F48" s="52" t="str">
        <f>CONCATENATE(U46,$Z$4)</f>
        <v>42ESS091</v>
      </c>
      <c r="G48" s="52" t="str">
        <f>CONCATENATE(U46,$AA$4)</f>
        <v>42EPSS41</v>
      </c>
      <c r="H48" s="52" t="str">
        <f>CONCATENATE(U46,$AB$4)</f>
        <v>42EPSS10</v>
      </c>
      <c r="I48" s="52" t="str">
        <f>CONCATENATE(U46,$AC$4)</f>
        <v>42EPSS16</v>
      </c>
      <c r="J48" s="52" t="str">
        <f>CONCATENATE(U46,$AD$4)</f>
        <v>42EPSS37</v>
      </c>
      <c r="K48" s="52" t="str">
        <f>CONCATENATE(U46,$AE$4)</f>
        <v>42EPSS02</v>
      </c>
      <c r="L48" s="52" t="str">
        <f>CONCATENATE(U46,$AF$4)</f>
        <v>42EPSS23</v>
      </c>
      <c r="M48" s="52" t="str">
        <f>CONCATENATE(U46,$AG$4)</f>
        <v>42EPSS44</v>
      </c>
      <c r="N48" s="52" t="str">
        <f>CONCATENATE(U46,$AH$4)</f>
        <v>42EPSS18</v>
      </c>
      <c r="O48" s="52" t="str">
        <f>CONCATENATE(U46,$AI$4)</f>
        <v>42EPSS05</v>
      </c>
      <c r="P48" s="52" t="str">
        <f>CONCATENATE(U46,$AJ$4)</f>
        <v>42EPSS17</v>
      </c>
      <c r="Q48" s="52" t="str">
        <f>CONCATENATE(U46,$AK$4)</f>
        <v>42ESS118</v>
      </c>
      <c r="R48" s="52" t="str">
        <f>CONCATENATE(U46,$AL$4)</f>
        <v>42EPSS33</v>
      </c>
      <c r="S48" s="720" t="s">
        <v>108</v>
      </c>
      <c r="T48" s="720" t="s">
        <v>236</v>
      </c>
      <c r="U48" s="739">
        <v>59</v>
      </c>
      <c r="V48" s="707">
        <f>IFERROR(VLOOKUP(B50,$AN$10:$AR$932,5,0),0)</f>
        <v>718</v>
      </c>
      <c r="W48" s="708">
        <f>IFERROR(VLOOKUP(C50,$AN$10:$AR$932,5,0),0)</f>
        <v>0</v>
      </c>
      <c r="X48" s="708">
        <f>IFERROR(VLOOKUP(D50,$AN$10:$AR$932,5,0),0)</f>
        <v>0</v>
      </c>
      <c r="Y48" s="708">
        <f>IFERROR(VLOOKUP(E50,$AN$10:$AR$932,5,0),0)</f>
        <v>2049</v>
      </c>
      <c r="Z48" s="708">
        <f>IFERROR(VLOOKUP(F50,$AN$10:$AR$932,5,0),0)</f>
        <v>0</v>
      </c>
      <c r="AA48" s="753">
        <f>IFERROR(VLOOKUP(G50,$AN$10:$AR$932,5,0),0)</f>
        <v>0</v>
      </c>
      <c r="AB48" s="707">
        <f>IFERROR(VLOOKUP(H50,$AN$10:$AR$932,5,0),0)</f>
        <v>0</v>
      </c>
      <c r="AC48" s="708">
        <f>IFERROR(VLOOKUP(I50,$AN$10:$AR$932,5,0),0)</f>
        <v>0</v>
      </c>
      <c r="AD48" s="708">
        <f>IFERROR(VLOOKUP(J50,$AN$10:$AR$932,5,0),0)</f>
        <v>4</v>
      </c>
      <c r="AE48" s="708">
        <f>IFERROR(VLOOKUP(K50,$AN$10:$AR$932,5,0),0)</f>
        <v>4</v>
      </c>
      <c r="AF48" s="708">
        <f>IFERROR(VLOOKUP(L50,$AN$10:$AR$932,5,0),0)</f>
        <v>0</v>
      </c>
      <c r="AG48" s="708">
        <f>IFERROR(VLOOKUP(M50,$AN$10:$AR$932,5,0),0)</f>
        <v>72</v>
      </c>
      <c r="AH48" s="708">
        <f>IFERROR(VLOOKUP(N50,$AN$10:$AR$932,5,0),0)</f>
        <v>0</v>
      </c>
      <c r="AI48" s="708">
        <f>IFERROR(VLOOKUP(O50,$AN$10:$AR$932,5,0),0)</f>
        <v>0</v>
      </c>
      <c r="AJ48" s="708">
        <f>IFERROR(VLOOKUP(P50,$AN$10:$AR$932,5,0),0)</f>
        <v>0</v>
      </c>
      <c r="AK48" s="708">
        <f>IFERROR(VLOOKUP(Q50,$AN$10:$AR$932,5,0),0)</f>
        <v>0</v>
      </c>
      <c r="AL48" s="753">
        <f>IFERROR(VLOOKUP(R50,$AN$10:$AR$932,5,0),0)</f>
        <v>0</v>
      </c>
      <c r="AM48" s="758">
        <f t="shared" si="14"/>
        <v>2847</v>
      </c>
      <c r="AN48" s="52" t="str">
        <f t="shared" si="5"/>
        <v>250EPSS40</v>
      </c>
      <c r="AO48" s="487" t="s">
        <v>255</v>
      </c>
      <c r="AP48" s="489">
        <v>250</v>
      </c>
      <c r="AQ48" s="487" t="s">
        <v>889</v>
      </c>
      <c r="AR48" s="488">
        <v>3691</v>
      </c>
    </row>
    <row r="49" spans="2:44">
      <c r="B49" s="52" t="str">
        <f>CONCATENATE(U47,$V$4)</f>
        <v>44EPSS40</v>
      </c>
      <c r="C49" s="52" t="str">
        <f>CONCATENATE(U47,$W$4)</f>
        <v>44EPSI03</v>
      </c>
      <c r="D49" s="52" t="str">
        <f>CONCATENATE(U47,$X$4)</f>
        <v>44ESS002</v>
      </c>
      <c r="E49" s="52" t="str">
        <f>CONCATENATE(U47,$Y$4)</f>
        <v>44ESS024</v>
      </c>
      <c r="F49" s="52" t="str">
        <f>CONCATENATE(U47,$Z$4)</f>
        <v>44ESS091</v>
      </c>
      <c r="G49" s="52" t="str">
        <f>CONCATENATE(U47,$AA$4)</f>
        <v>44EPSS41</v>
      </c>
      <c r="H49" s="52" t="str">
        <f>CONCATENATE(U47,$AB$4)</f>
        <v>44EPSS10</v>
      </c>
      <c r="I49" s="52" t="str">
        <f>CONCATENATE(U47,$AC$4)</f>
        <v>44EPSS16</v>
      </c>
      <c r="J49" s="52" t="str">
        <f>CONCATENATE(U47,$AD$4)</f>
        <v>44EPSS37</v>
      </c>
      <c r="K49" s="52" t="str">
        <f>CONCATENATE(U47,$AE$4)</f>
        <v>44EPSS02</v>
      </c>
      <c r="L49" s="52" t="str">
        <f>CONCATENATE(U47,$AF$4)</f>
        <v>44EPSS23</v>
      </c>
      <c r="M49" s="52" t="str">
        <f>CONCATENATE(U47,$AG$4)</f>
        <v>44EPSS44</v>
      </c>
      <c r="N49" s="52" t="str">
        <f>CONCATENATE(U47,$AH$4)</f>
        <v>44EPSS18</v>
      </c>
      <c r="O49" s="52" t="str">
        <f>CONCATENATE(U47,$AI$4)</f>
        <v>44EPSS05</v>
      </c>
      <c r="P49" s="52" t="str">
        <f>CONCATENATE(U47,$AJ$4)</f>
        <v>44EPSS17</v>
      </c>
      <c r="Q49" s="52" t="str">
        <f>CONCATENATE(U47,$AK$4)</f>
        <v>44ESS118</v>
      </c>
      <c r="R49" s="52" t="str">
        <f>CONCATENATE(U47,$AL$4)</f>
        <v>44EPSS33</v>
      </c>
      <c r="S49" s="720" t="s">
        <v>37</v>
      </c>
      <c r="T49" s="720" t="s">
        <v>236</v>
      </c>
      <c r="U49" s="739">
        <v>113</v>
      </c>
      <c r="V49" s="707">
        <f>IFERROR(VLOOKUP(B51,$AN$10:$AR$932,5,0),0)</f>
        <v>4490</v>
      </c>
      <c r="W49" s="708">
        <f>IFERROR(VLOOKUP(C51,$AN$10:$AR$932,5,0),0)</f>
        <v>0</v>
      </c>
      <c r="X49" s="708">
        <f>IFERROR(VLOOKUP(D51,$AN$10:$AR$932,5,0),0)</f>
        <v>0</v>
      </c>
      <c r="Y49" s="708">
        <f>IFERROR(VLOOKUP(E51,$AN$10:$AR$932,5,0),0)</f>
        <v>0</v>
      </c>
      <c r="Z49" s="708">
        <f>IFERROR(VLOOKUP(F51,$AN$10:$AR$932,5,0),0)</f>
        <v>588</v>
      </c>
      <c r="AA49" s="753">
        <f>IFERROR(VLOOKUP(G51,$AN$10:$AR$932,5,0),0)</f>
        <v>0</v>
      </c>
      <c r="AB49" s="707">
        <f>IFERROR(VLOOKUP(H51,$AN$10:$AR$932,5,0),0)</f>
        <v>0</v>
      </c>
      <c r="AC49" s="708">
        <f>IFERROR(VLOOKUP(I51,$AN$10:$AR$932,5,0),0)</f>
        <v>0</v>
      </c>
      <c r="AD49" s="708">
        <f>IFERROR(VLOOKUP(J51,$AN$10:$AR$932,5,0),0)</f>
        <v>208</v>
      </c>
      <c r="AE49" s="708">
        <f>IFERROR(VLOOKUP(K51,$AN$10:$AR$932,5,0),0)</f>
        <v>0</v>
      </c>
      <c r="AF49" s="708">
        <f>IFERROR(VLOOKUP(L51,$AN$10:$AR$932,5,0),0)</f>
        <v>0</v>
      </c>
      <c r="AG49" s="708">
        <f>IFERROR(VLOOKUP(M51,$AN$10:$AR$932,5,0),0)</f>
        <v>367</v>
      </c>
      <c r="AH49" s="708">
        <f>IFERROR(VLOOKUP(N51,$AN$10:$AR$932,5,0),0)</f>
        <v>0</v>
      </c>
      <c r="AI49" s="708">
        <f>IFERROR(VLOOKUP(O51,$AN$10:$AR$932,5,0),0)</f>
        <v>0</v>
      </c>
      <c r="AJ49" s="708">
        <f>IFERROR(VLOOKUP(P51,$AN$10:$AR$932,5,0),0)</f>
        <v>0</v>
      </c>
      <c r="AK49" s="708">
        <f>IFERROR(VLOOKUP(Q51,$AN$10:$AR$932,5,0),0)</f>
        <v>0</v>
      </c>
      <c r="AL49" s="753">
        <f>IFERROR(VLOOKUP(R51,$AN$10:$AR$932,5,0),0)</f>
        <v>0</v>
      </c>
      <c r="AM49" s="758">
        <f t="shared" si="14"/>
        <v>5653</v>
      </c>
      <c r="AN49" s="52" t="str">
        <f t="shared" si="5"/>
        <v>250EPSS41</v>
      </c>
      <c r="AO49" s="487" t="s">
        <v>255</v>
      </c>
      <c r="AP49" s="489">
        <v>250</v>
      </c>
      <c r="AQ49" s="487" t="s">
        <v>926</v>
      </c>
      <c r="AR49" s="488">
        <v>2</v>
      </c>
    </row>
    <row r="50" spans="2:44">
      <c r="B50" s="52" t="str">
        <f>CONCATENATE(U48,$V$4)</f>
        <v>59EPSS40</v>
      </c>
      <c r="C50" s="52" t="str">
        <f>CONCATENATE(U48,$W$4)</f>
        <v>59EPSI03</v>
      </c>
      <c r="D50" s="52" t="str">
        <f>CONCATENATE(U48,$X$4)</f>
        <v>59ESS002</v>
      </c>
      <c r="E50" s="52" t="str">
        <f>CONCATENATE(U48,$Y$4)</f>
        <v>59ESS024</v>
      </c>
      <c r="F50" s="52" t="str">
        <f>CONCATENATE(U48,$Z$4)</f>
        <v>59ESS091</v>
      </c>
      <c r="G50" s="52" t="str">
        <f>CONCATENATE(U48,$AA$4)</f>
        <v>59EPSS41</v>
      </c>
      <c r="H50" s="52" t="str">
        <f>CONCATENATE(U48,$AB$4)</f>
        <v>59EPSS10</v>
      </c>
      <c r="I50" s="52" t="str">
        <f>CONCATENATE(U48,$AC$4)</f>
        <v>59EPSS16</v>
      </c>
      <c r="J50" s="52" t="str">
        <f>CONCATENATE(U48,$AD$4)</f>
        <v>59EPSS37</v>
      </c>
      <c r="K50" s="52" t="str">
        <f>CONCATENATE(U48,$AE$4)</f>
        <v>59EPSS02</v>
      </c>
      <c r="L50" s="52" t="str">
        <f>CONCATENATE(U48,$AF$4)</f>
        <v>59EPSS23</v>
      </c>
      <c r="M50" s="52" t="str">
        <f>CONCATENATE(U48,$AG$4)</f>
        <v>59EPSS44</v>
      </c>
      <c r="N50" s="52" t="str">
        <f>CONCATENATE(U48,$AH$4)</f>
        <v>59EPSS18</v>
      </c>
      <c r="O50" s="52" t="str">
        <f>CONCATENATE(U48,$AI$4)</f>
        <v>59EPSS05</v>
      </c>
      <c r="P50" s="52" t="str">
        <f>CONCATENATE(U48,$AJ$4)</f>
        <v>59EPSS17</v>
      </c>
      <c r="Q50" s="52" t="str">
        <f>CONCATENATE(U48,$AK$4)</f>
        <v>59ESS118</v>
      </c>
      <c r="R50" s="52" t="str">
        <f>CONCATENATE(U48,$AL$4)</f>
        <v>59EPSS33</v>
      </c>
      <c r="S50" s="720" t="s">
        <v>75</v>
      </c>
      <c r="T50" s="720" t="s">
        <v>236</v>
      </c>
      <c r="U50" s="739">
        <v>125</v>
      </c>
      <c r="V50" s="707">
        <f>IFERROR(VLOOKUP(B52,$AN$10:$AR$932,5,0),0)</f>
        <v>6516</v>
      </c>
      <c r="W50" s="708">
        <f>IFERROR(VLOOKUP(C52,$AN$10:$AR$932,5,0),0)</f>
        <v>0</v>
      </c>
      <c r="X50" s="708">
        <f>IFERROR(VLOOKUP(D52,$AN$10:$AR$932,5,0),0)</f>
        <v>0</v>
      </c>
      <c r="Y50" s="708">
        <f>IFERROR(VLOOKUP(E52,$AN$10:$AR$932,5,0),0)</f>
        <v>0</v>
      </c>
      <c r="Z50" s="708">
        <f>IFERROR(VLOOKUP(F52,$AN$10:$AR$932,5,0),0)</f>
        <v>0</v>
      </c>
      <c r="AA50" s="753">
        <f>IFERROR(VLOOKUP(G52,$AN$10:$AR$932,5,0),0)</f>
        <v>1</v>
      </c>
      <c r="AB50" s="707">
        <f>IFERROR(VLOOKUP(H52,$AN$10:$AR$932,5,0),0)</f>
        <v>0</v>
      </c>
      <c r="AC50" s="708">
        <f>IFERROR(VLOOKUP(I52,$AN$10:$AR$932,5,0),0)</f>
        <v>0</v>
      </c>
      <c r="AD50" s="708">
        <f>IFERROR(VLOOKUP(J52,$AN$10:$AR$932,5,0),0)</f>
        <v>13</v>
      </c>
      <c r="AE50" s="708">
        <f>IFERROR(VLOOKUP(K52,$AN$10:$AR$932,5,0),0)</f>
        <v>0</v>
      </c>
      <c r="AF50" s="708">
        <f>IFERROR(VLOOKUP(L52,$AN$10:$AR$932,5,0),0)</f>
        <v>0</v>
      </c>
      <c r="AG50" s="708">
        <f>IFERROR(VLOOKUP(M52,$AN$10:$AR$932,5,0),0)</f>
        <v>139</v>
      </c>
      <c r="AH50" s="708">
        <f>IFERROR(VLOOKUP(N52,$AN$10:$AR$932,5,0),0)</f>
        <v>0</v>
      </c>
      <c r="AI50" s="708">
        <f>IFERROR(VLOOKUP(O52,$AN$10:$AR$932,5,0),0)</f>
        <v>0</v>
      </c>
      <c r="AJ50" s="708">
        <f>IFERROR(VLOOKUP(P52,$AN$10:$AR$932,5,0),0)</f>
        <v>0</v>
      </c>
      <c r="AK50" s="708">
        <f>IFERROR(VLOOKUP(Q52,$AN$10:$AR$932,5,0),0)</f>
        <v>0</v>
      </c>
      <c r="AL50" s="753">
        <f>IFERROR(VLOOKUP(R52,$AN$10:$AR$932,5,0),0)</f>
        <v>0</v>
      </c>
      <c r="AM50" s="758">
        <f t="shared" si="14"/>
        <v>6669</v>
      </c>
      <c r="AN50" s="52" t="str">
        <f t="shared" si="5"/>
        <v>250EPSS44</v>
      </c>
      <c r="AO50" s="487" t="s">
        <v>255</v>
      </c>
      <c r="AP50" s="489">
        <v>250</v>
      </c>
      <c r="AQ50" s="487" t="s">
        <v>1069</v>
      </c>
      <c r="AR50" s="488">
        <v>1153</v>
      </c>
    </row>
    <row r="51" spans="2:44">
      <c r="B51" s="52" t="str">
        <f>CONCATENATE(U49,$V$4)</f>
        <v>113EPSS40</v>
      </c>
      <c r="C51" s="52" t="str">
        <f>CONCATENATE(U49,$W$4)</f>
        <v>113EPSI03</v>
      </c>
      <c r="D51" s="52" t="str">
        <f>CONCATENATE(U49,$X$4)</f>
        <v>113ESS002</v>
      </c>
      <c r="E51" s="52" t="str">
        <f>CONCATENATE(U49,$Y$4)</f>
        <v>113ESS024</v>
      </c>
      <c r="F51" s="52" t="str">
        <f>CONCATENATE(U49,$Z$4)</f>
        <v>113ESS091</v>
      </c>
      <c r="G51" s="52" t="str">
        <f>CONCATENATE(U49,$AA$4)</f>
        <v>113EPSS41</v>
      </c>
      <c r="H51" s="52" t="str">
        <f>CONCATENATE(U49,$AB$4)</f>
        <v>113EPSS10</v>
      </c>
      <c r="I51" s="52" t="str">
        <f>CONCATENATE(U49,$AC$4)</f>
        <v>113EPSS16</v>
      </c>
      <c r="J51" s="52" t="str">
        <f>CONCATENATE(U49,$AD$4)</f>
        <v>113EPSS37</v>
      </c>
      <c r="K51" s="52" t="str">
        <f>CONCATENATE(U49,$AE$4)</f>
        <v>113EPSS02</v>
      </c>
      <c r="L51" s="52" t="str">
        <f>CONCATENATE(U49,$AF$4)</f>
        <v>113EPSS23</v>
      </c>
      <c r="M51" s="52" t="str">
        <f>CONCATENATE(U49,$AG$4)</f>
        <v>113EPSS44</v>
      </c>
      <c r="N51" s="52" t="str">
        <f>CONCATENATE(U49,$AH$4)</f>
        <v>113EPSS18</v>
      </c>
      <c r="O51" s="52" t="str">
        <f>CONCATENATE(U49,$AI$4)</f>
        <v>113EPSS05</v>
      </c>
      <c r="P51" s="52" t="str">
        <f>CONCATENATE(U49,$AJ$4)</f>
        <v>113EPSS17</v>
      </c>
      <c r="Q51" s="52" t="str">
        <f>CONCATENATE(U49,$AK$4)</f>
        <v>113ESS118</v>
      </c>
      <c r="R51" s="52" t="str">
        <f>CONCATENATE(U49,$AL$4)</f>
        <v>113EPSS33</v>
      </c>
      <c r="S51" s="720" t="s">
        <v>38</v>
      </c>
      <c r="T51" s="720" t="s">
        <v>236</v>
      </c>
      <c r="U51" s="739">
        <v>138</v>
      </c>
      <c r="V51" s="707">
        <f>IFERROR(VLOOKUP(B53,$AN$10:$AR$932,5,0),0)</f>
        <v>11380</v>
      </c>
      <c r="W51" s="708">
        <f>IFERROR(VLOOKUP(C53,$AN$10:$AR$932,5,0),0)</f>
        <v>0</v>
      </c>
      <c r="X51" s="708">
        <f>IFERROR(VLOOKUP(D53,$AN$10:$AR$932,5,0),0)</f>
        <v>0</v>
      </c>
      <c r="Y51" s="708">
        <f>IFERROR(VLOOKUP(E53,$AN$10:$AR$932,5,0),0)</f>
        <v>0</v>
      </c>
      <c r="Z51" s="708">
        <f>IFERROR(VLOOKUP(F53,$AN$10:$AR$932,5,0),0)</f>
        <v>0</v>
      </c>
      <c r="AA51" s="753">
        <f>IFERROR(VLOOKUP(G53,$AN$10:$AR$932,5,0),0)</f>
        <v>0</v>
      </c>
      <c r="AB51" s="707">
        <f>IFERROR(VLOOKUP(H53,$AN$10:$AR$932,5,0),0)</f>
        <v>0</v>
      </c>
      <c r="AC51" s="708">
        <f>IFERROR(VLOOKUP(I53,$AN$10:$AR$932,5,0),0)</f>
        <v>0</v>
      </c>
      <c r="AD51" s="708">
        <f>IFERROR(VLOOKUP(J53,$AN$10:$AR$932,5,0),0)</f>
        <v>99</v>
      </c>
      <c r="AE51" s="708">
        <f>IFERROR(VLOOKUP(K53,$AN$10:$AR$932,5,0),0)</f>
        <v>0</v>
      </c>
      <c r="AF51" s="708">
        <f>IFERROR(VLOOKUP(L53,$AN$10:$AR$932,5,0),0)</f>
        <v>0</v>
      </c>
      <c r="AG51" s="708">
        <f>IFERROR(VLOOKUP(M53,$AN$10:$AR$932,5,0),0)</f>
        <v>382</v>
      </c>
      <c r="AH51" s="708">
        <f>IFERROR(VLOOKUP(N53,$AN$10:$AR$932,5,0),0)</f>
        <v>0</v>
      </c>
      <c r="AI51" s="708">
        <f>IFERROR(VLOOKUP(O53,$AN$10:$AR$932,5,0),0)</f>
        <v>0</v>
      </c>
      <c r="AJ51" s="708">
        <f>IFERROR(VLOOKUP(P53,$AN$10:$AR$932,5,0),0)</f>
        <v>0</v>
      </c>
      <c r="AK51" s="708">
        <f>IFERROR(VLOOKUP(Q53,$AN$10:$AR$932,5,0),0)</f>
        <v>0</v>
      </c>
      <c r="AL51" s="753">
        <f>IFERROR(VLOOKUP(R53,$AN$10:$AR$932,5,0),0)</f>
        <v>0</v>
      </c>
      <c r="AM51" s="758">
        <f t="shared" si="14"/>
        <v>11861</v>
      </c>
      <c r="AN51" s="52" t="str">
        <f t="shared" si="5"/>
        <v>250ESS024</v>
      </c>
      <c r="AO51" s="487" t="s">
        <v>255</v>
      </c>
      <c r="AP51" s="489">
        <v>250</v>
      </c>
      <c r="AQ51" s="487" t="s">
        <v>3</v>
      </c>
      <c r="AR51" s="488">
        <v>39124</v>
      </c>
    </row>
    <row r="52" spans="2:44">
      <c r="B52" s="52" t="str">
        <f>CONCATENATE(U50,$V$4)</f>
        <v>125EPSS40</v>
      </c>
      <c r="C52" s="52" t="str">
        <f>CONCATENATE(U50,$W$4)</f>
        <v>125EPSI03</v>
      </c>
      <c r="D52" s="52" t="str">
        <f>CONCATENATE(U50,$X$4)</f>
        <v>125ESS002</v>
      </c>
      <c r="E52" s="52" t="str">
        <f>CONCATENATE(U50,$Y$4)</f>
        <v>125ESS024</v>
      </c>
      <c r="F52" s="52" t="str">
        <f>CONCATENATE(U50,$Z$4)</f>
        <v>125ESS091</v>
      </c>
      <c r="G52" s="52" t="str">
        <f>CONCATENATE(U50,$AA$4)</f>
        <v>125EPSS41</v>
      </c>
      <c r="H52" s="52" t="str">
        <f>CONCATENATE(U50,$AB$4)</f>
        <v>125EPSS10</v>
      </c>
      <c r="I52" s="52" t="str">
        <f>CONCATENATE(U50,$AC$4)</f>
        <v>125EPSS16</v>
      </c>
      <c r="J52" s="52" t="str">
        <f>CONCATENATE(U50,$AD$4)</f>
        <v>125EPSS37</v>
      </c>
      <c r="K52" s="52" t="str">
        <f>CONCATENATE(U50,$AE$4)</f>
        <v>125EPSS02</v>
      </c>
      <c r="L52" s="52" t="str">
        <f>CONCATENATE(U50,$AF$4)</f>
        <v>125EPSS23</v>
      </c>
      <c r="M52" s="52" t="str">
        <f>CONCATENATE(U50,$AG$4)</f>
        <v>125EPSS44</v>
      </c>
      <c r="N52" s="52" t="str">
        <f>CONCATENATE(U50,$AH$4)</f>
        <v>125EPSS18</v>
      </c>
      <c r="O52" s="52" t="str">
        <f>CONCATENATE(U50,$AI$4)</f>
        <v>125EPSS05</v>
      </c>
      <c r="P52" s="52" t="str">
        <f>CONCATENATE(U50,$AJ$4)</f>
        <v>125EPSS17</v>
      </c>
      <c r="Q52" s="52" t="str">
        <f>CONCATENATE(U50,$AK$4)</f>
        <v>125ESS118</v>
      </c>
      <c r="R52" s="52" t="str">
        <f>CONCATENATE(U50,$AL$4)</f>
        <v>125EPSS33</v>
      </c>
      <c r="S52" s="720" t="s">
        <v>79</v>
      </c>
      <c r="T52" s="720" t="s">
        <v>236</v>
      </c>
      <c r="U52" s="739">
        <v>234</v>
      </c>
      <c r="V52" s="707">
        <f>IFERROR(VLOOKUP(B54,$AN$10:$AR$932,5,0),0)</f>
        <v>0</v>
      </c>
      <c r="W52" s="708">
        <f>IFERROR(VLOOKUP(C54,$AN$10:$AR$932,5,0),0)</f>
        <v>4345</v>
      </c>
      <c r="X52" s="708">
        <f>IFERROR(VLOOKUP(D54,$AN$10:$AR$932,5,0),0)</f>
        <v>0</v>
      </c>
      <c r="Y52" s="708">
        <f>IFERROR(VLOOKUP(E54,$AN$10:$AR$932,5,0),0)</f>
        <v>15195</v>
      </c>
      <c r="Z52" s="708">
        <f>IFERROR(VLOOKUP(F54,$AN$10:$AR$932,5,0),0)</f>
        <v>0</v>
      </c>
      <c r="AA52" s="753">
        <f>IFERROR(VLOOKUP(G54,$AN$10:$AR$932,5,0),0)</f>
        <v>97</v>
      </c>
      <c r="AB52" s="707">
        <f>IFERROR(VLOOKUP(H54,$AN$10:$AR$932,5,0),0)</f>
        <v>0</v>
      </c>
      <c r="AC52" s="708">
        <f>IFERROR(VLOOKUP(I54,$AN$10:$AR$932,5,0),0)</f>
        <v>0</v>
      </c>
      <c r="AD52" s="708">
        <f>IFERROR(VLOOKUP(J54,$AN$10:$AR$932,5,0),0)</f>
        <v>35</v>
      </c>
      <c r="AE52" s="708">
        <f>IFERROR(VLOOKUP(K54,$AN$10:$AR$932,5,0),0)</f>
        <v>0</v>
      </c>
      <c r="AF52" s="708">
        <f>IFERROR(VLOOKUP(L54,$AN$10:$AR$932,5,0),0)</f>
        <v>0</v>
      </c>
      <c r="AG52" s="708">
        <f>IFERROR(VLOOKUP(M54,$AN$10:$AR$932,5,0),0)</f>
        <v>147</v>
      </c>
      <c r="AH52" s="708">
        <f>IFERROR(VLOOKUP(N54,$AN$10:$AR$932,5,0),0)</f>
        <v>0</v>
      </c>
      <c r="AI52" s="708">
        <f>IFERROR(VLOOKUP(O54,$AN$10:$AR$932,5,0),0)</f>
        <v>0</v>
      </c>
      <c r="AJ52" s="708">
        <f>IFERROR(VLOOKUP(P54,$AN$10:$AR$932,5,0),0)</f>
        <v>0</v>
      </c>
      <c r="AK52" s="708">
        <f>IFERROR(VLOOKUP(Q54,$AN$10:$AR$932,5,0),0)</f>
        <v>0</v>
      </c>
      <c r="AL52" s="753">
        <f>IFERROR(VLOOKUP(R54,$AN$10:$AR$932,5,0),0)</f>
        <v>0</v>
      </c>
      <c r="AM52" s="758">
        <f t="shared" si="14"/>
        <v>19819</v>
      </c>
      <c r="AN52" s="52" t="str">
        <f t="shared" si="5"/>
        <v>495EPSS37</v>
      </c>
      <c r="AO52" s="487" t="s">
        <v>255</v>
      </c>
      <c r="AP52" s="489">
        <v>495</v>
      </c>
      <c r="AQ52" s="487" t="s">
        <v>597</v>
      </c>
      <c r="AR52" s="488">
        <v>7</v>
      </c>
    </row>
    <row r="53" spans="2:44">
      <c r="B53" s="52" t="str">
        <f>CONCATENATE(U51,$V$4)</f>
        <v>138EPSS40</v>
      </c>
      <c r="C53" s="52" t="str">
        <f>CONCATENATE(U51,$W$4)</f>
        <v>138EPSI03</v>
      </c>
      <c r="D53" s="52" t="str">
        <f>CONCATENATE(U51,$X$4)</f>
        <v>138ESS002</v>
      </c>
      <c r="E53" s="52" t="str">
        <f>CONCATENATE(U51,$Y$4)</f>
        <v>138ESS024</v>
      </c>
      <c r="F53" s="52" t="str">
        <f>CONCATENATE(U51,$Z$4)</f>
        <v>138ESS091</v>
      </c>
      <c r="G53" s="52" t="str">
        <f>CONCATENATE(U51,$AA$4)</f>
        <v>138EPSS41</v>
      </c>
      <c r="H53" s="52" t="str">
        <f>CONCATENATE(U51,$AB$4)</f>
        <v>138EPSS10</v>
      </c>
      <c r="I53" s="52" t="str">
        <f>CONCATENATE(U51,$AC$4)</f>
        <v>138EPSS16</v>
      </c>
      <c r="J53" s="52" t="str">
        <f>CONCATENATE(U51,$AD$4)</f>
        <v>138EPSS37</v>
      </c>
      <c r="K53" s="52" t="str">
        <f>CONCATENATE(U51,$AE$4)</f>
        <v>138EPSS02</v>
      </c>
      <c r="L53" s="52" t="str">
        <f>CONCATENATE(U51,$AF$4)</f>
        <v>138EPSS23</v>
      </c>
      <c r="M53" s="52" t="str">
        <f>CONCATENATE(U51,$AG$4)</f>
        <v>138EPSS44</v>
      </c>
      <c r="N53" s="52" t="str">
        <f>CONCATENATE(U51,$AH$4)</f>
        <v>138EPSS18</v>
      </c>
      <c r="O53" s="52" t="str">
        <f>CONCATENATE(U51,$AI$4)</f>
        <v>138EPSS05</v>
      </c>
      <c r="P53" s="52" t="str">
        <f>CONCATENATE(U51,$AJ$4)</f>
        <v>138EPSS17</v>
      </c>
      <c r="Q53" s="52" t="str">
        <f>CONCATENATE(U51,$AK$4)</f>
        <v>138ESS118</v>
      </c>
      <c r="R53" s="52" t="str">
        <f>CONCATENATE(U51,$AL$4)</f>
        <v>138EPSS33</v>
      </c>
      <c r="S53" s="720" t="s">
        <v>40</v>
      </c>
      <c r="T53" s="720" t="s">
        <v>236</v>
      </c>
      <c r="U53" s="739">
        <v>240</v>
      </c>
      <c r="V53" s="707">
        <f>IFERROR(VLOOKUP(B55,$AN$10:$AR$932,5,0),0)</f>
        <v>6936</v>
      </c>
      <c r="W53" s="708">
        <f>IFERROR(VLOOKUP(C55,$AN$10:$AR$932,5,0),0)</f>
        <v>0</v>
      </c>
      <c r="X53" s="708">
        <f>IFERROR(VLOOKUP(D55,$AN$10:$AR$932,5,0),0)</f>
        <v>0</v>
      </c>
      <c r="Y53" s="708">
        <f>IFERROR(VLOOKUP(E55,$AN$10:$AR$932,5,0),0)</f>
        <v>0</v>
      </c>
      <c r="Z53" s="708">
        <f>IFERROR(VLOOKUP(F55,$AN$10:$AR$932,5,0),0)</f>
        <v>0</v>
      </c>
      <c r="AA53" s="753">
        <f>IFERROR(VLOOKUP(G55,$AN$10:$AR$932,5,0),0)</f>
        <v>0</v>
      </c>
      <c r="AB53" s="707">
        <f>IFERROR(VLOOKUP(H55,$AN$10:$AR$932,5,0),0)</f>
        <v>0</v>
      </c>
      <c r="AC53" s="708">
        <f>IFERROR(VLOOKUP(I55,$AN$10:$AR$932,5,0),0)</f>
        <v>0</v>
      </c>
      <c r="AD53" s="708">
        <f>IFERROR(VLOOKUP(J55,$AN$10:$AR$932,5,0),0)</f>
        <v>65</v>
      </c>
      <c r="AE53" s="708">
        <f>IFERROR(VLOOKUP(K55,$AN$10:$AR$932,5,0),0)</f>
        <v>0</v>
      </c>
      <c r="AF53" s="708">
        <f>IFERROR(VLOOKUP(L55,$AN$10:$AR$932,5,0),0)</f>
        <v>0</v>
      </c>
      <c r="AG53" s="708">
        <f>IFERROR(VLOOKUP(M55,$AN$10:$AR$932,5,0),0)</f>
        <v>222</v>
      </c>
      <c r="AH53" s="708">
        <f>IFERROR(VLOOKUP(N55,$AN$10:$AR$932,5,0),0)</f>
        <v>0</v>
      </c>
      <c r="AI53" s="708">
        <f>IFERROR(VLOOKUP(O55,$AN$10:$AR$932,5,0),0)</f>
        <v>0</v>
      </c>
      <c r="AJ53" s="708">
        <f>IFERROR(VLOOKUP(P55,$AN$10:$AR$932,5,0),0)</f>
        <v>0</v>
      </c>
      <c r="AK53" s="708">
        <f>IFERROR(VLOOKUP(Q55,$AN$10:$AR$932,5,0),0)</f>
        <v>0</v>
      </c>
      <c r="AL53" s="753">
        <f>IFERROR(VLOOKUP(R55,$AN$10:$AR$932,5,0),0)</f>
        <v>0</v>
      </c>
      <c r="AM53" s="758">
        <f t="shared" si="14"/>
        <v>7223</v>
      </c>
      <c r="AN53" s="52" t="str">
        <f t="shared" si="5"/>
        <v>495EPSS44</v>
      </c>
      <c r="AO53" s="487" t="s">
        <v>255</v>
      </c>
      <c r="AP53" s="489">
        <v>495</v>
      </c>
      <c r="AQ53" s="487" t="s">
        <v>1069</v>
      </c>
      <c r="AR53" s="488">
        <v>251</v>
      </c>
    </row>
    <row r="54" spans="2:44">
      <c r="B54" s="52" t="str">
        <f>CONCATENATE(U52,$V$4)</f>
        <v>234EPSS40</v>
      </c>
      <c r="C54" s="52" t="str">
        <f>CONCATENATE(U52,$W$4)</f>
        <v>234EPSI03</v>
      </c>
      <c r="D54" s="52" t="str">
        <f>CONCATENATE(U52,$X$4)</f>
        <v>234ESS002</v>
      </c>
      <c r="E54" s="52" t="str">
        <f>CONCATENATE(U52,$Y$4)</f>
        <v>234ESS024</v>
      </c>
      <c r="F54" s="52" t="str">
        <f>CONCATENATE(U52,$Z$4)</f>
        <v>234ESS091</v>
      </c>
      <c r="G54" s="52" t="str">
        <f>CONCATENATE(U52,$AA$4)</f>
        <v>234EPSS41</v>
      </c>
      <c r="H54" s="52" t="str">
        <f>CONCATENATE(U52,$AB$4)</f>
        <v>234EPSS10</v>
      </c>
      <c r="I54" s="52" t="str">
        <f>CONCATENATE(U52,$AC$4)</f>
        <v>234EPSS16</v>
      </c>
      <c r="J54" s="52" t="str">
        <f>CONCATENATE(U52,$AD$4)</f>
        <v>234EPSS37</v>
      </c>
      <c r="K54" s="52" t="str">
        <f>CONCATENATE(U52,$AE$4)</f>
        <v>234EPSS02</v>
      </c>
      <c r="L54" s="52" t="str">
        <f>CONCATENATE(U52,$AF$4)</f>
        <v>234EPSS23</v>
      </c>
      <c r="M54" s="52" t="str">
        <f>CONCATENATE(U52,$AG$4)</f>
        <v>234EPSS44</v>
      </c>
      <c r="N54" s="52" t="str">
        <f>CONCATENATE(U52,$AH$4)</f>
        <v>234EPSS18</v>
      </c>
      <c r="O54" s="52" t="str">
        <f>CONCATENATE(U52,$AI$4)</f>
        <v>234EPSS05</v>
      </c>
      <c r="P54" s="52" t="str">
        <f>CONCATENATE(U52,$AJ$4)</f>
        <v>234EPSS17</v>
      </c>
      <c r="Q54" s="52" t="str">
        <f>CONCATENATE(U52,$AK$4)</f>
        <v>234ESS118</v>
      </c>
      <c r="R54" s="52" t="str">
        <f>CONCATENATE(U52,$AL$4)</f>
        <v>234EPSS33</v>
      </c>
      <c r="S54" s="720" t="s">
        <v>42</v>
      </c>
      <c r="T54" s="720" t="s">
        <v>236</v>
      </c>
      <c r="U54" s="739">
        <v>284</v>
      </c>
      <c r="V54" s="707">
        <f>IFERROR(VLOOKUP(B56,$AN$10:$AR$932,5,0),0)</f>
        <v>2952</v>
      </c>
      <c r="W54" s="708">
        <f>IFERROR(VLOOKUP(C56,$AN$10:$AR$932,5,0),0)</f>
        <v>4050</v>
      </c>
      <c r="X54" s="708">
        <f>IFERROR(VLOOKUP(D56,$AN$10:$AR$932,5,0),0)</f>
        <v>0</v>
      </c>
      <c r="Y54" s="708">
        <f>IFERROR(VLOOKUP(E56,$AN$10:$AR$932,5,0),0)</f>
        <v>11293</v>
      </c>
      <c r="Z54" s="708">
        <f>IFERROR(VLOOKUP(F56,$AN$10:$AR$932,5,0),0)</f>
        <v>0</v>
      </c>
      <c r="AA54" s="753">
        <f>IFERROR(VLOOKUP(G56,$AN$10:$AR$932,5,0),0)</f>
        <v>2</v>
      </c>
      <c r="AB54" s="707">
        <f>IFERROR(VLOOKUP(H56,$AN$10:$AR$932,5,0),0)</f>
        <v>0</v>
      </c>
      <c r="AC54" s="708">
        <f>IFERROR(VLOOKUP(I56,$AN$10:$AR$932,5,0),0)</f>
        <v>0</v>
      </c>
      <c r="AD54" s="708">
        <f>IFERROR(VLOOKUP(J56,$AN$10:$AR$932,5,0),0)</f>
        <v>34</v>
      </c>
      <c r="AE54" s="708">
        <f>IFERROR(VLOOKUP(K56,$AN$10:$AR$932,5,0),0)</f>
        <v>0</v>
      </c>
      <c r="AF54" s="708">
        <f>IFERROR(VLOOKUP(L56,$AN$10:$AR$932,5,0),0)</f>
        <v>0</v>
      </c>
      <c r="AG54" s="708">
        <f>IFERROR(VLOOKUP(M56,$AN$10:$AR$932,5,0),0)</f>
        <v>427</v>
      </c>
      <c r="AH54" s="708">
        <f>IFERROR(VLOOKUP(N56,$AN$10:$AR$932,5,0),0)</f>
        <v>0</v>
      </c>
      <c r="AI54" s="708">
        <f>IFERROR(VLOOKUP(O56,$AN$10:$AR$932,5,0),0)</f>
        <v>0</v>
      </c>
      <c r="AJ54" s="708">
        <f>IFERROR(VLOOKUP(P56,$AN$10:$AR$932,5,0),0)</f>
        <v>0</v>
      </c>
      <c r="AK54" s="708">
        <f>IFERROR(VLOOKUP(Q56,$AN$10:$AR$932,5,0),0)</f>
        <v>0</v>
      </c>
      <c r="AL54" s="753">
        <f>IFERROR(VLOOKUP(R56,$AN$10:$AR$932,5,0),0)</f>
        <v>0</v>
      </c>
      <c r="AM54" s="758">
        <f t="shared" si="14"/>
        <v>18758</v>
      </c>
      <c r="AN54" s="52" t="str">
        <f t="shared" si="5"/>
        <v>495ESS002</v>
      </c>
      <c r="AO54" s="487" t="s">
        <v>255</v>
      </c>
      <c r="AP54" s="489">
        <v>495</v>
      </c>
      <c r="AQ54" s="487" t="s">
        <v>2</v>
      </c>
      <c r="AR54" s="488">
        <v>381</v>
      </c>
    </row>
    <row r="55" spans="2:44">
      <c r="B55" s="52" t="str">
        <f>CONCATENATE(U53,$V$4)</f>
        <v>240EPSS40</v>
      </c>
      <c r="C55" s="52" t="str">
        <f>CONCATENATE(U53,$W$4)</f>
        <v>240EPSI03</v>
      </c>
      <c r="D55" s="52" t="str">
        <f>CONCATENATE(U53,$X$4)</f>
        <v>240ESS002</v>
      </c>
      <c r="E55" s="52" t="str">
        <f>CONCATENATE(U53,$Y$4)</f>
        <v>240ESS024</v>
      </c>
      <c r="F55" s="52" t="str">
        <f>CONCATENATE(U53,$Z$4)</f>
        <v>240ESS091</v>
      </c>
      <c r="G55" s="52" t="str">
        <f>CONCATENATE(U53,$AA$4)</f>
        <v>240EPSS41</v>
      </c>
      <c r="H55" s="52" t="str">
        <f>CONCATENATE(U53,$AB$4)</f>
        <v>240EPSS10</v>
      </c>
      <c r="I55" s="52" t="str">
        <f>CONCATENATE(U53,$AC$4)</f>
        <v>240EPSS16</v>
      </c>
      <c r="J55" s="52" t="str">
        <f>CONCATENATE(U53,$AD$4)</f>
        <v>240EPSS37</v>
      </c>
      <c r="K55" s="52" t="str">
        <f>CONCATENATE(U53,$AE$4)</f>
        <v>240EPSS02</v>
      </c>
      <c r="L55" s="52" t="str">
        <f>CONCATENATE(U53,$AF$4)</f>
        <v>240EPSS23</v>
      </c>
      <c r="M55" s="52" t="str">
        <f>CONCATENATE(U53,$AG$4)</f>
        <v>240EPSS44</v>
      </c>
      <c r="N55" s="52" t="str">
        <f>CONCATENATE(U53,$AH$4)</f>
        <v>240EPSS18</v>
      </c>
      <c r="O55" s="52" t="str">
        <f>CONCATENATE(U53,$AI$4)</f>
        <v>240EPSS05</v>
      </c>
      <c r="P55" s="52" t="str">
        <f>CONCATENATE(U53,$AJ$4)</f>
        <v>240EPSS17</v>
      </c>
      <c r="Q55" s="52" t="str">
        <f>CONCATENATE(U53,$AK$4)</f>
        <v>240ESS118</v>
      </c>
      <c r="R55" s="52" t="str">
        <f>CONCATENATE(U53,$AL$4)</f>
        <v>240EPSS33</v>
      </c>
      <c r="S55" s="720" t="s">
        <v>81</v>
      </c>
      <c r="T55" s="720" t="s">
        <v>236</v>
      </c>
      <c r="U55" s="739">
        <v>306</v>
      </c>
      <c r="V55" s="707">
        <f>IFERROR(VLOOKUP(B57,$AN$10:$AR$932,5,0),0)</f>
        <v>0</v>
      </c>
      <c r="W55" s="708">
        <f>IFERROR(VLOOKUP(C57,$AN$10:$AR$932,5,0),0)</f>
        <v>0</v>
      </c>
      <c r="X55" s="708">
        <f>IFERROR(VLOOKUP(D57,$AN$10:$AR$932,5,0),0)</f>
        <v>0</v>
      </c>
      <c r="Y55" s="708">
        <f>IFERROR(VLOOKUP(E57,$AN$10:$AR$932,5,0),0)</f>
        <v>0</v>
      </c>
      <c r="Z55" s="708">
        <f>IFERROR(VLOOKUP(F57,$AN$10:$AR$932,5,0),0)</f>
        <v>3308</v>
      </c>
      <c r="AA55" s="753">
        <f>IFERROR(VLOOKUP(G57,$AN$10:$AR$932,5,0),0)</f>
        <v>0</v>
      </c>
      <c r="AB55" s="707">
        <f>IFERROR(VLOOKUP(H57,$AN$10:$AR$932,5,0),0)</f>
        <v>0</v>
      </c>
      <c r="AC55" s="708">
        <f>IFERROR(VLOOKUP(I57,$AN$10:$AR$932,5,0),0)</f>
        <v>0</v>
      </c>
      <c r="AD55" s="708">
        <f>IFERROR(VLOOKUP(J57,$AN$10:$AR$932,5,0),0)</f>
        <v>26</v>
      </c>
      <c r="AE55" s="708">
        <f>IFERROR(VLOOKUP(K57,$AN$10:$AR$932,5,0),0)</f>
        <v>0</v>
      </c>
      <c r="AF55" s="708">
        <f>IFERROR(VLOOKUP(L57,$AN$10:$AR$932,5,0),0)</f>
        <v>0</v>
      </c>
      <c r="AG55" s="708">
        <f>IFERROR(VLOOKUP(M57,$AN$10:$AR$932,5,0),0)</f>
        <v>157</v>
      </c>
      <c r="AH55" s="708">
        <f>IFERROR(VLOOKUP(N57,$AN$10:$AR$932,5,0),0)</f>
        <v>0</v>
      </c>
      <c r="AI55" s="708">
        <f>IFERROR(VLOOKUP(O57,$AN$10:$AR$932,5,0),0)</f>
        <v>0</v>
      </c>
      <c r="AJ55" s="708">
        <f>IFERROR(VLOOKUP(P57,$AN$10:$AR$932,5,0),0)</f>
        <v>0</v>
      </c>
      <c r="AK55" s="708">
        <f>IFERROR(VLOOKUP(Q57,$AN$10:$AR$932,5,0),0)</f>
        <v>0</v>
      </c>
      <c r="AL55" s="753">
        <f>IFERROR(VLOOKUP(R57,$AN$10:$AR$932,5,0),0)</f>
        <v>0</v>
      </c>
      <c r="AM55" s="758">
        <f t="shared" si="14"/>
        <v>3491</v>
      </c>
      <c r="AN55" s="52" t="str">
        <f t="shared" si="5"/>
        <v>495ESS024</v>
      </c>
      <c r="AO55" s="487" t="s">
        <v>255</v>
      </c>
      <c r="AP55" s="489">
        <v>495</v>
      </c>
      <c r="AQ55" s="487" t="s">
        <v>3</v>
      </c>
      <c r="AR55" s="488">
        <v>22727</v>
      </c>
    </row>
    <row r="56" spans="2:44">
      <c r="B56" s="52" t="str">
        <f>CONCATENATE(U54,$V$4)</f>
        <v>284EPSS40</v>
      </c>
      <c r="C56" s="52" t="str">
        <f>CONCATENATE(U54,$W$4)</f>
        <v>284EPSI03</v>
      </c>
      <c r="D56" s="52" t="str">
        <f>CONCATENATE(U54,$X$4)</f>
        <v>284ESS002</v>
      </c>
      <c r="E56" s="52" t="str">
        <f>CONCATENATE(U54,$Y$4)</f>
        <v>284ESS024</v>
      </c>
      <c r="F56" s="52" t="str">
        <f>CONCATENATE(U54,$Z$4)</f>
        <v>284ESS091</v>
      </c>
      <c r="G56" s="52" t="str">
        <f>CONCATENATE(U54,$AA$4)</f>
        <v>284EPSS41</v>
      </c>
      <c r="H56" s="52" t="str">
        <f>CONCATENATE(U54,$AB$4)</f>
        <v>284EPSS10</v>
      </c>
      <c r="I56" s="52" t="str">
        <f>CONCATENATE(U54,$AC$4)</f>
        <v>284EPSS16</v>
      </c>
      <c r="J56" s="52" t="str">
        <f>CONCATENATE(U54,$AD$4)</f>
        <v>284EPSS37</v>
      </c>
      <c r="K56" s="52" t="str">
        <f>CONCATENATE(U54,$AE$4)</f>
        <v>284EPSS02</v>
      </c>
      <c r="L56" s="52" t="str">
        <f>CONCATENATE(U54,$AF$4)</f>
        <v>284EPSS23</v>
      </c>
      <c r="M56" s="52" t="str">
        <f>CONCATENATE(U54,$AG$4)</f>
        <v>284EPSS44</v>
      </c>
      <c r="N56" s="52" t="str">
        <f>CONCATENATE(U54,$AH$4)</f>
        <v>284EPSS18</v>
      </c>
      <c r="O56" s="52" t="str">
        <f>CONCATENATE(U54,$AI$4)</f>
        <v>284EPSS05</v>
      </c>
      <c r="P56" s="52" t="str">
        <f>CONCATENATE(U54,$AJ$4)</f>
        <v>284EPSS17</v>
      </c>
      <c r="Q56" s="52" t="str">
        <f>CONCATENATE(U54,$AK$4)</f>
        <v>284ESS118</v>
      </c>
      <c r="R56" s="52" t="str">
        <f>CONCATENATE(U54,$AL$4)</f>
        <v>284EPSS33</v>
      </c>
      <c r="S56" s="720" t="s">
        <v>83</v>
      </c>
      <c r="T56" s="720" t="s">
        <v>236</v>
      </c>
      <c r="U56" s="739">
        <v>347</v>
      </c>
      <c r="V56" s="707">
        <f>IFERROR(VLOOKUP(B58,$AN$10:$AR$932,5,0),0)</f>
        <v>3576</v>
      </c>
      <c r="W56" s="708">
        <f>IFERROR(VLOOKUP(C58,$AN$10:$AR$932,5,0),0)</f>
        <v>0</v>
      </c>
      <c r="X56" s="708">
        <f>IFERROR(VLOOKUP(D58,$AN$10:$AR$932,5,0),0)</f>
        <v>0</v>
      </c>
      <c r="Y56" s="708">
        <f>IFERROR(VLOOKUP(E58,$AN$10:$AR$932,5,0),0)</f>
        <v>0</v>
      </c>
      <c r="Z56" s="708">
        <f>IFERROR(VLOOKUP(F58,$AN$10:$AR$932,5,0),0)</f>
        <v>0</v>
      </c>
      <c r="AA56" s="753">
        <f>IFERROR(VLOOKUP(G58,$AN$10:$AR$932,5,0),0)</f>
        <v>0</v>
      </c>
      <c r="AB56" s="707">
        <f>IFERROR(VLOOKUP(H58,$AN$10:$AR$932,5,0),0)</f>
        <v>0</v>
      </c>
      <c r="AC56" s="708">
        <f>IFERROR(VLOOKUP(I58,$AN$10:$AR$932,5,0),0)</f>
        <v>0</v>
      </c>
      <c r="AD56" s="708">
        <f>IFERROR(VLOOKUP(J58,$AN$10:$AR$932,5,0),0)</f>
        <v>27</v>
      </c>
      <c r="AE56" s="708">
        <f>IFERROR(VLOOKUP(K58,$AN$10:$AR$932,5,0),0)</f>
        <v>0</v>
      </c>
      <c r="AF56" s="708">
        <f>IFERROR(VLOOKUP(L58,$AN$10:$AR$932,5,0),0)</f>
        <v>0</v>
      </c>
      <c r="AG56" s="708">
        <f>IFERROR(VLOOKUP(M58,$AN$10:$AR$932,5,0),0)</f>
        <v>83</v>
      </c>
      <c r="AH56" s="708">
        <f>IFERROR(VLOOKUP(N58,$AN$10:$AR$932,5,0),0)</f>
        <v>0</v>
      </c>
      <c r="AI56" s="708">
        <f>IFERROR(VLOOKUP(O58,$AN$10:$AR$932,5,0),0)</f>
        <v>0</v>
      </c>
      <c r="AJ56" s="708">
        <f>IFERROR(VLOOKUP(P58,$AN$10:$AR$932,5,0),0)</f>
        <v>0</v>
      </c>
      <c r="AK56" s="708">
        <f>IFERROR(VLOOKUP(Q58,$AN$10:$AR$932,5,0),0)</f>
        <v>0</v>
      </c>
      <c r="AL56" s="753">
        <f>IFERROR(VLOOKUP(R58,$AN$10:$AR$932,5,0),0)</f>
        <v>0</v>
      </c>
      <c r="AM56" s="758">
        <f t="shared" si="14"/>
        <v>3686</v>
      </c>
      <c r="AN56" s="52" t="str">
        <f t="shared" si="5"/>
        <v>790EPSS37</v>
      </c>
      <c r="AO56" s="487" t="s">
        <v>255</v>
      </c>
      <c r="AP56" s="489">
        <v>790</v>
      </c>
      <c r="AQ56" s="487" t="s">
        <v>597</v>
      </c>
      <c r="AR56" s="488">
        <v>26</v>
      </c>
    </row>
    <row r="57" spans="2:44">
      <c r="B57" s="52" t="str">
        <f>CONCATENATE(U55,$V$4)</f>
        <v>306EPSS40</v>
      </c>
      <c r="C57" s="52" t="str">
        <f>CONCATENATE(U55,$W$4)</f>
        <v>306EPSI03</v>
      </c>
      <c r="D57" s="52" t="str">
        <f>CONCATENATE(U55,$X$4)</f>
        <v>306ESS002</v>
      </c>
      <c r="E57" s="52" t="str">
        <f>CONCATENATE(U55,$Y$4)</f>
        <v>306ESS024</v>
      </c>
      <c r="F57" s="52" t="str">
        <f>CONCATENATE(U55,$Z$4)</f>
        <v>306ESS091</v>
      </c>
      <c r="G57" s="52" t="str">
        <f>CONCATENATE(U55,$AA$4)</f>
        <v>306EPSS41</v>
      </c>
      <c r="H57" s="52" t="str">
        <f>CONCATENATE(U55,$AB$4)</f>
        <v>306EPSS10</v>
      </c>
      <c r="I57" s="52" t="str">
        <f>CONCATENATE(U55,$AC$4)</f>
        <v>306EPSS16</v>
      </c>
      <c r="J57" s="52" t="str">
        <f>CONCATENATE(U55,$AD$4)</f>
        <v>306EPSS37</v>
      </c>
      <c r="K57" s="52" t="str">
        <f>CONCATENATE(U55,$AE$4)</f>
        <v>306EPSS02</v>
      </c>
      <c r="L57" s="52" t="str">
        <f>CONCATENATE(U55,$AF$4)</f>
        <v>306EPSS23</v>
      </c>
      <c r="M57" s="52" t="str">
        <f>CONCATENATE(U55,$AG$4)</f>
        <v>306EPSS44</v>
      </c>
      <c r="N57" s="52" t="str">
        <f>CONCATENATE(U55,$AH$4)</f>
        <v>306EPSS18</v>
      </c>
      <c r="O57" s="52" t="str">
        <f>CONCATENATE(U55,$AI$4)</f>
        <v>306EPSS05</v>
      </c>
      <c r="P57" s="52" t="str">
        <f>CONCATENATE(U55,$AJ$4)</f>
        <v>306EPSS17</v>
      </c>
      <c r="Q57" s="52" t="str">
        <f>CONCATENATE(U55,$AK$4)</f>
        <v>306ESS118</v>
      </c>
      <c r="R57" s="52" t="str">
        <f>CONCATENATE(U55,$AL$4)</f>
        <v>306EPSS33</v>
      </c>
      <c r="S57" s="720" t="s">
        <v>48</v>
      </c>
      <c r="T57" s="720" t="s">
        <v>236</v>
      </c>
      <c r="U57" s="739">
        <v>411</v>
      </c>
      <c r="V57" s="707">
        <f>IFERROR(VLOOKUP(B59,$AN$10:$AR$932,5,0),0)</f>
        <v>7083</v>
      </c>
      <c r="W57" s="708">
        <f>IFERROR(VLOOKUP(C59,$AN$10:$AR$932,5,0),0)</f>
        <v>0</v>
      </c>
      <c r="X57" s="708">
        <f>IFERROR(VLOOKUP(D59,$AN$10:$AR$932,5,0),0)</f>
        <v>0</v>
      </c>
      <c r="Y57" s="708">
        <f>IFERROR(VLOOKUP(E59,$AN$10:$AR$932,5,0),0)</f>
        <v>0</v>
      </c>
      <c r="Z57" s="708">
        <f>IFERROR(VLOOKUP(F59,$AN$10:$AR$932,5,0),0)</f>
        <v>0</v>
      </c>
      <c r="AA57" s="753">
        <f>IFERROR(VLOOKUP(G59,$AN$10:$AR$932,5,0),0)</f>
        <v>0</v>
      </c>
      <c r="AB57" s="707">
        <f>IFERROR(VLOOKUP(H59,$AN$10:$AR$932,5,0),0)</f>
        <v>0</v>
      </c>
      <c r="AC57" s="708">
        <f>IFERROR(VLOOKUP(I59,$AN$10:$AR$932,5,0),0)</f>
        <v>0</v>
      </c>
      <c r="AD57" s="708">
        <f>IFERROR(VLOOKUP(J59,$AN$10:$AR$932,5,0),0)</f>
        <v>46</v>
      </c>
      <c r="AE57" s="708">
        <f>IFERROR(VLOOKUP(K59,$AN$10:$AR$932,5,0),0)</f>
        <v>0</v>
      </c>
      <c r="AF57" s="708">
        <f>IFERROR(VLOOKUP(L59,$AN$10:$AR$932,5,0),0)</f>
        <v>0</v>
      </c>
      <c r="AG57" s="708">
        <f>IFERROR(VLOOKUP(M59,$AN$10:$AR$932,5,0),0)</f>
        <v>289</v>
      </c>
      <c r="AH57" s="708">
        <f>IFERROR(VLOOKUP(N59,$AN$10:$AR$932,5,0),0)</f>
        <v>0</v>
      </c>
      <c r="AI57" s="708">
        <f>IFERROR(VLOOKUP(O59,$AN$10:$AR$932,5,0),0)</f>
        <v>0</v>
      </c>
      <c r="AJ57" s="708">
        <f>IFERROR(VLOOKUP(P59,$AN$10:$AR$932,5,0),0)</f>
        <v>0</v>
      </c>
      <c r="AK57" s="708">
        <f>IFERROR(VLOOKUP(Q59,$AN$10:$AR$932,5,0),0)</f>
        <v>0</v>
      </c>
      <c r="AL57" s="753">
        <f>IFERROR(VLOOKUP(R59,$AN$10:$AR$932,5,0),0)</f>
        <v>0</v>
      </c>
      <c r="AM57" s="758">
        <f t="shared" si="14"/>
        <v>7418</v>
      </c>
      <c r="AN57" s="52" t="str">
        <f t="shared" si="5"/>
        <v>790EPSS40</v>
      </c>
      <c r="AO57" s="487" t="s">
        <v>255</v>
      </c>
      <c r="AP57" s="489">
        <v>790</v>
      </c>
      <c r="AQ57" s="487" t="s">
        <v>889</v>
      </c>
      <c r="AR57" s="488">
        <v>8077</v>
      </c>
    </row>
    <row r="58" spans="2:44">
      <c r="B58" s="52" t="str">
        <f>CONCATENATE(U56,$V$4)</f>
        <v>347EPSS40</v>
      </c>
      <c r="C58" s="52" t="str">
        <f>CONCATENATE(U56,$W$4)</f>
        <v>347EPSI03</v>
      </c>
      <c r="D58" s="52" t="str">
        <f>CONCATENATE(U56,$X$4)</f>
        <v>347ESS002</v>
      </c>
      <c r="E58" s="52" t="str">
        <f>CONCATENATE(U56,$Y$4)</f>
        <v>347ESS024</v>
      </c>
      <c r="F58" s="52" t="str">
        <f>CONCATENATE(U56,$Z$4)</f>
        <v>347ESS091</v>
      </c>
      <c r="G58" s="52" t="str">
        <f>CONCATENATE(U56,$AA$4)</f>
        <v>347EPSS41</v>
      </c>
      <c r="H58" s="52" t="str">
        <f>CONCATENATE(U56,$AB$4)</f>
        <v>347EPSS10</v>
      </c>
      <c r="I58" s="52" t="str">
        <f>CONCATENATE(U56,$AC$4)</f>
        <v>347EPSS16</v>
      </c>
      <c r="J58" s="52" t="str">
        <f>CONCATENATE(U56,$AD$4)</f>
        <v>347EPSS37</v>
      </c>
      <c r="K58" s="52" t="str">
        <f>CONCATENATE(U56,$AE$4)</f>
        <v>347EPSS02</v>
      </c>
      <c r="L58" s="52" t="str">
        <f>CONCATENATE(U56,$AF$4)</f>
        <v>347EPSS23</v>
      </c>
      <c r="M58" s="52" t="str">
        <f>CONCATENATE(U56,$AG$4)</f>
        <v>347EPSS44</v>
      </c>
      <c r="N58" s="52" t="str">
        <f>CONCATENATE(U56,$AH$4)</f>
        <v>347EPSS18</v>
      </c>
      <c r="O58" s="52" t="str">
        <f>CONCATENATE(U56,$AI$4)</f>
        <v>347EPSS05</v>
      </c>
      <c r="P58" s="52" t="str">
        <f>CONCATENATE(U56,$AJ$4)</f>
        <v>347EPSS17</v>
      </c>
      <c r="Q58" s="52" t="str">
        <f>CONCATENATE(U56,$AK$4)</f>
        <v>347ESS118</v>
      </c>
      <c r="R58" s="52" t="str">
        <f>CONCATENATE(U56,$AL$4)</f>
        <v>347EPSS33</v>
      </c>
      <c r="S58" s="720" t="s">
        <v>51</v>
      </c>
      <c r="T58" s="720" t="s">
        <v>236</v>
      </c>
      <c r="U58" s="739">
        <v>501</v>
      </c>
      <c r="V58" s="707">
        <f>IFERROR(VLOOKUP(B60,$AN$10:$AR$932,5,0),0)</f>
        <v>1751</v>
      </c>
      <c r="W58" s="708">
        <f>IFERROR(VLOOKUP(C60,$AN$10:$AR$932,5,0),0)</f>
        <v>0</v>
      </c>
      <c r="X58" s="708">
        <f>IFERROR(VLOOKUP(D60,$AN$10:$AR$932,5,0),0)</f>
        <v>0</v>
      </c>
      <c r="Y58" s="708">
        <f>IFERROR(VLOOKUP(E60,$AN$10:$AR$932,5,0),0)</f>
        <v>0</v>
      </c>
      <c r="Z58" s="708">
        <f>IFERROR(VLOOKUP(F60,$AN$10:$AR$932,5,0),0)</f>
        <v>0</v>
      </c>
      <c r="AA58" s="753">
        <f>IFERROR(VLOOKUP(G60,$AN$10:$AR$932,5,0),0)</f>
        <v>0</v>
      </c>
      <c r="AB58" s="707">
        <f>IFERROR(VLOOKUP(H60,$AN$10:$AR$932,5,0),0)</f>
        <v>0</v>
      </c>
      <c r="AC58" s="708">
        <f>IFERROR(VLOOKUP(I60,$AN$10:$AR$932,5,0),0)</f>
        <v>0</v>
      </c>
      <c r="AD58" s="708">
        <f>IFERROR(VLOOKUP(J60,$AN$10:$AR$932,5,0),0)</f>
        <v>39</v>
      </c>
      <c r="AE58" s="708">
        <f>IFERROR(VLOOKUP(K60,$AN$10:$AR$932,5,0),0)</f>
        <v>0</v>
      </c>
      <c r="AF58" s="708">
        <f>IFERROR(VLOOKUP(L60,$AN$10:$AR$932,5,0),0)</f>
        <v>0</v>
      </c>
      <c r="AG58" s="708">
        <f>IFERROR(VLOOKUP(M60,$AN$10:$AR$932,5,0),0)</f>
        <v>0</v>
      </c>
      <c r="AH58" s="708">
        <f>IFERROR(VLOOKUP(N60,$AN$10:$AR$932,5,0),0)</f>
        <v>0</v>
      </c>
      <c r="AI58" s="708">
        <f>IFERROR(VLOOKUP(O60,$AN$10:$AR$932,5,0),0)</f>
        <v>0</v>
      </c>
      <c r="AJ58" s="708">
        <f>IFERROR(VLOOKUP(P60,$AN$10:$AR$932,5,0),0)</f>
        <v>0</v>
      </c>
      <c r="AK58" s="708">
        <f>IFERROR(VLOOKUP(Q60,$AN$10:$AR$932,5,0),0)</f>
        <v>0</v>
      </c>
      <c r="AL58" s="753">
        <f>IFERROR(VLOOKUP(R60,$AN$10:$AR$932,5,0),0)</f>
        <v>0</v>
      </c>
      <c r="AM58" s="758">
        <f t="shared" si="14"/>
        <v>1790</v>
      </c>
      <c r="AN58" s="52" t="str">
        <f t="shared" si="5"/>
        <v>790EPSS41</v>
      </c>
      <c r="AO58" s="487" t="s">
        <v>255</v>
      </c>
      <c r="AP58" s="489">
        <v>790</v>
      </c>
      <c r="AQ58" s="487" t="s">
        <v>926</v>
      </c>
      <c r="AR58" s="488">
        <v>2</v>
      </c>
    </row>
    <row r="59" spans="2:44">
      <c r="B59" s="52" t="str">
        <f>CONCATENATE(U57,$V$4)</f>
        <v>411EPSS40</v>
      </c>
      <c r="C59" s="52" t="str">
        <f>CONCATENATE(U57,$W$4)</f>
        <v>411EPSI03</v>
      </c>
      <c r="D59" s="52" t="str">
        <f>CONCATENATE(U57,$X$4)</f>
        <v>411ESS002</v>
      </c>
      <c r="E59" s="52" t="str">
        <f>CONCATENATE(U57,$Y$4)</f>
        <v>411ESS024</v>
      </c>
      <c r="F59" s="52" t="str">
        <f>CONCATENATE(U57,$Z$4)</f>
        <v>411ESS091</v>
      </c>
      <c r="G59" s="52" t="str">
        <f>CONCATENATE(U57,$AA$4)</f>
        <v>411EPSS41</v>
      </c>
      <c r="H59" s="52" t="str">
        <f>CONCATENATE(U57,$AB$4)</f>
        <v>411EPSS10</v>
      </c>
      <c r="I59" s="52" t="str">
        <f>CONCATENATE(U57,$AC$4)</f>
        <v>411EPSS16</v>
      </c>
      <c r="J59" s="52" t="str">
        <f>CONCATENATE(U57,$AD$4)</f>
        <v>411EPSS37</v>
      </c>
      <c r="K59" s="52" t="str">
        <f>CONCATENATE(U57,$AE$4)</f>
        <v>411EPSS02</v>
      </c>
      <c r="L59" s="52" t="str">
        <f>CONCATENATE(U57,$AF$4)</f>
        <v>411EPSS23</v>
      </c>
      <c r="M59" s="52" t="str">
        <f>CONCATENATE(U57,$AG$4)</f>
        <v>411EPSS44</v>
      </c>
      <c r="N59" s="52" t="str">
        <f>CONCATENATE(U57,$AH$4)</f>
        <v>411EPSS18</v>
      </c>
      <c r="O59" s="52" t="str">
        <f>CONCATENATE(U57,$AI$4)</f>
        <v>411EPSS05</v>
      </c>
      <c r="P59" s="52" t="str">
        <f>CONCATENATE(U57,$AJ$4)</f>
        <v>411EPSS17</v>
      </c>
      <c r="Q59" s="52" t="str">
        <f>CONCATENATE(U57,$AK$4)</f>
        <v>411ESS118</v>
      </c>
      <c r="R59" s="52" t="str">
        <f>CONCATENATE(U57,$AL$4)</f>
        <v>411EPSS33</v>
      </c>
      <c r="S59" s="720" t="s">
        <v>89</v>
      </c>
      <c r="T59" s="720" t="s">
        <v>236</v>
      </c>
      <c r="U59" s="739">
        <v>543</v>
      </c>
      <c r="V59" s="707">
        <f>IFERROR(VLOOKUP(B61,$AN$10:$AR$932,5,0),0)</f>
        <v>2343</v>
      </c>
      <c r="W59" s="708">
        <f>IFERROR(VLOOKUP(C61,$AN$10:$AR$932,5,0),0)</f>
        <v>0</v>
      </c>
      <c r="X59" s="708">
        <f>IFERROR(VLOOKUP(D61,$AN$10:$AR$932,5,0),0)</f>
        <v>0</v>
      </c>
      <c r="Y59" s="708">
        <f>IFERROR(VLOOKUP(E61,$AN$10:$AR$932,5,0),0)</f>
        <v>4064</v>
      </c>
      <c r="Z59" s="708">
        <f>IFERROR(VLOOKUP(F61,$AN$10:$AR$932,5,0),0)</f>
        <v>0</v>
      </c>
      <c r="AA59" s="753">
        <f>IFERROR(VLOOKUP(G61,$AN$10:$AR$932,5,0),0)</f>
        <v>2</v>
      </c>
      <c r="AB59" s="707">
        <f>IFERROR(VLOOKUP(H61,$AN$10:$AR$932,5,0),0)</f>
        <v>0</v>
      </c>
      <c r="AC59" s="708">
        <f>IFERROR(VLOOKUP(I61,$AN$10:$AR$932,5,0),0)</f>
        <v>0</v>
      </c>
      <c r="AD59" s="708">
        <f>IFERROR(VLOOKUP(J61,$AN$10:$AR$932,5,0),0)</f>
        <v>9</v>
      </c>
      <c r="AE59" s="708">
        <f>IFERROR(VLOOKUP(K61,$AN$10:$AR$932,5,0),0)</f>
        <v>0</v>
      </c>
      <c r="AF59" s="708">
        <f>IFERROR(VLOOKUP(L61,$AN$10:$AR$932,5,0),0)</f>
        <v>0</v>
      </c>
      <c r="AG59" s="708">
        <f>IFERROR(VLOOKUP(M61,$AN$10:$AR$932,5,0),0)</f>
        <v>126</v>
      </c>
      <c r="AH59" s="708">
        <f>IFERROR(VLOOKUP(N61,$AN$10:$AR$932,5,0),0)</f>
        <v>0</v>
      </c>
      <c r="AI59" s="708">
        <f>IFERROR(VLOOKUP(O61,$AN$10:$AR$932,5,0),0)</f>
        <v>0</v>
      </c>
      <c r="AJ59" s="708">
        <f>IFERROR(VLOOKUP(P61,$AN$10:$AR$932,5,0),0)</f>
        <v>0</v>
      </c>
      <c r="AK59" s="708">
        <f>IFERROR(VLOOKUP(Q61,$AN$10:$AR$932,5,0),0)</f>
        <v>0</v>
      </c>
      <c r="AL59" s="753">
        <f>IFERROR(VLOOKUP(R61,$AN$10:$AR$932,5,0),0)</f>
        <v>0</v>
      </c>
      <c r="AM59" s="758">
        <f t="shared" si="14"/>
        <v>6544</v>
      </c>
      <c r="AN59" s="52" t="str">
        <f t="shared" si="5"/>
        <v>790EPSS44</v>
      </c>
      <c r="AO59" s="487" t="s">
        <v>255</v>
      </c>
      <c r="AP59" s="489">
        <v>790</v>
      </c>
      <c r="AQ59" s="487" t="s">
        <v>1069</v>
      </c>
      <c r="AR59" s="488">
        <v>536</v>
      </c>
    </row>
    <row r="60" spans="2:44">
      <c r="B60" s="52" t="str">
        <f>CONCATENATE(U58,$V$4)</f>
        <v>501EPSS40</v>
      </c>
      <c r="C60" s="52" t="str">
        <f>CONCATENATE(U58,$W$4)</f>
        <v>501EPSI03</v>
      </c>
      <c r="D60" s="52" t="str">
        <f>CONCATENATE(U58,$X$4)</f>
        <v>501ESS002</v>
      </c>
      <c r="E60" s="52" t="str">
        <f>CONCATENATE(U58,$Y$4)</f>
        <v>501ESS024</v>
      </c>
      <c r="F60" s="52" t="str">
        <f>CONCATENATE(U58,$Z$4)</f>
        <v>501ESS091</v>
      </c>
      <c r="G60" s="52" t="str">
        <f>CONCATENATE(U58,$AA$4)</f>
        <v>501EPSS41</v>
      </c>
      <c r="H60" s="52" t="str">
        <f>CONCATENATE(U58,$AB$4)</f>
        <v>501EPSS10</v>
      </c>
      <c r="I60" s="52" t="str">
        <f>CONCATENATE(U58,$AC$4)</f>
        <v>501EPSS16</v>
      </c>
      <c r="J60" s="52" t="str">
        <f>CONCATENATE(U58,$AD$4)</f>
        <v>501EPSS37</v>
      </c>
      <c r="K60" s="52" t="str">
        <f>CONCATENATE(U58,$AE$4)</f>
        <v>501EPSS02</v>
      </c>
      <c r="L60" s="52" t="str">
        <f>CONCATENATE(U58,$AF$4)</f>
        <v>501EPSS23</v>
      </c>
      <c r="M60" s="52" t="str">
        <f>CONCATENATE(U58,$AG$4)</f>
        <v>501EPSS44</v>
      </c>
      <c r="N60" s="52" t="str">
        <f>CONCATENATE(U58,$AH$4)</f>
        <v>501EPSS18</v>
      </c>
      <c r="O60" s="52" t="str">
        <f>CONCATENATE(U58,$AI$4)</f>
        <v>501EPSS05</v>
      </c>
      <c r="P60" s="52" t="str">
        <f>CONCATENATE(U58,$AJ$4)</f>
        <v>501EPSS17</v>
      </c>
      <c r="Q60" s="52" t="str">
        <f>CONCATENATE(U58,$AK$4)</f>
        <v>501ESS118</v>
      </c>
      <c r="R60" s="52" t="str">
        <f>CONCATENATE(U58,$AL$4)</f>
        <v>501EPSS33</v>
      </c>
      <c r="S60" s="720" t="s">
        <v>53</v>
      </c>
      <c r="T60" s="720" t="s">
        <v>236</v>
      </c>
      <c r="U60" s="739">
        <v>628</v>
      </c>
      <c r="V60" s="707">
        <f>IFERROR(VLOOKUP(B62,$AN$10:$AR$932,5,0),0)</f>
        <v>6603</v>
      </c>
      <c r="W60" s="708">
        <f>IFERROR(VLOOKUP(C62,$AN$10:$AR$932,5,0),0)</f>
        <v>0</v>
      </c>
      <c r="X60" s="708">
        <f>IFERROR(VLOOKUP(D62,$AN$10:$AR$932,5,0),0)</f>
        <v>0</v>
      </c>
      <c r="Y60" s="708">
        <f>IFERROR(VLOOKUP(E62,$AN$10:$AR$932,5,0),0)</f>
        <v>0</v>
      </c>
      <c r="Z60" s="708">
        <f>IFERROR(VLOOKUP(F62,$AN$10:$AR$932,5,0),0)</f>
        <v>367</v>
      </c>
      <c r="AA60" s="753">
        <f>IFERROR(VLOOKUP(G62,$AN$10:$AR$932,5,0),0)</f>
        <v>1</v>
      </c>
      <c r="AB60" s="707">
        <f>IFERROR(VLOOKUP(H62,$AN$10:$AR$932,5,0),0)</f>
        <v>0</v>
      </c>
      <c r="AC60" s="708">
        <f>IFERROR(VLOOKUP(I62,$AN$10:$AR$932,5,0),0)</f>
        <v>0</v>
      </c>
      <c r="AD60" s="708">
        <f>IFERROR(VLOOKUP(J62,$AN$10:$AR$932,5,0),0)</f>
        <v>46</v>
      </c>
      <c r="AE60" s="708">
        <f>IFERROR(VLOOKUP(K62,$AN$10:$AR$932,5,0),0)</f>
        <v>0</v>
      </c>
      <c r="AF60" s="708">
        <f>IFERROR(VLOOKUP(L62,$AN$10:$AR$932,5,0),0)</f>
        <v>0</v>
      </c>
      <c r="AG60" s="708">
        <f>IFERROR(VLOOKUP(M62,$AN$10:$AR$932,5,0),0)</f>
        <v>316</v>
      </c>
      <c r="AH60" s="708">
        <f>IFERROR(VLOOKUP(N62,$AN$10:$AR$932,5,0),0)</f>
        <v>0</v>
      </c>
      <c r="AI60" s="708">
        <f>IFERROR(VLOOKUP(O62,$AN$10:$AR$932,5,0),0)</f>
        <v>0</v>
      </c>
      <c r="AJ60" s="708">
        <f>IFERROR(VLOOKUP(P62,$AN$10:$AR$932,5,0),0)</f>
        <v>0</v>
      </c>
      <c r="AK60" s="708">
        <f>IFERROR(VLOOKUP(Q62,$AN$10:$AR$932,5,0),0)</f>
        <v>0</v>
      </c>
      <c r="AL60" s="753">
        <f>IFERROR(VLOOKUP(R62,$AN$10:$AR$932,5,0),0)</f>
        <v>1</v>
      </c>
      <c r="AM60" s="758">
        <f t="shared" si="14"/>
        <v>7334</v>
      </c>
      <c r="AN60" s="52" t="str">
        <f t="shared" si="5"/>
        <v>790ESS024</v>
      </c>
      <c r="AO60" s="487" t="s">
        <v>255</v>
      </c>
      <c r="AP60" s="489">
        <v>790</v>
      </c>
      <c r="AQ60" s="487" t="s">
        <v>3</v>
      </c>
      <c r="AR60" s="488">
        <v>22477</v>
      </c>
    </row>
    <row r="61" spans="2:44">
      <c r="B61" s="52" t="str">
        <f>CONCATENATE(U59,$V$4)</f>
        <v>543EPSS40</v>
      </c>
      <c r="C61" s="52" t="str">
        <f>CONCATENATE(U59,$W$4)</f>
        <v>543EPSI03</v>
      </c>
      <c r="D61" s="52" t="str">
        <f>CONCATENATE(U59,$X$4)</f>
        <v>543ESS002</v>
      </c>
      <c r="E61" s="52" t="str">
        <f>CONCATENATE(U59,$Y$4)</f>
        <v>543ESS024</v>
      </c>
      <c r="F61" s="52" t="str">
        <f>CONCATENATE(U59,$Z$4)</f>
        <v>543ESS091</v>
      </c>
      <c r="G61" s="52" t="str">
        <f>CONCATENATE(U59,$AA$4)</f>
        <v>543EPSS41</v>
      </c>
      <c r="H61" s="52" t="str">
        <f>CONCATENATE(U59,$AB$4)</f>
        <v>543EPSS10</v>
      </c>
      <c r="I61" s="52" t="str">
        <f>CONCATENATE(U59,$AC$4)</f>
        <v>543EPSS16</v>
      </c>
      <c r="J61" s="52" t="str">
        <f>CONCATENATE(U59,$AD$4)</f>
        <v>543EPSS37</v>
      </c>
      <c r="K61" s="52" t="str">
        <f>CONCATENATE(U59,$AE$4)</f>
        <v>543EPSS02</v>
      </c>
      <c r="L61" s="52" t="str">
        <f>CONCATENATE(U59,$AF$4)</f>
        <v>543EPSS23</v>
      </c>
      <c r="M61" s="52" t="str">
        <f>CONCATENATE(U59,$AG$4)</f>
        <v>543EPSS44</v>
      </c>
      <c r="N61" s="52" t="str">
        <f>CONCATENATE(U59,$AH$4)</f>
        <v>543EPSS18</v>
      </c>
      <c r="O61" s="52" t="str">
        <f>CONCATENATE(U59,$AI$4)</f>
        <v>543EPSS05</v>
      </c>
      <c r="P61" s="52" t="str">
        <f>CONCATENATE(U59,$AJ$4)</f>
        <v>543EPSS17</v>
      </c>
      <c r="Q61" s="52" t="str">
        <f>CONCATENATE(U59,$AK$4)</f>
        <v>543ESS118</v>
      </c>
      <c r="R61" s="52" t="str">
        <f>CONCATENATE(U59,$AL$4)</f>
        <v>543EPSS33</v>
      </c>
      <c r="S61" s="720" t="s">
        <v>135</v>
      </c>
      <c r="T61" s="720" t="s">
        <v>236</v>
      </c>
      <c r="U61" s="739">
        <v>656</v>
      </c>
      <c r="V61" s="707">
        <f>IFERROR(VLOOKUP(B63,$AN$10:$AR$932,5,0),0)</f>
        <v>4432</v>
      </c>
      <c r="W61" s="708">
        <f>IFERROR(VLOOKUP(C63,$AN$10:$AR$932,5,0),0)</f>
        <v>0</v>
      </c>
      <c r="X61" s="708">
        <f>IFERROR(VLOOKUP(D63,$AN$10:$AR$932,5,0),0)</f>
        <v>0</v>
      </c>
      <c r="Y61" s="708">
        <f>IFERROR(VLOOKUP(E63,$AN$10:$AR$932,5,0),0)</f>
        <v>0</v>
      </c>
      <c r="Z61" s="708">
        <f>IFERROR(VLOOKUP(F63,$AN$10:$AR$932,5,0),0)</f>
        <v>1494</v>
      </c>
      <c r="AA61" s="753">
        <f>IFERROR(VLOOKUP(G63,$AN$10:$AR$932,5,0),0)</f>
        <v>0</v>
      </c>
      <c r="AB61" s="707">
        <f>IFERROR(VLOOKUP(H63,$AN$10:$AR$932,5,0),0)</f>
        <v>0</v>
      </c>
      <c r="AC61" s="708">
        <f>IFERROR(VLOOKUP(I63,$AN$10:$AR$932,5,0),0)</f>
        <v>0</v>
      </c>
      <c r="AD61" s="708">
        <f>IFERROR(VLOOKUP(J63,$AN$10:$AR$932,5,0),0)</f>
        <v>131</v>
      </c>
      <c r="AE61" s="708">
        <f>IFERROR(VLOOKUP(K63,$AN$10:$AR$932,5,0),0)</f>
        <v>0</v>
      </c>
      <c r="AF61" s="708">
        <f>IFERROR(VLOOKUP(L63,$AN$10:$AR$932,5,0),0)</f>
        <v>0</v>
      </c>
      <c r="AG61" s="708">
        <f>IFERROR(VLOOKUP(M63,$AN$10:$AR$932,5,0),0)</f>
        <v>426</v>
      </c>
      <c r="AH61" s="708">
        <f>IFERROR(VLOOKUP(N63,$AN$10:$AR$932,5,0),0)</f>
        <v>0</v>
      </c>
      <c r="AI61" s="708">
        <f>IFERROR(VLOOKUP(O63,$AN$10:$AR$932,5,0),0)</f>
        <v>0</v>
      </c>
      <c r="AJ61" s="708">
        <f>IFERROR(VLOOKUP(P63,$AN$10:$AR$932,5,0),0)</f>
        <v>0</v>
      </c>
      <c r="AK61" s="708">
        <f>IFERROR(VLOOKUP(Q63,$AN$10:$AR$932,5,0),0)</f>
        <v>0</v>
      </c>
      <c r="AL61" s="753">
        <f>IFERROR(VLOOKUP(R63,$AN$10:$AR$932,5,0),0)</f>
        <v>0</v>
      </c>
      <c r="AM61" s="758">
        <f t="shared" si="14"/>
        <v>6483</v>
      </c>
      <c r="AN61" s="52" t="str">
        <f t="shared" si="5"/>
        <v>895EPSI03</v>
      </c>
      <c r="AO61" s="487" t="s">
        <v>255</v>
      </c>
      <c r="AP61" s="489">
        <v>895</v>
      </c>
      <c r="AQ61" s="487" t="s">
        <v>5</v>
      </c>
      <c r="AR61" s="488">
        <v>2738</v>
      </c>
    </row>
    <row r="62" spans="2:44">
      <c r="B62" s="52" t="str">
        <f>CONCATENATE(U60,$V$4)</f>
        <v>628EPSS40</v>
      </c>
      <c r="C62" s="52" t="str">
        <f>CONCATENATE(U60,$W$4)</f>
        <v>628EPSI03</v>
      </c>
      <c r="D62" s="52" t="str">
        <f>CONCATENATE(U60,$X$4)</f>
        <v>628ESS002</v>
      </c>
      <c r="E62" s="52" t="str">
        <f>CONCATENATE(U60,$Y$4)</f>
        <v>628ESS024</v>
      </c>
      <c r="F62" s="52" t="str">
        <f>CONCATENATE(U60,$Z$4)</f>
        <v>628ESS091</v>
      </c>
      <c r="G62" s="52" t="str">
        <f>CONCATENATE(U60,$AA$4)</f>
        <v>628EPSS41</v>
      </c>
      <c r="H62" s="52" t="str">
        <f>CONCATENATE(U60,$AB$4)</f>
        <v>628EPSS10</v>
      </c>
      <c r="I62" s="52" t="str">
        <f>CONCATENATE(U60,$AC$4)</f>
        <v>628EPSS16</v>
      </c>
      <c r="J62" s="52" t="str">
        <f>CONCATENATE(U60,$AD$4)</f>
        <v>628EPSS37</v>
      </c>
      <c r="K62" s="52" t="str">
        <f>CONCATENATE(U60,$AE$4)</f>
        <v>628EPSS02</v>
      </c>
      <c r="L62" s="52" t="str">
        <f>CONCATENATE(U60,$AF$4)</f>
        <v>628EPSS23</v>
      </c>
      <c r="M62" s="52" t="str">
        <f>CONCATENATE(U60,$AG$4)</f>
        <v>628EPSS44</v>
      </c>
      <c r="N62" s="52" t="str">
        <f>CONCATENATE(U60,$AH$4)</f>
        <v>628EPSS18</v>
      </c>
      <c r="O62" s="52" t="str">
        <f>CONCATENATE(U60,$AI$4)</f>
        <v>628EPSS05</v>
      </c>
      <c r="P62" s="52" t="str">
        <f>CONCATENATE(U60,$AJ$4)</f>
        <v>628EPSS17</v>
      </c>
      <c r="Q62" s="52" t="str">
        <f>CONCATENATE(U60,$AK$4)</f>
        <v>628ESS118</v>
      </c>
      <c r="R62" s="52" t="str">
        <f>CONCATENATE(U60,$AL$4)</f>
        <v>628EPSS33</v>
      </c>
      <c r="S62" s="720" t="s">
        <v>98</v>
      </c>
      <c r="T62" s="720" t="s">
        <v>236</v>
      </c>
      <c r="U62" s="739">
        <v>761</v>
      </c>
      <c r="V62" s="707">
        <f>IFERROR(VLOOKUP(B64,$AN$10:$AR$932,5,0),0)</f>
        <v>7012</v>
      </c>
      <c r="W62" s="708">
        <f>IFERROR(VLOOKUP(C64,$AN$10:$AR$932,5,0),0)</f>
        <v>0</v>
      </c>
      <c r="X62" s="708">
        <f>IFERROR(VLOOKUP(D64,$AN$10:$AR$932,5,0),0)</f>
        <v>0</v>
      </c>
      <c r="Y62" s="708">
        <f>IFERROR(VLOOKUP(E64,$AN$10:$AR$932,5,0),0)</f>
        <v>0</v>
      </c>
      <c r="Z62" s="708">
        <f>IFERROR(VLOOKUP(F64,$AN$10:$AR$932,5,0),0)</f>
        <v>0</v>
      </c>
      <c r="AA62" s="753">
        <f>IFERROR(VLOOKUP(G64,$AN$10:$AR$932,5,0),0)</f>
        <v>0</v>
      </c>
      <c r="AB62" s="707">
        <f>IFERROR(VLOOKUP(H64,$AN$10:$AR$932,5,0),0)</f>
        <v>0</v>
      </c>
      <c r="AC62" s="708">
        <f>IFERROR(VLOOKUP(I64,$AN$10:$AR$932,5,0),0)</f>
        <v>1</v>
      </c>
      <c r="AD62" s="708">
        <f>IFERROR(VLOOKUP(J64,$AN$10:$AR$932,5,0),0)</f>
        <v>63</v>
      </c>
      <c r="AE62" s="708">
        <f>IFERROR(VLOOKUP(K64,$AN$10:$AR$932,5,0),0)</f>
        <v>0</v>
      </c>
      <c r="AF62" s="708">
        <f>IFERROR(VLOOKUP(L64,$AN$10:$AR$932,5,0),0)</f>
        <v>0</v>
      </c>
      <c r="AG62" s="708">
        <f>IFERROR(VLOOKUP(M64,$AN$10:$AR$932,5,0),0)</f>
        <v>524</v>
      </c>
      <c r="AH62" s="708">
        <f>IFERROR(VLOOKUP(N64,$AN$10:$AR$932,5,0),0)</f>
        <v>0</v>
      </c>
      <c r="AI62" s="708">
        <f>IFERROR(VLOOKUP(O64,$AN$10:$AR$932,5,0),0)</f>
        <v>0</v>
      </c>
      <c r="AJ62" s="708">
        <f>IFERROR(VLOOKUP(P64,$AN$10:$AR$932,5,0),0)</f>
        <v>0</v>
      </c>
      <c r="AK62" s="708">
        <f>IFERROR(VLOOKUP(Q64,$AN$10:$AR$932,5,0),0)</f>
        <v>0</v>
      </c>
      <c r="AL62" s="753">
        <f>IFERROR(VLOOKUP(R64,$AN$10:$AR$932,5,0),0)</f>
        <v>0</v>
      </c>
      <c r="AM62" s="758">
        <f t="shared" si="14"/>
        <v>7600</v>
      </c>
      <c r="AN62" s="52" t="str">
        <f t="shared" si="5"/>
        <v>895EPSS37</v>
      </c>
      <c r="AO62" s="487" t="s">
        <v>255</v>
      </c>
      <c r="AP62" s="489">
        <v>895</v>
      </c>
      <c r="AQ62" s="487" t="s">
        <v>597</v>
      </c>
      <c r="AR62" s="488">
        <v>48</v>
      </c>
    </row>
    <row r="63" spans="2:44">
      <c r="B63" s="52" t="str">
        <f>CONCATENATE(U61,$V$4)</f>
        <v>656EPSS40</v>
      </c>
      <c r="C63" s="52" t="str">
        <f>CONCATENATE(U61,$W$4)</f>
        <v>656EPSI03</v>
      </c>
      <c r="D63" s="52" t="str">
        <f>CONCATENATE(U61,$X$4)</f>
        <v>656ESS002</v>
      </c>
      <c r="E63" s="52" t="str">
        <f>CONCATENATE(U61,$Y$4)</f>
        <v>656ESS024</v>
      </c>
      <c r="F63" s="52" t="str">
        <f>CONCATENATE(U61,$Z$4)</f>
        <v>656ESS091</v>
      </c>
      <c r="G63" s="52" t="str">
        <f>CONCATENATE(U61,$AA$4)</f>
        <v>656EPSS41</v>
      </c>
      <c r="H63" s="52" t="str">
        <f>CONCATENATE(U61,$AB$4)</f>
        <v>656EPSS10</v>
      </c>
      <c r="I63" s="52" t="str">
        <f>CONCATENATE(U61,$AC$4)</f>
        <v>656EPSS16</v>
      </c>
      <c r="J63" s="52" t="str">
        <f>CONCATENATE(U61,$AD$4)</f>
        <v>656EPSS37</v>
      </c>
      <c r="K63" s="52" t="str">
        <f>CONCATENATE(U61,$AE$4)</f>
        <v>656EPSS02</v>
      </c>
      <c r="L63" s="52" t="str">
        <f>CONCATENATE(U61,$AF$4)</f>
        <v>656EPSS23</v>
      </c>
      <c r="M63" s="52" t="str">
        <f>CONCATENATE(U61,$AG$4)</f>
        <v>656EPSS44</v>
      </c>
      <c r="N63" s="52" t="str">
        <f>CONCATENATE(U61,$AH$4)</f>
        <v>656EPSS18</v>
      </c>
      <c r="O63" s="52" t="str">
        <f>CONCATENATE(U61,$AI$4)</f>
        <v>656EPSS05</v>
      </c>
      <c r="P63" s="52" t="str">
        <f>CONCATENATE(U61,$AJ$4)</f>
        <v>656EPSS17</v>
      </c>
      <c r="Q63" s="52" t="str">
        <f>CONCATENATE(U61,$AK$4)</f>
        <v>656ESS118</v>
      </c>
      <c r="R63" s="52" t="str">
        <f>CONCATENATE(U61,$AL$4)</f>
        <v>656EPSS33</v>
      </c>
      <c r="S63" s="720" t="s">
        <v>101</v>
      </c>
      <c r="T63" s="720" t="s">
        <v>236</v>
      </c>
      <c r="U63" s="739">
        <v>842</v>
      </c>
      <c r="V63" s="707">
        <f>IFERROR(VLOOKUP(B65,$AN$10:$AR$932,5,0),0)</f>
        <v>1</v>
      </c>
      <c r="W63" s="708">
        <f>IFERROR(VLOOKUP(C65,$AN$10:$AR$932,5,0),0)</f>
        <v>262</v>
      </c>
      <c r="X63" s="708">
        <f>IFERROR(VLOOKUP(D65,$AN$10:$AR$932,5,0),0)</f>
        <v>0</v>
      </c>
      <c r="Y63" s="708">
        <f>IFERROR(VLOOKUP(E65,$AN$10:$AR$932,5,0),0)</f>
        <v>5248</v>
      </c>
      <c r="Z63" s="708">
        <f>IFERROR(VLOOKUP(F65,$AN$10:$AR$932,5,0),0)</f>
        <v>0</v>
      </c>
      <c r="AA63" s="753">
        <f>IFERROR(VLOOKUP(G65,$AN$10:$AR$932,5,0),0)</f>
        <v>0</v>
      </c>
      <c r="AB63" s="707">
        <f>IFERROR(VLOOKUP(H65,$AN$10:$AR$932,5,0),0)</f>
        <v>0</v>
      </c>
      <c r="AC63" s="708">
        <f>IFERROR(VLOOKUP(I65,$AN$10:$AR$932,5,0),0)</f>
        <v>0</v>
      </c>
      <c r="AD63" s="708">
        <f>IFERROR(VLOOKUP(J65,$AN$10:$AR$932,5,0),0)</f>
        <v>7</v>
      </c>
      <c r="AE63" s="708">
        <f>IFERROR(VLOOKUP(K65,$AN$10:$AR$932,5,0),0)</f>
        <v>0</v>
      </c>
      <c r="AF63" s="708">
        <f>IFERROR(VLOOKUP(L65,$AN$10:$AR$932,5,0),0)</f>
        <v>0</v>
      </c>
      <c r="AG63" s="708">
        <f>IFERROR(VLOOKUP(M65,$AN$10:$AR$932,5,0),0)</f>
        <v>117</v>
      </c>
      <c r="AH63" s="708">
        <f>IFERROR(VLOOKUP(N65,$AN$10:$AR$932,5,0),0)</f>
        <v>0</v>
      </c>
      <c r="AI63" s="708">
        <f>IFERROR(VLOOKUP(O65,$AN$10:$AR$932,5,0),0)</f>
        <v>0</v>
      </c>
      <c r="AJ63" s="708">
        <f>IFERROR(VLOOKUP(P65,$AN$10:$AR$932,5,0),0)</f>
        <v>0</v>
      </c>
      <c r="AK63" s="708">
        <f>IFERROR(VLOOKUP(Q65,$AN$10:$AR$932,5,0),0)</f>
        <v>0</v>
      </c>
      <c r="AL63" s="753">
        <f>IFERROR(VLOOKUP(R65,$AN$10:$AR$932,5,0),0)</f>
        <v>0</v>
      </c>
      <c r="AM63" s="758">
        <f t="shared" si="14"/>
        <v>5635</v>
      </c>
      <c r="AN63" s="52" t="str">
        <f t="shared" si="5"/>
        <v>895EPSS40</v>
      </c>
      <c r="AO63" s="487" t="s">
        <v>255</v>
      </c>
      <c r="AP63" s="489">
        <v>895</v>
      </c>
      <c r="AQ63" s="487" t="s">
        <v>889</v>
      </c>
      <c r="AR63" s="488">
        <v>3652</v>
      </c>
    </row>
    <row r="64" spans="2:44" ht="15.75">
      <c r="B64" s="52" t="str">
        <f>CONCATENATE(U62,$V$4)</f>
        <v>761EPSS40</v>
      </c>
      <c r="C64" s="52" t="str">
        <f>CONCATENATE(U62,$W$4)</f>
        <v>761EPSI03</v>
      </c>
      <c r="D64" s="52" t="str">
        <f>CONCATENATE(U62,$X$4)</f>
        <v>761ESS002</v>
      </c>
      <c r="E64" s="52" t="str">
        <f>CONCATENATE(U62,$Y$4)</f>
        <v>761ESS024</v>
      </c>
      <c r="F64" s="52" t="str">
        <f>CONCATENATE(U62,$Z$4)</f>
        <v>761ESS091</v>
      </c>
      <c r="G64" s="52" t="str">
        <f>CONCATENATE(U62,$AA$4)</f>
        <v>761EPSS41</v>
      </c>
      <c r="H64" s="52" t="str">
        <f>CONCATENATE(U62,$AB$4)</f>
        <v>761EPSS10</v>
      </c>
      <c r="I64" s="52" t="str">
        <f>CONCATENATE(U62,$AC$4)</f>
        <v>761EPSS16</v>
      </c>
      <c r="J64" s="52" t="str">
        <f>CONCATENATE(U62,$AD$4)</f>
        <v>761EPSS37</v>
      </c>
      <c r="K64" s="52" t="str">
        <f>CONCATENATE(U62,$AE$4)</f>
        <v>761EPSS02</v>
      </c>
      <c r="L64" s="52" t="str">
        <f>CONCATENATE(U62,$AF$4)</f>
        <v>761EPSS23</v>
      </c>
      <c r="M64" s="52" t="str">
        <f>CONCATENATE(U62,$AG$4)</f>
        <v>761EPSS44</v>
      </c>
      <c r="N64" s="52" t="str">
        <f>CONCATENATE(U62,$AH$4)</f>
        <v>761EPSS18</v>
      </c>
      <c r="O64" s="52" t="str">
        <f>CONCATENATE(U62,$AI$4)</f>
        <v>761EPSS05</v>
      </c>
      <c r="P64" s="52" t="str">
        <f>CONCATENATE(U62,$AJ$4)</f>
        <v>761EPSS17</v>
      </c>
      <c r="Q64" s="52" t="str">
        <f>CONCATENATE(U62,$AK$4)</f>
        <v>761ESS118</v>
      </c>
      <c r="R64" s="52" t="str">
        <f>CONCATENATE(U62,$AL$4)</f>
        <v>761EPSS33</v>
      </c>
      <c r="S64" s="718" t="s">
        <v>239</v>
      </c>
      <c r="T64" s="721"/>
      <c r="U64" s="738"/>
      <c r="V64" s="709">
        <f t="shared" ref="V64:AL64" si="15">SUM(V65:V81)</f>
        <v>100593</v>
      </c>
      <c r="W64" s="710">
        <f t="shared" si="15"/>
        <v>0</v>
      </c>
      <c r="X64" s="710">
        <f t="shared" si="15"/>
        <v>163</v>
      </c>
      <c r="Y64" s="710">
        <f t="shared" si="15"/>
        <v>32420</v>
      </c>
      <c r="Z64" s="710">
        <f t="shared" si="15"/>
        <v>0</v>
      </c>
      <c r="AA64" s="752">
        <f>SUM(AA65:AA81)</f>
        <v>117</v>
      </c>
      <c r="AB64" s="709">
        <f t="shared" si="15"/>
        <v>658</v>
      </c>
      <c r="AC64" s="710">
        <f t="shared" si="15"/>
        <v>2016</v>
      </c>
      <c r="AD64" s="710">
        <f t="shared" si="15"/>
        <v>873</v>
      </c>
      <c r="AE64" s="710">
        <f t="shared" si="15"/>
        <v>111</v>
      </c>
      <c r="AF64" s="710">
        <f t="shared" si="15"/>
        <v>0</v>
      </c>
      <c r="AG64" s="710">
        <f t="shared" si="15"/>
        <v>3280</v>
      </c>
      <c r="AH64" s="710">
        <f t="shared" si="15"/>
        <v>0</v>
      </c>
      <c r="AI64" s="710">
        <f t="shared" si="15"/>
        <v>0</v>
      </c>
      <c r="AJ64" s="710">
        <f t="shared" si="15"/>
        <v>0</v>
      </c>
      <c r="AK64" s="710">
        <f>SUM(AK65:AK81)</f>
        <v>0</v>
      </c>
      <c r="AL64" s="752">
        <f t="shared" si="15"/>
        <v>0</v>
      </c>
      <c r="AM64" s="757">
        <f>SUM(AM65:AM81)</f>
        <v>140231</v>
      </c>
      <c r="AN64" s="52" t="str">
        <f t="shared" si="5"/>
        <v>895EPSS41</v>
      </c>
      <c r="AO64" s="487" t="s">
        <v>255</v>
      </c>
      <c r="AP64" s="489">
        <v>895</v>
      </c>
      <c r="AQ64" s="487" t="s">
        <v>926</v>
      </c>
      <c r="AR64" s="488">
        <v>1</v>
      </c>
    </row>
    <row r="65" spans="2:44">
      <c r="B65" s="52" t="str">
        <f>CONCATENATE(U63,$V$4)</f>
        <v>842EPSS40</v>
      </c>
      <c r="C65" s="52" t="str">
        <f>CONCATENATE(U63,$W$4)</f>
        <v>842EPSI03</v>
      </c>
      <c r="D65" s="52" t="str">
        <f>CONCATENATE(U63,$X$4)</f>
        <v>842ESS002</v>
      </c>
      <c r="E65" s="52" t="str">
        <f>CONCATENATE(U63,$Y$4)</f>
        <v>842ESS024</v>
      </c>
      <c r="F65" s="52" t="str">
        <f>CONCATENATE(U63,$Z$4)</f>
        <v>842ESS091</v>
      </c>
      <c r="G65" s="52" t="str">
        <f>CONCATENATE(U63,$AA$4)</f>
        <v>842EPSS41</v>
      </c>
      <c r="H65" s="52" t="str">
        <f>CONCATENATE(U63,$AB$4)</f>
        <v>842EPSS10</v>
      </c>
      <c r="I65" s="52" t="str">
        <f>CONCATENATE(U63,$AC$4)</f>
        <v>842EPSS16</v>
      </c>
      <c r="J65" s="52" t="str">
        <f>CONCATENATE(U63,$AD$4)</f>
        <v>842EPSS37</v>
      </c>
      <c r="K65" s="52" t="str">
        <f>CONCATENATE(U63,$AE$4)</f>
        <v>842EPSS02</v>
      </c>
      <c r="L65" s="52" t="str">
        <f>CONCATENATE(U63,$AF$4)</f>
        <v>842EPSS23</v>
      </c>
      <c r="M65" s="52" t="str">
        <f>CONCATENATE(U63,$AG$4)</f>
        <v>842EPSS44</v>
      </c>
      <c r="N65" s="52" t="str">
        <f>CONCATENATE(U63,$AH$4)</f>
        <v>842EPSS18</v>
      </c>
      <c r="O65" s="52" t="str">
        <f>CONCATENATE(U63,$AI$4)</f>
        <v>842EPSS05</v>
      </c>
      <c r="P65" s="52" t="str">
        <f>CONCATENATE(U63,$AJ$4)</f>
        <v>842EPSS17</v>
      </c>
      <c r="Q65" s="52" t="str">
        <f>CONCATENATE(U63,$AK$4)</f>
        <v>842ESS118</v>
      </c>
      <c r="R65" s="52" t="str">
        <f>CONCATENATE(U63,$AL$4)</f>
        <v>842EPSS33</v>
      </c>
      <c r="S65" s="720" t="s">
        <v>66</v>
      </c>
      <c r="T65" s="720" t="s">
        <v>239</v>
      </c>
      <c r="U65" s="739">
        <v>38</v>
      </c>
      <c r="V65" s="707">
        <f>IFERROR(VLOOKUP(B67,$AN$10:$AR$932,5,0),0)</f>
        <v>1</v>
      </c>
      <c r="W65" s="708">
        <f>IFERROR(VLOOKUP(C67,$AN$10:$AR$932,5,0),0)</f>
        <v>0</v>
      </c>
      <c r="X65" s="708">
        <f>IFERROR(VLOOKUP(D67,$AN$10:$AR$932,5,0),0)</f>
        <v>0</v>
      </c>
      <c r="Y65" s="708">
        <f>IFERROR(VLOOKUP(E67,$AN$10:$AR$932,5,0),0)</f>
        <v>8861</v>
      </c>
      <c r="Z65" s="708">
        <f>IFERROR(VLOOKUP(F67,$AN$10:$AR$932,5,0),0)</f>
        <v>0</v>
      </c>
      <c r="AA65" s="753">
        <f>IFERROR(VLOOKUP(G67,$AN$10:$AR$932,5,0),0)</f>
        <v>2</v>
      </c>
      <c r="AB65" s="707">
        <f>IFERROR(VLOOKUP(H67,$AN$10:$AR$932,5,0),0)</f>
        <v>0</v>
      </c>
      <c r="AC65" s="708">
        <f>IFERROR(VLOOKUP(I67,$AN$10:$AR$932,5,0),0)</f>
        <v>0</v>
      </c>
      <c r="AD65" s="708">
        <f>IFERROR(VLOOKUP(J67,$AN$10:$AR$932,5,0),0)</f>
        <v>21</v>
      </c>
      <c r="AE65" s="708">
        <f>IFERROR(VLOOKUP(K67,$AN$10:$AR$932,5,0),0)</f>
        <v>0</v>
      </c>
      <c r="AF65" s="708">
        <f>IFERROR(VLOOKUP(L67,$AN$10:$AR$932,5,0),0)</f>
        <v>0</v>
      </c>
      <c r="AG65" s="708">
        <f>IFERROR(VLOOKUP(M67,$AN$10:$AR$932,5,0),0)</f>
        <v>79</v>
      </c>
      <c r="AH65" s="708">
        <f>IFERROR(VLOOKUP(N67,$AN$10:$AR$932,5,0),0)</f>
        <v>0</v>
      </c>
      <c r="AI65" s="708">
        <f>IFERROR(VLOOKUP(O67,$AN$10:$AR$932,5,0),0)</f>
        <v>0</v>
      </c>
      <c r="AJ65" s="708">
        <f>IFERROR(VLOOKUP(P67,$AN$10:$AR$932,5,0),0)</f>
        <v>0</v>
      </c>
      <c r="AK65" s="708">
        <f>IFERROR(VLOOKUP(Q67,$AN$10:$AR$932,5,0),0)</f>
        <v>0</v>
      </c>
      <c r="AL65" s="753">
        <f>IFERROR(VLOOKUP(R67,$AN$10:$AR$932,5,0),0)</f>
        <v>0</v>
      </c>
      <c r="AM65" s="758">
        <f t="shared" ref="AM65:AM81" si="16">SUM(V65:AL65)</f>
        <v>8964</v>
      </c>
      <c r="AN65" s="52" t="str">
        <f t="shared" si="5"/>
        <v>895EPSS44</v>
      </c>
      <c r="AO65" s="487" t="s">
        <v>255</v>
      </c>
      <c r="AP65" s="489">
        <v>895</v>
      </c>
      <c r="AQ65" s="487" t="s">
        <v>1069</v>
      </c>
      <c r="AR65" s="488">
        <v>385</v>
      </c>
    </row>
    <row r="66" spans="2:44">
      <c r="B66" s="52" t="str">
        <f>CONCATENATE(U64,$V$4)</f>
        <v>EPSS40</v>
      </c>
      <c r="C66" s="52" t="str">
        <f>CONCATENATE(U64,$W$4)</f>
        <v>EPSI03</v>
      </c>
      <c r="D66" s="52" t="str">
        <f>CONCATENATE(U64,$X$4)</f>
        <v>ESS002</v>
      </c>
      <c r="E66" s="52" t="str">
        <f>CONCATENATE(U64,$Y$4)</f>
        <v>ESS024</v>
      </c>
      <c r="F66" s="52" t="str">
        <f>CONCATENATE(U64,$Z$4)</f>
        <v>ESS091</v>
      </c>
      <c r="G66" s="52" t="str">
        <f>CONCATENATE(U64,$AA$4)</f>
        <v>EPSS41</v>
      </c>
      <c r="H66" s="52" t="str">
        <f>CONCATENATE(U64,$AB$4)</f>
        <v>EPSS10</v>
      </c>
      <c r="I66" s="52" t="str">
        <f>CONCATENATE(U64,$AC$4)</f>
        <v>EPSS16</v>
      </c>
      <c r="J66" s="52" t="str">
        <f>CONCATENATE(U64,$AD$4)</f>
        <v>EPSS37</v>
      </c>
      <c r="K66" s="52" t="str">
        <f>CONCATENATE(U64,$AE$4)</f>
        <v>EPSS02</v>
      </c>
      <c r="L66" s="52" t="str">
        <f>CONCATENATE(U64,$AF$4)</f>
        <v>EPSS23</v>
      </c>
      <c r="M66" s="52" t="str">
        <f>CONCATENATE(U64,$AG$4)</f>
        <v>EPSS44</v>
      </c>
      <c r="N66" s="52" t="str">
        <f>CONCATENATE(U64,$AH$4)</f>
        <v>EPSS18</v>
      </c>
      <c r="O66" s="52" t="str">
        <f>CONCATENATE(U64,$AI$4)</f>
        <v>EPSS05</v>
      </c>
      <c r="P66" s="52" t="str">
        <f>CONCATENATE(U64,$AJ$4)</f>
        <v>EPSS17</v>
      </c>
      <c r="Q66" s="52" t="str">
        <f>CONCATENATE(U64,$AK$4)</f>
        <v>ESS118</v>
      </c>
      <c r="R66" s="52" t="str">
        <f>CONCATENATE(U64,$AL$4)</f>
        <v>EPSS33</v>
      </c>
      <c r="S66" s="720" t="s">
        <v>9</v>
      </c>
      <c r="T66" s="720" t="s">
        <v>239</v>
      </c>
      <c r="U66" s="739">
        <v>86</v>
      </c>
      <c r="V66" s="707">
        <f>IFERROR(VLOOKUP(B68,$AN$10:$AR$932,5,0),0)</f>
        <v>2937</v>
      </c>
      <c r="W66" s="708">
        <f>IFERROR(VLOOKUP(C68,$AN$10:$AR$932,5,0),0)</f>
        <v>0</v>
      </c>
      <c r="X66" s="708">
        <f>IFERROR(VLOOKUP(D68,$AN$10:$AR$932,5,0),0)</f>
        <v>0</v>
      </c>
      <c r="Y66" s="708">
        <f>IFERROR(VLOOKUP(E68,$AN$10:$AR$932,5,0),0)</f>
        <v>0</v>
      </c>
      <c r="Z66" s="708">
        <f>IFERROR(VLOOKUP(F68,$AN$10:$AR$932,5,0),0)</f>
        <v>0</v>
      </c>
      <c r="AA66" s="753">
        <f>IFERROR(VLOOKUP(G68,$AN$10:$AR$932,5,0),0)</f>
        <v>0</v>
      </c>
      <c r="AB66" s="707">
        <f>IFERROR(VLOOKUP(H68,$AN$10:$AR$932,5,0),0)</f>
        <v>0</v>
      </c>
      <c r="AC66" s="708">
        <f>IFERROR(VLOOKUP(I68,$AN$10:$AR$932,5,0),0)</f>
        <v>52</v>
      </c>
      <c r="AD66" s="708">
        <f>IFERROR(VLOOKUP(J68,$AN$10:$AR$932,5,0),0)</f>
        <v>38</v>
      </c>
      <c r="AE66" s="708">
        <f>IFERROR(VLOOKUP(K68,$AN$10:$AR$932,5,0),0)</f>
        <v>0</v>
      </c>
      <c r="AF66" s="708">
        <f>IFERROR(VLOOKUP(L68,$AN$10:$AR$932,5,0),0)</f>
        <v>0</v>
      </c>
      <c r="AG66" s="708">
        <f>IFERROR(VLOOKUP(M68,$AN$10:$AR$932,5,0),0)</f>
        <v>0</v>
      </c>
      <c r="AH66" s="708">
        <f>IFERROR(VLOOKUP(N68,$AN$10:$AR$932,5,0),0)</f>
        <v>0</v>
      </c>
      <c r="AI66" s="708">
        <f>IFERROR(VLOOKUP(O68,$AN$10:$AR$932,5,0),0)</f>
        <v>0</v>
      </c>
      <c r="AJ66" s="708">
        <f>IFERROR(VLOOKUP(P68,$AN$10:$AR$932,5,0),0)</f>
        <v>0</v>
      </c>
      <c r="AK66" s="708">
        <f>IFERROR(VLOOKUP(Q68,$AN$10:$AR$932,5,0),0)</f>
        <v>0</v>
      </c>
      <c r="AL66" s="753">
        <f>IFERROR(VLOOKUP(R68,$AN$10:$AR$932,5,0),0)</f>
        <v>0</v>
      </c>
      <c r="AM66" s="758">
        <f t="shared" si="16"/>
        <v>3027</v>
      </c>
      <c r="AN66" s="52" t="str">
        <f t="shared" si="5"/>
        <v>895ESS024</v>
      </c>
      <c r="AO66" s="487" t="s">
        <v>255</v>
      </c>
      <c r="AP66" s="489">
        <v>895</v>
      </c>
      <c r="AQ66" s="487" t="s">
        <v>3</v>
      </c>
      <c r="AR66" s="488">
        <v>15844</v>
      </c>
    </row>
    <row r="67" spans="2:44">
      <c r="B67" s="52" t="str">
        <f>CONCATENATE(U65,$V$4)</f>
        <v>38EPSS40</v>
      </c>
      <c r="C67" s="52" t="str">
        <f>CONCATENATE(U65,$W$4)</f>
        <v>38EPSI03</v>
      </c>
      <c r="D67" s="52" t="str">
        <f>CONCATENATE(U65,$X$4)</f>
        <v>38ESS002</v>
      </c>
      <c r="E67" s="52" t="str">
        <f>CONCATENATE(U65,$Y$4)</f>
        <v>38ESS024</v>
      </c>
      <c r="F67" s="52" t="str">
        <f>CONCATENATE(U65,$Z$4)</f>
        <v>38ESS091</v>
      </c>
      <c r="G67" s="52" t="str">
        <f>CONCATENATE(U65,$AA$4)</f>
        <v>38EPSS41</v>
      </c>
      <c r="H67" s="52" t="str">
        <f>CONCATENATE(U65,$AB$4)</f>
        <v>38EPSS10</v>
      </c>
      <c r="I67" s="52" t="str">
        <f>CONCATENATE(U65,$AC$4)</f>
        <v>38EPSS16</v>
      </c>
      <c r="J67" s="52" t="str">
        <f>CONCATENATE(U65,$AD$4)</f>
        <v>38EPSS37</v>
      </c>
      <c r="K67" s="52" t="str">
        <f>CONCATENATE(U65,$AE$4)</f>
        <v>38EPSS02</v>
      </c>
      <c r="L67" s="52" t="str">
        <f>CONCATENATE(U65,$AF$4)</f>
        <v>38EPSS23</v>
      </c>
      <c r="M67" s="52" t="str">
        <f>CONCATENATE(U65,$AG$4)</f>
        <v>38EPSS44</v>
      </c>
      <c r="N67" s="52" t="str">
        <f>CONCATENATE(U65,$AH$4)</f>
        <v>38EPSS18</v>
      </c>
      <c r="O67" s="52" t="str">
        <f>CONCATENATE(U65,$AI$4)</f>
        <v>38EPSS05</v>
      </c>
      <c r="P67" s="52" t="str">
        <f>CONCATENATE(U65,$AJ$4)</f>
        <v>38EPSS17</v>
      </c>
      <c r="Q67" s="52" t="str">
        <f>CONCATENATE(U65,$AK$4)</f>
        <v>38ESS118</v>
      </c>
      <c r="R67" s="52" t="str">
        <f>CONCATENATE(U65,$AL$4)</f>
        <v>38EPSS33</v>
      </c>
      <c r="S67" s="720" t="s">
        <v>73</v>
      </c>
      <c r="T67" s="720" t="s">
        <v>239</v>
      </c>
      <c r="U67" s="739">
        <v>107</v>
      </c>
      <c r="V67" s="707">
        <f>IFERROR(VLOOKUP(B69,$AN$10:$AR$932,5,0),0)</f>
        <v>2196</v>
      </c>
      <c r="W67" s="708">
        <f>IFERROR(VLOOKUP(C69,$AN$10:$AR$932,5,0),0)</f>
        <v>0</v>
      </c>
      <c r="X67" s="708">
        <f>IFERROR(VLOOKUP(D69,$AN$10:$AR$932,5,0),0)</f>
        <v>0</v>
      </c>
      <c r="Y67" s="708">
        <f>IFERROR(VLOOKUP(E69,$AN$10:$AR$932,5,0),0)</f>
        <v>3703</v>
      </c>
      <c r="Z67" s="708">
        <f>IFERROR(VLOOKUP(F69,$AN$10:$AR$932,5,0),0)</f>
        <v>0</v>
      </c>
      <c r="AA67" s="753">
        <f>IFERROR(VLOOKUP(G69,$AN$10:$AR$932,5,0),0)</f>
        <v>5</v>
      </c>
      <c r="AB67" s="707">
        <f>IFERROR(VLOOKUP(H69,$AN$10:$AR$932,5,0),0)</f>
        <v>0</v>
      </c>
      <c r="AC67" s="708">
        <f>IFERROR(VLOOKUP(I69,$AN$10:$AR$932,5,0),0)</f>
        <v>0</v>
      </c>
      <c r="AD67" s="708">
        <f>IFERROR(VLOOKUP(J69,$AN$10:$AR$932,5,0),0)</f>
        <v>23</v>
      </c>
      <c r="AE67" s="708">
        <f>IFERROR(VLOOKUP(K69,$AN$10:$AR$932,5,0),0)</f>
        <v>0</v>
      </c>
      <c r="AF67" s="708">
        <f>IFERROR(VLOOKUP(L69,$AN$10:$AR$932,5,0),0)</f>
        <v>0</v>
      </c>
      <c r="AG67" s="708">
        <f>IFERROR(VLOOKUP(M69,$AN$10:$AR$932,5,0),0)</f>
        <v>89</v>
      </c>
      <c r="AH67" s="708">
        <f>IFERROR(VLOOKUP(N69,$AN$10:$AR$932,5,0),0)</f>
        <v>0</v>
      </c>
      <c r="AI67" s="708">
        <f>IFERROR(VLOOKUP(O69,$AN$10:$AR$932,5,0),0)</f>
        <v>0</v>
      </c>
      <c r="AJ67" s="708">
        <f>IFERROR(VLOOKUP(P69,$AN$10:$AR$932,5,0),0)</f>
        <v>0</v>
      </c>
      <c r="AK67" s="708">
        <f>IFERROR(VLOOKUP(Q69,$AN$10:$AR$932,5,0),0)</f>
        <v>0</v>
      </c>
      <c r="AL67" s="753">
        <f>IFERROR(VLOOKUP(R69,$AN$10:$AR$932,5,0),0)</f>
        <v>0</v>
      </c>
      <c r="AM67" s="758">
        <f t="shared" si="16"/>
        <v>6016</v>
      </c>
      <c r="AN67" s="52" t="str">
        <f t="shared" si="5"/>
        <v>45EPSI03</v>
      </c>
      <c r="AO67" s="487" t="s">
        <v>274</v>
      </c>
      <c r="AP67" s="489">
        <v>45</v>
      </c>
      <c r="AQ67" s="487" t="s">
        <v>5</v>
      </c>
      <c r="AR67" s="488">
        <v>1161</v>
      </c>
    </row>
    <row r="68" spans="2:44">
      <c r="B68" s="52" t="str">
        <f>CONCATENATE(U66,$V$4)</f>
        <v>86EPSS40</v>
      </c>
      <c r="C68" s="52" t="str">
        <f>CONCATENATE(U66,$W$4)</f>
        <v>86EPSI03</v>
      </c>
      <c r="D68" s="52" t="str">
        <f>CONCATENATE(U66,$X$4)</f>
        <v>86ESS002</v>
      </c>
      <c r="E68" s="52" t="str">
        <f>CONCATENATE(U66,$Y$4)</f>
        <v>86ESS024</v>
      </c>
      <c r="F68" s="52" t="str">
        <f>CONCATENATE(U66,$Z$4)</f>
        <v>86ESS091</v>
      </c>
      <c r="G68" s="52" t="str">
        <f>CONCATENATE(U66,$AA$4)</f>
        <v>86EPSS41</v>
      </c>
      <c r="H68" s="52" t="str">
        <f>CONCATENATE(U66,$AB$4)</f>
        <v>86EPSS10</v>
      </c>
      <c r="I68" s="52" t="str">
        <f>CONCATENATE(U66,$AC$4)</f>
        <v>86EPSS16</v>
      </c>
      <c r="J68" s="52" t="str">
        <f>CONCATENATE(U66,$AD$4)</f>
        <v>86EPSS37</v>
      </c>
      <c r="K68" s="52" t="str">
        <f>CONCATENATE(U66,$AE$4)</f>
        <v>86EPSS02</v>
      </c>
      <c r="L68" s="52" t="str">
        <f>CONCATENATE(U66,$AF$4)</f>
        <v>86EPSS23</v>
      </c>
      <c r="M68" s="52" t="str">
        <f>CONCATENATE(U66,$AG$4)</f>
        <v>86EPSS44</v>
      </c>
      <c r="N68" s="52" t="str">
        <f>CONCATENATE(U66,$AH$4)</f>
        <v>86EPSS18</v>
      </c>
      <c r="O68" s="52" t="str">
        <f>CONCATENATE(U66,$AI$4)</f>
        <v>86EPSS05</v>
      </c>
      <c r="P68" s="52" t="str">
        <f>CONCATENATE(U66,$AJ$4)</f>
        <v>86EPSS17</v>
      </c>
      <c r="Q68" s="52" t="str">
        <f>CONCATENATE(U66,$AK$4)</f>
        <v>86ESS118</v>
      </c>
      <c r="R68" s="52" t="str">
        <f>CONCATENATE(U66,$AL$4)</f>
        <v>86EPSS33</v>
      </c>
      <c r="S68" s="720" t="s">
        <v>76</v>
      </c>
      <c r="T68" s="720" t="s">
        <v>239</v>
      </c>
      <c r="U68" s="739">
        <v>134</v>
      </c>
      <c r="V68" s="707">
        <f>IFERROR(VLOOKUP(B70,$AN$10:$AR$932,5,0),0)</f>
        <v>6134</v>
      </c>
      <c r="W68" s="708">
        <f>IFERROR(VLOOKUP(C70,$AN$10:$AR$932,5,0),0)</f>
        <v>0</v>
      </c>
      <c r="X68" s="708">
        <f>IFERROR(VLOOKUP(D70,$AN$10:$AR$932,5,0),0)</f>
        <v>0</v>
      </c>
      <c r="Y68" s="708">
        <f>IFERROR(VLOOKUP(E70,$AN$10:$AR$932,5,0),0)</f>
        <v>0</v>
      </c>
      <c r="Z68" s="708">
        <f>IFERROR(VLOOKUP(F70,$AN$10:$AR$932,5,0),0)</f>
        <v>0</v>
      </c>
      <c r="AA68" s="753">
        <f>IFERROR(VLOOKUP(G70,$AN$10:$AR$932,5,0),0)</f>
        <v>0</v>
      </c>
      <c r="AB68" s="707">
        <f>IFERROR(VLOOKUP(H70,$AN$10:$AR$932,5,0),0)</f>
        <v>0</v>
      </c>
      <c r="AC68" s="708">
        <f>IFERROR(VLOOKUP(I70,$AN$10:$AR$932,5,0),0)</f>
        <v>0</v>
      </c>
      <c r="AD68" s="708">
        <f>IFERROR(VLOOKUP(J70,$AN$10:$AR$932,5,0),0)</f>
        <v>11</v>
      </c>
      <c r="AE68" s="708">
        <f>IFERROR(VLOOKUP(K70,$AN$10:$AR$932,5,0),0)</f>
        <v>0</v>
      </c>
      <c r="AF68" s="708">
        <f>IFERROR(VLOOKUP(L70,$AN$10:$AR$932,5,0),0)</f>
        <v>0</v>
      </c>
      <c r="AG68" s="708">
        <f>IFERROR(VLOOKUP(M70,$AN$10:$AR$932,5,0),0)</f>
        <v>65</v>
      </c>
      <c r="AH68" s="708">
        <f>IFERROR(VLOOKUP(N70,$AN$10:$AR$932,5,0),0)</f>
        <v>0</v>
      </c>
      <c r="AI68" s="708">
        <f>IFERROR(VLOOKUP(O70,$AN$10:$AR$932,5,0),0)</f>
        <v>0</v>
      </c>
      <c r="AJ68" s="708">
        <f>IFERROR(VLOOKUP(P70,$AN$10:$AR$932,5,0),0)</f>
        <v>0</v>
      </c>
      <c r="AK68" s="708">
        <f>IFERROR(VLOOKUP(Q70,$AN$10:$AR$932,5,0),0)</f>
        <v>0</v>
      </c>
      <c r="AL68" s="753">
        <f>IFERROR(VLOOKUP(R70,$AN$10:$AR$932,5,0),0)</f>
        <v>0</v>
      </c>
      <c r="AM68" s="758">
        <f t="shared" si="16"/>
        <v>6210</v>
      </c>
      <c r="AN68" s="52" t="str">
        <f t="shared" si="5"/>
        <v>45EPSS10</v>
      </c>
      <c r="AO68" s="487" t="s">
        <v>274</v>
      </c>
      <c r="AP68" s="489">
        <v>45</v>
      </c>
      <c r="AQ68" s="487" t="s">
        <v>583</v>
      </c>
      <c r="AR68" s="488">
        <v>609</v>
      </c>
    </row>
    <row r="69" spans="2:44">
      <c r="B69" s="52" t="str">
        <f>CONCATENATE(U67,$V$4)</f>
        <v>107EPSS40</v>
      </c>
      <c r="C69" s="52" t="str">
        <f>CONCATENATE(U67,$W$4)</f>
        <v>107EPSI03</v>
      </c>
      <c r="D69" s="52" t="str">
        <f>CONCATENATE(U67,$X$4)</f>
        <v>107ESS002</v>
      </c>
      <c r="E69" s="52" t="str">
        <f>CONCATENATE(U67,$Y$4)</f>
        <v>107ESS024</v>
      </c>
      <c r="F69" s="52" t="str">
        <f>CONCATENATE(U67,$Z$4)</f>
        <v>107ESS091</v>
      </c>
      <c r="G69" s="52" t="str">
        <f>CONCATENATE(U67,$AA$4)</f>
        <v>107EPSS41</v>
      </c>
      <c r="H69" s="52" t="str">
        <f>CONCATENATE(U67,$AB$4)</f>
        <v>107EPSS10</v>
      </c>
      <c r="I69" s="52" t="str">
        <f>CONCATENATE(U67,$AC$4)</f>
        <v>107EPSS16</v>
      </c>
      <c r="J69" s="52" t="str">
        <f>CONCATENATE(U67,$AD$4)</f>
        <v>107EPSS37</v>
      </c>
      <c r="K69" s="52" t="str">
        <f>CONCATENATE(U67,$AE$4)</f>
        <v>107EPSS02</v>
      </c>
      <c r="L69" s="52" t="str">
        <f>CONCATENATE(U67,$AF$4)</f>
        <v>107EPSS23</v>
      </c>
      <c r="M69" s="52" t="str">
        <f>CONCATENATE(U67,$AG$4)</f>
        <v>107EPSS44</v>
      </c>
      <c r="N69" s="52" t="str">
        <f>CONCATENATE(U67,$AH$4)</f>
        <v>107EPSS18</v>
      </c>
      <c r="O69" s="52" t="str">
        <f>CONCATENATE(U67,$AI$4)</f>
        <v>107EPSS05</v>
      </c>
      <c r="P69" s="52" t="str">
        <f>CONCATENATE(U67,$AJ$4)</f>
        <v>107EPSS17</v>
      </c>
      <c r="Q69" s="52" t="str">
        <f>CONCATENATE(U67,$AK$4)</f>
        <v>107ESS118</v>
      </c>
      <c r="R69" s="52" t="str">
        <f>CONCATENATE(U67,$AL$4)</f>
        <v>107EPSS33</v>
      </c>
      <c r="S69" s="720" t="s">
        <v>128</v>
      </c>
      <c r="T69" s="720" t="s">
        <v>239</v>
      </c>
      <c r="U69" s="739">
        <v>150</v>
      </c>
      <c r="V69" s="707">
        <f>IFERROR(VLOOKUP(B71,$AN$10:$AR$932,5,0),0)</f>
        <v>1408</v>
      </c>
      <c r="W69" s="708">
        <f>IFERROR(VLOOKUP(C71,$AN$10:$AR$932,5,0),0)</f>
        <v>0</v>
      </c>
      <c r="X69" s="708">
        <f>IFERROR(VLOOKUP(D71,$AN$10:$AR$932,5,0),0)</f>
        <v>0</v>
      </c>
      <c r="Y69" s="708">
        <f>IFERROR(VLOOKUP(E71,$AN$10:$AR$932,5,0),0)</f>
        <v>0</v>
      </c>
      <c r="Z69" s="708">
        <f>IFERROR(VLOOKUP(F71,$AN$10:$AR$932,5,0),0)</f>
        <v>0</v>
      </c>
      <c r="AA69" s="753">
        <f>IFERROR(VLOOKUP(G71,$AN$10:$AR$932,5,0),0)</f>
        <v>0</v>
      </c>
      <c r="AB69" s="707">
        <f>IFERROR(VLOOKUP(H71,$AN$10:$AR$932,5,0),0)</f>
        <v>0</v>
      </c>
      <c r="AC69" s="708">
        <f>IFERROR(VLOOKUP(I71,$AN$10:$AR$932,5,0),0)</f>
        <v>0</v>
      </c>
      <c r="AD69" s="708">
        <f>IFERROR(VLOOKUP(J71,$AN$10:$AR$932,5,0),0)</f>
        <v>35</v>
      </c>
      <c r="AE69" s="708">
        <f>IFERROR(VLOOKUP(K71,$AN$10:$AR$932,5,0),0)</f>
        <v>0</v>
      </c>
      <c r="AF69" s="708">
        <f>IFERROR(VLOOKUP(L71,$AN$10:$AR$932,5,0),0)</f>
        <v>0</v>
      </c>
      <c r="AG69" s="708">
        <f>IFERROR(VLOOKUP(M71,$AN$10:$AR$932,5,0),0)</f>
        <v>140</v>
      </c>
      <c r="AH69" s="708">
        <f>IFERROR(VLOOKUP(N71,$AN$10:$AR$932,5,0),0)</f>
        <v>0</v>
      </c>
      <c r="AI69" s="708">
        <f>IFERROR(VLOOKUP(O71,$AN$10:$AR$932,5,0),0)</f>
        <v>0</v>
      </c>
      <c r="AJ69" s="708">
        <f>IFERROR(VLOOKUP(P71,$AN$10:$AR$932,5,0),0)</f>
        <v>0</v>
      </c>
      <c r="AK69" s="708">
        <f>IFERROR(VLOOKUP(Q71,$AN$10:$AR$932,5,0),0)</f>
        <v>0</v>
      </c>
      <c r="AL69" s="753">
        <f>IFERROR(VLOOKUP(R71,$AN$10:$AR$932,5,0),0)</f>
        <v>0</v>
      </c>
      <c r="AM69" s="758">
        <f t="shared" si="16"/>
        <v>1583</v>
      </c>
      <c r="AN69" s="52" t="str">
        <f t="shared" si="5"/>
        <v>45EPSS16</v>
      </c>
      <c r="AO69" s="487" t="s">
        <v>274</v>
      </c>
      <c r="AP69" s="489">
        <v>45</v>
      </c>
      <c r="AQ69" s="487" t="s">
        <v>587</v>
      </c>
      <c r="AR69" s="488">
        <v>3179</v>
      </c>
    </row>
    <row r="70" spans="2:44">
      <c r="B70" s="52" t="str">
        <f>CONCATENATE(U68,$V$4)</f>
        <v>134EPSS40</v>
      </c>
      <c r="C70" s="52" t="str">
        <f>CONCATENATE(U68,$W$4)</f>
        <v>134EPSI03</v>
      </c>
      <c r="D70" s="52" t="str">
        <f>CONCATENATE(U68,$X$4)</f>
        <v>134ESS002</v>
      </c>
      <c r="E70" s="52" t="str">
        <f>CONCATENATE(U68,$Y$4)</f>
        <v>134ESS024</v>
      </c>
      <c r="F70" s="52" t="str">
        <f>CONCATENATE(U68,$Z$4)</f>
        <v>134ESS091</v>
      </c>
      <c r="G70" s="52" t="str">
        <f>CONCATENATE(U68,$AA$4)</f>
        <v>134EPSS41</v>
      </c>
      <c r="H70" s="52" t="str">
        <f>CONCATENATE(U68,$AB$4)</f>
        <v>134EPSS10</v>
      </c>
      <c r="I70" s="52" t="str">
        <f>CONCATENATE(U68,$AC$4)</f>
        <v>134EPSS16</v>
      </c>
      <c r="J70" s="52" t="str">
        <f>CONCATENATE(U68,$AD$4)</f>
        <v>134EPSS37</v>
      </c>
      <c r="K70" s="52" t="str">
        <f>CONCATENATE(U68,$AE$4)</f>
        <v>134EPSS02</v>
      </c>
      <c r="L70" s="52" t="str">
        <f>CONCATENATE(U68,$AF$4)</f>
        <v>134EPSS23</v>
      </c>
      <c r="M70" s="52" t="str">
        <f>CONCATENATE(U68,$AG$4)</f>
        <v>134EPSS44</v>
      </c>
      <c r="N70" s="52" t="str">
        <f>CONCATENATE(U68,$AH$4)</f>
        <v>134EPSS18</v>
      </c>
      <c r="O70" s="52" t="str">
        <f>CONCATENATE(U68,$AI$4)</f>
        <v>134EPSS05</v>
      </c>
      <c r="P70" s="52" t="str">
        <f>CONCATENATE(U68,$AJ$4)</f>
        <v>134EPSS17</v>
      </c>
      <c r="Q70" s="52" t="str">
        <f>CONCATENATE(U68,$AK$4)</f>
        <v>134ESS118</v>
      </c>
      <c r="R70" s="52" t="str">
        <f>CONCATENATE(U68,$AL$4)</f>
        <v>134EPSS33</v>
      </c>
      <c r="S70" s="720" t="s">
        <v>109</v>
      </c>
      <c r="T70" s="720" t="s">
        <v>239</v>
      </c>
      <c r="U70" s="739">
        <v>237</v>
      </c>
      <c r="V70" s="707">
        <f>IFERROR(VLOOKUP(B72,$AN$10:$AR$932,5,0),0)</f>
        <v>5530</v>
      </c>
      <c r="W70" s="708">
        <f>IFERROR(VLOOKUP(C72,$AN$10:$AR$932,5,0),0)</f>
        <v>0</v>
      </c>
      <c r="X70" s="708">
        <f>IFERROR(VLOOKUP(D72,$AN$10:$AR$932,5,0),0)</f>
        <v>0</v>
      </c>
      <c r="Y70" s="708">
        <f>IFERROR(VLOOKUP(E72,$AN$10:$AR$932,5,0),0)</f>
        <v>0</v>
      </c>
      <c r="Z70" s="708">
        <f>IFERROR(VLOOKUP(F72,$AN$10:$AR$932,5,0),0)</f>
        <v>0</v>
      </c>
      <c r="AA70" s="753">
        <f>IFERROR(VLOOKUP(G72,$AN$10:$AR$932,5,0),0)</f>
        <v>0</v>
      </c>
      <c r="AB70" s="707">
        <f>IFERROR(VLOOKUP(H72,$AN$10:$AR$932,5,0),0)</f>
        <v>200</v>
      </c>
      <c r="AC70" s="708">
        <f>IFERROR(VLOOKUP(I72,$AN$10:$AR$932,5,0),0)</f>
        <v>4</v>
      </c>
      <c r="AD70" s="708">
        <f>IFERROR(VLOOKUP(J72,$AN$10:$AR$932,5,0),0)</f>
        <v>35</v>
      </c>
      <c r="AE70" s="708">
        <f>IFERROR(VLOOKUP(K72,$AN$10:$AR$932,5,0),0)</f>
        <v>40</v>
      </c>
      <c r="AF70" s="708">
        <f>IFERROR(VLOOKUP(L72,$AN$10:$AR$932,5,0),0)</f>
        <v>0</v>
      </c>
      <c r="AG70" s="708">
        <f>IFERROR(VLOOKUP(M72,$AN$10:$AR$932,5,0),0)</f>
        <v>190</v>
      </c>
      <c r="AH70" s="708">
        <f>IFERROR(VLOOKUP(N72,$AN$10:$AR$932,5,0),0)</f>
        <v>0</v>
      </c>
      <c r="AI70" s="708">
        <f>IFERROR(VLOOKUP(O72,$AN$10:$AR$932,5,0),0)</f>
        <v>0</v>
      </c>
      <c r="AJ70" s="708">
        <f>IFERROR(VLOOKUP(P72,$AN$10:$AR$932,5,0),0)</f>
        <v>0</v>
      </c>
      <c r="AK70" s="708">
        <f>IFERROR(VLOOKUP(Q72,$AN$10:$AR$932,5,0),0)</f>
        <v>0</v>
      </c>
      <c r="AL70" s="753">
        <f>IFERROR(VLOOKUP(R72,$AN$10:$AR$932,5,0),0)</f>
        <v>0</v>
      </c>
      <c r="AM70" s="758">
        <f t="shared" si="16"/>
        <v>5999</v>
      </c>
      <c r="AN70" s="52" t="str">
        <f t="shared" si="5"/>
        <v>45EPSS37</v>
      </c>
      <c r="AO70" s="487" t="s">
        <v>274</v>
      </c>
      <c r="AP70" s="489">
        <v>45</v>
      </c>
      <c r="AQ70" s="487" t="s">
        <v>597</v>
      </c>
      <c r="AR70" s="488">
        <v>1491</v>
      </c>
    </row>
    <row r="71" spans="2:44">
      <c r="B71" s="52" t="str">
        <f>CONCATENATE(U69,$V$4)</f>
        <v>150EPSS40</v>
      </c>
      <c r="C71" s="52" t="str">
        <f>CONCATENATE(U69,$W$4)</f>
        <v>150EPSI03</v>
      </c>
      <c r="D71" s="52" t="str">
        <f>CONCATENATE(U69,$X$4)</f>
        <v>150ESS002</v>
      </c>
      <c r="E71" s="52" t="str">
        <f>CONCATENATE(U69,$Y$4)</f>
        <v>150ESS024</v>
      </c>
      <c r="F71" s="52" t="str">
        <f>CONCATENATE(U69,$Z$4)</f>
        <v>150ESS091</v>
      </c>
      <c r="G71" s="52" t="str">
        <f>CONCATENATE(U69,$AA$4)</f>
        <v>150EPSS41</v>
      </c>
      <c r="H71" s="52" t="str">
        <f>CONCATENATE(U69,$AB$4)</f>
        <v>150EPSS10</v>
      </c>
      <c r="I71" s="52" t="str">
        <f>CONCATENATE(U69,$AC$4)</f>
        <v>150EPSS16</v>
      </c>
      <c r="J71" s="52" t="str">
        <f>CONCATENATE(U69,$AD$4)</f>
        <v>150EPSS37</v>
      </c>
      <c r="K71" s="52" t="str">
        <f>CONCATENATE(U69,$AE$4)</f>
        <v>150EPSS02</v>
      </c>
      <c r="L71" s="52" t="str">
        <f>CONCATENATE(U69,$AF$4)</f>
        <v>150EPSS23</v>
      </c>
      <c r="M71" s="52" t="str">
        <f>CONCATENATE(U69,$AG$4)</f>
        <v>150EPSS44</v>
      </c>
      <c r="N71" s="52" t="str">
        <f>CONCATENATE(U69,$AH$4)</f>
        <v>150EPSS18</v>
      </c>
      <c r="O71" s="52" t="str">
        <f>CONCATENATE(U69,$AI$4)</f>
        <v>150EPSS05</v>
      </c>
      <c r="P71" s="52" t="str">
        <f>CONCATENATE(U69,$AJ$4)</f>
        <v>150EPSS17</v>
      </c>
      <c r="Q71" s="52" t="str">
        <f>CONCATENATE(U69,$AK$4)</f>
        <v>150ESS118</v>
      </c>
      <c r="R71" s="52" t="str">
        <f>CONCATENATE(U69,$AL$4)</f>
        <v>150EPSS33</v>
      </c>
      <c r="S71" s="720" t="s">
        <v>129</v>
      </c>
      <c r="T71" s="720" t="s">
        <v>239</v>
      </c>
      <c r="U71" s="739">
        <v>264</v>
      </c>
      <c r="V71" s="707">
        <f>IFERROR(VLOOKUP(B73,$AN$10:$AR$932,5,0),0)</f>
        <v>2341</v>
      </c>
      <c r="W71" s="708">
        <f>IFERROR(VLOOKUP(C73,$AN$10:$AR$932,5,0),0)</f>
        <v>0</v>
      </c>
      <c r="X71" s="708">
        <f>IFERROR(VLOOKUP(D73,$AN$10:$AR$932,5,0),0)</f>
        <v>0</v>
      </c>
      <c r="Y71" s="708">
        <f>IFERROR(VLOOKUP(E73,$AN$10:$AR$932,5,0),0)</f>
        <v>0</v>
      </c>
      <c r="Z71" s="708">
        <f>IFERROR(VLOOKUP(F73,$AN$10:$AR$932,5,0),0)</f>
        <v>0</v>
      </c>
      <c r="AA71" s="753">
        <f>IFERROR(VLOOKUP(G73,$AN$10:$AR$932,5,0),0)</f>
        <v>0</v>
      </c>
      <c r="AB71" s="707">
        <f>IFERROR(VLOOKUP(H73,$AN$10:$AR$932,5,0),0)</f>
        <v>0</v>
      </c>
      <c r="AC71" s="708">
        <f>IFERROR(VLOOKUP(I73,$AN$10:$AR$932,5,0),0)</f>
        <v>0</v>
      </c>
      <c r="AD71" s="708">
        <f>IFERROR(VLOOKUP(J73,$AN$10:$AR$932,5,0),0)</f>
        <v>85</v>
      </c>
      <c r="AE71" s="708">
        <f>IFERROR(VLOOKUP(K73,$AN$10:$AR$932,5,0),0)</f>
        <v>22</v>
      </c>
      <c r="AF71" s="708">
        <f>IFERROR(VLOOKUP(L73,$AN$10:$AR$932,5,0),0)</f>
        <v>0</v>
      </c>
      <c r="AG71" s="708">
        <f>IFERROR(VLOOKUP(M73,$AN$10:$AR$932,5,0),0)</f>
        <v>75</v>
      </c>
      <c r="AH71" s="708">
        <f>IFERROR(VLOOKUP(N73,$AN$10:$AR$932,5,0),0)</f>
        <v>0</v>
      </c>
      <c r="AI71" s="708">
        <f>IFERROR(VLOOKUP(O73,$AN$10:$AR$932,5,0),0)</f>
        <v>0</v>
      </c>
      <c r="AJ71" s="708">
        <f>IFERROR(VLOOKUP(P73,$AN$10:$AR$932,5,0),0)</f>
        <v>0</v>
      </c>
      <c r="AK71" s="708">
        <f>IFERROR(VLOOKUP(Q73,$AN$10:$AR$932,5,0),0)</f>
        <v>0</v>
      </c>
      <c r="AL71" s="753">
        <f>IFERROR(VLOOKUP(R73,$AN$10:$AR$932,5,0),0)</f>
        <v>0</v>
      </c>
      <c r="AM71" s="758">
        <f t="shared" si="16"/>
        <v>2523</v>
      </c>
      <c r="AN71" s="52" t="str">
        <f t="shared" si="5"/>
        <v>45EPSS40</v>
      </c>
      <c r="AO71" s="487" t="s">
        <v>274</v>
      </c>
      <c r="AP71" s="489">
        <v>45</v>
      </c>
      <c r="AQ71" s="487" t="s">
        <v>889</v>
      </c>
      <c r="AR71" s="488">
        <v>41297</v>
      </c>
    </row>
    <row r="72" spans="2:44">
      <c r="B72" s="52" t="str">
        <f>CONCATENATE(U70,$V$4)</f>
        <v>237EPSS40</v>
      </c>
      <c r="C72" s="52" t="str">
        <f>CONCATENATE(U70,$W$4)</f>
        <v>237EPSI03</v>
      </c>
      <c r="D72" s="52" t="str">
        <f>CONCATENATE(U70,$X$4)</f>
        <v>237ESS002</v>
      </c>
      <c r="E72" s="52" t="str">
        <f>CONCATENATE(U70,$Y$4)</f>
        <v>237ESS024</v>
      </c>
      <c r="F72" s="52" t="str">
        <f>CONCATENATE(U70,$Z$4)</f>
        <v>237ESS091</v>
      </c>
      <c r="G72" s="52" t="str">
        <f>CONCATENATE(U70,$AA$4)</f>
        <v>237EPSS41</v>
      </c>
      <c r="H72" s="52" t="str">
        <f>CONCATENATE(U70,$AB$4)</f>
        <v>237EPSS10</v>
      </c>
      <c r="I72" s="52" t="str">
        <f>CONCATENATE(U70,$AC$4)</f>
        <v>237EPSS16</v>
      </c>
      <c r="J72" s="52" t="str">
        <f>CONCATENATE(U70,$AD$4)</f>
        <v>237EPSS37</v>
      </c>
      <c r="K72" s="52" t="str">
        <f>CONCATENATE(U70,$AE$4)</f>
        <v>237EPSS02</v>
      </c>
      <c r="L72" s="52" t="str">
        <f>CONCATENATE(U70,$AF$4)</f>
        <v>237EPSS23</v>
      </c>
      <c r="M72" s="52" t="str">
        <f>CONCATENATE(U70,$AG$4)</f>
        <v>237EPSS44</v>
      </c>
      <c r="N72" s="52" t="str">
        <f>CONCATENATE(U70,$AH$4)</f>
        <v>237EPSS18</v>
      </c>
      <c r="O72" s="52" t="str">
        <f>CONCATENATE(U70,$AI$4)</f>
        <v>237EPSS05</v>
      </c>
      <c r="P72" s="52" t="str">
        <f>CONCATENATE(U70,$AJ$4)</f>
        <v>237EPSS17</v>
      </c>
      <c r="Q72" s="52" t="str">
        <f>CONCATENATE(U70,$AK$4)</f>
        <v>237ESS118</v>
      </c>
      <c r="R72" s="52" t="str">
        <f>CONCATENATE(U70,$AL$4)</f>
        <v>237EPSS33</v>
      </c>
      <c r="S72" s="720" t="s">
        <v>228</v>
      </c>
      <c r="T72" s="720" t="s">
        <v>239</v>
      </c>
      <c r="U72" s="739">
        <v>310</v>
      </c>
      <c r="V72" s="707">
        <f>IFERROR(VLOOKUP(B74,$AN$10:$AR$932,5,0),0)</f>
        <v>4717</v>
      </c>
      <c r="W72" s="708">
        <f>IFERROR(VLOOKUP(C74,$AN$10:$AR$932,5,0),0)</f>
        <v>0</v>
      </c>
      <c r="X72" s="708">
        <f>IFERROR(VLOOKUP(D74,$AN$10:$AR$932,5,0),0)</f>
        <v>0</v>
      </c>
      <c r="Y72" s="708">
        <f>IFERROR(VLOOKUP(E74,$AN$10:$AR$932,5,0),0)</f>
        <v>0</v>
      </c>
      <c r="Z72" s="708">
        <f>IFERROR(VLOOKUP(F74,$AN$10:$AR$932,5,0),0)</f>
        <v>0</v>
      </c>
      <c r="AA72" s="753">
        <f>IFERROR(VLOOKUP(G74,$AN$10:$AR$932,5,0),0)</f>
        <v>0</v>
      </c>
      <c r="AB72" s="707">
        <f>IFERROR(VLOOKUP(H74,$AN$10:$AR$932,5,0),0)</f>
        <v>0</v>
      </c>
      <c r="AC72" s="708">
        <f>IFERROR(VLOOKUP(I74,$AN$10:$AR$932,5,0),0)</f>
        <v>1</v>
      </c>
      <c r="AD72" s="708">
        <f>IFERROR(VLOOKUP(J74,$AN$10:$AR$932,5,0),0)</f>
        <v>44</v>
      </c>
      <c r="AE72" s="708">
        <f>IFERROR(VLOOKUP(K74,$AN$10:$AR$932,5,0),0)</f>
        <v>0</v>
      </c>
      <c r="AF72" s="708">
        <f>IFERROR(VLOOKUP(L74,$AN$10:$AR$932,5,0),0)</f>
        <v>0</v>
      </c>
      <c r="AG72" s="708">
        <f>IFERROR(VLOOKUP(M74,$AN$10:$AR$932,5,0),0)</f>
        <v>257</v>
      </c>
      <c r="AH72" s="708">
        <f>IFERROR(VLOOKUP(N74,$AN$10:$AR$932,5,0),0)</f>
        <v>0</v>
      </c>
      <c r="AI72" s="708">
        <f>IFERROR(VLOOKUP(O74,$AN$10:$AR$932,5,0),0)</f>
        <v>0</v>
      </c>
      <c r="AJ72" s="708">
        <f>IFERROR(VLOOKUP(P74,$AN$10:$AR$932,5,0),0)</f>
        <v>0</v>
      </c>
      <c r="AK72" s="708">
        <f>IFERROR(VLOOKUP(Q74,$AN$10:$AR$932,5,0),0)</f>
        <v>0</v>
      </c>
      <c r="AL72" s="753">
        <f>IFERROR(VLOOKUP(R74,$AN$10:$AR$932,5,0),0)</f>
        <v>0</v>
      </c>
      <c r="AM72" s="758">
        <f t="shared" si="16"/>
        <v>5019</v>
      </c>
      <c r="AN72" s="52" t="str">
        <f t="shared" si="5"/>
        <v>45EPSS41</v>
      </c>
      <c r="AO72" s="487" t="s">
        <v>274</v>
      </c>
      <c r="AP72" s="489">
        <v>45</v>
      </c>
      <c r="AQ72" s="487" t="s">
        <v>926</v>
      </c>
      <c r="AR72" s="488">
        <v>9</v>
      </c>
    </row>
    <row r="73" spans="2:44">
      <c r="B73" s="52" t="str">
        <f>CONCATENATE(U71,$V$4)</f>
        <v>264EPSS40</v>
      </c>
      <c r="C73" s="52" t="str">
        <f>CONCATENATE(U71,$W$4)</f>
        <v>264EPSI03</v>
      </c>
      <c r="D73" s="52" t="str">
        <f>CONCATENATE(U71,$X$4)</f>
        <v>264ESS002</v>
      </c>
      <c r="E73" s="52" t="str">
        <f>CONCATENATE(U71,$Y$4)</f>
        <v>264ESS024</v>
      </c>
      <c r="F73" s="52" t="str">
        <f>CONCATENATE(U71,$Z$4)</f>
        <v>264ESS091</v>
      </c>
      <c r="G73" s="52" t="str">
        <f>CONCATENATE(U71,$AA$4)</f>
        <v>264EPSS41</v>
      </c>
      <c r="H73" s="52" t="str">
        <f>CONCATENATE(U71,$AB$4)</f>
        <v>264EPSS10</v>
      </c>
      <c r="I73" s="52" t="str">
        <f>CONCATENATE(U71,$AC$4)</f>
        <v>264EPSS16</v>
      </c>
      <c r="J73" s="52" t="str">
        <f>CONCATENATE(U71,$AD$4)</f>
        <v>264EPSS37</v>
      </c>
      <c r="K73" s="52" t="str">
        <f>CONCATENATE(U71,$AE$4)</f>
        <v>264EPSS02</v>
      </c>
      <c r="L73" s="52" t="str">
        <f>CONCATENATE(U71,$AF$4)</f>
        <v>264EPSS23</v>
      </c>
      <c r="M73" s="52" t="str">
        <f>CONCATENATE(U71,$AG$4)</f>
        <v>264EPSS44</v>
      </c>
      <c r="N73" s="52" t="str">
        <f>CONCATENATE(U71,$AH$4)</f>
        <v>264EPSS18</v>
      </c>
      <c r="O73" s="52" t="str">
        <f>CONCATENATE(U71,$AI$4)</f>
        <v>264EPSS05</v>
      </c>
      <c r="P73" s="52" t="str">
        <f>CONCATENATE(U71,$AJ$4)</f>
        <v>264EPSS17</v>
      </c>
      <c r="Q73" s="52" t="str">
        <f>CONCATENATE(U71,$AK$4)</f>
        <v>264ESS118</v>
      </c>
      <c r="R73" s="52" t="str">
        <f>CONCATENATE(U71,$AL$4)</f>
        <v>264EPSS33</v>
      </c>
      <c r="S73" s="720" t="s">
        <v>44</v>
      </c>
      <c r="T73" s="720" t="s">
        <v>239</v>
      </c>
      <c r="U73" s="739">
        <v>315</v>
      </c>
      <c r="V73" s="707">
        <f>IFERROR(VLOOKUP(B75,$AN$10:$AR$932,5,0),0)</f>
        <v>3775</v>
      </c>
      <c r="W73" s="708">
        <f>IFERROR(VLOOKUP(C75,$AN$10:$AR$932,5,0),0)</f>
        <v>0</v>
      </c>
      <c r="X73" s="708">
        <f>IFERROR(VLOOKUP(D75,$AN$10:$AR$932,5,0),0)</f>
        <v>0</v>
      </c>
      <c r="Y73" s="708">
        <f>IFERROR(VLOOKUP(E75,$AN$10:$AR$932,5,0),0)</f>
        <v>0</v>
      </c>
      <c r="Z73" s="708">
        <f>IFERROR(VLOOKUP(F75,$AN$10:$AR$932,5,0),0)</f>
        <v>0</v>
      </c>
      <c r="AA73" s="753">
        <f>IFERROR(VLOOKUP(G75,$AN$10:$AR$932,5,0),0)</f>
        <v>1</v>
      </c>
      <c r="AB73" s="707">
        <f>IFERROR(VLOOKUP(H75,$AN$10:$AR$932,5,0),0)</f>
        <v>0</v>
      </c>
      <c r="AC73" s="708">
        <f>IFERROR(VLOOKUP(I75,$AN$10:$AR$932,5,0),0)</f>
        <v>0</v>
      </c>
      <c r="AD73" s="708">
        <f>IFERROR(VLOOKUP(J75,$AN$10:$AR$932,5,0),0)</f>
        <v>30</v>
      </c>
      <c r="AE73" s="708">
        <f>IFERROR(VLOOKUP(K75,$AN$10:$AR$932,5,0),0)</f>
        <v>0</v>
      </c>
      <c r="AF73" s="708">
        <f>IFERROR(VLOOKUP(L75,$AN$10:$AR$932,5,0),0)</f>
        <v>0</v>
      </c>
      <c r="AG73" s="708">
        <f>IFERROR(VLOOKUP(M75,$AN$10:$AR$932,5,0),0)</f>
        <v>240</v>
      </c>
      <c r="AH73" s="708">
        <f>IFERROR(VLOOKUP(N75,$AN$10:$AR$932,5,0),0)</f>
        <v>0</v>
      </c>
      <c r="AI73" s="708">
        <f>IFERROR(VLOOKUP(O75,$AN$10:$AR$932,5,0),0)</f>
        <v>0</v>
      </c>
      <c r="AJ73" s="708">
        <f>IFERROR(VLOOKUP(P75,$AN$10:$AR$932,5,0),0)</f>
        <v>0</v>
      </c>
      <c r="AK73" s="708">
        <f>IFERROR(VLOOKUP(Q75,$AN$10:$AR$932,5,0),0)</f>
        <v>0</v>
      </c>
      <c r="AL73" s="753">
        <f>IFERROR(VLOOKUP(R75,$AN$10:$AR$932,5,0),0)</f>
        <v>0</v>
      </c>
      <c r="AM73" s="758">
        <f t="shared" si="16"/>
        <v>4046</v>
      </c>
      <c r="AN73" s="52" t="str">
        <f t="shared" si="5"/>
        <v>45EPSS44</v>
      </c>
      <c r="AO73" s="487" t="s">
        <v>274</v>
      </c>
      <c r="AP73" s="489">
        <v>45</v>
      </c>
      <c r="AQ73" s="487" t="s">
        <v>1069</v>
      </c>
      <c r="AR73" s="488">
        <v>2098</v>
      </c>
    </row>
    <row r="74" spans="2:44">
      <c r="B74" s="52" t="str">
        <f>CONCATENATE(U72,$V$4)</f>
        <v>310EPSS40</v>
      </c>
      <c r="C74" s="52" t="str">
        <f>CONCATENATE(U72,$W$4)</f>
        <v>310EPSI03</v>
      </c>
      <c r="D74" s="52" t="str">
        <f>CONCATENATE(U72,$X$4)</f>
        <v>310ESS002</v>
      </c>
      <c r="E74" s="52" t="str">
        <f>CONCATENATE(U72,$Y$4)</f>
        <v>310ESS024</v>
      </c>
      <c r="F74" s="52" t="str">
        <f>CONCATENATE(U72,$Z$4)</f>
        <v>310ESS091</v>
      </c>
      <c r="G74" s="52" t="str">
        <f>CONCATENATE(U72,$AA$4)</f>
        <v>310EPSS41</v>
      </c>
      <c r="H74" s="52" t="str">
        <f>CONCATENATE(U72,$AB$4)</f>
        <v>310EPSS10</v>
      </c>
      <c r="I74" s="52" t="str">
        <f>CONCATENATE(U72,$AC$4)</f>
        <v>310EPSS16</v>
      </c>
      <c r="J74" s="52" t="str">
        <f>CONCATENATE(U72,$AD$4)</f>
        <v>310EPSS37</v>
      </c>
      <c r="K74" s="52" t="str">
        <f>CONCATENATE(U72,$AE$4)</f>
        <v>310EPSS02</v>
      </c>
      <c r="L74" s="52" t="str">
        <f>CONCATENATE(U72,$AF$4)</f>
        <v>310EPSS23</v>
      </c>
      <c r="M74" s="52" t="str">
        <f>CONCATENATE(U72,$AG$4)</f>
        <v>310EPSS44</v>
      </c>
      <c r="N74" s="52" t="str">
        <f>CONCATENATE(U72,$AH$4)</f>
        <v>310EPSS18</v>
      </c>
      <c r="O74" s="52" t="str">
        <f>CONCATENATE(U72,$AI$4)</f>
        <v>310EPSS05</v>
      </c>
      <c r="P74" s="52" t="str">
        <f>CONCATENATE(U72,$AJ$4)</f>
        <v>310EPSS17</v>
      </c>
      <c r="Q74" s="52" t="str">
        <f>CONCATENATE(U72,$AK$4)</f>
        <v>310ESS118</v>
      </c>
      <c r="R74" s="52" t="str">
        <f>CONCATENATE(U72,$AL$4)</f>
        <v>310EPSS33</v>
      </c>
      <c r="S74" s="720" t="s">
        <v>46</v>
      </c>
      <c r="T74" s="720" t="s">
        <v>239</v>
      </c>
      <c r="U74" s="739">
        <v>361</v>
      </c>
      <c r="V74" s="707">
        <f>IFERROR(VLOOKUP(B76,$AN$10:$AR$932,5,0),0)</f>
        <v>18862</v>
      </c>
      <c r="W74" s="708">
        <f>IFERROR(VLOOKUP(C76,$AN$10:$AR$932,5,0),0)</f>
        <v>0</v>
      </c>
      <c r="X74" s="708">
        <f>IFERROR(VLOOKUP(D76,$AN$10:$AR$932,5,0),0)</f>
        <v>0</v>
      </c>
      <c r="Y74" s="708">
        <f>IFERROR(VLOOKUP(E76,$AN$10:$AR$932,5,0),0)</f>
        <v>0</v>
      </c>
      <c r="Z74" s="708">
        <f>IFERROR(VLOOKUP(F76,$AN$10:$AR$932,5,0),0)</f>
        <v>0</v>
      </c>
      <c r="AA74" s="753">
        <f>IFERROR(VLOOKUP(G76,$AN$10:$AR$932,5,0),0)</f>
        <v>105</v>
      </c>
      <c r="AB74" s="707">
        <f>IFERROR(VLOOKUP(H76,$AN$10:$AR$932,5,0),0)</f>
        <v>0</v>
      </c>
      <c r="AC74" s="708">
        <f>IFERROR(VLOOKUP(I76,$AN$10:$AR$932,5,0),0)</f>
        <v>0</v>
      </c>
      <c r="AD74" s="708">
        <f>IFERROR(VLOOKUP(J76,$AN$10:$AR$932,5,0),0)</f>
        <v>74</v>
      </c>
      <c r="AE74" s="708">
        <f>IFERROR(VLOOKUP(K76,$AN$10:$AR$932,5,0),0)</f>
        <v>0</v>
      </c>
      <c r="AF74" s="708">
        <f>IFERROR(VLOOKUP(L76,$AN$10:$AR$932,5,0),0)</f>
        <v>0</v>
      </c>
      <c r="AG74" s="708">
        <f>IFERROR(VLOOKUP(M76,$AN$10:$AR$932,5,0),0)</f>
        <v>377</v>
      </c>
      <c r="AH74" s="708">
        <f>IFERROR(VLOOKUP(N76,$AN$10:$AR$932,5,0),0)</f>
        <v>0</v>
      </c>
      <c r="AI74" s="708">
        <f>IFERROR(VLOOKUP(O76,$AN$10:$AR$932,5,0),0)</f>
        <v>0</v>
      </c>
      <c r="AJ74" s="708">
        <f>IFERROR(VLOOKUP(P76,$AN$10:$AR$932,5,0),0)</f>
        <v>0</v>
      </c>
      <c r="AK74" s="708">
        <f>IFERROR(VLOOKUP(Q76,$AN$10:$AR$932,5,0),0)</f>
        <v>0</v>
      </c>
      <c r="AL74" s="753">
        <f>IFERROR(VLOOKUP(R76,$AN$10:$AR$932,5,0),0)</f>
        <v>0</v>
      </c>
      <c r="AM74" s="758">
        <f t="shared" si="16"/>
        <v>19418</v>
      </c>
      <c r="AN74" s="52" t="str">
        <f t="shared" si="5"/>
        <v>51EPSI03</v>
      </c>
      <c r="AO74" s="487" t="s">
        <v>274</v>
      </c>
      <c r="AP74" s="489">
        <v>51</v>
      </c>
      <c r="AQ74" s="487" t="s">
        <v>5</v>
      </c>
      <c r="AR74" s="488">
        <v>1536</v>
      </c>
    </row>
    <row r="75" spans="2:44">
      <c r="B75" s="52" t="str">
        <f>CONCATENATE(U73,$V$4)</f>
        <v>315EPSS40</v>
      </c>
      <c r="C75" s="52" t="str">
        <f>CONCATENATE(U73,$W$4)</f>
        <v>315EPSI03</v>
      </c>
      <c r="D75" s="52" t="str">
        <f>CONCATENATE(U73,$X$4)</f>
        <v>315ESS002</v>
      </c>
      <c r="E75" s="52" t="str">
        <f>CONCATENATE(U73,$Y$4)</f>
        <v>315ESS024</v>
      </c>
      <c r="F75" s="52" t="str">
        <f>CONCATENATE(U73,$Z$4)</f>
        <v>315ESS091</v>
      </c>
      <c r="G75" s="52" t="str">
        <f>CONCATENATE(U73,$AA$4)</f>
        <v>315EPSS41</v>
      </c>
      <c r="H75" s="52" t="str">
        <f>CONCATENATE(U73,$AB$4)</f>
        <v>315EPSS10</v>
      </c>
      <c r="I75" s="52" t="str">
        <f>CONCATENATE(U73,$AC$4)</f>
        <v>315EPSS16</v>
      </c>
      <c r="J75" s="52" t="str">
        <f>CONCATENATE(U73,$AD$4)</f>
        <v>315EPSS37</v>
      </c>
      <c r="K75" s="52" t="str">
        <f>CONCATENATE(U73,$AE$4)</f>
        <v>315EPSS02</v>
      </c>
      <c r="L75" s="52" t="str">
        <f>CONCATENATE(U73,$AF$4)</f>
        <v>315EPSS23</v>
      </c>
      <c r="M75" s="52" t="str">
        <f>CONCATENATE(U73,$AG$4)</f>
        <v>315EPSS44</v>
      </c>
      <c r="N75" s="52" t="str">
        <f>CONCATENATE(U73,$AH$4)</f>
        <v>315EPSS18</v>
      </c>
      <c r="O75" s="52" t="str">
        <f>CONCATENATE(U73,$AI$4)</f>
        <v>315EPSS05</v>
      </c>
      <c r="P75" s="52" t="str">
        <f>CONCATENATE(U73,$AJ$4)</f>
        <v>315EPSS17</v>
      </c>
      <c r="Q75" s="52" t="str">
        <f>CONCATENATE(U73,$AK$4)</f>
        <v>315ESS118</v>
      </c>
      <c r="R75" s="52" t="str">
        <f>CONCATENATE(U73,$AL$4)</f>
        <v>315EPSS33</v>
      </c>
      <c r="S75" s="720" t="s">
        <v>54</v>
      </c>
      <c r="T75" s="720" t="s">
        <v>239</v>
      </c>
      <c r="U75" s="739">
        <v>647</v>
      </c>
      <c r="V75" s="707">
        <f>IFERROR(VLOOKUP(B77,$AN$10:$AR$932,5,0),0)</f>
        <v>4182</v>
      </c>
      <c r="W75" s="708">
        <f>IFERROR(VLOOKUP(C77,$AN$10:$AR$932,5,0),0)</f>
        <v>0</v>
      </c>
      <c r="X75" s="708">
        <f>IFERROR(VLOOKUP(D77,$AN$10:$AR$932,5,0),0)</f>
        <v>0</v>
      </c>
      <c r="Y75" s="708">
        <f>IFERROR(VLOOKUP(E77,$AN$10:$AR$932,5,0),0)</f>
        <v>0</v>
      </c>
      <c r="Z75" s="708">
        <f>IFERROR(VLOOKUP(F77,$AN$10:$AR$932,5,0),0)</f>
        <v>0</v>
      </c>
      <c r="AA75" s="753">
        <f>IFERROR(VLOOKUP(G77,$AN$10:$AR$932,5,0),0)</f>
        <v>3</v>
      </c>
      <c r="AB75" s="707">
        <f>IFERROR(VLOOKUP(H77,$AN$10:$AR$932,5,0),0)</f>
        <v>0</v>
      </c>
      <c r="AC75" s="708">
        <f>IFERROR(VLOOKUP(I77,$AN$10:$AR$932,5,0),0)</f>
        <v>0</v>
      </c>
      <c r="AD75" s="708">
        <f>IFERROR(VLOOKUP(J77,$AN$10:$AR$932,5,0),0)</f>
        <v>94</v>
      </c>
      <c r="AE75" s="708">
        <f>IFERROR(VLOOKUP(K77,$AN$10:$AR$932,5,0),0)</f>
        <v>0</v>
      </c>
      <c r="AF75" s="708">
        <f>IFERROR(VLOOKUP(L77,$AN$10:$AR$932,5,0),0)</f>
        <v>0</v>
      </c>
      <c r="AG75" s="708">
        <f>IFERROR(VLOOKUP(M77,$AN$10:$AR$932,5,0),0)</f>
        <v>171</v>
      </c>
      <c r="AH75" s="708">
        <f>IFERROR(VLOOKUP(N77,$AN$10:$AR$932,5,0),0)</f>
        <v>0</v>
      </c>
      <c r="AI75" s="708">
        <f>IFERROR(VLOOKUP(O77,$AN$10:$AR$932,5,0),0)</f>
        <v>0</v>
      </c>
      <c r="AJ75" s="708">
        <f>IFERROR(VLOOKUP(P77,$AN$10:$AR$932,5,0),0)</f>
        <v>0</v>
      </c>
      <c r="AK75" s="708">
        <f>IFERROR(VLOOKUP(Q77,$AN$10:$AR$932,5,0),0)</f>
        <v>0</v>
      </c>
      <c r="AL75" s="753">
        <f>IFERROR(VLOOKUP(R77,$AN$10:$AR$932,5,0),0)</f>
        <v>0</v>
      </c>
      <c r="AM75" s="758">
        <f t="shared" si="16"/>
        <v>4450</v>
      </c>
      <c r="AN75" s="52" t="str">
        <f t="shared" ref="AN75:AN138" si="17">CONCATENATE(AP75,AQ75)</f>
        <v>51EPSS16</v>
      </c>
      <c r="AO75" s="487" t="s">
        <v>274</v>
      </c>
      <c r="AP75" s="489">
        <v>51</v>
      </c>
      <c r="AQ75" s="487" t="s">
        <v>587</v>
      </c>
      <c r="AR75" s="488">
        <v>489</v>
      </c>
    </row>
    <row r="76" spans="2:44">
      <c r="B76" s="52" t="str">
        <f>CONCATENATE(U74,$V$4)</f>
        <v>361EPSS40</v>
      </c>
      <c r="C76" s="52" t="str">
        <f>CONCATENATE(U74,$W$4)</f>
        <v>361EPSI03</v>
      </c>
      <c r="D76" s="52" t="str">
        <f>CONCATENATE(U74,$X$4)</f>
        <v>361ESS002</v>
      </c>
      <c r="E76" s="52" t="str">
        <f>CONCATENATE(U74,$Y$4)</f>
        <v>361ESS024</v>
      </c>
      <c r="F76" s="52" t="str">
        <f>CONCATENATE(U74,$Z$4)</f>
        <v>361ESS091</v>
      </c>
      <c r="G76" s="52" t="str">
        <f>CONCATENATE(U74,$AA$4)</f>
        <v>361EPSS41</v>
      </c>
      <c r="H76" s="52" t="str">
        <f>CONCATENATE(U74,$AB$4)</f>
        <v>361EPSS10</v>
      </c>
      <c r="I76" s="52" t="str">
        <f>CONCATENATE(U74,$AC$4)</f>
        <v>361EPSS16</v>
      </c>
      <c r="J76" s="52" t="str">
        <f>CONCATENATE(U74,$AD$4)</f>
        <v>361EPSS37</v>
      </c>
      <c r="K76" s="52" t="str">
        <f>CONCATENATE(U74,$AE$4)</f>
        <v>361EPSS02</v>
      </c>
      <c r="L76" s="52" t="str">
        <f>CONCATENATE(U74,$AF$4)</f>
        <v>361EPSS23</v>
      </c>
      <c r="M76" s="52" t="str">
        <f>CONCATENATE(U74,$AG$4)</f>
        <v>361EPSS44</v>
      </c>
      <c r="N76" s="52" t="str">
        <f>CONCATENATE(U74,$AH$4)</f>
        <v>361EPSS18</v>
      </c>
      <c r="O76" s="52" t="str">
        <f>CONCATENATE(U74,$AI$4)</f>
        <v>361EPSS05</v>
      </c>
      <c r="P76" s="52" t="str">
        <f>CONCATENATE(U74,$AJ$4)</f>
        <v>361EPSS17</v>
      </c>
      <c r="Q76" s="52" t="str">
        <f>CONCATENATE(U74,$AK$4)</f>
        <v>361ESS118</v>
      </c>
      <c r="R76" s="52" t="str">
        <f>CONCATENATE(U74,$AL$4)</f>
        <v>361EPSS33</v>
      </c>
      <c r="S76" s="720" t="s">
        <v>93</v>
      </c>
      <c r="T76" s="720" t="s">
        <v>239</v>
      </c>
      <c r="U76" s="739">
        <v>658</v>
      </c>
      <c r="V76" s="707">
        <f>IFERROR(VLOOKUP(B78,$AN$10:$AR$932,5,0),0)</f>
        <v>1785</v>
      </c>
      <c r="W76" s="708">
        <f>IFERROR(VLOOKUP(C78,$AN$10:$AR$932,5,0),0)</f>
        <v>0</v>
      </c>
      <c r="X76" s="708">
        <f>IFERROR(VLOOKUP(D78,$AN$10:$AR$932,5,0),0)</f>
        <v>0</v>
      </c>
      <c r="Y76" s="708">
        <f>IFERROR(VLOOKUP(E78,$AN$10:$AR$932,5,0),0)</f>
        <v>0</v>
      </c>
      <c r="Z76" s="708">
        <f>IFERROR(VLOOKUP(F78,$AN$10:$AR$932,5,0),0)</f>
        <v>0</v>
      </c>
      <c r="AA76" s="753">
        <f>IFERROR(VLOOKUP(G78,$AN$10:$AR$932,5,0),0)</f>
        <v>0</v>
      </c>
      <c r="AB76" s="707">
        <f>IFERROR(VLOOKUP(H78,$AN$10:$AR$932,5,0),0)</f>
        <v>0</v>
      </c>
      <c r="AC76" s="708">
        <f>IFERROR(VLOOKUP(I78,$AN$10:$AR$932,5,0),0)</f>
        <v>0</v>
      </c>
      <c r="AD76" s="708">
        <f>IFERROR(VLOOKUP(J78,$AN$10:$AR$932,5,0),0)</f>
        <v>45</v>
      </c>
      <c r="AE76" s="708">
        <f>IFERROR(VLOOKUP(K78,$AN$10:$AR$932,5,0),0)</f>
        <v>0</v>
      </c>
      <c r="AF76" s="708">
        <f>IFERROR(VLOOKUP(L78,$AN$10:$AR$932,5,0),0)</f>
        <v>0</v>
      </c>
      <c r="AG76" s="708">
        <f>IFERROR(VLOOKUP(M78,$AN$10:$AR$932,5,0),0)</f>
        <v>134</v>
      </c>
      <c r="AH76" s="708">
        <f>IFERROR(VLOOKUP(N78,$AN$10:$AR$932,5,0),0)</f>
        <v>0</v>
      </c>
      <c r="AI76" s="708">
        <f>IFERROR(VLOOKUP(O78,$AN$10:$AR$932,5,0),0)</f>
        <v>0</v>
      </c>
      <c r="AJ76" s="708">
        <f>IFERROR(VLOOKUP(P78,$AN$10:$AR$932,5,0),0)</f>
        <v>0</v>
      </c>
      <c r="AK76" s="708">
        <f>IFERROR(VLOOKUP(Q78,$AN$10:$AR$932,5,0),0)</f>
        <v>0</v>
      </c>
      <c r="AL76" s="753">
        <f>IFERROR(VLOOKUP(R78,$AN$10:$AR$932,5,0),0)</f>
        <v>0</v>
      </c>
      <c r="AM76" s="758">
        <f t="shared" si="16"/>
        <v>1964</v>
      </c>
      <c r="AN76" s="52" t="str">
        <f t="shared" si="17"/>
        <v>51EPSS37</v>
      </c>
      <c r="AO76" s="487" t="s">
        <v>274</v>
      </c>
      <c r="AP76" s="489">
        <v>51</v>
      </c>
      <c r="AQ76" s="487" t="s">
        <v>597</v>
      </c>
      <c r="AR76" s="488">
        <v>31</v>
      </c>
    </row>
    <row r="77" spans="2:44">
      <c r="B77" s="52" t="str">
        <f>CONCATENATE(U75,$V$4)</f>
        <v>647EPSS40</v>
      </c>
      <c r="C77" s="52" t="str">
        <f>CONCATENATE(U75,$W$4)</f>
        <v>647EPSI03</v>
      </c>
      <c r="D77" s="52" t="str">
        <f>CONCATENATE(U75,$X$4)</f>
        <v>647ESS002</v>
      </c>
      <c r="E77" s="52" t="str">
        <f>CONCATENATE(U75,$Y$4)</f>
        <v>647ESS024</v>
      </c>
      <c r="F77" s="52" t="str">
        <f>CONCATENATE(U75,$Z$4)</f>
        <v>647ESS091</v>
      </c>
      <c r="G77" s="52" t="str">
        <f>CONCATENATE(U75,$AA$4)</f>
        <v>647EPSS41</v>
      </c>
      <c r="H77" s="52" t="str">
        <f>CONCATENATE(U75,$AB$4)</f>
        <v>647EPSS10</v>
      </c>
      <c r="I77" s="52" t="str">
        <f>CONCATENATE(U75,$AC$4)</f>
        <v>647EPSS16</v>
      </c>
      <c r="J77" s="52" t="str">
        <f>CONCATENATE(U75,$AD$4)</f>
        <v>647EPSS37</v>
      </c>
      <c r="K77" s="52" t="str">
        <f>CONCATENATE(U75,$AE$4)</f>
        <v>647EPSS02</v>
      </c>
      <c r="L77" s="52" t="str">
        <f>CONCATENATE(U75,$AF$4)</f>
        <v>647EPSS23</v>
      </c>
      <c r="M77" s="52" t="str">
        <f>CONCATENATE(U75,$AG$4)</f>
        <v>647EPSS44</v>
      </c>
      <c r="N77" s="52" t="str">
        <f>CONCATENATE(U75,$AH$4)</f>
        <v>647EPSS18</v>
      </c>
      <c r="O77" s="52" t="str">
        <f>CONCATENATE(U75,$AI$4)</f>
        <v>647EPSS05</v>
      </c>
      <c r="P77" s="52" t="str">
        <f>CONCATENATE(U75,$AJ$4)</f>
        <v>647EPSS17</v>
      </c>
      <c r="Q77" s="52" t="str">
        <f>CONCATENATE(U75,$AK$4)</f>
        <v>647ESS118</v>
      </c>
      <c r="R77" s="52" t="str">
        <f>CONCATENATE(U75,$AL$4)</f>
        <v>647EPSS33</v>
      </c>
      <c r="S77" s="720" t="s">
        <v>130</v>
      </c>
      <c r="T77" s="720" t="s">
        <v>239</v>
      </c>
      <c r="U77" s="739">
        <v>664</v>
      </c>
      <c r="V77" s="707">
        <f>IFERROR(VLOOKUP(B79,$AN$10:$AR$932,5,0),0)</f>
        <v>8749</v>
      </c>
      <c r="W77" s="708">
        <f>IFERROR(VLOOKUP(C79,$AN$10:$AR$932,5,0),0)</f>
        <v>0</v>
      </c>
      <c r="X77" s="708">
        <f>IFERROR(VLOOKUP(D79,$AN$10:$AR$932,5,0),0)</f>
        <v>0</v>
      </c>
      <c r="Y77" s="708">
        <f>IFERROR(VLOOKUP(E79,$AN$10:$AR$932,5,0),0)</f>
        <v>0</v>
      </c>
      <c r="Z77" s="708">
        <f>IFERROR(VLOOKUP(F79,$AN$10:$AR$932,5,0),0)</f>
        <v>0</v>
      </c>
      <c r="AA77" s="753">
        <f>IFERROR(VLOOKUP(G79,$AN$10:$AR$932,5,0),0)</f>
        <v>0</v>
      </c>
      <c r="AB77" s="707">
        <f>IFERROR(VLOOKUP(H79,$AN$10:$AR$932,5,0),0)</f>
        <v>0</v>
      </c>
      <c r="AC77" s="708">
        <f>IFERROR(VLOOKUP(I79,$AN$10:$AR$932,5,0),0)</f>
        <v>399</v>
      </c>
      <c r="AD77" s="708">
        <f>IFERROR(VLOOKUP(J79,$AN$10:$AR$932,5,0),0)</f>
        <v>107</v>
      </c>
      <c r="AE77" s="708">
        <f>IFERROR(VLOOKUP(K79,$AN$10:$AR$932,5,0),0)</f>
        <v>8</v>
      </c>
      <c r="AF77" s="708">
        <f>IFERROR(VLOOKUP(L79,$AN$10:$AR$932,5,0),0)</f>
        <v>0</v>
      </c>
      <c r="AG77" s="708">
        <f>IFERROR(VLOOKUP(M79,$AN$10:$AR$932,5,0),0)</f>
        <v>162</v>
      </c>
      <c r="AH77" s="708">
        <f>IFERROR(VLOOKUP(N79,$AN$10:$AR$932,5,0),0)</f>
        <v>0</v>
      </c>
      <c r="AI77" s="708">
        <f>IFERROR(VLOOKUP(O79,$AN$10:$AR$932,5,0),0)</f>
        <v>0</v>
      </c>
      <c r="AJ77" s="708">
        <f>IFERROR(VLOOKUP(P79,$AN$10:$AR$932,5,0),0)</f>
        <v>0</v>
      </c>
      <c r="AK77" s="708">
        <f>IFERROR(VLOOKUP(Q79,$AN$10:$AR$932,5,0),0)</f>
        <v>0</v>
      </c>
      <c r="AL77" s="753">
        <f>IFERROR(VLOOKUP(R79,$AN$10:$AR$932,5,0),0)</f>
        <v>0</v>
      </c>
      <c r="AM77" s="758">
        <f t="shared" si="16"/>
        <v>9425</v>
      </c>
      <c r="AN77" s="52" t="str">
        <f t="shared" si="17"/>
        <v>51EPSS40</v>
      </c>
      <c r="AO77" s="487" t="s">
        <v>274</v>
      </c>
      <c r="AP77" s="489">
        <v>51</v>
      </c>
      <c r="AQ77" s="487" t="s">
        <v>889</v>
      </c>
      <c r="AR77" s="488">
        <v>20122</v>
      </c>
    </row>
    <row r="78" spans="2:44">
      <c r="B78" s="52" t="str">
        <f>CONCATENATE(U76,$V$4)</f>
        <v>658EPSS40</v>
      </c>
      <c r="C78" s="52" t="str">
        <f>CONCATENATE(U76,$W$4)</f>
        <v>658EPSI03</v>
      </c>
      <c r="D78" s="52" t="str">
        <f>CONCATENATE(U76,$X$4)</f>
        <v>658ESS002</v>
      </c>
      <c r="E78" s="52" t="str">
        <f>CONCATENATE(U76,$Y$4)</f>
        <v>658ESS024</v>
      </c>
      <c r="F78" s="52" t="str">
        <f>CONCATENATE(U76,$Z$4)</f>
        <v>658ESS091</v>
      </c>
      <c r="G78" s="52" t="str">
        <f>CONCATENATE(U76,$AA$4)</f>
        <v>658EPSS41</v>
      </c>
      <c r="H78" s="52" t="str">
        <f>CONCATENATE(U76,$AB$4)</f>
        <v>658EPSS10</v>
      </c>
      <c r="I78" s="52" t="str">
        <f>CONCATENATE(U76,$AC$4)</f>
        <v>658EPSS16</v>
      </c>
      <c r="J78" s="52" t="str">
        <f>CONCATENATE(U76,$AD$4)</f>
        <v>658EPSS37</v>
      </c>
      <c r="K78" s="52" t="str">
        <f>CONCATENATE(U76,$AE$4)</f>
        <v>658EPSS02</v>
      </c>
      <c r="L78" s="52" t="str">
        <f>CONCATENATE(U76,$AF$4)</f>
        <v>658EPSS23</v>
      </c>
      <c r="M78" s="52" t="str">
        <f>CONCATENATE(U76,$AG$4)</f>
        <v>658EPSS44</v>
      </c>
      <c r="N78" s="52" t="str">
        <f>CONCATENATE(U76,$AH$4)</f>
        <v>658EPSS18</v>
      </c>
      <c r="O78" s="52" t="str">
        <f>CONCATENATE(U76,$AI$4)</f>
        <v>658EPSS05</v>
      </c>
      <c r="P78" s="52" t="str">
        <f>CONCATENATE(U76,$AJ$4)</f>
        <v>658EPSS17</v>
      </c>
      <c r="Q78" s="52" t="str">
        <f>CONCATENATE(U76,$AK$4)</f>
        <v>658ESS118</v>
      </c>
      <c r="R78" s="52" t="str">
        <f>CONCATENATE(U76,$AL$4)</f>
        <v>658EPSS33</v>
      </c>
      <c r="S78" s="720" t="s">
        <v>131</v>
      </c>
      <c r="T78" s="720" t="s">
        <v>239</v>
      </c>
      <c r="U78" s="739">
        <v>686</v>
      </c>
      <c r="V78" s="707">
        <f>IFERROR(VLOOKUP(B80,$AN$10:$AR$932,5,0),0)</f>
        <v>14554</v>
      </c>
      <c r="W78" s="708">
        <f>IFERROR(VLOOKUP(C80,$AN$10:$AR$932,5,0),0)</f>
        <v>0</v>
      </c>
      <c r="X78" s="708">
        <f>IFERROR(VLOOKUP(D80,$AN$10:$AR$932,5,0),0)</f>
        <v>0</v>
      </c>
      <c r="Y78" s="708">
        <f>IFERROR(VLOOKUP(E80,$AN$10:$AR$932,5,0),0)</f>
        <v>0</v>
      </c>
      <c r="Z78" s="708">
        <f>IFERROR(VLOOKUP(F80,$AN$10:$AR$932,5,0),0)</f>
        <v>0</v>
      </c>
      <c r="AA78" s="753">
        <f>IFERROR(VLOOKUP(G80,$AN$10:$AR$932,5,0),0)</f>
        <v>0</v>
      </c>
      <c r="AB78" s="707">
        <f>IFERROR(VLOOKUP(H80,$AN$10:$AR$932,5,0),0)</f>
        <v>286</v>
      </c>
      <c r="AC78" s="708">
        <f>IFERROR(VLOOKUP(I80,$AN$10:$AR$932,5,0),0)</f>
        <v>767</v>
      </c>
      <c r="AD78" s="708">
        <f>IFERROR(VLOOKUP(J80,$AN$10:$AR$932,5,0),0)</f>
        <v>37</v>
      </c>
      <c r="AE78" s="708">
        <f>IFERROR(VLOOKUP(K80,$AN$10:$AR$932,5,0),0)</f>
        <v>31</v>
      </c>
      <c r="AF78" s="708">
        <f>IFERROR(VLOOKUP(L80,$AN$10:$AR$932,5,0),0)</f>
        <v>0</v>
      </c>
      <c r="AG78" s="708">
        <f>IFERROR(VLOOKUP(M80,$AN$10:$AR$932,5,0),0)</f>
        <v>208</v>
      </c>
      <c r="AH78" s="708">
        <f>IFERROR(VLOOKUP(N80,$AN$10:$AR$932,5,0),0)</f>
        <v>0</v>
      </c>
      <c r="AI78" s="708">
        <f>IFERROR(VLOOKUP(O80,$AN$10:$AR$932,5,0),0)</f>
        <v>0</v>
      </c>
      <c r="AJ78" s="708">
        <f>IFERROR(VLOOKUP(P80,$AN$10:$AR$932,5,0),0)</f>
        <v>0</v>
      </c>
      <c r="AK78" s="708">
        <f>IFERROR(VLOOKUP(Q80,$AN$10:$AR$932,5,0),0)</f>
        <v>0</v>
      </c>
      <c r="AL78" s="753">
        <f>IFERROR(VLOOKUP(R80,$AN$10:$AR$932,5,0),0)</f>
        <v>0</v>
      </c>
      <c r="AM78" s="758">
        <f t="shared" si="16"/>
        <v>15883</v>
      </c>
      <c r="AN78" s="52" t="str">
        <f t="shared" si="17"/>
        <v>51EPSS44</v>
      </c>
      <c r="AO78" s="487" t="s">
        <v>274</v>
      </c>
      <c r="AP78" s="489">
        <v>51</v>
      </c>
      <c r="AQ78" s="487" t="s">
        <v>1069</v>
      </c>
      <c r="AR78" s="488">
        <v>183</v>
      </c>
    </row>
    <row r="79" spans="2:44">
      <c r="B79" s="52" t="str">
        <f>CONCATENATE(U77,$V$4)</f>
        <v>664EPSS40</v>
      </c>
      <c r="C79" s="52" t="str">
        <f>CONCATENATE(U77,$W$4)</f>
        <v>664EPSI03</v>
      </c>
      <c r="D79" s="52" t="str">
        <f>CONCATENATE(U77,$X$4)</f>
        <v>664ESS002</v>
      </c>
      <c r="E79" s="52" t="str">
        <f>CONCATENATE(U77,$Y$4)</f>
        <v>664ESS024</v>
      </c>
      <c r="F79" s="52" t="str">
        <f>CONCATENATE(U77,$Z$4)</f>
        <v>664ESS091</v>
      </c>
      <c r="G79" s="52" t="str">
        <f>CONCATENATE(U77,$AA$4)</f>
        <v>664EPSS41</v>
      </c>
      <c r="H79" s="52" t="str">
        <f>CONCATENATE(U77,$AB$4)</f>
        <v>664EPSS10</v>
      </c>
      <c r="I79" s="52" t="str">
        <f>CONCATENATE(U77,$AC$4)</f>
        <v>664EPSS16</v>
      </c>
      <c r="J79" s="52" t="str">
        <f>CONCATENATE(U77,$AD$4)</f>
        <v>664EPSS37</v>
      </c>
      <c r="K79" s="52" t="str">
        <f>CONCATENATE(U77,$AE$4)</f>
        <v>664EPSS02</v>
      </c>
      <c r="L79" s="52" t="str">
        <f>CONCATENATE(U77,$AF$4)</f>
        <v>664EPSS23</v>
      </c>
      <c r="M79" s="52" t="str">
        <f>CONCATENATE(U77,$AG$4)</f>
        <v>664EPSS44</v>
      </c>
      <c r="N79" s="52" t="str">
        <f>CONCATENATE(U77,$AH$4)</f>
        <v>664EPSS18</v>
      </c>
      <c r="O79" s="52" t="str">
        <f>CONCATENATE(U77,$AI$4)</f>
        <v>664EPSS05</v>
      </c>
      <c r="P79" s="52" t="str">
        <f>CONCATENATE(U77,$AJ$4)</f>
        <v>664EPSS17</v>
      </c>
      <c r="Q79" s="52" t="str">
        <f>CONCATENATE(U77,$AK$4)</f>
        <v>664ESS118</v>
      </c>
      <c r="R79" s="52" t="str">
        <f>CONCATENATE(U77,$AL$4)</f>
        <v>664EPSS33</v>
      </c>
      <c r="S79" s="720" t="s">
        <v>59</v>
      </c>
      <c r="T79" s="720" t="s">
        <v>239</v>
      </c>
      <c r="U79" s="739">
        <v>819</v>
      </c>
      <c r="V79" s="707">
        <f>IFERROR(VLOOKUP(B81,$AN$10:$AR$932,5,0),0)</f>
        <v>3818</v>
      </c>
      <c r="W79" s="708">
        <f>IFERROR(VLOOKUP(C81,$AN$10:$AR$932,5,0),0)</f>
        <v>0</v>
      </c>
      <c r="X79" s="708">
        <f>IFERROR(VLOOKUP(D81,$AN$10:$AR$932,5,0),0)</f>
        <v>0</v>
      </c>
      <c r="Y79" s="708">
        <f>IFERROR(VLOOKUP(E81,$AN$10:$AR$932,5,0),0)</f>
        <v>0</v>
      </c>
      <c r="Z79" s="708">
        <f>IFERROR(VLOOKUP(F81,$AN$10:$AR$932,5,0),0)</f>
        <v>0</v>
      </c>
      <c r="AA79" s="753">
        <f>IFERROR(VLOOKUP(G81,$AN$10:$AR$932,5,0),0)</f>
        <v>0</v>
      </c>
      <c r="AB79" s="707">
        <f>IFERROR(VLOOKUP(H81,$AN$10:$AR$932,5,0),0)</f>
        <v>0</v>
      </c>
      <c r="AC79" s="708">
        <f>IFERROR(VLOOKUP(I81,$AN$10:$AR$932,5,0),0)</f>
        <v>0</v>
      </c>
      <c r="AD79" s="708">
        <f>IFERROR(VLOOKUP(J81,$AN$10:$AR$932,5,0),0)</f>
        <v>86</v>
      </c>
      <c r="AE79" s="708">
        <f>IFERROR(VLOOKUP(K81,$AN$10:$AR$932,5,0),0)</f>
        <v>0</v>
      </c>
      <c r="AF79" s="708">
        <f>IFERROR(VLOOKUP(L81,$AN$10:$AR$932,5,0),0)</f>
        <v>0</v>
      </c>
      <c r="AG79" s="708">
        <f>IFERROR(VLOOKUP(M81,$AN$10:$AR$932,5,0),0)</f>
        <v>146</v>
      </c>
      <c r="AH79" s="708">
        <f>IFERROR(VLOOKUP(N81,$AN$10:$AR$932,5,0),0)</f>
        <v>0</v>
      </c>
      <c r="AI79" s="708">
        <f>IFERROR(VLOOKUP(O81,$AN$10:$AR$932,5,0),0)</f>
        <v>0</v>
      </c>
      <c r="AJ79" s="708">
        <f>IFERROR(VLOOKUP(P81,$AN$10:$AR$932,5,0),0)</f>
        <v>0</v>
      </c>
      <c r="AK79" s="708">
        <f>IFERROR(VLOOKUP(Q81,$AN$10:$AR$932,5,0),0)</f>
        <v>0</v>
      </c>
      <c r="AL79" s="753">
        <f>IFERROR(VLOOKUP(R81,$AN$10:$AR$932,5,0),0)</f>
        <v>0</v>
      </c>
      <c r="AM79" s="758">
        <f t="shared" si="16"/>
        <v>4050</v>
      </c>
      <c r="AN79" s="52" t="str">
        <f t="shared" si="17"/>
        <v>51ESS002</v>
      </c>
      <c r="AO79" s="487" t="s">
        <v>274</v>
      </c>
      <c r="AP79" s="489">
        <v>51</v>
      </c>
      <c r="AQ79" s="487" t="s">
        <v>2</v>
      </c>
      <c r="AR79" s="488">
        <v>4046</v>
      </c>
    </row>
    <row r="80" spans="2:44">
      <c r="B80" s="52" t="str">
        <f>CONCATENATE(U78,$V$4)</f>
        <v>686EPSS40</v>
      </c>
      <c r="C80" s="52" t="str">
        <f>CONCATENATE(U78,$W$4)</f>
        <v>686EPSI03</v>
      </c>
      <c r="D80" s="52" t="str">
        <f>CONCATENATE(U78,$X$4)</f>
        <v>686ESS002</v>
      </c>
      <c r="E80" s="52" t="str">
        <f>CONCATENATE(U78,$Y$4)</f>
        <v>686ESS024</v>
      </c>
      <c r="F80" s="52" t="str">
        <f>CONCATENATE(U78,$Z$4)</f>
        <v>686ESS091</v>
      </c>
      <c r="G80" s="52" t="str">
        <f>CONCATENATE(U78,$AA$4)</f>
        <v>686EPSS41</v>
      </c>
      <c r="H80" s="52" t="str">
        <f>CONCATENATE(U78,$AB$4)</f>
        <v>686EPSS10</v>
      </c>
      <c r="I80" s="52" t="str">
        <f>CONCATENATE(U78,$AC$4)</f>
        <v>686EPSS16</v>
      </c>
      <c r="J80" s="52" t="str">
        <f>CONCATENATE(U78,$AD$4)</f>
        <v>686EPSS37</v>
      </c>
      <c r="K80" s="52" t="str">
        <f>CONCATENATE(U78,$AE$4)</f>
        <v>686EPSS02</v>
      </c>
      <c r="L80" s="52" t="str">
        <f>CONCATENATE(U78,$AF$4)</f>
        <v>686EPSS23</v>
      </c>
      <c r="M80" s="52" t="str">
        <f>CONCATENATE(U78,$AG$4)</f>
        <v>686EPSS44</v>
      </c>
      <c r="N80" s="52" t="str">
        <f>CONCATENATE(U78,$AH$4)</f>
        <v>686EPSS18</v>
      </c>
      <c r="O80" s="52" t="str">
        <f>CONCATENATE(U78,$AI$4)</f>
        <v>686EPSS05</v>
      </c>
      <c r="P80" s="52" t="str">
        <f>CONCATENATE(U78,$AJ$4)</f>
        <v>686EPSS17</v>
      </c>
      <c r="Q80" s="52" t="str">
        <f>CONCATENATE(U78,$AK$4)</f>
        <v>686ESS118</v>
      </c>
      <c r="R80" s="52" t="str">
        <f>CONCATENATE(U78,$AL$4)</f>
        <v>686EPSS33</v>
      </c>
      <c r="S80" s="720" t="s">
        <v>103</v>
      </c>
      <c r="T80" s="720" t="s">
        <v>239</v>
      </c>
      <c r="U80" s="739">
        <v>854</v>
      </c>
      <c r="V80" s="707">
        <f>IFERROR(VLOOKUP(B82,$AN$10:$AR$932,5,0),0)</f>
        <v>1</v>
      </c>
      <c r="W80" s="708">
        <f>IFERROR(VLOOKUP(C82,$AN$10:$AR$932,5,0),0)</f>
        <v>0</v>
      </c>
      <c r="X80" s="708">
        <f>IFERROR(VLOOKUP(D82,$AN$10:$AR$932,5,0),0)</f>
        <v>163</v>
      </c>
      <c r="Y80" s="708">
        <f>IFERROR(VLOOKUP(E82,$AN$10:$AR$932,5,0),0)</f>
        <v>12738</v>
      </c>
      <c r="Z80" s="708">
        <f>IFERROR(VLOOKUP(F82,$AN$10:$AR$932,5,0),0)</f>
        <v>0</v>
      </c>
      <c r="AA80" s="753">
        <f>IFERROR(VLOOKUP(G82,$AN$10:$AR$932,5,0),0)</f>
        <v>1</v>
      </c>
      <c r="AB80" s="707">
        <f>IFERROR(VLOOKUP(H82,$AN$10:$AR$932,5,0),0)</f>
        <v>0</v>
      </c>
      <c r="AC80" s="708">
        <f>IFERROR(VLOOKUP(I82,$AN$10:$AR$932,5,0),0)</f>
        <v>0</v>
      </c>
      <c r="AD80" s="708">
        <f>IFERROR(VLOOKUP(J82,$AN$10:$AR$932,5,0),0)</f>
        <v>25</v>
      </c>
      <c r="AE80" s="708">
        <f>IFERROR(VLOOKUP(K82,$AN$10:$AR$932,5,0),0)</f>
        <v>0</v>
      </c>
      <c r="AF80" s="708">
        <f>IFERROR(VLOOKUP(L82,$AN$10:$AR$932,5,0),0)</f>
        <v>0</v>
      </c>
      <c r="AG80" s="708">
        <f>IFERROR(VLOOKUP(M82,$AN$10:$AR$932,5,0),0)</f>
        <v>195</v>
      </c>
      <c r="AH80" s="708">
        <f>IFERROR(VLOOKUP(N82,$AN$10:$AR$932,5,0),0)</f>
        <v>0</v>
      </c>
      <c r="AI80" s="708">
        <f>IFERROR(VLOOKUP(O82,$AN$10:$AR$932,5,0),0)</f>
        <v>0</v>
      </c>
      <c r="AJ80" s="708">
        <f>IFERROR(VLOOKUP(P82,$AN$10:$AR$932,5,0),0)</f>
        <v>0</v>
      </c>
      <c r="AK80" s="708">
        <f>IFERROR(VLOOKUP(Q82,$AN$10:$AR$932,5,0),0)</f>
        <v>0</v>
      </c>
      <c r="AL80" s="753">
        <f>IFERROR(VLOOKUP(R82,$AN$10:$AR$932,5,0),0)</f>
        <v>0</v>
      </c>
      <c r="AM80" s="758">
        <f t="shared" si="16"/>
        <v>13123</v>
      </c>
      <c r="AN80" s="52" t="str">
        <f t="shared" si="17"/>
        <v>147EPSS10</v>
      </c>
      <c r="AO80" s="487" t="s">
        <v>274</v>
      </c>
      <c r="AP80" s="489">
        <v>147</v>
      </c>
      <c r="AQ80" s="487" t="s">
        <v>583</v>
      </c>
      <c r="AR80" s="488">
        <v>104</v>
      </c>
    </row>
    <row r="81" spans="2:44">
      <c r="B81" s="52" t="str">
        <f>CONCATENATE(U79,$V$4)</f>
        <v>819EPSS40</v>
      </c>
      <c r="C81" s="52" t="str">
        <f>CONCATENATE(U79,$W$4)</f>
        <v>819EPSI03</v>
      </c>
      <c r="D81" s="52" t="str">
        <f>CONCATENATE(U79,$X$4)</f>
        <v>819ESS002</v>
      </c>
      <c r="E81" s="52" t="str">
        <f>CONCATENATE(U79,$Y$4)</f>
        <v>819ESS024</v>
      </c>
      <c r="F81" s="52" t="str">
        <f>CONCATENATE(U79,$Z$4)</f>
        <v>819ESS091</v>
      </c>
      <c r="G81" s="52" t="str">
        <f>CONCATENATE(U79,$AA$4)</f>
        <v>819EPSS41</v>
      </c>
      <c r="H81" s="52" t="str">
        <f>CONCATENATE(U79,$AB$4)</f>
        <v>819EPSS10</v>
      </c>
      <c r="I81" s="52" t="str">
        <f>CONCATENATE(U79,$AC$4)</f>
        <v>819EPSS16</v>
      </c>
      <c r="J81" s="52" t="str">
        <f>CONCATENATE(U79,$AD$4)</f>
        <v>819EPSS37</v>
      </c>
      <c r="K81" s="52" t="str">
        <f>CONCATENATE(U79,$AE$4)</f>
        <v>819EPSS02</v>
      </c>
      <c r="L81" s="52" t="str">
        <f>CONCATENATE(U79,$AF$4)</f>
        <v>819EPSS23</v>
      </c>
      <c r="M81" s="52" t="str">
        <f>CONCATENATE(U79,$AG$4)</f>
        <v>819EPSS44</v>
      </c>
      <c r="N81" s="52" t="str">
        <f>CONCATENATE(U79,$AH$4)</f>
        <v>819EPSS18</v>
      </c>
      <c r="O81" s="52" t="str">
        <f>CONCATENATE(U79,$AI$4)</f>
        <v>819EPSS05</v>
      </c>
      <c r="P81" s="52" t="str">
        <f>CONCATENATE(U79,$AJ$4)</f>
        <v>819EPSS17</v>
      </c>
      <c r="Q81" s="52" t="str">
        <f>CONCATENATE(U79,$AK$4)</f>
        <v>819ESS118</v>
      </c>
      <c r="R81" s="52" t="str">
        <f>CONCATENATE(U79,$AL$4)</f>
        <v>819EPSS33</v>
      </c>
      <c r="S81" s="720" t="s">
        <v>31</v>
      </c>
      <c r="T81" s="720" t="s">
        <v>239</v>
      </c>
      <c r="U81" s="739">
        <v>887</v>
      </c>
      <c r="V81" s="707">
        <f>IFERROR(VLOOKUP(B83,$AN$10:$AR$932,5,0),0)</f>
        <v>19603</v>
      </c>
      <c r="W81" s="708">
        <f>IFERROR(VLOOKUP(C83,$AN$10:$AR$932,5,0),0)</f>
        <v>0</v>
      </c>
      <c r="X81" s="708">
        <f>IFERROR(VLOOKUP(D83,$AN$10:$AR$932,5,0),0)</f>
        <v>0</v>
      </c>
      <c r="Y81" s="708">
        <f>IFERROR(VLOOKUP(E83,$AN$10:$AR$932,5,0),0)</f>
        <v>7118</v>
      </c>
      <c r="Z81" s="708">
        <f>IFERROR(VLOOKUP(F83,$AN$10:$AR$932,5,0),0)</f>
        <v>0</v>
      </c>
      <c r="AA81" s="753">
        <f>IFERROR(VLOOKUP(G83,$AN$10:$AR$932,5,0),0)</f>
        <v>0</v>
      </c>
      <c r="AB81" s="707">
        <f>IFERROR(VLOOKUP(H83,$AN$10:$AR$932,5,0),0)</f>
        <v>172</v>
      </c>
      <c r="AC81" s="708">
        <f>IFERROR(VLOOKUP(I83,$AN$10:$AR$932,5,0),0)</f>
        <v>793</v>
      </c>
      <c r="AD81" s="708">
        <f>IFERROR(VLOOKUP(J83,$AN$10:$AR$932,5,0),0)</f>
        <v>83</v>
      </c>
      <c r="AE81" s="708">
        <f>IFERROR(VLOOKUP(K83,$AN$10:$AR$932,5,0),0)</f>
        <v>10</v>
      </c>
      <c r="AF81" s="708">
        <f>IFERROR(VLOOKUP(L83,$AN$10:$AR$932,5,0),0)</f>
        <v>0</v>
      </c>
      <c r="AG81" s="708">
        <f>IFERROR(VLOOKUP(M83,$AN$10:$AR$932,5,0),0)</f>
        <v>752</v>
      </c>
      <c r="AH81" s="708">
        <f>IFERROR(VLOOKUP(N83,$AN$10:$AR$932,5,0),0)</f>
        <v>0</v>
      </c>
      <c r="AI81" s="708">
        <f>IFERROR(VLOOKUP(O83,$AN$10:$AR$932,5,0),0)</f>
        <v>0</v>
      </c>
      <c r="AJ81" s="708">
        <f>IFERROR(VLOOKUP(P83,$AN$10:$AR$932,5,0),0)</f>
        <v>0</v>
      </c>
      <c r="AK81" s="708">
        <f>IFERROR(VLOOKUP(Q83,$AN$10:$AR$932,5,0),0)</f>
        <v>0</v>
      </c>
      <c r="AL81" s="753">
        <f>IFERROR(VLOOKUP(R83,$AN$10:$AR$932,5,0),0)</f>
        <v>0</v>
      </c>
      <c r="AM81" s="758">
        <f t="shared" si="16"/>
        <v>28531</v>
      </c>
      <c r="AN81" s="52" t="str">
        <f t="shared" si="17"/>
        <v>147EPSS16</v>
      </c>
      <c r="AO81" s="487" t="s">
        <v>274</v>
      </c>
      <c r="AP81" s="489">
        <v>147</v>
      </c>
      <c r="AQ81" s="487" t="s">
        <v>587</v>
      </c>
      <c r="AR81" s="488">
        <v>1147</v>
      </c>
    </row>
    <row r="82" spans="2:44" ht="15.75">
      <c r="B82" s="52" t="str">
        <f>CONCATENATE(U80,$V$4)</f>
        <v>854EPSS40</v>
      </c>
      <c r="C82" s="52" t="str">
        <f>CONCATENATE(U80,$W$4)</f>
        <v>854EPSI03</v>
      </c>
      <c r="D82" s="52" t="str">
        <f>CONCATENATE(U80,$X$4)</f>
        <v>854ESS002</v>
      </c>
      <c r="E82" s="52" t="str">
        <f>CONCATENATE(U80,$Y$4)</f>
        <v>854ESS024</v>
      </c>
      <c r="F82" s="52" t="str">
        <f>CONCATENATE(U80,$Z$4)</f>
        <v>854ESS091</v>
      </c>
      <c r="G82" s="52" t="str">
        <f>CONCATENATE(U80,$AA$4)</f>
        <v>854EPSS41</v>
      </c>
      <c r="H82" s="52" t="str">
        <f>CONCATENATE(U80,$AB$4)</f>
        <v>854EPSS10</v>
      </c>
      <c r="I82" s="52" t="str">
        <f>CONCATENATE(U80,$AC$4)</f>
        <v>854EPSS16</v>
      </c>
      <c r="J82" s="52" t="str">
        <f>CONCATENATE(U80,$AD$4)</f>
        <v>854EPSS37</v>
      </c>
      <c r="K82" s="52" t="str">
        <f>CONCATENATE(U80,$AE$4)</f>
        <v>854EPSS02</v>
      </c>
      <c r="L82" s="52" t="str">
        <f>CONCATENATE(U80,$AF$4)</f>
        <v>854EPSS23</v>
      </c>
      <c r="M82" s="52" t="str">
        <f>CONCATENATE(U80,$AG$4)</f>
        <v>854EPSS44</v>
      </c>
      <c r="N82" s="52" t="str">
        <f>CONCATENATE(U80,$AH$4)</f>
        <v>854EPSS18</v>
      </c>
      <c r="O82" s="52" t="str">
        <f>CONCATENATE(U80,$AI$4)</f>
        <v>854EPSS05</v>
      </c>
      <c r="P82" s="52" t="str">
        <f>CONCATENATE(U80,$AJ$4)</f>
        <v>854EPSS17</v>
      </c>
      <c r="Q82" s="52" t="str">
        <f>CONCATENATE(U80,$AK$4)</f>
        <v>854ESS118</v>
      </c>
      <c r="R82" s="52" t="str">
        <f>CONCATENATE(U80,$AL$4)</f>
        <v>854EPSS33</v>
      </c>
      <c r="S82" s="718" t="s">
        <v>235</v>
      </c>
      <c r="T82" s="721"/>
      <c r="U82" s="738"/>
      <c r="V82" s="709">
        <f t="shared" ref="V82:AL82" si="18">SUM(V83:V105)</f>
        <v>197245</v>
      </c>
      <c r="W82" s="710">
        <f t="shared" si="18"/>
        <v>0</v>
      </c>
      <c r="X82" s="710">
        <f t="shared" si="18"/>
        <v>0</v>
      </c>
      <c r="Y82" s="710">
        <f t="shared" si="18"/>
        <v>3220</v>
      </c>
      <c r="Z82" s="710">
        <f t="shared" si="18"/>
        <v>20119</v>
      </c>
      <c r="AA82" s="752">
        <f>SUM(AA83:AA105)</f>
        <v>9</v>
      </c>
      <c r="AB82" s="709">
        <f t="shared" si="18"/>
        <v>2672</v>
      </c>
      <c r="AC82" s="710">
        <f t="shared" si="18"/>
        <v>4905</v>
      </c>
      <c r="AD82" s="710">
        <f t="shared" si="18"/>
        <v>4139</v>
      </c>
      <c r="AE82" s="710">
        <f t="shared" si="18"/>
        <v>279</v>
      </c>
      <c r="AF82" s="710">
        <f t="shared" si="18"/>
        <v>0</v>
      </c>
      <c r="AG82" s="710">
        <f t="shared" si="18"/>
        <v>4788</v>
      </c>
      <c r="AH82" s="710">
        <f t="shared" si="18"/>
        <v>4</v>
      </c>
      <c r="AI82" s="710">
        <f t="shared" si="18"/>
        <v>13</v>
      </c>
      <c r="AJ82" s="710">
        <f t="shared" si="18"/>
        <v>0</v>
      </c>
      <c r="AK82" s="710">
        <f>SUM(AK83:AK105)</f>
        <v>0</v>
      </c>
      <c r="AL82" s="752">
        <f t="shared" si="18"/>
        <v>0</v>
      </c>
      <c r="AM82" s="757">
        <f>SUM(AM83:AM105)</f>
        <v>237393</v>
      </c>
      <c r="AN82" s="52" t="str">
        <f t="shared" si="17"/>
        <v>147EPSS37</v>
      </c>
      <c r="AO82" s="487" t="s">
        <v>274</v>
      </c>
      <c r="AP82" s="489">
        <v>147</v>
      </c>
      <c r="AQ82" s="487" t="s">
        <v>597</v>
      </c>
      <c r="AR82" s="488">
        <v>503</v>
      </c>
    </row>
    <row r="83" spans="2:44">
      <c r="B83" s="52" t="str">
        <f>CONCATENATE(U81,$V$4)</f>
        <v>887EPSS40</v>
      </c>
      <c r="C83" s="52" t="str">
        <f>CONCATENATE(U81,$W$4)</f>
        <v>887EPSI03</v>
      </c>
      <c r="D83" s="52" t="str">
        <f>CONCATENATE(U81,$X$4)</f>
        <v>887ESS002</v>
      </c>
      <c r="E83" s="52" t="str">
        <f>CONCATENATE(U81,$Y$4)</f>
        <v>887ESS024</v>
      </c>
      <c r="F83" s="52" t="str">
        <f>CONCATENATE(U81,$Z$4)</f>
        <v>887ESS091</v>
      </c>
      <c r="G83" s="52" t="str">
        <f>CONCATENATE(U81,$AA$4)</f>
        <v>887EPSS41</v>
      </c>
      <c r="H83" s="52" t="str">
        <f>CONCATENATE(U81,$AB$4)</f>
        <v>887EPSS10</v>
      </c>
      <c r="I83" s="52" t="str">
        <f>CONCATENATE(U81,$AC$4)</f>
        <v>887EPSS16</v>
      </c>
      <c r="J83" s="52" t="str">
        <f>CONCATENATE(U81,$AD$4)</f>
        <v>887EPSS37</v>
      </c>
      <c r="K83" s="52" t="str">
        <f>CONCATENATE(U81,$AE$4)</f>
        <v>887EPSS02</v>
      </c>
      <c r="L83" s="52" t="str">
        <f>CONCATENATE(U81,$AF$4)</f>
        <v>887EPSS23</v>
      </c>
      <c r="M83" s="52" t="str">
        <f>CONCATENATE(U81,$AG$4)</f>
        <v>887EPSS44</v>
      </c>
      <c r="N83" s="52" t="str">
        <f>CONCATENATE(U81,$AH$4)</f>
        <v>887EPSS18</v>
      </c>
      <c r="O83" s="52" t="str">
        <f>CONCATENATE(U81,$AI$4)</f>
        <v>887EPSS05</v>
      </c>
      <c r="P83" s="52" t="str">
        <f>CONCATENATE(U81,$AJ$4)</f>
        <v>887EPSS17</v>
      </c>
      <c r="Q83" s="52" t="str">
        <f>CONCATENATE(U81,$AK$4)</f>
        <v>887ESS118</v>
      </c>
      <c r="R83" s="52" t="str">
        <f>CONCATENATE(U81,$AL$4)</f>
        <v>887EPSS33</v>
      </c>
      <c r="S83" s="720" t="s">
        <v>33</v>
      </c>
      <c r="T83" s="720" t="s">
        <v>235</v>
      </c>
      <c r="U83" s="739">
        <v>2</v>
      </c>
      <c r="V83" s="707">
        <f>IFERROR(VLOOKUP(B85,$AN$10:$AR$932,5,0),0)</f>
        <v>9453</v>
      </c>
      <c r="W83" s="708">
        <f>IFERROR(VLOOKUP(C85,$AN$10:$AR$932,5,0),0)</f>
        <v>0</v>
      </c>
      <c r="X83" s="708">
        <f>IFERROR(VLOOKUP(D85,$AN$10:$AR$932,5,0),0)</f>
        <v>0</v>
      </c>
      <c r="Y83" s="708">
        <f>IFERROR(VLOOKUP(E85,$AN$10:$AR$932,5,0),0)</f>
        <v>3220</v>
      </c>
      <c r="Z83" s="708">
        <f>IFERROR(VLOOKUP(F85,$AN$10:$AR$932,5,0),0)</f>
        <v>0</v>
      </c>
      <c r="AA83" s="753">
        <f>IFERROR(VLOOKUP(G85,$AN$10:$AR$932,5,0),0)</f>
        <v>0</v>
      </c>
      <c r="AB83" s="707">
        <f>IFERROR(VLOOKUP(H85,$AN$10:$AR$932,5,0),0)</f>
        <v>0</v>
      </c>
      <c r="AC83" s="708">
        <f>IFERROR(VLOOKUP(I85,$AN$10:$AR$932,5,0),0)</f>
        <v>2</v>
      </c>
      <c r="AD83" s="708">
        <f>IFERROR(VLOOKUP(J85,$AN$10:$AR$932,5,0),0)</f>
        <v>147</v>
      </c>
      <c r="AE83" s="708">
        <f>IFERROR(VLOOKUP(K85,$AN$10:$AR$932,5,0),0)</f>
        <v>0</v>
      </c>
      <c r="AF83" s="708">
        <f>IFERROR(VLOOKUP(L85,$AN$10:$AR$932,5,0),0)</f>
        <v>0</v>
      </c>
      <c r="AG83" s="708">
        <f>IFERROR(VLOOKUP(M85,$AN$10:$AR$932,5,0),0)</f>
        <v>203</v>
      </c>
      <c r="AH83" s="708">
        <f>IFERROR(VLOOKUP(N85,$AN$10:$AR$932,5,0),0)</f>
        <v>0</v>
      </c>
      <c r="AI83" s="708">
        <f>IFERROR(VLOOKUP(O85,$AN$10:$AR$932,5,0),0)</f>
        <v>0</v>
      </c>
      <c r="AJ83" s="708">
        <f>IFERROR(VLOOKUP(P85,$AN$10:$AR$932,5,0),0)</f>
        <v>0</v>
      </c>
      <c r="AK83" s="708">
        <f>IFERROR(VLOOKUP(Q85,$AN$10:$AR$932,5,0),0)</f>
        <v>0</v>
      </c>
      <c r="AL83" s="753">
        <f>IFERROR(VLOOKUP(R85,$AN$10:$AR$932,5,0),0)</f>
        <v>0</v>
      </c>
      <c r="AM83" s="758">
        <f t="shared" ref="AM83:AM105" si="19">SUM(V83:AL83)</f>
        <v>13025</v>
      </c>
      <c r="AN83" s="52" t="str">
        <f t="shared" si="17"/>
        <v>147EPSS40</v>
      </c>
      <c r="AO83" s="487" t="s">
        <v>274</v>
      </c>
      <c r="AP83" s="489">
        <v>147</v>
      </c>
      <c r="AQ83" s="487" t="s">
        <v>889</v>
      </c>
      <c r="AR83" s="488">
        <v>20615</v>
      </c>
    </row>
    <row r="84" spans="2:44">
      <c r="B84" s="52" t="str">
        <f>CONCATENATE(U82,$V$4)</f>
        <v>EPSS40</v>
      </c>
      <c r="C84" s="52" t="str">
        <f>CONCATENATE(U82,$W$4)</f>
        <v>EPSI03</v>
      </c>
      <c r="D84" s="52" t="str">
        <f>CONCATENATE(U82,$X$4)</f>
        <v>ESS002</v>
      </c>
      <c r="E84" s="52" t="str">
        <f>CONCATENATE(U82,$Y$4)</f>
        <v>ESS024</v>
      </c>
      <c r="F84" s="52" t="str">
        <f>CONCATENATE(U82,$Z$4)</f>
        <v>ESS091</v>
      </c>
      <c r="G84" s="52" t="str">
        <f>CONCATENATE(U82,$AA$4)</f>
        <v>EPSS41</v>
      </c>
      <c r="H84" s="52" t="str">
        <f>CONCATENATE(U82,$AB$4)</f>
        <v>EPSS10</v>
      </c>
      <c r="I84" s="52" t="str">
        <f>CONCATENATE(U82,$AC$4)</f>
        <v>EPSS16</v>
      </c>
      <c r="J84" s="52" t="str">
        <f>CONCATENATE(U82,$AD$4)</f>
        <v>EPSS37</v>
      </c>
      <c r="K84" s="52" t="str">
        <f>CONCATENATE(U82,$AE$4)</f>
        <v>EPSS02</v>
      </c>
      <c r="L84" s="52" t="str">
        <f>CONCATENATE(U82,$AF$4)</f>
        <v>EPSS23</v>
      </c>
      <c r="M84" s="52" t="str">
        <f>CONCATENATE(U82,$AG$4)</f>
        <v>EPSS44</v>
      </c>
      <c r="N84" s="52" t="str">
        <f>CONCATENATE(U82,$AH$4)</f>
        <v>EPSS18</v>
      </c>
      <c r="O84" s="52" t="str">
        <f>CONCATENATE(U82,$AI$4)</f>
        <v>EPSS05</v>
      </c>
      <c r="P84" s="52" t="str">
        <f>CONCATENATE(U82,$AJ$4)</f>
        <v>EPSS17</v>
      </c>
      <c r="Q84" s="52" t="str">
        <f>CONCATENATE(U82,$AK$4)</f>
        <v>ESS118</v>
      </c>
      <c r="R84" s="52" t="str">
        <f>CONCATENATE(U82,$AL$4)</f>
        <v>EPSS33</v>
      </c>
      <c r="S84" s="720" t="s">
        <v>34</v>
      </c>
      <c r="T84" s="720" t="s">
        <v>235</v>
      </c>
      <c r="U84" s="739">
        <v>21</v>
      </c>
      <c r="V84" s="707">
        <f>IFERROR(VLOOKUP(B86,$AN$10:$AR$932,5,0),0)</f>
        <v>2893</v>
      </c>
      <c r="W84" s="708">
        <f>IFERROR(VLOOKUP(C86,$AN$10:$AR$932,5,0),0)</f>
        <v>0</v>
      </c>
      <c r="X84" s="708">
        <f>IFERROR(VLOOKUP(D86,$AN$10:$AR$932,5,0),0)</f>
        <v>0</v>
      </c>
      <c r="Y84" s="708">
        <f>IFERROR(VLOOKUP(E86,$AN$10:$AR$932,5,0),0)</f>
        <v>0</v>
      </c>
      <c r="Z84" s="708">
        <f>IFERROR(VLOOKUP(F86,$AN$10:$AR$932,5,0),0)</f>
        <v>0</v>
      </c>
      <c r="AA84" s="753">
        <f>IFERROR(VLOOKUP(G86,$AN$10:$AR$932,5,0),0)</f>
        <v>0</v>
      </c>
      <c r="AB84" s="707">
        <f>IFERROR(VLOOKUP(H86,$AN$10:$AR$932,5,0),0)</f>
        <v>0</v>
      </c>
      <c r="AC84" s="708">
        <f>IFERROR(VLOOKUP(I86,$AN$10:$AR$932,5,0),0)</f>
        <v>0</v>
      </c>
      <c r="AD84" s="708">
        <f>IFERROR(VLOOKUP(J86,$AN$10:$AR$932,5,0),0)</f>
        <v>41</v>
      </c>
      <c r="AE84" s="708">
        <f>IFERROR(VLOOKUP(K86,$AN$10:$AR$932,5,0),0)</f>
        <v>0</v>
      </c>
      <c r="AF84" s="708">
        <f>IFERROR(VLOOKUP(L86,$AN$10:$AR$932,5,0),0)</f>
        <v>0</v>
      </c>
      <c r="AG84" s="708">
        <f>IFERROR(VLOOKUP(M86,$AN$10:$AR$932,5,0),0)</f>
        <v>114</v>
      </c>
      <c r="AH84" s="708">
        <f>IFERROR(VLOOKUP(N86,$AN$10:$AR$932,5,0),0)</f>
        <v>0</v>
      </c>
      <c r="AI84" s="708">
        <f>IFERROR(VLOOKUP(O86,$AN$10:$AR$932,5,0),0)</f>
        <v>0</v>
      </c>
      <c r="AJ84" s="708">
        <f>IFERROR(VLOOKUP(P86,$AN$10:$AR$932,5,0),0)</f>
        <v>0</v>
      </c>
      <c r="AK84" s="708">
        <f>IFERROR(VLOOKUP(Q86,$AN$10:$AR$932,5,0),0)</f>
        <v>0</v>
      </c>
      <c r="AL84" s="753">
        <f>IFERROR(VLOOKUP(R86,$AN$10:$AR$932,5,0),0)</f>
        <v>0</v>
      </c>
      <c r="AM84" s="758">
        <f t="shared" si="19"/>
        <v>3048</v>
      </c>
      <c r="AN84" s="52" t="str">
        <f t="shared" si="17"/>
        <v>147EPSS41</v>
      </c>
      <c r="AO84" s="487" t="s">
        <v>274</v>
      </c>
      <c r="AP84" s="489">
        <v>147</v>
      </c>
      <c r="AQ84" s="487" t="s">
        <v>926</v>
      </c>
      <c r="AR84" s="488">
        <v>2</v>
      </c>
    </row>
    <row r="85" spans="2:44">
      <c r="B85" s="52" t="str">
        <f>CONCATENATE(U83,$V$4)</f>
        <v>2EPSS40</v>
      </c>
      <c r="C85" s="52" t="str">
        <f>CONCATENATE(U83,$W$4)</f>
        <v>2EPSI03</v>
      </c>
      <c r="D85" s="52" t="str">
        <f>CONCATENATE(U83,$X$4)</f>
        <v>2ESS002</v>
      </c>
      <c r="E85" s="52" t="str">
        <f>CONCATENATE(U83,$Y$4)</f>
        <v>2ESS024</v>
      </c>
      <c r="F85" s="52" t="str">
        <f>CONCATENATE(U83,$Z$4)</f>
        <v>2ESS091</v>
      </c>
      <c r="G85" s="52" t="str">
        <f>CONCATENATE(U83,$AA$4)</f>
        <v>2EPSS41</v>
      </c>
      <c r="H85" s="52" t="str">
        <f>CONCATENATE(U83,$AB$4)</f>
        <v>2EPSS10</v>
      </c>
      <c r="I85" s="52" t="str">
        <f>CONCATENATE(U83,$AC$4)</f>
        <v>2EPSS16</v>
      </c>
      <c r="J85" s="52" t="str">
        <f>CONCATENATE(U83,$AD$4)</f>
        <v>2EPSS37</v>
      </c>
      <c r="K85" s="52" t="str">
        <f>CONCATENATE(U83,$AE$4)</f>
        <v>2EPSS02</v>
      </c>
      <c r="L85" s="52" t="str">
        <f>CONCATENATE(U83,$AF$4)</f>
        <v>2EPSS23</v>
      </c>
      <c r="M85" s="52" t="str">
        <f>CONCATENATE(U83,$AG$4)</f>
        <v>2EPSS44</v>
      </c>
      <c r="N85" s="52" t="str">
        <f>CONCATENATE(U83,$AH$4)</f>
        <v>2EPSS18</v>
      </c>
      <c r="O85" s="52" t="str">
        <f>CONCATENATE(U83,$AI$4)</f>
        <v>2EPSS05</v>
      </c>
      <c r="P85" s="52" t="str">
        <f>CONCATENATE(U83,$AJ$4)</f>
        <v>2EPSS17</v>
      </c>
      <c r="Q85" s="52" t="str">
        <f>CONCATENATE(U83,$AK$4)</f>
        <v>2ESS118</v>
      </c>
      <c r="R85" s="52" t="str">
        <f>CONCATENATE(U83,$AL$4)</f>
        <v>2EPSS33</v>
      </c>
      <c r="S85" s="720" t="s">
        <v>69</v>
      </c>
      <c r="T85" s="720" t="s">
        <v>235</v>
      </c>
      <c r="U85" s="739">
        <v>55</v>
      </c>
      <c r="V85" s="707">
        <f>IFERROR(VLOOKUP(B87,$AN$10:$AR$932,5,0),0)</f>
        <v>6591</v>
      </c>
      <c r="W85" s="708">
        <f>IFERROR(VLOOKUP(C87,$AN$10:$AR$932,5,0),0)</f>
        <v>0</v>
      </c>
      <c r="X85" s="708">
        <f>IFERROR(VLOOKUP(D87,$AN$10:$AR$932,5,0),0)</f>
        <v>0</v>
      </c>
      <c r="Y85" s="708">
        <f>IFERROR(VLOOKUP(E87,$AN$10:$AR$932,5,0),0)</f>
        <v>0</v>
      </c>
      <c r="Z85" s="708">
        <f>IFERROR(VLOOKUP(F87,$AN$10:$AR$932,5,0),0)</f>
        <v>0</v>
      </c>
      <c r="AA85" s="753">
        <f>IFERROR(VLOOKUP(G87,$AN$10:$AR$932,5,0),0)</f>
        <v>1</v>
      </c>
      <c r="AB85" s="707">
        <f>IFERROR(VLOOKUP(H87,$AN$10:$AR$932,5,0),0)</f>
        <v>0</v>
      </c>
      <c r="AC85" s="708">
        <f>IFERROR(VLOOKUP(I87,$AN$10:$AR$932,5,0),0)</f>
        <v>0</v>
      </c>
      <c r="AD85" s="708">
        <f>IFERROR(VLOOKUP(J87,$AN$10:$AR$932,5,0),0)</f>
        <v>23</v>
      </c>
      <c r="AE85" s="708">
        <f>IFERROR(VLOOKUP(K87,$AN$10:$AR$932,5,0),0)</f>
        <v>0</v>
      </c>
      <c r="AF85" s="708">
        <f>IFERROR(VLOOKUP(L87,$AN$10:$AR$932,5,0),0)</f>
        <v>0</v>
      </c>
      <c r="AG85" s="708">
        <f>IFERROR(VLOOKUP(M87,$AN$10:$AR$932,5,0),0)</f>
        <v>107</v>
      </c>
      <c r="AH85" s="708">
        <f>IFERROR(VLOOKUP(N87,$AN$10:$AR$932,5,0),0)</f>
        <v>0</v>
      </c>
      <c r="AI85" s="708">
        <f>IFERROR(VLOOKUP(O87,$AN$10:$AR$932,5,0),0)</f>
        <v>0</v>
      </c>
      <c r="AJ85" s="708">
        <f>IFERROR(VLOOKUP(P87,$AN$10:$AR$932,5,0),0)</f>
        <v>0</v>
      </c>
      <c r="AK85" s="708">
        <f>IFERROR(VLOOKUP(Q87,$AN$10:$AR$932,5,0),0)</f>
        <v>0</v>
      </c>
      <c r="AL85" s="753">
        <f>IFERROR(VLOOKUP(R87,$AN$10:$AR$932,5,0),0)</f>
        <v>0</v>
      </c>
      <c r="AM85" s="758">
        <f t="shared" si="19"/>
        <v>6722</v>
      </c>
      <c r="AN85" s="52" t="str">
        <f t="shared" si="17"/>
        <v>147EPSS44</v>
      </c>
      <c r="AO85" s="487" t="s">
        <v>274</v>
      </c>
      <c r="AP85" s="489">
        <v>147</v>
      </c>
      <c r="AQ85" s="487" t="s">
        <v>1069</v>
      </c>
      <c r="AR85" s="488">
        <v>563</v>
      </c>
    </row>
    <row r="86" spans="2:44">
      <c r="B86" s="52" t="str">
        <f>CONCATENATE(U84,$V$4)</f>
        <v>21EPSS40</v>
      </c>
      <c r="C86" s="52" t="str">
        <f>CONCATENATE(U84,$W$4)</f>
        <v>21EPSI03</v>
      </c>
      <c r="D86" s="52" t="str">
        <f>CONCATENATE(U84,$X$4)</f>
        <v>21ESS002</v>
      </c>
      <c r="E86" s="52" t="str">
        <f>CONCATENATE(U84,$Y$4)</f>
        <v>21ESS024</v>
      </c>
      <c r="F86" s="52" t="str">
        <f>CONCATENATE(U84,$Z$4)</f>
        <v>21ESS091</v>
      </c>
      <c r="G86" s="52" t="str">
        <f>CONCATENATE(U84,$AA$4)</f>
        <v>21EPSS41</v>
      </c>
      <c r="H86" s="52" t="str">
        <f>CONCATENATE(U84,$AB$4)</f>
        <v>21EPSS10</v>
      </c>
      <c r="I86" s="52" t="str">
        <f>CONCATENATE(U84,$AC$4)</f>
        <v>21EPSS16</v>
      </c>
      <c r="J86" s="52" t="str">
        <f>CONCATENATE(U84,$AD$4)</f>
        <v>21EPSS37</v>
      </c>
      <c r="K86" s="52" t="str">
        <f>CONCATENATE(U84,$AE$4)</f>
        <v>21EPSS02</v>
      </c>
      <c r="L86" s="52" t="str">
        <f>CONCATENATE(U84,$AF$4)</f>
        <v>21EPSS23</v>
      </c>
      <c r="M86" s="52" t="str">
        <f>CONCATENATE(U84,$AG$4)</f>
        <v>21EPSS44</v>
      </c>
      <c r="N86" s="52" t="str">
        <f>CONCATENATE(U84,$AH$4)</f>
        <v>21EPSS18</v>
      </c>
      <c r="O86" s="52" t="str">
        <f>CONCATENATE(U84,$AI$4)</f>
        <v>21EPSS05</v>
      </c>
      <c r="P86" s="52" t="str">
        <f>CONCATENATE(U84,$AJ$4)</f>
        <v>21EPSS17</v>
      </c>
      <c r="Q86" s="52" t="str">
        <f>CONCATENATE(U84,$AK$4)</f>
        <v>21ESS118</v>
      </c>
      <c r="R86" s="52" t="str">
        <f>CONCATENATE(U84,$AL$4)</f>
        <v>21EPSS33</v>
      </c>
      <c r="S86" s="720" t="s">
        <v>140</v>
      </c>
      <c r="T86" s="720" t="s">
        <v>235</v>
      </c>
      <c r="U86" s="739">
        <v>148</v>
      </c>
      <c r="V86" s="707">
        <f>IFERROR(VLOOKUP(B88,$AN$10:$AR$932,5,0),0)</f>
        <v>11289</v>
      </c>
      <c r="W86" s="708">
        <f>IFERROR(VLOOKUP(C88,$AN$10:$AR$932,5,0),0)</f>
        <v>0</v>
      </c>
      <c r="X86" s="708">
        <f>IFERROR(VLOOKUP(D88,$AN$10:$AR$932,5,0),0)</f>
        <v>0</v>
      </c>
      <c r="Y86" s="708">
        <f>IFERROR(VLOOKUP(E88,$AN$10:$AR$932,5,0),0)</f>
        <v>0</v>
      </c>
      <c r="Z86" s="708">
        <f>IFERROR(VLOOKUP(F88,$AN$10:$AR$932,5,0),0)</f>
        <v>1880</v>
      </c>
      <c r="AA86" s="753">
        <f>IFERROR(VLOOKUP(G88,$AN$10:$AR$932,5,0),0)</f>
        <v>1</v>
      </c>
      <c r="AB86" s="707">
        <f>IFERROR(VLOOKUP(H88,$AN$10:$AR$932,5,0),0)</f>
        <v>168</v>
      </c>
      <c r="AC86" s="708">
        <f>IFERROR(VLOOKUP(I88,$AN$10:$AR$932,5,0),0)</f>
        <v>706</v>
      </c>
      <c r="AD86" s="708">
        <f>IFERROR(VLOOKUP(J88,$AN$10:$AR$932,5,0),0)</f>
        <v>321</v>
      </c>
      <c r="AE86" s="708">
        <f>IFERROR(VLOOKUP(K88,$AN$10:$AR$932,5,0),0)</f>
        <v>0</v>
      </c>
      <c r="AF86" s="708">
        <f>IFERROR(VLOOKUP(L88,$AN$10:$AR$932,5,0),0)</f>
        <v>0</v>
      </c>
      <c r="AG86" s="708">
        <f>IFERROR(VLOOKUP(M88,$AN$10:$AR$932,5,0),0)</f>
        <v>167</v>
      </c>
      <c r="AH86" s="708">
        <f>IFERROR(VLOOKUP(N88,$AN$10:$AR$932,5,0),0)</f>
        <v>0</v>
      </c>
      <c r="AI86" s="708">
        <f>IFERROR(VLOOKUP(O88,$AN$10:$AR$932,5,0),0)</f>
        <v>0</v>
      </c>
      <c r="AJ86" s="708">
        <f>IFERROR(VLOOKUP(P88,$AN$10:$AR$932,5,0),0)</f>
        <v>0</v>
      </c>
      <c r="AK86" s="708">
        <f>IFERROR(VLOOKUP(Q88,$AN$10:$AR$932,5,0),0)</f>
        <v>0</v>
      </c>
      <c r="AL86" s="753">
        <f>IFERROR(VLOOKUP(R88,$AN$10:$AR$932,5,0),0)</f>
        <v>0</v>
      </c>
      <c r="AM86" s="758">
        <f t="shared" si="19"/>
        <v>14532</v>
      </c>
      <c r="AN86" s="52" t="str">
        <f t="shared" si="17"/>
        <v>147ESS002</v>
      </c>
      <c r="AO86" s="487" t="s">
        <v>274</v>
      </c>
      <c r="AP86" s="489">
        <v>147</v>
      </c>
      <c r="AQ86" s="487" t="s">
        <v>2</v>
      </c>
      <c r="AR86" s="488">
        <v>1380</v>
      </c>
    </row>
    <row r="87" spans="2:44">
      <c r="B87" s="52" t="str">
        <f>CONCATENATE(U85,$V$4)</f>
        <v>55EPSS40</v>
      </c>
      <c r="C87" s="52" t="str">
        <f>CONCATENATE(U85,$W$4)</f>
        <v>55EPSI03</v>
      </c>
      <c r="D87" s="52" t="str">
        <f>CONCATENATE(U85,$X$4)</f>
        <v>55ESS002</v>
      </c>
      <c r="E87" s="52" t="str">
        <f>CONCATENATE(U85,$Y$4)</f>
        <v>55ESS024</v>
      </c>
      <c r="F87" s="52" t="str">
        <f>CONCATENATE(U85,$Z$4)</f>
        <v>55ESS091</v>
      </c>
      <c r="G87" s="52" t="str">
        <f>CONCATENATE(U85,$AA$4)</f>
        <v>55EPSS41</v>
      </c>
      <c r="H87" s="52" t="str">
        <f>CONCATENATE(U85,$AB$4)</f>
        <v>55EPSS10</v>
      </c>
      <c r="I87" s="52" t="str">
        <f>CONCATENATE(U85,$AC$4)</f>
        <v>55EPSS16</v>
      </c>
      <c r="J87" s="52" t="str">
        <f>CONCATENATE(U85,$AD$4)</f>
        <v>55EPSS37</v>
      </c>
      <c r="K87" s="52" t="str">
        <f>CONCATENATE(U85,$AE$4)</f>
        <v>55EPSS02</v>
      </c>
      <c r="L87" s="52" t="str">
        <f>CONCATENATE(U85,$AF$4)</f>
        <v>55EPSS23</v>
      </c>
      <c r="M87" s="52" t="str">
        <f>CONCATENATE(U85,$AG$4)</f>
        <v>55EPSS44</v>
      </c>
      <c r="N87" s="52" t="str">
        <f>CONCATENATE(U85,$AH$4)</f>
        <v>55EPSS18</v>
      </c>
      <c r="O87" s="52" t="str">
        <f>CONCATENATE(U85,$AI$4)</f>
        <v>55EPSS05</v>
      </c>
      <c r="P87" s="52" t="str">
        <f>CONCATENATE(U85,$AJ$4)</f>
        <v>55EPSS17</v>
      </c>
      <c r="Q87" s="52" t="str">
        <f>CONCATENATE(U85,$AK$4)</f>
        <v>55ESS118</v>
      </c>
      <c r="R87" s="52" t="str">
        <f>CONCATENATE(U85,$AL$4)</f>
        <v>55EPSS33</v>
      </c>
      <c r="S87" s="720" t="s">
        <v>114</v>
      </c>
      <c r="T87" s="720" t="s">
        <v>235</v>
      </c>
      <c r="U87" s="739">
        <v>197</v>
      </c>
      <c r="V87" s="707">
        <f>IFERROR(VLOOKUP(B89,$AN$10:$AR$932,5,0),0)</f>
        <v>8418</v>
      </c>
      <c r="W87" s="708">
        <f>IFERROR(VLOOKUP(C89,$AN$10:$AR$932,5,0),0)</f>
        <v>0</v>
      </c>
      <c r="X87" s="708">
        <f>IFERROR(VLOOKUP(D89,$AN$10:$AR$932,5,0),0)</f>
        <v>0</v>
      </c>
      <c r="Y87" s="708">
        <f>IFERROR(VLOOKUP(E89,$AN$10:$AR$932,5,0),0)</f>
        <v>0</v>
      </c>
      <c r="Z87" s="708">
        <f>IFERROR(VLOOKUP(F89,$AN$10:$AR$932,5,0),0)</f>
        <v>2129</v>
      </c>
      <c r="AA87" s="753">
        <f>IFERROR(VLOOKUP(G89,$AN$10:$AR$932,5,0),0)</f>
        <v>0</v>
      </c>
      <c r="AB87" s="707">
        <f>IFERROR(VLOOKUP(H89,$AN$10:$AR$932,5,0),0)</f>
        <v>0</v>
      </c>
      <c r="AC87" s="708">
        <f>IFERROR(VLOOKUP(I89,$AN$10:$AR$932,5,0),0)</f>
        <v>0</v>
      </c>
      <c r="AD87" s="708">
        <f>IFERROR(VLOOKUP(J89,$AN$10:$AR$932,5,0),0)</f>
        <v>245</v>
      </c>
      <c r="AE87" s="708">
        <f>IFERROR(VLOOKUP(K89,$AN$10:$AR$932,5,0),0)</f>
        <v>0</v>
      </c>
      <c r="AF87" s="708">
        <f>IFERROR(VLOOKUP(L89,$AN$10:$AR$932,5,0),0)</f>
        <v>0</v>
      </c>
      <c r="AG87" s="708">
        <f>IFERROR(VLOOKUP(M89,$AN$10:$AR$932,5,0),0)</f>
        <v>187</v>
      </c>
      <c r="AH87" s="708">
        <f>IFERROR(VLOOKUP(N89,$AN$10:$AR$932,5,0),0)</f>
        <v>0</v>
      </c>
      <c r="AI87" s="708">
        <f>IFERROR(VLOOKUP(O89,$AN$10:$AR$932,5,0),0)</f>
        <v>0</v>
      </c>
      <c r="AJ87" s="708">
        <f>IFERROR(VLOOKUP(P89,$AN$10:$AR$932,5,0),0)</f>
        <v>0</v>
      </c>
      <c r="AK87" s="708">
        <f>IFERROR(VLOOKUP(Q89,$AN$10:$AR$932,5,0),0)</f>
        <v>0</v>
      </c>
      <c r="AL87" s="753">
        <f>IFERROR(VLOOKUP(R89,$AN$10:$AR$932,5,0),0)</f>
        <v>0</v>
      </c>
      <c r="AM87" s="758">
        <f t="shared" si="19"/>
        <v>10979</v>
      </c>
      <c r="AN87" s="52" t="str">
        <f t="shared" si="17"/>
        <v>172EPSI03</v>
      </c>
      <c r="AO87" s="487" t="s">
        <v>274</v>
      </c>
      <c r="AP87" s="489">
        <v>172</v>
      </c>
      <c r="AQ87" s="487" t="s">
        <v>5</v>
      </c>
      <c r="AR87" s="488">
        <v>2993</v>
      </c>
    </row>
    <row r="88" spans="2:44">
      <c r="B88" s="52" t="str">
        <f>CONCATENATE(U86,$V$4)</f>
        <v>148EPSS40</v>
      </c>
      <c r="C88" s="52" t="str">
        <f>CONCATENATE(U86,$W$4)</f>
        <v>148EPSI03</v>
      </c>
      <c r="D88" s="52" t="str">
        <f>CONCATENATE(U86,$X$4)</f>
        <v>148ESS002</v>
      </c>
      <c r="E88" s="52" t="str">
        <f>CONCATENATE(U86,$Y$4)</f>
        <v>148ESS024</v>
      </c>
      <c r="F88" s="52" t="str">
        <f>CONCATENATE(U86,$Z$4)</f>
        <v>148ESS091</v>
      </c>
      <c r="G88" s="52" t="str">
        <f>CONCATENATE(U86,$AA$4)</f>
        <v>148EPSS41</v>
      </c>
      <c r="H88" s="52" t="str">
        <f>CONCATENATE(U86,$AB$4)</f>
        <v>148EPSS10</v>
      </c>
      <c r="I88" s="52" t="str">
        <f>CONCATENATE(U86,$AC$4)</f>
        <v>148EPSS16</v>
      </c>
      <c r="J88" s="52" t="str">
        <f>CONCATENATE(U86,$AD$4)</f>
        <v>148EPSS37</v>
      </c>
      <c r="K88" s="52" t="str">
        <f>CONCATENATE(U86,$AE$4)</f>
        <v>148EPSS02</v>
      </c>
      <c r="L88" s="52" t="str">
        <f>CONCATENATE(U86,$AF$4)</f>
        <v>148EPSS23</v>
      </c>
      <c r="M88" s="52" t="str">
        <f>CONCATENATE(U86,$AG$4)</f>
        <v>148EPSS44</v>
      </c>
      <c r="N88" s="52" t="str">
        <f>CONCATENATE(U86,$AH$4)</f>
        <v>148EPSS18</v>
      </c>
      <c r="O88" s="52" t="str">
        <f>CONCATENATE(U86,$AI$4)</f>
        <v>148EPSS05</v>
      </c>
      <c r="P88" s="52" t="str">
        <f>CONCATENATE(U86,$AJ$4)</f>
        <v>148EPSS17</v>
      </c>
      <c r="Q88" s="52" t="str">
        <f>CONCATENATE(U86,$AK$4)</f>
        <v>148ESS118</v>
      </c>
      <c r="R88" s="52" t="str">
        <f>CONCATENATE(U86,$AL$4)</f>
        <v>148EPSS33</v>
      </c>
      <c r="S88" s="720" t="s">
        <v>139</v>
      </c>
      <c r="T88" s="720" t="s">
        <v>235</v>
      </c>
      <c r="U88" s="739">
        <v>206</v>
      </c>
      <c r="V88" s="707">
        <f>IFERROR(VLOOKUP(B90,$AN$10:$AR$932,5,0),0)</f>
        <v>2287</v>
      </c>
      <c r="W88" s="708">
        <f>IFERROR(VLOOKUP(C90,$AN$10:$AR$932,5,0),0)</f>
        <v>0</v>
      </c>
      <c r="X88" s="708">
        <f>IFERROR(VLOOKUP(D90,$AN$10:$AR$932,5,0),0)</f>
        <v>0</v>
      </c>
      <c r="Y88" s="708">
        <f>IFERROR(VLOOKUP(E90,$AN$10:$AR$932,5,0),0)</f>
        <v>0</v>
      </c>
      <c r="Z88" s="708">
        <f>IFERROR(VLOOKUP(F90,$AN$10:$AR$932,5,0),0)</f>
        <v>554</v>
      </c>
      <c r="AA88" s="753">
        <f>IFERROR(VLOOKUP(G90,$AN$10:$AR$932,5,0),0)</f>
        <v>0</v>
      </c>
      <c r="AB88" s="707">
        <f>IFERROR(VLOOKUP(H90,$AN$10:$AR$932,5,0),0)</f>
        <v>0</v>
      </c>
      <c r="AC88" s="708">
        <f>IFERROR(VLOOKUP(I90,$AN$10:$AR$932,5,0),0)</f>
        <v>0</v>
      </c>
      <c r="AD88" s="708">
        <f>IFERROR(VLOOKUP(J90,$AN$10:$AR$932,5,0),0)</f>
        <v>19</v>
      </c>
      <c r="AE88" s="708">
        <f>IFERROR(VLOOKUP(K90,$AN$10:$AR$932,5,0),0)</f>
        <v>0</v>
      </c>
      <c r="AF88" s="708">
        <f>IFERROR(VLOOKUP(L90,$AN$10:$AR$932,5,0),0)</f>
        <v>0</v>
      </c>
      <c r="AG88" s="708">
        <f>IFERROR(VLOOKUP(M90,$AN$10:$AR$932,5,0),0)</f>
        <v>75</v>
      </c>
      <c r="AH88" s="708">
        <f>IFERROR(VLOOKUP(N90,$AN$10:$AR$932,5,0),0)</f>
        <v>0</v>
      </c>
      <c r="AI88" s="708">
        <f>IFERROR(VLOOKUP(O90,$AN$10:$AR$932,5,0),0)</f>
        <v>0</v>
      </c>
      <c r="AJ88" s="708">
        <f>IFERROR(VLOOKUP(P90,$AN$10:$AR$932,5,0),0)</f>
        <v>0</v>
      </c>
      <c r="AK88" s="708">
        <f>IFERROR(VLOOKUP(Q90,$AN$10:$AR$932,5,0),0)</f>
        <v>0</v>
      </c>
      <c r="AL88" s="753">
        <f>IFERROR(VLOOKUP(R90,$AN$10:$AR$932,5,0),0)</f>
        <v>0</v>
      </c>
      <c r="AM88" s="758">
        <f t="shared" si="19"/>
        <v>2935</v>
      </c>
      <c r="AN88" s="52" t="str">
        <f t="shared" si="17"/>
        <v>172EPSS10</v>
      </c>
      <c r="AO88" s="487" t="s">
        <v>274</v>
      </c>
      <c r="AP88" s="489">
        <v>172</v>
      </c>
      <c r="AQ88" s="487" t="s">
        <v>583</v>
      </c>
      <c r="AR88" s="488">
        <v>182</v>
      </c>
    </row>
    <row r="89" spans="2:44">
      <c r="B89" s="52" t="str">
        <f>CONCATENATE(U87,$V$4)</f>
        <v>197EPSS40</v>
      </c>
      <c r="C89" s="52" t="str">
        <f>CONCATENATE(U87,$W$4)</f>
        <v>197EPSI03</v>
      </c>
      <c r="D89" s="52" t="str">
        <f>CONCATENATE(U87,$X$4)</f>
        <v>197ESS002</v>
      </c>
      <c r="E89" s="52" t="str">
        <f>CONCATENATE(U87,$Y$4)</f>
        <v>197ESS024</v>
      </c>
      <c r="F89" s="52" t="str">
        <f>CONCATENATE(U87,$Z$4)</f>
        <v>197ESS091</v>
      </c>
      <c r="G89" s="52" t="str">
        <f>CONCATENATE(U87,$AA$4)</f>
        <v>197EPSS41</v>
      </c>
      <c r="H89" s="52" t="str">
        <f>CONCATENATE(U87,$AB$4)</f>
        <v>197EPSS10</v>
      </c>
      <c r="I89" s="52" t="str">
        <f>CONCATENATE(U87,$AC$4)</f>
        <v>197EPSS16</v>
      </c>
      <c r="J89" s="52" t="str">
        <f>CONCATENATE(U87,$AD$4)</f>
        <v>197EPSS37</v>
      </c>
      <c r="K89" s="52" t="str">
        <f>CONCATENATE(U87,$AE$4)</f>
        <v>197EPSS02</v>
      </c>
      <c r="L89" s="52" t="str">
        <f>CONCATENATE(U87,$AF$4)</f>
        <v>197EPSS23</v>
      </c>
      <c r="M89" s="52" t="str">
        <f>CONCATENATE(U87,$AG$4)</f>
        <v>197EPSS44</v>
      </c>
      <c r="N89" s="52" t="str">
        <f>CONCATENATE(U87,$AH$4)</f>
        <v>197EPSS18</v>
      </c>
      <c r="O89" s="52" t="str">
        <f>CONCATENATE(U87,$AI$4)</f>
        <v>197EPSS05</v>
      </c>
      <c r="P89" s="52" t="str">
        <f>CONCATENATE(U87,$AJ$4)</f>
        <v>197EPSS17</v>
      </c>
      <c r="Q89" s="52" t="str">
        <f>CONCATENATE(U87,$AK$4)</f>
        <v>197ESS118</v>
      </c>
      <c r="R89" s="52" t="str">
        <f>CONCATENATE(U87,$AL$4)</f>
        <v>197EPSS33</v>
      </c>
      <c r="S89" s="720" t="s">
        <v>82</v>
      </c>
      <c r="T89" s="720" t="s">
        <v>235</v>
      </c>
      <c r="U89" s="739">
        <v>313</v>
      </c>
      <c r="V89" s="707">
        <f>IFERROR(VLOOKUP(B91,$AN$10:$AR$932,5,0),0)</f>
        <v>4381</v>
      </c>
      <c r="W89" s="708">
        <f>IFERROR(VLOOKUP(C91,$AN$10:$AR$932,5,0),0)</f>
        <v>0</v>
      </c>
      <c r="X89" s="708">
        <f>IFERROR(VLOOKUP(D91,$AN$10:$AR$932,5,0),0)</f>
        <v>0</v>
      </c>
      <c r="Y89" s="708">
        <f>IFERROR(VLOOKUP(E91,$AN$10:$AR$932,5,0),0)</f>
        <v>0</v>
      </c>
      <c r="Z89" s="708">
        <f>IFERROR(VLOOKUP(F91,$AN$10:$AR$932,5,0),0)</f>
        <v>1844</v>
      </c>
      <c r="AA89" s="753">
        <f>IFERROR(VLOOKUP(G91,$AN$10:$AR$932,5,0),0)</f>
        <v>0</v>
      </c>
      <c r="AB89" s="707">
        <f>IFERROR(VLOOKUP(H91,$AN$10:$AR$932,5,0),0)</f>
        <v>0</v>
      </c>
      <c r="AC89" s="708">
        <f>IFERROR(VLOOKUP(I91,$AN$10:$AR$932,5,0),0)</f>
        <v>0</v>
      </c>
      <c r="AD89" s="708">
        <f>IFERROR(VLOOKUP(J91,$AN$10:$AR$932,5,0),0)</f>
        <v>107</v>
      </c>
      <c r="AE89" s="708">
        <f>IFERROR(VLOOKUP(K91,$AN$10:$AR$932,5,0),0)</f>
        <v>0</v>
      </c>
      <c r="AF89" s="708">
        <f>IFERROR(VLOOKUP(L91,$AN$10:$AR$932,5,0),0)</f>
        <v>0</v>
      </c>
      <c r="AG89" s="708">
        <f>IFERROR(VLOOKUP(M91,$AN$10:$AR$932,5,0),0)</f>
        <v>312</v>
      </c>
      <c r="AH89" s="708">
        <f>IFERROR(VLOOKUP(N91,$AN$10:$AR$932,5,0),0)</f>
        <v>0</v>
      </c>
      <c r="AI89" s="708">
        <f>IFERROR(VLOOKUP(O91,$AN$10:$AR$932,5,0),0)</f>
        <v>0</v>
      </c>
      <c r="AJ89" s="708">
        <f>IFERROR(VLOOKUP(P91,$AN$10:$AR$932,5,0),0)</f>
        <v>0</v>
      </c>
      <c r="AK89" s="708">
        <f>IFERROR(VLOOKUP(Q91,$AN$10:$AR$932,5,0),0)</f>
        <v>0</v>
      </c>
      <c r="AL89" s="753">
        <f>IFERROR(VLOOKUP(R91,$AN$10:$AR$932,5,0),0)</f>
        <v>0</v>
      </c>
      <c r="AM89" s="758">
        <f t="shared" si="19"/>
        <v>6644</v>
      </c>
      <c r="AN89" s="52" t="str">
        <f t="shared" si="17"/>
        <v>172EPSS16</v>
      </c>
      <c r="AO89" s="487" t="s">
        <v>274</v>
      </c>
      <c r="AP89" s="489">
        <v>172</v>
      </c>
      <c r="AQ89" s="487" t="s">
        <v>587</v>
      </c>
      <c r="AR89" s="488">
        <v>1357</v>
      </c>
    </row>
    <row r="90" spans="2:44">
      <c r="B90" s="52" t="str">
        <f>CONCATENATE(U88,$V$4)</f>
        <v>206EPSS40</v>
      </c>
      <c r="C90" s="52" t="str">
        <f>CONCATENATE(U88,$W$4)</f>
        <v>206EPSI03</v>
      </c>
      <c r="D90" s="52" t="str">
        <f>CONCATENATE(U88,$X$4)</f>
        <v>206ESS002</v>
      </c>
      <c r="E90" s="52" t="str">
        <f>CONCATENATE(U88,$Y$4)</f>
        <v>206ESS024</v>
      </c>
      <c r="F90" s="52" t="str">
        <f>CONCATENATE(U88,$Z$4)</f>
        <v>206ESS091</v>
      </c>
      <c r="G90" s="52" t="str">
        <f>CONCATENATE(U88,$AA$4)</f>
        <v>206EPSS41</v>
      </c>
      <c r="H90" s="52" t="str">
        <f>CONCATENATE(U88,$AB$4)</f>
        <v>206EPSS10</v>
      </c>
      <c r="I90" s="52" t="str">
        <f>CONCATENATE(U88,$AC$4)</f>
        <v>206EPSS16</v>
      </c>
      <c r="J90" s="52" t="str">
        <f>CONCATENATE(U88,$AD$4)</f>
        <v>206EPSS37</v>
      </c>
      <c r="K90" s="52" t="str">
        <f>CONCATENATE(U88,$AE$4)</f>
        <v>206EPSS02</v>
      </c>
      <c r="L90" s="52" t="str">
        <f>CONCATENATE(U88,$AF$4)</f>
        <v>206EPSS23</v>
      </c>
      <c r="M90" s="52" t="str">
        <f>CONCATENATE(U88,$AG$4)</f>
        <v>206EPSS44</v>
      </c>
      <c r="N90" s="52" t="str">
        <f>CONCATENATE(U88,$AH$4)</f>
        <v>206EPSS18</v>
      </c>
      <c r="O90" s="52" t="str">
        <f>CONCATENATE(U88,$AI$4)</f>
        <v>206EPSS05</v>
      </c>
      <c r="P90" s="52" t="str">
        <f>CONCATENATE(U88,$AJ$4)</f>
        <v>206EPSS17</v>
      </c>
      <c r="Q90" s="52" t="str">
        <f>CONCATENATE(U88,$AK$4)</f>
        <v>206ESS118</v>
      </c>
      <c r="R90" s="52" t="str">
        <f>CONCATENATE(U88,$AL$4)</f>
        <v>206EPSS33</v>
      </c>
      <c r="S90" s="720" t="s">
        <v>45</v>
      </c>
      <c r="T90" s="720" t="s">
        <v>235</v>
      </c>
      <c r="U90" s="739">
        <v>318</v>
      </c>
      <c r="V90" s="707">
        <f>IFERROR(VLOOKUP(B92,$AN$10:$AR$932,5,0),0)</f>
        <v>9795</v>
      </c>
      <c r="W90" s="708">
        <f>IFERROR(VLOOKUP(C92,$AN$10:$AR$932,5,0),0)</f>
        <v>0</v>
      </c>
      <c r="X90" s="708">
        <f>IFERROR(VLOOKUP(D92,$AN$10:$AR$932,5,0),0)</f>
        <v>0</v>
      </c>
      <c r="Y90" s="708">
        <f>IFERROR(VLOOKUP(E92,$AN$10:$AR$932,5,0),0)</f>
        <v>0</v>
      </c>
      <c r="Z90" s="708">
        <f>IFERROR(VLOOKUP(F92,$AN$10:$AR$932,5,0),0)</f>
        <v>0</v>
      </c>
      <c r="AA90" s="753">
        <f>IFERROR(VLOOKUP(G92,$AN$10:$AR$932,5,0),0)</f>
        <v>0</v>
      </c>
      <c r="AB90" s="707">
        <f>IFERROR(VLOOKUP(H92,$AN$10:$AR$932,5,0),0)</f>
        <v>340</v>
      </c>
      <c r="AC90" s="708">
        <f>IFERROR(VLOOKUP(I92,$AN$10:$AR$932,5,0),0)</f>
        <v>492</v>
      </c>
      <c r="AD90" s="708">
        <f>IFERROR(VLOOKUP(J92,$AN$10:$AR$932,5,0),0)</f>
        <v>222</v>
      </c>
      <c r="AE90" s="708">
        <f>IFERROR(VLOOKUP(K92,$AN$10:$AR$932,5,0),0)</f>
        <v>45</v>
      </c>
      <c r="AF90" s="708">
        <f>IFERROR(VLOOKUP(L92,$AN$10:$AR$932,5,0),0)</f>
        <v>0</v>
      </c>
      <c r="AG90" s="708">
        <f>IFERROR(VLOOKUP(M92,$AN$10:$AR$932,5,0),0)</f>
        <v>169</v>
      </c>
      <c r="AH90" s="708">
        <f>IFERROR(VLOOKUP(N92,$AN$10:$AR$932,5,0),0)</f>
        <v>0</v>
      </c>
      <c r="AI90" s="708">
        <f>IFERROR(VLOOKUP(O92,$AN$10:$AR$932,5,0),0)</f>
        <v>0</v>
      </c>
      <c r="AJ90" s="708">
        <f>IFERROR(VLOOKUP(P92,$AN$10:$AR$932,5,0),0)</f>
        <v>0</v>
      </c>
      <c r="AK90" s="708">
        <f>IFERROR(VLOOKUP(Q92,$AN$10:$AR$932,5,0),0)</f>
        <v>0</v>
      </c>
      <c r="AL90" s="753">
        <f>IFERROR(VLOOKUP(R92,$AN$10:$AR$932,5,0),0)</f>
        <v>0</v>
      </c>
      <c r="AM90" s="758">
        <f t="shared" si="19"/>
        <v>11063</v>
      </c>
      <c r="AN90" s="52" t="str">
        <f t="shared" si="17"/>
        <v>172EPSS17</v>
      </c>
      <c r="AO90" s="487" t="s">
        <v>274</v>
      </c>
      <c r="AP90" s="489">
        <v>172</v>
      </c>
      <c r="AQ90" s="487" t="s">
        <v>589</v>
      </c>
      <c r="AR90" s="488">
        <v>1</v>
      </c>
    </row>
    <row r="91" spans="2:44">
      <c r="B91" s="52" t="str">
        <f>CONCATENATE(U89,$V$4)</f>
        <v>313EPSS40</v>
      </c>
      <c r="C91" s="52" t="str">
        <f>CONCATENATE(U89,$W$4)</f>
        <v>313EPSI03</v>
      </c>
      <c r="D91" s="52" t="str">
        <f>CONCATENATE(U89,$X$4)</f>
        <v>313ESS002</v>
      </c>
      <c r="E91" s="52" t="str">
        <f>CONCATENATE(U89,$Y$4)</f>
        <v>313ESS024</v>
      </c>
      <c r="F91" s="52" t="str">
        <f>CONCATENATE(U89,$Z$4)</f>
        <v>313ESS091</v>
      </c>
      <c r="G91" s="52" t="str">
        <f>CONCATENATE(U89,$AA$4)</f>
        <v>313EPSS41</v>
      </c>
      <c r="H91" s="52" t="str">
        <f>CONCATENATE(U89,$AB$4)</f>
        <v>313EPSS10</v>
      </c>
      <c r="I91" s="52" t="str">
        <f>CONCATENATE(U89,$AC$4)</f>
        <v>313EPSS16</v>
      </c>
      <c r="J91" s="52" t="str">
        <f>CONCATENATE(U89,$AD$4)</f>
        <v>313EPSS37</v>
      </c>
      <c r="K91" s="52" t="str">
        <f>CONCATENATE(U89,$AE$4)</f>
        <v>313EPSS02</v>
      </c>
      <c r="L91" s="52" t="str">
        <f>CONCATENATE(U89,$AF$4)</f>
        <v>313EPSS23</v>
      </c>
      <c r="M91" s="52" t="str">
        <f>CONCATENATE(U89,$AG$4)</f>
        <v>313EPSS44</v>
      </c>
      <c r="N91" s="52" t="str">
        <f>CONCATENATE(U89,$AH$4)</f>
        <v>313EPSS18</v>
      </c>
      <c r="O91" s="52" t="str">
        <f>CONCATENATE(U89,$AI$4)</f>
        <v>313EPSS05</v>
      </c>
      <c r="P91" s="52" t="str">
        <f>CONCATENATE(U89,$AJ$4)</f>
        <v>313EPSS17</v>
      </c>
      <c r="Q91" s="52" t="str">
        <f>CONCATENATE(U89,$AK$4)</f>
        <v>313ESS118</v>
      </c>
      <c r="R91" s="52" t="str">
        <f>CONCATENATE(U89,$AL$4)</f>
        <v>313EPSS33</v>
      </c>
      <c r="S91" s="720" t="s">
        <v>110</v>
      </c>
      <c r="T91" s="720" t="s">
        <v>235</v>
      </c>
      <c r="U91" s="739">
        <v>321</v>
      </c>
      <c r="V91" s="707">
        <f>IFERROR(VLOOKUP(B93,$AN$10:$AR$932,5,0),0)</f>
        <v>2676</v>
      </c>
      <c r="W91" s="708">
        <f>IFERROR(VLOOKUP(C93,$AN$10:$AR$932,5,0),0)</f>
        <v>0</v>
      </c>
      <c r="X91" s="708">
        <f>IFERROR(VLOOKUP(D93,$AN$10:$AR$932,5,0),0)</f>
        <v>0</v>
      </c>
      <c r="Y91" s="708">
        <f>IFERROR(VLOOKUP(E93,$AN$10:$AR$932,5,0),0)</f>
        <v>0</v>
      </c>
      <c r="Z91" s="708">
        <f>IFERROR(VLOOKUP(F93,$AN$10:$AR$932,5,0),0)</f>
        <v>0</v>
      </c>
      <c r="AA91" s="753">
        <f>IFERROR(VLOOKUP(G93,$AN$10:$AR$932,5,0),0)</f>
        <v>0</v>
      </c>
      <c r="AB91" s="707">
        <f>IFERROR(VLOOKUP(H93,$AN$10:$AR$932,5,0),0)</f>
        <v>0</v>
      </c>
      <c r="AC91" s="708">
        <f>IFERROR(VLOOKUP(I93,$AN$10:$AR$932,5,0),0)</f>
        <v>0</v>
      </c>
      <c r="AD91" s="708">
        <f>IFERROR(VLOOKUP(J93,$AN$10:$AR$932,5,0),0)</f>
        <v>39</v>
      </c>
      <c r="AE91" s="708">
        <f>IFERROR(VLOOKUP(K93,$AN$10:$AR$932,5,0),0)</f>
        <v>0</v>
      </c>
      <c r="AF91" s="708">
        <f>IFERROR(VLOOKUP(L93,$AN$10:$AR$932,5,0),0)</f>
        <v>0</v>
      </c>
      <c r="AG91" s="708">
        <f>IFERROR(VLOOKUP(M93,$AN$10:$AR$932,5,0),0)</f>
        <v>154</v>
      </c>
      <c r="AH91" s="708">
        <f>IFERROR(VLOOKUP(N93,$AN$10:$AR$932,5,0),0)</f>
        <v>0</v>
      </c>
      <c r="AI91" s="708">
        <f>IFERROR(VLOOKUP(O93,$AN$10:$AR$932,5,0),0)</f>
        <v>0</v>
      </c>
      <c r="AJ91" s="708">
        <f>IFERROR(VLOOKUP(P93,$AN$10:$AR$932,5,0),0)</f>
        <v>0</v>
      </c>
      <c r="AK91" s="708">
        <f>IFERROR(VLOOKUP(Q93,$AN$10:$AR$932,5,0),0)</f>
        <v>0</v>
      </c>
      <c r="AL91" s="753">
        <f>IFERROR(VLOOKUP(R93,$AN$10:$AR$932,5,0),0)</f>
        <v>0</v>
      </c>
      <c r="AM91" s="758">
        <f t="shared" si="19"/>
        <v>2869</v>
      </c>
      <c r="AN91" s="52" t="str">
        <f t="shared" si="17"/>
        <v>172EPSS37</v>
      </c>
      <c r="AO91" s="487" t="s">
        <v>274</v>
      </c>
      <c r="AP91" s="489">
        <v>172</v>
      </c>
      <c r="AQ91" s="487" t="s">
        <v>597</v>
      </c>
      <c r="AR91" s="488">
        <v>526</v>
      </c>
    </row>
    <row r="92" spans="2:44">
      <c r="B92" s="52" t="str">
        <f>CONCATENATE(U90,$V$4)</f>
        <v>318EPSS40</v>
      </c>
      <c r="C92" s="52" t="str">
        <f>CONCATENATE(U90,$W$4)</f>
        <v>318EPSI03</v>
      </c>
      <c r="D92" s="52" t="str">
        <f>CONCATENATE(U90,$X$4)</f>
        <v>318ESS002</v>
      </c>
      <c r="E92" s="52" t="str">
        <f>CONCATENATE(U90,$Y$4)</f>
        <v>318ESS024</v>
      </c>
      <c r="F92" s="52" t="str">
        <f>CONCATENATE(U90,$Z$4)</f>
        <v>318ESS091</v>
      </c>
      <c r="G92" s="52" t="str">
        <f>CONCATENATE(U90,$AA$4)</f>
        <v>318EPSS41</v>
      </c>
      <c r="H92" s="52" t="str">
        <f>CONCATENATE(U90,$AB$4)</f>
        <v>318EPSS10</v>
      </c>
      <c r="I92" s="52" t="str">
        <f>CONCATENATE(U90,$AC$4)</f>
        <v>318EPSS16</v>
      </c>
      <c r="J92" s="52" t="str">
        <f>CONCATENATE(U90,$AD$4)</f>
        <v>318EPSS37</v>
      </c>
      <c r="K92" s="52" t="str">
        <f>CONCATENATE(U90,$AE$4)</f>
        <v>318EPSS02</v>
      </c>
      <c r="L92" s="52" t="str">
        <f>CONCATENATE(U90,$AF$4)</f>
        <v>318EPSS23</v>
      </c>
      <c r="M92" s="52" t="str">
        <f>CONCATENATE(U90,$AG$4)</f>
        <v>318EPSS44</v>
      </c>
      <c r="N92" s="52" t="str">
        <f>CONCATENATE(U90,$AH$4)</f>
        <v>318EPSS18</v>
      </c>
      <c r="O92" s="52" t="str">
        <f>CONCATENATE(U90,$AI$4)</f>
        <v>318EPSS05</v>
      </c>
      <c r="P92" s="52" t="str">
        <f>CONCATENATE(U90,$AJ$4)</f>
        <v>318EPSS17</v>
      </c>
      <c r="Q92" s="52" t="str">
        <f>CONCATENATE(U90,$AK$4)</f>
        <v>318ESS118</v>
      </c>
      <c r="R92" s="52" t="str">
        <f>CONCATENATE(U90,$AL$4)</f>
        <v>318EPSS33</v>
      </c>
      <c r="S92" s="720" t="s">
        <v>84</v>
      </c>
      <c r="T92" s="720" t="s">
        <v>235</v>
      </c>
      <c r="U92" s="739">
        <v>376</v>
      </c>
      <c r="V92" s="707">
        <f>IFERROR(VLOOKUP(B94,$AN$10:$AR$932,5,0),0)</f>
        <v>5063</v>
      </c>
      <c r="W92" s="708">
        <f>IFERROR(VLOOKUP(C94,$AN$10:$AR$932,5,0),0)</f>
        <v>0</v>
      </c>
      <c r="X92" s="708">
        <f>IFERROR(VLOOKUP(D94,$AN$10:$AR$932,5,0),0)</f>
        <v>0</v>
      </c>
      <c r="Y92" s="708">
        <f>IFERROR(VLOOKUP(E94,$AN$10:$AR$932,5,0),0)</f>
        <v>0</v>
      </c>
      <c r="Z92" s="708">
        <f>IFERROR(VLOOKUP(F94,$AN$10:$AR$932,5,0),0)</f>
        <v>3657</v>
      </c>
      <c r="AA92" s="753">
        <f>IFERROR(VLOOKUP(G94,$AN$10:$AR$932,5,0),0)</f>
        <v>0</v>
      </c>
      <c r="AB92" s="707">
        <f>IFERROR(VLOOKUP(H94,$AN$10:$AR$932,5,0),0)</f>
        <v>680</v>
      </c>
      <c r="AC92" s="708">
        <f>IFERROR(VLOOKUP(I94,$AN$10:$AR$932,5,0),0)</f>
        <v>843</v>
      </c>
      <c r="AD92" s="708">
        <f>IFERROR(VLOOKUP(J94,$AN$10:$AR$932,5,0),0)</f>
        <v>166</v>
      </c>
      <c r="AE92" s="708">
        <f>IFERROR(VLOOKUP(K94,$AN$10:$AR$932,5,0),0)</f>
        <v>0</v>
      </c>
      <c r="AF92" s="708">
        <f>IFERROR(VLOOKUP(L94,$AN$10:$AR$932,5,0),0)</f>
        <v>0</v>
      </c>
      <c r="AG92" s="708">
        <f>IFERROR(VLOOKUP(M94,$AN$10:$AR$932,5,0),0)</f>
        <v>131</v>
      </c>
      <c r="AH92" s="708">
        <f>IFERROR(VLOOKUP(N94,$AN$10:$AR$932,5,0),0)</f>
        <v>0</v>
      </c>
      <c r="AI92" s="708">
        <f>IFERROR(VLOOKUP(O94,$AN$10:$AR$932,5,0),0)</f>
        <v>0</v>
      </c>
      <c r="AJ92" s="708">
        <f>IFERROR(VLOOKUP(P94,$AN$10:$AR$932,5,0),0)</f>
        <v>0</v>
      </c>
      <c r="AK92" s="708">
        <f>IFERROR(VLOOKUP(Q94,$AN$10:$AR$932,5,0),0)</f>
        <v>0</v>
      </c>
      <c r="AL92" s="753">
        <f>IFERROR(VLOOKUP(R94,$AN$10:$AR$932,5,0),0)</f>
        <v>0</v>
      </c>
      <c r="AM92" s="758">
        <f t="shared" si="19"/>
        <v>10540</v>
      </c>
      <c r="AN92" s="52" t="str">
        <f t="shared" si="17"/>
        <v>172EPSS40</v>
      </c>
      <c r="AO92" s="487" t="s">
        <v>274</v>
      </c>
      <c r="AP92" s="489">
        <v>172</v>
      </c>
      <c r="AQ92" s="487" t="s">
        <v>889</v>
      </c>
      <c r="AR92" s="488">
        <v>27738</v>
      </c>
    </row>
    <row r="93" spans="2:44">
      <c r="B93" s="52" t="str">
        <f>CONCATENATE(U91,$V$4)</f>
        <v>321EPSS40</v>
      </c>
      <c r="C93" s="52" t="str">
        <f>CONCATENATE(U91,$W$4)</f>
        <v>321EPSI03</v>
      </c>
      <c r="D93" s="52" t="str">
        <f>CONCATENATE(U91,$X$4)</f>
        <v>321ESS002</v>
      </c>
      <c r="E93" s="52" t="str">
        <f>CONCATENATE(U91,$Y$4)</f>
        <v>321ESS024</v>
      </c>
      <c r="F93" s="52" t="str">
        <f>CONCATENATE(U91,$Z$4)</f>
        <v>321ESS091</v>
      </c>
      <c r="G93" s="52" t="str">
        <f>CONCATENATE(U91,$AA$4)</f>
        <v>321EPSS41</v>
      </c>
      <c r="H93" s="52" t="str">
        <f>CONCATENATE(U91,$AB$4)</f>
        <v>321EPSS10</v>
      </c>
      <c r="I93" s="52" t="str">
        <f>CONCATENATE(U91,$AC$4)</f>
        <v>321EPSS16</v>
      </c>
      <c r="J93" s="52" t="str">
        <f>CONCATENATE(U91,$AD$4)</f>
        <v>321EPSS37</v>
      </c>
      <c r="K93" s="52" t="str">
        <f>CONCATENATE(U91,$AE$4)</f>
        <v>321EPSS02</v>
      </c>
      <c r="L93" s="52" t="str">
        <f>CONCATENATE(U91,$AF$4)</f>
        <v>321EPSS23</v>
      </c>
      <c r="M93" s="52" t="str">
        <f>CONCATENATE(U91,$AG$4)</f>
        <v>321EPSS44</v>
      </c>
      <c r="N93" s="52" t="str">
        <f>CONCATENATE(U91,$AH$4)</f>
        <v>321EPSS18</v>
      </c>
      <c r="O93" s="52" t="str">
        <f>CONCATENATE(U91,$AI$4)</f>
        <v>321EPSS05</v>
      </c>
      <c r="P93" s="52" t="str">
        <f>CONCATENATE(U91,$AJ$4)</f>
        <v>321EPSS17</v>
      </c>
      <c r="Q93" s="52" t="str">
        <f>CONCATENATE(U91,$AK$4)</f>
        <v>321ESS118</v>
      </c>
      <c r="R93" s="52" t="str">
        <f>CONCATENATE(U91,$AL$4)</f>
        <v>321EPSS33</v>
      </c>
      <c r="S93" s="720" t="s">
        <v>142</v>
      </c>
      <c r="T93" s="720" t="s">
        <v>235</v>
      </c>
      <c r="U93" s="739">
        <v>400</v>
      </c>
      <c r="V93" s="707">
        <f>IFERROR(VLOOKUP(B95,$AN$10:$AR$932,5,0),0)</f>
        <v>7969</v>
      </c>
      <c r="W93" s="708">
        <f>IFERROR(VLOOKUP(C95,$AN$10:$AR$932,5,0),0)</f>
        <v>0</v>
      </c>
      <c r="X93" s="708">
        <f>IFERROR(VLOOKUP(D95,$AN$10:$AR$932,5,0),0)</f>
        <v>0</v>
      </c>
      <c r="Y93" s="708">
        <f>IFERROR(VLOOKUP(E95,$AN$10:$AR$932,5,0),0)</f>
        <v>0</v>
      </c>
      <c r="Z93" s="708">
        <f>IFERROR(VLOOKUP(F95,$AN$10:$AR$932,5,0),0)</f>
        <v>0</v>
      </c>
      <c r="AA93" s="753">
        <f>IFERROR(VLOOKUP(G95,$AN$10:$AR$932,5,0),0)</f>
        <v>1</v>
      </c>
      <c r="AB93" s="707">
        <f>IFERROR(VLOOKUP(H95,$AN$10:$AR$932,5,0),0)</f>
        <v>0</v>
      </c>
      <c r="AC93" s="708">
        <f>IFERROR(VLOOKUP(I95,$AN$10:$AR$932,5,0),0)</f>
        <v>716</v>
      </c>
      <c r="AD93" s="708">
        <f>IFERROR(VLOOKUP(J95,$AN$10:$AR$932,5,0),0)</f>
        <v>113</v>
      </c>
      <c r="AE93" s="708">
        <f>IFERROR(VLOOKUP(K95,$AN$10:$AR$932,5,0),0)</f>
        <v>42</v>
      </c>
      <c r="AF93" s="708">
        <f>IFERROR(VLOOKUP(L95,$AN$10:$AR$932,5,0),0)</f>
        <v>0</v>
      </c>
      <c r="AG93" s="708">
        <f>IFERROR(VLOOKUP(M95,$AN$10:$AR$932,5,0),0)</f>
        <v>210</v>
      </c>
      <c r="AH93" s="708">
        <f>IFERROR(VLOOKUP(N95,$AN$10:$AR$932,5,0),0)</f>
        <v>0</v>
      </c>
      <c r="AI93" s="708">
        <f>IFERROR(VLOOKUP(O95,$AN$10:$AR$932,5,0),0)</f>
        <v>0</v>
      </c>
      <c r="AJ93" s="708">
        <f>IFERROR(VLOOKUP(P95,$AN$10:$AR$932,5,0),0)</f>
        <v>0</v>
      </c>
      <c r="AK93" s="708">
        <f>IFERROR(VLOOKUP(Q95,$AN$10:$AR$932,5,0),0)</f>
        <v>0</v>
      </c>
      <c r="AL93" s="753">
        <f>IFERROR(VLOOKUP(R95,$AN$10:$AR$932,5,0),0)</f>
        <v>0</v>
      </c>
      <c r="AM93" s="758">
        <f t="shared" si="19"/>
        <v>9051</v>
      </c>
      <c r="AN93" s="52" t="str">
        <f t="shared" si="17"/>
        <v>172EPSS41</v>
      </c>
      <c r="AO93" s="487" t="s">
        <v>274</v>
      </c>
      <c r="AP93" s="489">
        <v>172</v>
      </c>
      <c r="AQ93" s="487" t="s">
        <v>926</v>
      </c>
      <c r="AR93" s="488">
        <v>1</v>
      </c>
    </row>
    <row r="94" spans="2:44">
      <c r="B94" s="52" t="str">
        <f>CONCATENATE(U92,$V$4)</f>
        <v>376EPSS40</v>
      </c>
      <c r="C94" s="52" t="str">
        <f>CONCATENATE(U92,$W$4)</f>
        <v>376EPSI03</v>
      </c>
      <c r="D94" s="52" t="str">
        <f>CONCATENATE(U92,$X$4)</f>
        <v>376ESS002</v>
      </c>
      <c r="E94" s="52" t="str">
        <f>CONCATENATE(U92,$Y$4)</f>
        <v>376ESS024</v>
      </c>
      <c r="F94" s="52" t="str">
        <f>CONCATENATE(U92,$Z$4)</f>
        <v>376ESS091</v>
      </c>
      <c r="G94" s="52" t="str">
        <f>CONCATENATE(U92,$AA$4)</f>
        <v>376EPSS41</v>
      </c>
      <c r="H94" s="52" t="str">
        <f>CONCATENATE(U92,$AB$4)</f>
        <v>376EPSS10</v>
      </c>
      <c r="I94" s="52" t="str">
        <f>CONCATENATE(U92,$AC$4)</f>
        <v>376EPSS16</v>
      </c>
      <c r="J94" s="52" t="str">
        <f>CONCATENATE(U92,$AD$4)</f>
        <v>376EPSS37</v>
      </c>
      <c r="K94" s="52" t="str">
        <f>CONCATENATE(U92,$AE$4)</f>
        <v>376EPSS02</v>
      </c>
      <c r="L94" s="52" t="str">
        <f>CONCATENATE(U92,$AF$4)</f>
        <v>376EPSS23</v>
      </c>
      <c r="M94" s="52" t="str">
        <f>CONCATENATE(U92,$AG$4)</f>
        <v>376EPSS44</v>
      </c>
      <c r="N94" s="52" t="str">
        <f>CONCATENATE(U92,$AH$4)</f>
        <v>376EPSS18</v>
      </c>
      <c r="O94" s="52" t="str">
        <f>CONCATENATE(U92,$AI$4)</f>
        <v>376EPSS05</v>
      </c>
      <c r="P94" s="52" t="str">
        <f>CONCATENATE(U92,$AJ$4)</f>
        <v>376EPSS17</v>
      </c>
      <c r="Q94" s="52" t="str">
        <f>CONCATENATE(U92,$AK$4)</f>
        <v>376ESS118</v>
      </c>
      <c r="R94" s="52" t="str">
        <f>CONCATENATE(U92,$AL$4)</f>
        <v>376EPSS33</v>
      </c>
      <c r="S94" s="720" t="s">
        <v>85</v>
      </c>
      <c r="T94" s="720" t="s">
        <v>235</v>
      </c>
      <c r="U94" s="739">
        <v>440</v>
      </c>
      <c r="V94" s="707">
        <f>IFERROR(VLOOKUP(B96,$AN$10:$AR$932,5,0),0)</f>
        <v>14779</v>
      </c>
      <c r="W94" s="708">
        <f>IFERROR(VLOOKUP(C96,$AN$10:$AR$932,5,0),0)</f>
        <v>0</v>
      </c>
      <c r="X94" s="708">
        <f>IFERROR(VLOOKUP(D96,$AN$10:$AR$932,5,0),0)</f>
        <v>0</v>
      </c>
      <c r="Y94" s="708">
        <f>IFERROR(VLOOKUP(E96,$AN$10:$AR$932,5,0),0)</f>
        <v>0</v>
      </c>
      <c r="Z94" s="708">
        <f>IFERROR(VLOOKUP(F96,$AN$10:$AR$932,5,0),0)</f>
        <v>0</v>
      </c>
      <c r="AA94" s="753">
        <f>IFERROR(VLOOKUP(G96,$AN$10:$AR$932,5,0),0)</f>
        <v>0</v>
      </c>
      <c r="AB94" s="707">
        <f>IFERROR(VLOOKUP(H96,$AN$10:$AR$932,5,0),0)</f>
        <v>263</v>
      </c>
      <c r="AC94" s="708">
        <f>IFERROR(VLOOKUP(I96,$AN$10:$AR$932,5,0),0)</f>
        <v>640</v>
      </c>
      <c r="AD94" s="708">
        <f>IFERROR(VLOOKUP(J96,$AN$10:$AR$932,5,0),0)</f>
        <v>184</v>
      </c>
      <c r="AE94" s="708">
        <f>IFERROR(VLOOKUP(K96,$AN$10:$AR$932,5,0),0)</f>
        <v>24</v>
      </c>
      <c r="AF94" s="708">
        <f>IFERROR(VLOOKUP(L96,$AN$10:$AR$932,5,0),0)</f>
        <v>0</v>
      </c>
      <c r="AG94" s="708">
        <f>IFERROR(VLOOKUP(M96,$AN$10:$AR$932,5,0),0)</f>
        <v>227</v>
      </c>
      <c r="AH94" s="708">
        <f>IFERROR(VLOOKUP(N96,$AN$10:$AR$932,5,0),0)</f>
        <v>0</v>
      </c>
      <c r="AI94" s="708">
        <f>IFERROR(VLOOKUP(O96,$AN$10:$AR$932,5,0),0)</f>
        <v>0</v>
      </c>
      <c r="AJ94" s="708">
        <f>IFERROR(VLOOKUP(P96,$AN$10:$AR$932,5,0),0)</f>
        <v>0</v>
      </c>
      <c r="AK94" s="708">
        <f>IFERROR(VLOOKUP(Q96,$AN$10:$AR$932,5,0),0)</f>
        <v>0</v>
      </c>
      <c r="AL94" s="753">
        <f>IFERROR(VLOOKUP(R96,$AN$10:$AR$932,5,0),0)</f>
        <v>0</v>
      </c>
      <c r="AM94" s="758">
        <f t="shared" si="19"/>
        <v>16117</v>
      </c>
      <c r="AN94" s="52" t="str">
        <f t="shared" si="17"/>
        <v>172EPSS44</v>
      </c>
      <c r="AO94" s="487" t="s">
        <v>274</v>
      </c>
      <c r="AP94" s="489">
        <v>172</v>
      </c>
      <c r="AQ94" s="487" t="s">
        <v>1069</v>
      </c>
      <c r="AR94" s="488">
        <v>775</v>
      </c>
    </row>
    <row r="95" spans="2:44">
      <c r="B95" s="52" t="str">
        <f>CONCATENATE(U93,$V$4)</f>
        <v>400EPSS40</v>
      </c>
      <c r="C95" s="52" t="str">
        <f>CONCATENATE(U93,$W$4)</f>
        <v>400EPSI03</v>
      </c>
      <c r="D95" s="52" t="str">
        <f>CONCATENATE(U93,$X$4)</f>
        <v>400ESS002</v>
      </c>
      <c r="E95" s="52" t="str">
        <f>CONCATENATE(U93,$Y$4)</f>
        <v>400ESS024</v>
      </c>
      <c r="F95" s="52" t="str">
        <f>CONCATENATE(U93,$Z$4)</f>
        <v>400ESS091</v>
      </c>
      <c r="G95" s="52" t="str">
        <f>CONCATENATE(U93,$AA$4)</f>
        <v>400EPSS41</v>
      </c>
      <c r="H95" s="52" t="str">
        <f>CONCATENATE(U93,$AB$4)</f>
        <v>400EPSS10</v>
      </c>
      <c r="I95" s="52" t="str">
        <f>CONCATENATE(U93,$AC$4)</f>
        <v>400EPSS16</v>
      </c>
      <c r="J95" s="52" t="str">
        <f>CONCATENATE(U93,$AD$4)</f>
        <v>400EPSS37</v>
      </c>
      <c r="K95" s="52" t="str">
        <f>CONCATENATE(U93,$AE$4)</f>
        <v>400EPSS02</v>
      </c>
      <c r="L95" s="52" t="str">
        <f>CONCATENATE(U93,$AF$4)</f>
        <v>400EPSS23</v>
      </c>
      <c r="M95" s="52" t="str">
        <f>CONCATENATE(U93,$AG$4)</f>
        <v>400EPSS44</v>
      </c>
      <c r="N95" s="52" t="str">
        <f>CONCATENATE(U93,$AH$4)</f>
        <v>400EPSS18</v>
      </c>
      <c r="O95" s="52" t="str">
        <f>CONCATENATE(U93,$AI$4)</f>
        <v>400EPSS05</v>
      </c>
      <c r="P95" s="52" t="str">
        <f>CONCATENATE(U93,$AJ$4)</f>
        <v>400EPSS17</v>
      </c>
      <c r="Q95" s="52" t="str">
        <f>CONCATENATE(U93,$AK$4)</f>
        <v>400ESS118</v>
      </c>
      <c r="R95" s="52" t="str">
        <f>CONCATENATE(U93,$AL$4)</f>
        <v>400EPSS33</v>
      </c>
      <c r="S95" s="720" t="s">
        <v>117</v>
      </c>
      <c r="T95" s="720" t="s">
        <v>235</v>
      </c>
      <c r="U95" s="739">
        <v>483</v>
      </c>
      <c r="V95" s="707">
        <f>IFERROR(VLOOKUP(B97,$AN$10:$AR$932,5,0),0)</f>
        <v>8218</v>
      </c>
      <c r="W95" s="708">
        <f>IFERROR(VLOOKUP(C97,$AN$10:$AR$932,5,0),0)</f>
        <v>0</v>
      </c>
      <c r="X95" s="708">
        <f>IFERROR(VLOOKUP(D97,$AN$10:$AR$932,5,0),0)</f>
        <v>0</v>
      </c>
      <c r="Y95" s="708">
        <f>IFERROR(VLOOKUP(E97,$AN$10:$AR$932,5,0),0)</f>
        <v>0</v>
      </c>
      <c r="Z95" s="708">
        <f>IFERROR(VLOOKUP(F97,$AN$10:$AR$932,5,0),0)</f>
        <v>271</v>
      </c>
      <c r="AA95" s="753">
        <f>IFERROR(VLOOKUP(G97,$AN$10:$AR$932,5,0),0)</f>
        <v>0</v>
      </c>
      <c r="AB95" s="707">
        <f>IFERROR(VLOOKUP(H97,$AN$10:$AR$932,5,0),0)</f>
        <v>0</v>
      </c>
      <c r="AC95" s="708">
        <f>IFERROR(VLOOKUP(I97,$AN$10:$AR$932,5,0),0)</f>
        <v>0</v>
      </c>
      <c r="AD95" s="708">
        <f>IFERROR(VLOOKUP(J97,$AN$10:$AR$932,5,0),0)</f>
        <v>123</v>
      </c>
      <c r="AE95" s="708">
        <f>IFERROR(VLOOKUP(K97,$AN$10:$AR$932,5,0),0)</f>
        <v>0</v>
      </c>
      <c r="AF95" s="708">
        <f>IFERROR(VLOOKUP(L97,$AN$10:$AR$932,5,0),0)</f>
        <v>0</v>
      </c>
      <c r="AG95" s="708">
        <f>IFERROR(VLOOKUP(M97,$AN$10:$AR$932,5,0),0)</f>
        <v>225</v>
      </c>
      <c r="AH95" s="708">
        <f>IFERROR(VLOOKUP(N97,$AN$10:$AR$932,5,0),0)</f>
        <v>0</v>
      </c>
      <c r="AI95" s="708">
        <f>IFERROR(VLOOKUP(O97,$AN$10:$AR$932,5,0),0)</f>
        <v>0</v>
      </c>
      <c r="AJ95" s="708">
        <f>IFERROR(VLOOKUP(P97,$AN$10:$AR$932,5,0),0)</f>
        <v>0</v>
      </c>
      <c r="AK95" s="708">
        <f>IFERROR(VLOOKUP(Q97,$AN$10:$AR$932,5,0),0)</f>
        <v>0</v>
      </c>
      <c r="AL95" s="753">
        <f>IFERROR(VLOOKUP(R97,$AN$10:$AR$932,5,0),0)</f>
        <v>0</v>
      </c>
      <c r="AM95" s="758">
        <f t="shared" si="19"/>
        <v>8837</v>
      </c>
      <c r="AN95" s="52" t="str">
        <f t="shared" si="17"/>
        <v>172ESS002</v>
      </c>
      <c r="AO95" s="487" t="s">
        <v>274</v>
      </c>
      <c r="AP95" s="489">
        <v>172</v>
      </c>
      <c r="AQ95" s="487" t="s">
        <v>2</v>
      </c>
      <c r="AR95" s="488">
        <v>1769</v>
      </c>
    </row>
    <row r="96" spans="2:44">
      <c r="B96" s="52" t="str">
        <f>CONCATENATE(U94,$V$4)</f>
        <v>440EPSS40</v>
      </c>
      <c r="C96" s="52" t="str">
        <f>CONCATENATE(U94,$W$4)</f>
        <v>440EPSI03</v>
      </c>
      <c r="D96" s="52" t="str">
        <f>CONCATENATE(U94,$X$4)</f>
        <v>440ESS002</v>
      </c>
      <c r="E96" s="52" t="str">
        <f>CONCATENATE(U94,$Y$4)</f>
        <v>440ESS024</v>
      </c>
      <c r="F96" s="52" t="str">
        <f>CONCATENATE(U94,$Z$4)</f>
        <v>440ESS091</v>
      </c>
      <c r="G96" s="52" t="str">
        <f>CONCATENATE(U94,$AA$4)</f>
        <v>440EPSS41</v>
      </c>
      <c r="H96" s="52" t="str">
        <f>CONCATENATE(U94,$AB$4)</f>
        <v>440EPSS10</v>
      </c>
      <c r="I96" s="52" t="str">
        <f>CONCATENATE(U94,$AC$4)</f>
        <v>440EPSS16</v>
      </c>
      <c r="J96" s="52" t="str">
        <f>CONCATENATE(U94,$AD$4)</f>
        <v>440EPSS37</v>
      </c>
      <c r="K96" s="52" t="str">
        <f>CONCATENATE(U94,$AE$4)</f>
        <v>440EPSS02</v>
      </c>
      <c r="L96" s="52" t="str">
        <f>CONCATENATE(U94,$AF$4)</f>
        <v>440EPSS23</v>
      </c>
      <c r="M96" s="52" t="str">
        <f>CONCATENATE(U94,$AG$4)</f>
        <v>440EPSS44</v>
      </c>
      <c r="N96" s="52" t="str">
        <f>CONCATENATE(U94,$AH$4)</f>
        <v>440EPSS18</v>
      </c>
      <c r="O96" s="52" t="str">
        <f>CONCATENATE(U94,$AI$4)</f>
        <v>440EPSS05</v>
      </c>
      <c r="P96" s="52" t="str">
        <f>CONCATENATE(U94,$AJ$4)</f>
        <v>440EPSS17</v>
      </c>
      <c r="Q96" s="52" t="str">
        <f>CONCATENATE(U94,$AK$4)</f>
        <v>440ESS118</v>
      </c>
      <c r="R96" s="52" t="str">
        <f>CONCATENATE(U94,$AL$4)</f>
        <v>440EPSS33</v>
      </c>
      <c r="S96" s="720" t="s">
        <v>88</v>
      </c>
      <c r="T96" s="720" t="s">
        <v>235</v>
      </c>
      <c r="U96" s="739">
        <v>541</v>
      </c>
      <c r="V96" s="707">
        <f>IFERROR(VLOOKUP(B98,$AN$10:$AR$932,5,0),0)</f>
        <v>7198</v>
      </c>
      <c r="W96" s="708">
        <f>IFERROR(VLOOKUP(C98,$AN$10:$AR$932,5,0),0)</f>
        <v>0</v>
      </c>
      <c r="X96" s="708">
        <f>IFERROR(VLOOKUP(D98,$AN$10:$AR$932,5,0),0)</f>
        <v>0</v>
      </c>
      <c r="Y96" s="708">
        <f>IFERROR(VLOOKUP(E98,$AN$10:$AR$932,5,0),0)</f>
        <v>0</v>
      </c>
      <c r="Z96" s="708">
        <f>IFERROR(VLOOKUP(F98,$AN$10:$AR$932,5,0),0)</f>
        <v>3554</v>
      </c>
      <c r="AA96" s="753">
        <f>IFERROR(VLOOKUP(G98,$AN$10:$AR$932,5,0),0)</f>
        <v>1</v>
      </c>
      <c r="AB96" s="707">
        <f>IFERROR(VLOOKUP(H98,$AN$10:$AR$932,5,0),0)</f>
        <v>0</v>
      </c>
      <c r="AC96" s="708">
        <f>IFERROR(VLOOKUP(I98,$AN$10:$AR$932,5,0),0)</f>
        <v>1</v>
      </c>
      <c r="AD96" s="708">
        <f>IFERROR(VLOOKUP(J98,$AN$10:$AR$932,5,0),0)</f>
        <v>193</v>
      </c>
      <c r="AE96" s="708">
        <f>IFERROR(VLOOKUP(K98,$AN$10:$AR$932,5,0),0)</f>
        <v>14</v>
      </c>
      <c r="AF96" s="708">
        <f>IFERROR(VLOOKUP(L98,$AN$10:$AR$932,5,0),0)</f>
        <v>0</v>
      </c>
      <c r="AG96" s="708">
        <f>IFERROR(VLOOKUP(M98,$AN$10:$AR$932,5,0),0)</f>
        <v>167</v>
      </c>
      <c r="AH96" s="708">
        <f>IFERROR(VLOOKUP(N98,$AN$10:$AR$932,5,0),0)</f>
        <v>0</v>
      </c>
      <c r="AI96" s="708">
        <f>IFERROR(VLOOKUP(O98,$AN$10:$AR$932,5,0),0)</f>
        <v>0</v>
      </c>
      <c r="AJ96" s="708">
        <f>IFERROR(VLOOKUP(P98,$AN$10:$AR$932,5,0),0)</f>
        <v>0</v>
      </c>
      <c r="AK96" s="708">
        <f>IFERROR(VLOOKUP(Q98,$AN$10:$AR$932,5,0),0)</f>
        <v>0</v>
      </c>
      <c r="AL96" s="753">
        <f>IFERROR(VLOOKUP(R98,$AN$10:$AR$932,5,0),0)</f>
        <v>0</v>
      </c>
      <c r="AM96" s="758">
        <f t="shared" si="19"/>
        <v>11128</v>
      </c>
      <c r="AN96" s="52" t="str">
        <f t="shared" si="17"/>
        <v>475EPSI03</v>
      </c>
      <c r="AO96" s="487" t="s">
        <v>274</v>
      </c>
      <c r="AP96" s="489">
        <v>475</v>
      </c>
      <c r="AQ96" s="487" t="s">
        <v>5</v>
      </c>
      <c r="AR96" s="488">
        <v>1994</v>
      </c>
    </row>
    <row r="97" spans="2:44">
      <c r="B97" s="52" t="str">
        <f>CONCATENATE(U95,$V$4)</f>
        <v>483EPSS40</v>
      </c>
      <c r="C97" s="52" t="str">
        <f>CONCATENATE(U95,$W$4)</f>
        <v>483EPSI03</v>
      </c>
      <c r="D97" s="52" t="str">
        <f>CONCATENATE(U95,$X$4)</f>
        <v>483ESS002</v>
      </c>
      <c r="E97" s="52" t="str">
        <f>CONCATENATE(U95,$Y$4)</f>
        <v>483ESS024</v>
      </c>
      <c r="F97" s="52" t="str">
        <f>CONCATENATE(U95,$Z$4)</f>
        <v>483ESS091</v>
      </c>
      <c r="G97" s="52" t="str">
        <f>CONCATENATE(U95,$AA$4)</f>
        <v>483EPSS41</v>
      </c>
      <c r="H97" s="52" t="str">
        <f>CONCATENATE(U95,$AB$4)</f>
        <v>483EPSS10</v>
      </c>
      <c r="I97" s="52" t="str">
        <f>CONCATENATE(U95,$AC$4)</f>
        <v>483EPSS16</v>
      </c>
      <c r="J97" s="52" t="str">
        <f>CONCATENATE(U95,$AD$4)</f>
        <v>483EPSS37</v>
      </c>
      <c r="K97" s="52" t="str">
        <f>CONCATENATE(U95,$AE$4)</f>
        <v>483EPSS02</v>
      </c>
      <c r="L97" s="52" t="str">
        <f>CONCATENATE(U95,$AF$4)</f>
        <v>483EPSS23</v>
      </c>
      <c r="M97" s="52" t="str">
        <f>CONCATENATE(U95,$AG$4)</f>
        <v>483EPSS44</v>
      </c>
      <c r="N97" s="52" t="str">
        <f>CONCATENATE(U95,$AH$4)</f>
        <v>483EPSS18</v>
      </c>
      <c r="O97" s="52" t="str">
        <f>CONCATENATE(U95,$AI$4)</f>
        <v>483EPSS05</v>
      </c>
      <c r="P97" s="52" t="str">
        <f>CONCATENATE(U95,$AJ$4)</f>
        <v>483EPSS17</v>
      </c>
      <c r="Q97" s="52" t="str">
        <f>CONCATENATE(U95,$AK$4)</f>
        <v>483ESS118</v>
      </c>
      <c r="R97" s="52" t="str">
        <f>CONCATENATE(U95,$AL$4)</f>
        <v>483EPSS33</v>
      </c>
      <c r="S97" s="720" t="s">
        <v>232</v>
      </c>
      <c r="T97" s="720" t="s">
        <v>235</v>
      </c>
      <c r="U97" s="739">
        <v>607</v>
      </c>
      <c r="V97" s="707">
        <f>IFERROR(VLOOKUP(B99,$AN$10:$AR$932,5,0),0)</f>
        <v>3183</v>
      </c>
      <c r="W97" s="708">
        <f>IFERROR(VLOOKUP(C99,$AN$10:$AR$932,5,0),0)</f>
        <v>0</v>
      </c>
      <c r="X97" s="708">
        <f>IFERROR(VLOOKUP(D99,$AN$10:$AR$932,5,0),0)</f>
        <v>0</v>
      </c>
      <c r="Y97" s="708">
        <f>IFERROR(VLOOKUP(E99,$AN$10:$AR$932,5,0),0)</f>
        <v>0</v>
      </c>
      <c r="Z97" s="708">
        <f>IFERROR(VLOOKUP(F99,$AN$10:$AR$932,5,0),0)</f>
        <v>266</v>
      </c>
      <c r="AA97" s="753">
        <f>IFERROR(VLOOKUP(G99,$AN$10:$AR$932,5,0),0)</f>
        <v>0</v>
      </c>
      <c r="AB97" s="707">
        <f>IFERROR(VLOOKUP(H99,$AN$10:$AR$932,5,0),0)</f>
        <v>75</v>
      </c>
      <c r="AC97" s="708">
        <f>IFERROR(VLOOKUP(I99,$AN$10:$AR$932,5,0),0)</f>
        <v>0</v>
      </c>
      <c r="AD97" s="708">
        <f>IFERROR(VLOOKUP(J99,$AN$10:$AR$932,5,0),0)</f>
        <v>231</v>
      </c>
      <c r="AE97" s="708">
        <f>IFERROR(VLOOKUP(K99,$AN$10:$AR$932,5,0),0)</f>
        <v>0</v>
      </c>
      <c r="AF97" s="708">
        <f>IFERROR(VLOOKUP(L99,$AN$10:$AR$932,5,0),0)</f>
        <v>0</v>
      </c>
      <c r="AG97" s="708">
        <f>IFERROR(VLOOKUP(M99,$AN$10:$AR$932,5,0),0)</f>
        <v>73</v>
      </c>
      <c r="AH97" s="708">
        <f>IFERROR(VLOOKUP(N99,$AN$10:$AR$932,5,0),0)</f>
        <v>0</v>
      </c>
      <c r="AI97" s="708">
        <f>IFERROR(VLOOKUP(O99,$AN$10:$AR$932,5,0),0)</f>
        <v>0</v>
      </c>
      <c r="AJ97" s="708">
        <f>IFERROR(VLOOKUP(P99,$AN$10:$AR$932,5,0),0)</f>
        <v>0</v>
      </c>
      <c r="AK97" s="708">
        <f>IFERROR(VLOOKUP(Q99,$AN$10:$AR$932,5,0),0)</f>
        <v>0</v>
      </c>
      <c r="AL97" s="753">
        <f>IFERROR(VLOOKUP(R99,$AN$10:$AR$932,5,0),0)</f>
        <v>0</v>
      </c>
      <c r="AM97" s="758">
        <f t="shared" si="19"/>
        <v>3828</v>
      </c>
      <c r="AN97" s="52" t="str">
        <f t="shared" si="17"/>
        <v>475EPSS37</v>
      </c>
      <c r="AO97" s="487" t="s">
        <v>274</v>
      </c>
      <c r="AP97" s="489">
        <v>475</v>
      </c>
      <c r="AQ97" s="487" t="s">
        <v>597</v>
      </c>
      <c r="AR97" s="488">
        <v>82</v>
      </c>
    </row>
    <row r="98" spans="2:44">
      <c r="B98" s="52" t="str">
        <f>CONCATENATE(U96,$V$4)</f>
        <v>541EPSS40</v>
      </c>
      <c r="C98" s="52" t="str">
        <f>CONCATENATE(U96,$W$4)</f>
        <v>541EPSI03</v>
      </c>
      <c r="D98" s="52" t="str">
        <f>CONCATENATE(U96,$X$4)</f>
        <v>541ESS002</v>
      </c>
      <c r="E98" s="52" t="str">
        <f>CONCATENATE(U96,$Y$4)</f>
        <v>541ESS024</v>
      </c>
      <c r="F98" s="52" t="str">
        <f>CONCATENATE(U96,$Z$4)</f>
        <v>541ESS091</v>
      </c>
      <c r="G98" s="52" t="str">
        <f>CONCATENATE(U96,$AA$4)</f>
        <v>541EPSS41</v>
      </c>
      <c r="H98" s="52" t="str">
        <f>CONCATENATE(U96,$AB$4)</f>
        <v>541EPSS10</v>
      </c>
      <c r="I98" s="52" t="str">
        <f>CONCATENATE(U96,$AC$4)</f>
        <v>541EPSS16</v>
      </c>
      <c r="J98" s="52" t="str">
        <f>CONCATENATE(U96,$AD$4)</f>
        <v>541EPSS37</v>
      </c>
      <c r="K98" s="52" t="str">
        <f>CONCATENATE(U96,$AE$4)</f>
        <v>541EPSS02</v>
      </c>
      <c r="L98" s="52" t="str">
        <f>CONCATENATE(U96,$AF$4)</f>
        <v>541EPSS23</v>
      </c>
      <c r="M98" s="52" t="str">
        <f>CONCATENATE(U96,$AG$4)</f>
        <v>541EPSS44</v>
      </c>
      <c r="N98" s="52" t="str">
        <f>CONCATENATE(U96,$AH$4)</f>
        <v>541EPSS18</v>
      </c>
      <c r="O98" s="52" t="str">
        <f>CONCATENATE(U96,$AI$4)</f>
        <v>541EPSS05</v>
      </c>
      <c r="P98" s="52" t="str">
        <f>CONCATENATE(U96,$AJ$4)</f>
        <v>541EPSS17</v>
      </c>
      <c r="Q98" s="52" t="str">
        <f>CONCATENATE(U96,$AK$4)</f>
        <v>541ESS118</v>
      </c>
      <c r="R98" s="52" t="str">
        <f>CONCATENATE(U96,$AL$4)</f>
        <v>541EPSS33</v>
      </c>
      <c r="S98" s="720" t="s">
        <v>52</v>
      </c>
      <c r="T98" s="720" t="s">
        <v>235</v>
      </c>
      <c r="U98" s="739">
        <v>615</v>
      </c>
      <c r="V98" s="707">
        <f>IFERROR(VLOOKUP(B100,$AN$10:$AR$932,5,0),0)</f>
        <v>16540</v>
      </c>
      <c r="W98" s="708">
        <f>IFERROR(VLOOKUP(C100,$AN$10:$AR$932,5,0),0)</f>
        <v>0</v>
      </c>
      <c r="X98" s="708">
        <f>IFERROR(VLOOKUP(D100,$AN$10:$AR$932,5,0),0)</f>
        <v>0</v>
      </c>
      <c r="Y98" s="708">
        <f>IFERROR(VLOOKUP(E100,$AN$10:$AR$932,5,0),0)</f>
        <v>0</v>
      </c>
      <c r="Z98" s="708">
        <f>IFERROR(VLOOKUP(F100,$AN$10:$AR$932,5,0),0)</f>
        <v>1392</v>
      </c>
      <c r="AA98" s="753">
        <f>IFERROR(VLOOKUP(G100,$AN$10:$AR$932,5,0),0)</f>
        <v>3</v>
      </c>
      <c r="AB98" s="707">
        <f>IFERROR(VLOOKUP(H100,$AN$10:$AR$932,5,0),0)</f>
        <v>1146</v>
      </c>
      <c r="AC98" s="708">
        <f>IFERROR(VLOOKUP(I100,$AN$10:$AR$932,5,0),0)</f>
        <v>1009</v>
      </c>
      <c r="AD98" s="708">
        <f>IFERROR(VLOOKUP(J100,$AN$10:$AR$932,5,0),0)</f>
        <v>636</v>
      </c>
      <c r="AE98" s="708">
        <f>IFERROR(VLOOKUP(K100,$AN$10:$AR$932,5,0),0)</f>
        <v>154</v>
      </c>
      <c r="AF98" s="708">
        <f>IFERROR(VLOOKUP(L100,$AN$10:$AR$932,5,0),0)</f>
        <v>0</v>
      </c>
      <c r="AG98" s="708">
        <f>IFERROR(VLOOKUP(M100,$AN$10:$AR$932,5,0),0)</f>
        <v>693</v>
      </c>
      <c r="AH98" s="708">
        <f>IFERROR(VLOOKUP(N100,$AN$10:$AR$932,5,0),0)</f>
        <v>4</v>
      </c>
      <c r="AI98" s="708">
        <f>IFERROR(VLOOKUP(O100,$AN$10:$AR$932,5,0),0)</f>
        <v>13</v>
      </c>
      <c r="AJ98" s="708">
        <f>IFERROR(VLOOKUP(P100,$AN$10:$AR$932,5,0),0)</f>
        <v>0</v>
      </c>
      <c r="AK98" s="708">
        <f>IFERROR(VLOOKUP(Q100,$AN$10:$AR$932,5,0),0)</f>
        <v>0</v>
      </c>
      <c r="AL98" s="753">
        <f>IFERROR(VLOOKUP(R100,$AN$10:$AR$932,5,0),0)</f>
        <v>0</v>
      </c>
      <c r="AM98" s="758">
        <f t="shared" si="19"/>
        <v>21590</v>
      </c>
      <c r="AN98" s="52" t="str">
        <f t="shared" si="17"/>
        <v>475EPSS40</v>
      </c>
      <c r="AO98" s="487" t="s">
        <v>274</v>
      </c>
      <c r="AP98" s="489">
        <v>475</v>
      </c>
      <c r="AQ98" s="487" t="s">
        <v>889</v>
      </c>
      <c r="AR98" s="488">
        <v>2203</v>
      </c>
    </row>
    <row r="99" spans="2:44">
      <c r="B99" s="52" t="str">
        <f>CONCATENATE(U97,$V$4)</f>
        <v>607EPSS40</v>
      </c>
      <c r="C99" s="52" t="str">
        <f>CONCATENATE(U97,$W$4)</f>
        <v>607EPSI03</v>
      </c>
      <c r="D99" s="52" t="str">
        <f>CONCATENATE(U97,$X$4)</f>
        <v>607ESS002</v>
      </c>
      <c r="E99" s="52" t="str">
        <f>CONCATENATE(U97,$Y$4)</f>
        <v>607ESS024</v>
      </c>
      <c r="F99" s="52" t="str">
        <f>CONCATENATE(U97,$Z$4)</f>
        <v>607ESS091</v>
      </c>
      <c r="G99" s="52" t="str">
        <f>CONCATENATE(U97,$AA$4)</f>
        <v>607EPSS41</v>
      </c>
      <c r="H99" s="52" t="str">
        <f>CONCATENATE(U97,$AB$4)</f>
        <v>607EPSS10</v>
      </c>
      <c r="I99" s="52" t="str">
        <f>CONCATENATE(U97,$AC$4)</f>
        <v>607EPSS16</v>
      </c>
      <c r="J99" s="52" t="str">
        <f>CONCATENATE(U97,$AD$4)</f>
        <v>607EPSS37</v>
      </c>
      <c r="K99" s="52" t="str">
        <f>CONCATENATE(U97,$AE$4)</f>
        <v>607EPSS02</v>
      </c>
      <c r="L99" s="52" t="str">
        <f>CONCATENATE(U97,$AF$4)</f>
        <v>607EPSS23</v>
      </c>
      <c r="M99" s="52" t="str">
        <f>CONCATENATE(U97,$AG$4)</f>
        <v>607EPSS44</v>
      </c>
      <c r="N99" s="52" t="str">
        <f>CONCATENATE(U97,$AH$4)</f>
        <v>607EPSS18</v>
      </c>
      <c r="O99" s="52" t="str">
        <f>CONCATENATE(U97,$AI$4)</f>
        <v>607EPSS05</v>
      </c>
      <c r="P99" s="52" t="str">
        <f>CONCATENATE(U97,$AJ$4)</f>
        <v>607EPSS17</v>
      </c>
      <c r="Q99" s="52" t="str">
        <f>CONCATENATE(U97,$AK$4)</f>
        <v>607ESS118</v>
      </c>
      <c r="R99" s="52" t="str">
        <f>CONCATENATE(U97,$AL$4)</f>
        <v>607EPSS33</v>
      </c>
      <c r="S99" s="720" t="s">
        <v>92</v>
      </c>
      <c r="T99" s="720" t="s">
        <v>235</v>
      </c>
      <c r="U99" s="739">
        <v>649</v>
      </c>
      <c r="V99" s="707">
        <f>IFERROR(VLOOKUP(B101,$AN$10:$AR$932,5,0),0)</f>
        <v>6342</v>
      </c>
      <c r="W99" s="708">
        <f>IFERROR(VLOOKUP(C101,$AN$10:$AR$932,5,0),0)</f>
        <v>0</v>
      </c>
      <c r="X99" s="708">
        <f>IFERROR(VLOOKUP(D101,$AN$10:$AR$932,5,0),0)</f>
        <v>0</v>
      </c>
      <c r="Y99" s="708">
        <f>IFERROR(VLOOKUP(E101,$AN$10:$AR$932,5,0),0)</f>
        <v>0</v>
      </c>
      <c r="Z99" s="708">
        <f>IFERROR(VLOOKUP(F101,$AN$10:$AR$932,5,0),0)</f>
        <v>3114</v>
      </c>
      <c r="AA99" s="753">
        <f>IFERROR(VLOOKUP(G101,$AN$10:$AR$932,5,0),0)</f>
        <v>0</v>
      </c>
      <c r="AB99" s="707">
        <f>IFERROR(VLOOKUP(H101,$AN$10:$AR$932,5,0),0)</f>
        <v>0</v>
      </c>
      <c r="AC99" s="708">
        <f>IFERROR(VLOOKUP(I101,$AN$10:$AR$932,5,0),0)</f>
        <v>0</v>
      </c>
      <c r="AD99" s="708">
        <f>IFERROR(VLOOKUP(J101,$AN$10:$AR$932,5,0),0)</f>
        <v>79</v>
      </c>
      <c r="AE99" s="708">
        <f>IFERROR(VLOOKUP(K101,$AN$10:$AR$932,5,0),0)</f>
        <v>0</v>
      </c>
      <c r="AF99" s="708">
        <f>IFERROR(VLOOKUP(L101,$AN$10:$AR$932,5,0),0)</f>
        <v>0</v>
      </c>
      <c r="AG99" s="708">
        <f>IFERROR(VLOOKUP(M101,$AN$10:$AR$932,5,0),0)</f>
        <v>257</v>
      </c>
      <c r="AH99" s="708">
        <f>IFERROR(VLOOKUP(N101,$AN$10:$AR$932,5,0),0)</f>
        <v>0</v>
      </c>
      <c r="AI99" s="708">
        <f>IFERROR(VLOOKUP(O101,$AN$10:$AR$932,5,0),0)</f>
        <v>0</v>
      </c>
      <c r="AJ99" s="708">
        <f>IFERROR(VLOOKUP(P101,$AN$10:$AR$932,5,0),0)</f>
        <v>0</v>
      </c>
      <c r="AK99" s="708">
        <f>IFERROR(VLOOKUP(Q101,$AN$10:$AR$932,5,0),0)</f>
        <v>0</v>
      </c>
      <c r="AL99" s="753">
        <f>IFERROR(VLOOKUP(R101,$AN$10:$AR$932,5,0),0)</f>
        <v>0</v>
      </c>
      <c r="AM99" s="758">
        <f t="shared" si="19"/>
        <v>9792</v>
      </c>
      <c r="AN99" s="52" t="str">
        <f t="shared" si="17"/>
        <v>475EPSS41</v>
      </c>
      <c r="AO99" s="487" t="s">
        <v>274</v>
      </c>
      <c r="AP99" s="489">
        <v>475</v>
      </c>
      <c r="AQ99" s="487" t="s">
        <v>926</v>
      </c>
      <c r="AR99" s="488">
        <v>2</v>
      </c>
    </row>
    <row r="100" spans="2:44">
      <c r="B100" s="52" t="str">
        <f>CONCATENATE(U98,$V$4)</f>
        <v>615EPSS40</v>
      </c>
      <c r="C100" s="52" t="str">
        <f>CONCATENATE(U98,$W$4)</f>
        <v>615EPSI03</v>
      </c>
      <c r="D100" s="52" t="str">
        <f>CONCATENATE(U98,$X$4)</f>
        <v>615ESS002</v>
      </c>
      <c r="E100" s="52" t="str">
        <f>CONCATENATE(U98,$Y$4)</f>
        <v>615ESS024</v>
      </c>
      <c r="F100" s="52" t="str">
        <f>CONCATENATE(U98,$Z$4)</f>
        <v>615ESS091</v>
      </c>
      <c r="G100" s="52" t="str">
        <f>CONCATENATE(U98,$AA$4)</f>
        <v>615EPSS41</v>
      </c>
      <c r="H100" s="52" t="str">
        <f>CONCATENATE(U98,$AB$4)</f>
        <v>615EPSS10</v>
      </c>
      <c r="I100" s="52" t="str">
        <f>CONCATENATE(U98,$AC$4)</f>
        <v>615EPSS16</v>
      </c>
      <c r="J100" s="52" t="str">
        <f>CONCATENATE(U98,$AD$4)</f>
        <v>615EPSS37</v>
      </c>
      <c r="K100" s="52" t="str">
        <f>CONCATENATE(U98,$AE$4)</f>
        <v>615EPSS02</v>
      </c>
      <c r="L100" s="52" t="str">
        <f>CONCATENATE(U98,$AF$4)</f>
        <v>615EPSS23</v>
      </c>
      <c r="M100" s="52" t="str">
        <f>CONCATENATE(U98,$AG$4)</f>
        <v>615EPSS44</v>
      </c>
      <c r="N100" s="52" t="str">
        <f>CONCATENATE(U98,$AH$4)</f>
        <v>615EPSS18</v>
      </c>
      <c r="O100" s="52" t="str">
        <f>CONCATENATE(U98,$AI$4)</f>
        <v>615EPSS05</v>
      </c>
      <c r="P100" s="52" t="str">
        <f>CONCATENATE(U98,$AJ$4)</f>
        <v>615EPSS17</v>
      </c>
      <c r="Q100" s="52" t="str">
        <f>CONCATENATE(U98,$AK$4)</f>
        <v>615ESS118</v>
      </c>
      <c r="R100" s="52" t="str">
        <f>CONCATENATE(U98,$AL$4)</f>
        <v>615EPSS33</v>
      </c>
      <c r="S100" s="720" t="s">
        <v>55</v>
      </c>
      <c r="T100" s="720" t="s">
        <v>235</v>
      </c>
      <c r="U100" s="739">
        <v>652</v>
      </c>
      <c r="V100" s="707">
        <f>IFERROR(VLOOKUP(B102,$AN$10:$AR$932,5,0),0)</f>
        <v>4872</v>
      </c>
      <c r="W100" s="708">
        <f>IFERROR(VLOOKUP(C102,$AN$10:$AR$932,5,0),0)</f>
        <v>0</v>
      </c>
      <c r="X100" s="708">
        <f>IFERROR(VLOOKUP(D102,$AN$10:$AR$932,5,0),0)</f>
        <v>0</v>
      </c>
      <c r="Y100" s="708">
        <f>IFERROR(VLOOKUP(E102,$AN$10:$AR$932,5,0),0)</f>
        <v>0</v>
      </c>
      <c r="Z100" s="708">
        <f>IFERROR(VLOOKUP(F102,$AN$10:$AR$932,5,0),0)</f>
        <v>0</v>
      </c>
      <c r="AA100" s="753">
        <f>IFERROR(VLOOKUP(G102,$AN$10:$AR$932,5,0),0)</f>
        <v>1</v>
      </c>
      <c r="AB100" s="707">
        <f>IFERROR(VLOOKUP(H102,$AN$10:$AR$932,5,0),0)</f>
        <v>0</v>
      </c>
      <c r="AC100" s="708">
        <f>IFERROR(VLOOKUP(I102,$AN$10:$AR$932,5,0),0)</f>
        <v>0</v>
      </c>
      <c r="AD100" s="708">
        <f>IFERROR(VLOOKUP(J102,$AN$10:$AR$932,5,0),0)</f>
        <v>43</v>
      </c>
      <c r="AE100" s="708">
        <f>IFERROR(VLOOKUP(K102,$AN$10:$AR$932,5,0),0)</f>
        <v>0</v>
      </c>
      <c r="AF100" s="708">
        <f>IFERROR(VLOOKUP(L102,$AN$10:$AR$932,5,0),0)</f>
        <v>0</v>
      </c>
      <c r="AG100" s="708">
        <f>IFERROR(VLOOKUP(M102,$AN$10:$AR$932,5,0),0)</f>
        <v>80</v>
      </c>
      <c r="AH100" s="708">
        <f>IFERROR(VLOOKUP(N102,$AN$10:$AR$932,5,0),0)</f>
        <v>0</v>
      </c>
      <c r="AI100" s="708">
        <f>IFERROR(VLOOKUP(O102,$AN$10:$AR$932,5,0),0)</f>
        <v>0</v>
      </c>
      <c r="AJ100" s="708">
        <f>IFERROR(VLOOKUP(P102,$AN$10:$AR$932,5,0),0)</f>
        <v>0</v>
      </c>
      <c r="AK100" s="708">
        <f>IFERROR(VLOOKUP(Q102,$AN$10:$AR$932,5,0),0)</f>
        <v>0</v>
      </c>
      <c r="AL100" s="753">
        <f>IFERROR(VLOOKUP(R102,$AN$10:$AR$932,5,0),0)</f>
        <v>0</v>
      </c>
      <c r="AM100" s="758">
        <f t="shared" si="19"/>
        <v>4996</v>
      </c>
      <c r="AN100" s="52" t="str">
        <f t="shared" si="17"/>
        <v>480EPSI03</v>
      </c>
      <c r="AO100" s="487" t="s">
        <v>274</v>
      </c>
      <c r="AP100" s="489">
        <v>480</v>
      </c>
      <c r="AQ100" s="487" t="s">
        <v>5</v>
      </c>
      <c r="AR100" s="488">
        <v>2500</v>
      </c>
    </row>
    <row r="101" spans="2:44">
      <c r="B101" s="52" t="str">
        <f>CONCATENATE(U99,$V$4)</f>
        <v>649EPSS40</v>
      </c>
      <c r="C101" s="52" t="str">
        <f>CONCATENATE(U99,$W$4)</f>
        <v>649EPSI03</v>
      </c>
      <c r="D101" s="52" t="str">
        <f>CONCATENATE(U99,$X$4)</f>
        <v>649ESS002</v>
      </c>
      <c r="E101" s="52" t="str">
        <f>CONCATENATE(U99,$Y$4)</f>
        <v>649ESS024</v>
      </c>
      <c r="F101" s="52" t="str">
        <f>CONCATENATE(U99,$Z$4)</f>
        <v>649ESS091</v>
      </c>
      <c r="G101" s="52" t="str">
        <f>CONCATENATE(U99,$AA$4)</f>
        <v>649EPSS41</v>
      </c>
      <c r="H101" s="52" t="str">
        <f>CONCATENATE(U99,$AB$4)</f>
        <v>649EPSS10</v>
      </c>
      <c r="I101" s="52" t="str">
        <f>CONCATENATE(U99,$AC$4)</f>
        <v>649EPSS16</v>
      </c>
      <c r="J101" s="52" t="str">
        <f>CONCATENATE(U99,$AD$4)</f>
        <v>649EPSS37</v>
      </c>
      <c r="K101" s="52" t="str">
        <f>CONCATENATE(U99,$AE$4)</f>
        <v>649EPSS02</v>
      </c>
      <c r="L101" s="52" t="str">
        <f>CONCATENATE(U99,$AF$4)</f>
        <v>649EPSS23</v>
      </c>
      <c r="M101" s="52" t="str">
        <f>CONCATENATE(U99,$AG$4)</f>
        <v>649EPSS44</v>
      </c>
      <c r="N101" s="52" t="str">
        <f>CONCATENATE(U99,$AH$4)</f>
        <v>649EPSS18</v>
      </c>
      <c r="O101" s="52" t="str">
        <f>CONCATENATE(U99,$AI$4)</f>
        <v>649EPSS05</v>
      </c>
      <c r="P101" s="52" t="str">
        <f>CONCATENATE(U99,$AJ$4)</f>
        <v>649EPSS17</v>
      </c>
      <c r="Q101" s="52" t="str">
        <f>CONCATENATE(U99,$AK$4)</f>
        <v>649ESS118</v>
      </c>
      <c r="R101" s="52" t="str">
        <f>CONCATENATE(U99,$AL$4)</f>
        <v>649EPSS33</v>
      </c>
      <c r="S101" s="720" t="s">
        <v>56</v>
      </c>
      <c r="T101" s="720" t="s">
        <v>235</v>
      </c>
      <c r="U101" s="739">
        <v>660</v>
      </c>
      <c r="V101" s="707">
        <f>IFERROR(VLOOKUP(B103,$AN$10:$AR$932,5,0),0)</f>
        <v>9620</v>
      </c>
      <c r="W101" s="708">
        <f>IFERROR(VLOOKUP(C103,$AN$10:$AR$932,5,0),0)</f>
        <v>0</v>
      </c>
      <c r="X101" s="708">
        <f>IFERROR(VLOOKUP(D103,$AN$10:$AR$932,5,0),0)</f>
        <v>0</v>
      </c>
      <c r="Y101" s="708">
        <f>IFERROR(VLOOKUP(E103,$AN$10:$AR$932,5,0),0)</f>
        <v>0</v>
      </c>
      <c r="Z101" s="708">
        <f>IFERROR(VLOOKUP(F103,$AN$10:$AR$932,5,0),0)</f>
        <v>0</v>
      </c>
      <c r="AA101" s="753">
        <f>IFERROR(VLOOKUP(G103,$AN$10:$AR$932,5,0),0)</f>
        <v>1</v>
      </c>
      <c r="AB101" s="707">
        <f>IFERROR(VLOOKUP(H103,$AN$10:$AR$932,5,0),0)</f>
        <v>0</v>
      </c>
      <c r="AC101" s="708">
        <f>IFERROR(VLOOKUP(I103,$AN$10:$AR$932,5,0),0)</f>
        <v>0</v>
      </c>
      <c r="AD101" s="708">
        <f>IFERROR(VLOOKUP(J103,$AN$10:$AR$932,5,0),0)</f>
        <v>161</v>
      </c>
      <c r="AE101" s="708">
        <f>IFERROR(VLOOKUP(K103,$AN$10:$AR$932,5,0),0)</f>
        <v>0</v>
      </c>
      <c r="AF101" s="708">
        <f>IFERROR(VLOOKUP(L103,$AN$10:$AR$932,5,0),0)</f>
        <v>0</v>
      </c>
      <c r="AG101" s="708">
        <f>IFERROR(VLOOKUP(M103,$AN$10:$AR$932,5,0),0)</f>
        <v>365</v>
      </c>
      <c r="AH101" s="708">
        <f>IFERROR(VLOOKUP(N103,$AN$10:$AR$932,5,0),0)</f>
        <v>0</v>
      </c>
      <c r="AI101" s="708">
        <f>IFERROR(VLOOKUP(O103,$AN$10:$AR$932,5,0),0)</f>
        <v>0</v>
      </c>
      <c r="AJ101" s="708">
        <f>IFERROR(VLOOKUP(P103,$AN$10:$AR$932,5,0),0)</f>
        <v>0</v>
      </c>
      <c r="AK101" s="708">
        <f>IFERROR(VLOOKUP(Q103,$AN$10:$AR$932,5,0),0)</f>
        <v>0</v>
      </c>
      <c r="AL101" s="753">
        <f>IFERROR(VLOOKUP(R103,$AN$10:$AR$932,5,0),0)</f>
        <v>0</v>
      </c>
      <c r="AM101" s="758">
        <f t="shared" si="19"/>
        <v>10147</v>
      </c>
      <c r="AN101" s="52" t="str">
        <f t="shared" si="17"/>
        <v>480EPSS16</v>
      </c>
      <c r="AO101" s="487" t="s">
        <v>274</v>
      </c>
      <c r="AP101" s="489">
        <v>480</v>
      </c>
      <c r="AQ101" s="487" t="s">
        <v>587</v>
      </c>
      <c r="AR101" s="488">
        <v>2</v>
      </c>
    </row>
    <row r="102" spans="2:44">
      <c r="B102" s="52" t="str">
        <f>CONCATENATE(U100,$V$4)</f>
        <v>652EPSS40</v>
      </c>
      <c r="C102" s="52" t="str">
        <f>CONCATENATE(U100,$W$4)</f>
        <v>652EPSI03</v>
      </c>
      <c r="D102" s="52" t="str">
        <f>CONCATENATE(U100,$X$4)</f>
        <v>652ESS002</v>
      </c>
      <c r="E102" s="52" t="str">
        <f>CONCATENATE(U100,$Y$4)</f>
        <v>652ESS024</v>
      </c>
      <c r="F102" s="52" t="str">
        <f>CONCATENATE(U100,$Z$4)</f>
        <v>652ESS091</v>
      </c>
      <c r="G102" s="52" t="str">
        <f>CONCATENATE(U100,$AA$4)</f>
        <v>652EPSS41</v>
      </c>
      <c r="H102" s="52" t="str">
        <f>CONCATENATE(U100,$AB$4)</f>
        <v>652EPSS10</v>
      </c>
      <c r="I102" s="52" t="str">
        <f>CONCATENATE(U100,$AC$4)</f>
        <v>652EPSS16</v>
      </c>
      <c r="J102" s="52" t="str">
        <f>CONCATENATE(U100,$AD$4)</f>
        <v>652EPSS37</v>
      </c>
      <c r="K102" s="52" t="str">
        <f>CONCATENATE(U100,$AE$4)</f>
        <v>652EPSS02</v>
      </c>
      <c r="L102" s="52" t="str">
        <f>CONCATENATE(U100,$AF$4)</f>
        <v>652EPSS23</v>
      </c>
      <c r="M102" s="52" t="str">
        <f>CONCATENATE(U100,$AG$4)</f>
        <v>652EPSS44</v>
      </c>
      <c r="N102" s="52" t="str">
        <f>CONCATENATE(U100,$AH$4)</f>
        <v>652EPSS18</v>
      </c>
      <c r="O102" s="52" t="str">
        <f>CONCATENATE(U100,$AI$4)</f>
        <v>652EPSS05</v>
      </c>
      <c r="P102" s="52" t="str">
        <f>CONCATENATE(U100,$AJ$4)</f>
        <v>652EPSS17</v>
      </c>
      <c r="Q102" s="52" t="str">
        <f>CONCATENATE(U100,$AK$4)</f>
        <v>652ESS118</v>
      </c>
      <c r="R102" s="52" t="str">
        <f>CONCATENATE(U100,$AL$4)</f>
        <v>652EPSS33</v>
      </c>
      <c r="S102" s="720" t="s">
        <v>57</v>
      </c>
      <c r="T102" s="720" t="s">
        <v>235</v>
      </c>
      <c r="U102" s="739">
        <v>667</v>
      </c>
      <c r="V102" s="707">
        <f>IFERROR(VLOOKUP(B104,$AN$10:$AR$932,5,0),0)</f>
        <v>8271</v>
      </c>
      <c r="W102" s="708">
        <f>IFERROR(VLOOKUP(C104,$AN$10:$AR$932,5,0),0)</f>
        <v>0</v>
      </c>
      <c r="X102" s="708">
        <f>IFERROR(VLOOKUP(D104,$AN$10:$AR$932,5,0),0)</f>
        <v>0</v>
      </c>
      <c r="Y102" s="708">
        <f>IFERROR(VLOOKUP(E104,$AN$10:$AR$932,5,0),0)</f>
        <v>0</v>
      </c>
      <c r="Z102" s="708">
        <f>IFERROR(VLOOKUP(F104,$AN$10:$AR$932,5,0),0)</f>
        <v>517</v>
      </c>
      <c r="AA102" s="753">
        <f>IFERROR(VLOOKUP(G104,$AN$10:$AR$932,5,0),0)</f>
        <v>0</v>
      </c>
      <c r="AB102" s="707">
        <f>IFERROR(VLOOKUP(H104,$AN$10:$AR$932,5,0),0)</f>
        <v>0</v>
      </c>
      <c r="AC102" s="708">
        <f>IFERROR(VLOOKUP(I104,$AN$10:$AR$932,5,0),0)</f>
        <v>0</v>
      </c>
      <c r="AD102" s="708">
        <f>IFERROR(VLOOKUP(J104,$AN$10:$AR$932,5,0),0)</f>
        <v>139</v>
      </c>
      <c r="AE102" s="708">
        <f>IFERROR(VLOOKUP(K104,$AN$10:$AR$932,5,0),0)</f>
        <v>0</v>
      </c>
      <c r="AF102" s="708">
        <f>IFERROR(VLOOKUP(L104,$AN$10:$AR$932,5,0),0)</f>
        <v>0</v>
      </c>
      <c r="AG102" s="708">
        <f>IFERROR(VLOOKUP(M104,$AN$10:$AR$932,5,0),0)</f>
        <v>219</v>
      </c>
      <c r="AH102" s="708">
        <f>IFERROR(VLOOKUP(N104,$AN$10:$AR$932,5,0),0)</f>
        <v>0</v>
      </c>
      <c r="AI102" s="708">
        <f>IFERROR(VLOOKUP(O104,$AN$10:$AR$932,5,0),0)</f>
        <v>0</v>
      </c>
      <c r="AJ102" s="708">
        <f>IFERROR(VLOOKUP(P104,$AN$10:$AR$932,5,0),0)</f>
        <v>0</v>
      </c>
      <c r="AK102" s="708">
        <f>IFERROR(VLOOKUP(Q104,$AN$10:$AR$932,5,0),0)</f>
        <v>0</v>
      </c>
      <c r="AL102" s="753">
        <f>IFERROR(VLOOKUP(R104,$AN$10:$AR$932,5,0),0)</f>
        <v>0</v>
      </c>
      <c r="AM102" s="758">
        <f t="shared" si="19"/>
        <v>9146</v>
      </c>
      <c r="AN102" s="52" t="str">
        <f t="shared" si="17"/>
        <v>480EPSS37</v>
      </c>
      <c r="AO102" s="487" t="s">
        <v>274</v>
      </c>
      <c r="AP102" s="489">
        <v>480</v>
      </c>
      <c r="AQ102" s="487" t="s">
        <v>597</v>
      </c>
      <c r="AR102" s="488">
        <v>100</v>
      </c>
    </row>
    <row r="103" spans="2:44">
      <c r="B103" s="52" t="str">
        <f>CONCATENATE(U101,$V$4)</f>
        <v>660EPSS40</v>
      </c>
      <c r="C103" s="52" t="str">
        <f>CONCATENATE(U101,$W$4)</f>
        <v>660EPSI03</v>
      </c>
      <c r="D103" s="52" t="str">
        <f>CONCATENATE(U101,$X$4)</f>
        <v>660ESS002</v>
      </c>
      <c r="E103" s="52" t="str">
        <f>CONCATENATE(U101,$Y$4)</f>
        <v>660ESS024</v>
      </c>
      <c r="F103" s="52" t="str">
        <f>CONCATENATE(U101,$Z$4)</f>
        <v>660ESS091</v>
      </c>
      <c r="G103" s="52" t="str">
        <f>CONCATENATE(U101,$AA$4)</f>
        <v>660EPSS41</v>
      </c>
      <c r="H103" s="52" t="str">
        <f>CONCATENATE(U101,$AB$4)</f>
        <v>660EPSS10</v>
      </c>
      <c r="I103" s="52" t="str">
        <f>CONCATENATE(U101,$AC$4)</f>
        <v>660EPSS16</v>
      </c>
      <c r="J103" s="52" t="str">
        <f>CONCATENATE(U101,$AD$4)</f>
        <v>660EPSS37</v>
      </c>
      <c r="K103" s="52" t="str">
        <f>CONCATENATE(U101,$AE$4)</f>
        <v>660EPSS02</v>
      </c>
      <c r="L103" s="52" t="str">
        <f>CONCATENATE(U101,$AF$4)</f>
        <v>660EPSS23</v>
      </c>
      <c r="M103" s="52" t="str">
        <f>CONCATENATE(U101,$AG$4)</f>
        <v>660EPSS44</v>
      </c>
      <c r="N103" s="52" t="str">
        <f>CONCATENATE(U101,$AH$4)</f>
        <v>660EPSS18</v>
      </c>
      <c r="O103" s="52" t="str">
        <f>CONCATENATE(U101,$AI$4)</f>
        <v>660EPSS05</v>
      </c>
      <c r="P103" s="52" t="str">
        <f>CONCATENATE(U101,$AJ$4)</f>
        <v>660EPSS17</v>
      </c>
      <c r="Q103" s="52" t="str">
        <f>CONCATENATE(U101,$AK$4)</f>
        <v>660ESS118</v>
      </c>
      <c r="R103" s="52" t="str">
        <f>CONCATENATE(U101,$AL$4)</f>
        <v>660EPSS33</v>
      </c>
      <c r="S103" s="720" t="s">
        <v>97</v>
      </c>
      <c r="T103" s="720" t="s">
        <v>235</v>
      </c>
      <c r="U103" s="739">
        <v>674</v>
      </c>
      <c r="V103" s="707">
        <f>IFERROR(VLOOKUP(B105,$AN$10:$AR$932,5,0),0)</f>
        <v>12016</v>
      </c>
      <c r="W103" s="708">
        <f>IFERROR(VLOOKUP(C105,$AN$10:$AR$932,5,0),0)</f>
        <v>0</v>
      </c>
      <c r="X103" s="708">
        <f>IFERROR(VLOOKUP(D105,$AN$10:$AR$932,5,0),0)</f>
        <v>0</v>
      </c>
      <c r="Y103" s="708">
        <f>IFERROR(VLOOKUP(E105,$AN$10:$AR$932,5,0),0)</f>
        <v>0</v>
      </c>
      <c r="Z103" s="708">
        <f>IFERROR(VLOOKUP(F105,$AN$10:$AR$932,5,0),0)</f>
        <v>0</v>
      </c>
      <c r="AA103" s="753">
        <f>IFERROR(VLOOKUP(G105,$AN$10:$AR$932,5,0),0)</f>
        <v>0</v>
      </c>
      <c r="AB103" s="707">
        <f>IFERROR(VLOOKUP(H105,$AN$10:$AR$932,5,0),0)</f>
        <v>0</v>
      </c>
      <c r="AC103" s="708">
        <f>IFERROR(VLOOKUP(I105,$AN$10:$AR$932,5,0),0)</f>
        <v>0</v>
      </c>
      <c r="AD103" s="708">
        <f>IFERROR(VLOOKUP(J105,$AN$10:$AR$932,5,0),0)</f>
        <v>131</v>
      </c>
      <c r="AE103" s="708">
        <f>IFERROR(VLOOKUP(K105,$AN$10:$AR$932,5,0),0)</f>
        <v>0</v>
      </c>
      <c r="AF103" s="708">
        <f>IFERROR(VLOOKUP(L105,$AN$10:$AR$932,5,0),0)</f>
        <v>0</v>
      </c>
      <c r="AG103" s="708">
        <f>IFERROR(VLOOKUP(M105,$AN$10:$AR$932,5,0),0)</f>
        <v>122</v>
      </c>
      <c r="AH103" s="708">
        <f>IFERROR(VLOOKUP(N105,$AN$10:$AR$932,5,0),0)</f>
        <v>0</v>
      </c>
      <c r="AI103" s="708">
        <f>IFERROR(VLOOKUP(O105,$AN$10:$AR$932,5,0),0)</f>
        <v>0</v>
      </c>
      <c r="AJ103" s="708">
        <f>IFERROR(VLOOKUP(P105,$AN$10:$AR$932,5,0),0)</f>
        <v>0</v>
      </c>
      <c r="AK103" s="708">
        <f>IFERROR(VLOOKUP(Q105,$AN$10:$AR$932,5,0),0)</f>
        <v>0</v>
      </c>
      <c r="AL103" s="753">
        <f>IFERROR(VLOOKUP(R105,$AN$10:$AR$932,5,0),0)</f>
        <v>0</v>
      </c>
      <c r="AM103" s="758">
        <f t="shared" si="19"/>
        <v>12269</v>
      </c>
      <c r="AN103" s="52" t="str">
        <f t="shared" si="17"/>
        <v>480EPSS40</v>
      </c>
      <c r="AO103" s="487" t="s">
        <v>274</v>
      </c>
      <c r="AP103" s="489">
        <v>480</v>
      </c>
      <c r="AQ103" s="487" t="s">
        <v>889</v>
      </c>
      <c r="AR103" s="488">
        <v>14606</v>
      </c>
    </row>
    <row r="104" spans="2:44">
      <c r="B104" s="52" t="str">
        <f>CONCATENATE(U102,$V$4)</f>
        <v>667EPSS40</v>
      </c>
      <c r="C104" s="52" t="str">
        <f>CONCATENATE(U102,$W$4)</f>
        <v>667EPSI03</v>
      </c>
      <c r="D104" s="52" t="str">
        <f>CONCATENATE(U102,$X$4)</f>
        <v>667ESS002</v>
      </c>
      <c r="E104" s="52" t="str">
        <f>CONCATENATE(U102,$Y$4)</f>
        <v>667ESS024</v>
      </c>
      <c r="F104" s="52" t="str">
        <f>CONCATENATE(U102,$Z$4)</f>
        <v>667ESS091</v>
      </c>
      <c r="G104" s="52" t="str">
        <f>CONCATENATE(U102,$AA$4)</f>
        <v>667EPSS41</v>
      </c>
      <c r="H104" s="52" t="str">
        <f>CONCATENATE(U102,$AB$4)</f>
        <v>667EPSS10</v>
      </c>
      <c r="I104" s="52" t="str">
        <f>CONCATENATE(U102,$AC$4)</f>
        <v>667EPSS16</v>
      </c>
      <c r="J104" s="52" t="str">
        <f>CONCATENATE(U102,$AD$4)</f>
        <v>667EPSS37</v>
      </c>
      <c r="K104" s="52" t="str">
        <f>CONCATENATE(U102,$AE$4)</f>
        <v>667EPSS02</v>
      </c>
      <c r="L104" s="52" t="str">
        <f>CONCATENATE(U102,$AF$4)</f>
        <v>667EPSS23</v>
      </c>
      <c r="M104" s="52" t="str">
        <f>CONCATENATE(U102,$AG$4)</f>
        <v>667EPSS44</v>
      </c>
      <c r="N104" s="52" t="str">
        <f>CONCATENATE(U102,$AH$4)</f>
        <v>667EPSS18</v>
      </c>
      <c r="O104" s="52" t="str">
        <f>CONCATENATE(U102,$AI$4)</f>
        <v>667EPSS05</v>
      </c>
      <c r="P104" s="52" t="str">
        <f>CONCATENATE(U102,$AJ$4)</f>
        <v>667EPSS17</v>
      </c>
      <c r="Q104" s="52" t="str">
        <f>CONCATENATE(U102,$AK$4)</f>
        <v>667ESS118</v>
      </c>
      <c r="R104" s="52" t="str">
        <f>CONCATENATE(U102,$AL$4)</f>
        <v>667EPSS33</v>
      </c>
      <c r="S104" s="720" t="s">
        <v>176</v>
      </c>
      <c r="T104" s="720" t="s">
        <v>235</v>
      </c>
      <c r="U104" s="739">
        <v>697</v>
      </c>
      <c r="V104" s="707">
        <f>IFERROR(VLOOKUP(B106,$AN$10:$AR$932,5,0),0)</f>
        <v>13598</v>
      </c>
      <c r="W104" s="708">
        <f>IFERROR(VLOOKUP(C106,$AN$10:$AR$932,5,0),0)</f>
        <v>0</v>
      </c>
      <c r="X104" s="708">
        <f>IFERROR(VLOOKUP(D106,$AN$10:$AR$932,5,0),0)</f>
        <v>0</v>
      </c>
      <c r="Y104" s="708">
        <f>IFERROR(VLOOKUP(E106,$AN$10:$AR$932,5,0),0)</f>
        <v>0</v>
      </c>
      <c r="Z104" s="708">
        <f>IFERROR(VLOOKUP(F106,$AN$10:$AR$932,5,0),0)</f>
        <v>0</v>
      </c>
      <c r="AA104" s="753">
        <f>IFERROR(VLOOKUP(G106,$AN$10:$AR$932,5,0),0)</f>
        <v>0</v>
      </c>
      <c r="AB104" s="707">
        <f>IFERROR(VLOOKUP(H106,$AN$10:$AR$932,5,0),0)</f>
        <v>0</v>
      </c>
      <c r="AC104" s="708">
        <f>IFERROR(VLOOKUP(I106,$AN$10:$AR$932,5,0),0)</f>
        <v>492</v>
      </c>
      <c r="AD104" s="708">
        <f>IFERROR(VLOOKUP(J106,$AN$10:$AR$932,5,0),0)</f>
        <v>311</v>
      </c>
      <c r="AE104" s="708">
        <f>IFERROR(VLOOKUP(K106,$AN$10:$AR$932,5,0),0)</f>
        <v>0</v>
      </c>
      <c r="AF104" s="708">
        <f>IFERROR(VLOOKUP(L106,$AN$10:$AR$932,5,0),0)</f>
        <v>0</v>
      </c>
      <c r="AG104" s="708">
        <f>IFERROR(VLOOKUP(M106,$AN$10:$AR$932,5,0),0)</f>
        <v>75</v>
      </c>
      <c r="AH104" s="708">
        <f>IFERROR(VLOOKUP(N106,$AN$10:$AR$932,5,0),0)</f>
        <v>0</v>
      </c>
      <c r="AI104" s="708">
        <f>IFERROR(VLOOKUP(O106,$AN$10:$AR$932,5,0),0)</f>
        <v>0</v>
      </c>
      <c r="AJ104" s="708">
        <f>IFERROR(VLOOKUP(P106,$AN$10:$AR$932,5,0),0)</f>
        <v>0</v>
      </c>
      <c r="AK104" s="708">
        <f>IFERROR(VLOOKUP(Q106,$AN$10:$AR$932,5,0),0)</f>
        <v>0</v>
      </c>
      <c r="AL104" s="753">
        <f>IFERROR(VLOOKUP(R106,$AN$10:$AR$932,5,0),0)</f>
        <v>0</v>
      </c>
      <c r="AM104" s="758">
        <f t="shared" si="19"/>
        <v>14476</v>
      </c>
      <c r="AN104" s="52" t="str">
        <f t="shared" si="17"/>
        <v>480EPSS41</v>
      </c>
      <c r="AO104" s="487" t="s">
        <v>274</v>
      </c>
      <c r="AP104" s="489">
        <v>480</v>
      </c>
      <c r="AQ104" s="487" t="s">
        <v>926</v>
      </c>
      <c r="AR104" s="488">
        <v>1</v>
      </c>
    </row>
    <row r="105" spans="2:44">
      <c r="B105" s="52" t="str">
        <f>CONCATENATE(U103,$V$4)</f>
        <v>674EPSS40</v>
      </c>
      <c r="C105" s="52" t="str">
        <f>CONCATENATE(U103,$W$4)</f>
        <v>674EPSI03</v>
      </c>
      <c r="D105" s="52" t="str">
        <f>CONCATENATE(U103,$X$4)</f>
        <v>674ESS002</v>
      </c>
      <c r="E105" s="52" t="str">
        <f>CONCATENATE(U103,$Y$4)</f>
        <v>674ESS024</v>
      </c>
      <c r="F105" s="52" t="str">
        <f>CONCATENATE(U103,$Z$4)</f>
        <v>674ESS091</v>
      </c>
      <c r="G105" s="52" t="str">
        <f>CONCATENATE(U103,$AA$4)</f>
        <v>674EPSS41</v>
      </c>
      <c r="H105" s="52" t="str">
        <f>CONCATENATE(U103,$AB$4)</f>
        <v>674EPSS10</v>
      </c>
      <c r="I105" s="52" t="str">
        <f>CONCATENATE(U103,$AC$4)</f>
        <v>674EPSS16</v>
      </c>
      <c r="J105" s="52" t="str">
        <f>CONCATENATE(U103,$AD$4)</f>
        <v>674EPSS37</v>
      </c>
      <c r="K105" s="52" t="str">
        <f>CONCATENATE(U103,$AE$4)</f>
        <v>674EPSS02</v>
      </c>
      <c r="L105" s="52" t="str">
        <f>CONCATENATE(U103,$AF$4)</f>
        <v>674EPSS23</v>
      </c>
      <c r="M105" s="52" t="str">
        <f>CONCATENATE(U103,$AG$4)</f>
        <v>674EPSS44</v>
      </c>
      <c r="N105" s="52" t="str">
        <f>CONCATENATE(U103,$AH$4)</f>
        <v>674EPSS18</v>
      </c>
      <c r="O105" s="52" t="str">
        <f>CONCATENATE(U103,$AI$4)</f>
        <v>674EPSS05</v>
      </c>
      <c r="P105" s="52" t="str">
        <f>CONCATENATE(U103,$AJ$4)</f>
        <v>674EPSS17</v>
      </c>
      <c r="Q105" s="52" t="str">
        <f>CONCATENATE(U103,$AK$4)</f>
        <v>674ESS118</v>
      </c>
      <c r="R105" s="52" t="str">
        <f>CONCATENATE(U103,$AL$4)</f>
        <v>674EPSS33</v>
      </c>
      <c r="S105" s="720" t="s">
        <v>58</v>
      </c>
      <c r="T105" s="720" t="s">
        <v>235</v>
      </c>
      <c r="U105" s="739">
        <v>756</v>
      </c>
      <c r="V105" s="707">
        <f>IFERROR(VLOOKUP(B107,$AN$10:$AR$932,5,0),0)</f>
        <v>21793</v>
      </c>
      <c r="W105" s="708">
        <f>IFERROR(VLOOKUP(C107,$AN$10:$AR$932,5,0),0)</f>
        <v>0</v>
      </c>
      <c r="X105" s="708">
        <f>IFERROR(VLOOKUP(D107,$AN$10:$AR$932,5,0),0)</f>
        <v>0</v>
      </c>
      <c r="Y105" s="708">
        <f>IFERROR(VLOOKUP(E107,$AN$10:$AR$932,5,0),0)</f>
        <v>0</v>
      </c>
      <c r="Z105" s="708">
        <f>IFERROR(VLOOKUP(F107,$AN$10:$AR$932,5,0),0)</f>
        <v>941</v>
      </c>
      <c r="AA105" s="753">
        <f>IFERROR(VLOOKUP(G107,$AN$10:$AR$932,5,0),0)</f>
        <v>0</v>
      </c>
      <c r="AB105" s="707">
        <f>IFERROR(VLOOKUP(H107,$AN$10:$AR$932,5,0),0)</f>
        <v>0</v>
      </c>
      <c r="AC105" s="708">
        <f>IFERROR(VLOOKUP(I107,$AN$10:$AR$932,5,0),0)</f>
        <v>4</v>
      </c>
      <c r="AD105" s="708">
        <f>IFERROR(VLOOKUP(J107,$AN$10:$AR$932,5,0),0)</f>
        <v>465</v>
      </c>
      <c r="AE105" s="708">
        <f>IFERROR(VLOOKUP(K107,$AN$10:$AR$932,5,0),0)</f>
        <v>0</v>
      </c>
      <c r="AF105" s="708">
        <f>IFERROR(VLOOKUP(L107,$AN$10:$AR$932,5,0),0)</f>
        <v>0</v>
      </c>
      <c r="AG105" s="708">
        <f>IFERROR(VLOOKUP(M107,$AN$10:$AR$932,5,0),0)</f>
        <v>456</v>
      </c>
      <c r="AH105" s="708">
        <f>IFERROR(VLOOKUP(N107,$AN$10:$AR$932,5,0),0)</f>
        <v>0</v>
      </c>
      <c r="AI105" s="708">
        <f>IFERROR(VLOOKUP(O107,$AN$10:$AR$932,5,0),0)</f>
        <v>0</v>
      </c>
      <c r="AJ105" s="708">
        <f>IFERROR(VLOOKUP(P107,$AN$10:$AR$932,5,0),0)</f>
        <v>0</v>
      </c>
      <c r="AK105" s="708">
        <f>IFERROR(VLOOKUP(Q107,$AN$10:$AR$932,5,0),0)</f>
        <v>0</v>
      </c>
      <c r="AL105" s="753">
        <f>IFERROR(VLOOKUP(R107,$AN$10:$AR$932,5,0),0)</f>
        <v>0</v>
      </c>
      <c r="AM105" s="758">
        <f t="shared" si="19"/>
        <v>23659</v>
      </c>
      <c r="AN105" s="52" t="str">
        <f t="shared" si="17"/>
        <v>480EPSS44</v>
      </c>
      <c r="AO105" s="487" t="s">
        <v>274</v>
      </c>
      <c r="AP105" s="489">
        <v>480</v>
      </c>
      <c r="AQ105" s="487" t="s">
        <v>1069</v>
      </c>
      <c r="AR105" s="488">
        <v>305</v>
      </c>
    </row>
    <row r="106" spans="2:44" ht="15.75">
      <c r="B106" s="52" t="str">
        <f>CONCATENATE(U104,$V$4)</f>
        <v>697EPSS40</v>
      </c>
      <c r="C106" s="52" t="str">
        <f>CONCATENATE(U104,$W$4)</f>
        <v>697EPSI03</v>
      </c>
      <c r="D106" s="52" t="str">
        <f>CONCATENATE(U104,$X$4)</f>
        <v>697ESS002</v>
      </c>
      <c r="E106" s="52" t="str">
        <f>CONCATENATE(U104,$Y$4)</f>
        <v>697ESS024</v>
      </c>
      <c r="F106" s="52" t="str">
        <f>CONCATENATE(U104,$Z$4)</f>
        <v>697ESS091</v>
      </c>
      <c r="G106" s="52" t="str">
        <f>CONCATENATE(U104,$AA$4)</f>
        <v>697EPSS41</v>
      </c>
      <c r="H106" s="52" t="str">
        <f>CONCATENATE(U104,$AB$4)</f>
        <v>697EPSS10</v>
      </c>
      <c r="I106" s="52" t="str">
        <f>CONCATENATE(U104,$AC$4)</f>
        <v>697EPSS16</v>
      </c>
      <c r="J106" s="52" t="str">
        <f>CONCATENATE(U104,$AD$4)</f>
        <v>697EPSS37</v>
      </c>
      <c r="K106" s="52" t="str">
        <f>CONCATENATE(U104,$AE$4)</f>
        <v>697EPSS02</v>
      </c>
      <c r="L106" s="52" t="str">
        <f>CONCATENATE(U104,$AF$4)</f>
        <v>697EPSS23</v>
      </c>
      <c r="M106" s="52" t="str">
        <f>CONCATENATE(U104,$AG$4)</f>
        <v>697EPSS44</v>
      </c>
      <c r="N106" s="52" t="str">
        <f>CONCATENATE(U104,$AH$4)</f>
        <v>697EPSS18</v>
      </c>
      <c r="O106" s="52" t="str">
        <f>CONCATENATE(U104,$AI$4)</f>
        <v>697EPSS05</v>
      </c>
      <c r="P106" s="52" t="str">
        <f>CONCATENATE(U104,$AJ$4)</f>
        <v>697EPSS17</v>
      </c>
      <c r="Q106" s="52" t="str">
        <f>CONCATENATE(U104,$AK$4)</f>
        <v>697ESS118</v>
      </c>
      <c r="R106" s="52" t="str">
        <f>CONCATENATE(U104,$AL$4)</f>
        <v>697EPSS33</v>
      </c>
      <c r="S106" s="718" t="s">
        <v>237</v>
      </c>
      <c r="T106" s="721"/>
      <c r="U106" s="738"/>
      <c r="V106" s="709">
        <f t="shared" ref="V106:AL106" si="20">SUM(V107:V129)</f>
        <v>149758</v>
      </c>
      <c r="W106" s="710">
        <f t="shared" si="20"/>
        <v>1617</v>
      </c>
      <c r="X106" s="710">
        <f t="shared" si="20"/>
        <v>0</v>
      </c>
      <c r="Y106" s="710">
        <f t="shared" si="20"/>
        <v>39127</v>
      </c>
      <c r="Z106" s="710">
        <f t="shared" si="20"/>
        <v>17623</v>
      </c>
      <c r="AA106" s="752">
        <f>SUM(AA107:AA129)</f>
        <v>3</v>
      </c>
      <c r="AB106" s="709">
        <f t="shared" si="20"/>
        <v>0</v>
      </c>
      <c r="AC106" s="710">
        <f t="shared" si="20"/>
        <v>851</v>
      </c>
      <c r="AD106" s="710">
        <f t="shared" si="20"/>
        <v>2439</v>
      </c>
      <c r="AE106" s="710">
        <f t="shared" si="20"/>
        <v>151</v>
      </c>
      <c r="AF106" s="710">
        <f t="shared" si="20"/>
        <v>0</v>
      </c>
      <c r="AG106" s="710">
        <f t="shared" si="20"/>
        <v>5599</v>
      </c>
      <c r="AH106" s="710">
        <f t="shared" si="20"/>
        <v>0</v>
      </c>
      <c r="AI106" s="710">
        <f t="shared" si="20"/>
        <v>0</v>
      </c>
      <c r="AJ106" s="710">
        <f t="shared" si="20"/>
        <v>0</v>
      </c>
      <c r="AK106" s="710">
        <f>SUM(AK107:AK129)</f>
        <v>0</v>
      </c>
      <c r="AL106" s="752">
        <f t="shared" si="20"/>
        <v>0</v>
      </c>
      <c r="AM106" s="757">
        <f>SUM(AM107:AM129)</f>
        <v>217168</v>
      </c>
      <c r="AN106" s="52" t="str">
        <f t="shared" si="17"/>
        <v>480ESS002</v>
      </c>
      <c r="AO106" s="487" t="s">
        <v>274</v>
      </c>
      <c r="AP106" s="489">
        <v>480</v>
      </c>
      <c r="AQ106" s="487" t="s">
        <v>2</v>
      </c>
      <c r="AR106" s="488">
        <v>973</v>
      </c>
    </row>
    <row r="107" spans="2:44">
      <c r="B107" s="52" t="str">
        <f>CONCATENATE(U105,$V$4)</f>
        <v>756EPSS40</v>
      </c>
      <c r="C107" s="52" t="str">
        <f>CONCATENATE(U105,$W$4)</f>
        <v>756EPSI03</v>
      </c>
      <c r="D107" s="52" t="str">
        <f>CONCATENATE(U105,$X$4)</f>
        <v>756ESS002</v>
      </c>
      <c r="E107" s="52" t="str">
        <f>CONCATENATE(U105,$Y$4)</f>
        <v>756ESS024</v>
      </c>
      <c r="F107" s="52" t="str">
        <f>CONCATENATE(U105,$Z$4)</f>
        <v>756ESS091</v>
      </c>
      <c r="G107" s="52" t="str">
        <f>CONCATENATE(U105,$AA$4)</f>
        <v>756EPSS41</v>
      </c>
      <c r="H107" s="52" t="str">
        <f>CONCATENATE(U105,$AB$4)</f>
        <v>756EPSS10</v>
      </c>
      <c r="I107" s="52" t="str">
        <f>CONCATENATE(U105,$AC$4)</f>
        <v>756EPSS16</v>
      </c>
      <c r="J107" s="52" t="str">
        <f>CONCATENATE(U105,$AD$4)</f>
        <v>756EPSS37</v>
      </c>
      <c r="K107" s="52" t="str">
        <f>CONCATENATE(U105,$AE$4)</f>
        <v>756EPSS02</v>
      </c>
      <c r="L107" s="52" t="str">
        <f>CONCATENATE(U105,$AF$4)</f>
        <v>756EPSS23</v>
      </c>
      <c r="M107" s="52" t="str">
        <f>CONCATENATE(U105,$AG$4)</f>
        <v>756EPSS44</v>
      </c>
      <c r="N107" s="52" t="str">
        <f>CONCATENATE(U105,$AH$4)</f>
        <v>756EPSS18</v>
      </c>
      <c r="O107" s="52" t="str">
        <f>CONCATENATE(U105,$AI$4)</f>
        <v>756EPSS05</v>
      </c>
      <c r="P107" s="52" t="str">
        <f>CONCATENATE(U105,$AJ$4)</f>
        <v>756EPSS17</v>
      </c>
      <c r="Q107" s="52" t="str">
        <f>CONCATENATE(U105,$AK$4)</f>
        <v>756ESS118</v>
      </c>
      <c r="R107" s="52" t="str">
        <f>CONCATENATE(U105,$AL$4)</f>
        <v>756EPSS33</v>
      </c>
      <c r="S107" s="720" t="s">
        <v>7</v>
      </c>
      <c r="T107" s="720" t="s">
        <v>237</v>
      </c>
      <c r="U107" s="739">
        <v>30</v>
      </c>
      <c r="V107" s="707">
        <f>IFERROR(VLOOKUP(B109,$AN$10:$AR$932,5,0),0)</f>
        <v>3419</v>
      </c>
      <c r="W107" s="708">
        <f>IFERROR(VLOOKUP(C109,$AN$10:$AR$932,5,0),0)</f>
        <v>0</v>
      </c>
      <c r="X107" s="708">
        <f>IFERROR(VLOOKUP(D109,$AN$10:$AR$932,5,0),0)</f>
        <v>0</v>
      </c>
      <c r="Y107" s="708">
        <f>IFERROR(VLOOKUP(E109,$AN$10:$AR$932,5,0),0)</f>
        <v>5154</v>
      </c>
      <c r="Z107" s="708">
        <f>IFERROR(VLOOKUP(F109,$AN$10:$AR$932,5,0),0)</f>
        <v>0</v>
      </c>
      <c r="AA107" s="753">
        <f>IFERROR(VLOOKUP(G109,$AN$10:$AR$932,5,0),0)</f>
        <v>0</v>
      </c>
      <c r="AB107" s="707">
        <f>IFERROR(VLOOKUP(H109,$AN$10:$AR$932,5,0),0)</f>
        <v>0</v>
      </c>
      <c r="AC107" s="708">
        <f>IFERROR(VLOOKUP(I109,$AN$10:$AR$932,5,0),0)</f>
        <v>756</v>
      </c>
      <c r="AD107" s="708">
        <f>IFERROR(VLOOKUP(J109,$AN$10:$AR$932,5,0),0)</f>
        <v>157</v>
      </c>
      <c r="AE107" s="708">
        <f>IFERROR(VLOOKUP(K109,$AN$10:$AR$932,5,0),0)</f>
        <v>145</v>
      </c>
      <c r="AF107" s="708">
        <f>IFERROR(VLOOKUP(L109,$AN$10:$AR$932,5,0),0)</f>
        <v>0</v>
      </c>
      <c r="AG107" s="708">
        <f>IFERROR(VLOOKUP(M109,$AN$10:$AR$932,5,0),0)</f>
        <v>178</v>
      </c>
      <c r="AH107" s="708">
        <f>IFERROR(VLOOKUP(N109,$AN$10:$AR$932,5,0),0)</f>
        <v>0</v>
      </c>
      <c r="AI107" s="708">
        <f>IFERROR(VLOOKUP(O109,$AN$10:$AR$932,5,0),0)</f>
        <v>0</v>
      </c>
      <c r="AJ107" s="708">
        <f>IFERROR(VLOOKUP(P109,$AN$10:$AR$932,5,0),0)</f>
        <v>0</v>
      </c>
      <c r="AK107" s="708">
        <f>IFERROR(VLOOKUP(Q109,$AN$10:$AR$932,5,0),0)</f>
        <v>0</v>
      </c>
      <c r="AL107" s="753">
        <f>IFERROR(VLOOKUP(R109,$AN$10:$AR$932,5,0),0)</f>
        <v>0</v>
      </c>
      <c r="AM107" s="758">
        <f t="shared" ref="AM107:AM129" si="21">SUM(V107:AL107)</f>
        <v>9809</v>
      </c>
      <c r="AN107" s="52" t="str">
        <f t="shared" si="17"/>
        <v>490EPSI03</v>
      </c>
      <c r="AO107" s="487" t="s">
        <v>274</v>
      </c>
      <c r="AP107" s="489">
        <v>490</v>
      </c>
      <c r="AQ107" s="487" t="s">
        <v>5</v>
      </c>
      <c r="AR107" s="488">
        <v>3009</v>
      </c>
    </row>
    <row r="108" spans="2:44">
      <c r="B108" s="52" t="str">
        <f>CONCATENATE(U106,$V$4)</f>
        <v>EPSS40</v>
      </c>
      <c r="C108" s="52" t="str">
        <f>CONCATENATE(U106,$W$4)</f>
        <v>EPSI03</v>
      </c>
      <c r="D108" s="52" t="str">
        <f>CONCATENATE(U106,$X$4)</f>
        <v>ESS002</v>
      </c>
      <c r="E108" s="52" t="str">
        <f>CONCATENATE(U106,$Y$4)</f>
        <v>ESS024</v>
      </c>
      <c r="F108" s="52" t="str">
        <f>CONCATENATE(U106,$Z$4)</f>
        <v>ESS091</v>
      </c>
      <c r="G108" s="52" t="str">
        <f>CONCATENATE(U106,$AA$4)</f>
        <v>EPSS41</v>
      </c>
      <c r="H108" s="52" t="str">
        <f>CONCATENATE(U106,$AB$4)</f>
        <v>EPSS10</v>
      </c>
      <c r="I108" s="52" t="str">
        <f>CONCATENATE(U106,$AC$4)</f>
        <v>EPSS16</v>
      </c>
      <c r="J108" s="52" t="str">
        <f>CONCATENATE(U106,$AD$4)</f>
        <v>EPSS37</v>
      </c>
      <c r="K108" s="52" t="str">
        <f>CONCATENATE(U106,$AE$4)</f>
        <v>EPSS02</v>
      </c>
      <c r="L108" s="52" t="str">
        <f>CONCATENATE(U106,$AF$4)</f>
        <v>EPSS23</v>
      </c>
      <c r="M108" s="52" t="str">
        <f>CONCATENATE(U106,$AG$4)</f>
        <v>EPSS44</v>
      </c>
      <c r="N108" s="52" t="str">
        <f>CONCATENATE(U106,$AH$4)</f>
        <v>EPSS18</v>
      </c>
      <c r="O108" s="52" t="str">
        <f>CONCATENATE(U106,$AI$4)</f>
        <v>EPSS05</v>
      </c>
      <c r="P108" s="52" t="str">
        <f>CONCATENATE(U106,$AJ$4)</f>
        <v>EPSS17</v>
      </c>
      <c r="Q108" s="52" t="str">
        <f>CONCATENATE(U106,$AK$4)</f>
        <v>ESS118</v>
      </c>
      <c r="R108" s="52" t="str">
        <f>CONCATENATE(U106,$AL$4)</f>
        <v>EPSS33</v>
      </c>
      <c r="S108" s="720" t="s">
        <v>64</v>
      </c>
      <c r="T108" s="720" t="s">
        <v>237</v>
      </c>
      <c r="U108" s="739">
        <v>34</v>
      </c>
      <c r="V108" s="707">
        <f>IFERROR(VLOOKUP(B110,$AN$10:$AR$932,5,0),0)</f>
        <v>24264</v>
      </c>
      <c r="W108" s="708">
        <f>IFERROR(VLOOKUP(C110,$AN$10:$AR$932,5,0),0)</f>
        <v>0</v>
      </c>
      <c r="X108" s="708">
        <f>IFERROR(VLOOKUP(D110,$AN$10:$AR$932,5,0),0)</f>
        <v>0</v>
      </c>
      <c r="Y108" s="708">
        <f>IFERROR(VLOOKUP(E110,$AN$10:$AR$932,5,0),0)</f>
        <v>0</v>
      </c>
      <c r="Z108" s="708">
        <f>IFERROR(VLOOKUP(F110,$AN$10:$AR$932,5,0),0)</f>
        <v>3697</v>
      </c>
      <c r="AA108" s="753">
        <f>IFERROR(VLOOKUP(G110,$AN$10:$AR$932,5,0),0)</f>
        <v>0</v>
      </c>
      <c r="AB108" s="707">
        <f>IFERROR(VLOOKUP(H110,$AN$10:$AR$932,5,0),0)</f>
        <v>0</v>
      </c>
      <c r="AC108" s="708">
        <f>IFERROR(VLOOKUP(I110,$AN$10:$AR$932,5,0),0)</f>
        <v>2</v>
      </c>
      <c r="AD108" s="708">
        <f>IFERROR(VLOOKUP(J110,$AN$10:$AR$932,5,0),0)</f>
        <v>403</v>
      </c>
      <c r="AE108" s="708">
        <f>IFERROR(VLOOKUP(K110,$AN$10:$AR$932,5,0),0)</f>
        <v>0</v>
      </c>
      <c r="AF108" s="708">
        <f>IFERROR(VLOOKUP(L110,$AN$10:$AR$932,5,0),0)</f>
        <v>0</v>
      </c>
      <c r="AG108" s="708">
        <f>IFERROR(VLOOKUP(M110,$AN$10:$AR$932,5,0),0)</f>
        <v>842</v>
      </c>
      <c r="AH108" s="708">
        <f>IFERROR(VLOOKUP(N110,$AN$10:$AR$932,5,0),0)</f>
        <v>0</v>
      </c>
      <c r="AI108" s="708">
        <f>IFERROR(VLOOKUP(O110,$AN$10:$AR$932,5,0),0)</f>
        <v>0</v>
      </c>
      <c r="AJ108" s="708">
        <f>IFERROR(VLOOKUP(P110,$AN$10:$AR$932,5,0),0)</f>
        <v>0</v>
      </c>
      <c r="AK108" s="708">
        <f>IFERROR(VLOOKUP(Q110,$AN$10:$AR$932,5,0),0)</f>
        <v>0</v>
      </c>
      <c r="AL108" s="753">
        <f>IFERROR(VLOOKUP(R110,$AN$10:$AR$932,5,0),0)</f>
        <v>0</v>
      </c>
      <c r="AM108" s="758">
        <f t="shared" si="21"/>
        <v>29208</v>
      </c>
      <c r="AN108" s="52" t="str">
        <f t="shared" si="17"/>
        <v>490EPSS16</v>
      </c>
      <c r="AO108" s="487" t="s">
        <v>274</v>
      </c>
      <c r="AP108" s="489">
        <v>490</v>
      </c>
      <c r="AQ108" s="487" t="s">
        <v>587</v>
      </c>
      <c r="AR108" s="488">
        <v>3</v>
      </c>
    </row>
    <row r="109" spans="2:44">
      <c r="B109" s="52" t="str">
        <f>CONCATENATE(U107,$V$4)</f>
        <v>30EPSS40</v>
      </c>
      <c r="C109" s="52" t="str">
        <f>CONCATENATE(U107,$W$4)</f>
        <v>30EPSI03</v>
      </c>
      <c r="D109" s="52" t="str">
        <f>CONCATENATE(U107,$X$4)</f>
        <v>30ESS002</v>
      </c>
      <c r="E109" s="52" t="str">
        <f>CONCATENATE(U107,$Y$4)</f>
        <v>30ESS024</v>
      </c>
      <c r="F109" s="52" t="str">
        <f>CONCATENATE(U107,$Z$4)</f>
        <v>30ESS091</v>
      </c>
      <c r="G109" s="52" t="str">
        <f>CONCATENATE(U107,$AA$4)</f>
        <v>30EPSS41</v>
      </c>
      <c r="H109" s="52" t="str">
        <f>CONCATENATE(U107,$AB$4)</f>
        <v>30EPSS10</v>
      </c>
      <c r="I109" s="52" t="str">
        <f>CONCATENATE(U107,$AC$4)</f>
        <v>30EPSS16</v>
      </c>
      <c r="J109" s="52" t="str">
        <f>CONCATENATE(U107,$AD$4)</f>
        <v>30EPSS37</v>
      </c>
      <c r="K109" s="52" t="str">
        <f>CONCATENATE(U107,$AE$4)</f>
        <v>30EPSS02</v>
      </c>
      <c r="L109" s="52" t="str">
        <f>CONCATENATE(U107,$AF$4)</f>
        <v>30EPSS23</v>
      </c>
      <c r="M109" s="52" t="str">
        <f>CONCATENATE(U107,$AG$4)</f>
        <v>30EPSS44</v>
      </c>
      <c r="N109" s="52" t="str">
        <f>CONCATENATE(U107,$AH$4)</f>
        <v>30EPSS18</v>
      </c>
      <c r="O109" s="52" t="str">
        <f>CONCATENATE(U107,$AI$4)</f>
        <v>30EPSS05</v>
      </c>
      <c r="P109" s="52" t="str">
        <f>CONCATENATE(U107,$AJ$4)</f>
        <v>30EPSS17</v>
      </c>
      <c r="Q109" s="52" t="str">
        <f>CONCATENATE(U107,$AK$4)</f>
        <v>30ESS118</v>
      </c>
      <c r="R109" s="52" t="str">
        <f>CONCATENATE(U107,$AL$4)</f>
        <v>30EPSS33</v>
      </c>
      <c r="S109" s="720" t="s">
        <v>65</v>
      </c>
      <c r="T109" s="720" t="s">
        <v>237</v>
      </c>
      <c r="U109" s="739">
        <v>36</v>
      </c>
      <c r="V109" s="707">
        <f>IFERROR(VLOOKUP(B111,$AN$10:$AR$932,5,0),0)</f>
        <v>0</v>
      </c>
      <c r="W109" s="708">
        <f>IFERROR(VLOOKUP(C111,$AN$10:$AR$932,5,0),0)</f>
        <v>0</v>
      </c>
      <c r="X109" s="708">
        <f>IFERROR(VLOOKUP(D111,$AN$10:$AR$932,5,0),0)</f>
        <v>0</v>
      </c>
      <c r="Y109" s="708">
        <f>IFERROR(VLOOKUP(E111,$AN$10:$AR$932,5,0),0)</f>
        <v>0</v>
      </c>
      <c r="Z109" s="708">
        <f>IFERROR(VLOOKUP(F111,$AN$10:$AR$932,5,0),0)</f>
        <v>2630</v>
      </c>
      <c r="AA109" s="753">
        <f>IFERROR(VLOOKUP(G111,$AN$10:$AR$932,5,0),0)</f>
        <v>0</v>
      </c>
      <c r="AB109" s="707">
        <f>IFERROR(VLOOKUP(H111,$AN$10:$AR$932,5,0),0)</f>
        <v>0</v>
      </c>
      <c r="AC109" s="708">
        <f>IFERROR(VLOOKUP(I111,$AN$10:$AR$932,5,0),0)</f>
        <v>0</v>
      </c>
      <c r="AD109" s="708">
        <f>IFERROR(VLOOKUP(J111,$AN$10:$AR$932,5,0),0)</f>
        <v>35</v>
      </c>
      <c r="AE109" s="708">
        <f>IFERROR(VLOOKUP(K111,$AN$10:$AR$932,5,0),0)</f>
        <v>0</v>
      </c>
      <c r="AF109" s="708">
        <f>IFERROR(VLOOKUP(L111,$AN$10:$AR$932,5,0),0)</f>
        <v>0</v>
      </c>
      <c r="AG109" s="708">
        <f>IFERROR(VLOOKUP(M111,$AN$10:$AR$932,5,0),0)</f>
        <v>75</v>
      </c>
      <c r="AH109" s="708">
        <f>IFERROR(VLOOKUP(N111,$AN$10:$AR$932,5,0),0)</f>
        <v>0</v>
      </c>
      <c r="AI109" s="708">
        <f>IFERROR(VLOOKUP(O111,$AN$10:$AR$932,5,0),0)</f>
        <v>0</v>
      </c>
      <c r="AJ109" s="708">
        <f>IFERROR(VLOOKUP(P111,$AN$10:$AR$932,5,0),0)</f>
        <v>0</v>
      </c>
      <c r="AK109" s="708">
        <f>IFERROR(VLOOKUP(Q111,$AN$10:$AR$932,5,0),0)</f>
        <v>0</v>
      </c>
      <c r="AL109" s="753">
        <f>IFERROR(VLOOKUP(R111,$AN$10:$AR$932,5,0),0)</f>
        <v>0</v>
      </c>
      <c r="AM109" s="758">
        <f t="shared" si="21"/>
        <v>2740</v>
      </c>
      <c r="AN109" s="52" t="str">
        <f t="shared" si="17"/>
        <v>490EPSS37</v>
      </c>
      <c r="AO109" s="487" t="s">
        <v>274</v>
      </c>
      <c r="AP109" s="489">
        <v>490</v>
      </c>
      <c r="AQ109" s="487" t="s">
        <v>597</v>
      </c>
      <c r="AR109" s="488">
        <v>345</v>
      </c>
    </row>
    <row r="110" spans="2:44">
      <c r="B110" s="52" t="str">
        <f>CONCATENATE(U108,$V$4)</f>
        <v>34EPSS40</v>
      </c>
      <c r="C110" s="52" t="str">
        <f>CONCATENATE(U108,$W$4)</f>
        <v>34EPSI03</v>
      </c>
      <c r="D110" s="52" t="str">
        <f>CONCATENATE(U108,$X$4)</f>
        <v>34ESS002</v>
      </c>
      <c r="E110" s="52" t="str">
        <f>CONCATENATE(U108,$Y$4)</f>
        <v>34ESS024</v>
      </c>
      <c r="F110" s="52" t="str">
        <f>CONCATENATE(U108,$Z$4)</f>
        <v>34ESS091</v>
      </c>
      <c r="G110" s="52" t="str">
        <f>CONCATENATE(U108,$AA$4)</f>
        <v>34EPSS41</v>
      </c>
      <c r="H110" s="52" t="str">
        <f>CONCATENATE(U108,$AB$4)</f>
        <v>34EPSS10</v>
      </c>
      <c r="I110" s="52" t="str">
        <f>CONCATENATE(U108,$AC$4)</f>
        <v>34EPSS16</v>
      </c>
      <c r="J110" s="52" t="str">
        <f>CONCATENATE(U108,$AD$4)</f>
        <v>34EPSS37</v>
      </c>
      <c r="K110" s="52" t="str">
        <f>CONCATENATE(U108,$AE$4)</f>
        <v>34EPSS02</v>
      </c>
      <c r="L110" s="52" t="str">
        <f>CONCATENATE(U108,$AF$4)</f>
        <v>34EPSS23</v>
      </c>
      <c r="M110" s="52" t="str">
        <f>CONCATENATE(U108,$AG$4)</f>
        <v>34EPSS44</v>
      </c>
      <c r="N110" s="52" t="str">
        <f>CONCATENATE(U108,$AH$4)</f>
        <v>34EPSS18</v>
      </c>
      <c r="O110" s="52" t="str">
        <f>CONCATENATE(U108,$AI$4)</f>
        <v>34EPSS05</v>
      </c>
      <c r="P110" s="52" t="str">
        <f>CONCATENATE(U108,$AJ$4)</f>
        <v>34EPSS17</v>
      </c>
      <c r="Q110" s="52" t="str">
        <f>CONCATENATE(U108,$AK$4)</f>
        <v>34ESS118</v>
      </c>
      <c r="R110" s="52" t="str">
        <f>CONCATENATE(U108,$AL$4)</f>
        <v>34EPSS33</v>
      </c>
      <c r="S110" s="720" t="s">
        <v>10</v>
      </c>
      <c r="T110" s="720" t="s">
        <v>237</v>
      </c>
      <c r="U110" s="739">
        <v>91</v>
      </c>
      <c r="V110" s="707">
        <f>IFERROR(VLOOKUP(B112,$AN$10:$AR$932,5,0),0)</f>
        <v>3948</v>
      </c>
      <c r="W110" s="708">
        <f>IFERROR(VLOOKUP(C112,$AN$10:$AR$932,5,0),0)</f>
        <v>0</v>
      </c>
      <c r="X110" s="708">
        <f>IFERROR(VLOOKUP(D112,$AN$10:$AR$932,5,0),0)</f>
        <v>0</v>
      </c>
      <c r="Y110" s="708">
        <f>IFERROR(VLOOKUP(E112,$AN$10:$AR$932,5,0),0)</f>
        <v>0</v>
      </c>
      <c r="Z110" s="708">
        <f>IFERROR(VLOOKUP(F112,$AN$10:$AR$932,5,0),0)</f>
        <v>2521</v>
      </c>
      <c r="AA110" s="753">
        <f>IFERROR(VLOOKUP(G112,$AN$10:$AR$932,5,0),0)</f>
        <v>0</v>
      </c>
      <c r="AB110" s="707">
        <f>IFERROR(VLOOKUP(H112,$AN$10:$AR$932,5,0),0)</f>
        <v>0</v>
      </c>
      <c r="AC110" s="708">
        <f>IFERROR(VLOOKUP(I112,$AN$10:$AR$932,5,0),0)</f>
        <v>0</v>
      </c>
      <c r="AD110" s="708">
        <f>IFERROR(VLOOKUP(J112,$AN$10:$AR$932,5,0),0)</f>
        <v>26</v>
      </c>
      <c r="AE110" s="708">
        <f>IFERROR(VLOOKUP(K112,$AN$10:$AR$932,5,0),0)</f>
        <v>0</v>
      </c>
      <c r="AF110" s="708">
        <f>IFERROR(VLOOKUP(L112,$AN$10:$AR$932,5,0),0)</f>
        <v>0</v>
      </c>
      <c r="AG110" s="708">
        <f>IFERROR(VLOOKUP(M112,$AN$10:$AR$932,5,0),0)</f>
        <v>158</v>
      </c>
      <c r="AH110" s="708">
        <f>IFERROR(VLOOKUP(N112,$AN$10:$AR$932,5,0),0)</f>
        <v>0</v>
      </c>
      <c r="AI110" s="708">
        <f>IFERROR(VLOOKUP(O112,$AN$10:$AR$932,5,0),0)</f>
        <v>0</v>
      </c>
      <c r="AJ110" s="708">
        <f>IFERROR(VLOOKUP(P112,$AN$10:$AR$932,5,0),0)</f>
        <v>0</v>
      </c>
      <c r="AK110" s="708">
        <f>IFERROR(VLOOKUP(Q112,$AN$10:$AR$932,5,0),0)</f>
        <v>0</v>
      </c>
      <c r="AL110" s="753">
        <f>IFERROR(VLOOKUP(R112,$AN$10:$AR$932,5,0),0)</f>
        <v>0</v>
      </c>
      <c r="AM110" s="758">
        <f t="shared" si="21"/>
        <v>6653</v>
      </c>
      <c r="AN110" s="52" t="str">
        <f t="shared" si="17"/>
        <v>490EPSS40</v>
      </c>
      <c r="AO110" s="487" t="s">
        <v>274</v>
      </c>
      <c r="AP110" s="489">
        <v>490</v>
      </c>
      <c r="AQ110" s="487" t="s">
        <v>889</v>
      </c>
      <c r="AR110" s="488">
        <v>20134</v>
      </c>
    </row>
    <row r="111" spans="2:44">
      <c r="B111" s="52" t="str">
        <f>CONCATENATE(U109,$V$4)</f>
        <v>36EPSS40</v>
      </c>
      <c r="C111" s="52" t="str">
        <f>CONCATENATE(U109,$W$4)</f>
        <v>36EPSI03</v>
      </c>
      <c r="D111" s="52" t="str">
        <f>CONCATENATE(U109,$X$4)</f>
        <v>36ESS002</v>
      </c>
      <c r="E111" s="52" t="str">
        <f>CONCATENATE(U109,$Y$4)</f>
        <v>36ESS024</v>
      </c>
      <c r="F111" s="52" t="str">
        <f>CONCATENATE(U109,$Z$4)</f>
        <v>36ESS091</v>
      </c>
      <c r="G111" s="52" t="str">
        <f>CONCATENATE(U109,$AA$4)</f>
        <v>36EPSS41</v>
      </c>
      <c r="H111" s="52" t="str">
        <f>CONCATENATE(U109,$AB$4)</f>
        <v>36EPSS10</v>
      </c>
      <c r="I111" s="52" t="str">
        <f>CONCATENATE(U109,$AC$4)</f>
        <v>36EPSS16</v>
      </c>
      <c r="J111" s="52" t="str">
        <f>CONCATENATE(U109,$AD$4)</f>
        <v>36EPSS37</v>
      </c>
      <c r="K111" s="52" t="str">
        <f>CONCATENATE(U109,$AE$4)</f>
        <v>36EPSS02</v>
      </c>
      <c r="L111" s="52" t="str">
        <f>CONCATENATE(U109,$AF$4)</f>
        <v>36EPSS23</v>
      </c>
      <c r="M111" s="52" t="str">
        <f>CONCATENATE(U109,$AG$4)</f>
        <v>36EPSS44</v>
      </c>
      <c r="N111" s="52" t="str">
        <f>CONCATENATE(U109,$AH$4)</f>
        <v>36EPSS18</v>
      </c>
      <c r="O111" s="52" t="str">
        <f>CONCATENATE(U109,$AI$4)</f>
        <v>36EPSS05</v>
      </c>
      <c r="P111" s="52" t="str">
        <f>CONCATENATE(U109,$AJ$4)</f>
        <v>36EPSS17</v>
      </c>
      <c r="Q111" s="52" t="str">
        <f>CONCATENATE(U109,$AK$4)</f>
        <v>36ESS118</v>
      </c>
      <c r="R111" s="52" t="str">
        <f>CONCATENATE(U109,$AL$4)</f>
        <v>36EPSS33</v>
      </c>
      <c r="S111" s="720" t="s">
        <v>71</v>
      </c>
      <c r="T111" s="720" t="s">
        <v>237</v>
      </c>
      <c r="U111" s="739">
        <v>93</v>
      </c>
      <c r="V111" s="707">
        <f>IFERROR(VLOOKUP(B113,$AN$10:$AR$932,5,0),0)</f>
        <v>13881</v>
      </c>
      <c r="W111" s="708">
        <f>IFERROR(VLOOKUP(C113,$AN$10:$AR$932,5,0),0)</f>
        <v>0</v>
      </c>
      <c r="X111" s="708">
        <f>IFERROR(VLOOKUP(D113,$AN$10:$AR$932,5,0),0)</f>
        <v>0</v>
      </c>
      <c r="Y111" s="708">
        <f>IFERROR(VLOOKUP(E113,$AN$10:$AR$932,5,0),0)</f>
        <v>0</v>
      </c>
      <c r="Z111" s="708">
        <f>IFERROR(VLOOKUP(F113,$AN$10:$AR$932,5,0),0)</f>
        <v>0</v>
      </c>
      <c r="AA111" s="753">
        <f>IFERROR(VLOOKUP(G113,$AN$10:$AR$932,5,0),0)</f>
        <v>0</v>
      </c>
      <c r="AB111" s="707">
        <f>IFERROR(VLOOKUP(H113,$AN$10:$AR$932,5,0),0)</f>
        <v>0</v>
      </c>
      <c r="AC111" s="708">
        <f>IFERROR(VLOOKUP(I113,$AN$10:$AR$932,5,0),0)</f>
        <v>0</v>
      </c>
      <c r="AD111" s="708">
        <f>IFERROR(VLOOKUP(J113,$AN$10:$AR$932,5,0),0)</f>
        <v>57</v>
      </c>
      <c r="AE111" s="708">
        <f>IFERROR(VLOOKUP(K113,$AN$10:$AR$932,5,0),0)</f>
        <v>0</v>
      </c>
      <c r="AF111" s="708">
        <f>IFERROR(VLOOKUP(L113,$AN$10:$AR$932,5,0),0)</f>
        <v>0</v>
      </c>
      <c r="AG111" s="708">
        <f>IFERROR(VLOOKUP(M113,$AN$10:$AR$932,5,0),0)</f>
        <v>194</v>
      </c>
      <c r="AH111" s="708">
        <f>IFERROR(VLOOKUP(N113,$AN$10:$AR$932,5,0),0)</f>
        <v>0</v>
      </c>
      <c r="AI111" s="708">
        <f>IFERROR(VLOOKUP(O113,$AN$10:$AR$932,5,0),0)</f>
        <v>0</v>
      </c>
      <c r="AJ111" s="708">
        <f>IFERROR(VLOOKUP(P113,$AN$10:$AR$932,5,0),0)</f>
        <v>0</v>
      </c>
      <c r="AK111" s="708">
        <f>IFERROR(VLOOKUP(Q113,$AN$10:$AR$932,5,0),0)</f>
        <v>0</v>
      </c>
      <c r="AL111" s="753">
        <f>IFERROR(VLOOKUP(R113,$AN$10:$AR$932,5,0),0)</f>
        <v>0</v>
      </c>
      <c r="AM111" s="758">
        <f t="shared" si="21"/>
        <v>14132</v>
      </c>
      <c r="AN111" s="52" t="str">
        <f t="shared" si="17"/>
        <v>490EPSS44</v>
      </c>
      <c r="AO111" s="487" t="s">
        <v>274</v>
      </c>
      <c r="AP111" s="489">
        <v>490</v>
      </c>
      <c r="AQ111" s="487" t="s">
        <v>1069</v>
      </c>
      <c r="AR111" s="488">
        <v>694</v>
      </c>
    </row>
    <row r="112" spans="2:44">
      <c r="B112" s="52" t="str">
        <f>CONCATENATE(U110,$V$4)</f>
        <v>91EPSS40</v>
      </c>
      <c r="C112" s="52" t="str">
        <f>CONCATENATE(U110,$W$4)</f>
        <v>91EPSI03</v>
      </c>
      <c r="D112" s="52" t="str">
        <f>CONCATENATE(U110,$X$4)</f>
        <v>91ESS002</v>
      </c>
      <c r="E112" s="52" t="str">
        <f>CONCATENATE(U110,$Y$4)</f>
        <v>91ESS024</v>
      </c>
      <c r="F112" s="52" t="str">
        <f>CONCATENATE(U110,$Z$4)</f>
        <v>91ESS091</v>
      </c>
      <c r="G112" s="52" t="str">
        <f>CONCATENATE(U110,$AA$4)</f>
        <v>91EPSS41</v>
      </c>
      <c r="H112" s="52" t="str">
        <f>CONCATENATE(U110,$AB$4)</f>
        <v>91EPSS10</v>
      </c>
      <c r="I112" s="52" t="str">
        <f>CONCATENATE(U110,$AC$4)</f>
        <v>91EPSS16</v>
      </c>
      <c r="J112" s="52" t="str">
        <f>CONCATENATE(U110,$AD$4)</f>
        <v>91EPSS37</v>
      </c>
      <c r="K112" s="52" t="str">
        <f>CONCATENATE(U110,$AE$4)</f>
        <v>91EPSS02</v>
      </c>
      <c r="L112" s="52" t="str">
        <f>CONCATENATE(U110,$AF$4)</f>
        <v>91EPSS23</v>
      </c>
      <c r="M112" s="52" t="str">
        <f>CONCATENATE(U110,$AG$4)</f>
        <v>91EPSS44</v>
      </c>
      <c r="N112" s="52" t="str">
        <f>CONCATENATE(U110,$AH$4)</f>
        <v>91EPSS18</v>
      </c>
      <c r="O112" s="52" t="str">
        <f>CONCATENATE(U110,$AI$4)</f>
        <v>91EPSS05</v>
      </c>
      <c r="P112" s="52" t="str">
        <f>CONCATENATE(U110,$AJ$4)</f>
        <v>91EPSS17</v>
      </c>
      <c r="Q112" s="52" t="str">
        <f>CONCATENATE(U110,$AK$4)</f>
        <v>91ESS118</v>
      </c>
      <c r="R112" s="52" t="str">
        <f>CONCATENATE(U110,$AL$4)</f>
        <v>91EPSS33</v>
      </c>
      <c r="S112" s="720" t="s">
        <v>72</v>
      </c>
      <c r="T112" s="720" t="s">
        <v>237</v>
      </c>
      <c r="U112" s="739">
        <v>101</v>
      </c>
      <c r="V112" s="707">
        <f>IFERROR(VLOOKUP(B114,$AN$10:$AR$932,5,0),0)</f>
        <v>8257</v>
      </c>
      <c r="W112" s="708">
        <f>IFERROR(VLOOKUP(C114,$AN$10:$AR$932,5,0),0)</f>
        <v>0</v>
      </c>
      <c r="X112" s="708">
        <f>IFERROR(VLOOKUP(D114,$AN$10:$AR$932,5,0),0)</f>
        <v>0</v>
      </c>
      <c r="Y112" s="708">
        <f>IFERROR(VLOOKUP(E114,$AN$10:$AR$932,5,0),0)</f>
        <v>9538</v>
      </c>
      <c r="Z112" s="708">
        <f>IFERROR(VLOOKUP(F114,$AN$10:$AR$932,5,0),0)</f>
        <v>0</v>
      </c>
      <c r="AA112" s="753">
        <f>IFERROR(VLOOKUP(G114,$AN$10:$AR$932,5,0),0)</f>
        <v>0</v>
      </c>
      <c r="AB112" s="707">
        <f>IFERROR(VLOOKUP(H114,$AN$10:$AR$932,5,0),0)</f>
        <v>0</v>
      </c>
      <c r="AC112" s="708">
        <f>IFERROR(VLOOKUP(I114,$AN$10:$AR$932,5,0),0)</f>
        <v>0</v>
      </c>
      <c r="AD112" s="708">
        <f>IFERROR(VLOOKUP(J114,$AN$10:$AR$932,5,0),0)</f>
        <v>254</v>
      </c>
      <c r="AE112" s="708">
        <f>IFERROR(VLOOKUP(K114,$AN$10:$AR$932,5,0),0)</f>
        <v>0</v>
      </c>
      <c r="AF112" s="708">
        <f>IFERROR(VLOOKUP(L114,$AN$10:$AR$932,5,0),0)</f>
        <v>0</v>
      </c>
      <c r="AG112" s="708">
        <f>IFERROR(VLOOKUP(M114,$AN$10:$AR$932,5,0),0)</f>
        <v>900</v>
      </c>
      <c r="AH112" s="708">
        <f>IFERROR(VLOOKUP(N114,$AN$10:$AR$932,5,0),0)</f>
        <v>0</v>
      </c>
      <c r="AI112" s="708">
        <f>IFERROR(VLOOKUP(O114,$AN$10:$AR$932,5,0),0)</f>
        <v>0</v>
      </c>
      <c r="AJ112" s="708">
        <f>IFERROR(VLOOKUP(P114,$AN$10:$AR$932,5,0),0)</f>
        <v>0</v>
      </c>
      <c r="AK112" s="708">
        <f>IFERROR(VLOOKUP(Q114,$AN$10:$AR$932,5,0),0)</f>
        <v>0</v>
      </c>
      <c r="AL112" s="753">
        <f>IFERROR(VLOOKUP(R114,$AN$10:$AR$932,5,0),0)</f>
        <v>0</v>
      </c>
      <c r="AM112" s="758">
        <f t="shared" si="21"/>
        <v>18949</v>
      </c>
      <c r="AN112" s="52" t="str">
        <f t="shared" si="17"/>
        <v>490ESS002</v>
      </c>
      <c r="AO112" s="487" t="s">
        <v>274</v>
      </c>
      <c r="AP112" s="489">
        <v>490</v>
      </c>
      <c r="AQ112" s="487" t="s">
        <v>2</v>
      </c>
      <c r="AR112" s="488">
        <v>22106</v>
      </c>
    </row>
    <row r="113" spans="2:44">
      <c r="B113" s="52" t="str">
        <f>CONCATENATE(U111,$V$4)</f>
        <v>93EPSS40</v>
      </c>
      <c r="C113" s="52" t="str">
        <f>CONCATENATE(U111,$W$4)</f>
        <v>93EPSI03</v>
      </c>
      <c r="D113" s="52" t="str">
        <f>CONCATENATE(U111,$X$4)</f>
        <v>93ESS002</v>
      </c>
      <c r="E113" s="52" t="str">
        <f>CONCATENATE(U111,$Y$4)</f>
        <v>93ESS024</v>
      </c>
      <c r="F113" s="52" t="str">
        <f>CONCATENATE(U111,$Z$4)</f>
        <v>93ESS091</v>
      </c>
      <c r="G113" s="52" t="str">
        <f>CONCATENATE(U111,$AA$4)</f>
        <v>93EPSS41</v>
      </c>
      <c r="H113" s="52" t="str">
        <f>CONCATENATE(U111,$AB$4)</f>
        <v>93EPSS10</v>
      </c>
      <c r="I113" s="52" t="str">
        <f>CONCATENATE(U111,$AC$4)</f>
        <v>93EPSS16</v>
      </c>
      <c r="J113" s="52" t="str">
        <f>CONCATENATE(U111,$AD$4)</f>
        <v>93EPSS37</v>
      </c>
      <c r="K113" s="52" t="str">
        <f>CONCATENATE(U111,$AE$4)</f>
        <v>93EPSS02</v>
      </c>
      <c r="L113" s="52" t="str">
        <f>CONCATENATE(U111,$AF$4)</f>
        <v>93EPSS23</v>
      </c>
      <c r="M113" s="52" t="str">
        <f>CONCATENATE(U111,$AG$4)</f>
        <v>93EPSS44</v>
      </c>
      <c r="N113" s="52" t="str">
        <f>CONCATENATE(U111,$AH$4)</f>
        <v>93EPSS18</v>
      </c>
      <c r="O113" s="52" t="str">
        <f>CONCATENATE(U111,$AI$4)</f>
        <v>93EPSS05</v>
      </c>
      <c r="P113" s="52" t="str">
        <f>CONCATENATE(U111,$AJ$4)</f>
        <v>93EPSS17</v>
      </c>
      <c r="Q113" s="52" t="str">
        <f>CONCATENATE(U111,$AK$4)</f>
        <v>93ESS118</v>
      </c>
      <c r="R113" s="52" t="str">
        <f>CONCATENATE(U111,$AL$4)</f>
        <v>93EPSS33</v>
      </c>
      <c r="S113" s="720" t="s">
        <v>12</v>
      </c>
      <c r="T113" s="720" t="s">
        <v>237</v>
      </c>
      <c r="U113" s="739">
        <v>145</v>
      </c>
      <c r="V113" s="707">
        <f>IFERROR(VLOOKUP(B115,$AN$10:$AR$932,5,0),0)</f>
        <v>3602</v>
      </c>
      <c r="W113" s="708">
        <f>IFERROR(VLOOKUP(C115,$AN$10:$AR$932,5,0),0)</f>
        <v>0</v>
      </c>
      <c r="X113" s="708">
        <f>IFERROR(VLOOKUP(D115,$AN$10:$AR$932,5,0),0)</f>
        <v>0</v>
      </c>
      <c r="Y113" s="708">
        <f>IFERROR(VLOOKUP(E115,$AN$10:$AR$932,5,0),0)</f>
        <v>0</v>
      </c>
      <c r="Z113" s="708">
        <f>IFERROR(VLOOKUP(F115,$AN$10:$AR$932,5,0),0)</f>
        <v>0</v>
      </c>
      <c r="AA113" s="753">
        <f>IFERROR(VLOOKUP(G115,$AN$10:$AR$932,5,0),0)</f>
        <v>0</v>
      </c>
      <c r="AB113" s="707">
        <f>IFERROR(VLOOKUP(H115,$AN$10:$AR$932,5,0),0)</f>
        <v>0</v>
      </c>
      <c r="AC113" s="708">
        <f>IFERROR(VLOOKUP(I115,$AN$10:$AR$932,5,0),0)</f>
        <v>0</v>
      </c>
      <c r="AD113" s="708">
        <f>IFERROR(VLOOKUP(J115,$AN$10:$AR$932,5,0),0)</f>
        <v>57</v>
      </c>
      <c r="AE113" s="708">
        <f>IFERROR(VLOOKUP(K115,$AN$10:$AR$932,5,0),0)</f>
        <v>0</v>
      </c>
      <c r="AF113" s="708">
        <f>IFERROR(VLOOKUP(L115,$AN$10:$AR$932,5,0),0)</f>
        <v>0</v>
      </c>
      <c r="AG113" s="708">
        <f>IFERROR(VLOOKUP(M115,$AN$10:$AR$932,5,0),0)</f>
        <v>94</v>
      </c>
      <c r="AH113" s="708">
        <f>IFERROR(VLOOKUP(N115,$AN$10:$AR$932,5,0),0)</f>
        <v>0</v>
      </c>
      <c r="AI113" s="708">
        <f>IFERROR(VLOOKUP(O115,$AN$10:$AR$932,5,0),0)</f>
        <v>0</v>
      </c>
      <c r="AJ113" s="708">
        <f>IFERROR(VLOOKUP(P115,$AN$10:$AR$932,5,0),0)</f>
        <v>0</v>
      </c>
      <c r="AK113" s="708">
        <f>IFERROR(VLOOKUP(Q115,$AN$10:$AR$932,5,0),0)</f>
        <v>0</v>
      </c>
      <c r="AL113" s="753">
        <f>IFERROR(VLOOKUP(R115,$AN$10:$AR$932,5,0),0)</f>
        <v>0</v>
      </c>
      <c r="AM113" s="758">
        <f t="shared" si="21"/>
        <v>3753</v>
      </c>
      <c r="AN113" s="52" t="str">
        <f t="shared" si="17"/>
        <v>659EPSI03</v>
      </c>
      <c r="AO113" s="487" t="s">
        <v>274</v>
      </c>
      <c r="AP113" s="489">
        <v>659</v>
      </c>
      <c r="AQ113" s="487" t="s">
        <v>5</v>
      </c>
      <c r="AR113" s="488">
        <v>1319</v>
      </c>
    </row>
    <row r="114" spans="2:44">
      <c r="B114" s="52" t="str">
        <f>CONCATENATE(U112,$V$4)</f>
        <v>101EPSS40</v>
      </c>
      <c r="C114" s="52" t="str">
        <f>CONCATENATE(U112,$W$4)</f>
        <v>101EPSI03</v>
      </c>
      <c r="D114" s="52" t="str">
        <f>CONCATENATE(U112,$X$4)</f>
        <v>101ESS002</v>
      </c>
      <c r="E114" s="52" t="str">
        <f>CONCATENATE(U112,$Y$4)</f>
        <v>101ESS024</v>
      </c>
      <c r="F114" s="52" t="str">
        <f>CONCATENATE(U112,$Z$4)</f>
        <v>101ESS091</v>
      </c>
      <c r="G114" s="52" t="str">
        <f>CONCATENATE(U112,$AA$4)</f>
        <v>101EPSS41</v>
      </c>
      <c r="H114" s="52" t="str">
        <f>CONCATENATE(U112,$AB$4)</f>
        <v>101EPSS10</v>
      </c>
      <c r="I114" s="52" t="str">
        <f>CONCATENATE(U112,$AC$4)</f>
        <v>101EPSS16</v>
      </c>
      <c r="J114" s="52" t="str">
        <f>CONCATENATE(U112,$AD$4)</f>
        <v>101EPSS37</v>
      </c>
      <c r="K114" s="52" t="str">
        <f>CONCATENATE(U112,$AE$4)</f>
        <v>101EPSS02</v>
      </c>
      <c r="L114" s="52" t="str">
        <f>CONCATENATE(U112,$AF$4)</f>
        <v>101EPSS23</v>
      </c>
      <c r="M114" s="52" t="str">
        <f>CONCATENATE(U112,$AG$4)</f>
        <v>101EPSS44</v>
      </c>
      <c r="N114" s="52" t="str">
        <f>CONCATENATE(U112,$AH$4)</f>
        <v>101EPSS18</v>
      </c>
      <c r="O114" s="52" t="str">
        <f>CONCATENATE(U112,$AI$4)</f>
        <v>101EPSS05</v>
      </c>
      <c r="P114" s="52" t="str">
        <f>CONCATENATE(U112,$AJ$4)</f>
        <v>101EPSS17</v>
      </c>
      <c r="Q114" s="52" t="str">
        <f>CONCATENATE(U112,$AK$4)</f>
        <v>101ESS118</v>
      </c>
      <c r="R114" s="52" t="str">
        <f>CONCATENATE(U112,$AL$4)</f>
        <v>101EPSS33</v>
      </c>
      <c r="S114" s="720" t="s">
        <v>78</v>
      </c>
      <c r="T114" s="720" t="s">
        <v>237</v>
      </c>
      <c r="U114" s="739">
        <v>209</v>
      </c>
      <c r="V114" s="707">
        <f>IFERROR(VLOOKUP(B116,$AN$10:$AR$932,5,0),0)</f>
        <v>11839</v>
      </c>
      <c r="W114" s="708">
        <f>IFERROR(VLOOKUP(C116,$AN$10:$AR$932,5,0),0)</f>
        <v>0</v>
      </c>
      <c r="X114" s="708">
        <f>IFERROR(VLOOKUP(D116,$AN$10:$AR$932,5,0),0)</f>
        <v>0</v>
      </c>
      <c r="Y114" s="708">
        <f>IFERROR(VLOOKUP(E116,$AN$10:$AR$932,5,0),0)</f>
        <v>0</v>
      </c>
      <c r="Z114" s="708">
        <f>IFERROR(VLOOKUP(F116,$AN$10:$AR$932,5,0),0)</f>
        <v>1365</v>
      </c>
      <c r="AA114" s="753">
        <f>IFERROR(VLOOKUP(G116,$AN$10:$AR$932,5,0),0)</f>
        <v>0</v>
      </c>
      <c r="AB114" s="707">
        <f>IFERROR(VLOOKUP(H116,$AN$10:$AR$932,5,0),0)</f>
        <v>0</v>
      </c>
      <c r="AC114" s="708">
        <f>IFERROR(VLOOKUP(I116,$AN$10:$AR$932,5,0),0)</f>
        <v>0</v>
      </c>
      <c r="AD114" s="708">
        <f>IFERROR(VLOOKUP(J116,$AN$10:$AR$932,5,0),0)</f>
        <v>125</v>
      </c>
      <c r="AE114" s="708">
        <f>IFERROR(VLOOKUP(K116,$AN$10:$AR$932,5,0),0)</f>
        <v>0</v>
      </c>
      <c r="AF114" s="708">
        <f>IFERROR(VLOOKUP(L116,$AN$10:$AR$932,5,0),0)</f>
        <v>0</v>
      </c>
      <c r="AG114" s="708">
        <f>IFERROR(VLOOKUP(M116,$AN$10:$AR$932,5,0),0)</f>
        <v>537</v>
      </c>
      <c r="AH114" s="708">
        <f>IFERROR(VLOOKUP(N116,$AN$10:$AR$932,5,0),0)</f>
        <v>0</v>
      </c>
      <c r="AI114" s="708">
        <f>IFERROR(VLOOKUP(O116,$AN$10:$AR$932,5,0),0)</f>
        <v>0</v>
      </c>
      <c r="AJ114" s="708">
        <f>IFERROR(VLOOKUP(P116,$AN$10:$AR$932,5,0),0)</f>
        <v>0</v>
      </c>
      <c r="AK114" s="708">
        <f>IFERROR(VLOOKUP(Q116,$AN$10:$AR$932,5,0),0)</f>
        <v>0</v>
      </c>
      <c r="AL114" s="753">
        <f>IFERROR(VLOOKUP(R116,$AN$10:$AR$932,5,0),0)</f>
        <v>0</v>
      </c>
      <c r="AM114" s="758">
        <f t="shared" si="21"/>
        <v>13866</v>
      </c>
      <c r="AN114" s="52" t="str">
        <f t="shared" si="17"/>
        <v>659EPSS37</v>
      </c>
      <c r="AO114" s="487" t="s">
        <v>274</v>
      </c>
      <c r="AP114" s="489">
        <v>659</v>
      </c>
      <c r="AQ114" s="487" t="s">
        <v>597</v>
      </c>
      <c r="AR114" s="488">
        <v>47</v>
      </c>
    </row>
    <row r="115" spans="2:44">
      <c r="B115" s="52" t="str">
        <f>CONCATENATE(U113,$V$4)</f>
        <v>145EPSS40</v>
      </c>
      <c r="C115" s="52" t="str">
        <f>CONCATENATE(U113,$W$4)</f>
        <v>145EPSI03</v>
      </c>
      <c r="D115" s="52" t="str">
        <f>CONCATENATE(U113,$X$4)</f>
        <v>145ESS002</v>
      </c>
      <c r="E115" s="52" t="str">
        <f>CONCATENATE(U113,$Y$4)</f>
        <v>145ESS024</v>
      </c>
      <c r="F115" s="52" t="str">
        <f>CONCATENATE(U113,$Z$4)</f>
        <v>145ESS091</v>
      </c>
      <c r="G115" s="52" t="str">
        <f>CONCATENATE(U113,$AA$4)</f>
        <v>145EPSS41</v>
      </c>
      <c r="H115" s="52" t="str">
        <f>CONCATENATE(U113,$AB$4)</f>
        <v>145EPSS10</v>
      </c>
      <c r="I115" s="52" t="str">
        <f>CONCATENATE(U113,$AC$4)</f>
        <v>145EPSS16</v>
      </c>
      <c r="J115" s="52" t="str">
        <f>CONCATENATE(U113,$AD$4)</f>
        <v>145EPSS37</v>
      </c>
      <c r="K115" s="52" t="str">
        <f>CONCATENATE(U113,$AE$4)</f>
        <v>145EPSS02</v>
      </c>
      <c r="L115" s="52" t="str">
        <f>CONCATENATE(U113,$AF$4)</f>
        <v>145EPSS23</v>
      </c>
      <c r="M115" s="52" t="str">
        <f>CONCATENATE(U113,$AG$4)</f>
        <v>145EPSS44</v>
      </c>
      <c r="N115" s="52" t="str">
        <f>CONCATENATE(U113,$AH$4)</f>
        <v>145EPSS18</v>
      </c>
      <c r="O115" s="52" t="str">
        <f>CONCATENATE(U113,$AI$4)</f>
        <v>145EPSS05</v>
      </c>
      <c r="P115" s="52" t="str">
        <f>CONCATENATE(U113,$AJ$4)</f>
        <v>145EPSS17</v>
      </c>
      <c r="Q115" s="52" t="str">
        <f>CONCATENATE(U113,$AK$4)</f>
        <v>145ESS118</v>
      </c>
      <c r="R115" s="52" t="str">
        <f>CONCATENATE(U113,$AL$4)</f>
        <v>145EPSS33</v>
      </c>
      <c r="S115" s="720" t="s">
        <v>80</v>
      </c>
      <c r="T115" s="720" t="s">
        <v>237</v>
      </c>
      <c r="U115" s="739">
        <v>282</v>
      </c>
      <c r="V115" s="707">
        <f>IFERROR(VLOOKUP(B117,$AN$10:$AR$932,5,0),0)</f>
        <v>7517</v>
      </c>
      <c r="W115" s="708">
        <f>IFERROR(VLOOKUP(C117,$AN$10:$AR$932,5,0),0)</f>
        <v>0</v>
      </c>
      <c r="X115" s="708">
        <f>IFERROR(VLOOKUP(D117,$AN$10:$AR$932,5,0),0)</f>
        <v>0</v>
      </c>
      <c r="Y115" s="708">
        <f>IFERROR(VLOOKUP(E117,$AN$10:$AR$932,5,0),0)</f>
        <v>0</v>
      </c>
      <c r="Z115" s="708">
        <f>IFERROR(VLOOKUP(F117,$AN$10:$AR$932,5,0),0)</f>
        <v>0</v>
      </c>
      <c r="AA115" s="753">
        <f>IFERROR(VLOOKUP(G117,$AN$10:$AR$932,5,0),0)</f>
        <v>0</v>
      </c>
      <c r="AB115" s="707">
        <f>IFERROR(VLOOKUP(H117,$AN$10:$AR$932,5,0),0)</f>
        <v>0</v>
      </c>
      <c r="AC115" s="708">
        <f>IFERROR(VLOOKUP(I117,$AN$10:$AR$932,5,0),0)</f>
        <v>1</v>
      </c>
      <c r="AD115" s="708">
        <f>IFERROR(VLOOKUP(J117,$AN$10:$AR$932,5,0),0)</f>
        <v>110</v>
      </c>
      <c r="AE115" s="708">
        <f>IFERROR(VLOOKUP(K117,$AN$10:$AR$932,5,0),0)</f>
        <v>0</v>
      </c>
      <c r="AF115" s="708">
        <f>IFERROR(VLOOKUP(L117,$AN$10:$AR$932,5,0),0)</f>
        <v>0</v>
      </c>
      <c r="AG115" s="708">
        <f>IFERROR(VLOOKUP(M117,$AN$10:$AR$932,5,0),0)</f>
        <v>312</v>
      </c>
      <c r="AH115" s="708">
        <f>IFERROR(VLOOKUP(N117,$AN$10:$AR$932,5,0),0)</f>
        <v>0</v>
      </c>
      <c r="AI115" s="708">
        <f>IFERROR(VLOOKUP(O117,$AN$10:$AR$932,5,0),0)</f>
        <v>0</v>
      </c>
      <c r="AJ115" s="708">
        <f>IFERROR(VLOOKUP(P117,$AN$10:$AR$932,5,0),0)</f>
        <v>0</v>
      </c>
      <c r="AK115" s="708">
        <f>IFERROR(VLOOKUP(Q117,$AN$10:$AR$932,5,0),0)</f>
        <v>0</v>
      </c>
      <c r="AL115" s="753">
        <f>IFERROR(VLOOKUP(R117,$AN$10:$AR$932,5,0),0)</f>
        <v>0</v>
      </c>
      <c r="AM115" s="758">
        <f t="shared" si="21"/>
        <v>7940</v>
      </c>
      <c r="AN115" s="52" t="str">
        <f t="shared" si="17"/>
        <v>659EPSS40</v>
      </c>
      <c r="AO115" s="487" t="s">
        <v>274</v>
      </c>
      <c r="AP115" s="489">
        <v>659</v>
      </c>
      <c r="AQ115" s="487" t="s">
        <v>889</v>
      </c>
      <c r="AR115" s="488">
        <v>15531</v>
      </c>
    </row>
    <row r="116" spans="2:44">
      <c r="B116" s="52" t="str">
        <f>CONCATENATE(U114,$V$4)</f>
        <v>209EPSS40</v>
      </c>
      <c r="C116" s="52" t="str">
        <f>CONCATENATE(U114,$W$4)</f>
        <v>209EPSI03</v>
      </c>
      <c r="D116" s="52" t="str">
        <f>CONCATENATE(U114,$X$4)</f>
        <v>209ESS002</v>
      </c>
      <c r="E116" s="52" t="str">
        <f>CONCATENATE(U114,$Y$4)</f>
        <v>209ESS024</v>
      </c>
      <c r="F116" s="52" t="str">
        <f>CONCATENATE(U114,$Z$4)</f>
        <v>209ESS091</v>
      </c>
      <c r="G116" s="52" t="str">
        <f>CONCATENATE(U114,$AA$4)</f>
        <v>209EPSS41</v>
      </c>
      <c r="H116" s="52" t="str">
        <f>CONCATENATE(U114,$AB$4)</f>
        <v>209EPSS10</v>
      </c>
      <c r="I116" s="52" t="str">
        <f>CONCATENATE(U114,$AC$4)</f>
        <v>209EPSS16</v>
      </c>
      <c r="J116" s="52" t="str">
        <f>CONCATENATE(U114,$AD$4)</f>
        <v>209EPSS37</v>
      </c>
      <c r="K116" s="52" t="str">
        <f>CONCATENATE(U114,$AE$4)</f>
        <v>209EPSS02</v>
      </c>
      <c r="L116" s="52" t="str">
        <f>CONCATENATE(U114,$AF$4)</f>
        <v>209EPSS23</v>
      </c>
      <c r="M116" s="52" t="str">
        <f>CONCATENATE(U114,$AG$4)</f>
        <v>209EPSS44</v>
      </c>
      <c r="N116" s="52" t="str">
        <f>CONCATENATE(U114,$AH$4)</f>
        <v>209EPSS18</v>
      </c>
      <c r="O116" s="52" t="str">
        <f>CONCATENATE(U114,$AI$4)</f>
        <v>209EPSS05</v>
      </c>
      <c r="P116" s="52" t="str">
        <f>CONCATENATE(U114,$AJ$4)</f>
        <v>209EPSS17</v>
      </c>
      <c r="Q116" s="52" t="str">
        <f>CONCATENATE(U114,$AK$4)</f>
        <v>209ESS118</v>
      </c>
      <c r="R116" s="52" t="str">
        <f>CONCATENATE(U114,$AL$4)</f>
        <v>209EPSS33</v>
      </c>
      <c r="S116" s="720" t="s">
        <v>115</v>
      </c>
      <c r="T116" s="720" t="s">
        <v>237</v>
      </c>
      <c r="U116" s="739">
        <v>353</v>
      </c>
      <c r="V116" s="707">
        <f>IFERROR(VLOOKUP(B118,$AN$10:$AR$932,5,0),0)</f>
        <v>409</v>
      </c>
      <c r="W116" s="708">
        <f>IFERROR(VLOOKUP(C118,$AN$10:$AR$932,5,0),0)</f>
        <v>0</v>
      </c>
      <c r="X116" s="708">
        <f>IFERROR(VLOOKUP(D118,$AN$10:$AR$932,5,0),0)</f>
        <v>0</v>
      </c>
      <c r="Y116" s="708">
        <f>IFERROR(VLOOKUP(E118,$AN$10:$AR$932,5,0),0)</f>
        <v>2290</v>
      </c>
      <c r="Z116" s="708">
        <f>IFERROR(VLOOKUP(F118,$AN$10:$AR$932,5,0),0)</f>
        <v>0</v>
      </c>
      <c r="AA116" s="753">
        <f>IFERROR(VLOOKUP(G118,$AN$10:$AR$932,5,0),0)</f>
        <v>0</v>
      </c>
      <c r="AB116" s="707">
        <f>IFERROR(VLOOKUP(H118,$AN$10:$AR$932,5,0),0)</f>
        <v>0</v>
      </c>
      <c r="AC116" s="708">
        <f>IFERROR(VLOOKUP(I118,$AN$10:$AR$932,5,0),0)</f>
        <v>0</v>
      </c>
      <c r="AD116" s="708">
        <f>IFERROR(VLOOKUP(J118,$AN$10:$AR$932,5,0),0)</f>
        <v>40</v>
      </c>
      <c r="AE116" s="708">
        <f>IFERROR(VLOOKUP(K118,$AN$10:$AR$932,5,0),0)</f>
        <v>0</v>
      </c>
      <c r="AF116" s="708">
        <f>IFERROR(VLOOKUP(L118,$AN$10:$AR$932,5,0),0)</f>
        <v>0</v>
      </c>
      <c r="AG116" s="708">
        <f>IFERROR(VLOOKUP(M118,$AN$10:$AR$932,5,0),0)</f>
        <v>92</v>
      </c>
      <c r="AH116" s="708">
        <f>IFERROR(VLOOKUP(N118,$AN$10:$AR$932,5,0),0)</f>
        <v>0</v>
      </c>
      <c r="AI116" s="708">
        <f>IFERROR(VLOOKUP(O118,$AN$10:$AR$932,5,0),0)</f>
        <v>0</v>
      </c>
      <c r="AJ116" s="708">
        <f>IFERROR(VLOOKUP(P118,$AN$10:$AR$932,5,0),0)</f>
        <v>0</v>
      </c>
      <c r="AK116" s="708">
        <f>IFERROR(VLOOKUP(Q118,$AN$10:$AR$932,5,0),0)</f>
        <v>0</v>
      </c>
      <c r="AL116" s="753">
        <f>IFERROR(VLOOKUP(R118,$AN$10:$AR$932,5,0),0)</f>
        <v>0</v>
      </c>
      <c r="AM116" s="758">
        <f t="shared" si="21"/>
        <v>2831</v>
      </c>
      <c r="AN116" s="52" t="str">
        <f t="shared" si="17"/>
        <v>659EPSS44</v>
      </c>
      <c r="AO116" s="487" t="s">
        <v>274</v>
      </c>
      <c r="AP116" s="489">
        <v>659</v>
      </c>
      <c r="AQ116" s="487" t="s">
        <v>1069</v>
      </c>
      <c r="AR116" s="488">
        <v>264</v>
      </c>
    </row>
    <row r="117" spans="2:44">
      <c r="B117" s="52" t="str">
        <f>CONCATENATE(U115,$V$4)</f>
        <v>282EPSS40</v>
      </c>
      <c r="C117" s="52" t="str">
        <f>CONCATENATE(U115,$W$4)</f>
        <v>282EPSI03</v>
      </c>
      <c r="D117" s="52" t="str">
        <f>CONCATENATE(U115,$X$4)</f>
        <v>282ESS002</v>
      </c>
      <c r="E117" s="52" t="str">
        <f>CONCATENATE(U115,$Y$4)</f>
        <v>282ESS024</v>
      </c>
      <c r="F117" s="52" t="str">
        <f>CONCATENATE(U115,$Z$4)</f>
        <v>282ESS091</v>
      </c>
      <c r="G117" s="52" t="str">
        <f>CONCATENATE(U115,$AA$4)</f>
        <v>282EPSS41</v>
      </c>
      <c r="H117" s="52" t="str">
        <f>CONCATENATE(U115,$AB$4)</f>
        <v>282EPSS10</v>
      </c>
      <c r="I117" s="52" t="str">
        <f>CONCATENATE(U115,$AC$4)</f>
        <v>282EPSS16</v>
      </c>
      <c r="J117" s="52" t="str">
        <f>CONCATENATE(U115,$AD$4)</f>
        <v>282EPSS37</v>
      </c>
      <c r="K117" s="52" t="str">
        <f>CONCATENATE(U115,$AE$4)</f>
        <v>282EPSS02</v>
      </c>
      <c r="L117" s="52" t="str">
        <f>CONCATENATE(U115,$AF$4)</f>
        <v>282EPSS23</v>
      </c>
      <c r="M117" s="52" t="str">
        <f>CONCATENATE(U115,$AG$4)</f>
        <v>282EPSS44</v>
      </c>
      <c r="N117" s="52" t="str">
        <f>CONCATENATE(U115,$AH$4)</f>
        <v>282EPSS18</v>
      </c>
      <c r="O117" s="52" t="str">
        <f>CONCATENATE(U115,$AI$4)</f>
        <v>282EPSS05</v>
      </c>
      <c r="P117" s="52" t="str">
        <f>CONCATENATE(U115,$AJ$4)</f>
        <v>282EPSS17</v>
      </c>
      <c r="Q117" s="52" t="str">
        <f>CONCATENATE(U115,$AK$4)</f>
        <v>282ESS118</v>
      </c>
      <c r="R117" s="52" t="str">
        <f>CONCATENATE(U115,$AL$4)</f>
        <v>282EPSS33</v>
      </c>
      <c r="S117" s="720" t="s">
        <v>18</v>
      </c>
      <c r="T117" s="720" t="s">
        <v>237</v>
      </c>
      <c r="U117" s="739">
        <v>364</v>
      </c>
      <c r="V117" s="707">
        <f>IFERROR(VLOOKUP(B119,$AN$10:$AR$932,5,0),0)</f>
        <v>8099</v>
      </c>
      <c r="W117" s="708">
        <f>IFERROR(VLOOKUP(C119,$AN$10:$AR$932,5,0),0)</f>
        <v>1278</v>
      </c>
      <c r="X117" s="708">
        <f>IFERROR(VLOOKUP(D119,$AN$10:$AR$932,5,0),0)</f>
        <v>0</v>
      </c>
      <c r="Y117" s="708">
        <f>IFERROR(VLOOKUP(E119,$AN$10:$AR$932,5,0),0)</f>
        <v>0</v>
      </c>
      <c r="Z117" s="708">
        <f>IFERROR(VLOOKUP(F119,$AN$10:$AR$932,5,0),0)</f>
        <v>0</v>
      </c>
      <c r="AA117" s="753">
        <f>IFERROR(VLOOKUP(G119,$AN$10:$AR$932,5,0),0)</f>
        <v>0</v>
      </c>
      <c r="AB117" s="707">
        <f>IFERROR(VLOOKUP(H119,$AN$10:$AR$932,5,0),0)</f>
        <v>0</v>
      </c>
      <c r="AC117" s="708">
        <f>IFERROR(VLOOKUP(I119,$AN$10:$AR$932,5,0),0)</f>
        <v>0</v>
      </c>
      <c r="AD117" s="708">
        <f>IFERROR(VLOOKUP(J119,$AN$10:$AR$932,5,0),0)</f>
        <v>119</v>
      </c>
      <c r="AE117" s="708">
        <f>IFERROR(VLOOKUP(K119,$AN$10:$AR$932,5,0),0)</f>
        <v>3</v>
      </c>
      <c r="AF117" s="708">
        <f>IFERROR(VLOOKUP(L119,$AN$10:$AR$932,5,0),0)</f>
        <v>0</v>
      </c>
      <c r="AG117" s="708">
        <f>IFERROR(VLOOKUP(M119,$AN$10:$AR$932,5,0),0)</f>
        <v>225</v>
      </c>
      <c r="AH117" s="708">
        <f>IFERROR(VLOOKUP(N119,$AN$10:$AR$932,5,0),0)</f>
        <v>0</v>
      </c>
      <c r="AI117" s="708">
        <f>IFERROR(VLOOKUP(O119,$AN$10:$AR$932,5,0),0)</f>
        <v>0</v>
      </c>
      <c r="AJ117" s="708">
        <f>IFERROR(VLOOKUP(P119,$AN$10:$AR$932,5,0),0)</f>
        <v>0</v>
      </c>
      <c r="AK117" s="708">
        <f>IFERROR(VLOOKUP(Q119,$AN$10:$AR$932,5,0),0)</f>
        <v>0</v>
      </c>
      <c r="AL117" s="753">
        <f>IFERROR(VLOOKUP(R119,$AN$10:$AR$932,5,0),0)</f>
        <v>0</v>
      </c>
      <c r="AM117" s="758">
        <f t="shared" si="21"/>
        <v>9724</v>
      </c>
      <c r="AN117" s="52" t="str">
        <f t="shared" si="17"/>
        <v>659ESS002</v>
      </c>
      <c r="AO117" s="487" t="s">
        <v>274</v>
      </c>
      <c r="AP117" s="489">
        <v>659</v>
      </c>
      <c r="AQ117" s="487" t="s">
        <v>2</v>
      </c>
      <c r="AR117" s="488">
        <v>3199</v>
      </c>
    </row>
    <row r="118" spans="2:44">
      <c r="B118" s="52" t="str">
        <f>CONCATENATE(U116,$V$4)</f>
        <v>353EPSS40</v>
      </c>
      <c r="C118" s="52" t="str">
        <f>CONCATENATE(U116,$W$4)</f>
        <v>353EPSI03</v>
      </c>
      <c r="D118" s="52" t="str">
        <f>CONCATENATE(U116,$X$4)</f>
        <v>353ESS002</v>
      </c>
      <c r="E118" s="52" t="str">
        <f>CONCATENATE(U116,$Y$4)</f>
        <v>353ESS024</v>
      </c>
      <c r="F118" s="52" t="str">
        <f>CONCATENATE(U116,$Z$4)</f>
        <v>353ESS091</v>
      </c>
      <c r="G118" s="52" t="str">
        <f>CONCATENATE(U116,$AA$4)</f>
        <v>353EPSS41</v>
      </c>
      <c r="H118" s="52" t="str">
        <f>CONCATENATE(U116,$AB$4)</f>
        <v>353EPSS10</v>
      </c>
      <c r="I118" s="52" t="str">
        <f>CONCATENATE(U116,$AC$4)</f>
        <v>353EPSS16</v>
      </c>
      <c r="J118" s="52" t="str">
        <f>CONCATENATE(U116,$AD$4)</f>
        <v>353EPSS37</v>
      </c>
      <c r="K118" s="52" t="str">
        <f>CONCATENATE(U116,$AE$4)</f>
        <v>353EPSS02</v>
      </c>
      <c r="L118" s="52" t="str">
        <f>CONCATENATE(U116,$AF$4)</f>
        <v>353EPSS23</v>
      </c>
      <c r="M118" s="52" t="str">
        <f>CONCATENATE(U116,$AG$4)</f>
        <v>353EPSS44</v>
      </c>
      <c r="N118" s="52" t="str">
        <f>CONCATENATE(U116,$AH$4)</f>
        <v>353EPSS18</v>
      </c>
      <c r="O118" s="52" t="str">
        <f>CONCATENATE(U116,$AI$4)</f>
        <v>353EPSS05</v>
      </c>
      <c r="P118" s="52" t="str">
        <f>CONCATENATE(U116,$AJ$4)</f>
        <v>353EPSS17</v>
      </c>
      <c r="Q118" s="52" t="str">
        <f>CONCATENATE(U116,$AK$4)</f>
        <v>353ESS118</v>
      </c>
      <c r="R118" s="52" t="str">
        <f>CONCATENATE(U116,$AL$4)</f>
        <v>353EPSS33</v>
      </c>
      <c r="S118" s="720" t="s">
        <v>111</v>
      </c>
      <c r="T118" s="720" t="s">
        <v>237</v>
      </c>
      <c r="U118" s="739">
        <v>368</v>
      </c>
      <c r="V118" s="707">
        <f>IFERROR(VLOOKUP(B120,$AN$10:$AR$932,5,0),0)</f>
        <v>0</v>
      </c>
      <c r="W118" s="708">
        <f>IFERROR(VLOOKUP(C120,$AN$10:$AR$932,5,0),0)</f>
        <v>0</v>
      </c>
      <c r="X118" s="708">
        <f>IFERROR(VLOOKUP(D120,$AN$10:$AR$932,5,0),0)</f>
        <v>0</v>
      </c>
      <c r="Y118" s="708">
        <f>IFERROR(VLOOKUP(E120,$AN$10:$AR$932,5,0),0)</f>
        <v>6311</v>
      </c>
      <c r="Z118" s="708">
        <f>IFERROR(VLOOKUP(F120,$AN$10:$AR$932,5,0),0)</f>
        <v>0</v>
      </c>
      <c r="AA118" s="753">
        <f>IFERROR(VLOOKUP(G120,$AN$10:$AR$932,5,0),0)</f>
        <v>0</v>
      </c>
      <c r="AB118" s="707">
        <f>IFERROR(VLOOKUP(H120,$AN$10:$AR$932,5,0),0)</f>
        <v>0</v>
      </c>
      <c r="AC118" s="708">
        <f>IFERROR(VLOOKUP(I120,$AN$10:$AR$932,5,0),0)</f>
        <v>0</v>
      </c>
      <c r="AD118" s="708">
        <f>IFERROR(VLOOKUP(J120,$AN$10:$AR$932,5,0),0)</f>
        <v>100</v>
      </c>
      <c r="AE118" s="708">
        <f>IFERROR(VLOOKUP(K120,$AN$10:$AR$932,5,0),0)</f>
        <v>1</v>
      </c>
      <c r="AF118" s="708">
        <f>IFERROR(VLOOKUP(L120,$AN$10:$AR$932,5,0),0)</f>
        <v>0</v>
      </c>
      <c r="AG118" s="708">
        <f>IFERROR(VLOOKUP(M120,$AN$10:$AR$932,5,0),0)</f>
        <v>127</v>
      </c>
      <c r="AH118" s="708">
        <f>IFERROR(VLOOKUP(N120,$AN$10:$AR$932,5,0),0)</f>
        <v>0</v>
      </c>
      <c r="AI118" s="708">
        <f>IFERROR(VLOOKUP(O120,$AN$10:$AR$932,5,0),0)</f>
        <v>0</v>
      </c>
      <c r="AJ118" s="708">
        <f>IFERROR(VLOOKUP(P120,$AN$10:$AR$932,5,0),0)</f>
        <v>0</v>
      </c>
      <c r="AK118" s="708">
        <f>IFERROR(VLOOKUP(Q120,$AN$10:$AR$932,5,0),0)</f>
        <v>0</v>
      </c>
      <c r="AL118" s="753">
        <f>IFERROR(VLOOKUP(R120,$AN$10:$AR$932,5,0),0)</f>
        <v>0</v>
      </c>
      <c r="AM118" s="758">
        <f t="shared" si="21"/>
        <v>6539</v>
      </c>
      <c r="AN118" s="52" t="str">
        <f t="shared" si="17"/>
        <v>665EPSS16</v>
      </c>
      <c r="AO118" s="487" t="s">
        <v>274</v>
      </c>
      <c r="AP118" s="489">
        <v>665</v>
      </c>
      <c r="AQ118" s="487" t="s">
        <v>587</v>
      </c>
      <c r="AR118" s="488">
        <v>243</v>
      </c>
    </row>
    <row r="119" spans="2:44">
      <c r="B119" s="52" t="str">
        <f>CONCATENATE(U117,$V$4)</f>
        <v>364EPSS40</v>
      </c>
      <c r="C119" s="52" t="str">
        <f>CONCATENATE(U117,$W$4)</f>
        <v>364EPSI03</v>
      </c>
      <c r="D119" s="52" t="str">
        <f>CONCATENATE(U117,$X$4)</f>
        <v>364ESS002</v>
      </c>
      <c r="E119" s="52" t="str">
        <f>CONCATENATE(U117,$Y$4)</f>
        <v>364ESS024</v>
      </c>
      <c r="F119" s="52" t="str">
        <f>CONCATENATE(U117,$Z$4)</f>
        <v>364ESS091</v>
      </c>
      <c r="G119" s="52" t="str">
        <f>CONCATENATE(U117,$AA$4)</f>
        <v>364EPSS41</v>
      </c>
      <c r="H119" s="52" t="str">
        <f>CONCATENATE(U117,$AB$4)</f>
        <v>364EPSS10</v>
      </c>
      <c r="I119" s="52" t="str">
        <f>CONCATENATE(U117,$AC$4)</f>
        <v>364EPSS16</v>
      </c>
      <c r="J119" s="52" t="str">
        <f>CONCATENATE(U117,$AD$4)</f>
        <v>364EPSS37</v>
      </c>
      <c r="K119" s="52" t="str">
        <f>CONCATENATE(U117,$AE$4)</f>
        <v>364EPSS02</v>
      </c>
      <c r="L119" s="52" t="str">
        <f>CONCATENATE(U117,$AF$4)</f>
        <v>364EPSS23</v>
      </c>
      <c r="M119" s="52" t="str">
        <f>CONCATENATE(U117,$AG$4)</f>
        <v>364EPSS44</v>
      </c>
      <c r="N119" s="52" t="str">
        <f>CONCATENATE(U117,$AH$4)</f>
        <v>364EPSS18</v>
      </c>
      <c r="O119" s="52" t="str">
        <f>CONCATENATE(U117,$AI$4)</f>
        <v>364EPSS05</v>
      </c>
      <c r="P119" s="52" t="str">
        <f>CONCATENATE(U117,$AJ$4)</f>
        <v>364EPSS17</v>
      </c>
      <c r="Q119" s="52" t="str">
        <f>CONCATENATE(U117,$AK$4)</f>
        <v>364ESS118</v>
      </c>
      <c r="R119" s="52" t="str">
        <f>CONCATENATE(U117,$AL$4)</f>
        <v>364EPSS33</v>
      </c>
      <c r="S119" s="720" t="s">
        <v>19</v>
      </c>
      <c r="T119" s="720" t="s">
        <v>237</v>
      </c>
      <c r="U119" s="739">
        <v>390</v>
      </c>
      <c r="V119" s="707">
        <f>IFERROR(VLOOKUP(B121,$AN$10:$AR$932,5,0),0)</f>
        <v>4068</v>
      </c>
      <c r="W119" s="708">
        <f>IFERROR(VLOOKUP(C121,$AN$10:$AR$932,5,0),0)</f>
        <v>0</v>
      </c>
      <c r="X119" s="708">
        <f>IFERROR(VLOOKUP(D121,$AN$10:$AR$932,5,0),0)</f>
        <v>0</v>
      </c>
      <c r="Y119" s="708">
        <f>IFERROR(VLOOKUP(E121,$AN$10:$AR$932,5,0),0)</f>
        <v>0</v>
      </c>
      <c r="Z119" s="708">
        <f>IFERROR(VLOOKUP(F121,$AN$10:$AR$932,5,0),0)</f>
        <v>0</v>
      </c>
      <c r="AA119" s="753">
        <f>IFERROR(VLOOKUP(G121,$AN$10:$AR$932,5,0),0)</f>
        <v>0</v>
      </c>
      <c r="AB119" s="707">
        <f>IFERROR(VLOOKUP(H121,$AN$10:$AR$932,5,0),0)</f>
        <v>0</v>
      </c>
      <c r="AC119" s="708">
        <f>IFERROR(VLOOKUP(I121,$AN$10:$AR$932,5,0),0)</f>
        <v>0</v>
      </c>
      <c r="AD119" s="708">
        <f>IFERROR(VLOOKUP(J121,$AN$10:$AR$932,5,0),0)</f>
        <v>105</v>
      </c>
      <c r="AE119" s="708">
        <f>IFERROR(VLOOKUP(K121,$AN$10:$AR$932,5,0),0)</f>
        <v>0</v>
      </c>
      <c r="AF119" s="708">
        <f>IFERROR(VLOOKUP(L121,$AN$10:$AR$932,5,0),0)</f>
        <v>0</v>
      </c>
      <c r="AG119" s="708">
        <f>IFERROR(VLOOKUP(M121,$AN$10:$AR$932,5,0),0)</f>
        <v>108</v>
      </c>
      <c r="AH119" s="708">
        <f>IFERROR(VLOOKUP(N121,$AN$10:$AR$932,5,0),0)</f>
        <v>0</v>
      </c>
      <c r="AI119" s="708">
        <f>IFERROR(VLOOKUP(O121,$AN$10:$AR$932,5,0),0)</f>
        <v>0</v>
      </c>
      <c r="AJ119" s="708">
        <f>IFERROR(VLOOKUP(P121,$AN$10:$AR$932,5,0),0)</f>
        <v>0</v>
      </c>
      <c r="AK119" s="708">
        <f>IFERROR(VLOOKUP(Q121,$AN$10:$AR$932,5,0),0)</f>
        <v>0</v>
      </c>
      <c r="AL119" s="753">
        <f>IFERROR(VLOOKUP(R121,$AN$10:$AR$932,5,0),0)</f>
        <v>0</v>
      </c>
      <c r="AM119" s="758">
        <f t="shared" si="21"/>
        <v>4281</v>
      </c>
      <c r="AN119" s="52" t="str">
        <f t="shared" si="17"/>
        <v>665EPSS37</v>
      </c>
      <c r="AO119" s="487" t="s">
        <v>274</v>
      </c>
      <c r="AP119" s="489">
        <v>665</v>
      </c>
      <c r="AQ119" s="487" t="s">
        <v>597</v>
      </c>
      <c r="AR119" s="488">
        <v>27</v>
      </c>
    </row>
    <row r="120" spans="2:44">
      <c r="B120" s="52" t="str">
        <f>CONCATENATE(U118,$V$4)</f>
        <v>368EPSS40</v>
      </c>
      <c r="C120" s="52" t="str">
        <f>CONCATENATE(U118,$W$4)</f>
        <v>368EPSI03</v>
      </c>
      <c r="D120" s="52" t="str">
        <f>CONCATENATE(U118,$X$4)</f>
        <v>368ESS002</v>
      </c>
      <c r="E120" s="52" t="str">
        <f>CONCATENATE(U118,$Y$4)</f>
        <v>368ESS024</v>
      </c>
      <c r="F120" s="52" t="str">
        <f>CONCATENATE(U118,$Z$4)</f>
        <v>368ESS091</v>
      </c>
      <c r="G120" s="52" t="str">
        <f>CONCATENATE(U118,$AA$4)</f>
        <v>368EPSS41</v>
      </c>
      <c r="H120" s="52" t="str">
        <f>CONCATENATE(U118,$AB$4)</f>
        <v>368EPSS10</v>
      </c>
      <c r="I120" s="52" t="str">
        <f>CONCATENATE(U118,$AC$4)</f>
        <v>368EPSS16</v>
      </c>
      <c r="J120" s="52" t="str">
        <f>CONCATENATE(U118,$AD$4)</f>
        <v>368EPSS37</v>
      </c>
      <c r="K120" s="52" t="str">
        <f>CONCATENATE(U118,$AE$4)</f>
        <v>368EPSS02</v>
      </c>
      <c r="L120" s="52" t="str">
        <f>CONCATENATE(U118,$AF$4)</f>
        <v>368EPSS23</v>
      </c>
      <c r="M120" s="52" t="str">
        <f>CONCATENATE(U118,$AG$4)</f>
        <v>368EPSS44</v>
      </c>
      <c r="N120" s="52" t="str">
        <f>CONCATENATE(U118,$AH$4)</f>
        <v>368EPSS18</v>
      </c>
      <c r="O120" s="52" t="str">
        <f>CONCATENATE(U118,$AI$4)</f>
        <v>368EPSS05</v>
      </c>
      <c r="P120" s="52" t="str">
        <f>CONCATENATE(U118,$AJ$4)</f>
        <v>368EPSS17</v>
      </c>
      <c r="Q120" s="52" t="str">
        <f>CONCATENATE(U118,$AK$4)</f>
        <v>368ESS118</v>
      </c>
      <c r="R120" s="52" t="str">
        <f>CONCATENATE(U118,$AL$4)</f>
        <v>368EPSS33</v>
      </c>
      <c r="S120" s="720" t="s">
        <v>86</v>
      </c>
      <c r="T120" s="720" t="s">
        <v>237</v>
      </c>
      <c r="U120" s="739">
        <v>467</v>
      </c>
      <c r="V120" s="707">
        <f>IFERROR(VLOOKUP(B122,$AN$10:$AR$932,5,0),0)</f>
        <v>4275</v>
      </c>
      <c r="W120" s="708">
        <f>IFERROR(VLOOKUP(C122,$AN$10:$AR$932,5,0),0)</f>
        <v>0</v>
      </c>
      <c r="X120" s="708">
        <f>IFERROR(VLOOKUP(D122,$AN$10:$AR$932,5,0),0)</f>
        <v>0</v>
      </c>
      <c r="Y120" s="708">
        <f>IFERROR(VLOOKUP(E122,$AN$10:$AR$932,5,0),0)</f>
        <v>0</v>
      </c>
      <c r="Z120" s="708">
        <f>IFERROR(VLOOKUP(F122,$AN$10:$AR$932,5,0),0)</f>
        <v>0</v>
      </c>
      <c r="AA120" s="753">
        <f>IFERROR(VLOOKUP(G122,$AN$10:$AR$932,5,0),0)</f>
        <v>0</v>
      </c>
      <c r="AB120" s="707">
        <f>IFERROR(VLOOKUP(H122,$AN$10:$AR$932,5,0),0)</f>
        <v>0</v>
      </c>
      <c r="AC120" s="708">
        <f>IFERROR(VLOOKUP(I122,$AN$10:$AR$932,5,0),0)</f>
        <v>0</v>
      </c>
      <c r="AD120" s="708">
        <f>IFERROR(VLOOKUP(J122,$AN$10:$AR$932,5,0),0)</f>
        <v>52</v>
      </c>
      <c r="AE120" s="708">
        <f>IFERROR(VLOOKUP(K122,$AN$10:$AR$932,5,0),0)</f>
        <v>0</v>
      </c>
      <c r="AF120" s="708">
        <f>IFERROR(VLOOKUP(L122,$AN$10:$AR$932,5,0),0)</f>
        <v>0</v>
      </c>
      <c r="AG120" s="708">
        <f>IFERROR(VLOOKUP(M122,$AN$10:$AR$932,5,0),0)</f>
        <v>75</v>
      </c>
      <c r="AH120" s="708">
        <f>IFERROR(VLOOKUP(N122,$AN$10:$AR$932,5,0),0)</f>
        <v>0</v>
      </c>
      <c r="AI120" s="708">
        <f>IFERROR(VLOOKUP(O122,$AN$10:$AR$932,5,0),0)</f>
        <v>0</v>
      </c>
      <c r="AJ120" s="708">
        <f>IFERROR(VLOOKUP(P122,$AN$10:$AR$932,5,0),0)</f>
        <v>0</v>
      </c>
      <c r="AK120" s="708">
        <f>IFERROR(VLOOKUP(Q122,$AN$10:$AR$932,5,0),0)</f>
        <v>0</v>
      </c>
      <c r="AL120" s="753">
        <f>IFERROR(VLOOKUP(R122,$AN$10:$AR$932,5,0),0)</f>
        <v>0</v>
      </c>
      <c r="AM120" s="758">
        <f t="shared" si="21"/>
        <v>4402</v>
      </c>
      <c r="AN120" s="52" t="str">
        <f t="shared" si="17"/>
        <v>665EPSS40</v>
      </c>
      <c r="AO120" s="487" t="s">
        <v>274</v>
      </c>
      <c r="AP120" s="489">
        <v>665</v>
      </c>
      <c r="AQ120" s="487" t="s">
        <v>889</v>
      </c>
      <c r="AR120" s="488">
        <v>27856</v>
      </c>
    </row>
    <row r="121" spans="2:44">
      <c r="B121" s="52" t="str">
        <f>CONCATENATE(U119,$V$4)</f>
        <v>390EPSS40</v>
      </c>
      <c r="C121" s="52" t="str">
        <f>CONCATENATE(U119,$W$4)</f>
        <v>390EPSI03</v>
      </c>
      <c r="D121" s="52" t="str">
        <f>CONCATENATE(U119,$X$4)</f>
        <v>390ESS002</v>
      </c>
      <c r="E121" s="52" t="str">
        <f>CONCATENATE(U119,$Y$4)</f>
        <v>390ESS024</v>
      </c>
      <c r="F121" s="52" t="str">
        <f>CONCATENATE(U119,$Z$4)</f>
        <v>390ESS091</v>
      </c>
      <c r="G121" s="52" t="str">
        <f>CONCATENATE(U119,$AA$4)</f>
        <v>390EPSS41</v>
      </c>
      <c r="H121" s="52" t="str">
        <f>CONCATENATE(U119,$AB$4)</f>
        <v>390EPSS10</v>
      </c>
      <c r="I121" s="52" t="str">
        <f>CONCATENATE(U119,$AC$4)</f>
        <v>390EPSS16</v>
      </c>
      <c r="J121" s="52" t="str">
        <f>CONCATENATE(U119,$AD$4)</f>
        <v>390EPSS37</v>
      </c>
      <c r="K121" s="52" t="str">
        <f>CONCATENATE(U119,$AE$4)</f>
        <v>390EPSS02</v>
      </c>
      <c r="L121" s="52" t="str">
        <f>CONCATENATE(U119,$AF$4)</f>
        <v>390EPSS23</v>
      </c>
      <c r="M121" s="52" t="str">
        <f>CONCATENATE(U119,$AG$4)</f>
        <v>390EPSS44</v>
      </c>
      <c r="N121" s="52" t="str">
        <f>CONCATENATE(U119,$AH$4)</f>
        <v>390EPSS18</v>
      </c>
      <c r="O121" s="52" t="str">
        <f>CONCATENATE(U119,$AI$4)</f>
        <v>390EPSS05</v>
      </c>
      <c r="P121" s="52" t="str">
        <f>CONCATENATE(U119,$AJ$4)</f>
        <v>390EPSS17</v>
      </c>
      <c r="Q121" s="52" t="str">
        <f>CONCATENATE(U119,$AK$4)</f>
        <v>390ESS118</v>
      </c>
      <c r="R121" s="52" t="str">
        <f>CONCATENATE(U119,$AL$4)</f>
        <v>390EPSS33</v>
      </c>
      <c r="S121" s="720" t="s">
        <v>90</v>
      </c>
      <c r="T121" s="720" t="s">
        <v>237</v>
      </c>
      <c r="U121" s="739">
        <v>576</v>
      </c>
      <c r="V121" s="707">
        <f>IFERROR(VLOOKUP(B123,$AN$10:$AR$932,5,0),0)</f>
        <v>1347</v>
      </c>
      <c r="W121" s="708">
        <f>IFERROR(VLOOKUP(C123,$AN$10:$AR$932,5,0),0)</f>
        <v>0</v>
      </c>
      <c r="X121" s="708">
        <f>IFERROR(VLOOKUP(D123,$AN$10:$AR$932,5,0),0)</f>
        <v>0</v>
      </c>
      <c r="Y121" s="708">
        <f>IFERROR(VLOOKUP(E123,$AN$10:$AR$932,5,0),0)</f>
        <v>4021</v>
      </c>
      <c r="Z121" s="708">
        <f>IFERROR(VLOOKUP(F123,$AN$10:$AR$932,5,0),0)</f>
        <v>471</v>
      </c>
      <c r="AA121" s="753">
        <f>IFERROR(VLOOKUP(G123,$AN$10:$AR$932,5,0),0)</f>
        <v>0</v>
      </c>
      <c r="AB121" s="707">
        <f>IFERROR(VLOOKUP(H123,$AN$10:$AR$932,5,0),0)</f>
        <v>0</v>
      </c>
      <c r="AC121" s="708">
        <f>IFERROR(VLOOKUP(I123,$AN$10:$AR$932,5,0),0)</f>
        <v>0</v>
      </c>
      <c r="AD121" s="708">
        <f>IFERROR(VLOOKUP(J123,$AN$10:$AR$932,5,0),0)</f>
        <v>20</v>
      </c>
      <c r="AE121" s="708">
        <f>IFERROR(VLOOKUP(K123,$AN$10:$AR$932,5,0),0)</f>
        <v>0</v>
      </c>
      <c r="AF121" s="708">
        <f>IFERROR(VLOOKUP(L123,$AN$10:$AR$932,5,0),0)</f>
        <v>0</v>
      </c>
      <c r="AG121" s="708">
        <f>IFERROR(VLOOKUP(M123,$AN$10:$AR$932,5,0),0)</f>
        <v>60</v>
      </c>
      <c r="AH121" s="708">
        <f>IFERROR(VLOOKUP(N123,$AN$10:$AR$932,5,0),0)</f>
        <v>0</v>
      </c>
      <c r="AI121" s="708">
        <f>IFERROR(VLOOKUP(O123,$AN$10:$AR$932,5,0),0)</f>
        <v>0</v>
      </c>
      <c r="AJ121" s="708">
        <f>IFERROR(VLOOKUP(P123,$AN$10:$AR$932,5,0),0)</f>
        <v>0</v>
      </c>
      <c r="AK121" s="708">
        <f>IFERROR(VLOOKUP(Q123,$AN$10:$AR$932,5,0),0)</f>
        <v>0</v>
      </c>
      <c r="AL121" s="753">
        <f>IFERROR(VLOOKUP(R123,$AN$10:$AR$932,5,0),0)</f>
        <v>0</v>
      </c>
      <c r="AM121" s="758">
        <f t="shared" si="21"/>
        <v>5919</v>
      </c>
      <c r="AN121" s="52" t="str">
        <f t="shared" si="17"/>
        <v>665EPSS44</v>
      </c>
      <c r="AO121" s="487" t="s">
        <v>274</v>
      </c>
      <c r="AP121" s="489">
        <v>665</v>
      </c>
      <c r="AQ121" s="487" t="s">
        <v>1069</v>
      </c>
      <c r="AR121" s="488">
        <v>225</v>
      </c>
    </row>
    <row r="122" spans="2:44">
      <c r="B122" s="52" t="str">
        <f>CONCATENATE(U120,$V$4)</f>
        <v>467EPSS40</v>
      </c>
      <c r="C122" s="52" t="str">
        <f>CONCATENATE(U120,$W$4)</f>
        <v>467EPSI03</v>
      </c>
      <c r="D122" s="52" t="str">
        <f>CONCATENATE(U120,$X$4)</f>
        <v>467ESS002</v>
      </c>
      <c r="E122" s="52" t="str">
        <f>CONCATENATE(U120,$Y$4)</f>
        <v>467ESS024</v>
      </c>
      <c r="F122" s="52" t="str">
        <f>CONCATENATE(U120,$Z$4)</f>
        <v>467ESS091</v>
      </c>
      <c r="G122" s="52" t="str">
        <f>CONCATENATE(U120,$AA$4)</f>
        <v>467EPSS41</v>
      </c>
      <c r="H122" s="52" t="str">
        <f>CONCATENATE(U120,$AB$4)</f>
        <v>467EPSS10</v>
      </c>
      <c r="I122" s="52" t="str">
        <f>CONCATENATE(U120,$AC$4)</f>
        <v>467EPSS16</v>
      </c>
      <c r="J122" s="52" t="str">
        <f>CONCATENATE(U120,$AD$4)</f>
        <v>467EPSS37</v>
      </c>
      <c r="K122" s="52" t="str">
        <f>CONCATENATE(U120,$AE$4)</f>
        <v>467EPSS02</v>
      </c>
      <c r="L122" s="52" t="str">
        <f>CONCATENATE(U120,$AF$4)</f>
        <v>467EPSS23</v>
      </c>
      <c r="M122" s="52" t="str">
        <f>CONCATENATE(U120,$AG$4)</f>
        <v>467EPSS44</v>
      </c>
      <c r="N122" s="52" t="str">
        <f>CONCATENATE(U120,$AH$4)</f>
        <v>467EPSS18</v>
      </c>
      <c r="O122" s="52" t="str">
        <f>CONCATENATE(U120,$AI$4)</f>
        <v>467EPSS05</v>
      </c>
      <c r="P122" s="52" t="str">
        <f>CONCATENATE(U120,$AJ$4)</f>
        <v>467EPSS17</v>
      </c>
      <c r="Q122" s="52" t="str">
        <f>CONCATENATE(U120,$AK$4)</f>
        <v>467ESS118</v>
      </c>
      <c r="R122" s="52" t="str">
        <f>CONCATENATE(U120,$AL$4)</f>
        <v>467EPSS33</v>
      </c>
      <c r="S122" s="720" t="s">
        <v>24</v>
      </c>
      <c r="T122" s="720" t="s">
        <v>237</v>
      </c>
      <c r="U122" s="739">
        <v>642</v>
      </c>
      <c r="V122" s="707">
        <f>IFERROR(VLOOKUP(B124,$AN$10:$AR$932,5,0),0)</f>
        <v>6569</v>
      </c>
      <c r="W122" s="708">
        <f>IFERROR(VLOOKUP(C124,$AN$10:$AR$932,5,0),0)</f>
        <v>0</v>
      </c>
      <c r="X122" s="708">
        <f>IFERROR(VLOOKUP(D124,$AN$10:$AR$932,5,0),0)</f>
        <v>0</v>
      </c>
      <c r="Y122" s="708">
        <f>IFERROR(VLOOKUP(E124,$AN$10:$AR$932,5,0),0)</f>
        <v>0</v>
      </c>
      <c r="Z122" s="708">
        <f>IFERROR(VLOOKUP(F124,$AN$10:$AR$932,5,0),0)</f>
        <v>6141</v>
      </c>
      <c r="AA122" s="753">
        <f>IFERROR(VLOOKUP(G124,$AN$10:$AR$932,5,0),0)</f>
        <v>0</v>
      </c>
      <c r="AB122" s="707">
        <f>IFERROR(VLOOKUP(H124,$AN$10:$AR$932,5,0),0)</f>
        <v>0</v>
      </c>
      <c r="AC122" s="708">
        <f>IFERROR(VLOOKUP(I124,$AN$10:$AR$932,5,0),0)</f>
        <v>0</v>
      </c>
      <c r="AD122" s="708">
        <f>IFERROR(VLOOKUP(J124,$AN$10:$AR$932,5,0),0)</f>
        <v>136</v>
      </c>
      <c r="AE122" s="708">
        <f>IFERROR(VLOOKUP(K124,$AN$10:$AR$932,5,0),0)</f>
        <v>1</v>
      </c>
      <c r="AF122" s="708">
        <f>IFERROR(VLOOKUP(L124,$AN$10:$AR$932,5,0),0)</f>
        <v>0</v>
      </c>
      <c r="AG122" s="708">
        <f>IFERROR(VLOOKUP(M124,$AN$10:$AR$932,5,0),0)</f>
        <v>262</v>
      </c>
      <c r="AH122" s="708">
        <f>IFERROR(VLOOKUP(N124,$AN$10:$AR$932,5,0),0)</f>
        <v>0</v>
      </c>
      <c r="AI122" s="708">
        <f>IFERROR(VLOOKUP(O124,$AN$10:$AR$932,5,0),0)</f>
        <v>0</v>
      </c>
      <c r="AJ122" s="708">
        <f>IFERROR(VLOOKUP(P124,$AN$10:$AR$932,5,0),0)</f>
        <v>0</v>
      </c>
      <c r="AK122" s="708">
        <f>IFERROR(VLOOKUP(Q124,$AN$10:$AR$932,5,0),0)</f>
        <v>0</v>
      </c>
      <c r="AL122" s="753">
        <f>IFERROR(VLOOKUP(R124,$AN$10:$AR$932,5,0),0)</f>
        <v>0</v>
      </c>
      <c r="AM122" s="758">
        <f t="shared" si="21"/>
        <v>13109</v>
      </c>
      <c r="AN122" s="52" t="str">
        <f t="shared" si="17"/>
        <v>665ESS002</v>
      </c>
      <c r="AO122" s="487" t="s">
        <v>274</v>
      </c>
      <c r="AP122" s="489">
        <v>665</v>
      </c>
      <c r="AQ122" s="487" t="s">
        <v>2</v>
      </c>
      <c r="AR122" s="488">
        <v>2065</v>
      </c>
    </row>
    <row r="123" spans="2:44">
      <c r="B123" s="52" t="str">
        <f>CONCATENATE(U121,$V$4)</f>
        <v>576EPSS40</v>
      </c>
      <c r="C123" s="52" t="str">
        <f>CONCATENATE(U121,$W$4)</f>
        <v>576EPSI03</v>
      </c>
      <c r="D123" s="52" t="str">
        <f>CONCATENATE(U121,$X$4)</f>
        <v>576ESS002</v>
      </c>
      <c r="E123" s="52" t="str">
        <f>CONCATENATE(U121,$Y$4)</f>
        <v>576ESS024</v>
      </c>
      <c r="F123" s="52" t="str">
        <f>CONCATENATE(U121,$Z$4)</f>
        <v>576ESS091</v>
      </c>
      <c r="G123" s="52" t="str">
        <f>CONCATENATE(U121,$AA$4)</f>
        <v>576EPSS41</v>
      </c>
      <c r="H123" s="52" t="str">
        <f>CONCATENATE(U121,$AB$4)</f>
        <v>576EPSS10</v>
      </c>
      <c r="I123" s="52" t="str">
        <f>CONCATENATE(U121,$AC$4)</f>
        <v>576EPSS16</v>
      </c>
      <c r="J123" s="52" t="str">
        <f>CONCATENATE(U121,$AD$4)</f>
        <v>576EPSS37</v>
      </c>
      <c r="K123" s="52" t="str">
        <f>CONCATENATE(U121,$AE$4)</f>
        <v>576EPSS02</v>
      </c>
      <c r="L123" s="52" t="str">
        <f>CONCATENATE(U121,$AF$4)</f>
        <v>576EPSS23</v>
      </c>
      <c r="M123" s="52" t="str">
        <f>CONCATENATE(U121,$AG$4)</f>
        <v>576EPSS44</v>
      </c>
      <c r="N123" s="52" t="str">
        <f>CONCATENATE(U121,$AH$4)</f>
        <v>576EPSS18</v>
      </c>
      <c r="O123" s="52" t="str">
        <f>CONCATENATE(U121,$AI$4)</f>
        <v>576EPSS05</v>
      </c>
      <c r="P123" s="52" t="str">
        <f>CONCATENATE(U121,$AJ$4)</f>
        <v>576EPSS17</v>
      </c>
      <c r="Q123" s="52" t="str">
        <f>CONCATENATE(U121,$AK$4)</f>
        <v>576ESS118</v>
      </c>
      <c r="R123" s="52" t="str">
        <f>CONCATENATE(U121,$AL$4)</f>
        <v>576EPSS33</v>
      </c>
      <c r="S123" s="720" t="s">
        <v>25</v>
      </c>
      <c r="T123" s="720" t="s">
        <v>237</v>
      </c>
      <c r="U123" s="739">
        <v>679</v>
      </c>
      <c r="V123" s="707">
        <f>IFERROR(VLOOKUP(B125,$AN$10:$AR$932,5,0),0)</f>
        <v>7906</v>
      </c>
      <c r="W123" s="708">
        <f>IFERROR(VLOOKUP(C125,$AN$10:$AR$932,5,0),0)</f>
        <v>0</v>
      </c>
      <c r="X123" s="708">
        <f>IFERROR(VLOOKUP(D125,$AN$10:$AR$932,5,0),0)</f>
        <v>0</v>
      </c>
      <c r="Y123" s="708">
        <f>IFERROR(VLOOKUP(E125,$AN$10:$AR$932,5,0),0)</f>
        <v>4230</v>
      </c>
      <c r="Z123" s="708">
        <f>IFERROR(VLOOKUP(F125,$AN$10:$AR$932,5,0),0)</f>
        <v>798</v>
      </c>
      <c r="AA123" s="753">
        <f>IFERROR(VLOOKUP(G125,$AN$10:$AR$932,5,0),0)</f>
        <v>0</v>
      </c>
      <c r="AB123" s="707">
        <f>IFERROR(VLOOKUP(H125,$AN$10:$AR$932,5,0),0)</f>
        <v>0</v>
      </c>
      <c r="AC123" s="708">
        <f>IFERROR(VLOOKUP(I125,$AN$10:$AR$932,5,0),0)</f>
        <v>89</v>
      </c>
      <c r="AD123" s="708">
        <f>IFERROR(VLOOKUP(J125,$AN$10:$AR$932,5,0),0)</f>
        <v>83</v>
      </c>
      <c r="AE123" s="708">
        <f>IFERROR(VLOOKUP(K125,$AN$10:$AR$932,5,0),0)</f>
        <v>0</v>
      </c>
      <c r="AF123" s="708">
        <f>IFERROR(VLOOKUP(L125,$AN$10:$AR$932,5,0),0)</f>
        <v>0</v>
      </c>
      <c r="AG123" s="708">
        <f>IFERROR(VLOOKUP(M125,$AN$10:$AR$932,5,0),0)</f>
        <v>301</v>
      </c>
      <c r="AH123" s="708">
        <f>IFERROR(VLOOKUP(N125,$AN$10:$AR$932,5,0),0)</f>
        <v>0</v>
      </c>
      <c r="AI123" s="708">
        <f>IFERROR(VLOOKUP(O125,$AN$10:$AR$932,5,0),0)</f>
        <v>0</v>
      </c>
      <c r="AJ123" s="708">
        <f>IFERROR(VLOOKUP(P125,$AN$10:$AR$932,5,0),0)</f>
        <v>0</v>
      </c>
      <c r="AK123" s="708">
        <f>IFERROR(VLOOKUP(Q125,$AN$10:$AR$932,5,0),0)</f>
        <v>0</v>
      </c>
      <c r="AL123" s="753">
        <f>IFERROR(VLOOKUP(R125,$AN$10:$AR$932,5,0),0)</f>
        <v>0</v>
      </c>
      <c r="AM123" s="758">
        <f t="shared" si="21"/>
        <v>13407</v>
      </c>
      <c r="AN123" s="52" t="str">
        <f t="shared" si="17"/>
        <v>837EPSI03</v>
      </c>
      <c r="AO123" s="487" t="s">
        <v>274</v>
      </c>
      <c r="AP123" s="489">
        <v>837</v>
      </c>
      <c r="AQ123" s="487" t="s">
        <v>5</v>
      </c>
      <c r="AR123" s="488">
        <v>4007</v>
      </c>
    </row>
    <row r="124" spans="2:44">
      <c r="B124" s="52" t="str">
        <f>CONCATENATE(U122,$V$4)</f>
        <v>642EPSS40</v>
      </c>
      <c r="C124" s="52" t="str">
        <f>CONCATENATE(U122,$W$4)</f>
        <v>642EPSI03</v>
      </c>
      <c r="D124" s="52" t="str">
        <f>CONCATENATE(U122,$X$4)</f>
        <v>642ESS002</v>
      </c>
      <c r="E124" s="52" t="str">
        <f>CONCATENATE(U122,$Y$4)</f>
        <v>642ESS024</v>
      </c>
      <c r="F124" s="52" t="str">
        <f>CONCATENATE(U122,$Z$4)</f>
        <v>642ESS091</v>
      </c>
      <c r="G124" s="52" t="str">
        <f>CONCATENATE(U122,$AA$4)</f>
        <v>642EPSS41</v>
      </c>
      <c r="H124" s="52" t="str">
        <f>CONCATENATE(U122,$AB$4)</f>
        <v>642EPSS10</v>
      </c>
      <c r="I124" s="52" t="str">
        <f>CONCATENATE(U122,$AC$4)</f>
        <v>642EPSS16</v>
      </c>
      <c r="J124" s="52" t="str">
        <f>CONCATENATE(U122,$AD$4)</f>
        <v>642EPSS37</v>
      </c>
      <c r="K124" s="52" t="str">
        <f>CONCATENATE(U122,$AE$4)</f>
        <v>642EPSS02</v>
      </c>
      <c r="L124" s="52" t="str">
        <f>CONCATENATE(U122,$AF$4)</f>
        <v>642EPSS23</v>
      </c>
      <c r="M124" s="52" t="str">
        <f>CONCATENATE(U122,$AG$4)</f>
        <v>642EPSS44</v>
      </c>
      <c r="N124" s="52" t="str">
        <f>CONCATENATE(U122,$AH$4)</f>
        <v>642EPSS18</v>
      </c>
      <c r="O124" s="52" t="str">
        <f>CONCATENATE(U122,$AI$4)</f>
        <v>642EPSS05</v>
      </c>
      <c r="P124" s="52" t="str">
        <f>CONCATENATE(U122,$AJ$4)</f>
        <v>642EPSS17</v>
      </c>
      <c r="Q124" s="52" t="str">
        <f>CONCATENATE(U122,$AK$4)</f>
        <v>642ESS118</v>
      </c>
      <c r="R124" s="52" t="str">
        <f>CONCATENATE(U122,$AL$4)</f>
        <v>642EPSS33</v>
      </c>
      <c r="S124" s="720" t="s">
        <v>116</v>
      </c>
      <c r="T124" s="720" t="s">
        <v>237</v>
      </c>
      <c r="U124" s="739">
        <v>789</v>
      </c>
      <c r="V124" s="707">
        <f>IFERROR(VLOOKUP(B126,$AN$10:$AR$932,5,0),0)</f>
        <v>1146</v>
      </c>
      <c r="W124" s="708">
        <f>IFERROR(VLOOKUP(C126,$AN$10:$AR$932,5,0),0)</f>
        <v>0</v>
      </c>
      <c r="X124" s="708">
        <f>IFERROR(VLOOKUP(D126,$AN$10:$AR$932,5,0),0)</f>
        <v>0</v>
      </c>
      <c r="Y124" s="708">
        <f>IFERROR(VLOOKUP(E126,$AN$10:$AR$932,5,0),0)</f>
        <v>7583</v>
      </c>
      <c r="Z124" s="708">
        <f>IFERROR(VLOOKUP(F126,$AN$10:$AR$932,5,0),0)</f>
        <v>0</v>
      </c>
      <c r="AA124" s="753">
        <f>IFERROR(VLOOKUP(G126,$AN$10:$AR$932,5,0),0)</f>
        <v>0</v>
      </c>
      <c r="AB124" s="707">
        <f>IFERROR(VLOOKUP(H126,$AN$10:$AR$932,5,0),0)</f>
        <v>0</v>
      </c>
      <c r="AC124" s="708">
        <f>IFERROR(VLOOKUP(I126,$AN$10:$AR$932,5,0),0)</f>
        <v>1</v>
      </c>
      <c r="AD124" s="708">
        <f>IFERROR(VLOOKUP(J126,$AN$10:$AR$932,5,0),0)</f>
        <v>76</v>
      </c>
      <c r="AE124" s="708">
        <f>IFERROR(VLOOKUP(K126,$AN$10:$AR$932,5,0),0)</f>
        <v>0</v>
      </c>
      <c r="AF124" s="708">
        <f>IFERROR(VLOOKUP(L126,$AN$10:$AR$932,5,0),0)</f>
        <v>0</v>
      </c>
      <c r="AG124" s="708">
        <f>IFERROR(VLOOKUP(M126,$AN$10:$AR$932,5,0),0)</f>
        <v>160</v>
      </c>
      <c r="AH124" s="708">
        <f>IFERROR(VLOOKUP(N126,$AN$10:$AR$932,5,0),0)</f>
        <v>0</v>
      </c>
      <c r="AI124" s="708">
        <f>IFERROR(VLOOKUP(O126,$AN$10:$AR$932,5,0),0)</f>
        <v>0</v>
      </c>
      <c r="AJ124" s="708">
        <f>IFERROR(VLOOKUP(P126,$AN$10:$AR$932,5,0),0)</f>
        <v>0</v>
      </c>
      <c r="AK124" s="708">
        <f>IFERROR(VLOOKUP(Q126,$AN$10:$AR$932,5,0),0)</f>
        <v>0</v>
      </c>
      <c r="AL124" s="753">
        <f>IFERROR(VLOOKUP(R126,$AN$10:$AR$932,5,0),0)</f>
        <v>0</v>
      </c>
      <c r="AM124" s="758">
        <f t="shared" si="21"/>
        <v>8966</v>
      </c>
      <c r="AN124" s="52" t="str">
        <f t="shared" si="17"/>
        <v>837EPSS10</v>
      </c>
      <c r="AO124" s="487" t="s">
        <v>274</v>
      </c>
      <c r="AP124" s="489">
        <v>837</v>
      </c>
      <c r="AQ124" s="487" t="s">
        <v>583</v>
      </c>
      <c r="AR124" s="488">
        <v>316</v>
      </c>
    </row>
    <row r="125" spans="2:44">
      <c r="B125" s="52" t="str">
        <f>CONCATENATE(U123,$V$4)</f>
        <v>679EPSS40</v>
      </c>
      <c r="C125" s="52" t="str">
        <f>CONCATENATE(U123,$W$4)</f>
        <v>679EPSI03</v>
      </c>
      <c r="D125" s="52" t="str">
        <f>CONCATENATE(U123,$X$4)</f>
        <v>679ESS002</v>
      </c>
      <c r="E125" s="52" t="str">
        <f>CONCATENATE(U123,$Y$4)</f>
        <v>679ESS024</v>
      </c>
      <c r="F125" s="52" t="str">
        <f>CONCATENATE(U123,$Z$4)</f>
        <v>679ESS091</v>
      </c>
      <c r="G125" s="52" t="str">
        <f>CONCATENATE(U123,$AA$4)</f>
        <v>679EPSS41</v>
      </c>
      <c r="H125" s="52" t="str">
        <f>CONCATENATE(U123,$AB$4)</f>
        <v>679EPSS10</v>
      </c>
      <c r="I125" s="52" t="str">
        <f>CONCATENATE(U123,$AC$4)</f>
        <v>679EPSS16</v>
      </c>
      <c r="J125" s="52" t="str">
        <f>CONCATENATE(U123,$AD$4)</f>
        <v>679EPSS37</v>
      </c>
      <c r="K125" s="52" t="str">
        <f>CONCATENATE(U123,$AE$4)</f>
        <v>679EPSS02</v>
      </c>
      <c r="L125" s="52" t="str">
        <f>CONCATENATE(U123,$AF$4)</f>
        <v>679EPSS23</v>
      </c>
      <c r="M125" s="52" t="str">
        <f>CONCATENATE(U123,$AG$4)</f>
        <v>679EPSS44</v>
      </c>
      <c r="N125" s="52" t="str">
        <f>CONCATENATE(U123,$AH$4)</f>
        <v>679EPSS18</v>
      </c>
      <c r="O125" s="52" t="str">
        <f>CONCATENATE(U123,$AI$4)</f>
        <v>679EPSS05</v>
      </c>
      <c r="P125" s="52" t="str">
        <f>CONCATENATE(U123,$AJ$4)</f>
        <v>679EPSS17</v>
      </c>
      <c r="Q125" s="52" t="str">
        <f>CONCATENATE(U123,$AK$4)</f>
        <v>679ESS118</v>
      </c>
      <c r="R125" s="52" t="str">
        <f>CONCATENATE(U123,$AL$4)</f>
        <v>679EPSS33</v>
      </c>
      <c r="S125" s="720" t="s">
        <v>113</v>
      </c>
      <c r="T125" s="720" t="s">
        <v>237</v>
      </c>
      <c r="U125" s="739">
        <v>792</v>
      </c>
      <c r="V125" s="707">
        <f>IFERROR(VLOOKUP(B127,$AN$10:$AR$932,5,0),0)</f>
        <v>2962</v>
      </c>
      <c r="W125" s="708">
        <f>IFERROR(VLOOKUP(C127,$AN$10:$AR$932,5,0),0)</f>
        <v>0</v>
      </c>
      <c r="X125" s="708">
        <f>IFERROR(VLOOKUP(D127,$AN$10:$AR$932,5,0),0)</f>
        <v>0</v>
      </c>
      <c r="Y125" s="708">
        <f>IFERROR(VLOOKUP(E127,$AN$10:$AR$932,5,0),0)</f>
        <v>0</v>
      </c>
      <c r="Z125" s="708">
        <f>IFERROR(VLOOKUP(F127,$AN$10:$AR$932,5,0),0)</f>
        <v>0</v>
      </c>
      <c r="AA125" s="753">
        <f>IFERROR(VLOOKUP(G127,$AN$10:$AR$932,5,0),0)</f>
        <v>0</v>
      </c>
      <c r="AB125" s="707">
        <f>IFERROR(VLOOKUP(H127,$AN$10:$AR$932,5,0),0)</f>
        <v>0</v>
      </c>
      <c r="AC125" s="708">
        <f>IFERROR(VLOOKUP(I127,$AN$10:$AR$932,5,0),0)</f>
        <v>0</v>
      </c>
      <c r="AD125" s="708">
        <f>IFERROR(VLOOKUP(J127,$AN$10:$AR$932,5,0),0)</f>
        <v>25</v>
      </c>
      <c r="AE125" s="708">
        <f>IFERROR(VLOOKUP(K127,$AN$10:$AR$932,5,0),0)</f>
        <v>0</v>
      </c>
      <c r="AF125" s="708">
        <f>IFERROR(VLOOKUP(L127,$AN$10:$AR$932,5,0),0)</f>
        <v>0</v>
      </c>
      <c r="AG125" s="708">
        <f>IFERROR(VLOOKUP(M127,$AN$10:$AR$932,5,0),0)</f>
        <v>153</v>
      </c>
      <c r="AH125" s="708">
        <f>IFERROR(VLOOKUP(N127,$AN$10:$AR$932,5,0),0)</f>
        <v>0</v>
      </c>
      <c r="AI125" s="708">
        <f>IFERROR(VLOOKUP(O127,$AN$10:$AR$932,5,0),0)</f>
        <v>0</v>
      </c>
      <c r="AJ125" s="708">
        <f>IFERROR(VLOOKUP(P127,$AN$10:$AR$932,5,0),0)</f>
        <v>0</v>
      </c>
      <c r="AK125" s="708">
        <f>IFERROR(VLOOKUP(Q127,$AN$10:$AR$932,5,0),0)</f>
        <v>0</v>
      </c>
      <c r="AL125" s="753">
        <f>IFERROR(VLOOKUP(R127,$AN$10:$AR$932,5,0),0)</f>
        <v>0</v>
      </c>
      <c r="AM125" s="758">
        <f t="shared" si="21"/>
        <v>3140</v>
      </c>
      <c r="AN125" s="52" t="str">
        <f t="shared" si="17"/>
        <v>837EPSS16</v>
      </c>
      <c r="AO125" s="487" t="s">
        <v>274</v>
      </c>
      <c r="AP125" s="489">
        <v>837</v>
      </c>
      <c r="AQ125" s="487" t="s">
        <v>587</v>
      </c>
      <c r="AR125" s="488">
        <v>3149</v>
      </c>
    </row>
    <row r="126" spans="2:44">
      <c r="B126" s="52" t="str">
        <f>CONCATENATE(U124,$V$4)</f>
        <v>789EPSS40</v>
      </c>
      <c r="C126" s="52" t="str">
        <f>CONCATENATE(U124,$W$4)</f>
        <v>789EPSI03</v>
      </c>
      <c r="D126" s="52" t="str">
        <f>CONCATENATE(U124,$X$4)</f>
        <v>789ESS002</v>
      </c>
      <c r="E126" s="52" t="str">
        <f>CONCATENATE(U124,$Y$4)</f>
        <v>789ESS024</v>
      </c>
      <c r="F126" s="52" t="str">
        <f>CONCATENATE(U124,$Z$4)</f>
        <v>789ESS091</v>
      </c>
      <c r="G126" s="52" t="str">
        <f>CONCATENATE(U124,$AA$4)</f>
        <v>789EPSS41</v>
      </c>
      <c r="H126" s="52" t="str">
        <f>CONCATENATE(U124,$AB$4)</f>
        <v>789EPSS10</v>
      </c>
      <c r="I126" s="52" t="str">
        <f>CONCATENATE(U124,$AC$4)</f>
        <v>789EPSS16</v>
      </c>
      <c r="J126" s="52" t="str">
        <f>CONCATENATE(U124,$AD$4)</f>
        <v>789EPSS37</v>
      </c>
      <c r="K126" s="52" t="str">
        <f>CONCATENATE(U124,$AE$4)</f>
        <v>789EPSS02</v>
      </c>
      <c r="L126" s="52" t="str">
        <f>CONCATENATE(U124,$AF$4)</f>
        <v>789EPSS23</v>
      </c>
      <c r="M126" s="52" t="str">
        <f>CONCATENATE(U124,$AG$4)</f>
        <v>789EPSS44</v>
      </c>
      <c r="N126" s="52" t="str">
        <f>CONCATENATE(U124,$AH$4)</f>
        <v>789EPSS18</v>
      </c>
      <c r="O126" s="52" t="str">
        <f>CONCATENATE(U124,$AI$4)</f>
        <v>789EPSS05</v>
      </c>
      <c r="P126" s="52" t="str">
        <f>CONCATENATE(U124,$AJ$4)</f>
        <v>789EPSS17</v>
      </c>
      <c r="Q126" s="52" t="str">
        <f>CONCATENATE(U124,$AK$4)</f>
        <v>789ESS118</v>
      </c>
      <c r="R126" s="52" t="str">
        <f>CONCATENATE(U124,$AL$4)</f>
        <v>789EPSS33</v>
      </c>
      <c r="S126" s="720" t="s">
        <v>100</v>
      </c>
      <c r="T126" s="720" t="s">
        <v>237</v>
      </c>
      <c r="U126" s="739">
        <v>809</v>
      </c>
      <c r="V126" s="707">
        <f>IFERROR(VLOOKUP(B128,$AN$10:$AR$932,5,0),0)</f>
        <v>3572</v>
      </c>
      <c r="W126" s="708">
        <f>IFERROR(VLOOKUP(C128,$AN$10:$AR$932,5,0),0)</f>
        <v>0</v>
      </c>
      <c r="X126" s="708">
        <f>IFERROR(VLOOKUP(D128,$AN$10:$AR$932,5,0),0)</f>
        <v>0</v>
      </c>
      <c r="Y126" s="708">
        <f>IFERROR(VLOOKUP(E128,$AN$10:$AR$932,5,0),0)</f>
        <v>0</v>
      </c>
      <c r="Z126" s="708">
        <f>IFERROR(VLOOKUP(F128,$AN$10:$AR$932,5,0),0)</f>
        <v>0</v>
      </c>
      <c r="AA126" s="753">
        <f>IFERROR(VLOOKUP(G128,$AN$10:$AR$932,5,0),0)</f>
        <v>0</v>
      </c>
      <c r="AB126" s="707">
        <f>IFERROR(VLOOKUP(H128,$AN$10:$AR$932,5,0),0)</f>
        <v>0</v>
      </c>
      <c r="AC126" s="708">
        <f>IFERROR(VLOOKUP(I128,$AN$10:$AR$932,5,0),0)</f>
        <v>1</v>
      </c>
      <c r="AD126" s="708">
        <f>IFERROR(VLOOKUP(J128,$AN$10:$AR$932,5,0),0)</f>
        <v>54</v>
      </c>
      <c r="AE126" s="708">
        <f>IFERROR(VLOOKUP(K128,$AN$10:$AR$932,5,0),0)</f>
        <v>0</v>
      </c>
      <c r="AF126" s="708">
        <f>IFERROR(VLOOKUP(L128,$AN$10:$AR$932,5,0),0)</f>
        <v>0</v>
      </c>
      <c r="AG126" s="708">
        <f>IFERROR(VLOOKUP(M128,$AN$10:$AR$932,5,0),0)</f>
        <v>93</v>
      </c>
      <c r="AH126" s="708">
        <f>IFERROR(VLOOKUP(N128,$AN$10:$AR$932,5,0),0)</f>
        <v>0</v>
      </c>
      <c r="AI126" s="708">
        <f>IFERROR(VLOOKUP(O128,$AN$10:$AR$932,5,0),0)</f>
        <v>0</v>
      </c>
      <c r="AJ126" s="708">
        <f>IFERROR(VLOOKUP(P128,$AN$10:$AR$932,5,0),0)</f>
        <v>0</v>
      </c>
      <c r="AK126" s="708">
        <f>IFERROR(VLOOKUP(Q128,$AN$10:$AR$932,5,0),0)</f>
        <v>0</v>
      </c>
      <c r="AL126" s="753">
        <f>IFERROR(VLOOKUP(R128,$AN$10:$AR$932,5,0),0)</f>
        <v>0</v>
      </c>
      <c r="AM126" s="758">
        <f t="shared" si="21"/>
        <v>3720</v>
      </c>
      <c r="AN126" s="52" t="str">
        <f t="shared" si="17"/>
        <v>837EPSS37</v>
      </c>
      <c r="AO126" s="487" t="s">
        <v>274</v>
      </c>
      <c r="AP126" s="489">
        <v>837</v>
      </c>
      <c r="AQ126" s="487" t="s">
        <v>597</v>
      </c>
      <c r="AR126" s="488">
        <v>730</v>
      </c>
    </row>
    <row r="127" spans="2:44">
      <c r="B127" s="52" t="str">
        <f>CONCATENATE(U125,$V$4)</f>
        <v>792EPSS40</v>
      </c>
      <c r="C127" s="52" t="str">
        <f>CONCATENATE(U125,$W$4)</f>
        <v>792EPSI03</v>
      </c>
      <c r="D127" s="52" t="str">
        <f>CONCATENATE(U125,$X$4)</f>
        <v>792ESS002</v>
      </c>
      <c r="E127" s="52" t="str">
        <f>CONCATENATE(U125,$Y$4)</f>
        <v>792ESS024</v>
      </c>
      <c r="F127" s="52" t="str">
        <f>CONCATENATE(U125,$Z$4)</f>
        <v>792ESS091</v>
      </c>
      <c r="G127" s="52" t="str">
        <f>CONCATENATE(U125,$AA$4)</f>
        <v>792EPSS41</v>
      </c>
      <c r="H127" s="52" t="str">
        <f>CONCATENATE(U125,$AB$4)</f>
        <v>792EPSS10</v>
      </c>
      <c r="I127" s="52" t="str">
        <f>CONCATENATE(U125,$AC$4)</f>
        <v>792EPSS16</v>
      </c>
      <c r="J127" s="52" t="str">
        <f>CONCATENATE(U125,$AD$4)</f>
        <v>792EPSS37</v>
      </c>
      <c r="K127" s="52" t="str">
        <f>CONCATENATE(U125,$AE$4)</f>
        <v>792EPSS02</v>
      </c>
      <c r="L127" s="52" t="str">
        <f>CONCATENATE(U125,$AF$4)</f>
        <v>792EPSS23</v>
      </c>
      <c r="M127" s="52" t="str">
        <f>CONCATENATE(U125,$AG$4)</f>
        <v>792EPSS44</v>
      </c>
      <c r="N127" s="52" t="str">
        <f>CONCATENATE(U125,$AH$4)</f>
        <v>792EPSS18</v>
      </c>
      <c r="O127" s="52" t="str">
        <f>CONCATENATE(U125,$AI$4)</f>
        <v>792EPSS05</v>
      </c>
      <c r="P127" s="52" t="str">
        <f>CONCATENATE(U125,$AJ$4)</f>
        <v>792EPSS17</v>
      </c>
      <c r="Q127" s="52" t="str">
        <f>CONCATENATE(U125,$AK$4)</f>
        <v>792ESS118</v>
      </c>
      <c r="R127" s="52" t="str">
        <f>CONCATENATE(U125,$AL$4)</f>
        <v>792EPSS33</v>
      </c>
      <c r="S127" s="720" t="s">
        <v>102</v>
      </c>
      <c r="T127" s="720" t="s">
        <v>237</v>
      </c>
      <c r="U127" s="739">
        <v>847</v>
      </c>
      <c r="V127" s="707">
        <f>IFERROR(VLOOKUP(B129,$AN$10:$AR$932,5,0),0)</f>
        <v>24424</v>
      </c>
      <c r="W127" s="708">
        <f>IFERROR(VLOOKUP(C129,$AN$10:$AR$932,5,0),0)</f>
        <v>0</v>
      </c>
      <c r="X127" s="708">
        <f>IFERROR(VLOOKUP(D129,$AN$10:$AR$932,5,0),0)</f>
        <v>0</v>
      </c>
      <c r="Y127" s="708">
        <f>IFERROR(VLOOKUP(E129,$AN$10:$AR$932,5,0),0)</f>
        <v>0</v>
      </c>
      <c r="Z127" s="708">
        <f>IFERROR(VLOOKUP(F129,$AN$10:$AR$932,5,0),0)</f>
        <v>0</v>
      </c>
      <c r="AA127" s="753">
        <f>IFERROR(VLOOKUP(G129,$AN$10:$AR$932,5,0),0)</f>
        <v>3</v>
      </c>
      <c r="AB127" s="707">
        <f>IFERROR(VLOOKUP(H129,$AN$10:$AR$932,5,0),0)</f>
        <v>0</v>
      </c>
      <c r="AC127" s="708">
        <f>IFERROR(VLOOKUP(I129,$AN$10:$AR$932,5,0),0)</f>
        <v>1</v>
      </c>
      <c r="AD127" s="708">
        <f>IFERROR(VLOOKUP(J129,$AN$10:$AR$932,5,0),0)</f>
        <v>227</v>
      </c>
      <c r="AE127" s="708">
        <f>IFERROR(VLOOKUP(K129,$AN$10:$AR$932,5,0),0)</f>
        <v>0</v>
      </c>
      <c r="AF127" s="708">
        <f>IFERROR(VLOOKUP(L129,$AN$10:$AR$932,5,0),0)</f>
        <v>0</v>
      </c>
      <c r="AG127" s="708">
        <f>IFERROR(VLOOKUP(M129,$AN$10:$AR$932,5,0),0)</f>
        <v>271</v>
      </c>
      <c r="AH127" s="708">
        <f>IFERROR(VLOOKUP(N129,$AN$10:$AR$932,5,0),0)</f>
        <v>0</v>
      </c>
      <c r="AI127" s="708">
        <f>IFERROR(VLOOKUP(O129,$AN$10:$AR$932,5,0),0)</f>
        <v>0</v>
      </c>
      <c r="AJ127" s="708">
        <f>IFERROR(VLOOKUP(P129,$AN$10:$AR$932,5,0),0)</f>
        <v>0</v>
      </c>
      <c r="AK127" s="708">
        <f>IFERROR(VLOOKUP(Q129,$AN$10:$AR$932,5,0),0)</f>
        <v>0</v>
      </c>
      <c r="AL127" s="753">
        <f>IFERROR(VLOOKUP(R129,$AN$10:$AR$932,5,0),0)</f>
        <v>0</v>
      </c>
      <c r="AM127" s="758">
        <f t="shared" si="21"/>
        <v>24926</v>
      </c>
      <c r="AN127" s="52" t="str">
        <f t="shared" si="17"/>
        <v>837EPSS40</v>
      </c>
      <c r="AO127" s="487" t="s">
        <v>274</v>
      </c>
      <c r="AP127" s="489">
        <v>837</v>
      </c>
      <c r="AQ127" s="487" t="s">
        <v>889</v>
      </c>
      <c r="AR127" s="488">
        <v>40856</v>
      </c>
    </row>
    <row r="128" spans="2:44">
      <c r="B128" s="52" t="str">
        <f>CONCATENATE(U126,$V$4)</f>
        <v>809EPSS40</v>
      </c>
      <c r="C128" s="52" t="str">
        <f>CONCATENATE(U126,$W$4)</f>
        <v>809EPSI03</v>
      </c>
      <c r="D128" s="52" t="str">
        <f>CONCATENATE(U126,$X$4)</f>
        <v>809ESS002</v>
      </c>
      <c r="E128" s="52" t="str">
        <f>CONCATENATE(U126,$Y$4)</f>
        <v>809ESS024</v>
      </c>
      <c r="F128" s="52" t="str">
        <f>CONCATENATE(U126,$Z$4)</f>
        <v>809ESS091</v>
      </c>
      <c r="G128" s="52" t="str">
        <f>CONCATENATE(U126,$AA$4)</f>
        <v>809EPSS41</v>
      </c>
      <c r="H128" s="52" t="str">
        <f>CONCATENATE(U126,$AB$4)</f>
        <v>809EPSS10</v>
      </c>
      <c r="I128" s="52" t="str">
        <f>CONCATENATE(U126,$AC$4)</f>
        <v>809EPSS16</v>
      </c>
      <c r="J128" s="52" t="str">
        <f>CONCATENATE(U126,$AD$4)</f>
        <v>809EPSS37</v>
      </c>
      <c r="K128" s="52" t="str">
        <f>CONCATENATE(U126,$AE$4)</f>
        <v>809EPSS02</v>
      </c>
      <c r="L128" s="52" t="str">
        <f>CONCATENATE(U126,$AF$4)</f>
        <v>809EPSS23</v>
      </c>
      <c r="M128" s="52" t="str">
        <f>CONCATENATE(U126,$AG$4)</f>
        <v>809EPSS44</v>
      </c>
      <c r="N128" s="52" t="str">
        <f>CONCATENATE(U126,$AH$4)</f>
        <v>809EPSS18</v>
      </c>
      <c r="O128" s="52" t="str">
        <f>CONCATENATE(U126,$AI$4)</f>
        <v>809EPSS05</v>
      </c>
      <c r="P128" s="52" t="str">
        <f>CONCATENATE(U126,$AJ$4)</f>
        <v>809EPSS17</v>
      </c>
      <c r="Q128" s="52" t="str">
        <f>CONCATENATE(U126,$AK$4)</f>
        <v>809ESS118</v>
      </c>
      <c r="R128" s="52" t="str">
        <f>CONCATENATE(U126,$AL$4)</f>
        <v>809EPSS33</v>
      </c>
      <c r="S128" s="720" t="s">
        <v>104</v>
      </c>
      <c r="T128" s="720" t="s">
        <v>237</v>
      </c>
      <c r="U128" s="739">
        <v>856</v>
      </c>
      <c r="V128" s="707">
        <f>IFERROR(VLOOKUP(B130,$AN$10:$AR$932,5,0),0)</f>
        <v>2757</v>
      </c>
      <c r="W128" s="708">
        <f>IFERROR(VLOOKUP(C130,$AN$10:$AR$932,5,0),0)</f>
        <v>339</v>
      </c>
      <c r="X128" s="708">
        <f>IFERROR(VLOOKUP(D130,$AN$10:$AR$932,5,0),0)</f>
        <v>0</v>
      </c>
      <c r="Y128" s="708">
        <f>IFERROR(VLOOKUP(E130,$AN$10:$AR$932,5,0),0)</f>
        <v>0</v>
      </c>
      <c r="Z128" s="708">
        <f>IFERROR(VLOOKUP(F130,$AN$10:$AR$932,5,0),0)</f>
        <v>0</v>
      </c>
      <c r="AA128" s="753">
        <f>IFERROR(VLOOKUP(G130,$AN$10:$AR$932,5,0),0)</f>
        <v>0</v>
      </c>
      <c r="AB128" s="707">
        <f>IFERROR(VLOOKUP(H130,$AN$10:$AR$932,5,0),0)</f>
        <v>0</v>
      </c>
      <c r="AC128" s="708">
        <f>IFERROR(VLOOKUP(I130,$AN$10:$AR$932,5,0),0)</f>
        <v>0</v>
      </c>
      <c r="AD128" s="708">
        <f>IFERROR(VLOOKUP(J130,$AN$10:$AR$932,5,0),0)</f>
        <v>54</v>
      </c>
      <c r="AE128" s="708">
        <f>IFERROR(VLOOKUP(K130,$AN$10:$AR$932,5,0),0)</f>
        <v>1</v>
      </c>
      <c r="AF128" s="708">
        <f>IFERROR(VLOOKUP(L130,$AN$10:$AR$932,5,0),0)</f>
        <v>0</v>
      </c>
      <c r="AG128" s="708">
        <f>IFERROR(VLOOKUP(M130,$AN$10:$AR$932,5,0),0)</f>
        <v>118</v>
      </c>
      <c r="AH128" s="708">
        <f>IFERROR(VLOOKUP(N130,$AN$10:$AR$932,5,0),0)</f>
        <v>0</v>
      </c>
      <c r="AI128" s="708">
        <f>IFERROR(VLOOKUP(O130,$AN$10:$AR$932,5,0),0)</f>
        <v>0</v>
      </c>
      <c r="AJ128" s="708">
        <f>IFERROR(VLOOKUP(P130,$AN$10:$AR$932,5,0),0)</f>
        <v>0</v>
      </c>
      <c r="AK128" s="708">
        <f>IFERROR(VLOOKUP(Q130,$AN$10:$AR$932,5,0),0)</f>
        <v>0</v>
      </c>
      <c r="AL128" s="753">
        <f>IFERROR(VLOOKUP(R130,$AN$10:$AR$932,5,0),0)</f>
        <v>0</v>
      </c>
      <c r="AM128" s="758">
        <f t="shared" si="21"/>
        <v>3269</v>
      </c>
      <c r="AN128" s="52" t="str">
        <f t="shared" si="17"/>
        <v>837EPSS41</v>
      </c>
      <c r="AO128" s="487" t="s">
        <v>274</v>
      </c>
      <c r="AP128" s="489">
        <v>837</v>
      </c>
      <c r="AQ128" s="487" t="s">
        <v>926</v>
      </c>
      <c r="AR128" s="488">
        <v>3</v>
      </c>
    </row>
    <row r="129" spans="2:44">
      <c r="B129" s="52" t="str">
        <f>CONCATENATE(U127,$V$4)</f>
        <v>847EPSS40</v>
      </c>
      <c r="C129" s="52" t="str">
        <f>CONCATENATE(U127,$W$4)</f>
        <v>847EPSI03</v>
      </c>
      <c r="D129" s="52" t="str">
        <f>CONCATENATE(U127,$X$4)</f>
        <v>847ESS002</v>
      </c>
      <c r="E129" s="52" t="str">
        <f>CONCATENATE(U127,$Y$4)</f>
        <v>847ESS024</v>
      </c>
      <c r="F129" s="52" t="str">
        <f>CONCATENATE(U127,$Z$4)</f>
        <v>847ESS091</v>
      </c>
      <c r="G129" s="52" t="str">
        <f>CONCATENATE(U127,$AA$4)</f>
        <v>847EPSS41</v>
      </c>
      <c r="H129" s="52" t="str">
        <f>CONCATENATE(U127,$AB$4)</f>
        <v>847EPSS10</v>
      </c>
      <c r="I129" s="52" t="str">
        <f>CONCATENATE(U127,$AC$4)</f>
        <v>847EPSS16</v>
      </c>
      <c r="J129" s="52" t="str">
        <f>CONCATENATE(U127,$AD$4)</f>
        <v>847EPSS37</v>
      </c>
      <c r="K129" s="52" t="str">
        <f>CONCATENATE(U127,$AE$4)</f>
        <v>847EPSS02</v>
      </c>
      <c r="L129" s="52" t="str">
        <f>CONCATENATE(U127,$AF$4)</f>
        <v>847EPSS23</v>
      </c>
      <c r="M129" s="52" t="str">
        <f>CONCATENATE(U127,$AG$4)</f>
        <v>847EPSS44</v>
      </c>
      <c r="N129" s="52" t="str">
        <f>CONCATENATE(U127,$AH$4)</f>
        <v>847EPSS18</v>
      </c>
      <c r="O129" s="52" t="str">
        <f>CONCATENATE(U127,$AI$4)</f>
        <v>847EPSS05</v>
      </c>
      <c r="P129" s="52" t="str">
        <f>CONCATENATE(U127,$AJ$4)</f>
        <v>847EPSS17</v>
      </c>
      <c r="Q129" s="52" t="str">
        <f>CONCATENATE(U127,$AK$4)</f>
        <v>847ESS118</v>
      </c>
      <c r="R129" s="52" t="str">
        <f>CONCATENATE(U127,$AL$4)</f>
        <v>847EPSS33</v>
      </c>
      <c r="S129" s="720" t="s">
        <v>29</v>
      </c>
      <c r="T129" s="720" t="s">
        <v>237</v>
      </c>
      <c r="U129" s="739">
        <v>861</v>
      </c>
      <c r="V129" s="707">
        <f>IFERROR(VLOOKUP(B131,$AN$10:$AR$932,5,0),0)</f>
        <v>5497</v>
      </c>
      <c r="W129" s="708">
        <f>IFERROR(VLOOKUP(C131,$AN$10:$AR$932,5,0),0)</f>
        <v>0</v>
      </c>
      <c r="X129" s="708">
        <f>IFERROR(VLOOKUP(D131,$AN$10:$AR$932,5,0),0)</f>
        <v>0</v>
      </c>
      <c r="Y129" s="708">
        <f>IFERROR(VLOOKUP(E131,$AN$10:$AR$932,5,0),0)</f>
        <v>0</v>
      </c>
      <c r="Z129" s="708">
        <f>IFERROR(VLOOKUP(F131,$AN$10:$AR$932,5,0),0)</f>
        <v>0</v>
      </c>
      <c r="AA129" s="753">
        <f>IFERROR(VLOOKUP(G131,$AN$10:$AR$932,5,0),0)</f>
        <v>0</v>
      </c>
      <c r="AB129" s="707">
        <f>IFERROR(VLOOKUP(H131,$AN$10:$AR$932,5,0),0)</f>
        <v>0</v>
      </c>
      <c r="AC129" s="708">
        <f>IFERROR(VLOOKUP(I131,$AN$10:$AR$932,5,0),0)</f>
        <v>0</v>
      </c>
      <c r="AD129" s="708">
        <f>IFERROR(VLOOKUP(J131,$AN$10:$AR$932,5,0),0)</f>
        <v>124</v>
      </c>
      <c r="AE129" s="708">
        <f>IFERROR(VLOOKUP(K131,$AN$10:$AR$932,5,0),0)</f>
        <v>0</v>
      </c>
      <c r="AF129" s="708">
        <f>IFERROR(VLOOKUP(L131,$AN$10:$AR$932,5,0),0)</f>
        <v>0</v>
      </c>
      <c r="AG129" s="708">
        <f>IFERROR(VLOOKUP(M131,$AN$10:$AR$932,5,0),0)</f>
        <v>264</v>
      </c>
      <c r="AH129" s="708">
        <f>IFERROR(VLOOKUP(N131,$AN$10:$AR$932,5,0),0)</f>
        <v>0</v>
      </c>
      <c r="AI129" s="708">
        <f>IFERROR(VLOOKUP(O131,$AN$10:$AR$932,5,0),0)</f>
        <v>0</v>
      </c>
      <c r="AJ129" s="708">
        <f>IFERROR(VLOOKUP(P131,$AN$10:$AR$932,5,0),0)</f>
        <v>0</v>
      </c>
      <c r="AK129" s="708">
        <f>IFERROR(VLOOKUP(Q131,$AN$10:$AR$932,5,0),0)</f>
        <v>0</v>
      </c>
      <c r="AL129" s="753">
        <f>IFERROR(VLOOKUP(R131,$AN$10:$AR$932,5,0),0)</f>
        <v>0</v>
      </c>
      <c r="AM129" s="758">
        <f t="shared" si="21"/>
        <v>5885</v>
      </c>
      <c r="AN129" s="52" t="str">
        <f t="shared" si="17"/>
        <v>837EPSS44</v>
      </c>
      <c r="AO129" s="487" t="s">
        <v>274</v>
      </c>
      <c r="AP129" s="489">
        <v>837</v>
      </c>
      <c r="AQ129" s="487" t="s">
        <v>1069</v>
      </c>
      <c r="AR129" s="488">
        <v>1383</v>
      </c>
    </row>
    <row r="130" spans="2:44" ht="15.75">
      <c r="B130" s="52" t="str">
        <f>CONCATENATE(U128,$V$4)</f>
        <v>856EPSS40</v>
      </c>
      <c r="C130" s="52" t="str">
        <f>CONCATENATE(U128,$W$4)</f>
        <v>856EPSI03</v>
      </c>
      <c r="D130" s="52" t="str">
        <f>CONCATENATE(U128,$X$4)</f>
        <v>856ESS002</v>
      </c>
      <c r="E130" s="52" t="str">
        <f>CONCATENATE(U128,$Y$4)</f>
        <v>856ESS024</v>
      </c>
      <c r="F130" s="52" t="str">
        <f>CONCATENATE(U128,$Z$4)</f>
        <v>856ESS091</v>
      </c>
      <c r="G130" s="52" t="str">
        <f>CONCATENATE(U128,$AA$4)</f>
        <v>856EPSS41</v>
      </c>
      <c r="H130" s="52" t="str">
        <f>CONCATENATE(U128,$AB$4)</f>
        <v>856EPSS10</v>
      </c>
      <c r="I130" s="52" t="str">
        <f>CONCATENATE(U128,$AC$4)</f>
        <v>856EPSS16</v>
      </c>
      <c r="J130" s="52" t="str">
        <f>CONCATENATE(U128,$AD$4)</f>
        <v>856EPSS37</v>
      </c>
      <c r="K130" s="52" t="str">
        <f>CONCATENATE(U128,$AE$4)</f>
        <v>856EPSS02</v>
      </c>
      <c r="L130" s="52" t="str">
        <f>CONCATENATE(U128,$AF$4)</f>
        <v>856EPSS23</v>
      </c>
      <c r="M130" s="52" t="str">
        <f>CONCATENATE(U128,$AG$4)</f>
        <v>856EPSS44</v>
      </c>
      <c r="N130" s="52" t="str">
        <f>CONCATENATE(U128,$AH$4)</f>
        <v>856EPSS18</v>
      </c>
      <c r="O130" s="52" t="str">
        <f>CONCATENATE(U128,$AI$4)</f>
        <v>856EPSS05</v>
      </c>
      <c r="P130" s="52" t="str">
        <f>CONCATENATE(U128,$AJ$4)</f>
        <v>856EPSS17</v>
      </c>
      <c r="Q130" s="52" t="str">
        <f>CONCATENATE(U128,$AK$4)</f>
        <v>856ESS118</v>
      </c>
      <c r="R130" s="52" t="str">
        <f>CONCATENATE(U128,$AL$4)</f>
        <v>856EPSS33</v>
      </c>
      <c r="S130" s="718" t="s">
        <v>1124</v>
      </c>
      <c r="T130" s="721"/>
      <c r="U130" s="738"/>
      <c r="V130" s="709">
        <f t="shared" ref="V130:AL130" si="22">SUM(V131:V140)</f>
        <v>695320</v>
      </c>
      <c r="W130" s="710">
        <f t="shared" si="22"/>
        <v>0</v>
      </c>
      <c r="X130" s="710">
        <f t="shared" si="22"/>
        <v>0</v>
      </c>
      <c r="Y130" s="710">
        <f t="shared" si="22"/>
        <v>0</v>
      </c>
      <c r="Z130" s="710">
        <f t="shared" si="22"/>
        <v>0</v>
      </c>
      <c r="AA130" s="752">
        <f>SUM(AA131:AA140)</f>
        <v>39</v>
      </c>
      <c r="AB130" s="709">
        <f t="shared" si="22"/>
        <v>56749</v>
      </c>
      <c r="AC130" s="710">
        <f t="shared" si="22"/>
        <v>13128</v>
      </c>
      <c r="AD130" s="710">
        <f t="shared" si="22"/>
        <v>14923</v>
      </c>
      <c r="AE130" s="710">
        <f t="shared" si="22"/>
        <v>20669</v>
      </c>
      <c r="AF130" s="710">
        <f t="shared" si="22"/>
        <v>3680</v>
      </c>
      <c r="AG130" s="710">
        <f t="shared" si="22"/>
        <v>22663</v>
      </c>
      <c r="AH130" s="710">
        <f t="shared" si="22"/>
        <v>13</v>
      </c>
      <c r="AI130" s="710">
        <f t="shared" si="22"/>
        <v>650</v>
      </c>
      <c r="AJ130" s="710">
        <f t="shared" si="22"/>
        <v>2</v>
      </c>
      <c r="AK130" s="710">
        <f>SUM(AK131:AK140)</f>
        <v>0</v>
      </c>
      <c r="AL130" s="752">
        <f t="shared" si="22"/>
        <v>0</v>
      </c>
      <c r="AM130" s="757">
        <f>SUM(AM131:AM140)</f>
        <v>827836</v>
      </c>
      <c r="AN130" s="52" t="str">
        <f t="shared" si="17"/>
        <v>837ESS002</v>
      </c>
      <c r="AO130" s="487" t="s">
        <v>274</v>
      </c>
      <c r="AP130" s="489">
        <v>837</v>
      </c>
      <c r="AQ130" s="487" t="s">
        <v>2</v>
      </c>
      <c r="AR130" s="488">
        <v>41742</v>
      </c>
    </row>
    <row r="131" spans="2:44">
      <c r="B131" s="52" t="str">
        <f>CONCATENATE(U129,$V$4)</f>
        <v>861EPSS40</v>
      </c>
      <c r="C131" s="52" t="str">
        <f>CONCATENATE(U129,$W$4)</f>
        <v>861EPSI03</v>
      </c>
      <c r="D131" s="52" t="str">
        <f>CONCATENATE(U129,$X$4)</f>
        <v>861ESS002</v>
      </c>
      <c r="E131" s="52" t="str">
        <f>CONCATENATE(U129,$Y$4)</f>
        <v>861ESS024</v>
      </c>
      <c r="F131" s="52" t="str">
        <f>CONCATENATE(U129,$Z$4)</f>
        <v>861ESS091</v>
      </c>
      <c r="G131" s="52" t="str">
        <f>CONCATENATE(U129,$AA$4)</f>
        <v>861EPSS41</v>
      </c>
      <c r="H131" s="52" t="str">
        <f>CONCATENATE(U129,$AB$4)</f>
        <v>861EPSS10</v>
      </c>
      <c r="I131" s="52" t="str">
        <f>CONCATENATE(U129,$AC$4)</f>
        <v>861EPSS16</v>
      </c>
      <c r="J131" s="52" t="str">
        <f>CONCATENATE(U129,$AD$4)</f>
        <v>861EPSS37</v>
      </c>
      <c r="K131" s="52" t="str">
        <f>CONCATENATE(U129,$AE$4)</f>
        <v>861EPSS02</v>
      </c>
      <c r="L131" s="52" t="str">
        <f>CONCATENATE(U129,$AF$4)</f>
        <v>861EPSS23</v>
      </c>
      <c r="M131" s="52" t="str">
        <f>CONCATENATE(U129,$AG$4)</f>
        <v>861EPSS44</v>
      </c>
      <c r="N131" s="52" t="str">
        <f>CONCATENATE(U129,$AH$4)</f>
        <v>861EPSS18</v>
      </c>
      <c r="O131" s="52" t="str">
        <f>CONCATENATE(U129,$AI$4)</f>
        <v>861EPSS05</v>
      </c>
      <c r="P131" s="52" t="str">
        <f>CONCATENATE(U129,$AJ$4)</f>
        <v>861EPSS17</v>
      </c>
      <c r="Q131" s="52" t="str">
        <f>CONCATENATE(U129,$AK$4)</f>
        <v>861ESS118</v>
      </c>
      <c r="R131" s="52" t="str">
        <f>CONCATENATE(U129,$AL$4)</f>
        <v>861EPSS33</v>
      </c>
      <c r="S131" s="720" t="s">
        <v>32</v>
      </c>
      <c r="T131" s="720" t="s">
        <v>234</v>
      </c>
      <c r="U131" s="739">
        <v>1</v>
      </c>
      <c r="V131" s="707">
        <f>IFERROR(VLOOKUP(B133,$AN$10:$AR$932,5,0),0)</f>
        <v>492569</v>
      </c>
      <c r="W131" s="708">
        <f>IFERROR(VLOOKUP(C133,$AN$10:$AR$932,5,0),0)</f>
        <v>0</v>
      </c>
      <c r="X131" s="708">
        <f>IFERROR(VLOOKUP(D133,$AN$10:$AR$932,5,0),0)</f>
        <v>0</v>
      </c>
      <c r="Y131" s="708">
        <f>IFERROR(VLOOKUP(E133,$AN$10:$AR$932,5,0),0)</f>
        <v>0</v>
      </c>
      <c r="Z131" s="708">
        <f>IFERROR(VLOOKUP(F133,$AN$10:$AR$932,5,0),0)</f>
        <v>0</v>
      </c>
      <c r="AA131" s="753">
        <f>IFERROR(VLOOKUP(G133,$AN$10:$AR$932,5,0),0)</f>
        <v>33</v>
      </c>
      <c r="AB131" s="707">
        <f>IFERROR(VLOOKUP(H133,$AN$10:$AR$932,5,0),0)</f>
        <v>48736</v>
      </c>
      <c r="AC131" s="708">
        <f>IFERROR(VLOOKUP(I133,$AN$10:$AR$932,5,0),0)</f>
        <v>10510</v>
      </c>
      <c r="AD131" s="708">
        <f>IFERROR(VLOOKUP(J133,$AN$10:$AR$932,5,0),0)</f>
        <v>12213</v>
      </c>
      <c r="AE131" s="708">
        <f>IFERROR(VLOOKUP(K133,$AN$10:$AR$932,5,0),0)</f>
        <v>17552</v>
      </c>
      <c r="AF131" s="708">
        <f>IFERROR(VLOOKUP(L133,$AN$10:$AR$932,5,0),0)</f>
        <v>3328</v>
      </c>
      <c r="AG131" s="708">
        <f>IFERROR(VLOOKUP(M133,$AN$10:$AR$932,5,0),0)</f>
        <v>17332</v>
      </c>
      <c r="AH131" s="708">
        <f>IFERROR(VLOOKUP(N133,$AN$10:$AR$932,5,0),0)</f>
        <v>0</v>
      </c>
      <c r="AI131" s="708">
        <f>IFERROR(VLOOKUP(O133,$AN$10:$AR$932,5,0),0)</f>
        <v>547</v>
      </c>
      <c r="AJ131" s="708">
        <f>IFERROR(VLOOKUP(P133,$AN$10:$AR$932,5,0),0)</f>
        <v>2</v>
      </c>
      <c r="AK131" s="708">
        <f>IFERROR(VLOOKUP(Q133,$AN$10:$AR$932,5,0),0)</f>
        <v>0</v>
      </c>
      <c r="AL131" s="753">
        <f>IFERROR(VLOOKUP(R133,$AN$10:$AR$932,5,0),0)</f>
        <v>0</v>
      </c>
      <c r="AM131" s="758">
        <f t="shared" ref="AM131:AM140" si="23">SUM(V131:AL131)</f>
        <v>602822</v>
      </c>
      <c r="AN131" s="52" t="str">
        <f t="shared" si="17"/>
        <v>873EPSI03</v>
      </c>
      <c r="AO131" s="487" t="s">
        <v>274</v>
      </c>
      <c r="AP131" s="489">
        <v>873</v>
      </c>
      <c r="AQ131" s="487" t="s">
        <v>5</v>
      </c>
      <c r="AR131" s="488">
        <v>920</v>
      </c>
    </row>
    <row r="132" spans="2:44">
      <c r="B132" s="52" t="str">
        <f>CONCATENATE(U130,$V$4)</f>
        <v>EPSS40</v>
      </c>
      <c r="C132" s="52" t="str">
        <f>CONCATENATE(U130,$W$4)</f>
        <v>EPSI03</v>
      </c>
      <c r="D132" s="52" t="str">
        <f>CONCATENATE(U130,$X$4)</f>
        <v>ESS002</v>
      </c>
      <c r="E132" s="52" t="str">
        <f>CONCATENATE(U130,$Y$4)</f>
        <v>ESS024</v>
      </c>
      <c r="F132" s="52" t="str">
        <f>CONCATENATE(U130,$Z$4)</f>
        <v>ESS091</v>
      </c>
      <c r="G132" s="52" t="str">
        <f>CONCATENATE(U130,$AA$4)</f>
        <v>EPSS41</v>
      </c>
      <c r="H132" s="52" t="str">
        <f>CONCATENATE(U130,$AB$4)</f>
        <v>EPSS10</v>
      </c>
      <c r="I132" s="52" t="str">
        <f>CONCATENATE(U130,$AC$4)</f>
        <v>EPSS16</v>
      </c>
      <c r="J132" s="52" t="str">
        <f>CONCATENATE(U130,$AD$4)</f>
        <v>EPSS37</v>
      </c>
      <c r="K132" s="52" t="str">
        <f>CONCATENATE(U130,$AE$4)</f>
        <v>EPSS02</v>
      </c>
      <c r="L132" s="52" t="str">
        <f>CONCATENATE(U130,$AF$4)</f>
        <v>EPSS23</v>
      </c>
      <c r="M132" s="52" t="str">
        <f>CONCATENATE(U130,$AG$4)</f>
        <v>EPSS44</v>
      </c>
      <c r="N132" s="52" t="str">
        <f>CONCATENATE(U130,$AH$4)</f>
        <v>EPSS18</v>
      </c>
      <c r="O132" s="52" t="str">
        <f>CONCATENATE(U130,$AI$4)</f>
        <v>EPSS05</v>
      </c>
      <c r="P132" s="52" t="str">
        <f>CONCATENATE(U130,$AJ$4)</f>
        <v>EPSS17</v>
      </c>
      <c r="Q132" s="52" t="str">
        <f>CONCATENATE(U130,$AK$4)</f>
        <v>ESS118</v>
      </c>
      <c r="R132" s="52" t="str">
        <f>CONCATENATE(U130,$AL$4)</f>
        <v>EPSS33</v>
      </c>
      <c r="S132" s="720" t="s">
        <v>70</v>
      </c>
      <c r="T132" s="720" t="s">
        <v>234</v>
      </c>
      <c r="U132" s="739">
        <v>79</v>
      </c>
      <c r="V132" s="707">
        <f>IFERROR(VLOOKUP(B134,$AN$10:$AR$932,5,0),0)</f>
        <v>16360</v>
      </c>
      <c r="W132" s="708">
        <f>IFERROR(VLOOKUP(C134,$AN$10:$AR$932,5,0),0)</f>
        <v>0</v>
      </c>
      <c r="X132" s="708">
        <f>IFERROR(VLOOKUP(D134,$AN$10:$AR$932,5,0),0)</f>
        <v>0</v>
      </c>
      <c r="Y132" s="708">
        <f>IFERROR(VLOOKUP(E134,$AN$10:$AR$932,5,0),0)</f>
        <v>0</v>
      </c>
      <c r="Z132" s="708">
        <f>IFERROR(VLOOKUP(F134,$AN$10:$AR$932,5,0),0)</f>
        <v>0</v>
      </c>
      <c r="AA132" s="753">
        <f>IFERROR(VLOOKUP(G134,$AN$10:$AR$932,5,0),0)</f>
        <v>0</v>
      </c>
      <c r="AB132" s="707">
        <f>IFERROR(VLOOKUP(H134,$AN$10:$AR$932,5,0),0)</f>
        <v>274</v>
      </c>
      <c r="AC132" s="708">
        <f>IFERROR(VLOOKUP(I134,$AN$10:$AR$932,5,0),0)</f>
        <v>387</v>
      </c>
      <c r="AD132" s="708">
        <f>IFERROR(VLOOKUP(J134,$AN$10:$AR$932,5,0),0)</f>
        <v>170</v>
      </c>
      <c r="AE132" s="708">
        <f>IFERROR(VLOOKUP(K134,$AN$10:$AR$932,5,0),0)</f>
        <v>22</v>
      </c>
      <c r="AF132" s="708">
        <f>IFERROR(VLOOKUP(L134,$AN$10:$AR$932,5,0),0)</f>
        <v>0</v>
      </c>
      <c r="AG132" s="708">
        <f>IFERROR(VLOOKUP(M134,$AN$10:$AR$932,5,0),0)</f>
        <v>247</v>
      </c>
      <c r="AH132" s="708">
        <f>IFERROR(VLOOKUP(N134,$AN$10:$AR$932,5,0),0)</f>
        <v>0</v>
      </c>
      <c r="AI132" s="708">
        <f>IFERROR(VLOOKUP(O134,$AN$10:$AR$932,5,0),0)</f>
        <v>0</v>
      </c>
      <c r="AJ132" s="708">
        <f>IFERROR(VLOOKUP(P134,$AN$10:$AR$932,5,0),0)</f>
        <v>0</v>
      </c>
      <c r="AK132" s="708">
        <f>IFERROR(VLOOKUP(Q134,$AN$10:$AR$932,5,0),0)</f>
        <v>0</v>
      </c>
      <c r="AL132" s="753">
        <f>IFERROR(VLOOKUP(R134,$AN$10:$AR$932,5,0),0)</f>
        <v>0</v>
      </c>
      <c r="AM132" s="758">
        <f t="shared" si="23"/>
        <v>17460</v>
      </c>
      <c r="AN132" s="52" t="str">
        <f t="shared" si="17"/>
        <v>873EPSS37</v>
      </c>
      <c r="AO132" s="487" t="s">
        <v>274</v>
      </c>
      <c r="AP132" s="489">
        <v>873</v>
      </c>
      <c r="AQ132" s="487" t="s">
        <v>597</v>
      </c>
      <c r="AR132" s="488">
        <v>31</v>
      </c>
    </row>
    <row r="133" spans="2:44">
      <c r="B133" s="52" t="str">
        <f>CONCATENATE(U131,$V$4)</f>
        <v>1EPSS40</v>
      </c>
      <c r="C133" s="52" t="str">
        <f>CONCATENATE(U131,$W$4)</f>
        <v>1EPSI03</v>
      </c>
      <c r="D133" s="52" t="str">
        <f>CONCATENATE(U131,$X$4)</f>
        <v>1ESS002</v>
      </c>
      <c r="E133" s="52" t="str">
        <f>CONCATENATE(U131,$Y$4)</f>
        <v>1ESS024</v>
      </c>
      <c r="F133" s="52" t="str">
        <f>CONCATENATE(U131,$Z$4)</f>
        <v>1ESS091</v>
      </c>
      <c r="G133" s="52" t="str">
        <f>CONCATENATE(U131,$AA$4)</f>
        <v>1EPSS41</v>
      </c>
      <c r="H133" s="52" t="str">
        <f>CONCATENATE(U131,$AB$4)</f>
        <v>1EPSS10</v>
      </c>
      <c r="I133" s="52" t="str">
        <f>CONCATENATE(U131,$AC$4)</f>
        <v>1EPSS16</v>
      </c>
      <c r="J133" s="52" t="str">
        <f>CONCATENATE(U131,$AD$4)</f>
        <v>1EPSS37</v>
      </c>
      <c r="K133" s="52" t="str">
        <f>CONCATENATE(U131,$AE$4)</f>
        <v>1EPSS02</v>
      </c>
      <c r="L133" s="52" t="str">
        <f>CONCATENATE(U131,$AF$4)</f>
        <v>1EPSS23</v>
      </c>
      <c r="M133" s="52" t="str">
        <f>CONCATENATE(U131,$AG$4)</f>
        <v>1EPSS44</v>
      </c>
      <c r="N133" s="52" t="str">
        <f>CONCATENATE(U131,$AH$4)</f>
        <v>1EPSS18</v>
      </c>
      <c r="O133" s="52" t="str">
        <f>CONCATENATE(U131,$AI$4)</f>
        <v>1EPSS05</v>
      </c>
      <c r="P133" s="52" t="str">
        <f>CONCATENATE(U131,$AJ$4)</f>
        <v>1EPSS17</v>
      </c>
      <c r="Q133" s="52" t="str">
        <f>CONCATENATE(U131,$AK$4)</f>
        <v>1ESS118</v>
      </c>
      <c r="R133" s="52" t="str">
        <f>CONCATENATE(U131,$AL$4)</f>
        <v>1EPSS33</v>
      </c>
      <c r="S133" s="720" t="s">
        <v>36</v>
      </c>
      <c r="T133" s="720" t="s">
        <v>234</v>
      </c>
      <c r="U133" s="739">
        <v>88</v>
      </c>
      <c r="V133" s="707">
        <f>IFERROR(VLOOKUP(B135,$AN$10:$AR$932,5,0),0)</f>
        <v>81423</v>
      </c>
      <c r="W133" s="708">
        <f>IFERROR(VLOOKUP(C135,$AN$10:$AR$932,5,0),0)</f>
        <v>0</v>
      </c>
      <c r="X133" s="708">
        <f>IFERROR(VLOOKUP(D135,$AN$10:$AR$932,5,0),0)</f>
        <v>0</v>
      </c>
      <c r="Y133" s="708">
        <f>IFERROR(VLOOKUP(E135,$AN$10:$AR$932,5,0),0)</f>
        <v>0</v>
      </c>
      <c r="Z133" s="708">
        <f>IFERROR(VLOOKUP(F135,$AN$10:$AR$932,5,0),0)</f>
        <v>0</v>
      </c>
      <c r="AA133" s="753">
        <f>IFERROR(VLOOKUP(G135,$AN$10:$AR$932,5,0),0)</f>
        <v>3</v>
      </c>
      <c r="AB133" s="707">
        <f>IFERROR(VLOOKUP(H135,$AN$10:$AR$932,5,0),0)</f>
        <v>3176</v>
      </c>
      <c r="AC133" s="708">
        <f>IFERROR(VLOOKUP(I135,$AN$10:$AR$932,5,0),0)</f>
        <v>1231</v>
      </c>
      <c r="AD133" s="708">
        <f>IFERROR(VLOOKUP(J135,$AN$10:$AR$932,5,0),0)</f>
        <v>1089</v>
      </c>
      <c r="AE133" s="708">
        <f>IFERROR(VLOOKUP(K135,$AN$10:$AR$932,5,0),0)</f>
        <v>1730</v>
      </c>
      <c r="AF133" s="708">
        <f>IFERROR(VLOOKUP(L135,$AN$10:$AR$932,5,0),0)</f>
        <v>253</v>
      </c>
      <c r="AG133" s="708">
        <f>IFERROR(VLOOKUP(M135,$AN$10:$AR$932,5,0),0)</f>
        <v>2621</v>
      </c>
      <c r="AH133" s="708">
        <f>IFERROR(VLOOKUP(N135,$AN$10:$AR$932,5,0),0)</f>
        <v>4</v>
      </c>
      <c r="AI133" s="708">
        <f>IFERROR(VLOOKUP(O135,$AN$10:$AR$932,5,0),0)</f>
        <v>61</v>
      </c>
      <c r="AJ133" s="708">
        <f>IFERROR(VLOOKUP(P135,$AN$10:$AR$932,5,0),0)</f>
        <v>0</v>
      </c>
      <c r="AK133" s="708">
        <f>IFERROR(VLOOKUP(Q135,$AN$10:$AR$932,5,0),0)</f>
        <v>0</v>
      </c>
      <c r="AL133" s="753">
        <f>IFERROR(VLOOKUP(R135,$AN$10:$AR$932,5,0),0)</f>
        <v>0</v>
      </c>
      <c r="AM133" s="758">
        <f t="shared" si="23"/>
        <v>91591</v>
      </c>
      <c r="AN133" s="52" t="str">
        <f t="shared" si="17"/>
        <v>873EPSS40</v>
      </c>
      <c r="AO133" s="487" t="s">
        <v>274</v>
      </c>
      <c r="AP133" s="489">
        <v>873</v>
      </c>
      <c r="AQ133" s="487" t="s">
        <v>889</v>
      </c>
      <c r="AR133" s="488">
        <v>5941</v>
      </c>
    </row>
    <row r="134" spans="2:44">
      <c r="B134" s="52" t="str">
        <f>CONCATENATE(U132,$V$4)</f>
        <v>79EPSS40</v>
      </c>
      <c r="C134" s="52" t="str">
        <f>CONCATENATE(U132,$W$4)</f>
        <v>79EPSI03</v>
      </c>
      <c r="D134" s="52" t="str">
        <f>CONCATENATE(U132,$X$4)</f>
        <v>79ESS002</v>
      </c>
      <c r="E134" s="52" t="str">
        <f>CONCATENATE(U132,$Y$4)</f>
        <v>79ESS024</v>
      </c>
      <c r="F134" s="52" t="str">
        <f>CONCATENATE(U132,$Z$4)</f>
        <v>79ESS091</v>
      </c>
      <c r="G134" s="52" t="str">
        <f>CONCATENATE(U132,$AA$4)</f>
        <v>79EPSS41</v>
      </c>
      <c r="H134" s="52" t="str">
        <f>CONCATENATE(U132,$AB$4)</f>
        <v>79EPSS10</v>
      </c>
      <c r="I134" s="52" t="str">
        <f>CONCATENATE(U132,$AC$4)</f>
        <v>79EPSS16</v>
      </c>
      <c r="J134" s="52" t="str">
        <f>CONCATENATE(U132,$AD$4)</f>
        <v>79EPSS37</v>
      </c>
      <c r="K134" s="52" t="str">
        <f>CONCATENATE(U132,$AE$4)</f>
        <v>79EPSS02</v>
      </c>
      <c r="L134" s="52" t="str">
        <f>CONCATENATE(U132,$AF$4)</f>
        <v>79EPSS23</v>
      </c>
      <c r="M134" s="52" t="str">
        <f>CONCATENATE(U132,$AG$4)</f>
        <v>79EPSS44</v>
      </c>
      <c r="N134" s="52" t="str">
        <f>CONCATENATE(U132,$AH$4)</f>
        <v>79EPSS18</v>
      </c>
      <c r="O134" s="52" t="str">
        <f>CONCATENATE(U132,$AI$4)</f>
        <v>79EPSS05</v>
      </c>
      <c r="P134" s="52" t="str">
        <f>CONCATENATE(U132,$AJ$4)</f>
        <v>79EPSS17</v>
      </c>
      <c r="Q134" s="52" t="str">
        <f>CONCATENATE(U132,$AK$4)</f>
        <v>79ESS118</v>
      </c>
      <c r="R134" s="52" t="str">
        <f>CONCATENATE(U132,$AL$4)</f>
        <v>79EPSS33</v>
      </c>
      <c r="S134" s="720" t="s">
        <v>11</v>
      </c>
      <c r="T134" s="720" t="s">
        <v>234</v>
      </c>
      <c r="U134" s="739">
        <v>129</v>
      </c>
      <c r="V134" s="707">
        <f>IFERROR(VLOOKUP(B136,$AN$10:$AR$932,5,0),0)</f>
        <v>14239</v>
      </c>
      <c r="W134" s="708">
        <f>IFERROR(VLOOKUP(C136,$AN$10:$AR$932,5,0),0)</f>
        <v>0</v>
      </c>
      <c r="X134" s="708">
        <f>IFERROR(VLOOKUP(D136,$AN$10:$AR$932,5,0),0)</f>
        <v>0</v>
      </c>
      <c r="Y134" s="708">
        <f>IFERROR(VLOOKUP(E136,$AN$10:$AR$932,5,0),0)</f>
        <v>0</v>
      </c>
      <c r="Z134" s="708">
        <f>IFERROR(VLOOKUP(F136,$AN$10:$AR$932,5,0),0)</f>
        <v>0</v>
      </c>
      <c r="AA134" s="753">
        <f>IFERROR(VLOOKUP(G136,$AN$10:$AR$932,5,0),0)</f>
        <v>0</v>
      </c>
      <c r="AB134" s="707">
        <f>IFERROR(VLOOKUP(H136,$AN$10:$AR$932,5,0),0)</f>
        <v>640</v>
      </c>
      <c r="AC134" s="708">
        <f>IFERROR(VLOOKUP(I136,$AN$10:$AR$932,5,0),0)</f>
        <v>172</v>
      </c>
      <c r="AD134" s="708">
        <f>IFERROR(VLOOKUP(J136,$AN$10:$AR$932,5,0),0)</f>
        <v>188</v>
      </c>
      <c r="AE134" s="708">
        <f>IFERROR(VLOOKUP(K136,$AN$10:$AR$932,5,0),0)</f>
        <v>142</v>
      </c>
      <c r="AF134" s="708">
        <f>IFERROR(VLOOKUP(L136,$AN$10:$AR$932,5,0),0)</f>
        <v>2</v>
      </c>
      <c r="AG134" s="708">
        <f>IFERROR(VLOOKUP(M136,$AN$10:$AR$932,5,0),0)</f>
        <v>357</v>
      </c>
      <c r="AH134" s="708">
        <f>IFERROR(VLOOKUP(N136,$AN$10:$AR$932,5,0),0)</f>
        <v>0</v>
      </c>
      <c r="AI134" s="708">
        <f>IFERROR(VLOOKUP(O136,$AN$10:$AR$932,5,0),0)</f>
        <v>1</v>
      </c>
      <c r="AJ134" s="708">
        <f>IFERROR(VLOOKUP(P136,$AN$10:$AR$932,5,0),0)</f>
        <v>0</v>
      </c>
      <c r="AK134" s="708">
        <f>IFERROR(VLOOKUP(Q136,$AN$10:$AR$932,5,0),0)</f>
        <v>0</v>
      </c>
      <c r="AL134" s="753">
        <f>IFERROR(VLOOKUP(R136,$AN$10:$AR$932,5,0),0)</f>
        <v>0</v>
      </c>
      <c r="AM134" s="758">
        <f t="shared" si="23"/>
        <v>15741</v>
      </c>
      <c r="AN134" s="52" t="str">
        <f t="shared" si="17"/>
        <v>873EPSS41</v>
      </c>
      <c r="AO134" s="487" t="s">
        <v>274</v>
      </c>
      <c r="AP134" s="489">
        <v>873</v>
      </c>
      <c r="AQ134" s="487" t="s">
        <v>926</v>
      </c>
      <c r="AR134" s="488">
        <v>90</v>
      </c>
    </row>
    <row r="135" spans="2:44">
      <c r="B135" s="52" t="str">
        <f>CONCATENATE(U133,$V$4)</f>
        <v>88EPSS40</v>
      </c>
      <c r="C135" s="52" t="str">
        <f>CONCATENATE(U133,$W$4)</f>
        <v>88EPSI03</v>
      </c>
      <c r="D135" s="52" t="str">
        <f>CONCATENATE(U133,$X$4)</f>
        <v>88ESS002</v>
      </c>
      <c r="E135" s="52" t="str">
        <f>CONCATENATE(U133,$Y$4)</f>
        <v>88ESS024</v>
      </c>
      <c r="F135" s="52" t="str">
        <f>CONCATENATE(U133,$Z$4)</f>
        <v>88ESS091</v>
      </c>
      <c r="G135" s="52" t="str">
        <f>CONCATENATE(U133,$AA$4)</f>
        <v>88EPSS41</v>
      </c>
      <c r="H135" s="52" t="str">
        <f>CONCATENATE(U133,$AB$4)</f>
        <v>88EPSS10</v>
      </c>
      <c r="I135" s="52" t="str">
        <f>CONCATENATE(U133,$AC$4)</f>
        <v>88EPSS16</v>
      </c>
      <c r="J135" s="52" t="str">
        <f>CONCATENATE(U133,$AD$4)</f>
        <v>88EPSS37</v>
      </c>
      <c r="K135" s="52" t="str">
        <f>CONCATENATE(U133,$AE$4)</f>
        <v>88EPSS02</v>
      </c>
      <c r="L135" s="52" t="str">
        <f>CONCATENATE(U133,$AF$4)</f>
        <v>88EPSS23</v>
      </c>
      <c r="M135" s="52" t="str">
        <f>CONCATENATE(U133,$AG$4)</f>
        <v>88EPSS44</v>
      </c>
      <c r="N135" s="52" t="str">
        <f>CONCATENATE(U133,$AH$4)</f>
        <v>88EPSS18</v>
      </c>
      <c r="O135" s="52" t="str">
        <f>CONCATENATE(U133,$AI$4)</f>
        <v>88EPSS05</v>
      </c>
      <c r="P135" s="52" t="str">
        <f>CONCATENATE(U133,$AJ$4)</f>
        <v>88EPSS17</v>
      </c>
      <c r="Q135" s="52" t="str">
        <f>CONCATENATE(U133,$AK$4)</f>
        <v>88ESS118</v>
      </c>
      <c r="R135" s="52" t="str">
        <f>CONCATENATE(U133,$AL$4)</f>
        <v>88EPSS33</v>
      </c>
      <c r="S135" s="720" t="s">
        <v>39</v>
      </c>
      <c r="T135" s="720" t="s">
        <v>234</v>
      </c>
      <c r="U135" s="739">
        <v>212</v>
      </c>
      <c r="V135" s="707">
        <f>IFERROR(VLOOKUP(B137,$AN$10:$AR$932,5,0),0)</f>
        <v>14580</v>
      </c>
      <c r="W135" s="708">
        <f>IFERROR(VLOOKUP(C137,$AN$10:$AR$932,5,0),0)</f>
        <v>0</v>
      </c>
      <c r="X135" s="708">
        <f>IFERROR(VLOOKUP(D137,$AN$10:$AR$932,5,0),0)</f>
        <v>0</v>
      </c>
      <c r="Y135" s="708">
        <f>IFERROR(VLOOKUP(E137,$AN$10:$AR$932,5,0),0)</f>
        <v>0</v>
      </c>
      <c r="Z135" s="708">
        <f>IFERROR(VLOOKUP(F137,$AN$10:$AR$932,5,0),0)</f>
        <v>0</v>
      </c>
      <c r="AA135" s="753">
        <f>IFERROR(VLOOKUP(G137,$AN$10:$AR$932,5,0),0)</f>
        <v>1</v>
      </c>
      <c r="AB135" s="707">
        <f>IFERROR(VLOOKUP(H137,$AN$10:$AR$932,5,0),0)</f>
        <v>944</v>
      </c>
      <c r="AC135" s="708">
        <f>IFERROR(VLOOKUP(I137,$AN$10:$AR$932,5,0),0)</f>
        <v>0</v>
      </c>
      <c r="AD135" s="708">
        <f>IFERROR(VLOOKUP(J137,$AN$10:$AR$932,5,0),0)</f>
        <v>227</v>
      </c>
      <c r="AE135" s="708">
        <f>IFERROR(VLOOKUP(K137,$AN$10:$AR$932,5,0),0)</f>
        <v>62</v>
      </c>
      <c r="AF135" s="708">
        <f>IFERROR(VLOOKUP(L137,$AN$10:$AR$932,5,0),0)</f>
        <v>0</v>
      </c>
      <c r="AG135" s="708">
        <f>IFERROR(VLOOKUP(M137,$AN$10:$AR$932,5,0),0)</f>
        <v>188</v>
      </c>
      <c r="AH135" s="708">
        <f>IFERROR(VLOOKUP(N137,$AN$10:$AR$932,5,0),0)</f>
        <v>0</v>
      </c>
      <c r="AI135" s="708">
        <f>IFERROR(VLOOKUP(O137,$AN$10:$AR$932,5,0),0)</f>
        <v>2</v>
      </c>
      <c r="AJ135" s="708">
        <f>IFERROR(VLOOKUP(P137,$AN$10:$AR$932,5,0),0)</f>
        <v>0</v>
      </c>
      <c r="AK135" s="708">
        <f>IFERROR(VLOOKUP(Q137,$AN$10:$AR$932,5,0),0)</f>
        <v>0</v>
      </c>
      <c r="AL135" s="753">
        <f>IFERROR(VLOOKUP(R137,$AN$10:$AR$932,5,0),0)</f>
        <v>0</v>
      </c>
      <c r="AM135" s="758">
        <f t="shared" si="23"/>
        <v>16004</v>
      </c>
      <c r="AN135" s="52" t="str">
        <f t="shared" si="17"/>
        <v>31EPSS37</v>
      </c>
      <c r="AO135" s="487" t="s">
        <v>286</v>
      </c>
      <c r="AP135" s="489">
        <v>31</v>
      </c>
      <c r="AQ135" s="487" t="s">
        <v>597</v>
      </c>
      <c r="AR135" s="488">
        <v>142</v>
      </c>
    </row>
    <row r="136" spans="2:44">
      <c r="B136" s="52" t="str">
        <f>CONCATENATE(U134,$V$4)</f>
        <v>129EPSS40</v>
      </c>
      <c r="C136" s="52" t="str">
        <f>CONCATENATE(U134,$W$4)</f>
        <v>129EPSI03</v>
      </c>
      <c r="D136" s="52" t="str">
        <f>CONCATENATE(U134,$X$4)</f>
        <v>129ESS002</v>
      </c>
      <c r="E136" s="52" t="str">
        <f>CONCATENATE(U134,$Y$4)</f>
        <v>129ESS024</v>
      </c>
      <c r="F136" s="52" t="str">
        <f>CONCATENATE(U134,$Z$4)</f>
        <v>129ESS091</v>
      </c>
      <c r="G136" s="52" t="str">
        <f>CONCATENATE(U134,$AA$4)</f>
        <v>129EPSS41</v>
      </c>
      <c r="H136" s="52" t="str">
        <f>CONCATENATE(U134,$AB$4)</f>
        <v>129EPSS10</v>
      </c>
      <c r="I136" s="52" t="str">
        <f>CONCATENATE(U134,$AC$4)</f>
        <v>129EPSS16</v>
      </c>
      <c r="J136" s="52" t="str">
        <f>CONCATENATE(U134,$AD$4)</f>
        <v>129EPSS37</v>
      </c>
      <c r="K136" s="52" t="str">
        <f>CONCATENATE(U134,$AE$4)</f>
        <v>129EPSS02</v>
      </c>
      <c r="L136" s="52" t="str">
        <f>CONCATENATE(U134,$AF$4)</f>
        <v>129EPSS23</v>
      </c>
      <c r="M136" s="52" t="str">
        <f>CONCATENATE(U134,$AG$4)</f>
        <v>129EPSS44</v>
      </c>
      <c r="N136" s="52" t="str">
        <f>CONCATENATE(U134,$AH$4)</f>
        <v>129EPSS18</v>
      </c>
      <c r="O136" s="52" t="str">
        <f>CONCATENATE(U134,$AI$4)</f>
        <v>129EPSS05</v>
      </c>
      <c r="P136" s="52" t="str">
        <f>CONCATENATE(U134,$AJ$4)</f>
        <v>129EPSS17</v>
      </c>
      <c r="Q136" s="52" t="str">
        <f>CONCATENATE(U134,$AK$4)</f>
        <v>129ESS118</v>
      </c>
      <c r="R136" s="52" t="str">
        <f>CONCATENATE(U134,$AL$4)</f>
        <v>129EPSS33</v>
      </c>
      <c r="S136" s="720" t="s">
        <v>41</v>
      </c>
      <c r="T136" s="720" t="s">
        <v>234</v>
      </c>
      <c r="U136" s="739">
        <v>266</v>
      </c>
      <c r="V136" s="707">
        <f>IFERROR(VLOOKUP(B138,$AN$10:$AR$932,5,0),0)</f>
        <v>14637</v>
      </c>
      <c r="W136" s="708">
        <f>IFERROR(VLOOKUP(C138,$AN$10:$AR$932,5,0),0)</f>
        <v>0</v>
      </c>
      <c r="X136" s="708">
        <f>IFERROR(VLOOKUP(D138,$AN$10:$AR$932,5,0),0)</f>
        <v>0</v>
      </c>
      <c r="Y136" s="708">
        <f>IFERROR(VLOOKUP(E138,$AN$10:$AR$932,5,0),0)</f>
        <v>0</v>
      </c>
      <c r="Z136" s="708">
        <f>IFERROR(VLOOKUP(F138,$AN$10:$AR$932,5,0),0)</f>
        <v>0</v>
      </c>
      <c r="AA136" s="753">
        <f>IFERROR(VLOOKUP(G138,$AN$10:$AR$932,5,0),0)</f>
        <v>0</v>
      </c>
      <c r="AB136" s="707">
        <f>IFERROR(VLOOKUP(H138,$AN$10:$AR$932,5,0),0)</f>
        <v>452</v>
      </c>
      <c r="AC136" s="708">
        <f>IFERROR(VLOOKUP(I138,$AN$10:$AR$932,5,0),0)</f>
        <v>199</v>
      </c>
      <c r="AD136" s="708">
        <f>IFERROR(VLOOKUP(J138,$AN$10:$AR$932,5,0),0)</f>
        <v>164</v>
      </c>
      <c r="AE136" s="708">
        <f>IFERROR(VLOOKUP(K138,$AN$10:$AR$932,5,0),0)</f>
        <v>157</v>
      </c>
      <c r="AF136" s="708">
        <f>IFERROR(VLOOKUP(L138,$AN$10:$AR$932,5,0),0)</f>
        <v>3</v>
      </c>
      <c r="AG136" s="708">
        <f>IFERROR(VLOOKUP(M138,$AN$10:$AR$932,5,0),0)</f>
        <v>258</v>
      </c>
      <c r="AH136" s="708">
        <f>IFERROR(VLOOKUP(N138,$AN$10:$AR$932,5,0),0)</f>
        <v>0</v>
      </c>
      <c r="AI136" s="708">
        <f>IFERROR(VLOOKUP(O138,$AN$10:$AR$932,5,0),0)</f>
        <v>9</v>
      </c>
      <c r="AJ136" s="708">
        <f>IFERROR(VLOOKUP(P138,$AN$10:$AR$932,5,0),0)</f>
        <v>0</v>
      </c>
      <c r="AK136" s="708">
        <f>IFERROR(VLOOKUP(Q138,$AN$10:$AR$932,5,0),0)</f>
        <v>0</v>
      </c>
      <c r="AL136" s="753">
        <f>IFERROR(VLOOKUP(R138,$AN$10:$AR$932,5,0),0)</f>
        <v>0</v>
      </c>
      <c r="AM136" s="758">
        <f t="shared" si="23"/>
        <v>15879</v>
      </c>
      <c r="AN136" s="52" t="str">
        <f t="shared" si="17"/>
        <v>31EPSS40</v>
      </c>
      <c r="AO136" s="487" t="s">
        <v>286</v>
      </c>
      <c r="AP136" s="489">
        <v>31</v>
      </c>
      <c r="AQ136" s="487" t="s">
        <v>889</v>
      </c>
      <c r="AR136" s="488">
        <v>5026</v>
      </c>
    </row>
    <row r="137" spans="2:44">
      <c r="B137" s="52" t="str">
        <f>CONCATENATE(U135,$V$4)</f>
        <v>212EPSS40</v>
      </c>
      <c r="C137" s="52" t="str">
        <f>CONCATENATE(U135,$W$4)</f>
        <v>212EPSI03</v>
      </c>
      <c r="D137" s="52" t="str">
        <f>CONCATENATE(U135,$X$4)</f>
        <v>212ESS002</v>
      </c>
      <c r="E137" s="52" t="str">
        <f>CONCATENATE(U135,$Y$4)</f>
        <v>212ESS024</v>
      </c>
      <c r="F137" s="52" t="str">
        <f>CONCATENATE(U135,$Z$4)</f>
        <v>212ESS091</v>
      </c>
      <c r="G137" s="52" t="str">
        <f>CONCATENATE(U135,$AA$4)</f>
        <v>212EPSS41</v>
      </c>
      <c r="H137" s="52" t="str">
        <f>CONCATENATE(U135,$AB$4)</f>
        <v>212EPSS10</v>
      </c>
      <c r="I137" s="52" t="str">
        <f>CONCATENATE(U135,$AC$4)</f>
        <v>212EPSS16</v>
      </c>
      <c r="J137" s="52" t="str">
        <f>CONCATENATE(U135,$AD$4)</f>
        <v>212EPSS37</v>
      </c>
      <c r="K137" s="52" t="str">
        <f>CONCATENATE(U135,$AE$4)</f>
        <v>212EPSS02</v>
      </c>
      <c r="L137" s="52" t="str">
        <f>CONCATENATE(U135,$AF$4)</f>
        <v>212EPSS23</v>
      </c>
      <c r="M137" s="52" t="str">
        <f>CONCATENATE(U135,$AG$4)</f>
        <v>212EPSS44</v>
      </c>
      <c r="N137" s="52" t="str">
        <f>CONCATENATE(U135,$AH$4)</f>
        <v>212EPSS18</v>
      </c>
      <c r="O137" s="52" t="str">
        <f>CONCATENATE(U135,$AI$4)</f>
        <v>212EPSS05</v>
      </c>
      <c r="P137" s="52" t="str">
        <f>CONCATENATE(U135,$AJ$4)</f>
        <v>212EPSS17</v>
      </c>
      <c r="Q137" s="52" t="str">
        <f>CONCATENATE(U135,$AK$4)</f>
        <v>212ESS118</v>
      </c>
      <c r="R137" s="52" t="str">
        <f>CONCATENATE(U135,$AL$4)</f>
        <v>212EPSS33</v>
      </c>
      <c r="S137" s="720" t="s">
        <v>43</v>
      </c>
      <c r="T137" s="720" t="s">
        <v>234</v>
      </c>
      <c r="U137" s="739">
        <v>308</v>
      </c>
      <c r="V137" s="707">
        <f>IFERROR(VLOOKUP(B139,$AN$10:$AR$932,5,0),0)</f>
        <v>11467</v>
      </c>
      <c r="W137" s="708">
        <f>IFERROR(VLOOKUP(C139,$AN$10:$AR$932,5,0),0)</f>
        <v>0</v>
      </c>
      <c r="X137" s="708">
        <f>IFERROR(VLOOKUP(D139,$AN$10:$AR$932,5,0),0)</f>
        <v>0</v>
      </c>
      <c r="Y137" s="708">
        <f>IFERROR(VLOOKUP(E139,$AN$10:$AR$932,5,0),0)</f>
        <v>0</v>
      </c>
      <c r="Z137" s="708">
        <f>IFERROR(VLOOKUP(F139,$AN$10:$AR$932,5,0),0)</f>
        <v>0</v>
      </c>
      <c r="AA137" s="753">
        <f>IFERROR(VLOOKUP(G139,$AN$10:$AR$932,5,0),0)</f>
        <v>0</v>
      </c>
      <c r="AB137" s="707">
        <f>IFERROR(VLOOKUP(H139,$AN$10:$AR$932,5,0),0)</f>
        <v>790</v>
      </c>
      <c r="AC137" s="708">
        <f>IFERROR(VLOOKUP(I139,$AN$10:$AR$932,5,0),0)</f>
        <v>1</v>
      </c>
      <c r="AD137" s="708">
        <f>IFERROR(VLOOKUP(J139,$AN$10:$AR$932,5,0),0)</f>
        <v>283</v>
      </c>
      <c r="AE137" s="708">
        <f>IFERROR(VLOOKUP(K139,$AN$10:$AR$932,5,0),0)</f>
        <v>139</v>
      </c>
      <c r="AF137" s="708">
        <f>IFERROR(VLOOKUP(L139,$AN$10:$AR$932,5,0),0)</f>
        <v>0</v>
      </c>
      <c r="AG137" s="708">
        <f>IFERROR(VLOOKUP(M139,$AN$10:$AR$932,5,0),0)</f>
        <v>247</v>
      </c>
      <c r="AH137" s="708">
        <f>IFERROR(VLOOKUP(N139,$AN$10:$AR$932,5,0),0)</f>
        <v>0</v>
      </c>
      <c r="AI137" s="708">
        <f>IFERROR(VLOOKUP(O139,$AN$10:$AR$932,5,0),0)</f>
        <v>1</v>
      </c>
      <c r="AJ137" s="708">
        <f>IFERROR(VLOOKUP(P139,$AN$10:$AR$932,5,0),0)</f>
        <v>0</v>
      </c>
      <c r="AK137" s="708">
        <f>IFERROR(VLOOKUP(Q139,$AN$10:$AR$932,5,0),0)</f>
        <v>0</v>
      </c>
      <c r="AL137" s="753">
        <f>IFERROR(VLOOKUP(R139,$AN$10:$AR$932,5,0),0)</f>
        <v>0</v>
      </c>
      <c r="AM137" s="758">
        <f t="shared" si="23"/>
        <v>12928</v>
      </c>
      <c r="AN137" s="52" t="str">
        <f t="shared" si="17"/>
        <v>31EPSS44</v>
      </c>
      <c r="AO137" s="487" t="s">
        <v>286</v>
      </c>
      <c r="AP137" s="489">
        <v>31</v>
      </c>
      <c r="AQ137" s="487" t="s">
        <v>1069</v>
      </c>
      <c r="AR137" s="488">
        <v>473</v>
      </c>
    </row>
    <row r="138" spans="2:44">
      <c r="B138" s="52" t="str">
        <f>CONCATENATE(U136,$V$4)</f>
        <v>266EPSS40</v>
      </c>
      <c r="C138" s="52" t="str">
        <f>CONCATENATE(U136,$W$4)</f>
        <v>266EPSI03</v>
      </c>
      <c r="D138" s="52" t="str">
        <f>CONCATENATE(U136,$X$4)</f>
        <v>266ESS002</v>
      </c>
      <c r="E138" s="52" t="str">
        <f>CONCATENATE(U136,$Y$4)</f>
        <v>266ESS024</v>
      </c>
      <c r="F138" s="52" t="str">
        <f>CONCATENATE(U136,$Z$4)</f>
        <v>266ESS091</v>
      </c>
      <c r="G138" s="52" t="str">
        <f>CONCATENATE(U136,$AA$4)</f>
        <v>266EPSS41</v>
      </c>
      <c r="H138" s="52" t="str">
        <f>CONCATENATE(U136,$AB$4)</f>
        <v>266EPSS10</v>
      </c>
      <c r="I138" s="52" t="str">
        <f>CONCATENATE(U136,$AC$4)</f>
        <v>266EPSS16</v>
      </c>
      <c r="J138" s="52" t="str">
        <f>CONCATENATE(U136,$AD$4)</f>
        <v>266EPSS37</v>
      </c>
      <c r="K138" s="52" t="str">
        <f>CONCATENATE(U136,$AE$4)</f>
        <v>266EPSS02</v>
      </c>
      <c r="L138" s="52" t="str">
        <f>CONCATENATE(U136,$AF$4)</f>
        <v>266EPSS23</v>
      </c>
      <c r="M138" s="52" t="str">
        <f>CONCATENATE(U136,$AG$4)</f>
        <v>266EPSS44</v>
      </c>
      <c r="N138" s="52" t="str">
        <f>CONCATENATE(U136,$AH$4)</f>
        <v>266EPSS18</v>
      </c>
      <c r="O138" s="52" t="str">
        <f>CONCATENATE(U136,$AI$4)</f>
        <v>266EPSS05</v>
      </c>
      <c r="P138" s="52" t="str">
        <f>CONCATENATE(U136,$AJ$4)</f>
        <v>266EPSS17</v>
      </c>
      <c r="Q138" s="52" t="str">
        <f>CONCATENATE(U136,$AK$4)</f>
        <v>266ESS118</v>
      </c>
      <c r="R138" s="52" t="str">
        <f>CONCATENATE(U136,$AL$4)</f>
        <v>266EPSS33</v>
      </c>
      <c r="S138" s="720" t="s">
        <v>221</v>
      </c>
      <c r="T138" s="720" t="s">
        <v>234</v>
      </c>
      <c r="U138" s="739">
        <v>360</v>
      </c>
      <c r="V138" s="707">
        <f>IFERROR(VLOOKUP(B140,$AN$10:$AR$932,5,0),0)</f>
        <v>36345</v>
      </c>
      <c r="W138" s="708">
        <f>IFERROR(VLOOKUP(C140,$AN$10:$AR$932,5,0),0)</f>
        <v>0</v>
      </c>
      <c r="X138" s="708">
        <f>IFERROR(VLOOKUP(D140,$AN$10:$AR$932,5,0),0)</f>
        <v>0</v>
      </c>
      <c r="Y138" s="708">
        <f>IFERROR(VLOOKUP(E140,$AN$10:$AR$932,5,0),0)</f>
        <v>0</v>
      </c>
      <c r="Z138" s="708">
        <f>IFERROR(VLOOKUP(F140,$AN$10:$AR$932,5,0),0)</f>
        <v>0</v>
      </c>
      <c r="AA138" s="753">
        <f>IFERROR(VLOOKUP(G140,$AN$10:$AR$932,5,0),0)</f>
        <v>2</v>
      </c>
      <c r="AB138" s="707">
        <f>IFERROR(VLOOKUP(H140,$AN$10:$AR$932,5,0),0)</f>
        <v>1272</v>
      </c>
      <c r="AC138" s="708">
        <f>IFERROR(VLOOKUP(I140,$AN$10:$AR$932,5,0),0)</f>
        <v>555</v>
      </c>
      <c r="AD138" s="708">
        <f>IFERROR(VLOOKUP(J140,$AN$10:$AR$932,5,0),0)</f>
        <v>381</v>
      </c>
      <c r="AE138" s="708">
        <f>IFERROR(VLOOKUP(K140,$AN$10:$AR$932,5,0),0)</f>
        <v>865</v>
      </c>
      <c r="AF138" s="708">
        <f>IFERROR(VLOOKUP(L140,$AN$10:$AR$932,5,0),0)</f>
        <v>94</v>
      </c>
      <c r="AG138" s="708">
        <f>IFERROR(VLOOKUP(M140,$AN$10:$AR$932,5,0),0)</f>
        <v>1257</v>
      </c>
      <c r="AH138" s="708">
        <f>IFERROR(VLOOKUP(N140,$AN$10:$AR$932,5,0),0)</f>
        <v>9</v>
      </c>
      <c r="AI138" s="708">
        <f>IFERROR(VLOOKUP(O140,$AN$10:$AR$932,5,0),0)</f>
        <v>23</v>
      </c>
      <c r="AJ138" s="708">
        <f>IFERROR(VLOOKUP(P140,$AN$10:$AR$932,5,0),0)</f>
        <v>0</v>
      </c>
      <c r="AK138" s="708">
        <f>IFERROR(VLOOKUP(Q140,$AN$10:$AR$932,5,0),0)</f>
        <v>0</v>
      </c>
      <c r="AL138" s="753">
        <f>IFERROR(VLOOKUP(R140,$AN$10:$AR$932,5,0),0)</f>
        <v>0</v>
      </c>
      <c r="AM138" s="758">
        <f t="shared" si="23"/>
        <v>40803</v>
      </c>
      <c r="AN138" s="52" t="str">
        <f t="shared" si="17"/>
        <v>31ESS024</v>
      </c>
      <c r="AO138" s="487" t="s">
        <v>286</v>
      </c>
      <c r="AP138" s="489">
        <v>31</v>
      </c>
      <c r="AQ138" s="487" t="s">
        <v>3</v>
      </c>
      <c r="AR138" s="488">
        <v>11120</v>
      </c>
    </row>
    <row r="139" spans="2:44">
      <c r="B139" s="52" t="str">
        <f>CONCATENATE(U137,$V$4)</f>
        <v>308EPSS40</v>
      </c>
      <c r="C139" s="52" t="str">
        <f>CONCATENATE(U137,$W$4)</f>
        <v>308EPSI03</v>
      </c>
      <c r="D139" s="52" t="str">
        <f>CONCATENATE(U137,$X$4)</f>
        <v>308ESS002</v>
      </c>
      <c r="E139" s="52" t="str">
        <f>CONCATENATE(U137,$Y$4)</f>
        <v>308ESS024</v>
      </c>
      <c r="F139" s="52" t="str">
        <f>CONCATENATE(U137,$Z$4)</f>
        <v>308ESS091</v>
      </c>
      <c r="G139" s="52" t="str">
        <f>CONCATENATE(U137,$AA$4)</f>
        <v>308EPSS41</v>
      </c>
      <c r="H139" s="52" t="str">
        <f>CONCATENATE(U137,$AB$4)</f>
        <v>308EPSS10</v>
      </c>
      <c r="I139" s="52" t="str">
        <f>CONCATENATE(U137,$AC$4)</f>
        <v>308EPSS16</v>
      </c>
      <c r="J139" s="52" t="str">
        <f>CONCATENATE(U137,$AD$4)</f>
        <v>308EPSS37</v>
      </c>
      <c r="K139" s="52" t="str">
        <f>CONCATENATE(U137,$AE$4)</f>
        <v>308EPSS02</v>
      </c>
      <c r="L139" s="52" t="str">
        <f>CONCATENATE(U137,$AF$4)</f>
        <v>308EPSS23</v>
      </c>
      <c r="M139" s="52" t="str">
        <f>CONCATENATE(U137,$AG$4)</f>
        <v>308EPSS44</v>
      </c>
      <c r="N139" s="52" t="str">
        <f>CONCATENATE(U137,$AH$4)</f>
        <v>308EPSS18</v>
      </c>
      <c r="O139" s="52" t="str">
        <f>CONCATENATE(U137,$AI$4)</f>
        <v>308EPSS05</v>
      </c>
      <c r="P139" s="52" t="str">
        <f>CONCATENATE(U137,$AJ$4)</f>
        <v>308EPSS17</v>
      </c>
      <c r="Q139" s="52" t="str">
        <f>CONCATENATE(U137,$AK$4)</f>
        <v>308ESS118</v>
      </c>
      <c r="R139" s="52" t="str">
        <f>CONCATENATE(U137,$AL$4)</f>
        <v>308EPSS33</v>
      </c>
      <c r="S139" s="720" t="s">
        <v>47</v>
      </c>
      <c r="T139" s="720" t="s">
        <v>234</v>
      </c>
      <c r="U139" s="739">
        <v>380</v>
      </c>
      <c r="V139" s="707">
        <f>IFERROR(VLOOKUP(B141,$AN$10:$AR$932,5,0),0)</f>
        <v>8638</v>
      </c>
      <c r="W139" s="708">
        <f>IFERROR(VLOOKUP(C141,$AN$10:$AR$932,5,0),0)</f>
        <v>0</v>
      </c>
      <c r="X139" s="708">
        <f>IFERROR(VLOOKUP(D141,$AN$10:$AR$932,5,0),0)</f>
        <v>0</v>
      </c>
      <c r="Y139" s="708">
        <f>IFERROR(VLOOKUP(E141,$AN$10:$AR$932,5,0),0)</f>
        <v>0</v>
      </c>
      <c r="Z139" s="708">
        <f>IFERROR(VLOOKUP(F141,$AN$10:$AR$932,5,0),0)</f>
        <v>0</v>
      </c>
      <c r="AA139" s="753">
        <f>IFERROR(VLOOKUP(G141,$AN$10:$AR$932,5,0),0)</f>
        <v>0</v>
      </c>
      <c r="AB139" s="707">
        <f>IFERROR(VLOOKUP(H141,$AN$10:$AR$932,5,0),0)</f>
        <v>248</v>
      </c>
      <c r="AC139" s="708">
        <f>IFERROR(VLOOKUP(I141,$AN$10:$AR$932,5,0),0)</f>
        <v>1</v>
      </c>
      <c r="AD139" s="708">
        <f>IFERROR(VLOOKUP(J141,$AN$10:$AR$932,5,0),0)</f>
        <v>142</v>
      </c>
      <c r="AE139" s="708">
        <f>IFERROR(VLOOKUP(K141,$AN$10:$AR$932,5,0),0)</f>
        <v>0</v>
      </c>
      <c r="AF139" s="708">
        <f>IFERROR(VLOOKUP(L141,$AN$10:$AR$932,5,0),0)</f>
        <v>0</v>
      </c>
      <c r="AG139" s="708">
        <f>IFERROR(VLOOKUP(M141,$AN$10:$AR$932,5,0),0)</f>
        <v>60</v>
      </c>
      <c r="AH139" s="708">
        <f>IFERROR(VLOOKUP(N141,$AN$10:$AR$932,5,0),0)</f>
        <v>0</v>
      </c>
      <c r="AI139" s="708">
        <f>IFERROR(VLOOKUP(O141,$AN$10:$AR$932,5,0),0)</f>
        <v>0</v>
      </c>
      <c r="AJ139" s="708">
        <f>IFERROR(VLOOKUP(P141,$AN$10:$AR$932,5,0),0)</f>
        <v>0</v>
      </c>
      <c r="AK139" s="708">
        <f>IFERROR(VLOOKUP(Q141,$AN$10:$AR$932,5,0),0)</f>
        <v>0</v>
      </c>
      <c r="AL139" s="753">
        <f>IFERROR(VLOOKUP(R141,$AN$10:$AR$932,5,0),0)</f>
        <v>0</v>
      </c>
      <c r="AM139" s="758">
        <f t="shared" si="23"/>
        <v>9089</v>
      </c>
      <c r="AN139" s="52" t="str">
        <f t="shared" ref="AN139:AN202" si="24">CONCATENATE(AP139,AQ139)</f>
        <v>40EPSS37</v>
      </c>
      <c r="AO139" s="487" t="s">
        <v>286</v>
      </c>
      <c r="AP139" s="489">
        <v>40</v>
      </c>
      <c r="AQ139" s="487" t="s">
        <v>597</v>
      </c>
      <c r="AR139" s="488">
        <v>64</v>
      </c>
    </row>
    <row r="140" spans="2:44" ht="15.75" thickBot="1">
      <c r="B140" s="52" t="str">
        <f>CONCATENATE(U138,$V$4)</f>
        <v>360EPSS40</v>
      </c>
      <c r="C140" s="52" t="str">
        <f>CONCATENATE(U138,$W$4)</f>
        <v>360EPSI03</v>
      </c>
      <c r="D140" s="52" t="str">
        <f>CONCATENATE(U138,$X$4)</f>
        <v>360ESS002</v>
      </c>
      <c r="E140" s="52" t="str">
        <f>CONCATENATE(U138,$Y$4)</f>
        <v>360ESS024</v>
      </c>
      <c r="F140" s="52" t="str">
        <f>CONCATENATE(U138,$Z$4)</f>
        <v>360ESS091</v>
      </c>
      <c r="G140" s="52" t="str">
        <f>CONCATENATE(U138,$AA$4)</f>
        <v>360EPSS41</v>
      </c>
      <c r="H140" s="52" t="str">
        <f>CONCATENATE(U138,$AB$4)</f>
        <v>360EPSS10</v>
      </c>
      <c r="I140" s="52" t="str">
        <f>CONCATENATE(U138,$AC$4)</f>
        <v>360EPSS16</v>
      </c>
      <c r="J140" s="52" t="str">
        <f>CONCATENATE(U138,$AD$4)</f>
        <v>360EPSS37</v>
      </c>
      <c r="K140" s="52" t="str">
        <f>CONCATENATE(U138,$AE$4)</f>
        <v>360EPSS02</v>
      </c>
      <c r="L140" s="52" t="str">
        <f>CONCATENATE(U138,$AF$4)</f>
        <v>360EPSS23</v>
      </c>
      <c r="M140" s="52" t="str">
        <f>CONCATENATE(U138,$AG$4)</f>
        <v>360EPSS44</v>
      </c>
      <c r="N140" s="52" t="str">
        <f>CONCATENATE(U138,$AH$4)</f>
        <v>360EPSS18</v>
      </c>
      <c r="O140" s="52" t="str">
        <f>CONCATENATE(U138,$AI$4)</f>
        <v>360EPSS05</v>
      </c>
      <c r="P140" s="52" t="str">
        <f>CONCATENATE(U138,$AJ$4)</f>
        <v>360EPSS17</v>
      </c>
      <c r="Q140" s="52" t="str">
        <f>CONCATENATE(U138,$AK$4)</f>
        <v>360ESS118</v>
      </c>
      <c r="R140" s="52" t="str">
        <f>CONCATENATE(U138,$AL$4)</f>
        <v>360EPSS33</v>
      </c>
      <c r="S140" s="720" t="s">
        <v>91</v>
      </c>
      <c r="T140" s="720" t="s">
        <v>234</v>
      </c>
      <c r="U140" s="739">
        <v>631</v>
      </c>
      <c r="V140" s="711">
        <f>IFERROR(VLOOKUP(B142,$AN$10:$AR$932,5,0),0)</f>
        <v>5062</v>
      </c>
      <c r="W140" s="712">
        <f>IFERROR(VLOOKUP(C142,$AN$10:$AR$932,5,0),0)</f>
        <v>0</v>
      </c>
      <c r="X140" s="712">
        <f>IFERROR(VLOOKUP(D142,$AN$10:$AR$932,5,0),0)</f>
        <v>0</v>
      </c>
      <c r="Y140" s="712">
        <f>IFERROR(VLOOKUP(E142,$AN$10:$AR$932,5,0),0)</f>
        <v>0</v>
      </c>
      <c r="Z140" s="712">
        <f>IFERROR(VLOOKUP(F142,$AN$10:$AR$932,5,0),0)</f>
        <v>0</v>
      </c>
      <c r="AA140" s="754">
        <f>IFERROR(VLOOKUP(G142,$AN$10:$AR$932,5,0),0)</f>
        <v>0</v>
      </c>
      <c r="AB140" s="711">
        <f>IFERROR(VLOOKUP(H142,$AN$10:$AR$932,5,0),0)</f>
        <v>217</v>
      </c>
      <c r="AC140" s="712">
        <f>IFERROR(VLOOKUP(I142,$AN$10:$AR$932,5,0),0)</f>
        <v>72</v>
      </c>
      <c r="AD140" s="712">
        <f>IFERROR(VLOOKUP(J142,$AN$10:$AR$932,5,0),0)</f>
        <v>66</v>
      </c>
      <c r="AE140" s="712">
        <f>IFERROR(VLOOKUP(K142,$AN$10:$AR$932,5,0),0)</f>
        <v>0</v>
      </c>
      <c r="AF140" s="712">
        <f>IFERROR(VLOOKUP(L142,$AN$10:$AR$932,5,0),0)</f>
        <v>0</v>
      </c>
      <c r="AG140" s="712">
        <f>IFERROR(VLOOKUP(M142,$AN$10:$AR$932,5,0),0)</f>
        <v>96</v>
      </c>
      <c r="AH140" s="712">
        <f>IFERROR(VLOOKUP(N142,$AN$10:$AR$932,5,0),0)</f>
        <v>0</v>
      </c>
      <c r="AI140" s="712">
        <f>IFERROR(VLOOKUP(O142,$AN$10:$AR$932,5,0),0)</f>
        <v>6</v>
      </c>
      <c r="AJ140" s="712">
        <f>IFERROR(VLOOKUP(P142,$AN$10:$AR$932,5,0),0)</f>
        <v>0</v>
      </c>
      <c r="AK140" s="712">
        <f>IFERROR(VLOOKUP(Q142,$AN$10:$AR$932,5,0),0)</f>
        <v>0</v>
      </c>
      <c r="AL140" s="754">
        <f>IFERROR(VLOOKUP(R142,$AN$10:$AR$932,5,0),0)</f>
        <v>0</v>
      </c>
      <c r="AM140" s="758">
        <f t="shared" si="23"/>
        <v>5519</v>
      </c>
      <c r="AN140" s="52" t="str">
        <f t="shared" si="24"/>
        <v>40EPSS40</v>
      </c>
      <c r="AO140" s="487" t="s">
        <v>286</v>
      </c>
      <c r="AP140" s="489">
        <v>40</v>
      </c>
      <c r="AQ140" s="487" t="s">
        <v>889</v>
      </c>
      <c r="AR140" s="488">
        <v>3137</v>
      </c>
    </row>
    <row r="141" spans="2:44">
      <c r="B141" s="52" t="str">
        <f>CONCATENATE(U139,$V$4)</f>
        <v>380EPSS40</v>
      </c>
      <c r="C141" s="52" t="str">
        <f>CONCATENATE(U139,$W$4)</f>
        <v>380EPSI03</v>
      </c>
      <c r="D141" s="52" t="str">
        <f>CONCATENATE(U139,$X$4)</f>
        <v>380ESS002</v>
      </c>
      <c r="E141" s="52" t="str">
        <f>CONCATENATE(U139,$Y$4)</f>
        <v>380ESS024</v>
      </c>
      <c r="F141" s="52" t="str">
        <f>CONCATENATE(U139,$Z$4)</f>
        <v>380ESS091</v>
      </c>
      <c r="G141" s="52" t="str">
        <f>CONCATENATE(U139,$AA$4)</f>
        <v>380EPSS41</v>
      </c>
      <c r="H141" s="52" t="str">
        <f>CONCATENATE(U139,$AB$4)</f>
        <v>380EPSS10</v>
      </c>
      <c r="I141" s="52" t="str">
        <f>CONCATENATE(U139,$AC$4)</f>
        <v>380EPSS16</v>
      </c>
      <c r="J141" s="52" t="str">
        <f>CONCATENATE(U139,$AD$4)</f>
        <v>380EPSS37</v>
      </c>
      <c r="K141" s="52" t="str">
        <f>CONCATENATE(U139,$AE$4)</f>
        <v>380EPSS02</v>
      </c>
      <c r="L141" s="52" t="str">
        <f>CONCATENATE(U139,$AF$4)</f>
        <v>380EPSS23</v>
      </c>
      <c r="M141" s="52" t="str">
        <f>CONCATENATE(U139,$AG$4)</f>
        <v>380EPSS44</v>
      </c>
      <c r="N141" s="52" t="str">
        <f>CONCATENATE(U139,$AH$4)</f>
        <v>380EPSS18</v>
      </c>
      <c r="O141" s="52" t="str">
        <f>CONCATENATE(U139,$AI$4)</f>
        <v>380EPSS05</v>
      </c>
      <c r="P141" s="52" t="str">
        <f>CONCATENATE(U139,$AJ$4)</f>
        <v>380EPSS17</v>
      </c>
      <c r="Q141" s="52" t="str">
        <f>CONCATENATE(U139,$AK$4)</f>
        <v>380ESS118</v>
      </c>
      <c r="R141" s="52" t="str">
        <f>CONCATENATE(U139,$AL$4)</f>
        <v>380EPSS33</v>
      </c>
      <c r="AN141" s="52" t="str">
        <f t="shared" si="24"/>
        <v>40EPSS41</v>
      </c>
      <c r="AO141" s="487" t="s">
        <v>286</v>
      </c>
      <c r="AP141" s="489">
        <v>40</v>
      </c>
      <c r="AQ141" s="487" t="s">
        <v>926</v>
      </c>
      <c r="AR141" s="488">
        <v>48</v>
      </c>
    </row>
    <row r="142" spans="2:44" ht="18">
      <c r="B142" s="52" t="str">
        <f>CONCATENATE(U140,$V$4)</f>
        <v>631EPSS40</v>
      </c>
      <c r="C142" s="52" t="str">
        <f>CONCATENATE(U140,$W$4)</f>
        <v>631EPSI03</v>
      </c>
      <c r="D142" s="52" t="str">
        <f>CONCATENATE(U140,$X$4)</f>
        <v>631ESS002</v>
      </c>
      <c r="E142" s="52" t="str">
        <f>CONCATENATE(U140,$Y$4)</f>
        <v>631ESS024</v>
      </c>
      <c r="F142" s="52" t="str">
        <f>CONCATENATE(U140,$Z$4)</f>
        <v>631ESS091</v>
      </c>
      <c r="G142" s="52" t="str">
        <f>CONCATENATE(U140,$AA$4)</f>
        <v>631EPSS41</v>
      </c>
      <c r="H142" s="52" t="str">
        <f>CONCATENATE(U140,$AB$4)</f>
        <v>631EPSS10</v>
      </c>
      <c r="I142" s="52" t="str">
        <f>CONCATENATE(U140,$AC$4)</f>
        <v>631EPSS16</v>
      </c>
      <c r="J142" s="52" t="str">
        <f>CONCATENATE(U140,$AD$4)</f>
        <v>631EPSS37</v>
      </c>
      <c r="K142" s="52" t="str">
        <f>CONCATENATE(U140,$AE$4)</f>
        <v>631EPSS02</v>
      </c>
      <c r="L142" s="52" t="str">
        <f>CONCATENATE(U140,$AF$4)</f>
        <v>631EPSS23</v>
      </c>
      <c r="M142" s="52" t="str">
        <f>CONCATENATE(U140,$AG$4)</f>
        <v>631EPSS44</v>
      </c>
      <c r="N142" s="52" t="str">
        <f>CONCATENATE(U140,$AH$4)</f>
        <v>631EPSS18</v>
      </c>
      <c r="O142" s="52" t="str">
        <f>CONCATENATE(U140,$AI$4)</f>
        <v>631EPSS05</v>
      </c>
      <c r="P142" s="52" t="str">
        <f>CONCATENATE(U140,$AJ$4)</f>
        <v>631EPSS17</v>
      </c>
      <c r="Q142" s="52" t="str">
        <f>CONCATENATE(U140,$AK$4)</f>
        <v>631ESS118</v>
      </c>
      <c r="R142" s="52" t="str">
        <f>CONCATENATE(U140,$AL$4)</f>
        <v>631EPSS33</v>
      </c>
      <c r="S142" s="457" t="s">
        <v>910</v>
      </c>
      <c r="T142" s="599" t="str">
        <f>'1.COBERTURA  DANE'!C1</f>
        <v>Diciembre 2017</v>
      </c>
      <c r="U142" s="599"/>
      <c r="AN142" s="52" t="str">
        <f t="shared" si="24"/>
        <v>40EPSS44</v>
      </c>
      <c r="AO142" s="487" t="s">
        <v>286</v>
      </c>
      <c r="AP142" s="489">
        <v>40</v>
      </c>
      <c r="AQ142" s="487" t="s">
        <v>1069</v>
      </c>
      <c r="AR142" s="488">
        <v>103</v>
      </c>
    </row>
    <row r="143" spans="2:44">
      <c r="S143" s="459"/>
      <c r="T143" s="600" t="s">
        <v>1063</v>
      </c>
      <c r="U143" s="600"/>
      <c r="AN143" s="52" t="str">
        <f t="shared" si="24"/>
        <v>40ESS024</v>
      </c>
      <c r="AO143" s="487" t="s">
        <v>286</v>
      </c>
      <c r="AP143" s="489">
        <v>40</v>
      </c>
      <c r="AQ143" s="487" t="s">
        <v>3</v>
      </c>
      <c r="AR143" s="488">
        <v>10574</v>
      </c>
    </row>
    <row r="144" spans="2:44">
      <c r="S144" s="460" t="s">
        <v>1079</v>
      </c>
      <c r="T144" s="601" t="s">
        <v>1078</v>
      </c>
      <c r="U144" s="601"/>
      <c r="AN144" s="52" t="str">
        <f t="shared" si="24"/>
        <v>190EPSS37</v>
      </c>
      <c r="AO144" s="487" t="s">
        <v>286</v>
      </c>
      <c r="AP144" s="489">
        <v>190</v>
      </c>
      <c r="AQ144" s="487" t="s">
        <v>597</v>
      </c>
      <c r="AR144" s="488">
        <v>79</v>
      </c>
    </row>
    <row r="145" spans="40:44">
      <c r="AN145" s="52" t="str">
        <f t="shared" si="24"/>
        <v>190EPSS40</v>
      </c>
      <c r="AO145" s="487" t="s">
        <v>286</v>
      </c>
      <c r="AP145" s="489">
        <v>190</v>
      </c>
      <c r="AQ145" s="487" t="s">
        <v>889</v>
      </c>
      <c r="AR145" s="488">
        <v>6451</v>
      </c>
    </row>
    <row r="146" spans="40:44">
      <c r="AN146" s="52" t="str">
        <f t="shared" si="24"/>
        <v>190EPSS44</v>
      </c>
      <c r="AO146" s="487" t="s">
        <v>286</v>
      </c>
      <c r="AP146" s="489">
        <v>190</v>
      </c>
      <c r="AQ146" s="487" t="s">
        <v>1069</v>
      </c>
      <c r="AR146" s="488">
        <v>214</v>
      </c>
    </row>
    <row r="147" spans="40:44">
      <c r="AN147" s="52" t="str">
        <f t="shared" si="24"/>
        <v>604EPSS37</v>
      </c>
      <c r="AO147" s="487" t="s">
        <v>286</v>
      </c>
      <c r="AP147" s="489">
        <v>604</v>
      </c>
      <c r="AQ147" s="487" t="s">
        <v>597</v>
      </c>
      <c r="AR147" s="488">
        <v>98</v>
      </c>
    </row>
    <row r="148" spans="40:44">
      <c r="AN148" s="52" t="str">
        <f t="shared" si="24"/>
        <v>604EPSS40</v>
      </c>
      <c r="AO148" s="487" t="s">
        <v>286</v>
      </c>
      <c r="AP148" s="489">
        <v>604</v>
      </c>
      <c r="AQ148" s="487" t="s">
        <v>889</v>
      </c>
      <c r="AR148" s="488">
        <v>4730</v>
      </c>
    </row>
    <row r="149" spans="40:44">
      <c r="AN149" s="52" t="str">
        <f t="shared" si="24"/>
        <v>604EPSS41</v>
      </c>
      <c r="AO149" s="487" t="s">
        <v>286</v>
      </c>
      <c r="AP149" s="489">
        <v>604</v>
      </c>
      <c r="AQ149" s="487" t="s">
        <v>926</v>
      </c>
      <c r="AR149" s="488">
        <v>51</v>
      </c>
    </row>
    <row r="150" spans="40:44">
      <c r="AN150" s="52" t="str">
        <f t="shared" si="24"/>
        <v>604EPSS44</v>
      </c>
      <c r="AO150" s="487" t="s">
        <v>286</v>
      </c>
      <c r="AP150" s="489">
        <v>604</v>
      </c>
      <c r="AQ150" s="487" t="s">
        <v>1069</v>
      </c>
      <c r="AR150" s="488">
        <v>364</v>
      </c>
    </row>
    <row r="151" spans="40:44">
      <c r="AN151" s="52" t="str">
        <f t="shared" si="24"/>
        <v>604ESS024</v>
      </c>
      <c r="AO151" s="487" t="s">
        <v>286</v>
      </c>
      <c r="AP151" s="489">
        <v>604</v>
      </c>
      <c r="AQ151" s="487" t="s">
        <v>3</v>
      </c>
      <c r="AR151" s="488">
        <v>13641</v>
      </c>
    </row>
    <row r="152" spans="40:44">
      <c r="AN152" s="52" t="str">
        <f t="shared" si="24"/>
        <v>670EPSS37</v>
      </c>
      <c r="AO152" s="487" t="s">
        <v>286</v>
      </c>
      <c r="AP152" s="489">
        <v>670</v>
      </c>
      <c r="AQ152" s="487" t="s">
        <v>597</v>
      </c>
      <c r="AR152" s="488">
        <v>153</v>
      </c>
    </row>
    <row r="153" spans="40:44">
      <c r="AN153" s="52" t="str">
        <f t="shared" si="24"/>
        <v>670EPSS40</v>
      </c>
      <c r="AO153" s="487" t="s">
        <v>286</v>
      </c>
      <c r="AP153" s="489">
        <v>670</v>
      </c>
      <c r="AQ153" s="487" t="s">
        <v>889</v>
      </c>
      <c r="AR153" s="488">
        <v>12778</v>
      </c>
    </row>
    <row r="154" spans="40:44">
      <c r="AN154" s="52" t="str">
        <f t="shared" si="24"/>
        <v>670EPSS44</v>
      </c>
      <c r="AO154" s="487" t="s">
        <v>286</v>
      </c>
      <c r="AP154" s="489">
        <v>670</v>
      </c>
      <c r="AQ154" s="487" t="s">
        <v>1069</v>
      </c>
      <c r="AR154" s="488">
        <v>620</v>
      </c>
    </row>
    <row r="155" spans="40:44">
      <c r="AN155" s="52" t="str">
        <f t="shared" si="24"/>
        <v>690EPSS37</v>
      </c>
      <c r="AO155" s="487" t="s">
        <v>286</v>
      </c>
      <c r="AP155" s="489">
        <v>690</v>
      </c>
      <c r="AQ155" s="487" t="s">
        <v>597</v>
      </c>
      <c r="AR155" s="488">
        <v>74</v>
      </c>
    </row>
    <row r="156" spans="40:44">
      <c r="AN156" s="52" t="str">
        <f t="shared" si="24"/>
        <v>690EPSS40</v>
      </c>
      <c r="AO156" s="487" t="s">
        <v>286</v>
      </c>
      <c r="AP156" s="489">
        <v>690</v>
      </c>
      <c r="AQ156" s="487" t="s">
        <v>889</v>
      </c>
      <c r="AR156" s="488">
        <v>6429</v>
      </c>
    </row>
    <row r="157" spans="40:44">
      <c r="AN157" s="52" t="str">
        <f t="shared" si="24"/>
        <v>690EPSS44</v>
      </c>
      <c r="AO157" s="487" t="s">
        <v>286</v>
      </c>
      <c r="AP157" s="489">
        <v>690</v>
      </c>
      <c r="AQ157" s="487" t="s">
        <v>1069</v>
      </c>
      <c r="AR157" s="488">
        <v>138</v>
      </c>
    </row>
    <row r="158" spans="40:44">
      <c r="AN158" s="52" t="str">
        <f t="shared" si="24"/>
        <v>736EPSI03</v>
      </c>
      <c r="AO158" s="487" t="s">
        <v>286</v>
      </c>
      <c r="AP158" s="489">
        <v>736</v>
      </c>
      <c r="AQ158" s="487" t="s">
        <v>5</v>
      </c>
      <c r="AR158" s="488">
        <v>1738</v>
      </c>
    </row>
    <row r="159" spans="40:44">
      <c r="AN159" s="52" t="str">
        <f t="shared" si="24"/>
        <v>736EPSS16</v>
      </c>
      <c r="AO159" s="487" t="s">
        <v>286</v>
      </c>
      <c r="AP159" s="489">
        <v>736</v>
      </c>
      <c r="AQ159" s="487" t="s">
        <v>587</v>
      </c>
      <c r="AR159" s="488">
        <v>3</v>
      </c>
    </row>
    <row r="160" spans="40:44">
      <c r="AN160" s="52" t="str">
        <f t="shared" si="24"/>
        <v>736EPSS37</v>
      </c>
      <c r="AO160" s="487" t="s">
        <v>286</v>
      </c>
      <c r="AP160" s="489">
        <v>736</v>
      </c>
      <c r="AQ160" s="487" t="s">
        <v>597</v>
      </c>
      <c r="AR160" s="488">
        <v>244</v>
      </c>
    </row>
    <row r="161" spans="40:44">
      <c r="AN161" s="52" t="str">
        <f t="shared" si="24"/>
        <v>736EPSS40</v>
      </c>
      <c r="AO161" s="487" t="s">
        <v>286</v>
      </c>
      <c r="AP161" s="489">
        <v>736</v>
      </c>
      <c r="AQ161" s="487" t="s">
        <v>889</v>
      </c>
      <c r="AR161" s="488">
        <v>7321</v>
      </c>
    </row>
    <row r="162" spans="40:44">
      <c r="AN162" s="52" t="str">
        <f t="shared" si="24"/>
        <v>736EPSS44</v>
      </c>
      <c r="AO162" s="487" t="s">
        <v>286</v>
      </c>
      <c r="AP162" s="489">
        <v>736</v>
      </c>
      <c r="AQ162" s="487" t="s">
        <v>1069</v>
      </c>
      <c r="AR162" s="488">
        <v>2512</v>
      </c>
    </row>
    <row r="163" spans="40:44">
      <c r="AN163" s="52" t="str">
        <f t="shared" si="24"/>
        <v>736ESS024</v>
      </c>
      <c r="AO163" s="487" t="s">
        <v>286</v>
      </c>
      <c r="AP163" s="489">
        <v>736</v>
      </c>
      <c r="AQ163" s="487" t="s">
        <v>3</v>
      </c>
      <c r="AR163" s="488">
        <v>11760</v>
      </c>
    </row>
    <row r="164" spans="40:44">
      <c r="AN164" s="52" t="str">
        <f t="shared" si="24"/>
        <v>858EPSS16</v>
      </c>
      <c r="AO164" s="487" t="s">
        <v>286</v>
      </c>
      <c r="AP164" s="489">
        <v>858</v>
      </c>
      <c r="AQ164" s="487" t="s">
        <v>587</v>
      </c>
      <c r="AR164" s="488">
        <v>2</v>
      </c>
    </row>
    <row r="165" spans="40:44">
      <c r="AN165" s="52" t="str">
        <f t="shared" si="24"/>
        <v>858EPSS37</v>
      </c>
      <c r="AO165" s="487" t="s">
        <v>286</v>
      </c>
      <c r="AP165" s="489">
        <v>858</v>
      </c>
      <c r="AQ165" s="487" t="s">
        <v>597</v>
      </c>
      <c r="AR165" s="488">
        <v>108</v>
      </c>
    </row>
    <row r="166" spans="40:44">
      <c r="AN166" s="52" t="str">
        <f t="shared" si="24"/>
        <v>858EPSS40</v>
      </c>
      <c r="AO166" s="487" t="s">
        <v>286</v>
      </c>
      <c r="AP166" s="489">
        <v>858</v>
      </c>
      <c r="AQ166" s="487" t="s">
        <v>889</v>
      </c>
      <c r="AR166" s="488">
        <v>10043</v>
      </c>
    </row>
    <row r="167" spans="40:44">
      <c r="AN167" s="52" t="str">
        <f t="shared" si="24"/>
        <v>858EPSS44</v>
      </c>
      <c r="AO167" s="487" t="s">
        <v>286</v>
      </c>
      <c r="AP167" s="489">
        <v>858</v>
      </c>
      <c r="AQ167" s="487" t="s">
        <v>1069</v>
      </c>
      <c r="AR167" s="488">
        <v>223</v>
      </c>
    </row>
    <row r="168" spans="40:44">
      <c r="AN168" s="52" t="str">
        <f t="shared" si="24"/>
        <v>885EPSS37</v>
      </c>
      <c r="AO168" s="487" t="s">
        <v>286</v>
      </c>
      <c r="AP168" s="489">
        <v>885</v>
      </c>
      <c r="AQ168" s="487" t="s">
        <v>597</v>
      </c>
      <c r="AR168" s="488">
        <v>80</v>
      </c>
    </row>
    <row r="169" spans="40:44">
      <c r="AN169" s="52" t="str">
        <f t="shared" si="24"/>
        <v>885EPSS40</v>
      </c>
      <c r="AO169" s="487" t="s">
        <v>286</v>
      </c>
      <c r="AP169" s="489">
        <v>885</v>
      </c>
      <c r="AQ169" s="487" t="s">
        <v>889</v>
      </c>
      <c r="AR169" s="488">
        <v>3672</v>
      </c>
    </row>
    <row r="170" spans="40:44">
      <c r="AN170" s="52" t="str">
        <f t="shared" si="24"/>
        <v>885EPSS44</v>
      </c>
      <c r="AO170" s="487" t="s">
        <v>286</v>
      </c>
      <c r="AP170" s="489">
        <v>885</v>
      </c>
      <c r="AQ170" s="487" t="s">
        <v>1069</v>
      </c>
      <c r="AR170" s="488">
        <v>165</v>
      </c>
    </row>
    <row r="171" spans="40:44">
      <c r="AN171" s="52" t="str">
        <f t="shared" si="24"/>
        <v>885ESS002</v>
      </c>
      <c r="AO171" s="487" t="s">
        <v>286</v>
      </c>
      <c r="AP171" s="489">
        <v>885</v>
      </c>
      <c r="AQ171" s="487" t="s">
        <v>2</v>
      </c>
      <c r="AR171" s="488">
        <v>1496</v>
      </c>
    </row>
    <row r="172" spans="40:44">
      <c r="AN172" s="52" t="str">
        <f t="shared" si="24"/>
        <v>890EPSS37</v>
      </c>
      <c r="AO172" s="487" t="s">
        <v>286</v>
      </c>
      <c r="AP172" s="489">
        <v>890</v>
      </c>
      <c r="AQ172" s="487" t="s">
        <v>597</v>
      </c>
      <c r="AR172" s="488">
        <v>141</v>
      </c>
    </row>
    <row r="173" spans="40:44">
      <c r="AN173" s="52" t="str">
        <f t="shared" si="24"/>
        <v>890EPSS40</v>
      </c>
      <c r="AO173" s="487" t="s">
        <v>286</v>
      </c>
      <c r="AP173" s="489">
        <v>890</v>
      </c>
      <c r="AQ173" s="487" t="s">
        <v>889</v>
      </c>
      <c r="AR173" s="488">
        <v>8331</v>
      </c>
    </row>
    <row r="174" spans="40:44">
      <c r="AN174" s="52" t="str">
        <f t="shared" si="24"/>
        <v>890EPSS44</v>
      </c>
      <c r="AO174" s="487" t="s">
        <v>286</v>
      </c>
      <c r="AP174" s="489">
        <v>890</v>
      </c>
      <c r="AQ174" s="487" t="s">
        <v>1069</v>
      </c>
      <c r="AR174" s="488">
        <v>330</v>
      </c>
    </row>
    <row r="175" spans="40:44">
      <c r="AN175" s="52" t="str">
        <f t="shared" si="24"/>
        <v>890ESS024</v>
      </c>
      <c r="AO175" s="487" t="s">
        <v>286</v>
      </c>
      <c r="AP175" s="489">
        <v>890</v>
      </c>
      <c r="AQ175" s="487" t="s">
        <v>3</v>
      </c>
      <c r="AR175" s="488">
        <v>5831</v>
      </c>
    </row>
    <row r="176" spans="40:44">
      <c r="AN176" s="52" t="str">
        <f t="shared" si="24"/>
        <v>4EPSS37</v>
      </c>
      <c r="AO176" s="487" t="s">
        <v>283</v>
      </c>
      <c r="AP176" s="489">
        <v>4</v>
      </c>
      <c r="AQ176" s="487" t="s">
        <v>597</v>
      </c>
      <c r="AR176" s="488">
        <v>1</v>
      </c>
    </row>
    <row r="177" spans="40:44">
      <c r="AN177" s="52" t="str">
        <f t="shared" si="24"/>
        <v>4EPSS40</v>
      </c>
      <c r="AO177" s="487" t="s">
        <v>283</v>
      </c>
      <c r="AP177" s="489">
        <v>4</v>
      </c>
      <c r="AQ177" s="487" t="s">
        <v>889</v>
      </c>
      <c r="AR177" s="488">
        <v>1338</v>
      </c>
    </row>
    <row r="178" spans="40:44">
      <c r="AN178" s="52" t="str">
        <f t="shared" si="24"/>
        <v>4EPSS44</v>
      </c>
      <c r="AO178" s="487" t="s">
        <v>283</v>
      </c>
      <c r="AP178" s="489">
        <v>4</v>
      </c>
      <c r="AQ178" s="487" t="s">
        <v>1069</v>
      </c>
      <c r="AR178" s="488">
        <v>56</v>
      </c>
    </row>
    <row r="179" spans="40:44">
      <c r="AN179" s="52" t="str">
        <f t="shared" si="24"/>
        <v>42EPSS16</v>
      </c>
      <c r="AO179" s="487" t="s">
        <v>283</v>
      </c>
      <c r="AP179" s="489">
        <v>42</v>
      </c>
      <c r="AQ179" s="487" t="s">
        <v>587</v>
      </c>
      <c r="AR179" s="488">
        <v>1</v>
      </c>
    </row>
    <row r="180" spans="40:44">
      <c r="AN180" s="52" t="str">
        <f t="shared" si="24"/>
        <v>42EPSS37</v>
      </c>
      <c r="AO180" s="487" t="s">
        <v>283</v>
      </c>
      <c r="AP180" s="489">
        <v>42</v>
      </c>
      <c r="AQ180" s="487" t="s">
        <v>597</v>
      </c>
      <c r="AR180" s="488">
        <v>160</v>
      </c>
    </row>
    <row r="181" spans="40:44">
      <c r="AN181" s="52" t="str">
        <f t="shared" si="24"/>
        <v>42EPSS40</v>
      </c>
      <c r="AO181" s="487" t="s">
        <v>283</v>
      </c>
      <c r="AP181" s="489">
        <v>42</v>
      </c>
      <c r="AQ181" s="487" t="s">
        <v>889</v>
      </c>
      <c r="AR181" s="488">
        <v>6694</v>
      </c>
    </row>
    <row r="182" spans="40:44">
      <c r="AN182" s="52" t="str">
        <f t="shared" si="24"/>
        <v>42EPSS44</v>
      </c>
      <c r="AO182" s="487" t="s">
        <v>283</v>
      </c>
      <c r="AP182" s="489">
        <v>42</v>
      </c>
      <c r="AQ182" s="487" t="s">
        <v>1069</v>
      </c>
      <c r="AR182" s="488">
        <v>1087</v>
      </c>
    </row>
    <row r="183" spans="40:44">
      <c r="AN183" s="52" t="str">
        <f t="shared" si="24"/>
        <v>42ESS024</v>
      </c>
      <c r="AO183" s="487" t="s">
        <v>283</v>
      </c>
      <c r="AP183" s="489">
        <v>42</v>
      </c>
      <c r="AQ183" s="487" t="s">
        <v>3</v>
      </c>
      <c r="AR183" s="488">
        <v>8852</v>
      </c>
    </row>
    <row r="184" spans="40:44">
      <c r="AN184" s="52" t="str">
        <f t="shared" si="24"/>
        <v>42ESS091</v>
      </c>
      <c r="AO184" s="487" t="s">
        <v>283</v>
      </c>
      <c r="AP184" s="489">
        <v>42</v>
      </c>
      <c r="AQ184" s="487" t="s">
        <v>4</v>
      </c>
      <c r="AR184" s="488">
        <v>166</v>
      </c>
    </row>
    <row r="185" spans="40:44">
      <c r="AN185" s="52" t="str">
        <f t="shared" si="24"/>
        <v>44EPSS37</v>
      </c>
      <c r="AO185" s="487" t="s">
        <v>283</v>
      </c>
      <c r="AP185" s="489">
        <v>44</v>
      </c>
      <c r="AQ185" s="487" t="s">
        <v>597</v>
      </c>
      <c r="AR185" s="488">
        <v>5</v>
      </c>
    </row>
    <row r="186" spans="40:44">
      <c r="AN186" s="52" t="str">
        <f t="shared" si="24"/>
        <v>44EPSS40</v>
      </c>
      <c r="AO186" s="487" t="s">
        <v>283</v>
      </c>
      <c r="AP186" s="489">
        <v>44</v>
      </c>
      <c r="AQ186" s="487" t="s">
        <v>889</v>
      </c>
      <c r="AR186" s="488">
        <v>5199</v>
      </c>
    </row>
    <row r="187" spans="40:44">
      <c r="AN187" s="52" t="str">
        <f t="shared" si="24"/>
        <v>44EPSS44</v>
      </c>
      <c r="AO187" s="487" t="s">
        <v>283</v>
      </c>
      <c r="AP187" s="489">
        <v>44</v>
      </c>
      <c r="AQ187" s="487" t="s">
        <v>1069</v>
      </c>
      <c r="AR187" s="488">
        <v>304</v>
      </c>
    </row>
    <row r="188" spans="40:44">
      <c r="AN188" s="52" t="str">
        <f t="shared" si="24"/>
        <v>59EPSS02</v>
      </c>
      <c r="AO188" s="487" t="s">
        <v>283</v>
      </c>
      <c r="AP188" s="489">
        <v>59</v>
      </c>
      <c r="AQ188" s="487" t="s">
        <v>575</v>
      </c>
      <c r="AR188" s="488">
        <v>4</v>
      </c>
    </row>
    <row r="189" spans="40:44">
      <c r="AN189" s="52" t="str">
        <f t="shared" si="24"/>
        <v>59EPSS37</v>
      </c>
      <c r="AO189" s="487" t="s">
        <v>283</v>
      </c>
      <c r="AP189" s="489">
        <v>59</v>
      </c>
      <c r="AQ189" s="487" t="s">
        <v>597</v>
      </c>
      <c r="AR189" s="488">
        <v>4</v>
      </c>
    </row>
    <row r="190" spans="40:44">
      <c r="AN190" s="52" t="str">
        <f t="shared" si="24"/>
        <v>59EPSS40</v>
      </c>
      <c r="AO190" s="487" t="s">
        <v>283</v>
      </c>
      <c r="AP190" s="489">
        <v>59</v>
      </c>
      <c r="AQ190" s="487" t="s">
        <v>889</v>
      </c>
      <c r="AR190" s="488">
        <v>718</v>
      </c>
    </row>
    <row r="191" spans="40:44">
      <c r="AN191" s="52" t="str">
        <f t="shared" si="24"/>
        <v>59EPSS44</v>
      </c>
      <c r="AO191" s="487" t="s">
        <v>283</v>
      </c>
      <c r="AP191" s="489">
        <v>59</v>
      </c>
      <c r="AQ191" s="487" t="s">
        <v>1069</v>
      </c>
      <c r="AR191" s="488">
        <v>72</v>
      </c>
    </row>
    <row r="192" spans="40:44">
      <c r="AN192" s="52" t="str">
        <f t="shared" si="24"/>
        <v>59ESS024</v>
      </c>
      <c r="AO192" s="487" t="s">
        <v>283</v>
      </c>
      <c r="AP192" s="489">
        <v>59</v>
      </c>
      <c r="AQ192" s="487" t="s">
        <v>3</v>
      </c>
      <c r="AR192" s="488">
        <v>2049</v>
      </c>
    </row>
    <row r="193" spans="40:44">
      <c r="AN193" s="52" t="str">
        <f t="shared" si="24"/>
        <v>113EPSS37</v>
      </c>
      <c r="AO193" s="487" t="s">
        <v>283</v>
      </c>
      <c r="AP193" s="489">
        <v>113</v>
      </c>
      <c r="AQ193" s="487" t="s">
        <v>597</v>
      </c>
      <c r="AR193" s="488">
        <v>208</v>
      </c>
    </row>
    <row r="194" spans="40:44">
      <c r="AN194" s="52" t="str">
        <f t="shared" si="24"/>
        <v>113EPSS40</v>
      </c>
      <c r="AO194" s="487" t="s">
        <v>283</v>
      </c>
      <c r="AP194" s="489">
        <v>113</v>
      </c>
      <c r="AQ194" s="487" t="s">
        <v>889</v>
      </c>
      <c r="AR194" s="488">
        <v>4490</v>
      </c>
    </row>
    <row r="195" spans="40:44">
      <c r="AN195" s="52" t="str">
        <f t="shared" si="24"/>
        <v>113EPSS44</v>
      </c>
      <c r="AO195" s="487" t="s">
        <v>283</v>
      </c>
      <c r="AP195" s="489">
        <v>113</v>
      </c>
      <c r="AQ195" s="487" t="s">
        <v>1069</v>
      </c>
      <c r="AR195" s="488">
        <v>367</v>
      </c>
    </row>
    <row r="196" spans="40:44">
      <c r="AN196" s="52" t="str">
        <f t="shared" si="24"/>
        <v>113ESS091</v>
      </c>
      <c r="AO196" s="487" t="s">
        <v>283</v>
      </c>
      <c r="AP196" s="489">
        <v>113</v>
      </c>
      <c r="AQ196" s="487" t="s">
        <v>4</v>
      </c>
      <c r="AR196" s="488">
        <v>588</v>
      </c>
    </row>
    <row r="197" spans="40:44">
      <c r="AN197" s="52" t="str">
        <f t="shared" si="24"/>
        <v>125EPSS37</v>
      </c>
      <c r="AO197" s="487" t="s">
        <v>283</v>
      </c>
      <c r="AP197" s="489">
        <v>125</v>
      </c>
      <c r="AQ197" s="487" t="s">
        <v>597</v>
      </c>
      <c r="AR197" s="488">
        <v>13</v>
      </c>
    </row>
    <row r="198" spans="40:44">
      <c r="AN198" s="52" t="str">
        <f t="shared" si="24"/>
        <v>125EPSS40</v>
      </c>
      <c r="AO198" s="487" t="s">
        <v>283</v>
      </c>
      <c r="AP198" s="489">
        <v>125</v>
      </c>
      <c r="AQ198" s="487" t="s">
        <v>889</v>
      </c>
      <c r="AR198" s="488">
        <v>6516</v>
      </c>
    </row>
    <row r="199" spans="40:44">
      <c r="AN199" s="52" t="str">
        <f t="shared" si="24"/>
        <v>125EPSS41</v>
      </c>
      <c r="AO199" s="487" t="s">
        <v>283</v>
      </c>
      <c r="AP199" s="489">
        <v>125</v>
      </c>
      <c r="AQ199" s="487" t="s">
        <v>926</v>
      </c>
      <c r="AR199" s="488">
        <v>1</v>
      </c>
    </row>
    <row r="200" spans="40:44">
      <c r="AN200" s="52" t="str">
        <f t="shared" si="24"/>
        <v>125EPSS44</v>
      </c>
      <c r="AO200" s="487" t="s">
        <v>283</v>
      </c>
      <c r="AP200" s="489">
        <v>125</v>
      </c>
      <c r="AQ200" s="487" t="s">
        <v>1069</v>
      </c>
      <c r="AR200" s="488">
        <v>139</v>
      </c>
    </row>
    <row r="201" spans="40:44">
      <c r="AN201" s="52" t="str">
        <f t="shared" si="24"/>
        <v>138EPSS37</v>
      </c>
      <c r="AO201" s="487" t="s">
        <v>283</v>
      </c>
      <c r="AP201" s="489">
        <v>138</v>
      </c>
      <c r="AQ201" s="487" t="s">
        <v>597</v>
      </c>
      <c r="AR201" s="488">
        <v>99</v>
      </c>
    </row>
    <row r="202" spans="40:44">
      <c r="AN202" s="52" t="str">
        <f t="shared" si="24"/>
        <v>138EPSS40</v>
      </c>
      <c r="AO202" s="487" t="s">
        <v>283</v>
      </c>
      <c r="AP202" s="489">
        <v>138</v>
      </c>
      <c r="AQ202" s="487" t="s">
        <v>889</v>
      </c>
      <c r="AR202" s="488">
        <v>11380</v>
      </c>
    </row>
    <row r="203" spans="40:44">
      <c r="AN203" s="52" t="str">
        <f t="shared" ref="AN203:AN266" si="25">CONCATENATE(AP203,AQ203)</f>
        <v>138EPSS44</v>
      </c>
      <c r="AO203" s="487" t="s">
        <v>283</v>
      </c>
      <c r="AP203" s="489">
        <v>138</v>
      </c>
      <c r="AQ203" s="487" t="s">
        <v>1069</v>
      </c>
      <c r="AR203" s="488">
        <v>382</v>
      </c>
    </row>
    <row r="204" spans="40:44">
      <c r="AN204" s="52" t="str">
        <f t="shared" si="25"/>
        <v>234EPSI03</v>
      </c>
      <c r="AO204" s="487" t="s">
        <v>283</v>
      </c>
      <c r="AP204" s="489">
        <v>234</v>
      </c>
      <c r="AQ204" s="487" t="s">
        <v>5</v>
      </c>
      <c r="AR204" s="488">
        <v>4345</v>
      </c>
    </row>
    <row r="205" spans="40:44">
      <c r="AN205" s="52" t="str">
        <f t="shared" si="25"/>
        <v>234EPSS37</v>
      </c>
      <c r="AO205" s="487" t="s">
        <v>283</v>
      </c>
      <c r="AP205" s="489">
        <v>234</v>
      </c>
      <c r="AQ205" s="487" t="s">
        <v>597</v>
      </c>
      <c r="AR205" s="488">
        <v>35</v>
      </c>
    </row>
    <row r="206" spans="40:44">
      <c r="AN206" s="52" t="str">
        <f t="shared" si="25"/>
        <v>234EPSS41</v>
      </c>
      <c r="AO206" s="487" t="s">
        <v>283</v>
      </c>
      <c r="AP206" s="489">
        <v>234</v>
      </c>
      <c r="AQ206" s="487" t="s">
        <v>926</v>
      </c>
      <c r="AR206" s="488">
        <v>97</v>
      </c>
    </row>
    <row r="207" spans="40:44">
      <c r="AN207" s="52" t="str">
        <f t="shared" si="25"/>
        <v>234EPSS44</v>
      </c>
      <c r="AO207" s="487" t="s">
        <v>283</v>
      </c>
      <c r="AP207" s="489">
        <v>234</v>
      </c>
      <c r="AQ207" s="487" t="s">
        <v>1069</v>
      </c>
      <c r="AR207" s="488">
        <v>147</v>
      </c>
    </row>
    <row r="208" spans="40:44">
      <c r="AN208" s="52" t="str">
        <f t="shared" si="25"/>
        <v>234ESS024</v>
      </c>
      <c r="AO208" s="487" t="s">
        <v>283</v>
      </c>
      <c r="AP208" s="489">
        <v>234</v>
      </c>
      <c r="AQ208" s="487" t="s">
        <v>3</v>
      </c>
      <c r="AR208" s="488">
        <v>15195</v>
      </c>
    </row>
    <row r="209" spans="40:44">
      <c r="AN209" s="52" t="str">
        <f t="shared" si="25"/>
        <v>240EPSS37</v>
      </c>
      <c r="AO209" s="487" t="s">
        <v>283</v>
      </c>
      <c r="AP209" s="489">
        <v>240</v>
      </c>
      <c r="AQ209" s="487" t="s">
        <v>597</v>
      </c>
      <c r="AR209" s="488">
        <v>65</v>
      </c>
    </row>
    <row r="210" spans="40:44">
      <c r="AN210" s="52" t="str">
        <f t="shared" si="25"/>
        <v>240EPSS40</v>
      </c>
      <c r="AO210" s="487" t="s">
        <v>283</v>
      </c>
      <c r="AP210" s="489">
        <v>240</v>
      </c>
      <c r="AQ210" s="487" t="s">
        <v>889</v>
      </c>
      <c r="AR210" s="488">
        <v>6936</v>
      </c>
    </row>
    <row r="211" spans="40:44">
      <c r="AN211" s="52" t="str">
        <f t="shared" si="25"/>
        <v>240EPSS44</v>
      </c>
      <c r="AO211" s="487" t="s">
        <v>283</v>
      </c>
      <c r="AP211" s="489">
        <v>240</v>
      </c>
      <c r="AQ211" s="487" t="s">
        <v>1069</v>
      </c>
      <c r="AR211" s="488">
        <v>222</v>
      </c>
    </row>
    <row r="212" spans="40:44">
      <c r="AN212" s="52" t="str">
        <f t="shared" si="25"/>
        <v>284EPSI03</v>
      </c>
      <c r="AO212" s="487" t="s">
        <v>283</v>
      </c>
      <c r="AP212" s="489">
        <v>284</v>
      </c>
      <c r="AQ212" s="487" t="s">
        <v>5</v>
      </c>
      <c r="AR212" s="488">
        <v>4050</v>
      </c>
    </row>
    <row r="213" spans="40:44">
      <c r="AN213" s="52" t="str">
        <f t="shared" si="25"/>
        <v>284EPSS37</v>
      </c>
      <c r="AO213" s="487" t="s">
        <v>283</v>
      </c>
      <c r="AP213" s="489">
        <v>284</v>
      </c>
      <c r="AQ213" s="487" t="s">
        <v>597</v>
      </c>
      <c r="AR213" s="488">
        <v>34</v>
      </c>
    </row>
    <row r="214" spans="40:44">
      <c r="AN214" s="52" t="str">
        <f t="shared" si="25"/>
        <v>284EPSS40</v>
      </c>
      <c r="AO214" s="487" t="s">
        <v>283</v>
      </c>
      <c r="AP214" s="489">
        <v>284</v>
      </c>
      <c r="AQ214" s="487" t="s">
        <v>889</v>
      </c>
      <c r="AR214" s="488">
        <v>2952</v>
      </c>
    </row>
    <row r="215" spans="40:44">
      <c r="AN215" s="52" t="str">
        <f t="shared" si="25"/>
        <v>284EPSS41</v>
      </c>
      <c r="AO215" s="487" t="s">
        <v>283</v>
      </c>
      <c r="AP215" s="489">
        <v>284</v>
      </c>
      <c r="AQ215" s="487" t="s">
        <v>926</v>
      </c>
      <c r="AR215" s="488">
        <v>2</v>
      </c>
    </row>
    <row r="216" spans="40:44">
      <c r="AN216" s="52" t="str">
        <f t="shared" si="25"/>
        <v>284EPSS44</v>
      </c>
      <c r="AO216" s="487" t="s">
        <v>283</v>
      </c>
      <c r="AP216" s="489">
        <v>284</v>
      </c>
      <c r="AQ216" s="487" t="s">
        <v>1069</v>
      </c>
      <c r="AR216" s="488">
        <v>427</v>
      </c>
    </row>
    <row r="217" spans="40:44">
      <c r="AN217" s="52" t="str">
        <f t="shared" si="25"/>
        <v>284ESS024</v>
      </c>
      <c r="AO217" s="487" t="s">
        <v>283</v>
      </c>
      <c r="AP217" s="489">
        <v>284</v>
      </c>
      <c r="AQ217" s="487" t="s">
        <v>3</v>
      </c>
      <c r="AR217" s="488">
        <v>11293</v>
      </c>
    </row>
    <row r="218" spans="40:44">
      <c r="AN218" s="52" t="str">
        <f t="shared" si="25"/>
        <v>306EPSS37</v>
      </c>
      <c r="AO218" s="487" t="s">
        <v>283</v>
      </c>
      <c r="AP218" s="489">
        <v>306</v>
      </c>
      <c r="AQ218" s="487" t="s">
        <v>597</v>
      </c>
      <c r="AR218" s="488">
        <v>26</v>
      </c>
    </row>
    <row r="219" spans="40:44">
      <c r="AN219" s="52" t="str">
        <f t="shared" si="25"/>
        <v>306EPSS44</v>
      </c>
      <c r="AO219" s="487" t="s">
        <v>283</v>
      </c>
      <c r="AP219" s="489">
        <v>306</v>
      </c>
      <c r="AQ219" s="487" t="s">
        <v>1069</v>
      </c>
      <c r="AR219" s="488">
        <v>157</v>
      </c>
    </row>
    <row r="220" spans="40:44">
      <c r="AN220" s="52" t="str">
        <f t="shared" si="25"/>
        <v>306ESS091</v>
      </c>
      <c r="AO220" s="487" t="s">
        <v>283</v>
      </c>
      <c r="AP220" s="489">
        <v>306</v>
      </c>
      <c r="AQ220" s="487" t="s">
        <v>4</v>
      </c>
      <c r="AR220" s="488">
        <v>3308</v>
      </c>
    </row>
    <row r="221" spans="40:44">
      <c r="AN221" s="52" t="str">
        <f t="shared" si="25"/>
        <v>347EPSS37</v>
      </c>
      <c r="AO221" s="487" t="s">
        <v>283</v>
      </c>
      <c r="AP221" s="489">
        <v>347</v>
      </c>
      <c r="AQ221" s="487" t="s">
        <v>597</v>
      </c>
      <c r="AR221" s="488">
        <v>27</v>
      </c>
    </row>
    <row r="222" spans="40:44">
      <c r="AN222" s="52" t="str">
        <f t="shared" si="25"/>
        <v>347EPSS40</v>
      </c>
      <c r="AO222" s="487" t="s">
        <v>283</v>
      </c>
      <c r="AP222" s="489">
        <v>347</v>
      </c>
      <c r="AQ222" s="487" t="s">
        <v>889</v>
      </c>
      <c r="AR222" s="488">
        <v>3576</v>
      </c>
    </row>
    <row r="223" spans="40:44">
      <c r="AN223" s="52" t="str">
        <f t="shared" si="25"/>
        <v>347EPSS44</v>
      </c>
      <c r="AO223" s="487" t="s">
        <v>283</v>
      </c>
      <c r="AP223" s="489">
        <v>347</v>
      </c>
      <c r="AQ223" s="487" t="s">
        <v>1069</v>
      </c>
      <c r="AR223" s="488">
        <v>83</v>
      </c>
    </row>
    <row r="224" spans="40:44">
      <c r="AN224" s="52" t="str">
        <f t="shared" si="25"/>
        <v>411EPSS37</v>
      </c>
      <c r="AO224" s="487" t="s">
        <v>283</v>
      </c>
      <c r="AP224" s="489">
        <v>411</v>
      </c>
      <c r="AQ224" s="487" t="s">
        <v>597</v>
      </c>
      <c r="AR224" s="488">
        <v>46</v>
      </c>
    </row>
    <row r="225" spans="40:44">
      <c r="AN225" s="52" t="str">
        <f t="shared" si="25"/>
        <v>411EPSS40</v>
      </c>
      <c r="AO225" s="487" t="s">
        <v>283</v>
      </c>
      <c r="AP225" s="489">
        <v>411</v>
      </c>
      <c r="AQ225" s="487" t="s">
        <v>889</v>
      </c>
      <c r="AR225" s="488">
        <v>7083</v>
      </c>
    </row>
    <row r="226" spans="40:44">
      <c r="AN226" s="52" t="str">
        <f t="shared" si="25"/>
        <v>411EPSS44</v>
      </c>
      <c r="AO226" s="487" t="s">
        <v>283</v>
      </c>
      <c r="AP226" s="489">
        <v>411</v>
      </c>
      <c r="AQ226" s="487" t="s">
        <v>1069</v>
      </c>
      <c r="AR226" s="488">
        <v>289</v>
      </c>
    </row>
    <row r="227" spans="40:44">
      <c r="AN227" s="52" t="str">
        <f t="shared" si="25"/>
        <v>501EPSS37</v>
      </c>
      <c r="AO227" s="487" t="s">
        <v>283</v>
      </c>
      <c r="AP227" s="489">
        <v>501</v>
      </c>
      <c r="AQ227" s="487" t="s">
        <v>597</v>
      </c>
      <c r="AR227" s="488">
        <v>39</v>
      </c>
    </row>
    <row r="228" spans="40:44">
      <c r="AN228" s="52" t="str">
        <f t="shared" si="25"/>
        <v>501EPSS40</v>
      </c>
      <c r="AO228" s="487" t="s">
        <v>283</v>
      </c>
      <c r="AP228" s="489">
        <v>501</v>
      </c>
      <c r="AQ228" s="487" t="s">
        <v>889</v>
      </c>
      <c r="AR228" s="488">
        <v>1751</v>
      </c>
    </row>
    <row r="229" spans="40:44">
      <c r="AN229" s="52" t="str">
        <f t="shared" si="25"/>
        <v>543EPSS37</v>
      </c>
      <c r="AO229" s="487" t="s">
        <v>283</v>
      </c>
      <c r="AP229" s="489">
        <v>543</v>
      </c>
      <c r="AQ229" s="487" t="s">
        <v>597</v>
      </c>
      <c r="AR229" s="488">
        <v>9</v>
      </c>
    </row>
    <row r="230" spans="40:44">
      <c r="AN230" s="52" t="str">
        <f t="shared" si="25"/>
        <v>543EPSS40</v>
      </c>
      <c r="AO230" s="487" t="s">
        <v>283</v>
      </c>
      <c r="AP230" s="489">
        <v>543</v>
      </c>
      <c r="AQ230" s="487" t="s">
        <v>889</v>
      </c>
      <c r="AR230" s="488">
        <v>2343</v>
      </c>
    </row>
    <row r="231" spans="40:44">
      <c r="AN231" s="52" t="str">
        <f t="shared" si="25"/>
        <v>543EPSS41</v>
      </c>
      <c r="AO231" s="487" t="s">
        <v>283</v>
      </c>
      <c r="AP231" s="489">
        <v>543</v>
      </c>
      <c r="AQ231" s="487" t="s">
        <v>926</v>
      </c>
      <c r="AR231" s="488">
        <v>2</v>
      </c>
    </row>
    <row r="232" spans="40:44">
      <c r="AN232" s="52" t="str">
        <f t="shared" si="25"/>
        <v>543EPSS44</v>
      </c>
      <c r="AO232" s="487" t="s">
        <v>283</v>
      </c>
      <c r="AP232" s="489">
        <v>543</v>
      </c>
      <c r="AQ232" s="487" t="s">
        <v>1069</v>
      </c>
      <c r="AR232" s="488">
        <v>126</v>
      </c>
    </row>
    <row r="233" spans="40:44">
      <c r="AN233" s="52" t="str">
        <f t="shared" si="25"/>
        <v>543ESS024</v>
      </c>
      <c r="AO233" s="487" t="s">
        <v>283</v>
      </c>
      <c r="AP233" s="489">
        <v>543</v>
      </c>
      <c r="AQ233" s="487" t="s">
        <v>3</v>
      </c>
      <c r="AR233" s="488">
        <v>4064</v>
      </c>
    </row>
    <row r="234" spans="40:44">
      <c r="AN234" s="52" t="str">
        <f t="shared" si="25"/>
        <v>628EPSS33</v>
      </c>
      <c r="AO234" s="487" t="s">
        <v>283</v>
      </c>
      <c r="AP234" s="489">
        <v>628</v>
      </c>
      <c r="AQ234" s="487" t="s">
        <v>675</v>
      </c>
      <c r="AR234" s="488">
        <v>1</v>
      </c>
    </row>
    <row r="235" spans="40:44">
      <c r="AN235" s="52" t="str">
        <f t="shared" si="25"/>
        <v>628EPSS37</v>
      </c>
      <c r="AO235" s="487" t="s">
        <v>283</v>
      </c>
      <c r="AP235" s="489">
        <v>628</v>
      </c>
      <c r="AQ235" s="487" t="s">
        <v>597</v>
      </c>
      <c r="AR235" s="488">
        <v>46</v>
      </c>
    </row>
    <row r="236" spans="40:44">
      <c r="AN236" s="52" t="str">
        <f t="shared" si="25"/>
        <v>628EPSS40</v>
      </c>
      <c r="AO236" s="487" t="s">
        <v>283</v>
      </c>
      <c r="AP236" s="489">
        <v>628</v>
      </c>
      <c r="AQ236" s="487" t="s">
        <v>889</v>
      </c>
      <c r="AR236" s="488">
        <v>6603</v>
      </c>
    </row>
    <row r="237" spans="40:44">
      <c r="AN237" s="52" t="str">
        <f t="shared" si="25"/>
        <v>628EPSS41</v>
      </c>
      <c r="AO237" s="487" t="s">
        <v>283</v>
      </c>
      <c r="AP237" s="489">
        <v>628</v>
      </c>
      <c r="AQ237" s="487" t="s">
        <v>926</v>
      </c>
      <c r="AR237" s="488">
        <v>1</v>
      </c>
    </row>
    <row r="238" spans="40:44">
      <c r="AN238" s="52" t="str">
        <f t="shared" si="25"/>
        <v>628EPSS44</v>
      </c>
      <c r="AO238" s="487" t="s">
        <v>283</v>
      </c>
      <c r="AP238" s="489">
        <v>628</v>
      </c>
      <c r="AQ238" s="487" t="s">
        <v>1069</v>
      </c>
      <c r="AR238" s="488">
        <v>316</v>
      </c>
    </row>
    <row r="239" spans="40:44">
      <c r="AN239" s="52" t="str">
        <f t="shared" si="25"/>
        <v>628ESS091</v>
      </c>
      <c r="AO239" s="487" t="s">
        <v>283</v>
      </c>
      <c r="AP239" s="489">
        <v>628</v>
      </c>
      <c r="AQ239" s="487" t="s">
        <v>4</v>
      </c>
      <c r="AR239" s="488">
        <v>367</v>
      </c>
    </row>
    <row r="240" spans="40:44">
      <c r="AN240" s="52" t="str">
        <f t="shared" si="25"/>
        <v>656EPSS37</v>
      </c>
      <c r="AO240" s="487" t="s">
        <v>283</v>
      </c>
      <c r="AP240" s="489">
        <v>656</v>
      </c>
      <c r="AQ240" s="487" t="s">
        <v>597</v>
      </c>
      <c r="AR240" s="488">
        <v>131</v>
      </c>
    </row>
    <row r="241" spans="40:44">
      <c r="AN241" s="52" t="str">
        <f t="shared" si="25"/>
        <v>656EPSS40</v>
      </c>
      <c r="AO241" s="487" t="s">
        <v>283</v>
      </c>
      <c r="AP241" s="489">
        <v>656</v>
      </c>
      <c r="AQ241" s="487" t="s">
        <v>889</v>
      </c>
      <c r="AR241" s="488">
        <v>4432</v>
      </c>
    </row>
    <row r="242" spans="40:44">
      <c r="AN242" s="52" t="str">
        <f t="shared" si="25"/>
        <v>656EPSS44</v>
      </c>
      <c r="AO242" s="487" t="s">
        <v>283</v>
      </c>
      <c r="AP242" s="489">
        <v>656</v>
      </c>
      <c r="AQ242" s="487" t="s">
        <v>1069</v>
      </c>
      <c r="AR242" s="488">
        <v>426</v>
      </c>
    </row>
    <row r="243" spans="40:44">
      <c r="AN243" s="52" t="str">
        <f t="shared" si="25"/>
        <v>656ESS091</v>
      </c>
      <c r="AO243" s="487" t="s">
        <v>283</v>
      </c>
      <c r="AP243" s="489">
        <v>656</v>
      </c>
      <c r="AQ243" s="487" t="s">
        <v>4</v>
      </c>
      <c r="AR243" s="488">
        <v>1494</v>
      </c>
    </row>
    <row r="244" spans="40:44">
      <c r="AN244" s="52" t="str">
        <f t="shared" si="25"/>
        <v>761EPSS16</v>
      </c>
      <c r="AO244" s="487" t="s">
        <v>283</v>
      </c>
      <c r="AP244" s="489">
        <v>761</v>
      </c>
      <c r="AQ244" s="487" t="s">
        <v>587</v>
      </c>
      <c r="AR244" s="488">
        <v>1</v>
      </c>
    </row>
    <row r="245" spans="40:44">
      <c r="AN245" s="52" t="str">
        <f t="shared" si="25"/>
        <v>761EPSS37</v>
      </c>
      <c r="AO245" s="487" t="s">
        <v>283</v>
      </c>
      <c r="AP245" s="489">
        <v>761</v>
      </c>
      <c r="AQ245" s="487" t="s">
        <v>597</v>
      </c>
      <c r="AR245" s="488">
        <v>63</v>
      </c>
    </row>
    <row r="246" spans="40:44">
      <c r="AN246" s="52" t="str">
        <f t="shared" si="25"/>
        <v>761EPSS40</v>
      </c>
      <c r="AO246" s="487" t="s">
        <v>283</v>
      </c>
      <c r="AP246" s="489">
        <v>761</v>
      </c>
      <c r="AQ246" s="487" t="s">
        <v>889</v>
      </c>
      <c r="AR246" s="488">
        <v>7012</v>
      </c>
    </row>
    <row r="247" spans="40:44">
      <c r="AN247" s="52" t="str">
        <f t="shared" si="25"/>
        <v>761EPSS44</v>
      </c>
      <c r="AO247" s="487" t="s">
        <v>283</v>
      </c>
      <c r="AP247" s="489">
        <v>761</v>
      </c>
      <c r="AQ247" s="487" t="s">
        <v>1069</v>
      </c>
      <c r="AR247" s="488">
        <v>524</v>
      </c>
    </row>
    <row r="248" spans="40:44">
      <c r="AN248" s="52" t="str">
        <f t="shared" si="25"/>
        <v>842EPSI03</v>
      </c>
      <c r="AO248" s="487" t="s">
        <v>283</v>
      </c>
      <c r="AP248" s="489">
        <v>842</v>
      </c>
      <c r="AQ248" s="487" t="s">
        <v>5</v>
      </c>
      <c r="AR248" s="488">
        <v>262</v>
      </c>
    </row>
    <row r="249" spans="40:44">
      <c r="AN249" s="52" t="str">
        <f t="shared" si="25"/>
        <v>842EPSS37</v>
      </c>
      <c r="AO249" s="487" t="s">
        <v>283</v>
      </c>
      <c r="AP249" s="489">
        <v>842</v>
      </c>
      <c r="AQ249" s="487" t="s">
        <v>597</v>
      </c>
      <c r="AR249" s="488">
        <v>7</v>
      </c>
    </row>
    <row r="250" spans="40:44">
      <c r="AN250" s="52" t="str">
        <f t="shared" si="25"/>
        <v>842EPSS40</v>
      </c>
      <c r="AO250" s="487" t="s">
        <v>283</v>
      </c>
      <c r="AP250" s="489">
        <v>842</v>
      </c>
      <c r="AQ250" s="487" t="s">
        <v>889</v>
      </c>
      <c r="AR250" s="488">
        <v>1</v>
      </c>
    </row>
    <row r="251" spans="40:44">
      <c r="AN251" s="52" t="str">
        <f t="shared" si="25"/>
        <v>842EPSS44</v>
      </c>
      <c r="AO251" s="487" t="s">
        <v>283</v>
      </c>
      <c r="AP251" s="489">
        <v>842</v>
      </c>
      <c r="AQ251" s="487" t="s">
        <v>1069</v>
      </c>
      <c r="AR251" s="488">
        <v>117</v>
      </c>
    </row>
    <row r="252" spans="40:44">
      <c r="AN252" s="52" t="str">
        <f t="shared" si="25"/>
        <v>842ESS024</v>
      </c>
      <c r="AO252" s="487" t="s">
        <v>283</v>
      </c>
      <c r="AP252" s="489">
        <v>842</v>
      </c>
      <c r="AQ252" s="487" t="s">
        <v>3</v>
      </c>
      <c r="AR252" s="488">
        <v>5248</v>
      </c>
    </row>
    <row r="253" spans="40:44">
      <c r="AN253" s="52" t="str">
        <f t="shared" si="25"/>
        <v>38EPSS37</v>
      </c>
      <c r="AO253" s="487" t="s">
        <v>284</v>
      </c>
      <c r="AP253" s="489">
        <v>38</v>
      </c>
      <c r="AQ253" s="487" t="s">
        <v>597</v>
      </c>
      <c r="AR253" s="488">
        <v>21</v>
      </c>
    </row>
    <row r="254" spans="40:44">
      <c r="AN254" s="52" t="str">
        <f t="shared" si="25"/>
        <v>38EPSS40</v>
      </c>
      <c r="AO254" s="487" t="s">
        <v>284</v>
      </c>
      <c r="AP254" s="489">
        <v>38</v>
      </c>
      <c r="AQ254" s="487" t="s">
        <v>889</v>
      </c>
      <c r="AR254" s="488">
        <v>1</v>
      </c>
    </row>
    <row r="255" spans="40:44">
      <c r="AN255" s="52" t="str">
        <f t="shared" si="25"/>
        <v>38EPSS41</v>
      </c>
      <c r="AO255" s="487" t="s">
        <v>284</v>
      </c>
      <c r="AP255" s="489">
        <v>38</v>
      </c>
      <c r="AQ255" s="487" t="s">
        <v>926</v>
      </c>
      <c r="AR255" s="488">
        <v>2</v>
      </c>
    </row>
    <row r="256" spans="40:44">
      <c r="AN256" s="52" t="str">
        <f t="shared" si="25"/>
        <v>38EPSS44</v>
      </c>
      <c r="AO256" s="487" t="s">
        <v>284</v>
      </c>
      <c r="AP256" s="489">
        <v>38</v>
      </c>
      <c r="AQ256" s="487" t="s">
        <v>1069</v>
      </c>
      <c r="AR256" s="488">
        <v>79</v>
      </c>
    </row>
    <row r="257" spans="40:44">
      <c r="AN257" s="52" t="str">
        <f t="shared" si="25"/>
        <v>38ESS024</v>
      </c>
      <c r="AO257" s="487" t="s">
        <v>284</v>
      </c>
      <c r="AP257" s="489">
        <v>38</v>
      </c>
      <c r="AQ257" s="487" t="s">
        <v>3</v>
      </c>
      <c r="AR257" s="488">
        <v>8861</v>
      </c>
    </row>
    <row r="258" spans="40:44">
      <c r="AN258" s="52" t="str">
        <f t="shared" si="25"/>
        <v>86EPSS16</v>
      </c>
      <c r="AO258" s="487" t="s">
        <v>284</v>
      </c>
      <c r="AP258" s="489">
        <v>86</v>
      </c>
      <c r="AQ258" s="487" t="s">
        <v>587</v>
      </c>
      <c r="AR258" s="488">
        <v>52</v>
      </c>
    </row>
    <row r="259" spans="40:44">
      <c r="AN259" s="52" t="str">
        <f t="shared" si="25"/>
        <v>86EPSS37</v>
      </c>
      <c r="AO259" s="487" t="s">
        <v>284</v>
      </c>
      <c r="AP259" s="489">
        <v>86</v>
      </c>
      <c r="AQ259" s="487" t="s">
        <v>597</v>
      </c>
      <c r="AR259" s="488">
        <v>38</v>
      </c>
    </row>
    <row r="260" spans="40:44">
      <c r="AN260" s="52" t="str">
        <f t="shared" si="25"/>
        <v>86EPSS40</v>
      </c>
      <c r="AO260" s="487" t="s">
        <v>284</v>
      </c>
      <c r="AP260" s="489">
        <v>86</v>
      </c>
      <c r="AQ260" s="487" t="s">
        <v>889</v>
      </c>
      <c r="AR260" s="488">
        <v>2937</v>
      </c>
    </row>
    <row r="261" spans="40:44">
      <c r="AN261" s="52" t="str">
        <f t="shared" si="25"/>
        <v>107EPSS37</v>
      </c>
      <c r="AO261" s="487" t="s">
        <v>284</v>
      </c>
      <c r="AP261" s="489">
        <v>107</v>
      </c>
      <c r="AQ261" s="487" t="s">
        <v>597</v>
      </c>
      <c r="AR261" s="488">
        <v>23</v>
      </c>
    </row>
    <row r="262" spans="40:44">
      <c r="AN262" s="52" t="str">
        <f t="shared" si="25"/>
        <v>107EPSS40</v>
      </c>
      <c r="AO262" s="487" t="s">
        <v>284</v>
      </c>
      <c r="AP262" s="489">
        <v>107</v>
      </c>
      <c r="AQ262" s="487" t="s">
        <v>889</v>
      </c>
      <c r="AR262" s="488">
        <v>2196</v>
      </c>
    </row>
    <row r="263" spans="40:44">
      <c r="AN263" s="52" t="str">
        <f t="shared" si="25"/>
        <v>107EPSS41</v>
      </c>
      <c r="AO263" s="487" t="s">
        <v>284</v>
      </c>
      <c r="AP263" s="489">
        <v>107</v>
      </c>
      <c r="AQ263" s="487" t="s">
        <v>926</v>
      </c>
      <c r="AR263" s="488">
        <v>5</v>
      </c>
    </row>
    <row r="264" spans="40:44">
      <c r="AN264" s="52" t="str">
        <f t="shared" si="25"/>
        <v>107EPSS44</v>
      </c>
      <c r="AO264" s="487" t="s">
        <v>284</v>
      </c>
      <c r="AP264" s="489">
        <v>107</v>
      </c>
      <c r="AQ264" s="487" t="s">
        <v>1069</v>
      </c>
      <c r="AR264" s="488">
        <v>89</v>
      </c>
    </row>
    <row r="265" spans="40:44">
      <c r="AN265" s="52" t="str">
        <f t="shared" si="25"/>
        <v>107ESS024</v>
      </c>
      <c r="AO265" s="487" t="s">
        <v>284</v>
      </c>
      <c r="AP265" s="489">
        <v>107</v>
      </c>
      <c r="AQ265" s="487" t="s">
        <v>3</v>
      </c>
      <c r="AR265" s="488">
        <v>3703</v>
      </c>
    </row>
    <row r="266" spans="40:44">
      <c r="AN266" s="52" t="str">
        <f t="shared" si="25"/>
        <v>134EPSS37</v>
      </c>
      <c r="AO266" s="487" t="s">
        <v>284</v>
      </c>
      <c r="AP266" s="489">
        <v>134</v>
      </c>
      <c r="AQ266" s="487" t="s">
        <v>597</v>
      </c>
      <c r="AR266" s="488">
        <v>11</v>
      </c>
    </row>
    <row r="267" spans="40:44">
      <c r="AN267" s="52" t="str">
        <f t="shared" ref="AN267:AN330" si="26">CONCATENATE(AP267,AQ267)</f>
        <v>134EPSS40</v>
      </c>
      <c r="AO267" s="487" t="s">
        <v>284</v>
      </c>
      <c r="AP267" s="489">
        <v>134</v>
      </c>
      <c r="AQ267" s="487" t="s">
        <v>889</v>
      </c>
      <c r="AR267" s="488">
        <v>6134</v>
      </c>
    </row>
    <row r="268" spans="40:44">
      <c r="AN268" s="52" t="str">
        <f t="shared" si="26"/>
        <v>134EPSS44</v>
      </c>
      <c r="AO268" s="487" t="s">
        <v>284</v>
      </c>
      <c r="AP268" s="489">
        <v>134</v>
      </c>
      <c r="AQ268" s="487" t="s">
        <v>1069</v>
      </c>
      <c r="AR268" s="488">
        <v>65</v>
      </c>
    </row>
    <row r="269" spans="40:44">
      <c r="AN269" s="52" t="str">
        <f t="shared" si="26"/>
        <v>150EPSS37</v>
      </c>
      <c r="AO269" s="487" t="s">
        <v>284</v>
      </c>
      <c r="AP269" s="489">
        <v>150</v>
      </c>
      <c r="AQ269" s="487" t="s">
        <v>597</v>
      </c>
      <c r="AR269" s="488">
        <v>35</v>
      </c>
    </row>
    <row r="270" spans="40:44">
      <c r="AN270" s="52" t="str">
        <f t="shared" si="26"/>
        <v>150EPSS40</v>
      </c>
      <c r="AO270" s="487" t="s">
        <v>284</v>
      </c>
      <c r="AP270" s="489">
        <v>150</v>
      </c>
      <c r="AQ270" s="487" t="s">
        <v>889</v>
      </c>
      <c r="AR270" s="488">
        <v>1408</v>
      </c>
    </row>
    <row r="271" spans="40:44">
      <c r="AN271" s="52" t="str">
        <f t="shared" si="26"/>
        <v>150EPSS44</v>
      </c>
      <c r="AO271" s="487" t="s">
        <v>284</v>
      </c>
      <c r="AP271" s="489">
        <v>150</v>
      </c>
      <c r="AQ271" s="487" t="s">
        <v>1069</v>
      </c>
      <c r="AR271" s="488">
        <v>140</v>
      </c>
    </row>
    <row r="272" spans="40:44">
      <c r="AN272" s="52" t="str">
        <f t="shared" si="26"/>
        <v>237EPSS02</v>
      </c>
      <c r="AO272" s="487" t="s">
        <v>284</v>
      </c>
      <c r="AP272" s="489">
        <v>237</v>
      </c>
      <c r="AQ272" s="487" t="s">
        <v>575</v>
      </c>
      <c r="AR272" s="488">
        <v>40</v>
      </c>
    </row>
    <row r="273" spans="40:44">
      <c r="AN273" s="52" t="str">
        <f t="shared" si="26"/>
        <v>237EPSS10</v>
      </c>
      <c r="AO273" s="487" t="s">
        <v>284</v>
      </c>
      <c r="AP273" s="489">
        <v>237</v>
      </c>
      <c r="AQ273" s="487" t="s">
        <v>583</v>
      </c>
      <c r="AR273" s="488">
        <v>200</v>
      </c>
    </row>
    <row r="274" spans="40:44">
      <c r="AN274" s="52" t="str">
        <f t="shared" si="26"/>
        <v>237EPSS16</v>
      </c>
      <c r="AO274" s="487" t="s">
        <v>284</v>
      </c>
      <c r="AP274" s="489">
        <v>237</v>
      </c>
      <c r="AQ274" s="487" t="s">
        <v>587</v>
      </c>
      <c r="AR274" s="488">
        <v>4</v>
      </c>
    </row>
    <row r="275" spans="40:44">
      <c r="AN275" s="52" t="str">
        <f t="shared" si="26"/>
        <v>237EPSS37</v>
      </c>
      <c r="AO275" s="487" t="s">
        <v>284</v>
      </c>
      <c r="AP275" s="489">
        <v>237</v>
      </c>
      <c r="AQ275" s="487" t="s">
        <v>597</v>
      </c>
      <c r="AR275" s="488">
        <v>35</v>
      </c>
    </row>
    <row r="276" spans="40:44">
      <c r="AN276" s="52" t="str">
        <f t="shared" si="26"/>
        <v>237EPSS40</v>
      </c>
      <c r="AO276" s="487" t="s">
        <v>284</v>
      </c>
      <c r="AP276" s="489">
        <v>237</v>
      </c>
      <c r="AQ276" s="487" t="s">
        <v>889</v>
      </c>
      <c r="AR276" s="488">
        <v>5530</v>
      </c>
    </row>
    <row r="277" spans="40:44">
      <c r="AN277" s="52" t="str">
        <f t="shared" si="26"/>
        <v>237EPSS44</v>
      </c>
      <c r="AO277" s="487" t="s">
        <v>284</v>
      </c>
      <c r="AP277" s="489">
        <v>237</v>
      </c>
      <c r="AQ277" s="487" t="s">
        <v>1069</v>
      </c>
      <c r="AR277" s="488">
        <v>190</v>
      </c>
    </row>
    <row r="278" spans="40:44">
      <c r="AN278" s="52" t="str">
        <f t="shared" si="26"/>
        <v>264EPSS02</v>
      </c>
      <c r="AO278" s="487" t="s">
        <v>284</v>
      </c>
      <c r="AP278" s="489">
        <v>264</v>
      </c>
      <c r="AQ278" s="487" t="s">
        <v>575</v>
      </c>
      <c r="AR278" s="488">
        <v>22</v>
      </c>
    </row>
    <row r="279" spans="40:44">
      <c r="AN279" s="52" t="str">
        <f t="shared" si="26"/>
        <v>264EPSS37</v>
      </c>
      <c r="AO279" s="487" t="s">
        <v>284</v>
      </c>
      <c r="AP279" s="489">
        <v>264</v>
      </c>
      <c r="AQ279" s="487" t="s">
        <v>597</v>
      </c>
      <c r="AR279" s="488">
        <v>85</v>
      </c>
    </row>
    <row r="280" spans="40:44">
      <c r="AN280" s="52" t="str">
        <f t="shared" si="26"/>
        <v>264EPSS40</v>
      </c>
      <c r="AO280" s="487" t="s">
        <v>284</v>
      </c>
      <c r="AP280" s="489">
        <v>264</v>
      </c>
      <c r="AQ280" s="487" t="s">
        <v>889</v>
      </c>
      <c r="AR280" s="488">
        <v>2341</v>
      </c>
    </row>
    <row r="281" spans="40:44">
      <c r="AN281" s="52" t="str">
        <f t="shared" si="26"/>
        <v>264EPSS44</v>
      </c>
      <c r="AO281" s="487" t="s">
        <v>284</v>
      </c>
      <c r="AP281" s="489">
        <v>264</v>
      </c>
      <c r="AQ281" s="487" t="s">
        <v>1069</v>
      </c>
      <c r="AR281" s="488">
        <v>75</v>
      </c>
    </row>
    <row r="282" spans="40:44">
      <c r="AN282" s="52" t="str">
        <f t="shared" si="26"/>
        <v>310EPSS16</v>
      </c>
      <c r="AO282" s="487" t="s">
        <v>284</v>
      </c>
      <c r="AP282" s="489">
        <v>310</v>
      </c>
      <c r="AQ282" s="487" t="s">
        <v>587</v>
      </c>
      <c r="AR282" s="488">
        <v>1</v>
      </c>
    </row>
    <row r="283" spans="40:44">
      <c r="AN283" s="52" t="str">
        <f t="shared" si="26"/>
        <v>310EPSS37</v>
      </c>
      <c r="AO283" s="487" t="s">
        <v>284</v>
      </c>
      <c r="AP283" s="489">
        <v>310</v>
      </c>
      <c r="AQ283" s="487" t="s">
        <v>597</v>
      </c>
      <c r="AR283" s="488">
        <v>44</v>
      </c>
    </row>
    <row r="284" spans="40:44">
      <c r="AN284" s="52" t="str">
        <f t="shared" si="26"/>
        <v>310EPSS40</v>
      </c>
      <c r="AO284" s="487" t="s">
        <v>284</v>
      </c>
      <c r="AP284" s="489">
        <v>310</v>
      </c>
      <c r="AQ284" s="487" t="s">
        <v>889</v>
      </c>
      <c r="AR284" s="488">
        <v>4717</v>
      </c>
    </row>
    <row r="285" spans="40:44">
      <c r="AN285" s="52" t="str">
        <f t="shared" si="26"/>
        <v>310EPSS44</v>
      </c>
      <c r="AO285" s="487" t="s">
        <v>284</v>
      </c>
      <c r="AP285" s="489">
        <v>310</v>
      </c>
      <c r="AQ285" s="487" t="s">
        <v>1069</v>
      </c>
      <c r="AR285" s="488">
        <v>257</v>
      </c>
    </row>
    <row r="286" spans="40:44">
      <c r="AN286" s="52" t="str">
        <f t="shared" si="26"/>
        <v>315EPSS37</v>
      </c>
      <c r="AO286" s="487" t="s">
        <v>284</v>
      </c>
      <c r="AP286" s="489">
        <v>315</v>
      </c>
      <c r="AQ286" s="487" t="s">
        <v>597</v>
      </c>
      <c r="AR286" s="488">
        <v>30</v>
      </c>
    </row>
    <row r="287" spans="40:44">
      <c r="AN287" s="52" t="str">
        <f t="shared" si="26"/>
        <v>315EPSS40</v>
      </c>
      <c r="AO287" s="487" t="s">
        <v>284</v>
      </c>
      <c r="AP287" s="489">
        <v>315</v>
      </c>
      <c r="AQ287" s="487" t="s">
        <v>889</v>
      </c>
      <c r="AR287" s="488">
        <v>3775</v>
      </c>
    </row>
    <row r="288" spans="40:44">
      <c r="AN288" s="52" t="str">
        <f t="shared" si="26"/>
        <v>315EPSS41</v>
      </c>
      <c r="AO288" s="487" t="s">
        <v>284</v>
      </c>
      <c r="AP288" s="489">
        <v>315</v>
      </c>
      <c r="AQ288" s="487" t="s">
        <v>926</v>
      </c>
      <c r="AR288" s="488">
        <v>1</v>
      </c>
    </row>
    <row r="289" spans="40:44">
      <c r="AN289" s="52" t="str">
        <f t="shared" si="26"/>
        <v>315EPSS44</v>
      </c>
      <c r="AO289" s="487" t="s">
        <v>284</v>
      </c>
      <c r="AP289" s="489">
        <v>315</v>
      </c>
      <c r="AQ289" s="487" t="s">
        <v>1069</v>
      </c>
      <c r="AR289" s="488">
        <v>240</v>
      </c>
    </row>
    <row r="290" spans="40:44">
      <c r="AN290" s="52" t="str">
        <f t="shared" si="26"/>
        <v>361EPSS37</v>
      </c>
      <c r="AO290" s="487" t="s">
        <v>284</v>
      </c>
      <c r="AP290" s="489">
        <v>361</v>
      </c>
      <c r="AQ290" s="487" t="s">
        <v>597</v>
      </c>
      <c r="AR290" s="488">
        <v>74</v>
      </c>
    </row>
    <row r="291" spans="40:44">
      <c r="AN291" s="52" t="str">
        <f t="shared" si="26"/>
        <v>361EPSS40</v>
      </c>
      <c r="AO291" s="487" t="s">
        <v>284</v>
      </c>
      <c r="AP291" s="489">
        <v>361</v>
      </c>
      <c r="AQ291" s="487" t="s">
        <v>889</v>
      </c>
      <c r="AR291" s="488">
        <v>18862</v>
      </c>
    </row>
    <row r="292" spans="40:44">
      <c r="AN292" s="52" t="str">
        <f t="shared" si="26"/>
        <v>361EPSS41</v>
      </c>
      <c r="AO292" s="487" t="s">
        <v>284</v>
      </c>
      <c r="AP292" s="489">
        <v>361</v>
      </c>
      <c r="AQ292" s="487" t="s">
        <v>926</v>
      </c>
      <c r="AR292" s="488">
        <v>105</v>
      </c>
    </row>
    <row r="293" spans="40:44">
      <c r="AN293" s="52" t="str">
        <f t="shared" si="26"/>
        <v>361EPSS44</v>
      </c>
      <c r="AO293" s="487" t="s">
        <v>284</v>
      </c>
      <c r="AP293" s="489">
        <v>361</v>
      </c>
      <c r="AQ293" s="487" t="s">
        <v>1069</v>
      </c>
      <c r="AR293" s="488">
        <v>377</v>
      </c>
    </row>
    <row r="294" spans="40:44">
      <c r="AN294" s="52" t="str">
        <f t="shared" si="26"/>
        <v>647EPSS37</v>
      </c>
      <c r="AO294" s="487" t="s">
        <v>284</v>
      </c>
      <c r="AP294" s="489">
        <v>647</v>
      </c>
      <c r="AQ294" s="487" t="s">
        <v>597</v>
      </c>
      <c r="AR294" s="488">
        <v>94</v>
      </c>
    </row>
    <row r="295" spans="40:44">
      <c r="AN295" s="52" t="str">
        <f t="shared" si="26"/>
        <v>647EPSS40</v>
      </c>
      <c r="AO295" s="487" t="s">
        <v>284</v>
      </c>
      <c r="AP295" s="489">
        <v>647</v>
      </c>
      <c r="AQ295" s="487" t="s">
        <v>889</v>
      </c>
      <c r="AR295" s="488">
        <v>4182</v>
      </c>
    </row>
    <row r="296" spans="40:44">
      <c r="AN296" s="52" t="str">
        <f t="shared" si="26"/>
        <v>647EPSS41</v>
      </c>
      <c r="AO296" s="487" t="s">
        <v>284</v>
      </c>
      <c r="AP296" s="489">
        <v>647</v>
      </c>
      <c r="AQ296" s="487" t="s">
        <v>926</v>
      </c>
      <c r="AR296" s="488">
        <v>3</v>
      </c>
    </row>
    <row r="297" spans="40:44">
      <c r="AN297" s="52" t="str">
        <f t="shared" si="26"/>
        <v>647EPSS44</v>
      </c>
      <c r="AO297" s="487" t="s">
        <v>284</v>
      </c>
      <c r="AP297" s="489">
        <v>647</v>
      </c>
      <c r="AQ297" s="487" t="s">
        <v>1069</v>
      </c>
      <c r="AR297" s="488">
        <v>171</v>
      </c>
    </row>
    <row r="298" spans="40:44">
      <c r="AN298" s="52" t="str">
        <f t="shared" si="26"/>
        <v>658EPSS37</v>
      </c>
      <c r="AO298" s="487" t="s">
        <v>284</v>
      </c>
      <c r="AP298" s="489">
        <v>658</v>
      </c>
      <c r="AQ298" s="487" t="s">
        <v>597</v>
      </c>
      <c r="AR298" s="488">
        <v>45</v>
      </c>
    </row>
    <row r="299" spans="40:44">
      <c r="AN299" s="52" t="str">
        <f t="shared" si="26"/>
        <v>658EPSS40</v>
      </c>
      <c r="AO299" s="487" t="s">
        <v>284</v>
      </c>
      <c r="AP299" s="489">
        <v>658</v>
      </c>
      <c r="AQ299" s="487" t="s">
        <v>889</v>
      </c>
      <c r="AR299" s="488">
        <v>1785</v>
      </c>
    </row>
    <row r="300" spans="40:44">
      <c r="AN300" s="52" t="str">
        <f t="shared" si="26"/>
        <v>658EPSS44</v>
      </c>
      <c r="AO300" s="487" t="s">
        <v>284</v>
      </c>
      <c r="AP300" s="489">
        <v>658</v>
      </c>
      <c r="AQ300" s="487" t="s">
        <v>1069</v>
      </c>
      <c r="AR300" s="488">
        <v>134</v>
      </c>
    </row>
    <row r="301" spans="40:44">
      <c r="AN301" s="52" t="str">
        <f t="shared" si="26"/>
        <v>664EPSS02</v>
      </c>
      <c r="AO301" s="487" t="s">
        <v>284</v>
      </c>
      <c r="AP301" s="489">
        <v>664</v>
      </c>
      <c r="AQ301" s="487" t="s">
        <v>575</v>
      </c>
      <c r="AR301" s="488">
        <v>8</v>
      </c>
    </row>
    <row r="302" spans="40:44">
      <c r="AN302" s="52" t="str">
        <f t="shared" si="26"/>
        <v>664EPSS16</v>
      </c>
      <c r="AO302" s="487" t="s">
        <v>284</v>
      </c>
      <c r="AP302" s="489">
        <v>664</v>
      </c>
      <c r="AQ302" s="487" t="s">
        <v>587</v>
      </c>
      <c r="AR302" s="488">
        <v>399</v>
      </c>
    </row>
    <row r="303" spans="40:44">
      <c r="AN303" s="52" t="str">
        <f t="shared" si="26"/>
        <v>664EPSS37</v>
      </c>
      <c r="AO303" s="487" t="s">
        <v>284</v>
      </c>
      <c r="AP303" s="489">
        <v>664</v>
      </c>
      <c r="AQ303" s="487" t="s">
        <v>597</v>
      </c>
      <c r="AR303" s="488">
        <v>107</v>
      </c>
    </row>
    <row r="304" spans="40:44">
      <c r="AN304" s="52" t="str">
        <f t="shared" si="26"/>
        <v>664EPSS40</v>
      </c>
      <c r="AO304" s="487" t="s">
        <v>284</v>
      </c>
      <c r="AP304" s="489">
        <v>664</v>
      </c>
      <c r="AQ304" s="487" t="s">
        <v>889</v>
      </c>
      <c r="AR304" s="488">
        <v>8749</v>
      </c>
    </row>
    <row r="305" spans="40:44">
      <c r="AN305" s="52" t="str">
        <f t="shared" si="26"/>
        <v>664EPSS44</v>
      </c>
      <c r="AO305" s="487" t="s">
        <v>284</v>
      </c>
      <c r="AP305" s="489">
        <v>664</v>
      </c>
      <c r="AQ305" s="487" t="s">
        <v>1069</v>
      </c>
      <c r="AR305" s="488">
        <v>162</v>
      </c>
    </row>
    <row r="306" spans="40:44">
      <c r="AN306" s="52" t="str">
        <f t="shared" si="26"/>
        <v>686EPSS02</v>
      </c>
      <c r="AO306" s="487" t="s">
        <v>284</v>
      </c>
      <c r="AP306" s="489">
        <v>686</v>
      </c>
      <c r="AQ306" s="487" t="s">
        <v>575</v>
      </c>
      <c r="AR306" s="488">
        <v>31</v>
      </c>
    </row>
    <row r="307" spans="40:44">
      <c r="AN307" s="52" t="str">
        <f t="shared" si="26"/>
        <v>686EPSS10</v>
      </c>
      <c r="AO307" s="487" t="s">
        <v>284</v>
      </c>
      <c r="AP307" s="489">
        <v>686</v>
      </c>
      <c r="AQ307" s="487" t="s">
        <v>583</v>
      </c>
      <c r="AR307" s="488">
        <v>286</v>
      </c>
    </row>
    <row r="308" spans="40:44">
      <c r="AN308" s="52" t="str">
        <f t="shared" si="26"/>
        <v>686EPSS16</v>
      </c>
      <c r="AO308" s="487" t="s">
        <v>284</v>
      </c>
      <c r="AP308" s="489">
        <v>686</v>
      </c>
      <c r="AQ308" s="487" t="s">
        <v>587</v>
      </c>
      <c r="AR308" s="488">
        <v>767</v>
      </c>
    </row>
    <row r="309" spans="40:44">
      <c r="AN309" s="52" t="str">
        <f t="shared" si="26"/>
        <v>686EPSS37</v>
      </c>
      <c r="AO309" s="487" t="s">
        <v>284</v>
      </c>
      <c r="AP309" s="489">
        <v>686</v>
      </c>
      <c r="AQ309" s="487" t="s">
        <v>597</v>
      </c>
      <c r="AR309" s="488">
        <v>37</v>
      </c>
    </row>
    <row r="310" spans="40:44">
      <c r="AN310" s="52" t="str">
        <f t="shared" si="26"/>
        <v>686EPSS40</v>
      </c>
      <c r="AO310" s="487" t="s">
        <v>284</v>
      </c>
      <c r="AP310" s="489">
        <v>686</v>
      </c>
      <c r="AQ310" s="487" t="s">
        <v>889</v>
      </c>
      <c r="AR310" s="488">
        <v>14554</v>
      </c>
    </row>
    <row r="311" spans="40:44">
      <c r="AN311" s="52" t="str">
        <f t="shared" si="26"/>
        <v>686EPSS44</v>
      </c>
      <c r="AO311" s="487" t="s">
        <v>284</v>
      </c>
      <c r="AP311" s="489">
        <v>686</v>
      </c>
      <c r="AQ311" s="487" t="s">
        <v>1069</v>
      </c>
      <c r="AR311" s="488">
        <v>208</v>
      </c>
    </row>
    <row r="312" spans="40:44">
      <c r="AN312" s="52" t="str">
        <f t="shared" si="26"/>
        <v>819EPSS37</v>
      </c>
      <c r="AO312" s="487" t="s">
        <v>284</v>
      </c>
      <c r="AP312" s="489">
        <v>819</v>
      </c>
      <c r="AQ312" s="487" t="s">
        <v>597</v>
      </c>
      <c r="AR312" s="488">
        <v>86</v>
      </c>
    </row>
    <row r="313" spans="40:44">
      <c r="AN313" s="52" t="str">
        <f t="shared" si="26"/>
        <v>819EPSS40</v>
      </c>
      <c r="AO313" s="487" t="s">
        <v>284</v>
      </c>
      <c r="AP313" s="489">
        <v>819</v>
      </c>
      <c r="AQ313" s="487" t="s">
        <v>889</v>
      </c>
      <c r="AR313" s="488">
        <v>3818</v>
      </c>
    </row>
    <row r="314" spans="40:44">
      <c r="AN314" s="52" t="str">
        <f t="shared" si="26"/>
        <v>819EPSS44</v>
      </c>
      <c r="AO314" s="487" t="s">
        <v>284</v>
      </c>
      <c r="AP314" s="489">
        <v>819</v>
      </c>
      <c r="AQ314" s="487" t="s">
        <v>1069</v>
      </c>
      <c r="AR314" s="488">
        <v>146</v>
      </c>
    </row>
    <row r="315" spans="40:44">
      <c r="AN315" s="52" t="str">
        <f t="shared" si="26"/>
        <v>854EPSS37</v>
      </c>
      <c r="AO315" s="487" t="s">
        <v>284</v>
      </c>
      <c r="AP315" s="489">
        <v>854</v>
      </c>
      <c r="AQ315" s="487" t="s">
        <v>597</v>
      </c>
      <c r="AR315" s="488">
        <v>25</v>
      </c>
    </row>
    <row r="316" spans="40:44">
      <c r="AN316" s="52" t="str">
        <f t="shared" si="26"/>
        <v>854EPSS40</v>
      </c>
      <c r="AO316" s="487" t="s">
        <v>284</v>
      </c>
      <c r="AP316" s="489">
        <v>854</v>
      </c>
      <c r="AQ316" s="487" t="s">
        <v>889</v>
      </c>
      <c r="AR316" s="488">
        <v>1</v>
      </c>
    </row>
    <row r="317" spans="40:44">
      <c r="AN317" s="52" t="str">
        <f t="shared" si="26"/>
        <v>854EPSS41</v>
      </c>
      <c r="AO317" s="487" t="s">
        <v>284</v>
      </c>
      <c r="AP317" s="489">
        <v>854</v>
      </c>
      <c r="AQ317" s="487" t="s">
        <v>926</v>
      </c>
      <c r="AR317" s="488">
        <v>1</v>
      </c>
    </row>
    <row r="318" spans="40:44">
      <c r="AN318" s="52" t="str">
        <f t="shared" si="26"/>
        <v>854EPSS44</v>
      </c>
      <c r="AO318" s="487" t="s">
        <v>284</v>
      </c>
      <c r="AP318" s="489">
        <v>854</v>
      </c>
      <c r="AQ318" s="487" t="s">
        <v>1069</v>
      </c>
      <c r="AR318" s="488">
        <v>195</v>
      </c>
    </row>
    <row r="319" spans="40:44">
      <c r="AN319" s="52" t="str">
        <f t="shared" si="26"/>
        <v>854ESS002</v>
      </c>
      <c r="AO319" s="487" t="s">
        <v>284</v>
      </c>
      <c r="AP319" s="489">
        <v>854</v>
      </c>
      <c r="AQ319" s="487" t="s">
        <v>2</v>
      </c>
      <c r="AR319" s="488">
        <v>163</v>
      </c>
    </row>
    <row r="320" spans="40:44">
      <c r="AN320" s="52" t="str">
        <f t="shared" si="26"/>
        <v>854ESS024</v>
      </c>
      <c r="AO320" s="487" t="s">
        <v>284</v>
      </c>
      <c r="AP320" s="489">
        <v>854</v>
      </c>
      <c r="AQ320" s="487" t="s">
        <v>3</v>
      </c>
      <c r="AR320" s="488">
        <v>12738</v>
      </c>
    </row>
    <row r="321" spans="40:44">
      <c r="AN321" s="52" t="str">
        <f t="shared" si="26"/>
        <v>887EPSS02</v>
      </c>
      <c r="AO321" s="487" t="s">
        <v>284</v>
      </c>
      <c r="AP321" s="489">
        <v>887</v>
      </c>
      <c r="AQ321" s="487" t="s">
        <v>575</v>
      </c>
      <c r="AR321" s="488">
        <v>10</v>
      </c>
    </row>
    <row r="322" spans="40:44">
      <c r="AN322" s="52" t="str">
        <f t="shared" si="26"/>
        <v>887EPSS10</v>
      </c>
      <c r="AO322" s="487" t="s">
        <v>284</v>
      </c>
      <c r="AP322" s="489">
        <v>887</v>
      </c>
      <c r="AQ322" s="487" t="s">
        <v>583</v>
      </c>
      <c r="AR322" s="488">
        <v>172</v>
      </c>
    </row>
    <row r="323" spans="40:44">
      <c r="AN323" s="52" t="str">
        <f t="shared" si="26"/>
        <v>887EPSS16</v>
      </c>
      <c r="AO323" s="487" t="s">
        <v>284</v>
      </c>
      <c r="AP323" s="489">
        <v>887</v>
      </c>
      <c r="AQ323" s="487" t="s">
        <v>587</v>
      </c>
      <c r="AR323" s="488">
        <v>793</v>
      </c>
    </row>
    <row r="324" spans="40:44">
      <c r="AN324" s="52" t="str">
        <f t="shared" si="26"/>
        <v>887EPSS37</v>
      </c>
      <c r="AO324" s="487" t="s">
        <v>284</v>
      </c>
      <c r="AP324" s="489">
        <v>887</v>
      </c>
      <c r="AQ324" s="487" t="s">
        <v>597</v>
      </c>
      <c r="AR324" s="488">
        <v>83</v>
      </c>
    </row>
    <row r="325" spans="40:44">
      <c r="AN325" s="52" t="str">
        <f t="shared" si="26"/>
        <v>887EPSS40</v>
      </c>
      <c r="AO325" s="487" t="s">
        <v>284</v>
      </c>
      <c r="AP325" s="489">
        <v>887</v>
      </c>
      <c r="AQ325" s="487" t="s">
        <v>889</v>
      </c>
      <c r="AR325" s="488">
        <v>19603</v>
      </c>
    </row>
    <row r="326" spans="40:44">
      <c r="AN326" s="52" t="str">
        <f t="shared" si="26"/>
        <v>887EPSS44</v>
      </c>
      <c r="AO326" s="487" t="s">
        <v>284</v>
      </c>
      <c r="AP326" s="489">
        <v>887</v>
      </c>
      <c r="AQ326" s="487" t="s">
        <v>1069</v>
      </c>
      <c r="AR326" s="488">
        <v>752</v>
      </c>
    </row>
    <row r="327" spans="40:44">
      <c r="AN327" s="52" t="str">
        <f t="shared" si="26"/>
        <v>887ESS024</v>
      </c>
      <c r="AO327" s="487" t="s">
        <v>284</v>
      </c>
      <c r="AP327" s="489">
        <v>887</v>
      </c>
      <c r="AQ327" s="487" t="s">
        <v>3</v>
      </c>
      <c r="AR327" s="488">
        <v>7118</v>
      </c>
    </row>
    <row r="328" spans="40:44">
      <c r="AN328" s="52" t="str">
        <f t="shared" si="26"/>
        <v>2EPSS16</v>
      </c>
      <c r="AO328" s="487" t="s">
        <v>285</v>
      </c>
      <c r="AP328" s="489">
        <v>2</v>
      </c>
      <c r="AQ328" s="487" t="s">
        <v>587</v>
      </c>
      <c r="AR328" s="488">
        <v>2</v>
      </c>
    </row>
    <row r="329" spans="40:44">
      <c r="AN329" s="52" t="str">
        <f t="shared" si="26"/>
        <v>2EPSS37</v>
      </c>
      <c r="AO329" s="487" t="s">
        <v>285</v>
      </c>
      <c r="AP329" s="489">
        <v>2</v>
      </c>
      <c r="AQ329" s="487" t="s">
        <v>597</v>
      </c>
      <c r="AR329" s="488">
        <v>147</v>
      </c>
    </row>
    <row r="330" spans="40:44">
      <c r="AN330" s="52" t="str">
        <f t="shared" si="26"/>
        <v>2EPSS40</v>
      </c>
      <c r="AO330" s="487" t="s">
        <v>285</v>
      </c>
      <c r="AP330" s="489">
        <v>2</v>
      </c>
      <c r="AQ330" s="487" t="s">
        <v>889</v>
      </c>
      <c r="AR330" s="488">
        <v>9453</v>
      </c>
    </row>
    <row r="331" spans="40:44">
      <c r="AN331" s="52" t="str">
        <f t="shared" ref="AN331:AN394" si="27">CONCATENATE(AP331,AQ331)</f>
        <v>2EPSS44</v>
      </c>
      <c r="AO331" s="487" t="s">
        <v>285</v>
      </c>
      <c r="AP331" s="489">
        <v>2</v>
      </c>
      <c r="AQ331" s="487" t="s">
        <v>1069</v>
      </c>
      <c r="AR331" s="488">
        <v>203</v>
      </c>
    </row>
    <row r="332" spans="40:44">
      <c r="AN332" s="52" t="str">
        <f t="shared" si="27"/>
        <v>2ESS024</v>
      </c>
      <c r="AO332" s="487" t="s">
        <v>285</v>
      </c>
      <c r="AP332" s="489">
        <v>2</v>
      </c>
      <c r="AQ332" s="487" t="s">
        <v>3</v>
      </c>
      <c r="AR332" s="488">
        <v>3220</v>
      </c>
    </row>
    <row r="333" spans="40:44">
      <c r="AN333" s="52" t="str">
        <f t="shared" si="27"/>
        <v>21EPSS37</v>
      </c>
      <c r="AO333" s="487" t="s">
        <v>285</v>
      </c>
      <c r="AP333" s="489">
        <v>21</v>
      </c>
      <c r="AQ333" s="487" t="s">
        <v>597</v>
      </c>
      <c r="AR333" s="488">
        <v>41</v>
      </c>
    </row>
    <row r="334" spans="40:44">
      <c r="AN334" s="52" t="str">
        <f t="shared" si="27"/>
        <v>21EPSS40</v>
      </c>
      <c r="AO334" s="487" t="s">
        <v>285</v>
      </c>
      <c r="AP334" s="489">
        <v>21</v>
      </c>
      <c r="AQ334" s="487" t="s">
        <v>889</v>
      </c>
      <c r="AR334" s="488">
        <v>2893</v>
      </c>
    </row>
    <row r="335" spans="40:44">
      <c r="AN335" s="52" t="str">
        <f t="shared" si="27"/>
        <v>21EPSS44</v>
      </c>
      <c r="AO335" s="487" t="s">
        <v>285</v>
      </c>
      <c r="AP335" s="489">
        <v>21</v>
      </c>
      <c r="AQ335" s="487" t="s">
        <v>1069</v>
      </c>
      <c r="AR335" s="488">
        <v>114</v>
      </c>
    </row>
    <row r="336" spans="40:44">
      <c r="AN336" s="52" t="str">
        <f t="shared" si="27"/>
        <v>55EPSS37</v>
      </c>
      <c r="AO336" s="487" t="s">
        <v>285</v>
      </c>
      <c r="AP336" s="489">
        <v>55</v>
      </c>
      <c r="AQ336" s="487" t="s">
        <v>597</v>
      </c>
      <c r="AR336" s="488">
        <v>23</v>
      </c>
    </row>
    <row r="337" spans="40:44">
      <c r="AN337" s="52" t="str">
        <f t="shared" si="27"/>
        <v>55EPSS40</v>
      </c>
      <c r="AO337" s="487" t="s">
        <v>285</v>
      </c>
      <c r="AP337" s="489">
        <v>55</v>
      </c>
      <c r="AQ337" s="487" t="s">
        <v>889</v>
      </c>
      <c r="AR337" s="488">
        <v>6591</v>
      </c>
    </row>
    <row r="338" spans="40:44">
      <c r="AN338" s="52" t="str">
        <f t="shared" si="27"/>
        <v>55EPSS41</v>
      </c>
      <c r="AO338" s="487" t="s">
        <v>285</v>
      </c>
      <c r="AP338" s="489">
        <v>55</v>
      </c>
      <c r="AQ338" s="487" t="s">
        <v>926</v>
      </c>
      <c r="AR338" s="488">
        <v>1</v>
      </c>
    </row>
    <row r="339" spans="40:44">
      <c r="AN339" s="52" t="str">
        <f t="shared" si="27"/>
        <v>55EPSS44</v>
      </c>
      <c r="AO339" s="487" t="s">
        <v>285</v>
      </c>
      <c r="AP339" s="489">
        <v>55</v>
      </c>
      <c r="AQ339" s="487" t="s">
        <v>1069</v>
      </c>
      <c r="AR339" s="488">
        <v>107</v>
      </c>
    </row>
    <row r="340" spans="40:44">
      <c r="AN340" s="52" t="str">
        <f t="shared" si="27"/>
        <v>148EPSS10</v>
      </c>
      <c r="AO340" s="487" t="s">
        <v>285</v>
      </c>
      <c r="AP340" s="489">
        <v>148</v>
      </c>
      <c r="AQ340" s="487" t="s">
        <v>583</v>
      </c>
      <c r="AR340" s="488">
        <v>168</v>
      </c>
    </row>
    <row r="341" spans="40:44">
      <c r="AN341" s="52" t="str">
        <f t="shared" si="27"/>
        <v>148EPSS16</v>
      </c>
      <c r="AO341" s="487" t="s">
        <v>285</v>
      </c>
      <c r="AP341" s="489">
        <v>148</v>
      </c>
      <c r="AQ341" s="487" t="s">
        <v>587</v>
      </c>
      <c r="AR341" s="488">
        <v>706</v>
      </c>
    </row>
    <row r="342" spans="40:44">
      <c r="AN342" s="52" t="str">
        <f t="shared" si="27"/>
        <v>148EPSS37</v>
      </c>
      <c r="AO342" s="487" t="s">
        <v>285</v>
      </c>
      <c r="AP342" s="489">
        <v>148</v>
      </c>
      <c r="AQ342" s="487" t="s">
        <v>597</v>
      </c>
      <c r="AR342" s="488">
        <v>321</v>
      </c>
    </row>
    <row r="343" spans="40:44">
      <c r="AN343" s="52" t="str">
        <f t="shared" si="27"/>
        <v>148EPSS40</v>
      </c>
      <c r="AO343" s="487" t="s">
        <v>285</v>
      </c>
      <c r="AP343" s="489">
        <v>148</v>
      </c>
      <c r="AQ343" s="487" t="s">
        <v>889</v>
      </c>
      <c r="AR343" s="488">
        <v>11289</v>
      </c>
    </row>
    <row r="344" spans="40:44">
      <c r="AN344" s="52" t="str">
        <f t="shared" si="27"/>
        <v>148EPSS41</v>
      </c>
      <c r="AO344" s="487" t="s">
        <v>285</v>
      </c>
      <c r="AP344" s="489">
        <v>148</v>
      </c>
      <c r="AQ344" s="487" t="s">
        <v>926</v>
      </c>
      <c r="AR344" s="488">
        <v>1</v>
      </c>
    </row>
    <row r="345" spans="40:44">
      <c r="AN345" s="52" t="str">
        <f t="shared" si="27"/>
        <v>148EPSS44</v>
      </c>
      <c r="AO345" s="487" t="s">
        <v>285</v>
      </c>
      <c r="AP345" s="489">
        <v>148</v>
      </c>
      <c r="AQ345" s="487" t="s">
        <v>1069</v>
      </c>
      <c r="AR345" s="488">
        <v>167</v>
      </c>
    </row>
    <row r="346" spans="40:44">
      <c r="AN346" s="52" t="str">
        <f t="shared" si="27"/>
        <v>148ESS091</v>
      </c>
      <c r="AO346" s="487" t="s">
        <v>285</v>
      </c>
      <c r="AP346" s="489">
        <v>148</v>
      </c>
      <c r="AQ346" s="487" t="s">
        <v>4</v>
      </c>
      <c r="AR346" s="488">
        <v>1880</v>
      </c>
    </row>
    <row r="347" spans="40:44">
      <c r="AN347" s="52" t="str">
        <f t="shared" si="27"/>
        <v>197EPSS37</v>
      </c>
      <c r="AO347" s="487" t="s">
        <v>285</v>
      </c>
      <c r="AP347" s="489">
        <v>197</v>
      </c>
      <c r="AQ347" s="487" t="s">
        <v>597</v>
      </c>
      <c r="AR347" s="488">
        <v>245</v>
      </c>
    </row>
    <row r="348" spans="40:44">
      <c r="AN348" s="52" t="str">
        <f t="shared" si="27"/>
        <v>197EPSS40</v>
      </c>
      <c r="AO348" s="487" t="s">
        <v>285</v>
      </c>
      <c r="AP348" s="489">
        <v>197</v>
      </c>
      <c r="AQ348" s="487" t="s">
        <v>889</v>
      </c>
      <c r="AR348" s="488">
        <v>8418</v>
      </c>
    </row>
    <row r="349" spans="40:44">
      <c r="AN349" s="52" t="str">
        <f t="shared" si="27"/>
        <v>197EPSS44</v>
      </c>
      <c r="AO349" s="487" t="s">
        <v>285</v>
      </c>
      <c r="AP349" s="489">
        <v>197</v>
      </c>
      <c r="AQ349" s="487" t="s">
        <v>1069</v>
      </c>
      <c r="AR349" s="488">
        <v>187</v>
      </c>
    </row>
    <row r="350" spans="40:44">
      <c r="AN350" s="52" t="str">
        <f t="shared" si="27"/>
        <v>197ESS091</v>
      </c>
      <c r="AO350" s="487" t="s">
        <v>285</v>
      </c>
      <c r="AP350" s="489">
        <v>197</v>
      </c>
      <c r="AQ350" s="487" t="s">
        <v>4</v>
      </c>
      <c r="AR350" s="488">
        <v>2129</v>
      </c>
    </row>
    <row r="351" spans="40:44">
      <c r="AN351" s="52" t="str">
        <f t="shared" si="27"/>
        <v>206EPSS37</v>
      </c>
      <c r="AO351" s="487" t="s">
        <v>285</v>
      </c>
      <c r="AP351" s="489">
        <v>206</v>
      </c>
      <c r="AQ351" s="487" t="s">
        <v>597</v>
      </c>
      <c r="AR351" s="488">
        <v>19</v>
      </c>
    </row>
    <row r="352" spans="40:44">
      <c r="AN352" s="52" t="str">
        <f t="shared" si="27"/>
        <v>206EPSS40</v>
      </c>
      <c r="AO352" s="487" t="s">
        <v>285</v>
      </c>
      <c r="AP352" s="489">
        <v>206</v>
      </c>
      <c r="AQ352" s="487" t="s">
        <v>889</v>
      </c>
      <c r="AR352" s="488">
        <v>2287</v>
      </c>
    </row>
    <row r="353" spans="40:44">
      <c r="AN353" s="52" t="str">
        <f t="shared" si="27"/>
        <v>206EPSS44</v>
      </c>
      <c r="AO353" s="487" t="s">
        <v>285</v>
      </c>
      <c r="AP353" s="489">
        <v>206</v>
      </c>
      <c r="AQ353" s="487" t="s">
        <v>1069</v>
      </c>
      <c r="AR353" s="488">
        <v>75</v>
      </c>
    </row>
    <row r="354" spans="40:44">
      <c r="AN354" s="52" t="str">
        <f t="shared" si="27"/>
        <v>206ESS091</v>
      </c>
      <c r="AO354" s="487" t="s">
        <v>285</v>
      </c>
      <c r="AP354" s="489">
        <v>206</v>
      </c>
      <c r="AQ354" s="487" t="s">
        <v>4</v>
      </c>
      <c r="AR354" s="488">
        <v>554</v>
      </c>
    </row>
    <row r="355" spans="40:44">
      <c r="AN355" s="52" t="str">
        <f t="shared" si="27"/>
        <v>313EPSS37</v>
      </c>
      <c r="AO355" s="487" t="s">
        <v>285</v>
      </c>
      <c r="AP355" s="489">
        <v>313</v>
      </c>
      <c r="AQ355" s="487" t="s">
        <v>597</v>
      </c>
      <c r="AR355" s="488">
        <v>107</v>
      </c>
    </row>
    <row r="356" spans="40:44">
      <c r="AN356" s="52" t="str">
        <f t="shared" si="27"/>
        <v>313EPSS40</v>
      </c>
      <c r="AO356" s="487" t="s">
        <v>285</v>
      </c>
      <c r="AP356" s="489">
        <v>313</v>
      </c>
      <c r="AQ356" s="487" t="s">
        <v>889</v>
      </c>
      <c r="AR356" s="488">
        <v>4381</v>
      </c>
    </row>
    <row r="357" spans="40:44">
      <c r="AN357" s="52" t="str">
        <f t="shared" si="27"/>
        <v>313EPSS44</v>
      </c>
      <c r="AO357" s="487" t="s">
        <v>285</v>
      </c>
      <c r="AP357" s="489">
        <v>313</v>
      </c>
      <c r="AQ357" s="487" t="s">
        <v>1069</v>
      </c>
      <c r="AR357" s="488">
        <v>312</v>
      </c>
    </row>
    <row r="358" spans="40:44">
      <c r="AN358" s="52" t="str">
        <f t="shared" si="27"/>
        <v>313ESS091</v>
      </c>
      <c r="AO358" s="487" t="s">
        <v>285</v>
      </c>
      <c r="AP358" s="489">
        <v>313</v>
      </c>
      <c r="AQ358" s="487" t="s">
        <v>4</v>
      </c>
      <c r="AR358" s="488">
        <v>1844</v>
      </c>
    </row>
    <row r="359" spans="40:44">
      <c r="AN359" s="52" t="str">
        <f t="shared" si="27"/>
        <v>318EPSS02</v>
      </c>
      <c r="AO359" s="487" t="s">
        <v>285</v>
      </c>
      <c r="AP359" s="489">
        <v>318</v>
      </c>
      <c r="AQ359" s="487" t="s">
        <v>575</v>
      </c>
      <c r="AR359" s="488">
        <v>45</v>
      </c>
    </row>
    <row r="360" spans="40:44">
      <c r="AN360" s="52" t="str">
        <f t="shared" si="27"/>
        <v>318EPSS10</v>
      </c>
      <c r="AO360" s="487" t="s">
        <v>285</v>
      </c>
      <c r="AP360" s="489">
        <v>318</v>
      </c>
      <c r="AQ360" s="487" t="s">
        <v>583</v>
      </c>
      <c r="AR360" s="488">
        <v>340</v>
      </c>
    </row>
    <row r="361" spans="40:44">
      <c r="AN361" s="52" t="str">
        <f t="shared" si="27"/>
        <v>318EPSS16</v>
      </c>
      <c r="AO361" s="487" t="s">
        <v>285</v>
      </c>
      <c r="AP361" s="489">
        <v>318</v>
      </c>
      <c r="AQ361" s="487" t="s">
        <v>587</v>
      </c>
      <c r="AR361" s="488">
        <v>492</v>
      </c>
    </row>
    <row r="362" spans="40:44">
      <c r="AN362" s="52" t="str">
        <f t="shared" si="27"/>
        <v>318EPSS37</v>
      </c>
      <c r="AO362" s="487" t="s">
        <v>285</v>
      </c>
      <c r="AP362" s="489">
        <v>318</v>
      </c>
      <c r="AQ362" s="487" t="s">
        <v>597</v>
      </c>
      <c r="AR362" s="488">
        <v>222</v>
      </c>
    </row>
    <row r="363" spans="40:44">
      <c r="AN363" s="52" t="str">
        <f t="shared" si="27"/>
        <v>318EPSS40</v>
      </c>
      <c r="AO363" s="487" t="s">
        <v>285</v>
      </c>
      <c r="AP363" s="489">
        <v>318</v>
      </c>
      <c r="AQ363" s="487" t="s">
        <v>889</v>
      </c>
      <c r="AR363" s="488">
        <v>9795</v>
      </c>
    </row>
    <row r="364" spans="40:44">
      <c r="AN364" s="52" t="str">
        <f t="shared" si="27"/>
        <v>318EPSS44</v>
      </c>
      <c r="AO364" s="487" t="s">
        <v>285</v>
      </c>
      <c r="AP364" s="489">
        <v>318</v>
      </c>
      <c r="AQ364" s="487" t="s">
        <v>1069</v>
      </c>
      <c r="AR364" s="488">
        <v>169</v>
      </c>
    </row>
    <row r="365" spans="40:44">
      <c r="AN365" s="52" t="str">
        <f t="shared" si="27"/>
        <v>321EPSS37</v>
      </c>
      <c r="AO365" s="487" t="s">
        <v>285</v>
      </c>
      <c r="AP365" s="489">
        <v>321</v>
      </c>
      <c r="AQ365" s="487" t="s">
        <v>597</v>
      </c>
      <c r="AR365" s="488">
        <v>39</v>
      </c>
    </row>
    <row r="366" spans="40:44">
      <c r="AN366" s="52" t="str">
        <f t="shared" si="27"/>
        <v>321EPSS40</v>
      </c>
      <c r="AO366" s="487" t="s">
        <v>285</v>
      </c>
      <c r="AP366" s="489">
        <v>321</v>
      </c>
      <c r="AQ366" s="487" t="s">
        <v>889</v>
      </c>
      <c r="AR366" s="488">
        <v>2676</v>
      </c>
    </row>
    <row r="367" spans="40:44">
      <c r="AN367" s="52" t="str">
        <f t="shared" si="27"/>
        <v>321EPSS44</v>
      </c>
      <c r="AO367" s="487" t="s">
        <v>285</v>
      </c>
      <c r="AP367" s="489">
        <v>321</v>
      </c>
      <c r="AQ367" s="487" t="s">
        <v>1069</v>
      </c>
      <c r="AR367" s="488">
        <v>154</v>
      </c>
    </row>
    <row r="368" spans="40:44">
      <c r="AN368" s="52" t="str">
        <f t="shared" si="27"/>
        <v>376EPSS10</v>
      </c>
      <c r="AO368" s="487" t="s">
        <v>285</v>
      </c>
      <c r="AP368" s="489">
        <v>376</v>
      </c>
      <c r="AQ368" s="487" t="s">
        <v>583</v>
      </c>
      <c r="AR368" s="488">
        <v>680</v>
      </c>
    </row>
    <row r="369" spans="40:44">
      <c r="AN369" s="52" t="str">
        <f t="shared" si="27"/>
        <v>376EPSS16</v>
      </c>
      <c r="AO369" s="487" t="s">
        <v>285</v>
      </c>
      <c r="AP369" s="489">
        <v>376</v>
      </c>
      <c r="AQ369" s="487" t="s">
        <v>587</v>
      </c>
      <c r="AR369" s="488">
        <v>843</v>
      </c>
    </row>
    <row r="370" spans="40:44">
      <c r="AN370" s="52" t="str">
        <f t="shared" si="27"/>
        <v>376EPSS37</v>
      </c>
      <c r="AO370" s="487" t="s">
        <v>285</v>
      </c>
      <c r="AP370" s="489">
        <v>376</v>
      </c>
      <c r="AQ370" s="487" t="s">
        <v>597</v>
      </c>
      <c r="AR370" s="488">
        <v>166</v>
      </c>
    </row>
    <row r="371" spans="40:44">
      <c r="AN371" s="52" t="str">
        <f t="shared" si="27"/>
        <v>376EPSS40</v>
      </c>
      <c r="AO371" s="487" t="s">
        <v>285</v>
      </c>
      <c r="AP371" s="489">
        <v>376</v>
      </c>
      <c r="AQ371" s="487" t="s">
        <v>889</v>
      </c>
      <c r="AR371" s="488">
        <v>5063</v>
      </c>
    </row>
    <row r="372" spans="40:44">
      <c r="AN372" s="52" t="str">
        <f t="shared" si="27"/>
        <v>376EPSS44</v>
      </c>
      <c r="AO372" s="487" t="s">
        <v>285</v>
      </c>
      <c r="AP372" s="489">
        <v>376</v>
      </c>
      <c r="AQ372" s="487" t="s">
        <v>1069</v>
      </c>
      <c r="AR372" s="488">
        <v>131</v>
      </c>
    </row>
    <row r="373" spans="40:44">
      <c r="AN373" s="52" t="str">
        <f t="shared" si="27"/>
        <v>376ESS091</v>
      </c>
      <c r="AO373" s="487" t="s">
        <v>285</v>
      </c>
      <c r="AP373" s="489">
        <v>376</v>
      </c>
      <c r="AQ373" s="487" t="s">
        <v>4</v>
      </c>
      <c r="AR373" s="488">
        <v>3657</v>
      </c>
    </row>
    <row r="374" spans="40:44">
      <c r="AN374" s="52" t="str">
        <f t="shared" si="27"/>
        <v>400EPSS02</v>
      </c>
      <c r="AO374" s="487" t="s">
        <v>285</v>
      </c>
      <c r="AP374" s="489">
        <v>400</v>
      </c>
      <c r="AQ374" s="487" t="s">
        <v>575</v>
      </c>
      <c r="AR374" s="488">
        <v>42</v>
      </c>
    </row>
    <row r="375" spans="40:44">
      <c r="AN375" s="52" t="str">
        <f t="shared" si="27"/>
        <v>400EPSS16</v>
      </c>
      <c r="AO375" s="487" t="s">
        <v>285</v>
      </c>
      <c r="AP375" s="489">
        <v>400</v>
      </c>
      <c r="AQ375" s="487" t="s">
        <v>587</v>
      </c>
      <c r="AR375" s="488">
        <v>716</v>
      </c>
    </row>
    <row r="376" spans="40:44">
      <c r="AN376" s="52" t="str">
        <f t="shared" si="27"/>
        <v>400EPSS37</v>
      </c>
      <c r="AO376" s="487" t="s">
        <v>285</v>
      </c>
      <c r="AP376" s="489">
        <v>400</v>
      </c>
      <c r="AQ376" s="487" t="s">
        <v>597</v>
      </c>
      <c r="AR376" s="488">
        <v>113</v>
      </c>
    </row>
    <row r="377" spans="40:44">
      <c r="AN377" s="52" t="str">
        <f t="shared" si="27"/>
        <v>400EPSS40</v>
      </c>
      <c r="AO377" s="487" t="s">
        <v>285</v>
      </c>
      <c r="AP377" s="489">
        <v>400</v>
      </c>
      <c r="AQ377" s="487" t="s">
        <v>889</v>
      </c>
      <c r="AR377" s="488">
        <v>7969</v>
      </c>
    </row>
    <row r="378" spans="40:44">
      <c r="AN378" s="52" t="str">
        <f t="shared" si="27"/>
        <v>400EPSS41</v>
      </c>
      <c r="AO378" s="487" t="s">
        <v>285</v>
      </c>
      <c r="AP378" s="489">
        <v>400</v>
      </c>
      <c r="AQ378" s="487" t="s">
        <v>926</v>
      </c>
      <c r="AR378" s="488">
        <v>1</v>
      </c>
    </row>
    <row r="379" spans="40:44">
      <c r="AN379" s="52" t="str">
        <f t="shared" si="27"/>
        <v>400EPSS44</v>
      </c>
      <c r="AO379" s="487" t="s">
        <v>285</v>
      </c>
      <c r="AP379" s="489">
        <v>400</v>
      </c>
      <c r="AQ379" s="487" t="s">
        <v>1069</v>
      </c>
      <c r="AR379" s="488">
        <v>210</v>
      </c>
    </row>
    <row r="380" spans="40:44">
      <c r="AN380" s="52" t="str">
        <f t="shared" si="27"/>
        <v>440EPSS02</v>
      </c>
      <c r="AO380" s="487" t="s">
        <v>285</v>
      </c>
      <c r="AP380" s="489">
        <v>440</v>
      </c>
      <c r="AQ380" s="487" t="s">
        <v>575</v>
      </c>
      <c r="AR380" s="488">
        <v>24</v>
      </c>
    </row>
    <row r="381" spans="40:44">
      <c r="AN381" s="52" t="str">
        <f t="shared" si="27"/>
        <v>440EPSS10</v>
      </c>
      <c r="AO381" s="487" t="s">
        <v>285</v>
      </c>
      <c r="AP381" s="489">
        <v>440</v>
      </c>
      <c r="AQ381" s="487" t="s">
        <v>583</v>
      </c>
      <c r="AR381" s="488">
        <v>263</v>
      </c>
    </row>
    <row r="382" spans="40:44">
      <c r="AN382" s="52" t="str">
        <f t="shared" si="27"/>
        <v>440EPSS16</v>
      </c>
      <c r="AO382" s="487" t="s">
        <v>285</v>
      </c>
      <c r="AP382" s="489">
        <v>440</v>
      </c>
      <c r="AQ382" s="487" t="s">
        <v>587</v>
      </c>
      <c r="AR382" s="488">
        <v>640</v>
      </c>
    </row>
    <row r="383" spans="40:44">
      <c r="AN383" s="52" t="str">
        <f t="shared" si="27"/>
        <v>440EPSS37</v>
      </c>
      <c r="AO383" s="487" t="s">
        <v>285</v>
      </c>
      <c r="AP383" s="489">
        <v>440</v>
      </c>
      <c r="AQ383" s="487" t="s">
        <v>597</v>
      </c>
      <c r="AR383" s="488">
        <v>184</v>
      </c>
    </row>
    <row r="384" spans="40:44">
      <c r="AN384" s="52" t="str">
        <f t="shared" si="27"/>
        <v>440EPSS40</v>
      </c>
      <c r="AO384" s="487" t="s">
        <v>285</v>
      </c>
      <c r="AP384" s="489">
        <v>440</v>
      </c>
      <c r="AQ384" s="487" t="s">
        <v>889</v>
      </c>
      <c r="AR384" s="488">
        <v>14779</v>
      </c>
    </row>
    <row r="385" spans="40:44">
      <c r="AN385" s="52" t="str">
        <f t="shared" si="27"/>
        <v>440EPSS44</v>
      </c>
      <c r="AO385" s="487" t="s">
        <v>285</v>
      </c>
      <c r="AP385" s="489">
        <v>440</v>
      </c>
      <c r="AQ385" s="487" t="s">
        <v>1069</v>
      </c>
      <c r="AR385" s="488">
        <v>227</v>
      </c>
    </row>
    <row r="386" spans="40:44">
      <c r="AN386" s="52" t="str">
        <f t="shared" si="27"/>
        <v>483EPSS37</v>
      </c>
      <c r="AO386" s="487" t="s">
        <v>285</v>
      </c>
      <c r="AP386" s="489">
        <v>483</v>
      </c>
      <c r="AQ386" s="487" t="s">
        <v>597</v>
      </c>
      <c r="AR386" s="488">
        <v>123</v>
      </c>
    </row>
    <row r="387" spans="40:44">
      <c r="AN387" s="52" t="str">
        <f t="shared" si="27"/>
        <v>483EPSS40</v>
      </c>
      <c r="AO387" s="487" t="s">
        <v>285</v>
      </c>
      <c r="AP387" s="489">
        <v>483</v>
      </c>
      <c r="AQ387" s="487" t="s">
        <v>889</v>
      </c>
      <c r="AR387" s="488">
        <v>8218</v>
      </c>
    </row>
    <row r="388" spans="40:44">
      <c r="AN388" s="52" t="str">
        <f t="shared" si="27"/>
        <v>483EPSS44</v>
      </c>
      <c r="AO388" s="487" t="s">
        <v>285</v>
      </c>
      <c r="AP388" s="489">
        <v>483</v>
      </c>
      <c r="AQ388" s="487" t="s">
        <v>1069</v>
      </c>
      <c r="AR388" s="488">
        <v>225</v>
      </c>
    </row>
    <row r="389" spans="40:44">
      <c r="AN389" s="52" t="str">
        <f t="shared" si="27"/>
        <v>483ESS091</v>
      </c>
      <c r="AO389" s="487" t="s">
        <v>285</v>
      </c>
      <c r="AP389" s="489">
        <v>483</v>
      </c>
      <c r="AQ389" s="487" t="s">
        <v>4</v>
      </c>
      <c r="AR389" s="488">
        <v>271</v>
      </c>
    </row>
    <row r="390" spans="40:44">
      <c r="AN390" s="52" t="str">
        <f t="shared" si="27"/>
        <v>541EPSS02</v>
      </c>
      <c r="AO390" s="487" t="s">
        <v>285</v>
      </c>
      <c r="AP390" s="489">
        <v>541</v>
      </c>
      <c r="AQ390" s="487" t="s">
        <v>575</v>
      </c>
      <c r="AR390" s="488">
        <v>14</v>
      </c>
    </row>
    <row r="391" spans="40:44">
      <c r="AN391" s="52" t="str">
        <f t="shared" si="27"/>
        <v>541EPSS16</v>
      </c>
      <c r="AO391" s="487" t="s">
        <v>285</v>
      </c>
      <c r="AP391" s="489">
        <v>541</v>
      </c>
      <c r="AQ391" s="487" t="s">
        <v>587</v>
      </c>
      <c r="AR391" s="488">
        <v>1</v>
      </c>
    </row>
    <row r="392" spans="40:44">
      <c r="AN392" s="52" t="str">
        <f t="shared" si="27"/>
        <v>541EPSS37</v>
      </c>
      <c r="AO392" s="487" t="s">
        <v>285</v>
      </c>
      <c r="AP392" s="489">
        <v>541</v>
      </c>
      <c r="AQ392" s="487" t="s">
        <v>597</v>
      </c>
      <c r="AR392" s="488">
        <v>193</v>
      </c>
    </row>
    <row r="393" spans="40:44">
      <c r="AN393" s="52" t="str">
        <f t="shared" si="27"/>
        <v>541EPSS40</v>
      </c>
      <c r="AO393" s="487" t="s">
        <v>285</v>
      </c>
      <c r="AP393" s="489">
        <v>541</v>
      </c>
      <c r="AQ393" s="487" t="s">
        <v>889</v>
      </c>
      <c r="AR393" s="488">
        <v>7198</v>
      </c>
    </row>
    <row r="394" spans="40:44">
      <c r="AN394" s="52" t="str">
        <f t="shared" si="27"/>
        <v>541EPSS41</v>
      </c>
      <c r="AO394" s="487" t="s">
        <v>285</v>
      </c>
      <c r="AP394" s="489">
        <v>541</v>
      </c>
      <c r="AQ394" s="487" t="s">
        <v>926</v>
      </c>
      <c r="AR394" s="488">
        <v>1</v>
      </c>
    </row>
    <row r="395" spans="40:44">
      <c r="AN395" s="52" t="str">
        <f t="shared" ref="AN395:AN458" si="28">CONCATENATE(AP395,AQ395)</f>
        <v>541EPSS44</v>
      </c>
      <c r="AO395" s="487" t="s">
        <v>285</v>
      </c>
      <c r="AP395" s="489">
        <v>541</v>
      </c>
      <c r="AQ395" s="487" t="s">
        <v>1069</v>
      </c>
      <c r="AR395" s="488">
        <v>167</v>
      </c>
    </row>
    <row r="396" spans="40:44">
      <c r="AN396" s="52" t="str">
        <f t="shared" si="28"/>
        <v>541ESS091</v>
      </c>
      <c r="AO396" s="487" t="s">
        <v>285</v>
      </c>
      <c r="AP396" s="489">
        <v>541</v>
      </c>
      <c r="AQ396" s="487" t="s">
        <v>4</v>
      </c>
      <c r="AR396" s="488">
        <v>3554</v>
      </c>
    </row>
    <row r="397" spans="40:44">
      <c r="AN397" s="52" t="str">
        <f t="shared" si="28"/>
        <v>607EPSS10</v>
      </c>
      <c r="AO397" s="487" t="s">
        <v>285</v>
      </c>
      <c r="AP397" s="489">
        <v>607</v>
      </c>
      <c r="AQ397" s="487" t="s">
        <v>583</v>
      </c>
      <c r="AR397" s="488">
        <v>75</v>
      </c>
    </row>
    <row r="398" spans="40:44">
      <c r="AN398" s="52" t="str">
        <f t="shared" si="28"/>
        <v>607EPSS37</v>
      </c>
      <c r="AO398" s="487" t="s">
        <v>285</v>
      </c>
      <c r="AP398" s="489">
        <v>607</v>
      </c>
      <c r="AQ398" s="487" t="s">
        <v>597</v>
      </c>
      <c r="AR398" s="488">
        <v>231</v>
      </c>
    </row>
    <row r="399" spans="40:44">
      <c r="AN399" s="52" t="str">
        <f t="shared" si="28"/>
        <v>607EPSS40</v>
      </c>
      <c r="AO399" s="487" t="s">
        <v>285</v>
      </c>
      <c r="AP399" s="489">
        <v>607</v>
      </c>
      <c r="AQ399" s="487" t="s">
        <v>889</v>
      </c>
      <c r="AR399" s="488">
        <v>3183</v>
      </c>
    </row>
    <row r="400" spans="40:44">
      <c r="AN400" s="52" t="str">
        <f t="shared" si="28"/>
        <v>607EPSS44</v>
      </c>
      <c r="AO400" s="487" t="s">
        <v>285</v>
      </c>
      <c r="AP400" s="489">
        <v>607</v>
      </c>
      <c r="AQ400" s="487" t="s">
        <v>1069</v>
      </c>
      <c r="AR400" s="488">
        <v>73</v>
      </c>
    </row>
    <row r="401" spans="40:44">
      <c r="AN401" s="52" t="str">
        <f t="shared" si="28"/>
        <v>607ESS091</v>
      </c>
      <c r="AO401" s="487" t="s">
        <v>285</v>
      </c>
      <c r="AP401" s="489">
        <v>607</v>
      </c>
      <c r="AQ401" s="487" t="s">
        <v>4</v>
      </c>
      <c r="AR401" s="488">
        <v>266</v>
      </c>
    </row>
    <row r="402" spans="40:44">
      <c r="AN402" s="52" t="str">
        <f t="shared" si="28"/>
        <v>615EPSS02</v>
      </c>
      <c r="AO402" s="487" t="s">
        <v>285</v>
      </c>
      <c r="AP402" s="489">
        <v>615</v>
      </c>
      <c r="AQ402" s="487" t="s">
        <v>575</v>
      </c>
      <c r="AR402" s="488">
        <v>154</v>
      </c>
    </row>
    <row r="403" spans="40:44">
      <c r="AN403" s="52" t="str">
        <f t="shared" si="28"/>
        <v>615EPSS05</v>
      </c>
      <c r="AO403" s="487" t="s">
        <v>285</v>
      </c>
      <c r="AP403" s="489">
        <v>615</v>
      </c>
      <c r="AQ403" s="487" t="s">
        <v>579</v>
      </c>
      <c r="AR403" s="488">
        <v>13</v>
      </c>
    </row>
    <row r="404" spans="40:44">
      <c r="AN404" s="52" t="str">
        <f t="shared" si="28"/>
        <v>615EPSS10</v>
      </c>
      <c r="AO404" s="487" t="s">
        <v>285</v>
      </c>
      <c r="AP404" s="489">
        <v>615</v>
      </c>
      <c r="AQ404" s="487" t="s">
        <v>583</v>
      </c>
      <c r="AR404" s="488">
        <v>1146</v>
      </c>
    </row>
    <row r="405" spans="40:44">
      <c r="AN405" s="52" t="str">
        <f t="shared" si="28"/>
        <v>615EPSS16</v>
      </c>
      <c r="AO405" s="487" t="s">
        <v>285</v>
      </c>
      <c r="AP405" s="489">
        <v>615</v>
      </c>
      <c r="AQ405" s="487" t="s">
        <v>587</v>
      </c>
      <c r="AR405" s="488">
        <v>1009</v>
      </c>
    </row>
    <row r="406" spans="40:44">
      <c r="AN406" s="52" t="str">
        <f t="shared" si="28"/>
        <v>615EPSS18</v>
      </c>
      <c r="AO406" s="487" t="s">
        <v>285</v>
      </c>
      <c r="AP406" s="489">
        <v>615</v>
      </c>
      <c r="AQ406" s="487" t="s">
        <v>591</v>
      </c>
      <c r="AR406" s="488">
        <v>4</v>
      </c>
    </row>
    <row r="407" spans="40:44">
      <c r="AN407" s="52" t="str">
        <f t="shared" si="28"/>
        <v>615EPSS37</v>
      </c>
      <c r="AO407" s="487" t="s">
        <v>285</v>
      </c>
      <c r="AP407" s="489">
        <v>615</v>
      </c>
      <c r="AQ407" s="487" t="s">
        <v>597</v>
      </c>
      <c r="AR407" s="488">
        <v>636</v>
      </c>
    </row>
    <row r="408" spans="40:44">
      <c r="AN408" s="52" t="str">
        <f t="shared" si="28"/>
        <v>615EPSS40</v>
      </c>
      <c r="AO408" s="487" t="s">
        <v>285</v>
      </c>
      <c r="AP408" s="489">
        <v>615</v>
      </c>
      <c r="AQ408" s="487" t="s">
        <v>889</v>
      </c>
      <c r="AR408" s="488">
        <v>16540</v>
      </c>
    </row>
    <row r="409" spans="40:44">
      <c r="AN409" s="52" t="str">
        <f t="shared" si="28"/>
        <v>615EPSS41</v>
      </c>
      <c r="AO409" s="487" t="s">
        <v>285</v>
      </c>
      <c r="AP409" s="489">
        <v>615</v>
      </c>
      <c r="AQ409" s="487" t="s">
        <v>926</v>
      </c>
      <c r="AR409" s="488">
        <v>3</v>
      </c>
    </row>
    <row r="410" spans="40:44">
      <c r="AN410" s="52" t="str">
        <f t="shared" si="28"/>
        <v>615EPSS44</v>
      </c>
      <c r="AO410" s="487" t="s">
        <v>285</v>
      </c>
      <c r="AP410" s="489">
        <v>615</v>
      </c>
      <c r="AQ410" s="487" t="s">
        <v>1069</v>
      </c>
      <c r="AR410" s="488">
        <v>693</v>
      </c>
    </row>
    <row r="411" spans="40:44">
      <c r="AN411" s="52" t="str">
        <f t="shared" si="28"/>
        <v>615ESS091</v>
      </c>
      <c r="AO411" s="487" t="s">
        <v>285</v>
      </c>
      <c r="AP411" s="489">
        <v>615</v>
      </c>
      <c r="AQ411" s="487" t="s">
        <v>4</v>
      </c>
      <c r="AR411" s="488">
        <v>1392</v>
      </c>
    </row>
    <row r="412" spans="40:44">
      <c r="AN412" s="52" t="str">
        <f t="shared" si="28"/>
        <v>649EPSS37</v>
      </c>
      <c r="AO412" s="487" t="s">
        <v>285</v>
      </c>
      <c r="AP412" s="489">
        <v>649</v>
      </c>
      <c r="AQ412" s="487" t="s">
        <v>597</v>
      </c>
      <c r="AR412" s="488">
        <v>79</v>
      </c>
    </row>
    <row r="413" spans="40:44">
      <c r="AN413" s="52" t="str">
        <f t="shared" si="28"/>
        <v>649EPSS40</v>
      </c>
      <c r="AO413" s="487" t="s">
        <v>285</v>
      </c>
      <c r="AP413" s="489">
        <v>649</v>
      </c>
      <c r="AQ413" s="487" t="s">
        <v>889</v>
      </c>
      <c r="AR413" s="488">
        <v>6342</v>
      </c>
    </row>
    <row r="414" spans="40:44">
      <c r="AN414" s="52" t="str">
        <f t="shared" si="28"/>
        <v>649EPSS44</v>
      </c>
      <c r="AO414" s="487" t="s">
        <v>285</v>
      </c>
      <c r="AP414" s="489">
        <v>649</v>
      </c>
      <c r="AQ414" s="487" t="s">
        <v>1069</v>
      </c>
      <c r="AR414" s="488">
        <v>257</v>
      </c>
    </row>
    <row r="415" spans="40:44">
      <c r="AN415" s="52" t="str">
        <f t="shared" si="28"/>
        <v>649ESS091</v>
      </c>
      <c r="AO415" s="487" t="s">
        <v>285</v>
      </c>
      <c r="AP415" s="489">
        <v>649</v>
      </c>
      <c r="AQ415" s="487" t="s">
        <v>4</v>
      </c>
      <c r="AR415" s="488">
        <v>3114</v>
      </c>
    </row>
    <row r="416" spans="40:44">
      <c r="AN416" s="52" t="str">
        <f t="shared" si="28"/>
        <v>652EPSS37</v>
      </c>
      <c r="AO416" s="487" t="s">
        <v>285</v>
      </c>
      <c r="AP416" s="489">
        <v>652</v>
      </c>
      <c r="AQ416" s="487" t="s">
        <v>597</v>
      </c>
      <c r="AR416" s="488">
        <v>43</v>
      </c>
    </row>
    <row r="417" spans="40:44">
      <c r="AN417" s="52" t="str">
        <f t="shared" si="28"/>
        <v>652EPSS40</v>
      </c>
      <c r="AO417" s="487" t="s">
        <v>285</v>
      </c>
      <c r="AP417" s="489">
        <v>652</v>
      </c>
      <c r="AQ417" s="487" t="s">
        <v>889</v>
      </c>
      <c r="AR417" s="488">
        <v>4872</v>
      </c>
    </row>
    <row r="418" spans="40:44">
      <c r="AN418" s="52" t="str">
        <f t="shared" si="28"/>
        <v>652EPSS41</v>
      </c>
      <c r="AO418" s="487" t="s">
        <v>285</v>
      </c>
      <c r="AP418" s="489">
        <v>652</v>
      </c>
      <c r="AQ418" s="487" t="s">
        <v>926</v>
      </c>
      <c r="AR418" s="488">
        <v>1</v>
      </c>
    </row>
    <row r="419" spans="40:44">
      <c r="AN419" s="52" t="str">
        <f t="shared" si="28"/>
        <v>652EPSS44</v>
      </c>
      <c r="AO419" s="487" t="s">
        <v>285</v>
      </c>
      <c r="AP419" s="489">
        <v>652</v>
      </c>
      <c r="AQ419" s="487" t="s">
        <v>1069</v>
      </c>
      <c r="AR419" s="488">
        <v>80</v>
      </c>
    </row>
    <row r="420" spans="40:44">
      <c r="AN420" s="52" t="str">
        <f t="shared" si="28"/>
        <v>660EPSS37</v>
      </c>
      <c r="AO420" s="487" t="s">
        <v>285</v>
      </c>
      <c r="AP420" s="489">
        <v>660</v>
      </c>
      <c r="AQ420" s="487" t="s">
        <v>597</v>
      </c>
      <c r="AR420" s="488">
        <v>161</v>
      </c>
    </row>
    <row r="421" spans="40:44">
      <c r="AN421" s="52" t="str">
        <f t="shared" si="28"/>
        <v>660EPSS40</v>
      </c>
      <c r="AO421" s="487" t="s">
        <v>285</v>
      </c>
      <c r="AP421" s="489">
        <v>660</v>
      </c>
      <c r="AQ421" s="487" t="s">
        <v>889</v>
      </c>
      <c r="AR421" s="488">
        <v>9620</v>
      </c>
    </row>
    <row r="422" spans="40:44">
      <c r="AN422" s="52" t="str">
        <f t="shared" si="28"/>
        <v>660EPSS41</v>
      </c>
      <c r="AO422" s="487" t="s">
        <v>285</v>
      </c>
      <c r="AP422" s="489">
        <v>660</v>
      </c>
      <c r="AQ422" s="487" t="s">
        <v>926</v>
      </c>
      <c r="AR422" s="488">
        <v>1</v>
      </c>
    </row>
    <row r="423" spans="40:44">
      <c r="AN423" s="52" t="str">
        <f t="shared" si="28"/>
        <v>660EPSS44</v>
      </c>
      <c r="AO423" s="487" t="s">
        <v>285</v>
      </c>
      <c r="AP423" s="489">
        <v>660</v>
      </c>
      <c r="AQ423" s="487" t="s">
        <v>1069</v>
      </c>
      <c r="AR423" s="488">
        <v>365</v>
      </c>
    </row>
    <row r="424" spans="40:44">
      <c r="AN424" s="52" t="str">
        <f t="shared" si="28"/>
        <v>667EPSS37</v>
      </c>
      <c r="AO424" s="487" t="s">
        <v>285</v>
      </c>
      <c r="AP424" s="489">
        <v>667</v>
      </c>
      <c r="AQ424" s="487" t="s">
        <v>597</v>
      </c>
      <c r="AR424" s="488">
        <v>139</v>
      </c>
    </row>
    <row r="425" spans="40:44">
      <c r="AN425" s="52" t="str">
        <f t="shared" si="28"/>
        <v>667EPSS40</v>
      </c>
      <c r="AO425" s="487" t="s">
        <v>285</v>
      </c>
      <c r="AP425" s="489">
        <v>667</v>
      </c>
      <c r="AQ425" s="487" t="s">
        <v>889</v>
      </c>
      <c r="AR425" s="488">
        <v>8271</v>
      </c>
    </row>
    <row r="426" spans="40:44">
      <c r="AN426" s="52" t="str">
        <f t="shared" si="28"/>
        <v>667EPSS44</v>
      </c>
      <c r="AO426" s="487" t="s">
        <v>285</v>
      </c>
      <c r="AP426" s="489">
        <v>667</v>
      </c>
      <c r="AQ426" s="487" t="s">
        <v>1069</v>
      </c>
      <c r="AR426" s="488">
        <v>219</v>
      </c>
    </row>
    <row r="427" spans="40:44">
      <c r="AN427" s="52" t="str">
        <f t="shared" si="28"/>
        <v>667ESS091</v>
      </c>
      <c r="AO427" s="487" t="s">
        <v>285</v>
      </c>
      <c r="AP427" s="489">
        <v>667</v>
      </c>
      <c r="AQ427" s="487" t="s">
        <v>4</v>
      </c>
      <c r="AR427" s="488">
        <v>517</v>
      </c>
    </row>
    <row r="428" spans="40:44">
      <c r="AN428" s="52" t="str">
        <f t="shared" si="28"/>
        <v>674EPSS37</v>
      </c>
      <c r="AO428" s="487" t="s">
        <v>285</v>
      </c>
      <c r="AP428" s="489">
        <v>674</v>
      </c>
      <c r="AQ428" s="487" t="s">
        <v>597</v>
      </c>
      <c r="AR428" s="488">
        <v>131</v>
      </c>
    </row>
    <row r="429" spans="40:44">
      <c r="AN429" s="52" t="str">
        <f t="shared" si="28"/>
        <v>674EPSS40</v>
      </c>
      <c r="AO429" s="487" t="s">
        <v>285</v>
      </c>
      <c r="AP429" s="489">
        <v>674</v>
      </c>
      <c r="AQ429" s="487" t="s">
        <v>889</v>
      </c>
      <c r="AR429" s="488">
        <v>12016</v>
      </c>
    </row>
    <row r="430" spans="40:44">
      <c r="AN430" s="52" t="str">
        <f t="shared" si="28"/>
        <v>674EPSS44</v>
      </c>
      <c r="AO430" s="487" t="s">
        <v>285</v>
      </c>
      <c r="AP430" s="489">
        <v>674</v>
      </c>
      <c r="AQ430" s="487" t="s">
        <v>1069</v>
      </c>
      <c r="AR430" s="488">
        <v>122</v>
      </c>
    </row>
    <row r="431" spans="40:44">
      <c r="AN431" s="52" t="str">
        <f t="shared" si="28"/>
        <v>697EPSS16</v>
      </c>
      <c r="AO431" s="487" t="s">
        <v>285</v>
      </c>
      <c r="AP431" s="489">
        <v>697</v>
      </c>
      <c r="AQ431" s="487" t="s">
        <v>587</v>
      </c>
      <c r="AR431" s="488">
        <v>492</v>
      </c>
    </row>
    <row r="432" spans="40:44">
      <c r="AN432" s="52" t="str">
        <f t="shared" si="28"/>
        <v>697EPSS37</v>
      </c>
      <c r="AO432" s="487" t="s">
        <v>285</v>
      </c>
      <c r="AP432" s="489">
        <v>697</v>
      </c>
      <c r="AQ432" s="487" t="s">
        <v>597</v>
      </c>
      <c r="AR432" s="488">
        <v>311</v>
      </c>
    </row>
    <row r="433" spans="40:44">
      <c r="AN433" s="52" t="str">
        <f t="shared" si="28"/>
        <v>697EPSS40</v>
      </c>
      <c r="AO433" s="487" t="s">
        <v>285</v>
      </c>
      <c r="AP433" s="489">
        <v>697</v>
      </c>
      <c r="AQ433" s="487" t="s">
        <v>889</v>
      </c>
      <c r="AR433" s="488">
        <v>13598</v>
      </c>
    </row>
    <row r="434" spans="40:44">
      <c r="AN434" s="52" t="str">
        <f t="shared" si="28"/>
        <v>697EPSS44</v>
      </c>
      <c r="AO434" s="487" t="s">
        <v>285</v>
      </c>
      <c r="AP434" s="489">
        <v>697</v>
      </c>
      <c r="AQ434" s="487" t="s">
        <v>1069</v>
      </c>
      <c r="AR434" s="488">
        <v>75</v>
      </c>
    </row>
    <row r="435" spans="40:44">
      <c r="AN435" s="52" t="str">
        <f t="shared" si="28"/>
        <v>756EPSS16</v>
      </c>
      <c r="AO435" s="487" t="s">
        <v>285</v>
      </c>
      <c r="AP435" s="489">
        <v>756</v>
      </c>
      <c r="AQ435" s="487" t="s">
        <v>587</v>
      </c>
      <c r="AR435" s="488">
        <v>4</v>
      </c>
    </row>
    <row r="436" spans="40:44">
      <c r="AN436" s="52" t="str">
        <f t="shared" si="28"/>
        <v>756EPSS37</v>
      </c>
      <c r="AO436" s="487" t="s">
        <v>285</v>
      </c>
      <c r="AP436" s="489">
        <v>756</v>
      </c>
      <c r="AQ436" s="487" t="s">
        <v>597</v>
      </c>
      <c r="AR436" s="488">
        <v>465</v>
      </c>
    </row>
    <row r="437" spans="40:44">
      <c r="AN437" s="52" t="str">
        <f t="shared" si="28"/>
        <v>756EPSS40</v>
      </c>
      <c r="AO437" s="487" t="s">
        <v>285</v>
      </c>
      <c r="AP437" s="489">
        <v>756</v>
      </c>
      <c r="AQ437" s="487" t="s">
        <v>889</v>
      </c>
      <c r="AR437" s="488">
        <v>21793</v>
      </c>
    </row>
    <row r="438" spans="40:44">
      <c r="AN438" s="52" t="str">
        <f t="shared" si="28"/>
        <v>756EPSS44</v>
      </c>
      <c r="AO438" s="487" t="s">
        <v>285</v>
      </c>
      <c r="AP438" s="489">
        <v>756</v>
      </c>
      <c r="AQ438" s="487" t="s">
        <v>1069</v>
      </c>
      <c r="AR438" s="488">
        <v>456</v>
      </c>
    </row>
    <row r="439" spans="40:44">
      <c r="AN439" s="52" t="str">
        <f t="shared" si="28"/>
        <v>756ESS091</v>
      </c>
      <c r="AO439" s="487" t="s">
        <v>285</v>
      </c>
      <c r="AP439" s="489">
        <v>756</v>
      </c>
      <c r="AQ439" s="487" t="s">
        <v>4</v>
      </c>
      <c r="AR439" s="488">
        <v>941</v>
      </c>
    </row>
    <row r="440" spans="40:44">
      <c r="AN440" s="52" t="str">
        <f t="shared" si="28"/>
        <v>30EPSS02</v>
      </c>
      <c r="AO440" s="487" t="s">
        <v>256</v>
      </c>
      <c r="AP440" s="489">
        <v>30</v>
      </c>
      <c r="AQ440" s="487" t="s">
        <v>575</v>
      </c>
      <c r="AR440" s="488">
        <v>145</v>
      </c>
    </row>
    <row r="441" spans="40:44">
      <c r="AN441" s="52" t="str">
        <f t="shared" si="28"/>
        <v>30EPSS16</v>
      </c>
      <c r="AO441" s="487" t="s">
        <v>256</v>
      </c>
      <c r="AP441" s="489">
        <v>30</v>
      </c>
      <c r="AQ441" s="487" t="s">
        <v>587</v>
      </c>
      <c r="AR441" s="488">
        <v>756</v>
      </c>
    </row>
    <row r="442" spans="40:44">
      <c r="AN442" s="52" t="str">
        <f t="shared" si="28"/>
        <v>30EPSS37</v>
      </c>
      <c r="AO442" s="487" t="s">
        <v>256</v>
      </c>
      <c r="AP442" s="489">
        <v>30</v>
      </c>
      <c r="AQ442" s="487" t="s">
        <v>597</v>
      </c>
      <c r="AR442" s="488">
        <v>157</v>
      </c>
    </row>
    <row r="443" spans="40:44">
      <c r="AN443" s="52" t="str">
        <f t="shared" si="28"/>
        <v>30EPSS40</v>
      </c>
      <c r="AO443" s="487" t="s">
        <v>256</v>
      </c>
      <c r="AP443" s="489">
        <v>30</v>
      </c>
      <c r="AQ443" s="487" t="s">
        <v>889</v>
      </c>
      <c r="AR443" s="488">
        <v>3419</v>
      </c>
    </row>
    <row r="444" spans="40:44">
      <c r="AN444" s="52" t="str">
        <f t="shared" si="28"/>
        <v>30EPSS44</v>
      </c>
      <c r="AO444" s="487" t="s">
        <v>256</v>
      </c>
      <c r="AP444" s="489">
        <v>30</v>
      </c>
      <c r="AQ444" s="487" t="s">
        <v>1069</v>
      </c>
      <c r="AR444" s="488">
        <v>178</v>
      </c>
    </row>
    <row r="445" spans="40:44">
      <c r="AN445" s="52" t="str">
        <f t="shared" si="28"/>
        <v>30ESS024</v>
      </c>
      <c r="AO445" s="487" t="s">
        <v>256</v>
      </c>
      <c r="AP445" s="489">
        <v>30</v>
      </c>
      <c r="AQ445" s="487" t="s">
        <v>3</v>
      </c>
      <c r="AR445" s="488">
        <v>5154</v>
      </c>
    </row>
    <row r="446" spans="40:44">
      <c r="AN446" s="52" t="str">
        <f t="shared" si="28"/>
        <v>34EPSS16</v>
      </c>
      <c r="AO446" s="487" t="s">
        <v>256</v>
      </c>
      <c r="AP446" s="489">
        <v>34</v>
      </c>
      <c r="AQ446" s="487" t="s">
        <v>587</v>
      </c>
      <c r="AR446" s="488">
        <v>2</v>
      </c>
    </row>
    <row r="447" spans="40:44">
      <c r="AN447" s="52" t="str">
        <f t="shared" si="28"/>
        <v>34EPSS37</v>
      </c>
      <c r="AO447" s="487" t="s">
        <v>256</v>
      </c>
      <c r="AP447" s="489">
        <v>34</v>
      </c>
      <c r="AQ447" s="487" t="s">
        <v>597</v>
      </c>
      <c r="AR447" s="488">
        <v>403</v>
      </c>
    </row>
    <row r="448" spans="40:44">
      <c r="AN448" s="52" t="str">
        <f t="shared" si="28"/>
        <v>34EPSS40</v>
      </c>
      <c r="AO448" s="487" t="s">
        <v>256</v>
      </c>
      <c r="AP448" s="489">
        <v>34</v>
      </c>
      <c r="AQ448" s="487" t="s">
        <v>889</v>
      </c>
      <c r="AR448" s="488">
        <v>24264</v>
      </c>
    </row>
    <row r="449" spans="40:44">
      <c r="AN449" s="52" t="str">
        <f t="shared" si="28"/>
        <v>34EPSS44</v>
      </c>
      <c r="AO449" s="487" t="s">
        <v>256</v>
      </c>
      <c r="AP449" s="489">
        <v>34</v>
      </c>
      <c r="AQ449" s="487" t="s">
        <v>1069</v>
      </c>
      <c r="AR449" s="488">
        <v>842</v>
      </c>
    </row>
    <row r="450" spans="40:44">
      <c r="AN450" s="52" t="str">
        <f t="shared" si="28"/>
        <v>34ESS091</v>
      </c>
      <c r="AO450" s="487" t="s">
        <v>256</v>
      </c>
      <c r="AP450" s="489">
        <v>34</v>
      </c>
      <c r="AQ450" s="487" t="s">
        <v>4</v>
      </c>
      <c r="AR450" s="488">
        <v>3697</v>
      </c>
    </row>
    <row r="451" spans="40:44">
      <c r="AN451" s="52" t="str">
        <f t="shared" si="28"/>
        <v>36EPSS37</v>
      </c>
      <c r="AO451" s="487" t="s">
        <v>256</v>
      </c>
      <c r="AP451" s="489">
        <v>36</v>
      </c>
      <c r="AQ451" s="487" t="s">
        <v>597</v>
      </c>
      <c r="AR451" s="488">
        <v>35</v>
      </c>
    </row>
    <row r="452" spans="40:44">
      <c r="AN452" s="52" t="str">
        <f t="shared" si="28"/>
        <v>36EPSS44</v>
      </c>
      <c r="AO452" s="487" t="s">
        <v>256</v>
      </c>
      <c r="AP452" s="489">
        <v>36</v>
      </c>
      <c r="AQ452" s="487" t="s">
        <v>1069</v>
      </c>
      <c r="AR452" s="488">
        <v>75</v>
      </c>
    </row>
    <row r="453" spans="40:44">
      <c r="AN453" s="52" t="str">
        <f t="shared" si="28"/>
        <v>36ESS091</v>
      </c>
      <c r="AO453" s="487" t="s">
        <v>256</v>
      </c>
      <c r="AP453" s="489">
        <v>36</v>
      </c>
      <c r="AQ453" s="487" t="s">
        <v>4</v>
      </c>
      <c r="AR453" s="488">
        <v>2630</v>
      </c>
    </row>
    <row r="454" spans="40:44">
      <c r="AN454" s="52" t="str">
        <f t="shared" si="28"/>
        <v>91EPSS37</v>
      </c>
      <c r="AO454" s="487" t="s">
        <v>256</v>
      </c>
      <c r="AP454" s="489">
        <v>91</v>
      </c>
      <c r="AQ454" s="487" t="s">
        <v>597</v>
      </c>
      <c r="AR454" s="488">
        <v>26</v>
      </c>
    </row>
    <row r="455" spans="40:44">
      <c r="AN455" s="52" t="str">
        <f t="shared" si="28"/>
        <v>91EPSS40</v>
      </c>
      <c r="AO455" s="487" t="s">
        <v>256</v>
      </c>
      <c r="AP455" s="489">
        <v>91</v>
      </c>
      <c r="AQ455" s="487" t="s">
        <v>889</v>
      </c>
      <c r="AR455" s="488">
        <v>3948</v>
      </c>
    </row>
    <row r="456" spans="40:44">
      <c r="AN456" s="52" t="str">
        <f t="shared" si="28"/>
        <v>91EPSS44</v>
      </c>
      <c r="AO456" s="487" t="s">
        <v>256</v>
      </c>
      <c r="AP456" s="489">
        <v>91</v>
      </c>
      <c r="AQ456" s="487" t="s">
        <v>1069</v>
      </c>
      <c r="AR456" s="488">
        <v>158</v>
      </c>
    </row>
    <row r="457" spans="40:44">
      <c r="AN457" s="52" t="str">
        <f t="shared" si="28"/>
        <v>91ESS091</v>
      </c>
      <c r="AO457" s="487" t="s">
        <v>256</v>
      </c>
      <c r="AP457" s="489">
        <v>91</v>
      </c>
      <c r="AQ457" s="487" t="s">
        <v>4</v>
      </c>
      <c r="AR457" s="488">
        <v>2521</v>
      </c>
    </row>
    <row r="458" spans="40:44">
      <c r="AN458" s="52" t="str">
        <f t="shared" si="28"/>
        <v>93EPSS37</v>
      </c>
      <c r="AO458" s="487" t="s">
        <v>256</v>
      </c>
      <c r="AP458" s="489">
        <v>93</v>
      </c>
      <c r="AQ458" s="487" t="s">
        <v>597</v>
      </c>
      <c r="AR458" s="488">
        <v>57</v>
      </c>
    </row>
    <row r="459" spans="40:44">
      <c r="AN459" s="52" t="str">
        <f t="shared" ref="AN459:AN522" si="29">CONCATENATE(AP459,AQ459)</f>
        <v>93EPSS40</v>
      </c>
      <c r="AO459" s="487" t="s">
        <v>256</v>
      </c>
      <c r="AP459" s="489">
        <v>93</v>
      </c>
      <c r="AQ459" s="487" t="s">
        <v>889</v>
      </c>
      <c r="AR459" s="488">
        <v>13881</v>
      </c>
    </row>
    <row r="460" spans="40:44">
      <c r="AN460" s="52" t="str">
        <f t="shared" si="29"/>
        <v>93EPSS44</v>
      </c>
      <c r="AO460" s="487" t="s">
        <v>256</v>
      </c>
      <c r="AP460" s="489">
        <v>93</v>
      </c>
      <c r="AQ460" s="487" t="s">
        <v>1069</v>
      </c>
      <c r="AR460" s="488">
        <v>194</v>
      </c>
    </row>
    <row r="461" spans="40:44">
      <c r="AN461" s="52" t="str">
        <f t="shared" si="29"/>
        <v>101EPSS37</v>
      </c>
      <c r="AO461" s="487" t="s">
        <v>256</v>
      </c>
      <c r="AP461" s="489">
        <v>101</v>
      </c>
      <c r="AQ461" s="487" t="s">
        <v>597</v>
      </c>
      <c r="AR461" s="488">
        <v>254</v>
      </c>
    </row>
    <row r="462" spans="40:44">
      <c r="AN462" s="52" t="str">
        <f t="shared" si="29"/>
        <v>101EPSS40</v>
      </c>
      <c r="AO462" s="487" t="s">
        <v>256</v>
      </c>
      <c r="AP462" s="489">
        <v>101</v>
      </c>
      <c r="AQ462" s="487" t="s">
        <v>889</v>
      </c>
      <c r="AR462" s="488">
        <v>8257</v>
      </c>
    </row>
    <row r="463" spans="40:44">
      <c r="AN463" s="52" t="str">
        <f t="shared" si="29"/>
        <v>101EPSS44</v>
      </c>
      <c r="AO463" s="487" t="s">
        <v>256</v>
      </c>
      <c r="AP463" s="489">
        <v>101</v>
      </c>
      <c r="AQ463" s="487" t="s">
        <v>1069</v>
      </c>
      <c r="AR463" s="488">
        <v>900</v>
      </c>
    </row>
    <row r="464" spans="40:44">
      <c r="AN464" s="52" t="str">
        <f t="shared" si="29"/>
        <v>101ESS024</v>
      </c>
      <c r="AO464" s="487" t="s">
        <v>256</v>
      </c>
      <c r="AP464" s="489">
        <v>101</v>
      </c>
      <c r="AQ464" s="487" t="s">
        <v>3</v>
      </c>
      <c r="AR464" s="488">
        <v>9538</v>
      </c>
    </row>
    <row r="465" spans="40:44">
      <c r="AN465" s="52" t="str">
        <f t="shared" si="29"/>
        <v>145EPSS37</v>
      </c>
      <c r="AO465" s="487" t="s">
        <v>256</v>
      </c>
      <c r="AP465" s="489">
        <v>145</v>
      </c>
      <c r="AQ465" s="487" t="s">
        <v>597</v>
      </c>
      <c r="AR465" s="488">
        <v>57</v>
      </c>
    </row>
    <row r="466" spans="40:44">
      <c r="AN466" s="52" t="str">
        <f t="shared" si="29"/>
        <v>145EPSS40</v>
      </c>
      <c r="AO466" s="487" t="s">
        <v>256</v>
      </c>
      <c r="AP466" s="489">
        <v>145</v>
      </c>
      <c r="AQ466" s="487" t="s">
        <v>889</v>
      </c>
      <c r="AR466" s="488">
        <v>3602</v>
      </c>
    </row>
    <row r="467" spans="40:44">
      <c r="AN467" s="52" t="str">
        <f t="shared" si="29"/>
        <v>145EPSS44</v>
      </c>
      <c r="AO467" s="487" t="s">
        <v>256</v>
      </c>
      <c r="AP467" s="489">
        <v>145</v>
      </c>
      <c r="AQ467" s="487" t="s">
        <v>1069</v>
      </c>
      <c r="AR467" s="488">
        <v>94</v>
      </c>
    </row>
    <row r="468" spans="40:44">
      <c r="AN468" s="52" t="str">
        <f t="shared" si="29"/>
        <v>209EPSS37</v>
      </c>
      <c r="AO468" s="487" t="s">
        <v>256</v>
      </c>
      <c r="AP468" s="489">
        <v>209</v>
      </c>
      <c r="AQ468" s="487" t="s">
        <v>597</v>
      </c>
      <c r="AR468" s="488">
        <v>125</v>
      </c>
    </row>
    <row r="469" spans="40:44">
      <c r="AN469" s="52" t="str">
        <f t="shared" si="29"/>
        <v>209EPSS40</v>
      </c>
      <c r="AO469" s="487" t="s">
        <v>256</v>
      </c>
      <c r="AP469" s="489">
        <v>209</v>
      </c>
      <c r="AQ469" s="487" t="s">
        <v>889</v>
      </c>
      <c r="AR469" s="488">
        <v>11839</v>
      </c>
    </row>
    <row r="470" spans="40:44">
      <c r="AN470" s="52" t="str">
        <f t="shared" si="29"/>
        <v>209EPSS44</v>
      </c>
      <c r="AO470" s="487" t="s">
        <v>256</v>
      </c>
      <c r="AP470" s="489">
        <v>209</v>
      </c>
      <c r="AQ470" s="487" t="s">
        <v>1069</v>
      </c>
      <c r="AR470" s="488">
        <v>537</v>
      </c>
    </row>
    <row r="471" spans="40:44">
      <c r="AN471" s="52" t="str">
        <f t="shared" si="29"/>
        <v>209ESS091</v>
      </c>
      <c r="AO471" s="487" t="s">
        <v>256</v>
      </c>
      <c r="AP471" s="489">
        <v>209</v>
      </c>
      <c r="AQ471" s="487" t="s">
        <v>4</v>
      </c>
      <c r="AR471" s="488">
        <v>1365</v>
      </c>
    </row>
    <row r="472" spans="40:44">
      <c r="AN472" s="52" t="str">
        <f t="shared" si="29"/>
        <v>282EPSS16</v>
      </c>
      <c r="AO472" s="487" t="s">
        <v>256</v>
      </c>
      <c r="AP472" s="489">
        <v>282</v>
      </c>
      <c r="AQ472" s="487" t="s">
        <v>587</v>
      </c>
      <c r="AR472" s="488">
        <v>1</v>
      </c>
    </row>
    <row r="473" spans="40:44">
      <c r="AN473" s="52" t="str">
        <f t="shared" si="29"/>
        <v>282EPSS37</v>
      </c>
      <c r="AO473" s="487" t="s">
        <v>256</v>
      </c>
      <c r="AP473" s="489">
        <v>282</v>
      </c>
      <c r="AQ473" s="487" t="s">
        <v>597</v>
      </c>
      <c r="AR473" s="488">
        <v>110</v>
      </c>
    </row>
    <row r="474" spans="40:44">
      <c r="AN474" s="52" t="str">
        <f t="shared" si="29"/>
        <v>282EPSS40</v>
      </c>
      <c r="AO474" s="487" t="s">
        <v>256</v>
      </c>
      <c r="AP474" s="489">
        <v>282</v>
      </c>
      <c r="AQ474" s="487" t="s">
        <v>889</v>
      </c>
      <c r="AR474" s="488">
        <v>7517</v>
      </c>
    </row>
    <row r="475" spans="40:44">
      <c r="AN475" s="52" t="str">
        <f t="shared" si="29"/>
        <v>282EPSS44</v>
      </c>
      <c r="AO475" s="487" t="s">
        <v>256</v>
      </c>
      <c r="AP475" s="489">
        <v>282</v>
      </c>
      <c r="AQ475" s="487" t="s">
        <v>1069</v>
      </c>
      <c r="AR475" s="488">
        <v>312</v>
      </c>
    </row>
    <row r="476" spans="40:44">
      <c r="AN476" s="52" t="str">
        <f t="shared" si="29"/>
        <v>353EPSS37</v>
      </c>
      <c r="AO476" s="487" t="s">
        <v>256</v>
      </c>
      <c r="AP476" s="489">
        <v>353</v>
      </c>
      <c r="AQ476" s="487" t="s">
        <v>597</v>
      </c>
      <c r="AR476" s="488">
        <v>40</v>
      </c>
    </row>
    <row r="477" spans="40:44">
      <c r="AN477" s="52" t="str">
        <f t="shared" si="29"/>
        <v>353EPSS40</v>
      </c>
      <c r="AO477" s="487" t="s">
        <v>256</v>
      </c>
      <c r="AP477" s="489">
        <v>353</v>
      </c>
      <c r="AQ477" s="487" t="s">
        <v>889</v>
      </c>
      <c r="AR477" s="488">
        <v>409</v>
      </c>
    </row>
    <row r="478" spans="40:44">
      <c r="AN478" s="52" t="str">
        <f t="shared" si="29"/>
        <v>353EPSS44</v>
      </c>
      <c r="AO478" s="487" t="s">
        <v>256</v>
      </c>
      <c r="AP478" s="489">
        <v>353</v>
      </c>
      <c r="AQ478" s="487" t="s">
        <v>1069</v>
      </c>
      <c r="AR478" s="488">
        <v>92</v>
      </c>
    </row>
    <row r="479" spans="40:44">
      <c r="AN479" s="52" t="str">
        <f t="shared" si="29"/>
        <v>353ESS024</v>
      </c>
      <c r="AO479" s="487" t="s">
        <v>256</v>
      </c>
      <c r="AP479" s="489">
        <v>353</v>
      </c>
      <c r="AQ479" s="487" t="s">
        <v>3</v>
      </c>
      <c r="AR479" s="488">
        <v>2290</v>
      </c>
    </row>
    <row r="480" spans="40:44">
      <c r="AN480" s="52" t="str">
        <f t="shared" si="29"/>
        <v>364EPSI03</v>
      </c>
      <c r="AO480" s="487" t="s">
        <v>256</v>
      </c>
      <c r="AP480" s="489">
        <v>364</v>
      </c>
      <c r="AQ480" s="487" t="s">
        <v>5</v>
      </c>
      <c r="AR480" s="488">
        <v>1278</v>
      </c>
    </row>
    <row r="481" spans="40:44">
      <c r="AN481" s="52" t="str">
        <f t="shared" si="29"/>
        <v>364EPSS02</v>
      </c>
      <c r="AO481" s="487" t="s">
        <v>256</v>
      </c>
      <c r="AP481" s="489">
        <v>364</v>
      </c>
      <c r="AQ481" s="487" t="s">
        <v>575</v>
      </c>
      <c r="AR481" s="488">
        <v>3</v>
      </c>
    </row>
    <row r="482" spans="40:44">
      <c r="AN482" s="52" t="str">
        <f t="shared" si="29"/>
        <v>364EPSS37</v>
      </c>
      <c r="AO482" s="487" t="s">
        <v>256</v>
      </c>
      <c r="AP482" s="489">
        <v>364</v>
      </c>
      <c r="AQ482" s="487" t="s">
        <v>597</v>
      </c>
      <c r="AR482" s="488">
        <v>119</v>
      </c>
    </row>
    <row r="483" spans="40:44">
      <c r="AN483" s="52" t="str">
        <f t="shared" si="29"/>
        <v>364EPSS40</v>
      </c>
      <c r="AO483" s="487" t="s">
        <v>256</v>
      </c>
      <c r="AP483" s="489">
        <v>364</v>
      </c>
      <c r="AQ483" s="487" t="s">
        <v>889</v>
      </c>
      <c r="AR483" s="488">
        <v>8099</v>
      </c>
    </row>
    <row r="484" spans="40:44">
      <c r="AN484" s="52" t="str">
        <f t="shared" si="29"/>
        <v>364EPSS44</v>
      </c>
      <c r="AO484" s="487" t="s">
        <v>256</v>
      </c>
      <c r="AP484" s="489">
        <v>364</v>
      </c>
      <c r="AQ484" s="487" t="s">
        <v>1069</v>
      </c>
      <c r="AR484" s="488">
        <v>225</v>
      </c>
    </row>
    <row r="485" spans="40:44">
      <c r="AN485" s="52" t="str">
        <f t="shared" si="29"/>
        <v>368EPSS02</v>
      </c>
      <c r="AO485" s="487" t="s">
        <v>256</v>
      </c>
      <c r="AP485" s="489">
        <v>368</v>
      </c>
      <c r="AQ485" s="487" t="s">
        <v>575</v>
      </c>
      <c r="AR485" s="488">
        <v>1</v>
      </c>
    </row>
    <row r="486" spans="40:44">
      <c r="AN486" s="52" t="str">
        <f t="shared" si="29"/>
        <v>368EPSS37</v>
      </c>
      <c r="AO486" s="487" t="s">
        <v>256</v>
      </c>
      <c r="AP486" s="489">
        <v>368</v>
      </c>
      <c r="AQ486" s="487" t="s">
        <v>597</v>
      </c>
      <c r="AR486" s="488">
        <v>100</v>
      </c>
    </row>
    <row r="487" spans="40:44">
      <c r="AN487" s="52" t="str">
        <f t="shared" si="29"/>
        <v>368EPSS44</v>
      </c>
      <c r="AO487" s="487" t="s">
        <v>256</v>
      </c>
      <c r="AP487" s="489">
        <v>368</v>
      </c>
      <c r="AQ487" s="487" t="s">
        <v>1069</v>
      </c>
      <c r="AR487" s="488">
        <v>127</v>
      </c>
    </row>
    <row r="488" spans="40:44">
      <c r="AN488" s="52" t="str">
        <f t="shared" si="29"/>
        <v>368ESS024</v>
      </c>
      <c r="AO488" s="487" t="s">
        <v>256</v>
      </c>
      <c r="AP488" s="489">
        <v>368</v>
      </c>
      <c r="AQ488" s="487" t="s">
        <v>3</v>
      </c>
      <c r="AR488" s="488">
        <v>6311</v>
      </c>
    </row>
    <row r="489" spans="40:44">
      <c r="AN489" s="52" t="str">
        <f t="shared" si="29"/>
        <v>390EPSS37</v>
      </c>
      <c r="AO489" s="487" t="s">
        <v>256</v>
      </c>
      <c r="AP489" s="489">
        <v>390</v>
      </c>
      <c r="AQ489" s="487" t="s">
        <v>597</v>
      </c>
      <c r="AR489" s="488">
        <v>105</v>
      </c>
    </row>
    <row r="490" spans="40:44">
      <c r="AN490" s="52" t="str">
        <f t="shared" si="29"/>
        <v>390EPSS40</v>
      </c>
      <c r="AO490" s="487" t="s">
        <v>256</v>
      </c>
      <c r="AP490" s="489">
        <v>390</v>
      </c>
      <c r="AQ490" s="487" t="s">
        <v>889</v>
      </c>
      <c r="AR490" s="488">
        <v>4068</v>
      </c>
    </row>
    <row r="491" spans="40:44">
      <c r="AN491" s="52" t="str">
        <f t="shared" si="29"/>
        <v>390EPSS44</v>
      </c>
      <c r="AO491" s="487" t="s">
        <v>256</v>
      </c>
      <c r="AP491" s="489">
        <v>390</v>
      </c>
      <c r="AQ491" s="487" t="s">
        <v>1069</v>
      </c>
      <c r="AR491" s="488">
        <v>108</v>
      </c>
    </row>
    <row r="492" spans="40:44">
      <c r="AN492" s="52" t="str">
        <f t="shared" si="29"/>
        <v>467EPSS37</v>
      </c>
      <c r="AO492" s="487" t="s">
        <v>256</v>
      </c>
      <c r="AP492" s="489">
        <v>467</v>
      </c>
      <c r="AQ492" s="487" t="s">
        <v>597</v>
      </c>
      <c r="AR492" s="488">
        <v>52</v>
      </c>
    </row>
    <row r="493" spans="40:44">
      <c r="AN493" s="52" t="str">
        <f t="shared" si="29"/>
        <v>467EPSS40</v>
      </c>
      <c r="AO493" s="487" t="s">
        <v>256</v>
      </c>
      <c r="AP493" s="489">
        <v>467</v>
      </c>
      <c r="AQ493" s="487" t="s">
        <v>889</v>
      </c>
      <c r="AR493" s="488">
        <v>4275</v>
      </c>
    </row>
    <row r="494" spans="40:44">
      <c r="AN494" s="52" t="str">
        <f t="shared" si="29"/>
        <v>467EPSS44</v>
      </c>
      <c r="AO494" s="487" t="s">
        <v>256</v>
      </c>
      <c r="AP494" s="489">
        <v>467</v>
      </c>
      <c r="AQ494" s="487" t="s">
        <v>1069</v>
      </c>
      <c r="AR494" s="488">
        <v>75</v>
      </c>
    </row>
    <row r="495" spans="40:44">
      <c r="AN495" s="52" t="str">
        <f t="shared" si="29"/>
        <v>576EPSS37</v>
      </c>
      <c r="AO495" s="487" t="s">
        <v>256</v>
      </c>
      <c r="AP495" s="489">
        <v>576</v>
      </c>
      <c r="AQ495" s="487" t="s">
        <v>597</v>
      </c>
      <c r="AR495" s="488">
        <v>20</v>
      </c>
    </row>
    <row r="496" spans="40:44">
      <c r="AN496" s="52" t="str">
        <f t="shared" si="29"/>
        <v>576EPSS40</v>
      </c>
      <c r="AO496" s="487" t="s">
        <v>256</v>
      </c>
      <c r="AP496" s="489">
        <v>576</v>
      </c>
      <c r="AQ496" s="487" t="s">
        <v>889</v>
      </c>
      <c r="AR496" s="488">
        <v>1347</v>
      </c>
    </row>
    <row r="497" spans="40:44">
      <c r="AN497" s="52" t="str">
        <f t="shared" si="29"/>
        <v>576EPSS44</v>
      </c>
      <c r="AO497" s="487" t="s">
        <v>256</v>
      </c>
      <c r="AP497" s="489">
        <v>576</v>
      </c>
      <c r="AQ497" s="487" t="s">
        <v>1069</v>
      </c>
      <c r="AR497" s="488">
        <v>60</v>
      </c>
    </row>
    <row r="498" spans="40:44">
      <c r="AN498" s="52" t="str">
        <f t="shared" si="29"/>
        <v>576ESS024</v>
      </c>
      <c r="AO498" s="487" t="s">
        <v>256</v>
      </c>
      <c r="AP498" s="489">
        <v>576</v>
      </c>
      <c r="AQ498" s="487" t="s">
        <v>3</v>
      </c>
      <c r="AR498" s="488">
        <v>4021</v>
      </c>
    </row>
    <row r="499" spans="40:44">
      <c r="AN499" s="52" t="str">
        <f t="shared" si="29"/>
        <v>576ESS091</v>
      </c>
      <c r="AO499" s="487" t="s">
        <v>256</v>
      </c>
      <c r="AP499" s="489">
        <v>576</v>
      </c>
      <c r="AQ499" s="487" t="s">
        <v>4</v>
      </c>
      <c r="AR499" s="488">
        <v>471</v>
      </c>
    </row>
    <row r="500" spans="40:44">
      <c r="AN500" s="52" t="str">
        <f t="shared" si="29"/>
        <v>642EPSS02</v>
      </c>
      <c r="AO500" s="487" t="s">
        <v>256</v>
      </c>
      <c r="AP500" s="489">
        <v>642</v>
      </c>
      <c r="AQ500" s="487" t="s">
        <v>575</v>
      </c>
      <c r="AR500" s="488">
        <v>1</v>
      </c>
    </row>
    <row r="501" spans="40:44">
      <c r="AN501" s="52" t="str">
        <f t="shared" si="29"/>
        <v>642EPSS37</v>
      </c>
      <c r="AO501" s="487" t="s">
        <v>256</v>
      </c>
      <c r="AP501" s="489">
        <v>642</v>
      </c>
      <c r="AQ501" s="487" t="s">
        <v>597</v>
      </c>
      <c r="AR501" s="488">
        <v>136</v>
      </c>
    </row>
    <row r="502" spans="40:44">
      <c r="AN502" s="52" t="str">
        <f t="shared" si="29"/>
        <v>642EPSS40</v>
      </c>
      <c r="AO502" s="487" t="s">
        <v>256</v>
      </c>
      <c r="AP502" s="489">
        <v>642</v>
      </c>
      <c r="AQ502" s="487" t="s">
        <v>889</v>
      </c>
      <c r="AR502" s="488">
        <v>6569</v>
      </c>
    </row>
    <row r="503" spans="40:44">
      <c r="AN503" s="52" t="str">
        <f t="shared" si="29"/>
        <v>642EPSS44</v>
      </c>
      <c r="AO503" s="487" t="s">
        <v>256</v>
      </c>
      <c r="AP503" s="489">
        <v>642</v>
      </c>
      <c r="AQ503" s="487" t="s">
        <v>1069</v>
      </c>
      <c r="AR503" s="488">
        <v>262</v>
      </c>
    </row>
    <row r="504" spans="40:44">
      <c r="AN504" s="52" t="str">
        <f t="shared" si="29"/>
        <v>642ESS091</v>
      </c>
      <c r="AO504" s="487" t="s">
        <v>256</v>
      </c>
      <c r="AP504" s="489">
        <v>642</v>
      </c>
      <c r="AQ504" s="487" t="s">
        <v>4</v>
      </c>
      <c r="AR504" s="488">
        <v>6141</v>
      </c>
    </row>
    <row r="505" spans="40:44">
      <c r="AN505" s="52" t="str">
        <f t="shared" si="29"/>
        <v>679EPSS16</v>
      </c>
      <c r="AO505" s="487" t="s">
        <v>256</v>
      </c>
      <c r="AP505" s="489">
        <v>679</v>
      </c>
      <c r="AQ505" s="487" t="s">
        <v>587</v>
      </c>
      <c r="AR505" s="488">
        <v>89</v>
      </c>
    </row>
    <row r="506" spans="40:44">
      <c r="AN506" s="52" t="str">
        <f t="shared" si="29"/>
        <v>679EPSS37</v>
      </c>
      <c r="AO506" s="487" t="s">
        <v>256</v>
      </c>
      <c r="AP506" s="489">
        <v>679</v>
      </c>
      <c r="AQ506" s="487" t="s">
        <v>597</v>
      </c>
      <c r="AR506" s="488">
        <v>83</v>
      </c>
    </row>
    <row r="507" spans="40:44">
      <c r="AN507" s="52" t="str">
        <f t="shared" si="29"/>
        <v>679EPSS40</v>
      </c>
      <c r="AO507" s="487" t="s">
        <v>256</v>
      </c>
      <c r="AP507" s="489">
        <v>679</v>
      </c>
      <c r="AQ507" s="487" t="s">
        <v>889</v>
      </c>
      <c r="AR507" s="488">
        <v>7906</v>
      </c>
    </row>
    <row r="508" spans="40:44">
      <c r="AN508" s="52" t="str">
        <f t="shared" si="29"/>
        <v>679EPSS44</v>
      </c>
      <c r="AO508" s="487" t="s">
        <v>256</v>
      </c>
      <c r="AP508" s="489">
        <v>679</v>
      </c>
      <c r="AQ508" s="487" t="s">
        <v>1069</v>
      </c>
      <c r="AR508" s="488">
        <v>301</v>
      </c>
    </row>
    <row r="509" spans="40:44">
      <c r="AN509" s="52" t="str">
        <f t="shared" si="29"/>
        <v>679ESS024</v>
      </c>
      <c r="AO509" s="487" t="s">
        <v>256</v>
      </c>
      <c r="AP509" s="489">
        <v>679</v>
      </c>
      <c r="AQ509" s="487" t="s">
        <v>3</v>
      </c>
      <c r="AR509" s="488">
        <v>4230</v>
      </c>
    </row>
    <row r="510" spans="40:44">
      <c r="AN510" s="52" t="str">
        <f t="shared" si="29"/>
        <v>679ESS091</v>
      </c>
      <c r="AO510" s="487" t="s">
        <v>256</v>
      </c>
      <c r="AP510" s="489">
        <v>679</v>
      </c>
      <c r="AQ510" s="487" t="s">
        <v>4</v>
      </c>
      <c r="AR510" s="488">
        <v>798</v>
      </c>
    </row>
    <row r="511" spans="40:44">
      <c r="AN511" s="52" t="str">
        <f t="shared" si="29"/>
        <v>789EPSS16</v>
      </c>
      <c r="AO511" s="487" t="s">
        <v>256</v>
      </c>
      <c r="AP511" s="489">
        <v>789</v>
      </c>
      <c r="AQ511" s="487" t="s">
        <v>587</v>
      </c>
      <c r="AR511" s="488">
        <v>1</v>
      </c>
    </row>
    <row r="512" spans="40:44">
      <c r="AN512" s="52" t="str">
        <f t="shared" si="29"/>
        <v>789EPSS37</v>
      </c>
      <c r="AO512" s="487" t="s">
        <v>256</v>
      </c>
      <c r="AP512" s="489">
        <v>789</v>
      </c>
      <c r="AQ512" s="487" t="s">
        <v>597</v>
      </c>
      <c r="AR512" s="488">
        <v>76</v>
      </c>
    </row>
    <row r="513" spans="40:44">
      <c r="AN513" s="52" t="str">
        <f t="shared" si="29"/>
        <v>789EPSS40</v>
      </c>
      <c r="AO513" s="487" t="s">
        <v>256</v>
      </c>
      <c r="AP513" s="489">
        <v>789</v>
      </c>
      <c r="AQ513" s="487" t="s">
        <v>889</v>
      </c>
      <c r="AR513" s="488">
        <v>1146</v>
      </c>
    </row>
    <row r="514" spans="40:44">
      <c r="AN514" s="52" t="str">
        <f t="shared" si="29"/>
        <v>789EPSS44</v>
      </c>
      <c r="AO514" s="487" t="s">
        <v>256</v>
      </c>
      <c r="AP514" s="489">
        <v>789</v>
      </c>
      <c r="AQ514" s="487" t="s">
        <v>1069</v>
      </c>
      <c r="AR514" s="488">
        <v>160</v>
      </c>
    </row>
    <row r="515" spans="40:44">
      <c r="AN515" s="52" t="str">
        <f t="shared" si="29"/>
        <v>789ESS024</v>
      </c>
      <c r="AO515" s="487" t="s">
        <v>256</v>
      </c>
      <c r="AP515" s="489">
        <v>789</v>
      </c>
      <c r="AQ515" s="487" t="s">
        <v>3</v>
      </c>
      <c r="AR515" s="488">
        <v>7583</v>
      </c>
    </row>
    <row r="516" spans="40:44">
      <c r="AN516" s="52" t="str">
        <f t="shared" si="29"/>
        <v>792EPSS37</v>
      </c>
      <c r="AO516" s="487" t="s">
        <v>256</v>
      </c>
      <c r="AP516" s="489">
        <v>792</v>
      </c>
      <c r="AQ516" s="487" t="s">
        <v>597</v>
      </c>
      <c r="AR516" s="488">
        <v>25</v>
      </c>
    </row>
    <row r="517" spans="40:44">
      <c r="AN517" s="52" t="str">
        <f t="shared" si="29"/>
        <v>792EPSS40</v>
      </c>
      <c r="AO517" s="487" t="s">
        <v>256</v>
      </c>
      <c r="AP517" s="489">
        <v>792</v>
      </c>
      <c r="AQ517" s="487" t="s">
        <v>889</v>
      </c>
      <c r="AR517" s="488">
        <v>2962</v>
      </c>
    </row>
    <row r="518" spans="40:44">
      <c r="AN518" s="52" t="str">
        <f t="shared" si="29"/>
        <v>792EPSS44</v>
      </c>
      <c r="AO518" s="487" t="s">
        <v>256</v>
      </c>
      <c r="AP518" s="489">
        <v>792</v>
      </c>
      <c r="AQ518" s="487" t="s">
        <v>1069</v>
      </c>
      <c r="AR518" s="488">
        <v>153</v>
      </c>
    </row>
    <row r="519" spans="40:44">
      <c r="AN519" s="52" t="str">
        <f t="shared" si="29"/>
        <v>809EPSS16</v>
      </c>
      <c r="AO519" s="487" t="s">
        <v>256</v>
      </c>
      <c r="AP519" s="489">
        <v>809</v>
      </c>
      <c r="AQ519" s="487" t="s">
        <v>587</v>
      </c>
      <c r="AR519" s="488">
        <v>1</v>
      </c>
    </row>
    <row r="520" spans="40:44">
      <c r="AN520" s="52" t="str">
        <f t="shared" si="29"/>
        <v>809EPSS37</v>
      </c>
      <c r="AO520" s="487" t="s">
        <v>256</v>
      </c>
      <c r="AP520" s="489">
        <v>809</v>
      </c>
      <c r="AQ520" s="487" t="s">
        <v>597</v>
      </c>
      <c r="AR520" s="488">
        <v>54</v>
      </c>
    </row>
    <row r="521" spans="40:44">
      <c r="AN521" s="52" t="str">
        <f t="shared" si="29"/>
        <v>809EPSS40</v>
      </c>
      <c r="AO521" s="487" t="s">
        <v>256</v>
      </c>
      <c r="AP521" s="489">
        <v>809</v>
      </c>
      <c r="AQ521" s="487" t="s">
        <v>889</v>
      </c>
      <c r="AR521" s="488">
        <v>3572</v>
      </c>
    </row>
    <row r="522" spans="40:44">
      <c r="AN522" s="52" t="str">
        <f t="shared" si="29"/>
        <v>809EPSS44</v>
      </c>
      <c r="AO522" s="487" t="s">
        <v>256</v>
      </c>
      <c r="AP522" s="489">
        <v>809</v>
      </c>
      <c r="AQ522" s="487" t="s">
        <v>1069</v>
      </c>
      <c r="AR522" s="488">
        <v>93</v>
      </c>
    </row>
    <row r="523" spans="40:44">
      <c r="AN523" s="52" t="str">
        <f t="shared" ref="AN523:AN586" si="30">CONCATENATE(AP523,AQ523)</f>
        <v>847EPSS16</v>
      </c>
      <c r="AO523" s="487" t="s">
        <v>256</v>
      </c>
      <c r="AP523" s="489">
        <v>847</v>
      </c>
      <c r="AQ523" s="487" t="s">
        <v>587</v>
      </c>
      <c r="AR523" s="488">
        <v>1</v>
      </c>
    </row>
    <row r="524" spans="40:44">
      <c r="AN524" s="52" t="str">
        <f t="shared" si="30"/>
        <v>847EPSS37</v>
      </c>
      <c r="AO524" s="487" t="s">
        <v>256</v>
      </c>
      <c r="AP524" s="489">
        <v>847</v>
      </c>
      <c r="AQ524" s="487" t="s">
        <v>597</v>
      </c>
      <c r="AR524" s="488">
        <v>227</v>
      </c>
    </row>
    <row r="525" spans="40:44">
      <c r="AN525" s="52" t="str">
        <f t="shared" si="30"/>
        <v>847EPSS40</v>
      </c>
      <c r="AO525" s="487" t="s">
        <v>256</v>
      </c>
      <c r="AP525" s="489">
        <v>847</v>
      </c>
      <c r="AQ525" s="487" t="s">
        <v>889</v>
      </c>
      <c r="AR525" s="488">
        <v>24424</v>
      </c>
    </row>
    <row r="526" spans="40:44">
      <c r="AN526" s="52" t="str">
        <f t="shared" si="30"/>
        <v>847EPSS41</v>
      </c>
      <c r="AO526" s="487" t="s">
        <v>256</v>
      </c>
      <c r="AP526" s="489">
        <v>847</v>
      </c>
      <c r="AQ526" s="487" t="s">
        <v>926</v>
      </c>
      <c r="AR526" s="488">
        <v>3</v>
      </c>
    </row>
    <row r="527" spans="40:44">
      <c r="AN527" s="52" t="str">
        <f t="shared" si="30"/>
        <v>847EPSS44</v>
      </c>
      <c r="AO527" s="487" t="s">
        <v>256</v>
      </c>
      <c r="AP527" s="489">
        <v>847</v>
      </c>
      <c r="AQ527" s="487" t="s">
        <v>1069</v>
      </c>
      <c r="AR527" s="488">
        <v>271</v>
      </c>
    </row>
    <row r="528" spans="40:44">
      <c r="AN528" s="52" t="str">
        <f t="shared" si="30"/>
        <v>856EPSI03</v>
      </c>
      <c r="AO528" s="487" t="s">
        <v>256</v>
      </c>
      <c r="AP528" s="489">
        <v>856</v>
      </c>
      <c r="AQ528" s="487" t="s">
        <v>5</v>
      </c>
      <c r="AR528" s="488">
        <v>339</v>
      </c>
    </row>
    <row r="529" spans="40:44">
      <c r="AN529" s="52" t="str">
        <f t="shared" si="30"/>
        <v>856EPSS02</v>
      </c>
      <c r="AO529" s="487" t="s">
        <v>256</v>
      </c>
      <c r="AP529" s="489">
        <v>856</v>
      </c>
      <c r="AQ529" s="487" t="s">
        <v>575</v>
      </c>
      <c r="AR529" s="488">
        <v>1</v>
      </c>
    </row>
    <row r="530" spans="40:44">
      <c r="AN530" s="52" t="str">
        <f t="shared" si="30"/>
        <v>856EPSS37</v>
      </c>
      <c r="AO530" s="487" t="s">
        <v>256</v>
      </c>
      <c r="AP530" s="489">
        <v>856</v>
      </c>
      <c r="AQ530" s="487" t="s">
        <v>597</v>
      </c>
      <c r="AR530" s="488">
        <v>54</v>
      </c>
    </row>
    <row r="531" spans="40:44">
      <c r="AN531" s="52" t="str">
        <f t="shared" si="30"/>
        <v>856EPSS40</v>
      </c>
      <c r="AO531" s="487" t="s">
        <v>256</v>
      </c>
      <c r="AP531" s="489">
        <v>856</v>
      </c>
      <c r="AQ531" s="487" t="s">
        <v>889</v>
      </c>
      <c r="AR531" s="488">
        <v>2757</v>
      </c>
    </row>
    <row r="532" spans="40:44">
      <c r="AN532" s="52" t="str">
        <f t="shared" si="30"/>
        <v>856EPSS44</v>
      </c>
      <c r="AO532" s="487" t="s">
        <v>256</v>
      </c>
      <c r="AP532" s="489">
        <v>856</v>
      </c>
      <c r="AQ532" s="487" t="s">
        <v>1069</v>
      </c>
      <c r="AR532" s="488">
        <v>118</v>
      </c>
    </row>
    <row r="533" spans="40:44">
      <c r="AN533" s="52" t="str">
        <f t="shared" si="30"/>
        <v>861EPSS37</v>
      </c>
      <c r="AO533" s="487" t="s">
        <v>256</v>
      </c>
      <c r="AP533" s="489">
        <v>861</v>
      </c>
      <c r="AQ533" s="487" t="s">
        <v>597</v>
      </c>
      <c r="AR533" s="488">
        <v>124</v>
      </c>
    </row>
    <row r="534" spans="40:44">
      <c r="AN534" s="52" t="str">
        <f t="shared" si="30"/>
        <v>861EPSS40</v>
      </c>
      <c r="AO534" s="487" t="s">
        <v>256</v>
      </c>
      <c r="AP534" s="489">
        <v>861</v>
      </c>
      <c r="AQ534" s="487" t="s">
        <v>889</v>
      </c>
      <c r="AR534" s="488">
        <v>5497</v>
      </c>
    </row>
    <row r="535" spans="40:44">
      <c r="AN535" s="52" t="str">
        <f t="shared" si="30"/>
        <v>861EPSS44</v>
      </c>
      <c r="AO535" s="487" t="s">
        <v>256</v>
      </c>
      <c r="AP535" s="489">
        <v>861</v>
      </c>
      <c r="AQ535" s="487" t="s">
        <v>1069</v>
      </c>
      <c r="AR535" s="488">
        <v>264</v>
      </c>
    </row>
    <row r="536" spans="40:44">
      <c r="AN536" s="52" t="str">
        <f t="shared" si="30"/>
        <v>1EPSS02</v>
      </c>
      <c r="AO536" s="487" t="s">
        <v>257</v>
      </c>
      <c r="AP536" s="489">
        <v>1</v>
      </c>
      <c r="AQ536" s="487" t="s">
        <v>575</v>
      </c>
      <c r="AR536" s="488">
        <v>17552</v>
      </c>
    </row>
    <row r="537" spans="40:44">
      <c r="AN537" s="52" t="str">
        <f t="shared" si="30"/>
        <v>1EPSS05</v>
      </c>
      <c r="AO537" s="487" t="s">
        <v>257</v>
      </c>
      <c r="AP537" s="489">
        <v>1</v>
      </c>
      <c r="AQ537" s="487" t="s">
        <v>579</v>
      </c>
      <c r="AR537" s="488">
        <v>547</v>
      </c>
    </row>
    <row r="538" spans="40:44">
      <c r="AN538" s="52" t="str">
        <f t="shared" si="30"/>
        <v>1EPSS10</v>
      </c>
      <c r="AO538" s="487" t="s">
        <v>257</v>
      </c>
      <c r="AP538" s="489">
        <v>1</v>
      </c>
      <c r="AQ538" s="487" t="s">
        <v>583</v>
      </c>
      <c r="AR538" s="488">
        <v>48736</v>
      </c>
    </row>
    <row r="539" spans="40:44">
      <c r="AN539" s="52" t="str">
        <f t="shared" si="30"/>
        <v>1EPSS16</v>
      </c>
      <c r="AO539" s="487" t="s">
        <v>257</v>
      </c>
      <c r="AP539" s="489">
        <v>1</v>
      </c>
      <c r="AQ539" s="487" t="s">
        <v>587</v>
      </c>
      <c r="AR539" s="488">
        <v>10510</v>
      </c>
    </row>
    <row r="540" spans="40:44">
      <c r="AN540" s="52" t="str">
        <f t="shared" si="30"/>
        <v>1EPSS17</v>
      </c>
      <c r="AO540" s="487" t="s">
        <v>257</v>
      </c>
      <c r="AP540" s="489">
        <v>1</v>
      </c>
      <c r="AQ540" s="487" t="s">
        <v>589</v>
      </c>
      <c r="AR540" s="488">
        <v>2</v>
      </c>
    </row>
    <row r="541" spans="40:44">
      <c r="AN541" s="52" t="str">
        <f t="shared" si="30"/>
        <v>1EPSS23</v>
      </c>
      <c r="AO541" s="487" t="s">
        <v>257</v>
      </c>
      <c r="AP541" s="489">
        <v>1</v>
      </c>
      <c r="AQ541" s="487" t="s">
        <v>593</v>
      </c>
      <c r="AR541" s="488">
        <v>3328</v>
      </c>
    </row>
    <row r="542" spans="40:44">
      <c r="AN542" s="52" t="str">
        <f t="shared" si="30"/>
        <v>1EPSS37</v>
      </c>
      <c r="AO542" s="487" t="s">
        <v>257</v>
      </c>
      <c r="AP542" s="489">
        <v>1</v>
      </c>
      <c r="AQ542" s="487" t="s">
        <v>597</v>
      </c>
      <c r="AR542" s="488">
        <v>12213</v>
      </c>
    </row>
    <row r="543" spans="40:44">
      <c r="AN543" s="52" t="str">
        <f t="shared" si="30"/>
        <v>1EPSS40</v>
      </c>
      <c r="AO543" s="487" t="s">
        <v>257</v>
      </c>
      <c r="AP543" s="489">
        <v>1</v>
      </c>
      <c r="AQ543" s="487" t="s">
        <v>889</v>
      </c>
      <c r="AR543" s="488">
        <v>492569</v>
      </c>
    </row>
    <row r="544" spans="40:44">
      <c r="AN544" s="52" t="str">
        <f t="shared" si="30"/>
        <v>1EPSS41</v>
      </c>
      <c r="AO544" s="487" t="s">
        <v>257</v>
      </c>
      <c r="AP544" s="489">
        <v>1</v>
      </c>
      <c r="AQ544" s="487" t="s">
        <v>926</v>
      </c>
      <c r="AR544" s="488">
        <v>33</v>
      </c>
    </row>
    <row r="545" spans="40:44">
      <c r="AN545" s="52" t="str">
        <f t="shared" si="30"/>
        <v>1EPSS44</v>
      </c>
      <c r="AO545" s="487" t="s">
        <v>257</v>
      </c>
      <c r="AP545" s="489">
        <v>1</v>
      </c>
      <c r="AQ545" s="487" t="s">
        <v>1069</v>
      </c>
      <c r="AR545" s="488">
        <v>17332</v>
      </c>
    </row>
    <row r="546" spans="40:44">
      <c r="AN546" s="52" t="str">
        <f t="shared" si="30"/>
        <v>79EPSS02</v>
      </c>
      <c r="AO546" s="487" t="s">
        <v>257</v>
      </c>
      <c r="AP546" s="489">
        <v>79</v>
      </c>
      <c r="AQ546" s="487" t="s">
        <v>575</v>
      </c>
      <c r="AR546" s="488">
        <v>22</v>
      </c>
    </row>
    <row r="547" spans="40:44">
      <c r="AN547" s="52" t="str">
        <f t="shared" si="30"/>
        <v>79EPSS10</v>
      </c>
      <c r="AO547" s="487" t="s">
        <v>257</v>
      </c>
      <c r="AP547" s="489">
        <v>79</v>
      </c>
      <c r="AQ547" s="487" t="s">
        <v>583</v>
      </c>
      <c r="AR547" s="488">
        <v>274</v>
      </c>
    </row>
    <row r="548" spans="40:44">
      <c r="AN548" s="52" t="str">
        <f t="shared" si="30"/>
        <v>79EPSS16</v>
      </c>
      <c r="AO548" s="487" t="s">
        <v>257</v>
      </c>
      <c r="AP548" s="489">
        <v>79</v>
      </c>
      <c r="AQ548" s="487" t="s">
        <v>587</v>
      </c>
      <c r="AR548" s="488">
        <v>387</v>
      </c>
    </row>
    <row r="549" spans="40:44">
      <c r="AN549" s="52" t="str">
        <f t="shared" si="30"/>
        <v>79EPSS37</v>
      </c>
      <c r="AO549" s="487" t="s">
        <v>257</v>
      </c>
      <c r="AP549" s="489">
        <v>79</v>
      </c>
      <c r="AQ549" s="487" t="s">
        <v>597</v>
      </c>
      <c r="AR549" s="488">
        <v>170</v>
      </c>
    </row>
    <row r="550" spans="40:44">
      <c r="AN550" s="52" t="str">
        <f t="shared" si="30"/>
        <v>79EPSS40</v>
      </c>
      <c r="AO550" s="487" t="s">
        <v>257</v>
      </c>
      <c r="AP550" s="489">
        <v>79</v>
      </c>
      <c r="AQ550" s="487" t="s">
        <v>889</v>
      </c>
      <c r="AR550" s="488">
        <v>16360</v>
      </c>
    </row>
    <row r="551" spans="40:44">
      <c r="AN551" s="52" t="str">
        <f t="shared" si="30"/>
        <v>79EPSS44</v>
      </c>
      <c r="AO551" s="487" t="s">
        <v>257</v>
      </c>
      <c r="AP551" s="489">
        <v>79</v>
      </c>
      <c r="AQ551" s="487" t="s">
        <v>1069</v>
      </c>
      <c r="AR551" s="488">
        <v>247</v>
      </c>
    </row>
    <row r="552" spans="40:44">
      <c r="AN552" s="52" t="str">
        <f t="shared" si="30"/>
        <v>88EPSS02</v>
      </c>
      <c r="AO552" s="487" t="s">
        <v>257</v>
      </c>
      <c r="AP552" s="489">
        <v>88</v>
      </c>
      <c r="AQ552" s="487" t="s">
        <v>575</v>
      </c>
      <c r="AR552" s="488">
        <v>1730</v>
      </c>
    </row>
    <row r="553" spans="40:44">
      <c r="AN553" s="52" t="str">
        <f t="shared" si="30"/>
        <v>88EPSS05</v>
      </c>
      <c r="AO553" s="487" t="s">
        <v>257</v>
      </c>
      <c r="AP553" s="489">
        <v>88</v>
      </c>
      <c r="AQ553" s="487" t="s">
        <v>579</v>
      </c>
      <c r="AR553" s="488">
        <v>61</v>
      </c>
    </row>
    <row r="554" spans="40:44">
      <c r="AN554" s="52" t="str">
        <f t="shared" si="30"/>
        <v>88EPSS10</v>
      </c>
      <c r="AO554" s="487" t="s">
        <v>257</v>
      </c>
      <c r="AP554" s="489">
        <v>88</v>
      </c>
      <c r="AQ554" s="487" t="s">
        <v>583</v>
      </c>
      <c r="AR554" s="488">
        <v>3176</v>
      </c>
    </row>
    <row r="555" spans="40:44">
      <c r="AN555" s="52" t="str">
        <f t="shared" si="30"/>
        <v>88EPSS16</v>
      </c>
      <c r="AO555" s="487" t="s">
        <v>257</v>
      </c>
      <c r="AP555" s="489">
        <v>88</v>
      </c>
      <c r="AQ555" s="487" t="s">
        <v>587</v>
      </c>
      <c r="AR555" s="488">
        <v>1231</v>
      </c>
    </row>
    <row r="556" spans="40:44">
      <c r="AN556" s="52" t="str">
        <f t="shared" si="30"/>
        <v>88EPSS18</v>
      </c>
      <c r="AO556" s="487" t="s">
        <v>257</v>
      </c>
      <c r="AP556" s="489">
        <v>88</v>
      </c>
      <c r="AQ556" s="487" t="s">
        <v>591</v>
      </c>
      <c r="AR556" s="488">
        <v>4</v>
      </c>
    </row>
    <row r="557" spans="40:44">
      <c r="AN557" s="52" t="str">
        <f t="shared" si="30"/>
        <v>88EPSS23</v>
      </c>
      <c r="AO557" s="487" t="s">
        <v>257</v>
      </c>
      <c r="AP557" s="489">
        <v>88</v>
      </c>
      <c r="AQ557" s="487" t="s">
        <v>593</v>
      </c>
      <c r="AR557" s="488">
        <v>253</v>
      </c>
    </row>
    <row r="558" spans="40:44">
      <c r="AN558" s="52" t="str">
        <f t="shared" si="30"/>
        <v>88EPSS37</v>
      </c>
      <c r="AO558" s="487" t="s">
        <v>257</v>
      </c>
      <c r="AP558" s="489">
        <v>88</v>
      </c>
      <c r="AQ558" s="487" t="s">
        <v>597</v>
      </c>
      <c r="AR558" s="488">
        <v>1089</v>
      </c>
    </row>
    <row r="559" spans="40:44">
      <c r="AN559" s="52" t="str">
        <f t="shared" si="30"/>
        <v>88EPSS40</v>
      </c>
      <c r="AO559" s="487" t="s">
        <v>257</v>
      </c>
      <c r="AP559" s="489">
        <v>88</v>
      </c>
      <c r="AQ559" s="487" t="s">
        <v>889</v>
      </c>
      <c r="AR559" s="488">
        <v>81423</v>
      </c>
    </row>
    <row r="560" spans="40:44">
      <c r="AN560" s="52" t="str">
        <f t="shared" si="30"/>
        <v>88EPSS41</v>
      </c>
      <c r="AO560" s="487" t="s">
        <v>257</v>
      </c>
      <c r="AP560" s="489">
        <v>88</v>
      </c>
      <c r="AQ560" s="487" t="s">
        <v>926</v>
      </c>
      <c r="AR560" s="488">
        <v>3</v>
      </c>
    </row>
    <row r="561" spans="40:44">
      <c r="AN561" s="52" t="str">
        <f t="shared" si="30"/>
        <v>88EPSS44</v>
      </c>
      <c r="AO561" s="487" t="s">
        <v>257</v>
      </c>
      <c r="AP561" s="489">
        <v>88</v>
      </c>
      <c r="AQ561" s="487" t="s">
        <v>1069</v>
      </c>
      <c r="AR561" s="488">
        <v>2621</v>
      </c>
    </row>
    <row r="562" spans="40:44">
      <c r="AN562" s="52" t="str">
        <f t="shared" si="30"/>
        <v>129EPSS02</v>
      </c>
      <c r="AO562" s="487" t="s">
        <v>257</v>
      </c>
      <c r="AP562" s="489">
        <v>129</v>
      </c>
      <c r="AQ562" s="487" t="s">
        <v>575</v>
      </c>
      <c r="AR562" s="488">
        <v>142</v>
      </c>
    </row>
    <row r="563" spans="40:44">
      <c r="AN563" s="52" t="str">
        <f t="shared" si="30"/>
        <v>129EPSS05</v>
      </c>
      <c r="AO563" s="487" t="s">
        <v>257</v>
      </c>
      <c r="AP563" s="489">
        <v>129</v>
      </c>
      <c r="AQ563" s="487" t="s">
        <v>579</v>
      </c>
      <c r="AR563" s="488">
        <v>1</v>
      </c>
    </row>
    <row r="564" spans="40:44">
      <c r="AN564" s="52" t="str">
        <f t="shared" si="30"/>
        <v>129EPSS10</v>
      </c>
      <c r="AO564" s="487" t="s">
        <v>257</v>
      </c>
      <c r="AP564" s="489">
        <v>129</v>
      </c>
      <c r="AQ564" s="487" t="s">
        <v>583</v>
      </c>
      <c r="AR564" s="488">
        <v>640</v>
      </c>
    </row>
    <row r="565" spans="40:44">
      <c r="AN565" s="52" t="str">
        <f t="shared" si="30"/>
        <v>129EPSS16</v>
      </c>
      <c r="AO565" s="487" t="s">
        <v>257</v>
      </c>
      <c r="AP565" s="489">
        <v>129</v>
      </c>
      <c r="AQ565" s="487" t="s">
        <v>587</v>
      </c>
      <c r="AR565" s="488">
        <v>172</v>
      </c>
    </row>
    <row r="566" spans="40:44">
      <c r="AN566" s="52" t="str">
        <f t="shared" si="30"/>
        <v>129EPSS23</v>
      </c>
      <c r="AO566" s="487" t="s">
        <v>257</v>
      </c>
      <c r="AP566" s="489">
        <v>129</v>
      </c>
      <c r="AQ566" s="487" t="s">
        <v>593</v>
      </c>
      <c r="AR566" s="488">
        <v>2</v>
      </c>
    </row>
    <row r="567" spans="40:44">
      <c r="AN567" s="52" t="str">
        <f t="shared" si="30"/>
        <v>129EPSS37</v>
      </c>
      <c r="AO567" s="487" t="s">
        <v>257</v>
      </c>
      <c r="AP567" s="489">
        <v>129</v>
      </c>
      <c r="AQ567" s="487" t="s">
        <v>597</v>
      </c>
      <c r="AR567" s="488">
        <v>188</v>
      </c>
    </row>
    <row r="568" spans="40:44">
      <c r="AN568" s="52" t="str">
        <f t="shared" si="30"/>
        <v>129EPSS40</v>
      </c>
      <c r="AO568" s="487" t="s">
        <v>257</v>
      </c>
      <c r="AP568" s="489">
        <v>129</v>
      </c>
      <c r="AQ568" s="487" t="s">
        <v>889</v>
      </c>
      <c r="AR568" s="488">
        <v>14239</v>
      </c>
    </row>
    <row r="569" spans="40:44">
      <c r="AN569" s="52" t="str">
        <f t="shared" si="30"/>
        <v>129EPSS44</v>
      </c>
      <c r="AO569" s="487" t="s">
        <v>257</v>
      </c>
      <c r="AP569" s="489">
        <v>129</v>
      </c>
      <c r="AQ569" s="487" t="s">
        <v>1069</v>
      </c>
      <c r="AR569" s="488">
        <v>357</v>
      </c>
    </row>
    <row r="570" spans="40:44">
      <c r="AN570" s="52" t="str">
        <f t="shared" si="30"/>
        <v>212EPSS02</v>
      </c>
      <c r="AO570" s="487" t="s">
        <v>257</v>
      </c>
      <c r="AP570" s="489">
        <v>212</v>
      </c>
      <c r="AQ570" s="487" t="s">
        <v>575</v>
      </c>
      <c r="AR570" s="488">
        <v>62</v>
      </c>
    </row>
    <row r="571" spans="40:44">
      <c r="AN571" s="52" t="str">
        <f t="shared" si="30"/>
        <v>212EPSS05</v>
      </c>
      <c r="AO571" s="487" t="s">
        <v>257</v>
      </c>
      <c r="AP571" s="489">
        <v>212</v>
      </c>
      <c r="AQ571" s="487" t="s">
        <v>579</v>
      </c>
      <c r="AR571" s="488">
        <v>2</v>
      </c>
    </row>
    <row r="572" spans="40:44">
      <c r="AN572" s="52" t="str">
        <f t="shared" si="30"/>
        <v>212EPSS10</v>
      </c>
      <c r="AO572" s="487" t="s">
        <v>257</v>
      </c>
      <c r="AP572" s="489">
        <v>212</v>
      </c>
      <c r="AQ572" s="487" t="s">
        <v>583</v>
      </c>
      <c r="AR572" s="488">
        <v>944</v>
      </c>
    </row>
    <row r="573" spans="40:44">
      <c r="AN573" s="52" t="str">
        <f t="shared" si="30"/>
        <v>212EPSS37</v>
      </c>
      <c r="AO573" s="487" t="s">
        <v>257</v>
      </c>
      <c r="AP573" s="489">
        <v>212</v>
      </c>
      <c r="AQ573" s="487" t="s">
        <v>597</v>
      </c>
      <c r="AR573" s="488">
        <v>227</v>
      </c>
    </row>
    <row r="574" spans="40:44">
      <c r="AN574" s="52" t="str">
        <f t="shared" si="30"/>
        <v>212EPSS40</v>
      </c>
      <c r="AO574" s="487" t="s">
        <v>257</v>
      </c>
      <c r="AP574" s="489">
        <v>212</v>
      </c>
      <c r="AQ574" s="487" t="s">
        <v>889</v>
      </c>
      <c r="AR574" s="488">
        <v>14580</v>
      </c>
    </row>
    <row r="575" spans="40:44">
      <c r="AN575" s="52" t="str">
        <f t="shared" si="30"/>
        <v>212EPSS41</v>
      </c>
      <c r="AO575" s="487" t="s">
        <v>257</v>
      </c>
      <c r="AP575" s="489">
        <v>212</v>
      </c>
      <c r="AQ575" s="487" t="s">
        <v>926</v>
      </c>
      <c r="AR575" s="488">
        <v>1</v>
      </c>
    </row>
    <row r="576" spans="40:44">
      <c r="AN576" s="52" t="str">
        <f t="shared" si="30"/>
        <v>212EPSS44</v>
      </c>
      <c r="AO576" s="487" t="s">
        <v>257</v>
      </c>
      <c r="AP576" s="489">
        <v>212</v>
      </c>
      <c r="AQ576" s="487" t="s">
        <v>1069</v>
      </c>
      <c r="AR576" s="488">
        <v>188</v>
      </c>
    </row>
    <row r="577" spans="40:44">
      <c r="AN577" s="52" t="str">
        <f t="shared" si="30"/>
        <v>266EPSS02</v>
      </c>
      <c r="AO577" s="487" t="s">
        <v>257</v>
      </c>
      <c r="AP577" s="489">
        <v>266</v>
      </c>
      <c r="AQ577" s="487" t="s">
        <v>575</v>
      </c>
      <c r="AR577" s="488">
        <v>157</v>
      </c>
    </row>
    <row r="578" spans="40:44">
      <c r="AN578" s="52" t="str">
        <f t="shared" si="30"/>
        <v>266EPSS05</v>
      </c>
      <c r="AO578" s="487" t="s">
        <v>257</v>
      </c>
      <c r="AP578" s="489">
        <v>266</v>
      </c>
      <c r="AQ578" s="487" t="s">
        <v>579</v>
      </c>
      <c r="AR578" s="488">
        <v>9</v>
      </c>
    </row>
    <row r="579" spans="40:44">
      <c r="AN579" s="52" t="str">
        <f t="shared" si="30"/>
        <v>266EPSS10</v>
      </c>
      <c r="AO579" s="487" t="s">
        <v>257</v>
      </c>
      <c r="AP579" s="489">
        <v>266</v>
      </c>
      <c r="AQ579" s="487" t="s">
        <v>583</v>
      </c>
      <c r="AR579" s="488">
        <v>452</v>
      </c>
    </row>
    <row r="580" spans="40:44">
      <c r="AN580" s="52" t="str">
        <f t="shared" si="30"/>
        <v>266EPSS16</v>
      </c>
      <c r="AO580" s="487" t="s">
        <v>257</v>
      </c>
      <c r="AP580" s="489">
        <v>266</v>
      </c>
      <c r="AQ580" s="487" t="s">
        <v>587</v>
      </c>
      <c r="AR580" s="488">
        <v>199</v>
      </c>
    </row>
    <row r="581" spans="40:44">
      <c r="AN581" s="52" t="str">
        <f t="shared" si="30"/>
        <v>266EPSS23</v>
      </c>
      <c r="AO581" s="487" t="s">
        <v>257</v>
      </c>
      <c r="AP581" s="489">
        <v>266</v>
      </c>
      <c r="AQ581" s="487" t="s">
        <v>593</v>
      </c>
      <c r="AR581" s="488">
        <v>3</v>
      </c>
    </row>
    <row r="582" spans="40:44">
      <c r="AN582" s="52" t="str">
        <f t="shared" si="30"/>
        <v>266EPSS37</v>
      </c>
      <c r="AO582" s="487" t="s">
        <v>257</v>
      </c>
      <c r="AP582" s="489">
        <v>266</v>
      </c>
      <c r="AQ582" s="487" t="s">
        <v>597</v>
      </c>
      <c r="AR582" s="488">
        <v>164</v>
      </c>
    </row>
    <row r="583" spans="40:44">
      <c r="AN583" s="52" t="str">
        <f t="shared" si="30"/>
        <v>266EPSS40</v>
      </c>
      <c r="AO583" s="487" t="s">
        <v>257</v>
      </c>
      <c r="AP583" s="489">
        <v>266</v>
      </c>
      <c r="AQ583" s="487" t="s">
        <v>889</v>
      </c>
      <c r="AR583" s="488">
        <v>14637</v>
      </c>
    </row>
    <row r="584" spans="40:44">
      <c r="AN584" s="52" t="str">
        <f t="shared" si="30"/>
        <v>266EPSS44</v>
      </c>
      <c r="AO584" s="487" t="s">
        <v>257</v>
      </c>
      <c r="AP584" s="489">
        <v>266</v>
      </c>
      <c r="AQ584" s="487" t="s">
        <v>1069</v>
      </c>
      <c r="AR584" s="488">
        <v>258</v>
      </c>
    </row>
    <row r="585" spans="40:44">
      <c r="AN585" s="52" t="str">
        <f t="shared" si="30"/>
        <v>308EPSS02</v>
      </c>
      <c r="AO585" s="487" t="s">
        <v>257</v>
      </c>
      <c r="AP585" s="489">
        <v>308</v>
      </c>
      <c r="AQ585" s="487" t="s">
        <v>575</v>
      </c>
      <c r="AR585" s="488">
        <v>139</v>
      </c>
    </row>
    <row r="586" spans="40:44">
      <c r="AN586" s="52" t="str">
        <f t="shared" si="30"/>
        <v>308EPSS05</v>
      </c>
      <c r="AO586" s="487" t="s">
        <v>257</v>
      </c>
      <c r="AP586" s="489">
        <v>308</v>
      </c>
      <c r="AQ586" s="487" t="s">
        <v>579</v>
      </c>
      <c r="AR586" s="488">
        <v>1</v>
      </c>
    </row>
    <row r="587" spans="40:44">
      <c r="AN587" s="52" t="str">
        <f t="shared" ref="AN587:AN650" si="31">CONCATENATE(AP587,AQ587)</f>
        <v>308EPSS10</v>
      </c>
      <c r="AO587" s="487" t="s">
        <v>257</v>
      </c>
      <c r="AP587" s="489">
        <v>308</v>
      </c>
      <c r="AQ587" s="487" t="s">
        <v>583</v>
      </c>
      <c r="AR587" s="488">
        <v>790</v>
      </c>
    </row>
    <row r="588" spans="40:44">
      <c r="AN588" s="52" t="str">
        <f t="shared" si="31"/>
        <v>308EPSS16</v>
      </c>
      <c r="AO588" s="487" t="s">
        <v>257</v>
      </c>
      <c r="AP588" s="489">
        <v>308</v>
      </c>
      <c r="AQ588" s="487" t="s">
        <v>587</v>
      </c>
      <c r="AR588" s="488">
        <v>1</v>
      </c>
    </row>
    <row r="589" spans="40:44">
      <c r="AN589" s="52" t="str">
        <f t="shared" si="31"/>
        <v>308EPSS37</v>
      </c>
      <c r="AO589" s="487" t="s">
        <v>257</v>
      </c>
      <c r="AP589" s="489">
        <v>308</v>
      </c>
      <c r="AQ589" s="487" t="s">
        <v>597</v>
      </c>
      <c r="AR589" s="488">
        <v>283</v>
      </c>
    </row>
    <row r="590" spans="40:44">
      <c r="AN590" s="52" t="str">
        <f t="shared" si="31"/>
        <v>308EPSS40</v>
      </c>
      <c r="AO590" s="487" t="s">
        <v>257</v>
      </c>
      <c r="AP590" s="489">
        <v>308</v>
      </c>
      <c r="AQ590" s="487" t="s">
        <v>889</v>
      </c>
      <c r="AR590" s="488">
        <v>11467</v>
      </c>
    </row>
    <row r="591" spans="40:44">
      <c r="AN591" s="52" t="str">
        <f t="shared" si="31"/>
        <v>308EPSS44</v>
      </c>
      <c r="AO591" s="487" t="s">
        <v>257</v>
      </c>
      <c r="AP591" s="489">
        <v>308</v>
      </c>
      <c r="AQ591" s="487" t="s">
        <v>1069</v>
      </c>
      <c r="AR591" s="488">
        <v>247</v>
      </c>
    </row>
    <row r="592" spans="40:44">
      <c r="AN592" s="52" t="str">
        <f t="shared" si="31"/>
        <v>360EPSS02</v>
      </c>
      <c r="AO592" s="487" t="s">
        <v>257</v>
      </c>
      <c r="AP592" s="489">
        <v>360</v>
      </c>
      <c r="AQ592" s="487" t="s">
        <v>575</v>
      </c>
      <c r="AR592" s="488">
        <v>865</v>
      </c>
    </row>
    <row r="593" spans="40:44">
      <c r="AN593" s="52" t="str">
        <f t="shared" si="31"/>
        <v>360EPSS05</v>
      </c>
      <c r="AO593" s="487" t="s">
        <v>257</v>
      </c>
      <c r="AP593" s="489">
        <v>360</v>
      </c>
      <c r="AQ593" s="487" t="s">
        <v>579</v>
      </c>
      <c r="AR593" s="488">
        <v>23</v>
      </c>
    </row>
    <row r="594" spans="40:44">
      <c r="AN594" s="52" t="str">
        <f t="shared" si="31"/>
        <v>360EPSS10</v>
      </c>
      <c r="AO594" s="487" t="s">
        <v>257</v>
      </c>
      <c r="AP594" s="489">
        <v>360</v>
      </c>
      <c r="AQ594" s="487" t="s">
        <v>583</v>
      </c>
      <c r="AR594" s="488">
        <v>1272</v>
      </c>
    </row>
    <row r="595" spans="40:44">
      <c r="AN595" s="52" t="str">
        <f t="shared" si="31"/>
        <v>360EPSS16</v>
      </c>
      <c r="AO595" s="487" t="s">
        <v>257</v>
      </c>
      <c r="AP595" s="489">
        <v>360</v>
      </c>
      <c r="AQ595" s="487" t="s">
        <v>587</v>
      </c>
      <c r="AR595" s="488">
        <v>555</v>
      </c>
    </row>
    <row r="596" spans="40:44">
      <c r="AN596" s="52" t="str">
        <f t="shared" si="31"/>
        <v>360EPSS18</v>
      </c>
      <c r="AO596" s="487" t="s">
        <v>257</v>
      </c>
      <c r="AP596" s="489">
        <v>360</v>
      </c>
      <c r="AQ596" s="487" t="s">
        <v>591</v>
      </c>
      <c r="AR596" s="488">
        <v>9</v>
      </c>
    </row>
    <row r="597" spans="40:44">
      <c r="AN597" s="52" t="str">
        <f t="shared" si="31"/>
        <v>360EPSS23</v>
      </c>
      <c r="AO597" s="487" t="s">
        <v>257</v>
      </c>
      <c r="AP597" s="489">
        <v>360</v>
      </c>
      <c r="AQ597" s="487" t="s">
        <v>593</v>
      </c>
      <c r="AR597" s="488">
        <v>94</v>
      </c>
    </row>
    <row r="598" spans="40:44">
      <c r="AN598" s="52" t="str">
        <f t="shared" si="31"/>
        <v>360EPSS37</v>
      </c>
      <c r="AO598" s="487" t="s">
        <v>257</v>
      </c>
      <c r="AP598" s="489">
        <v>360</v>
      </c>
      <c r="AQ598" s="487" t="s">
        <v>597</v>
      </c>
      <c r="AR598" s="488">
        <v>381</v>
      </c>
    </row>
    <row r="599" spans="40:44">
      <c r="AN599" s="52" t="str">
        <f t="shared" si="31"/>
        <v>360EPSS40</v>
      </c>
      <c r="AO599" s="487" t="s">
        <v>257</v>
      </c>
      <c r="AP599" s="489">
        <v>360</v>
      </c>
      <c r="AQ599" s="487" t="s">
        <v>889</v>
      </c>
      <c r="AR599" s="488">
        <v>36345</v>
      </c>
    </row>
    <row r="600" spans="40:44">
      <c r="AN600" s="52" t="str">
        <f t="shared" si="31"/>
        <v>360EPSS41</v>
      </c>
      <c r="AO600" s="487" t="s">
        <v>257</v>
      </c>
      <c r="AP600" s="489">
        <v>360</v>
      </c>
      <c r="AQ600" s="487" t="s">
        <v>926</v>
      </c>
      <c r="AR600" s="488">
        <v>2</v>
      </c>
    </row>
    <row r="601" spans="40:44">
      <c r="AN601" s="52" t="str">
        <f t="shared" si="31"/>
        <v>360EPSS44</v>
      </c>
      <c r="AO601" s="487" t="s">
        <v>257</v>
      </c>
      <c r="AP601" s="489">
        <v>360</v>
      </c>
      <c r="AQ601" s="487" t="s">
        <v>1069</v>
      </c>
      <c r="AR601" s="488">
        <v>1257</v>
      </c>
    </row>
    <row r="602" spans="40:44">
      <c r="AN602" s="52" t="str">
        <f t="shared" si="31"/>
        <v>380EPSS10</v>
      </c>
      <c r="AO602" s="487" t="s">
        <v>257</v>
      </c>
      <c r="AP602" s="489">
        <v>380</v>
      </c>
      <c r="AQ602" s="487" t="s">
        <v>583</v>
      </c>
      <c r="AR602" s="488">
        <v>248</v>
      </c>
    </row>
    <row r="603" spans="40:44">
      <c r="AN603" s="52" t="str">
        <f t="shared" si="31"/>
        <v>380EPSS16</v>
      </c>
      <c r="AO603" s="487" t="s">
        <v>257</v>
      </c>
      <c r="AP603" s="489">
        <v>380</v>
      </c>
      <c r="AQ603" s="487" t="s">
        <v>587</v>
      </c>
      <c r="AR603" s="488">
        <v>1</v>
      </c>
    </row>
    <row r="604" spans="40:44">
      <c r="AN604" s="52" t="str">
        <f t="shared" si="31"/>
        <v>380EPSS37</v>
      </c>
      <c r="AO604" s="487" t="s">
        <v>257</v>
      </c>
      <c r="AP604" s="489">
        <v>380</v>
      </c>
      <c r="AQ604" s="487" t="s">
        <v>597</v>
      </c>
      <c r="AR604" s="488">
        <v>142</v>
      </c>
    </row>
    <row r="605" spans="40:44">
      <c r="AN605" s="52" t="str">
        <f t="shared" si="31"/>
        <v>380EPSS40</v>
      </c>
      <c r="AO605" s="487" t="s">
        <v>257</v>
      </c>
      <c r="AP605" s="489">
        <v>380</v>
      </c>
      <c r="AQ605" s="487" t="s">
        <v>889</v>
      </c>
      <c r="AR605" s="488">
        <v>8638</v>
      </c>
    </row>
    <row r="606" spans="40:44">
      <c r="AN606" s="52" t="str">
        <f t="shared" si="31"/>
        <v>380EPSS44</v>
      </c>
      <c r="AO606" s="487" t="s">
        <v>257</v>
      </c>
      <c r="AP606" s="489">
        <v>380</v>
      </c>
      <c r="AQ606" s="487" t="s">
        <v>1069</v>
      </c>
      <c r="AR606" s="488">
        <v>60</v>
      </c>
    </row>
    <row r="607" spans="40:44">
      <c r="AN607" s="52" t="str">
        <f t="shared" si="31"/>
        <v>631EPSS05</v>
      </c>
      <c r="AO607" s="487" t="s">
        <v>257</v>
      </c>
      <c r="AP607" s="489">
        <v>631</v>
      </c>
      <c r="AQ607" s="487" t="s">
        <v>579</v>
      </c>
      <c r="AR607" s="488">
        <v>6</v>
      </c>
    </row>
    <row r="608" spans="40:44">
      <c r="AN608" s="52" t="str">
        <f t="shared" si="31"/>
        <v>631EPSS10</v>
      </c>
      <c r="AO608" s="487" t="s">
        <v>257</v>
      </c>
      <c r="AP608" s="489">
        <v>631</v>
      </c>
      <c r="AQ608" s="487" t="s">
        <v>583</v>
      </c>
      <c r="AR608" s="488">
        <v>217</v>
      </c>
    </row>
    <row r="609" spans="40:44">
      <c r="AN609" s="52" t="str">
        <f t="shared" si="31"/>
        <v>631EPSS16</v>
      </c>
      <c r="AO609" s="487" t="s">
        <v>257</v>
      </c>
      <c r="AP609" s="489">
        <v>631</v>
      </c>
      <c r="AQ609" s="487" t="s">
        <v>587</v>
      </c>
      <c r="AR609" s="488">
        <v>72</v>
      </c>
    </row>
    <row r="610" spans="40:44">
      <c r="AN610" s="52" t="str">
        <f t="shared" si="31"/>
        <v>631EPSS37</v>
      </c>
      <c r="AO610" s="487" t="s">
        <v>257</v>
      </c>
      <c r="AP610" s="489">
        <v>631</v>
      </c>
      <c r="AQ610" s="487" t="s">
        <v>597</v>
      </c>
      <c r="AR610" s="488">
        <v>66</v>
      </c>
    </row>
    <row r="611" spans="40:44">
      <c r="AN611" s="52" t="str">
        <f t="shared" si="31"/>
        <v>631EPSS40</v>
      </c>
      <c r="AO611" s="487" t="s">
        <v>257</v>
      </c>
      <c r="AP611" s="489">
        <v>631</v>
      </c>
      <c r="AQ611" s="487" t="s">
        <v>889</v>
      </c>
      <c r="AR611" s="488">
        <v>5062</v>
      </c>
    </row>
    <row r="612" spans="40:44">
      <c r="AN612" s="52" t="str">
        <f t="shared" si="31"/>
        <v>631EPSS44</v>
      </c>
      <c r="AO612" s="487" t="s">
        <v>257</v>
      </c>
      <c r="AP612" s="489">
        <v>631</v>
      </c>
      <c r="AQ612" s="487" t="s">
        <v>1069</v>
      </c>
      <c r="AR612" s="488">
        <v>96</v>
      </c>
    </row>
    <row r="613" spans="40:44">
      <c r="AN613" s="52" t="str">
        <f t="shared" si="31"/>
        <v/>
      </c>
      <c r="AO613" s="465"/>
      <c r="AP613" s="467"/>
      <c r="AQ613" s="465"/>
      <c r="AR613" s="466"/>
    </row>
    <row r="614" spans="40:44">
      <c r="AN614" s="52" t="str">
        <f t="shared" si="31"/>
        <v/>
      </c>
      <c r="AO614" s="465"/>
      <c r="AP614" s="467"/>
      <c r="AQ614" s="465"/>
      <c r="AR614" s="466"/>
    </row>
    <row r="615" spans="40:44">
      <c r="AN615" s="52" t="str">
        <f t="shared" si="31"/>
        <v/>
      </c>
      <c r="AO615" s="465"/>
      <c r="AP615" s="467"/>
      <c r="AQ615" s="465"/>
      <c r="AR615" s="466"/>
    </row>
    <row r="616" spans="40:44">
      <c r="AN616" s="52" t="str">
        <f t="shared" si="31"/>
        <v/>
      </c>
      <c r="AO616" s="465"/>
      <c r="AP616" s="467"/>
      <c r="AQ616" s="465"/>
      <c r="AR616" s="466"/>
    </row>
    <row r="617" spans="40:44">
      <c r="AN617" s="52" t="str">
        <f t="shared" si="31"/>
        <v/>
      </c>
      <c r="AO617" s="465"/>
      <c r="AP617" s="467"/>
      <c r="AQ617" s="465"/>
      <c r="AR617" s="466"/>
    </row>
    <row r="618" spans="40:44">
      <c r="AN618" s="52" t="str">
        <f t="shared" si="31"/>
        <v/>
      </c>
      <c r="AO618" s="465"/>
      <c r="AP618" s="467"/>
      <c r="AQ618" s="465"/>
      <c r="AR618" s="466"/>
    </row>
    <row r="619" spans="40:44">
      <c r="AN619" s="52" t="str">
        <f t="shared" si="31"/>
        <v/>
      </c>
      <c r="AO619" s="465"/>
      <c r="AP619" s="467"/>
      <c r="AQ619" s="465"/>
      <c r="AR619" s="466"/>
    </row>
    <row r="620" spans="40:44">
      <c r="AN620" s="52" t="str">
        <f t="shared" si="31"/>
        <v/>
      </c>
      <c r="AO620" s="465"/>
      <c r="AP620" s="467"/>
      <c r="AQ620" s="465"/>
      <c r="AR620" s="466"/>
    </row>
    <row r="621" spans="40:44">
      <c r="AN621" s="52" t="str">
        <f t="shared" si="31"/>
        <v/>
      </c>
      <c r="AO621" s="465"/>
      <c r="AP621" s="467"/>
      <c r="AQ621" s="465"/>
      <c r="AR621" s="466"/>
    </row>
    <row r="622" spans="40:44">
      <c r="AN622" s="52" t="str">
        <f t="shared" si="31"/>
        <v/>
      </c>
      <c r="AO622" s="465"/>
      <c r="AP622" s="467"/>
      <c r="AQ622" s="465"/>
      <c r="AR622" s="466"/>
    </row>
    <row r="623" spans="40:44">
      <c r="AN623" s="52" t="str">
        <f t="shared" si="31"/>
        <v/>
      </c>
      <c r="AO623" s="465"/>
      <c r="AP623" s="467"/>
      <c r="AQ623" s="465"/>
      <c r="AR623" s="466"/>
    </row>
    <row r="624" spans="40:44">
      <c r="AN624" s="52" t="str">
        <f t="shared" si="31"/>
        <v/>
      </c>
      <c r="AO624" s="465"/>
      <c r="AP624" s="467"/>
      <c r="AQ624" s="465"/>
      <c r="AR624" s="466"/>
    </row>
    <row r="625" spans="40:44">
      <c r="AN625" s="52" t="str">
        <f t="shared" si="31"/>
        <v/>
      </c>
      <c r="AO625" s="465"/>
      <c r="AP625" s="467"/>
      <c r="AQ625" s="465"/>
      <c r="AR625" s="466"/>
    </row>
    <row r="626" spans="40:44">
      <c r="AN626" s="52" t="str">
        <f t="shared" si="31"/>
        <v/>
      </c>
      <c r="AO626" s="465"/>
      <c r="AP626" s="467"/>
      <c r="AQ626" s="465"/>
      <c r="AR626" s="466"/>
    </row>
    <row r="627" spans="40:44">
      <c r="AN627" s="52" t="str">
        <f t="shared" si="31"/>
        <v/>
      </c>
      <c r="AO627" s="465"/>
      <c r="AP627" s="467"/>
      <c r="AQ627" s="465"/>
      <c r="AR627" s="466"/>
    </row>
    <row r="628" spans="40:44">
      <c r="AN628" s="52" t="str">
        <f t="shared" si="31"/>
        <v/>
      </c>
      <c r="AO628" s="465"/>
      <c r="AP628" s="467"/>
      <c r="AQ628" s="465"/>
      <c r="AR628" s="466"/>
    </row>
    <row r="629" spans="40:44">
      <c r="AN629" s="52" t="str">
        <f t="shared" si="31"/>
        <v/>
      </c>
      <c r="AO629" s="465"/>
      <c r="AP629" s="467"/>
      <c r="AQ629" s="465"/>
      <c r="AR629" s="466"/>
    </row>
    <row r="630" spans="40:44">
      <c r="AN630" s="52" t="str">
        <f t="shared" si="31"/>
        <v/>
      </c>
      <c r="AO630" s="465"/>
      <c r="AP630" s="467"/>
      <c r="AQ630" s="465"/>
      <c r="AR630" s="466"/>
    </row>
    <row r="631" spans="40:44">
      <c r="AN631" s="52" t="str">
        <f t="shared" si="31"/>
        <v/>
      </c>
      <c r="AO631" s="465"/>
      <c r="AP631" s="467"/>
      <c r="AQ631" s="465"/>
      <c r="AR631" s="466"/>
    </row>
    <row r="632" spans="40:44">
      <c r="AN632" s="52" t="str">
        <f t="shared" si="31"/>
        <v/>
      </c>
      <c r="AO632" s="465"/>
      <c r="AP632" s="467"/>
      <c r="AQ632" s="465"/>
      <c r="AR632" s="466"/>
    </row>
    <row r="633" spans="40:44">
      <c r="AN633" s="52" t="str">
        <f t="shared" si="31"/>
        <v/>
      </c>
      <c r="AO633" s="465"/>
      <c r="AP633" s="467"/>
      <c r="AQ633" s="465"/>
      <c r="AR633" s="466"/>
    </row>
    <row r="634" spans="40:44">
      <c r="AN634" s="52" t="str">
        <f t="shared" si="31"/>
        <v/>
      </c>
      <c r="AO634" s="465"/>
      <c r="AP634" s="467"/>
      <c r="AQ634" s="465"/>
      <c r="AR634" s="466"/>
    </row>
    <row r="635" spans="40:44">
      <c r="AN635" s="52" t="str">
        <f t="shared" si="31"/>
        <v/>
      </c>
      <c r="AO635" s="465"/>
      <c r="AP635" s="467"/>
      <c r="AQ635" s="465"/>
      <c r="AR635" s="466"/>
    </row>
    <row r="636" spans="40:44">
      <c r="AN636" s="52" t="str">
        <f t="shared" si="31"/>
        <v/>
      </c>
      <c r="AO636" s="465"/>
      <c r="AP636" s="467"/>
      <c r="AQ636" s="465"/>
      <c r="AR636" s="466"/>
    </row>
    <row r="637" spans="40:44">
      <c r="AN637" s="52" t="str">
        <f t="shared" si="31"/>
        <v/>
      </c>
      <c r="AO637" s="465"/>
      <c r="AP637" s="467"/>
      <c r="AQ637" s="465"/>
      <c r="AR637" s="466"/>
    </row>
    <row r="638" spans="40:44">
      <c r="AN638" s="52" t="str">
        <f t="shared" si="31"/>
        <v/>
      </c>
      <c r="AO638" s="465"/>
      <c r="AP638" s="467"/>
      <c r="AQ638" s="465"/>
      <c r="AR638" s="466"/>
    </row>
    <row r="639" spans="40:44">
      <c r="AN639" s="52" t="str">
        <f t="shared" si="31"/>
        <v/>
      </c>
      <c r="AO639" s="465"/>
      <c r="AP639" s="467"/>
      <c r="AQ639" s="465"/>
      <c r="AR639" s="466"/>
    </row>
    <row r="640" spans="40:44">
      <c r="AN640" s="52" t="str">
        <f t="shared" si="31"/>
        <v/>
      </c>
      <c r="AO640" s="465"/>
      <c r="AP640" s="467"/>
      <c r="AQ640" s="465"/>
      <c r="AR640" s="466"/>
    </row>
    <row r="641" spans="40:44">
      <c r="AN641" s="52" t="str">
        <f t="shared" si="31"/>
        <v/>
      </c>
      <c r="AO641" s="465"/>
      <c r="AP641" s="467"/>
      <c r="AQ641" s="465"/>
      <c r="AR641" s="466"/>
    </row>
    <row r="642" spans="40:44">
      <c r="AN642" s="52" t="str">
        <f t="shared" si="31"/>
        <v/>
      </c>
      <c r="AO642" s="465"/>
      <c r="AP642" s="467"/>
      <c r="AQ642" s="465"/>
      <c r="AR642" s="466"/>
    </row>
    <row r="643" spans="40:44">
      <c r="AN643" s="52" t="str">
        <f t="shared" si="31"/>
        <v/>
      </c>
      <c r="AO643" s="465"/>
      <c r="AP643" s="467"/>
      <c r="AQ643" s="465"/>
      <c r="AR643" s="466"/>
    </row>
    <row r="644" spans="40:44">
      <c r="AN644" s="52" t="str">
        <f t="shared" si="31"/>
        <v/>
      </c>
      <c r="AO644" s="465"/>
      <c r="AP644" s="467"/>
      <c r="AQ644" s="465"/>
      <c r="AR644" s="466"/>
    </row>
    <row r="645" spans="40:44">
      <c r="AN645" s="52" t="str">
        <f t="shared" si="31"/>
        <v/>
      </c>
      <c r="AO645" s="465"/>
      <c r="AP645" s="467"/>
      <c r="AQ645" s="465"/>
      <c r="AR645" s="466"/>
    </row>
    <row r="646" spans="40:44">
      <c r="AN646" s="52" t="str">
        <f t="shared" si="31"/>
        <v/>
      </c>
      <c r="AO646" s="465"/>
      <c r="AP646" s="467"/>
      <c r="AQ646" s="465"/>
      <c r="AR646" s="466"/>
    </row>
    <row r="647" spans="40:44">
      <c r="AN647" s="52" t="str">
        <f t="shared" si="31"/>
        <v/>
      </c>
      <c r="AO647" s="465"/>
      <c r="AP647" s="467"/>
      <c r="AQ647" s="465"/>
      <c r="AR647" s="466"/>
    </row>
    <row r="648" spans="40:44">
      <c r="AN648" s="52" t="str">
        <f t="shared" si="31"/>
        <v/>
      </c>
      <c r="AO648" s="465"/>
      <c r="AP648" s="467"/>
      <c r="AQ648" s="465"/>
      <c r="AR648" s="466"/>
    </row>
    <row r="649" spans="40:44">
      <c r="AN649" s="52" t="str">
        <f t="shared" si="31"/>
        <v/>
      </c>
      <c r="AO649" s="465"/>
      <c r="AP649" s="467"/>
      <c r="AQ649" s="465"/>
      <c r="AR649" s="466"/>
    </row>
    <row r="650" spans="40:44">
      <c r="AN650" s="52" t="str">
        <f t="shared" si="31"/>
        <v/>
      </c>
      <c r="AO650" s="465"/>
      <c r="AP650" s="467"/>
      <c r="AQ650" s="465"/>
      <c r="AR650" s="466"/>
    </row>
    <row r="651" spans="40:44">
      <c r="AN651" s="52" t="str">
        <f t="shared" ref="AN651:AN714" si="32">CONCATENATE(AP651,AQ651)</f>
        <v/>
      </c>
      <c r="AO651" s="465"/>
      <c r="AP651" s="467"/>
      <c r="AQ651" s="465"/>
      <c r="AR651" s="466"/>
    </row>
    <row r="652" spans="40:44">
      <c r="AN652" s="52" t="str">
        <f t="shared" si="32"/>
        <v/>
      </c>
      <c r="AO652" s="465"/>
      <c r="AP652" s="467"/>
      <c r="AQ652" s="465"/>
      <c r="AR652" s="466"/>
    </row>
    <row r="653" spans="40:44">
      <c r="AN653" s="52" t="str">
        <f t="shared" si="32"/>
        <v/>
      </c>
      <c r="AO653" s="465"/>
      <c r="AP653" s="467"/>
      <c r="AQ653" s="465"/>
      <c r="AR653" s="466"/>
    </row>
    <row r="654" spans="40:44">
      <c r="AN654" s="52" t="str">
        <f t="shared" si="32"/>
        <v/>
      </c>
      <c r="AO654" s="465"/>
      <c r="AP654" s="467"/>
      <c r="AQ654" s="465"/>
      <c r="AR654" s="466"/>
    </row>
    <row r="655" spans="40:44">
      <c r="AN655" s="52" t="str">
        <f t="shared" si="32"/>
        <v/>
      </c>
      <c r="AO655" s="465"/>
      <c r="AP655" s="467"/>
      <c r="AQ655" s="465"/>
      <c r="AR655" s="466"/>
    </row>
    <row r="656" spans="40:44">
      <c r="AN656" s="52" t="str">
        <f t="shared" si="32"/>
        <v/>
      </c>
      <c r="AO656" s="465"/>
      <c r="AP656" s="467"/>
      <c r="AQ656" s="465"/>
      <c r="AR656" s="466"/>
    </row>
    <row r="657" spans="40:44">
      <c r="AN657" s="52" t="str">
        <f t="shared" si="32"/>
        <v/>
      </c>
      <c r="AO657" s="465"/>
      <c r="AP657" s="467"/>
      <c r="AQ657" s="465"/>
      <c r="AR657" s="466"/>
    </row>
    <row r="658" spans="40:44">
      <c r="AN658" s="52" t="str">
        <f t="shared" si="32"/>
        <v/>
      </c>
      <c r="AO658" s="465"/>
      <c r="AP658" s="467"/>
      <c r="AQ658" s="465"/>
      <c r="AR658" s="466"/>
    </row>
    <row r="659" spans="40:44">
      <c r="AN659" s="52" t="str">
        <f t="shared" si="32"/>
        <v/>
      </c>
      <c r="AO659" s="465"/>
      <c r="AP659" s="467"/>
      <c r="AQ659" s="465"/>
      <c r="AR659" s="466"/>
    </row>
    <row r="660" spans="40:44">
      <c r="AN660" s="52" t="str">
        <f t="shared" si="32"/>
        <v/>
      </c>
      <c r="AO660" s="465"/>
      <c r="AP660" s="467"/>
      <c r="AQ660" s="465"/>
      <c r="AR660" s="466"/>
    </row>
    <row r="661" spans="40:44">
      <c r="AN661" s="52" t="str">
        <f t="shared" si="32"/>
        <v/>
      </c>
      <c r="AO661" s="465"/>
      <c r="AP661" s="467"/>
      <c r="AQ661" s="465"/>
      <c r="AR661" s="466"/>
    </row>
    <row r="662" spans="40:44">
      <c r="AN662" s="52" t="str">
        <f t="shared" si="32"/>
        <v/>
      </c>
      <c r="AO662" s="465"/>
      <c r="AP662" s="467"/>
      <c r="AQ662" s="465"/>
      <c r="AR662" s="466"/>
    </row>
    <row r="663" spans="40:44">
      <c r="AN663" s="52" t="str">
        <f t="shared" si="32"/>
        <v/>
      </c>
      <c r="AO663" s="465"/>
      <c r="AP663" s="467"/>
      <c r="AQ663" s="465"/>
      <c r="AR663" s="466"/>
    </row>
    <row r="664" spans="40:44">
      <c r="AN664" s="52" t="str">
        <f t="shared" si="32"/>
        <v/>
      </c>
      <c r="AO664" s="465"/>
      <c r="AP664" s="467"/>
      <c r="AQ664" s="465"/>
      <c r="AR664" s="466"/>
    </row>
    <row r="665" spans="40:44">
      <c r="AN665" s="52" t="str">
        <f t="shared" si="32"/>
        <v/>
      </c>
      <c r="AO665" s="465"/>
      <c r="AP665" s="467"/>
      <c r="AQ665" s="465"/>
      <c r="AR665" s="466"/>
    </row>
    <row r="666" spans="40:44">
      <c r="AN666" s="52" t="str">
        <f t="shared" si="32"/>
        <v/>
      </c>
      <c r="AO666" s="465"/>
      <c r="AP666" s="467"/>
      <c r="AQ666" s="465"/>
      <c r="AR666" s="466"/>
    </row>
    <row r="667" spans="40:44">
      <c r="AN667" s="52" t="str">
        <f t="shared" si="32"/>
        <v/>
      </c>
      <c r="AO667" s="465"/>
      <c r="AP667" s="467"/>
      <c r="AQ667" s="465"/>
      <c r="AR667" s="466"/>
    </row>
    <row r="668" spans="40:44">
      <c r="AN668" s="52" t="str">
        <f t="shared" si="32"/>
        <v/>
      </c>
      <c r="AO668" s="465"/>
      <c r="AP668" s="467"/>
      <c r="AQ668" s="465"/>
      <c r="AR668" s="466"/>
    </row>
    <row r="669" spans="40:44">
      <c r="AN669" s="52" t="str">
        <f t="shared" si="32"/>
        <v/>
      </c>
      <c r="AO669" s="465"/>
      <c r="AP669" s="467"/>
      <c r="AQ669" s="465"/>
      <c r="AR669" s="466"/>
    </row>
    <row r="670" spans="40:44">
      <c r="AN670" s="52" t="str">
        <f t="shared" si="32"/>
        <v/>
      </c>
      <c r="AO670" s="465"/>
      <c r="AP670" s="467"/>
      <c r="AQ670" s="465"/>
      <c r="AR670" s="466"/>
    </row>
    <row r="671" spans="40:44">
      <c r="AN671" s="52" t="str">
        <f t="shared" si="32"/>
        <v/>
      </c>
      <c r="AO671" s="465"/>
      <c r="AP671" s="467"/>
      <c r="AQ671" s="465"/>
      <c r="AR671" s="466"/>
    </row>
    <row r="672" spans="40:44">
      <c r="AN672" s="52" t="str">
        <f t="shared" si="32"/>
        <v/>
      </c>
      <c r="AO672" s="465"/>
      <c r="AP672" s="467"/>
      <c r="AQ672" s="465"/>
      <c r="AR672" s="466"/>
    </row>
    <row r="673" spans="40:44">
      <c r="AN673" s="52" t="str">
        <f t="shared" si="32"/>
        <v/>
      </c>
      <c r="AO673" s="465"/>
      <c r="AP673" s="467"/>
      <c r="AQ673" s="465"/>
      <c r="AR673" s="466"/>
    </row>
    <row r="674" spans="40:44">
      <c r="AN674" s="52" t="str">
        <f t="shared" si="32"/>
        <v/>
      </c>
      <c r="AO674" s="465"/>
      <c r="AP674" s="467"/>
      <c r="AQ674" s="465"/>
      <c r="AR674" s="466"/>
    </row>
    <row r="675" spans="40:44">
      <c r="AN675" s="52" t="str">
        <f t="shared" si="32"/>
        <v/>
      </c>
      <c r="AO675" s="465"/>
      <c r="AP675" s="467"/>
      <c r="AQ675" s="465"/>
      <c r="AR675" s="466"/>
    </row>
    <row r="676" spans="40:44">
      <c r="AN676" s="52" t="str">
        <f t="shared" si="32"/>
        <v/>
      </c>
      <c r="AO676" s="465"/>
      <c r="AP676" s="467"/>
      <c r="AQ676" s="465"/>
      <c r="AR676" s="466"/>
    </row>
    <row r="677" spans="40:44">
      <c r="AN677" s="52" t="str">
        <f t="shared" si="32"/>
        <v/>
      </c>
      <c r="AO677" s="465"/>
      <c r="AP677" s="467"/>
      <c r="AQ677" s="465"/>
      <c r="AR677" s="466"/>
    </row>
    <row r="678" spans="40:44">
      <c r="AN678" s="52" t="str">
        <f t="shared" si="32"/>
        <v/>
      </c>
      <c r="AO678" s="465"/>
      <c r="AP678" s="467"/>
      <c r="AQ678" s="465"/>
      <c r="AR678" s="466"/>
    </row>
    <row r="679" spans="40:44">
      <c r="AN679" s="52" t="str">
        <f t="shared" si="32"/>
        <v/>
      </c>
      <c r="AO679" s="465"/>
      <c r="AP679" s="467"/>
      <c r="AQ679" s="465"/>
      <c r="AR679" s="466"/>
    </row>
    <row r="680" spans="40:44">
      <c r="AN680" s="52" t="str">
        <f t="shared" si="32"/>
        <v/>
      </c>
      <c r="AO680" s="465"/>
      <c r="AP680" s="467"/>
      <c r="AQ680" s="465"/>
      <c r="AR680" s="466"/>
    </row>
    <row r="681" spans="40:44">
      <c r="AN681" s="52" t="str">
        <f t="shared" si="32"/>
        <v/>
      </c>
      <c r="AO681" s="465"/>
      <c r="AP681" s="467"/>
      <c r="AQ681" s="465"/>
      <c r="AR681" s="466"/>
    </row>
    <row r="682" spans="40:44">
      <c r="AN682" s="52" t="str">
        <f t="shared" si="32"/>
        <v/>
      </c>
      <c r="AO682" s="465"/>
      <c r="AP682" s="467"/>
      <c r="AQ682" s="465"/>
      <c r="AR682" s="466"/>
    </row>
    <row r="683" spans="40:44">
      <c r="AN683" s="52" t="str">
        <f t="shared" si="32"/>
        <v/>
      </c>
      <c r="AO683" s="465"/>
      <c r="AP683" s="467"/>
      <c r="AQ683" s="465"/>
      <c r="AR683" s="466"/>
    </row>
    <row r="684" spans="40:44">
      <c r="AN684" s="52" t="str">
        <f t="shared" si="32"/>
        <v/>
      </c>
      <c r="AO684" s="465"/>
      <c r="AP684" s="467"/>
      <c r="AQ684" s="465"/>
      <c r="AR684" s="466"/>
    </row>
    <row r="685" spans="40:44">
      <c r="AN685" s="52" t="str">
        <f t="shared" si="32"/>
        <v/>
      </c>
      <c r="AO685" s="465"/>
      <c r="AP685" s="467"/>
      <c r="AQ685" s="465"/>
      <c r="AR685" s="466"/>
    </row>
    <row r="686" spans="40:44">
      <c r="AN686" s="52" t="str">
        <f t="shared" si="32"/>
        <v/>
      </c>
      <c r="AO686" s="465"/>
      <c r="AP686" s="467"/>
      <c r="AQ686" s="465"/>
      <c r="AR686" s="466"/>
    </row>
    <row r="687" spans="40:44">
      <c r="AN687" s="52" t="str">
        <f t="shared" si="32"/>
        <v/>
      </c>
      <c r="AO687" s="465"/>
      <c r="AP687" s="467"/>
      <c r="AQ687" s="465"/>
      <c r="AR687" s="466"/>
    </row>
    <row r="688" spans="40:44">
      <c r="AN688" s="52" t="str">
        <f t="shared" si="32"/>
        <v/>
      </c>
      <c r="AO688" s="465"/>
      <c r="AP688" s="467"/>
      <c r="AQ688" s="465"/>
      <c r="AR688" s="466"/>
    </row>
    <row r="689" spans="40:44">
      <c r="AN689" s="52" t="str">
        <f t="shared" si="32"/>
        <v/>
      </c>
      <c r="AO689" s="465"/>
      <c r="AP689" s="467"/>
      <c r="AQ689" s="465"/>
      <c r="AR689" s="466"/>
    </row>
    <row r="690" spans="40:44">
      <c r="AN690" s="52" t="str">
        <f t="shared" si="32"/>
        <v/>
      </c>
      <c r="AO690" s="465"/>
      <c r="AP690" s="467"/>
      <c r="AQ690" s="465"/>
      <c r="AR690" s="466"/>
    </row>
    <row r="691" spans="40:44">
      <c r="AN691" s="52" t="str">
        <f t="shared" si="32"/>
        <v/>
      </c>
      <c r="AO691" s="465"/>
      <c r="AP691" s="467"/>
      <c r="AQ691" s="465"/>
      <c r="AR691" s="466"/>
    </row>
    <row r="692" spans="40:44">
      <c r="AN692" s="52" t="str">
        <f t="shared" si="32"/>
        <v/>
      </c>
      <c r="AO692" s="465"/>
      <c r="AP692" s="467"/>
      <c r="AQ692" s="465"/>
      <c r="AR692" s="466"/>
    </row>
    <row r="693" spans="40:44">
      <c r="AN693" s="52" t="str">
        <f t="shared" si="32"/>
        <v/>
      </c>
      <c r="AO693" s="465"/>
      <c r="AP693" s="467"/>
      <c r="AQ693" s="465"/>
      <c r="AR693" s="466"/>
    </row>
    <row r="694" spans="40:44">
      <c r="AN694" s="52" t="str">
        <f t="shared" si="32"/>
        <v/>
      </c>
      <c r="AO694" s="426"/>
      <c r="AP694" s="428"/>
      <c r="AQ694" s="426"/>
      <c r="AR694" s="427"/>
    </row>
    <row r="695" spans="40:44">
      <c r="AN695" s="52" t="str">
        <f t="shared" si="32"/>
        <v/>
      </c>
      <c r="AO695" s="426"/>
      <c r="AP695" s="428"/>
      <c r="AQ695" s="426"/>
      <c r="AR695" s="427"/>
    </row>
    <row r="696" spans="40:44">
      <c r="AN696" s="52" t="str">
        <f t="shared" si="32"/>
        <v/>
      </c>
      <c r="AO696" s="426"/>
      <c r="AP696" s="428"/>
      <c r="AQ696" s="426"/>
      <c r="AR696" s="427"/>
    </row>
    <row r="697" spans="40:44">
      <c r="AN697" s="52" t="str">
        <f t="shared" si="32"/>
        <v/>
      </c>
      <c r="AO697" s="426"/>
      <c r="AP697" s="428"/>
      <c r="AQ697" s="426"/>
      <c r="AR697" s="427"/>
    </row>
    <row r="698" spans="40:44">
      <c r="AN698" s="52" t="str">
        <f t="shared" si="32"/>
        <v/>
      </c>
      <c r="AO698" s="426"/>
      <c r="AP698" s="428"/>
      <c r="AQ698" s="426"/>
      <c r="AR698" s="427"/>
    </row>
    <row r="699" spans="40:44">
      <c r="AN699" s="52" t="str">
        <f t="shared" si="32"/>
        <v/>
      </c>
      <c r="AO699" s="426"/>
      <c r="AP699" s="428"/>
      <c r="AQ699" s="426"/>
      <c r="AR699" s="427"/>
    </row>
    <row r="700" spans="40:44">
      <c r="AN700" s="52" t="str">
        <f t="shared" si="32"/>
        <v/>
      </c>
      <c r="AO700" s="426"/>
      <c r="AP700" s="428"/>
      <c r="AQ700" s="426"/>
      <c r="AR700" s="427"/>
    </row>
    <row r="701" spans="40:44">
      <c r="AN701" s="52" t="str">
        <f t="shared" si="32"/>
        <v/>
      </c>
      <c r="AO701" s="426"/>
      <c r="AP701" s="428"/>
      <c r="AQ701" s="426"/>
      <c r="AR701" s="427"/>
    </row>
    <row r="702" spans="40:44">
      <c r="AN702" s="52" t="str">
        <f t="shared" si="32"/>
        <v/>
      </c>
      <c r="AO702" s="426"/>
      <c r="AP702" s="428"/>
      <c r="AQ702" s="426"/>
      <c r="AR702" s="427"/>
    </row>
    <row r="703" spans="40:44">
      <c r="AN703" s="52" t="str">
        <f t="shared" si="32"/>
        <v/>
      </c>
      <c r="AO703" s="426"/>
      <c r="AP703" s="428"/>
      <c r="AQ703" s="426"/>
      <c r="AR703" s="427"/>
    </row>
    <row r="704" spans="40:44">
      <c r="AN704" s="52" t="str">
        <f t="shared" si="32"/>
        <v/>
      </c>
      <c r="AO704" s="426"/>
      <c r="AP704" s="428"/>
      <c r="AQ704" s="426"/>
      <c r="AR704" s="427"/>
    </row>
    <row r="705" spans="40:44">
      <c r="AN705" s="52" t="str">
        <f t="shared" si="32"/>
        <v/>
      </c>
      <c r="AO705" s="393"/>
      <c r="AP705" s="395"/>
      <c r="AQ705" s="393"/>
      <c r="AR705" s="394"/>
    </row>
    <row r="706" spans="40:44">
      <c r="AN706" s="52" t="str">
        <f t="shared" si="32"/>
        <v/>
      </c>
      <c r="AO706" s="393"/>
      <c r="AP706" s="395"/>
      <c r="AQ706" s="393"/>
      <c r="AR706" s="394"/>
    </row>
    <row r="707" spans="40:44">
      <c r="AN707" s="52" t="str">
        <f t="shared" si="32"/>
        <v/>
      </c>
      <c r="AO707" s="393"/>
      <c r="AP707" s="395"/>
      <c r="AQ707" s="393"/>
      <c r="AR707" s="394"/>
    </row>
    <row r="708" spans="40:44">
      <c r="AN708" s="52" t="str">
        <f t="shared" si="32"/>
        <v/>
      </c>
      <c r="AO708" s="393"/>
      <c r="AP708" s="395"/>
      <c r="AQ708" s="393"/>
      <c r="AR708" s="394"/>
    </row>
    <row r="709" spans="40:44">
      <c r="AN709" s="52" t="str">
        <f t="shared" si="32"/>
        <v/>
      </c>
      <c r="AO709" s="393"/>
      <c r="AP709" s="395"/>
      <c r="AQ709" s="393"/>
      <c r="AR709" s="394"/>
    </row>
    <row r="710" spans="40:44">
      <c r="AN710" s="52" t="str">
        <f t="shared" si="32"/>
        <v/>
      </c>
      <c r="AO710" s="393"/>
      <c r="AP710" s="395"/>
      <c r="AQ710" s="393"/>
      <c r="AR710" s="394"/>
    </row>
    <row r="711" spans="40:44">
      <c r="AN711" s="52" t="str">
        <f t="shared" si="32"/>
        <v/>
      </c>
      <c r="AO711" s="393"/>
      <c r="AP711" s="395"/>
      <c r="AQ711" s="393"/>
      <c r="AR711" s="394"/>
    </row>
    <row r="712" spans="40:44">
      <c r="AN712" s="52" t="str">
        <f t="shared" si="32"/>
        <v/>
      </c>
      <c r="AO712" s="393"/>
      <c r="AP712" s="395"/>
      <c r="AQ712" s="393"/>
      <c r="AR712" s="394"/>
    </row>
    <row r="713" spans="40:44">
      <c r="AN713" s="52" t="str">
        <f t="shared" si="32"/>
        <v/>
      </c>
      <c r="AO713" s="393"/>
      <c r="AP713" s="395"/>
      <c r="AQ713" s="393"/>
      <c r="AR713" s="394"/>
    </row>
    <row r="714" spans="40:44">
      <c r="AN714" s="52" t="str">
        <f t="shared" si="32"/>
        <v/>
      </c>
      <c r="AO714" s="393"/>
      <c r="AP714" s="395"/>
      <c r="AQ714" s="393"/>
      <c r="AR714" s="394"/>
    </row>
    <row r="715" spans="40:44">
      <c r="AN715" s="52" t="str">
        <f t="shared" ref="AN715:AN778" si="33">CONCATENATE(AP715,AQ715)</f>
        <v/>
      </c>
      <c r="AO715" s="393"/>
      <c r="AP715" s="395"/>
      <c r="AQ715" s="393"/>
      <c r="AR715" s="394"/>
    </row>
    <row r="716" spans="40:44">
      <c r="AN716" s="52" t="str">
        <f t="shared" si="33"/>
        <v/>
      </c>
      <c r="AO716" s="393"/>
      <c r="AP716" s="395"/>
      <c r="AQ716" s="393"/>
      <c r="AR716" s="394"/>
    </row>
    <row r="717" spans="40:44">
      <c r="AN717" s="52" t="str">
        <f t="shared" si="33"/>
        <v/>
      </c>
      <c r="AO717" s="393"/>
      <c r="AP717" s="395"/>
      <c r="AQ717" s="393"/>
      <c r="AR717" s="394"/>
    </row>
    <row r="718" spans="40:44">
      <c r="AN718" s="52" t="str">
        <f t="shared" si="33"/>
        <v/>
      </c>
      <c r="AO718" s="393"/>
      <c r="AP718" s="395"/>
      <c r="AQ718" s="393"/>
      <c r="AR718" s="394"/>
    </row>
    <row r="719" spans="40:44">
      <c r="AN719" s="52" t="str">
        <f t="shared" si="33"/>
        <v/>
      </c>
      <c r="AO719" s="393"/>
      <c r="AP719" s="395"/>
      <c r="AQ719" s="393"/>
      <c r="AR719" s="394"/>
    </row>
    <row r="720" spans="40:44">
      <c r="AN720" s="52" t="str">
        <f t="shared" si="33"/>
        <v/>
      </c>
      <c r="AO720" s="393"/>
      <c r="AP720" s="395"/>
      <c r="AQ720" s="393"/>
      <c r="AR720" s="394"/>
    </row>
    <row r="721" spans="40:44">
      <c r="AN721" s="52" t="str">
        <f t="shared" si="33"/>
        <v/>
      </c>
      <c r="AO721" s="393"/>
      <c r="AP721" s="395"/>
      <c r="AQ721" s="393"/>
      <c r="AR721" s="394"/>
    </row>
    <row r="722" spans="40:44">
      <c r="AN722" s="52" t="str">
        <f t="shared" si="33"/>
        <v/>
      </c>
      <c r="AO722" s="393"/>
      <c r="AP722" s="395"/>
      <c r="AQ722" s="393"/>
      <c r="AR722" s="394"/>
    </row>
    <row r="723" spans="40:44">
      <c r="AN723" s="52" t="str">
        <f t="shared" si="33"/>
        <v/>
      </c>
      <c r="AO723" s="393"/>
      <c r="AP723" s="395"/>
      <c r="AQ723" s="393"/>
      <c r="AR723" s="394"/>
    </row>
    <row r="724" spans="40:44">
      <c r="AN724" s="52" t="str">
        <f t="shared" si="33"/>
        <v/>
      </c>
      <c r="AO724" s="393"/>
      <c r="AP724" s="395"/>
      <c r="AQ724" s="393"/>
      <c r="AR724" s="394"/>
    </row>
    <row r="725" spans="40:44">
      <c r="AN725" s="52" t="str">
        <f t="shared" si="33"/>
        <v/>
      </c>
      <c r="AO725" s="393"/>
      <c r="AP725" s="395"/>
      <c r="AQ725" s="393"/>
      <c r="AR725" s="394"/>
    </row>
    <row r="726" spans="40:44">
      <c r="AN726" s="52" t="str">
        <f t="shared" si="33"/>
        <v/>
      </c>
      <c r="AO726" s="393"/>
      <c r="AP726" s="395"/>
      <c r="AQ726" s="393"/>
      <c r="AR726" s="394"/>
    </row>
    <row r="727" spans="40:44">
      <c r="AN727" s="52" t="str">
        <f t="shared" si="33"/>
        <v/>
      </c>
      <c r="AO727" s="393"/>
      <c r="AP727" s="395"/>
      <c r="AQ727" s="393"/>
      <c r="AR727" s="394"/>
    </row>
    <row r="728" spans="40:44">
      <c r="AN728" s="52" t="str">
        <f t="shared" si="33"/>
        <v/>
      </c>
      <c r="AO728" s="393"/>
      <c r="AP728" s="395"/>
      <c r="AQ728" s="393"/>
      <c r="AR728" s="394"/>
    </row>
    <row r="729" spans="40:44">
      <c r="AN729" s="52" t="str">
        <f t="shared" si="33"/>
        <v/>
      </c>
      <c r="AO729" s="393"/>
      <c r="AP729" s="395"/>
      <c r="AQ729" s="393"/>
      <c r="AR729" s="394"/>
    </row>
    <row r="730" spans="40:44">
      <c r="AN730" s="52" t="str">
        <f t="shared" si="33"/>
        <v/>
      </c>
      <c r="AO730" s="393"/>
      <c r="AP730" s="395"/>
      <c r="AQ730" s="393"/>
      <c r="AR730" s="394"/>
    </row>
    <row r="731" spans="40:44">
      <c r="AN731" s="52" t="str">
        <f t="shared" si="33"/>
        <v/>
      </c>
      <c r="AO731" s="393"/>
      <c r="AP731" s="395"/>
      <c r="AQ731" s="393"/>
      <c r="AR731" s="394"/>
    </row>
    <row r="732" spans="40:44">
      <c r="AN732" s="52" t="str">
        <f t="shared" si="33"/>
        <v/>
      </c>
      <c r="AO732" s="393"/>
      <c r="AP732" s="395"/>
      <c r="AQ732" s="393"/>
      <c r="AR732" s="394"/>
    </row>
    <row r="733" spans="40:44">
      <c r="AN733" s="52" t="str">
        <f t="shared" si="33"/>
        <v/>
      </c>
      <c r="AO733" s="393"/>
      <c r="AP733" s="395"/>
      <c r="AQ733" s="393"/>
      <c r="AR733" s="394"/>
    </row>
    <row r="734" spans="40:44">
      <c r="AN734" s="52" t="str">
        <f t="shared" si="33"/>
        <v/>
      </c>
      <c r="AO734" s="393"/>
      <c r="AP734" s="395"/>
      <c r="AQ734" s="393"/>
      <c r="AR734" s="394"/>
    </row>
    <row r="735" spans="40:44">
      <c r="AN735" s="52" t="str">
        <f t="shared" si="33"/>
        <v/>
      </c>
      <c r="AO735" s="393"/>
      <c r="AP735" s="395"/>
      <c r="AQ735" s="393"/>
      <c r="AR735" s="394"/>
    </row>
    <row r="736" spans="40:44">
      <c r="AN736" s="52" t="str">
        <f t="shared" si="33"/>
        <v/>
      </c>
      <c r="AO736" s="393"/>
      <c r="AP736" s="395"/>
      <c r="AQ736" s="393"/>
      <c r="AR736" s="394"/>
    </row>
    <row r="737" spans="40:44">
      <c r="AN737" s="52" t="str">
        <f t="shared" si="33"/>
        <v/>
      </c>
      <c r="AO737" s="393"/>
      <c r="AP737" s="395"/>
      <c r="AQ737" s="393"/>
      <c r="AR737" s="394"/>
    </row>
    <row r="738" spans="40:44">
      <c r="AN738" s="52" t="str">
        <f t="shared" si="33"/>
        <v/>
      </c>
      <c r="AO738" s="393"/>
      <c r="AP738" s="395"/>
      <c r="AQ738" s="393"/>
      <c r="AR738" s="394"/>
    </row>
    <row r="739" spans="40:44">
      <c r="AN739" s="52" t="str">
        <f t="shared" si="33"/>
        <v/>
      </c>
      <c r="AO739" s="393"/>
      <c r="AP739" s="395"/>
      <c r="AQ739" s="393"/>
      <c r="AR739" s="394"/>
    </row>
    <row r="740" spans="40:44">
      <c r="AN740" s="52" t="str">
        <f t="shared" si="33"/>
        <v/>
      </c>
      <c r="AO740" s="393"/>
      <c r="AP740" s="395"/>
      <c r="AQ740" s="393"/>
      <c r="AR740" s="394"/>
    </row>
    <row r="741" spans="40:44">
      <c r="AN741" s="52" t="str">
        <f t="shared" si="33"/>
        <v/>
      </c>
      <c r="AO741" s="393"/>
      <c r="AP741" s="395"/>
      <c r="AQ741" s="393"/>
      <c r="AR741" s="394"/>
    </row>
    <row r="742" spans="40:44">
      <c r="AN742" s="52" t="str">
        <f t="shared" si="33"/>
        <v/>
      </c>
      <c r="AO742" s="393"/>
      <c r="AP742" s="395"/>
      <c r="AQ742" s="393"/>
      <c r="AR742" s="394"/>
    </row>
    <row r="743" spans="40:44">
      <c r="AN743" s="52" t="str">
        <f t="shared" si="33"/>
        <v/>
      </c>
      <c r="AO743" s="393"/>
      <c r="AP743" s="395"/>
      <c r="AQ743" s="393"/>
      <c r="AR743" s="394"/>
    </row>
    <row r="744" spans="40:44">
      <c r="AN744" s="52" t="str">
        <f t="shared" si="33"/>
        <v/>
      </c>
      <c r="AO744" s="393"/>
      <c r="AP744" s="395"/>
      <c r="AQ744" s="393"/>
      <c r="AR744" s="394"/>
    </row>
    <row r="745" spans="40:44">
      <c r="AN745" s="52" t="str">
        <f t="shared" si="33"/>
        <v/>
      </c>
      <c r="AO745" s="393"/>
      <c r="AP745" s="395"/>
      <c r="AQ745" s="393"/>
      <c r="AR745" s="394"/>
    </row>
    <row r="746" spans="40:44">
      <c r="AN746" s="52" t="str">
        <f t="shared" si="33"/>
        <v/>
      </c>
      <c r="AO746" s="393"/>
      <c r="AP746" s="395"/>
      <c r="AQ746" s="393"/>
      <c r="AR746" s="394"/>
    </row>
    <row r="747" spans="40:44">
      <c r="AN747" s="52" t="str">
        <f t="shared" si="33"/>
        <v/>
      </c>
      <c r="AO747" s="393"/>
      <c r="AP747" s="395"/>
      <c r="AQ747" s="393"/>
      <c r="AR747" s="394"/>
    </row>
    <row r="748" spans="40:44">
      <c r="AN748" s="52" t="str">
        <f t="shared" si="33"/>
        <v/>
      </c>
      <c r="AO748" s="393"/>
      <c r="AP748" s="395"/>
      <c r="AQ748" s="393"/>
      <c r="AR748" s="394"/>
    </row>
    <row r="749" spans="40:44">
      <c r="AN749" s="52" t="str">
        <f t="shared" si="33"/>
        <v/>
      </c>
      <c r="AO749" s="393"/>
      <c r="AP749" s="395"/>
      <c r="AQ749" s="393"/>
      <c r="AR749" s="394"/>
    </row>
    <row r="750" spans="40:44">
      <c r="AN750" s="52" t="str">
        <f t="shared" si="33"/>
        <v/>
      </c>
      <c r="AO750" s="393"/>
      <c r="AP750" s="395"/>
      <c r="AQ750" s="393"/>
      <c r="AR750" s="394"/>
    </row>
    <row r="751" spans="40:44">
      <c r="AN751" s="52" t="str">
        <f t="shared" si="33"/>
        <v/>
      </c>
      <c r="AO751" s="393"/>
      <c r="AP751" s="395"/>
      <c r="AQ751" s="393"/>
      <c r="AR751" s="394"/>
    </row>
    <row r="752" spans="40:44">
      <c r="AN752" s="52" t="str">
        <f t="shared" si="33"/>
        <v/>
      </c>
      <c r="AO752" s="393"/>
      <c r="AP752" s="395"/>
      <c r="AQ752" s="393"/>
      <c r="AR752" s="394"/>
    </row>
    <row r="753" spans="40:44">
      <c r="AN753" s="52" t="str">
        <f t="shared" si="33"/>
        <v/>
      </c>
      <c r="AO753" s="393"/>
      <c r="AP753" s="395"/>
      <c r="AQ753" s="393"/>
      <c r="AR753" s="394"/>
    </row>
    <row r="754" spans="40:44">
      <c r="AN754" s="52" t="str">
        <f t="shared" si="33"/>
        <v/>
      </c>
      <c r="AO754" s="393"/>
      <c r="AP754" s="395"/>
      <c r="AQ754" s="393"/>
      <c r="AR754" s="394"/>
    </row>
    <row r="755" spans="40:44">
      <c r="AN755" s="52" t="str">
        <f t="shared" si="33"/>
        <v/>
      </c>
      <c r="AO755" s="393"/>
      <c r="AP755" s="395"/>
      <c r="AQ755" s="393"/>
      <c r="AR755" s="394"/>
    </row>
    <row r="756" spans="40:44">
      <c r="AN756" s="52" t="str">
        <f t="shared" si="33"/>
        <v/>
      </c>
      <c r="AO756" s="393"/>
      <c r="AP756" s="395"/>
      <c r="AQ756" s="393"/>
      <c r="AR756" s="394"/>
    </row>
    <row r="757" spans="40:44">
      <c r="AN757" s="52" t="str">
        <f t="shared" si="33"/>
        <v/>
      </c>
      <c r="AO757" s="393"/>
      <c r="AP757" s="395"/>
      <c r="AQ757" s="393"/>
      <c r="AR757" s="394"/>
    </row>
    <row r="758" spans="40:44">
      <c r="AN758" s="52" t="str">
        <f t="shared" si="33"/>
        <v/>
      </c>
      <c r="AO758" s="393"/>
      <c r="AP758" s="395"/>
      <c r="AQ758" s="393"/>
      <c r="AR758" s="394"/>
    </row>
    <row r="759" spans="40:44">
      <c r="AN759" s="52" t="str">
        <f t="shared" si="33"/>
        <v/>
      </c>
      <c r="AO759" s="393"/>
      <c r="AP759" s="395"/>
      <c r="AQ759" s="393"/>
      <c r="AR759" s="394"/>
    </row>
    <row r="760" spans="40:44">
      <c r="AN760" s="52" t="str">
        <f t="shared" si="33"/>
        <v/>
      </c>
      <c r="AO760" s="393"/>
      <c r="AP760" s="395"/>
      <c r="AQ760" s="393"/>
      <c r="AR760" s="394"/>
    </row>
    <row r="761" spans="40:44">
      <c r="AN761" s="52" t="str">
        <f t="shared" si="33"/>
        <v/>
      </c>
      <c r="AO761" s="393"/>
      <c r="AP761" s="395"/>
      <c r="AQ761" s="393"/>
      <c r="AR761" s="394"/>
    </row>
    <row r="762" spans="40:44">
      <c r="AN762" s="52" t="str">
        <f t="shared" si="33"/>
        <v/>
      </c>
      <c r="AO762" s="393"/>
      <c r="AP762" s="395"/>
      <c r="AQ762" s="393"/>
      <c r="AR762" s="394"/>
    </row>
    <row r="763" spans="40:44">
      <c r="AN763" s="52" t="str">
        <f t="shared" si="33"/>
        <v/>
      </c>
      <c r="AO763" s="393"/>
      <c r="AP763" s="395"/>
      <c r="AQ763" s="393"/>
      <c r="AR763" s="394"/>
    </row>
    <row r="764" spans="40:44">
      <c r="AN764" s="52" t="str">
        <f t="shared" si="33"/>
        <v/>
      </c>
      <c r="AO764" s="393"/>
      <c r="AP764" s="395"/>
      <c r="AQ764" s="393"/>
      <c r="AR764" s="394"/>
    </row>
    <row r="765" spans="40:44">
      <c r="AN765" s="52" t="str">
        <f t="shared" si="33"/>
        <v/>
      </c>
      <c r="AO765" s="393"/>
      <c r="AP765" s="395"/>
      <c r="AQ765" s="393"/>
      <c r="AR765" s="394"/>
    </row>
    <row r="766" spans="40:44">
      <c r="AN766" s="52" t="str">
        <f t="shared" si="33"/>
        <v/>
      </c>
      <c r="AO766" s="393"/>
      <c r="AP766" s="395"/>
      <c r="AQ766" s="393"/>
      <c r="AR766" s="394"/>
    </row>
    <row r="767" spans="40:44">
      <c r="AN767" s="52" t="str">
        <f t="shared" si="33"/>
        <v/>
      </c>
      <c r="AO767" s="393"/>
      <c r="AP767" s="395"/>
      <c r="AQ767" s="393"/>
      <c r="AR767" s="394"/>
    </row>
    <row r="768" spans="40:44">
      <c r="AN768" s="52" t="str">
        <f t="shared" si="33"/>
        <v/>
      </c>
      <c r="AO768" s="393"/>
      <c r="AP768" s="395"/>
      <c r="AQ768" s="393"/>
      <c r="AR768" s="394"/>
    </row>
    <row r="769" spans="40:44">
      <c r="AN769" s="52" t="str">
        <f t="shared" si="33"/>
        <v/>
      </c>
      <c r="AO769" s="393"/>
      <c r="AP769" s="395"/>
      <c r="AQ769" s="393"/>
      <c r="AR769" s="394"/>
    </row>
    <row r="770" spans="40:44">
      <c r="AN770" s="52" t="str">
        <f t="shared" si="33"/>
        <v/>
      </c>
      <c r="AO770" s="393"/>
      <c r="AP770" s="395"/>
      <c r="AQ770" s="393"/>
      <c r="AR770" s="394"/>
    </row>
    <row r="771" spans="40:44">
      <c r="AN771" s="52" t="str">
        <f t="shared" si="33"/>
        <v/>
      </c>
      <c r="AO771" s="393"/>
      <c r="AP771" s="395"/>
      <c r="AQ771" s="393"/>
      <c r="AR771" s="394"/>
    </row>
    <row r="772" spans="40:44">
      <c r="AN772" s="52" t="str">
        <f t="shared" si="33"/>
        <v/>
      </c>
      <c r="AO772" s="393"/>
      <c r="AP772" s="395"/>
      <c r="AQ772" s="393"/>
      <c r="AR772" s="394"/>
    </row>
    <row r="773" spans="40:44">
      <c r="AN773" s="52" t="str">
        <f t="shared" si="33"/>
        <v/>
      </c>
      <c r="AO773" s="385"/>
      <c r="AP773" s="387"/>
      <c r="AQ773" s="385"/>
      <c r="AR773" s="386"/>
    </row>
    <row r="774" spans="40:44">
      <c r="AN774" s="52" t="str">
        <f t="shared" si="33"/>
        <v/>
      </c>
      <c r="AO774" s="385"/>
      <c r="AP774" s="387"/>
      <c r="AQ774" s="385"/>
      <c r="AR774" s="386"/>
    </row>
    <row r="775" spans="40:44">
      <c r="AN775" s="52" t="str">
        <f t="shared" si="33"/>
        <v/>
      </c>
      <c r="AO775" s="385"/>
      <c r="AP775" s="387"/>
      <c r="AQ775" s="385"/>
      <c r="AR775" s="386"/>
    </row>
    <row r="776" spans="40:44">
      <c r="AN776" s="52" t="str">
        <f t="shared" si="33"/>
        <v/>
      </c>
      <c r="AO776" s="385"/>
      <c r="AP776" s="387"/>
      <c r="AQ776" s="385"/>
      <c r="AR776" s="386"/>
    </row>
    <row r="777" spans="40:44">
      <c r="AN777" s="52" t="str">
        <f t="shared" si="33"/>
        <v/>
      </c>
      <c r="AO777" s="385"/>
      <c r="AP777" s="387"/>
      <c r="AQ777" s="385"/>
      <c r="AR777" s="386"/>
    </row>
    <row r="778" spans="40:44">
      <c r="AN778" s="52" t="str">
        <f t="shared" si="33"/>
        <v/>
      </c>
      <c r="AO778" s="385"/>
      <c r="AP778" s="387"/>
      <c r="AQ778" s="385"/>
      <c r="AR778" s="386"/>
    </row>
    <row r="779" spans="40:44">
      <c r="AN779" s="52" t="str">
        <f t="shared" ref="AN779:AN842" si="34">CONCATENATE(AP779,AQ779)</f>
        <v/>
      </c>
      <c r="AO779" s="385"/>
      <c r="AP779" s="387"/>
      <c r="AQ779" s="385"/>
      <c r="AR779" s="386"/>
    </row>
    <row r="780" spans="40:44">
      <c r="AN780" s="52" t="str">
        <f t="shared" si="34"/>
        <v/>
      </c>
      <c r="AO780" s="385"/>
      <c r="AP780" s="387"/>
      <c r="AQ780" s="385"/>
      <c r="AR780" s="386"/>
    </row>
    <row r="781" spans="40:44">
      <c r="AN781" s="52" t="str">
        <f t="shared" si="34"/>
        <v/>
      </c>
      <c r="AO781" s="385"/>
      <c r="AP781" s="387"/>
      <c r="AQ781" s="385"/>
      <c r="AR781" s="386"/>
    </row>
    <row r="782" spans="40:44">
      <c r="AN782" s="52" t="str">
        <f t="shared" si="34"/>
        <v/>
      </c>
      <c r="AO782" s="385"/>
      <c r="AP782" s="387"/>
      <c r="AQ782" s="385"/>
      <c r="AR782" s="386"/>
    </row>
    <row r="783" spans="40:44">
      <c r="AN783" s="52" t="str">
        <f t="shared" si="34"/>
        <v/>
      </c>
      <c r="AO783" s="265"/>
      <c r="AP783" s="267"/>
      <c r="AQ783" s="265"/>
      <c r="AR783" s="266"/>
    </row>
    <row r="784" spans="40:44">
      <c r="AN784" s="52" t="str">
        <f t="shared" si="34"/>
        <v/>
      </c>
      <c r="AO784" s="265"/>
      <c r="AP784" s="267"/>
      <c r="AQ784" s="265"/>
      <c r="AR784" s="266"/>
    </row>
    <row r="785" spans="40:44">
      <c r="AN785" s="52" t="str">
        <f t="shared" si="34"/>
        <v/>
      </c>
      <c r="AO785" s="265"/>
      <c r="AP785" s="267"/>
      <c r="AQ785" s="265"/>
      <c r="AR785" s="266"/>
    </row>
    <row r="786" spans="40:44">
      <c r="AN786" s="52" t="str">
        <f t="shared" si="34"/>
        <v/>
      </c>
      <c r="AO786" s="265"/>
      <c r="AP786" s="267"/>
      <c r="AQ786" s="265"/>
      <c r="AR786" s="266"/>
    </row>
    <row r="787" spans="40:44">
      <c r="AN787" s="52" t="str">
        <f t="shared" si="34"/>
        <v/>
      </c>
      <c r="AO787" s="265"/>
      <c r="AP787" s="267"/>
      <c r="AQ787" s="265"/>
      <c r="AR787" s="266"/>
    </row>
    <row r="788" spans="40:44">
      <c r="AN788" s="52" t="str">
        <f t="shared" si="34"/>
        <v/>
      </c>
      <c r="AO788" s="265"/>
      <c r="AP788" s="267"/>
      <c r="AQ788" s="265"/>
      <c r="AR788" s="266"/>
    </row>
    <row r="789" spans="40:44">
      <c r="AN789" s="52" t="str">
        <f t="shared" si="34"/>
        <v/>
      </c>
      <c r="AO789" s="265"/>
      <c r="AP789" s="267"/>
      <c r="AQ789" s="265"/>
      <c r="AR789" s="266"/>
    </row>
    <row r="790" spans="40:44">
      <c r="AN790" s="52" t="str">
        <f t="shared" si="34"/>
        <v/>
      </c>
      <c r="AO790" s="265"/>
      <c r="AP790" s="267"/>
      <c r="AQ790" s="265"/>
      <c r="AR790" s="266"/>
    </row>
    <row r="791" spans="40:44">
      <c r="AN791" s="52" t="str">
        <f t="shared" si="34"/>
        <v/>
      </c>
      <c r="AO791" s="265"/>
      <c r="AP791" s="267"/>
      <c r="AQ791" s="265"/>
      <c r="AR791" s="266"/>
    </row>
    <row r="792" spans="40:44">
      <c r="AN792" s="52" t="str">
        <f t="shared" si="34"/>
        <v/>
      </c>
      <c r="AO792" s="265"/>
      <c r="AP792" s="267"/>
      <c r="AQ792" s="265"/>
      <c r="AR792" s="266"/>
    </row>
    <row r="793" spans="40:44">
      <c r="AN793" s="52" t="str">
        <f t="shared" si="34"/>
        <v/>
      </c>
      <c r="AO793" s="265"/>
      <c r="AP793" s="267"/>
      <c r="AQ793" s="265"/>
      <c r="AR793" s="266"/>
    </row>
    <row r="794" spans="40:44">
      <c r="AN794" s="52" t="str">
        <f t="shared" si="34"/>
        <v/>
      </c>
      <c r="AO794" s="265"/>
      <c r="AP794" s="267"/>
      <c r="AQ794" s="265"/>
      <c r="AR794" s="266"/>
    </row>
    <row r="795" spans="40:44">
      <c r="AN795" s="52" t="str">
        <f t="shared" si="34"/>
        <v/>
      </c>
      <c r="AO795" s="265"/>
      <c r="AP795" s="267"/>
      <c r="AQ795" s="265"/>
      <c r="AR795" s="266"/>
    </row>
    <row r="796" spans="40:44">
      <c r="AN796" s="52" t="str">
        <f t="shared" si="34"/>
        <v/>
      </c>
      <c r="AO796" s="265"/>
      <c r="AP796" s="267"/>
      <c r="AQ796" s="265"/>
      <c r="AR796" s="266"/>
    </row>
    <row r="797" spans="40:44">
      <c r="AN797" s="52" t="str">
        <f t="shared" si="34"/>
        <v/>
      </c>
      <c r="AO797" s="265"/>
      <c r="AP797" s="267"/>
      <c r="AQ797" s="265"/>
      <c r="AR797" s="266"/>
    </row>
    <row r="798" spans="40:44">
      <c r="AN798" s="52" t="str">
        <f t="shared" si="34"/>
        <v/>
      </c>
      <c r="AO798" s="265"/>
      <c r="AP798" s="267"/>
      <c r="AQ798" s="265"/>
      <c r="AR798" s="266"/>
    </row>
    <row r="799" spans="40:44">
      <c r="AN799" s="52" t="str">
        <f t="shared" si="34"/>
        <v/>
      </c>
      <c r="AO799" s="265"/>
      <c r="AP799" s="267"/>
      <c r="AQ799" s="265"/>
      <c r="AR799" s="266"/>
    </row>
    <row r="800" spans="40:44">
      <c r="AN800" s="52" t="str">
        <f t="shared" si="34"/>
        <v/>
      </c>
      <c r="AO800" s="265"/>
      <c r="AP800" s="267"/>
      <c r="AQ800" s="265"/>
      <c r="AR800" s="266"/>
    </row>
    <row r="801" spans="40:44">
      <c r="AN801" s="52" t="str">
        <f t="shared" si="34"/>
        <v/>
      </c>
      <c r="AO801" s="265"/>
      <c r="AP801" s="267"/>
      <c r="AQ801" s="265"/>
      <c r="AR801" s="266"/>
    </row>
    <row r="802" spans="40:44">
      <c r="AN802" s="52" t="str">
        <f t="shared" si="34"/>
        <v/>
      </c>
      <c r="AO802" s="265"/>
      <c r="AP802" s="267"/>
      <c r="AQ802" s="265"/>
      <c r="AR802" s="266"/>
    </row>
    <row r="803" spans="40:44">
      <c r="AN803" s="52" t="str">
        <f t="shared" si="34"/>
        <v/>
      </c>
      <c r="AO803" s="265"/>
      <c r="AP803" s="267"/>
      <c r="AQ803" s="265"/>
      <c r="AR803" s="266"/>
    </row>
    <row r="804" spans="40:44">
      <c r="AN804" s="52" t="str">
        <f t="shared" si="34"/>
        <v/>
      </c>
      <c r="AO804" s="265"/>
      <c r="AP804" s="267"/>
      <c r="AQ804" s="265"/>
      <c r="AR804" s="266"/>
    </row>
    <row r="805" spans="40:44">
      <c r="AN805" s="52" t="str">
        <f t="shared" si="34"/>
        <v/>
      </c>
      <c r="AO805" s="265"/>
      <c r="AP805" s="267"/>
      <c r="AQ805" s="265"/>
      <c r="AR805" s="266"/>
    </row>
    <row r="806" spans="40:44">
      <c r="AN806" s="52" t="str">
        <f t="shared" si="34"/>
        <v/>
      </c>
      <c r="AO806" s="265"/>
      <c r="AP806" s="267"/>
      <c r="AQ806" s="265"/>
      <c r="AR806" s="266"/>
    </row>
    <row r="807" spans="40:44">
      <c r="AN807" s="52" t="str">
        <f t="shared" si="34"/>
        <v/>
      </c>
      <c r="AO807" s="265"/>
      <c r="AP807" s="267"/>
      <c r="AQ807" s="265"/>
      <c r="AR807" s="266"/>
    </row>
    <row r="808" spans="40:44">
      <c r="AN808" s="52" t="str">
        <f t="shared" si="34"/>
        <v/>
      </c>
      <c r="AO808" s="265"/>
      <c r="AP808" s="267"/>
      <c r="AQ808" s="265"/>
      <c r="AR808" s="266"/>
    </row>
    <row r="809" spans="40:44">
      <c r="AN809" s="52" t="str">
        <f t="shared" si="34"/>
        <v/>
      </c>
      <c r="AO809" s="265"/>
      <c r="AP809" s="267"/>
      <c r="AQ809" s="265"/>
      <c r="AR809" s="266"/>
    </row>
    <row r="810" spans="40:44">
      <c r="AN810" s="52" t="str">
        <f t="shared" si="34"/>
        <v/>
      </c>
      <c r="AO810" s="265"/>
      <c r="AP810" s="267"/>
      <c r="AQ810" s="265"/>
      <c r="AR810" s="266"/>
    </row>
    <row r="811" spans="40:44">
      <c r="AN811" s="52" t="str">
        <f t="shared" si="34"/>
        <v/>
      </c>
      <c r="AO811" s="265"/>
      <c r="AP811" s="267"/>
      <c r="AQ811" s="265"/>
      <c r="AR811" s="266"/>
    </row>
    <row r="812" spans="40:44">
      <c r="AN812" s="52" t="str">
        <f t="shared" si="34"/>
        <v/>
      </c>
      <c r="AO812" s="265"/>
      <c r="AP812" s="267"/>
      <c r="AQ812" s="265"/>
      <c r="AR812" s="266"/>
    </row>
    <row r="813" spans="40:44">
      <c r="AN813" s="52" t="str">
        <f t="shared" si="34"/>
        <v/>
      </c>
      <c r="AO813" s="265"/>
      <c r="AP813" s="267"/>
      <c r="AQ813" s="265"/>
      <c r="AR813" s="266"/>
    </row>
    <row r="814" spans="40:44">
      <c r="AN814" s="52" t="str">
        <f t="shared" si="34"/>
        <v/>
      </c>
      <c r="AO814" s="265"/>
      <c r="AP814" s="267"/>
      <c r="AQ814" s="265"/>
      <c r="AR814" s="266"/>
    </row>
    <row r="815" spans="40:44">
      <c r="AN815" s="52" t="str">
        <f t="shared" si="34"/>
        <v/>
      </c>
      <c r="AO815" s="265"/>
      <c r="AP815" s="267"/>
      <c r="AQ815" s="265"/>
      <c r="AR815" s="266"/>
    </row>
    <row r="816" spans="40:44">
      <c r="AN816" s="52" t="str">
        <f t="shared" si="34"/>
        <v/>
      </c>
      <c r="AO816" s="265"/>
      <c r="AP816" s="267"/>
      <c r="AQ816" s="265"/>
      <c r="AR816" s="266"/>
    </row>
    <row r="817" spans="40:44">
      <c r="AN817" s="52" t="str">
        <f t="shared" si="34"/>
        <v/>
      </c>
      <c r="AO817" s="265"/>
      <c r="AP817" s="267"/>
      <c r="AQ817" s="265"/>
      <c r="AR817" s="266"/>
    </row>
    <row r="818" spans="40:44">
      <c r="AN818" s="52" t="str">
        <f t="shared" si="34"/>
        <v/>
      </c>
      <c r="AO818" s="265"/>
      <c r="AP818" s="267"/>
      <c r="AQ818" s="265"/>
      <c r="AR818" s="266"/>
    </row>
    <row r="819" spans="40:44">
      <c r="AN819" s="52" t="str">
        <f t="shared" si="34"/>
        <v/>
      </c>
      <c r="AO819" s="265"/>
      <c r="AP819" s="267"/>
      <c r="AQ819" s="265"/>
      <c r="AR819" s="266"/>
    </row>
    <row r="820" spans="40:44">
      <c r="AN820" s="52" t="str">
        <f t="shared" si="34"/>
        <v/>
      </c>
      <c r="AO820" s="265"/>
      <c r="AP820" s="267"/>
      <c r="AQ820" s="265"/>
      <c r="AR820" s="266"/>
    </row>
    <row r="821" spans="40:44">
      <c r="AN821" s="52" t="str">
        <f t="shared" si="34"/>
        <v/>
      </c>
      <c r="AO821" s="265"/>
      <c r="AP821" s="267"/>
      <c r="AQ821" s="265"/>
      <c r="AR821" s="266"/>
    </row>
    <row r="822" spans="40:44">
      <c r="AN822" s="52" t="str">
        <f t="shared" si="34"/>
        <v/>
      </c>
      <c r="AO822" s="265"/>
      <c r="AP822" s="267"/>
      <c r="AQ822" s="265"/>
      <c r="AR822" s="266"/>
    </row>
    <row r="823" spans="40:44">
      <c r="AN823" s="52" t="str">
        <f t="shared" si="34"/>
        <v/>
      </c>
      <c r="AO823" s="265"/>
      <c r="AP823" s="267"/>
      <c r="AQ823" s="265"/>
      <c r="AR823" s="266"/>
    </row>
    <row r="824" spans="40:44">
      <c r="AN824" s="52" t="str">
        <f t="shared" si="34"/>
        <v/>
      </c>
      <c r="AO824" s="265"/>
      <c r="AP824" s="267"/>
      <c r="AQ824" s="265"/>
      <c r="AR824" s="266"/>
    </row>
    <row r="825" spans="40:44">
      <c r="AN825" s="52" t="str">
        <f t="shared" si="34"/>
        <v/>
      </c>
      <c r="AO825" s="265"/>
      <c r="AP825" s="267"/>
      <c r="AQ825" s="265"/>
      <c r="AR825" s="266"/>
    </row>
    <row r="826" spans="40:44">
      <c r="AN826" s="52" t="str">
        <f t="shared" si="34"/>
        <v/>
      </c>
      <c r="AO826" s="265"/>
      <c r="AP826" s="267"/>
      <c r="AQ826" s="265"/>
      <c r="AR826" s="266"/>
    </row>
    <row r="827" spans="40:44">
      <c r="AN827" s="52" t="str">
        <f t="shared" si="34"/>
        <v/>
      </c>
      <c r="AO827" s="265"/>
      <c r="AP827" s="267"/>
      <c r="AQ827" s="265"/>
      <c r="AR827" s="266"/>
    </row>
    <row r="828" spans="40:44">
      <c r="AN828" s="52" t="str">
        <f t="shared" si="34"/>
        <v/>
      </c>
      <c r="AO828" s="265"/>
      <c r="AP828" s="267"/>
      <c r="AQ828" s="265"/>
      <c r="AR828" s="266"/>
    </row>
    <row r="829" spans="40:44">
      <c r="AN829" s="52" t="str">
        <f t="shared" si="34"/>
        <v/>
      </c>
      <c r="AO829" s="265"/>
      <c r="AP829" s="267"/>
      <c r="AQ829" s="265"/>
      <c r="AR829" s="266"/>
    </row>
    <row r="830" spans="40:44">
      <c r="AN830" s="52" t="str">
        <f t="shared" si="34"/>
        <v/>
      </c>
      <c r="AO830" s="265"/>
      <c r="AP830" s="267"/>
      <c r="AQ830" s="265"/>
      <c r="AR830" s="266"/>
    </row>
    <row r="831" spans="40:44">
      <c r="AN831" s="52" t="str">
        <f t="shared" si="34"/>
        <v/>
      </c>
      <c r="AO831" s="265"/>
      <c r="AP831" s="267"/>
      <c r="AQ831" s="265"/>
      <c r="AR831" s="266"/>
    </row>
    <row r="832" spans="40:44">
      <c r="AN832" s="52" t="str">
        <f t="shared" si="34"/>
        <v/>
      </c>
      <c r="AO832" s="265"/>
      <c r="AP832" s="267"/>
      <c r="AQ832" s="265"/>
      <c r="AR832" s="266"/>
    </row>
    <row r="833" spans="40:44">
      <c r="AN833" s="52" t="str">
        <f t="shared" si="34"/>
        <v/>
      </c>
      <c r="AO833" s="265"/>
      <c r="AP833" s="267"/>
      <c r="AQ833" s="265"/>
      <c r="AR833" s="266"/>
    </row>
    <row r="834" spans="40:44">
      <c r="AN834" s="52" t="str">
        <f t="shared" si="34"/>
        <v/>
      </c>
      <c r="AO834" s="265"/>
      <c r="AP834" s="267"/>
      <c r="AQ834" s="265"/>
      <c r="AR834" s="266"/>
    </row>
    <row r="835" spans="40:44">
      <c r="AN835" s="52" t="str">
        <f t="shared" si="34"/>
        <v/>
      </c>
      <c r="AO835" s="265"/>
      <c r="AP835" s="267"/>
      <c r="AQ835" s="265"/>
      <c r="AR835" s="266"/>
    </row>
    <row r="836" spans="40:44">
      <c r="AN836" s="52" t="str">
        <f t="shared" si="34"/>
        <v/>
      </c>
      <c r="AO836" s="265"/>
      <c r="AP836" s="267"/>
      <c r="AQ836" s="265"/>
      <c r="AR836" s="266"/>
    </row>
    <row r="837" spans="40:44">
      <c r="AN837" s="52" t="str">
        <f t="shared" si="34"/>
        <v/>
      </c>
      <c r="AO837" s="265"/>
      <c r="AP837" s="267"/>
      <c r="AQ837" s="265"/>
      <c r="AR837" s="266"/>
    </row>
    <row r="838" spans="40:44">
      <c r="AN838" s="52" t="str">
        <f t="shared" si="34"/>
        <v/>
      </c>
      <c r="AO838" s="265"/>
      <c r="AP838" s="267"/>
      <c r="AQ838" s="265"/>
      <c r="AR838" s="266"/>
    </row>
    <row r="839" spans="40:44">
      <c r="AN839" s="52" t="str">
        <f t="shared" si="34"/>
        <v/>
      </c>
      <c r="AO839" s="265"/>
      <c r="AP839" s="267"/>
      <c r="AQ839" s="265"/>
      <c r="AR839" s="266"/>
    </row>
    <row r="840" spans="40:44">
      <c r="AN840" s="52" t="str">
        <f t="shared" si="34"/>
        <v/>
      </c>
      <c r="AO840" s="265"/>
      <c r="AP840" s="267"/>
      <c r="AQ840" s="265"/>
      <c r="AR840" s="266"/>
    </row>
    <row r="841" spans="40:44">
      <c r="AN841" s="52" t="str">
        <f t="shared" si="34"/>
        <v/>
      </c>
      <c r="AO841" s="265"/>
      <c r="AP841" s="267"/>
      <c r="AQ841" s="265"/>
      <c r="AR841" s="266"/>
    </row>
    <row r="842" spans="40:44">
      <c r="AN842" s="52" t="str">
        <f t="shared" si="34"/>
        <v/>
      </c>
      <c r="AO842" s="265"/>
      <c r="AP842" s="267"/>
      <c r="AQ842" s="265"/>
      <c r="AR842" s="266"/>
    </row>
    <row r="843" spans="40:44">
      <c r="AN843" s="52" t="str">
        <f t="shared" ref="AN843:AN854" si="35">CONCATENATE(AP843,AQ843)</f>
        <v/>
      </c>
      <c r="AO843" s="265"/>
      <c r="AP843" s="267"/>
      <c r="AQ843" s="265"/>
      <c r="AR843" s="266"/>
    </row>
    <row r="844" spans="40:44">
      <c r="AN844" s="52" t="str">
        <f t="shared" si="35"/>
        <v/>
      </c>
      <c r="AO844" s="265"/>
      <c r="AP844" s="267"/>
      <c r="AQ844" s="265"/>
      <c r="AR844" s="266"/>
    </row>
    <row r="845" spans="40:44">
      <c r="AN845" s="52" t="str">
        <f t="shared" si="35"/>
        <v/>
      </c>
      <c r="AO845" s="265"/>
      <c r="AP845" s="267"/>
      <c r="AQ845" s="265"/>
      <c r="AR845" s="266"/>
    </row>
    <row r="846" spans="40:44">
      <c r="AN846" s="52" t="str">
        <f t="shared" si="35"/>
        <v/>
      </c>
      <c r="AO846" s="265"/>
      <c r="AP846" s="267"/>
      <c r="AQ846" s="265"/>
      <c r="AR846" s="266"/>
    </row>
    <row r="847" spans="40:44">
      <c r="AN847" s="52" t="str">
        <f t="shared" si="35"/>
        <v/>
      </c>
      <c r="AO847" s="265"/>
      <c r="AP847" s="267"/>
      <c r="AQ847" s="265"/>
      <c r="AR847" s="266"/>
    </row>
    <row r="848" spans="40:44">
      <c r="AN848" s="52" t="str">
        <f t="shared" si="35"/>
        <v/>
      </c>
      <c r="AO848" s="265"/>
      <c r="AP848" s="267"/>
      <c r="AQ848" s="265"/>
      <c r="AR848" s="266"/>
    </row>
    <row r="849" spans="40:44">
      <c r="AN849" s="52" t="str">
        <f t="shared" si="35"/>
        <v/>
      </c>
      <c r="AO849" s="265"/>
      <c r="AP849" s="267"/>
      <c r="AQ849" s="265"/>
      <c r="AR849" s="266"/>
    </row>
    <row r="850" spans="40:44">
      <c r="AN850" s="52" t="str">
        <f t="shared" si="35"/>
        <v/>
      </c>
      <c r="AO850" s="265"/>
      <c r="AP850" s="267"/>
      <c r="AQ850" s="265"/>
      <c r="AR850" s="266"/>
    </row>
    <row r="851" spans="40:44">
      <c r="AN851" s="52" t="str">
        <f t="shared" si="35"/>
        <v/>
      </c>
      <c r="AO851" s="265"/>
      <c r="AP851" s="267"/>
      <c r="AQ851" s="265"/>
      <c r="AR851" s="266"/>
    </row>
    <row r="852" spans="40:44">
      <c r="AN852" s="52" t="str">
        <f t="shared" si="35"/>
        <v/>
      </c>
      <c r="AO852" s="265"/>
      <c r="AP852" s="267"/>
      <c r="AQ852" s="265"/>
      <c r="AR852" s="266"/>
    </row>
    <row r="853" spans="40:44">
      <c r="AN853" s="52" t="str">
        <f t="shared" si="35"/>
        <v/>
      </c>
      <c r="AO853" s="265"/>
      <c r="AP853" s="267"/>
      <c r="AQ853" s="265"/>
      <c r="AR853" s="266"/>
    </row>
    <row r="854" spans="40:44">
      <c r="AN854" s="52" t="str">
        <f t="shared" si="35"/>
        <v/>
      </c>
      <c r="AO854" s="265"/>
      <c r="AP854" s="267"/>
      <c r="AQ854" s="265"/>
      <c r="AR854" s="266"/>
    </row>
  </sheetData>
  <mergeCells count="11">
    <mergeCell ref="T142:U142"/>
    <mergeCell ref="T143:U143"/>
    <mergeCell ref="T144:U144"/>
    <mergeCell ref="S3:S4"/>
    <mergeCell ref="T3:T4"/>
    <mergeCell ref="U3:U4"/>
    <mergeCell ref="S1:AM1"/>
    <mergeCell ref="T2:U2"/>
    <mergeCell ref="AB2:AL2"/>
    <mergeCell ref="AM2:AM4"/>
    <mergeCell ref="V2:AA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BG930"/>
  <sheetViews>
    <sheetView zoomScaleNormal="100" workbookViewId="0">
      <pane xSplit="27" ySplit="4" topLeftCell="AB5" activePane="bottomRight" state="frozen"/>
      <selection pane="topRight" activeCell="AC1" sqref="AC1"/>
      <selection pane="bottomLeft" activeCell="A6" sqref="A6"/>
      <selection pane="bottomRight" activeCell="AB3" sqref="AB3"/>
    </sheetView>
  </sheetViews>
  <sheetFormatPr baseColWidth="10" defaultRowHeight="15" customHeight="1"/>
  <cols>
    <col min="1" max="8" width="10.140625" style="413" hidden="1" customWidth="1"/>
    <col min="9" max="10" width="10.28515625" style="413" hidden="1" customWidth="1"/>
    <col min="11" max="16" width="10.140625" style="413" hidden="1" customWidth="1"/>
    <col min="17" max="17" width="10.28515625" style="413" hidden="1" customWidth="1"/>
    <col min="18" max="21" width="10.140625" style="413" hidden="1" customWidth="1"/>
    <col min="22" max="22" width="10.28515625" style="413" hidden="1" customWidth="1"/>
    <col min="23" max="24" width="10.140625" style="413" hidden="1" customWidth="1"/>
    <col min="25" max="25" width="29.28515625" style="413" customWidth="1"/>
    <col min="26" max="26" width="22.140625" style="413" hidden="1" customWidth="1"/>
    <col min="27" max="27" width="22.28515625" style="413" customWidth="1"/>
    <col min="28" max="28" width="11.140625" style="413" customWidth="1"/>
    <col min="29" max="30" width="11.42578125" style="413" customWidth="1"/>
    <col min="31" max="31" width="11.42578125" style="413"/>
    <col min="32" max="41" width="11.42578125" style="413" customWidth="1"/>
    <col min="42" max="42" width="12.42578125" style="413" customWidth="1"/>
    <col min="43" max="46" width="12.5703125" style="413" customWidth="1"/>
    <col min="47" max="47" width="12.42578125" style="413" customWidth="1"/>
    <col min="48" max="48" width="11.42578125" style="413" customWidth="1"/>
    <col min="49" max="49" width="11.42578125" style="413"/>
    <col min="50" max="50" width="10.7109375" style="413" hidden="1" customWidth="1"/>
    <col min="51" max="54" width="11.42578125" style="419" hidden="1" customWidth="1"/>
    <col min="55" max="16384" width="11.42578125" style="413"/>
  </cols>
  <sheetData>
    <row r="1" spans="1:59" ht="42" customHeight="1">
      <c r="Y1" s="602" t="s">
        <v>182</v>
      </c>
      <c r="Z1" s="602"/>
      <c r="AA1" s="602"/>
      <c r="AB1" s="602"/>
      <c r="AC1" s="602"/>
      <c r="AD1" s="602"/>
      <c r="AE1" s="602"/>
      <c r="AF1" s="602"/>
      <c r="AG1" s="602"/>
      <c r="AH1" s="602"/>
      <c r="AI1" s="602"/>
      <c r="AJ1" s="602"/>
      <c r="AK1" s="602"/>
      <c r="AL1" s="602"/>
      <c r="AM1" s="602"/>
      <c r="AN1" s="602"/>
      <c r="AO1" s="602"/>
      <c r="AP1" s="602"/>
      <c r="AQ1" s="602"/>
      <c r="AR1" s="602"/>
      <c r="AS1" s="602"/>
      <c r="AT1" s="602"/>
      <c r="AU1" s="602"/>
      <c r="AV1" s="602"/>
      <c r="AW1" s="412"/>
      <c r="AY1" s="413"/>
      <c r="AZ1" s="413"/>
      <c r="BA1" s="413"/>
      <c r="BB1" s="413"/>
      <c r="BE1" s="52"/>
      <c r="BF1" s="444" t="s">
        <v>491</v>
      </c>
      <c r="BG1" s="444" t="s">
        <v>492</v>
      </c>
    </row>
    <row r="2" spans="1:59" ht="27.75" customHeight="1">
      <c r="Y2" s="765" t="s">
        <v>183</v>
      </c>
      <c r="Z2" s="726" t="str">
        <f>'1.COBERTURA  DANE'!C1</f>
        <v>Diciembre 2017</v>
      </c>
      <c r="AA2" s="727"/>
      <c r="AB2" s="715" t="s">
        <v>827</v>
      </c>
      <c r="AC2" s="715"/>
      <c r="AD2" s="715"/>
      <c r="AE2" s="715"/>
      <c r="AF2" s="715"/>
      <c r="AG2" s="715"/>
      <c r="AH2" s="715"/>
      <c r="AI2" s="715"/>
      <c r="AJ2" s="715"/>
      <c r="AK2" s="715"/>
      <c r="AL2" s="715"/>
      <c r="AM2" s="715"/>
      <c r="AN2" s="715"/>
      <c r="AO2" s="715"/>
      <c r="AP2" s="713" t="s">
        <v>828</v>
      </c>
      <c r="AQ2" s="713"/>
      <c r="AR2" s="713"/>
      <c r="AS2" s="713"/>
      <c r="AT2" s="713"/>
      <c r="AU2" s="713"/>
      <c r="AV2" s="713"/>
      <c r="AW2" s="728" t="s">
        <v>920</v>
      </c>
      <c r="AY2" s="413"/>
      <c r="AZ2" s="413"/>
      <c r="BA2" s="413"/>
      <c r="BB2" s="413"/>
      <c r="BE2" s="445" t="s">
        <v>200</v>
      </c>
      <c r="BF2" s="445">
        <f>AC5</f>
        <v>44</v>
      </c>
      <c r="BG2" s="449">
        <f t="shared" ref="BG2:BG10" si="0">(BF2/125)</f>
        <v>0.35199999999999998</v>
      </c>
    </row>
    <row r="3" spans="1:59" ht="38.25">
      <c r="Y3" s="723" t="s">
        <v>6</v>
      </c>
      <c r="Z3" s="589" t="s">
        <v>490</v>
      </c>
      <c r="AA3" s="724" t="s">
        <v>190</v>
      </c>
      <c r="AB3" s="414" t="s">
        <v>839</v>
      </c>
      <c r="AC3" s="414" t="s">
        <v>200</v>
      </c>
      <c r="AD3" s="414" t="s">
        <v>838</v>
      </c>
      <c r="AE3" s="414" t="s">
        <v>837</v>
      </c>
      <c r="AF3" s="414" t="s">
        <v>1073</v>
      </c>
      <c r="AG3" s="414" t="s">
        <v>835</v>
      </c>
      <c r="AH3" s="414" t="s">
        <v>834</v>
      </c>
      <c r="AI3" s="414" t="s">
        <v>1128</v>
      </c>
      <c r="AJ3" s="414" t="s">
        <v>832</v>
      </c>
      <c r="AK3" s="253" t="s">
        <v>1129</v>
      </c>
      <c r="AL3" s="414" t="s">
        <v>830</v>
      </c>
      <c r="AM3" s="414" t="s">
        <v>1130</v>
      </c>
      <c r="AN3" s="414" t="s">
        <v>1131</v>
      </c>
      <c r="AO3" s="414" t="s">
        <v>1132</v>
      </c>
      <c r="AP3" s="414" t="s">
        <v>300</v>
      </c>
      <c r="AQ3" s="414" t="s">
        <v>187</v>
      </c>
      <c r="AR3" s="414" t="s">
        <v>188</v>
      </c>
      <c r="AS3" s="414" t="s">
        <v>186</v>
      </c>
      <c r="AT3" s="414" t="s">
        <v>1126</v>
      </c>
      <c r="AU3" s="414" t="s">
        <v>287</v>
      </c>
      <c r="AV3" s="414" t="s">
        <v>1127</v>
      </c>
      <c r="AW3" s="728"/>
      <c r="AY3" s="413"/>
      <c r="AZ3" s="413"/>
      <c r="BA3" s="413"/>
      <c r="BB3" s="413"/>
      <c r="BE3" s="445" t="s">
        <v>838</v>
      </c>
      <c r="BF3" s="445">
        <f>AD5</f>
        <v>125</v>
      </c>
      <c r="BG3" s="449">
        <f t="shared" si="0"/>
        <v>1</v>
      </c>
    </row>
    <row r="4" spans="1:59" ht="24" customHeight="1">
      <c r="Y4" s="723"/>
      <c r="Z4" s="589"/>
      <c r="AA4" s="724"/>
      <c r="AB4" s="714" t="s">
        <v>198</v>
      </c>
      <c r="AC4" s="714" t="s">
        <v>199</v>
      </c>
      <c r="AD4" s="714" t="s">
        <v>203</v>
      </c>
      <c r="AE4" s="714" t="s">
        <v>205</v>
      </c>
      <c r="AF4" s="714" t="s">
        <v>1071</v>
      </c>
      <c r="AG4" s="714" t="s">
        <v>207</v>
      </c>
      <c r="AH4" s="714" t="s">
        <v>208</v>
      </c>
      <c r="AI4" s="714" t="s">
        <v>179</v>
      </c>
      <c r="AJ4" s="714" t="s">
        <v>211</v>
      </c>
      <c r="AK4" s="714" t="s">
        <v>212</v>
      </c>
      <c r="AL4" s="714" t="s">
        <v>214</v>
      </c>
      <c r="AM4" s="714" t="s">
        <v>213</v>
      </c>
      <c r="AN4" s="714" t="s">
        <v>178</v>
      </c>
      <c r="AO4" s="714" t="s">
        <v>216</v>
      </c>
      <c r="AP4" s="714" t="s">
        <v>891</v>
      </c>
      <c r="AQ4" s="714" t="s">
        <v>652</v>
      </c>
      <c r="AR4" s="714" t="s">
        <v>658</v>
      </c>
      <c r="AS4" s="714" t="s">
        <v>650</v>
      </c>
      <c r="AT4" s="714" t="s">
        <v>654</v>
      </c>
      <c r="AU4" s="714" t="s">
        <v>636</v>
      </c>
      <c r="AV4" s="714" t="s">
        <v>621</v>
      </c>
      <c r="AW4" s="728"/>
      <c r="AY4" s="413"/>
      <c r="AZ4" s="413"/>
      <c r="BA4" s="413"/>
      <c r="BB4" s="413"/>
      <c r="BE4" s="445" t="s">
        <v>837</v>
      </c>
      <c r="BF4" s="445">
        <f>AE5</f>
        <v>30</v>
      </c>
      <c r="BG4" s="449">
        <f t="shared" si="0"/>
        <v>0.24</v>
      </c>
    </row>
    <row r="5" spans="1:59">
      <c r="Y5" s="722" t="s">
        <v>1125</v>
      </c>
      <c r="Z5" s="716"/>
      <c r="AA5" s="722"/>
      <c r="AB5" s="762">
        <f t="shared" ref="AB5:AN5" si="1">(COUNTIF(AB8:AB13,"&gt;0")+ COUNTIF(AB15:AB20,"&gt;0")+ COUNTIF(AB22:AB32,"&gt;0") + COUNTIF(AB34:AB43,"&gt;0") + COUNTIF(AB45:AB63,"&gt;0")+ COUNTIF(AB65:AB81,"&gt;0") + COUNTIF(AB83:AB105, "&gt;0")+ COUNTIF(AB107:AB129, "&gt;0")+ COUNTIF(AB131:AB140,"&gt;0") )</f>
        <v>20</v>
      </c>
      <c r="AC5" s="762">
        <f t="shared" si="1"/>
        <v>44</v>
      </c>
      <c r="AD5" s="762">
        <f t="shared" si="1"/>
        <v>125</v>
      </c>
      <c r="AE5" s="762">
        <f t="shared" si="1"/>
        <v>30</v>
      </c>
      <c r="AF5" s="762">
        <f t="shared" si="1"/>
        <v>121</v>
      </c>
      <c r="AG5" s="762">
        <f t="shared" si="1"/>
        <v>14</v>
      </c>
      <c r="AH5" s="762">
        <f t="shared" si="1"/>
        <v>47</v>
      </c>
      <c r="AI5" s="762">
        <f t="shared" si="1"/>
        <v>21</v>
      </c>
      <c r="AJ5" s="762">
        <f t="shared" si="1"/>
        <v>52</v>
      </c>
      <c r="AK5" s="762">
        <f t="shared" si="1"/>
        <v>12</v>
      </c>
      <c r="AL5" s="762">
        <f t="shared" si="1"/>
        <v>2</v>
      </c>
      <c r="AM5" s="762">
        <f t="shared" si="1"/>
        <v>2</v>
      </c>
      <c r="AN5" s="762">
        <f t="shared" si="1"/>
        <v>0</v>
      </c>
      <c r="AO5" s="762">
        <f>(COUNTIF(AO8:AO13,"&gt;0")+ COUNTIF(AO15:AO20,"&gt;0")+ COUNTIF(AO22:AO32,"&gt;0") + COUNTIF(AO34:AO43,"&gt;0") + COUNTIF(AO45:AO63,"&gt;0")+ COUNTIF(AO65:AO81,"&gt;0") + COUNTIF(AO83:AO105, "&gt;0")+ COUNTIF(AO107:AO129, "&gt;0")+ COUNTIF(AO131:AO140,"&gt;0") )</f>
        <v>0</v>
      </c>
      <c r="AP5" s="762">
        <f>(COUNTIF(AP8:AP13,"&gt;0")+ COUNTIF(AP15:AP20,"&gt;0")+ COUNTIF(AP22:AP32,"&gt;0") + COUNTIF(AP34:AP43,"&gt;0") + COUNTIF(AP45:AP63,"&gt;0")+ COUNTIF(AP65:AP81,"&gt;0") + COUNTIF(AP83:AP105, "&gt;0")+ COUNTIF(AP107:AP129, "&gt;0")+ COUNTIF(AP131:AP140,"&gt;0") )</f>
        <v>116</v>
      </c>
      <c r="AQ5" s="762">
        <f>(COUNTIF(AQ8:AQ13,"&gt;0")+ COUNTIF(AQ15:AQ20,"&gt;0")+ COUNTIF(AQ22:AQ32,"&gt;0") + COUNTIF(AQ34:AQ43,"&gt;0") + COUNTIF(AQ45:AQ63,"&gt;0")+ COUNTIF(AQ65:AQ81,"&gt;0") + COUNTIF(AQ83:AQ105, "&gt;0")+ COUNTIF(AQ107:AQ129, "&gt;0")+ COUNTIF(AQ131:AQ140,"&gt;0") )</f>
        <v>30</v>
      </c>
      <c r="AR5" s="762">
        <f t="shared" ref="AR5:AV5" si="2">(COUNTIF(AR8:AR13,"&gt;0")+ COUNTIF(AR15:AR20,"&gt;0")+ COUNTIF(AR22:AR32,"&gt;0") + COUNTIF(AR34:AR43,"&gt;0") + COUNTIF(AR45:AR63,"&gt;0")+ COUNTIF(AR65:AR81,"&gt;0") + COUNTIF(AR83:AR105, "&gt;0")+ COUNTIF(AR107:AR129, "&gt;0")+ COUNTIF(AR131:AR140,"&gt;0") )</f>
        <v>25</v>
      </c>
      <c r="AS5" s="762">
        <f t="shared" si="2"/>
        <v>39</v>
      </c>
      <c r="AT5" s="762">
        <f t="shared" si="2"/>
        <v>3</v>
      </c>
      <c r="AU5" s="762">
        <f t="shared" si="2"/>
        <v>19</v>
      </c>
      <c r="AV5" s="762">
        <f t="shared" si="2"/>
        <v>5</v>
      </c>
      <c r="AW5" s="731"/>
      <c r="AY5" s="413"/>
      <c r="AZ5" s="413"/>
      <c r="BA5" s="413"/>
      <c r="BB5" s="413"/>
      <c r="BE5" s="445" t="s">
        <v>1100</v>
      </c>
      <c r="BF5" s="445">
        <f>AF5</f>
        <v>121</v>
      </c>
      <c r="BG5" s="449">
        <f t="shared" si="0"/>
        <v>0.96799999999999997</v>
      </c>
    </row>
    <row r="6" spans="1:59">
      <c r="A6" s="415" t="s">
        <v>198</v>
      </c>
      <c r="B6" s="416" t="s">
        <v>199</v>
      </c>
      <c r="C6" s="416" t="s">
        <v>203</v>
      </c>
      <c r="D6" s="416" t="s">
        <v>205</v>
      </c>
      <c r="E6" s="416" t="s">
        <v>206</v>
      </c>
      <c r="F6" s="416" t="s">
        <v>207</v>
      </c>
      <c r="G6" s="416" t="s">
        <v>208</v>
      </c>
      <c r="H6" s="416" t="s">
        <v>179</v>
      </c>
      <c r="I6" s="416" t="s">
        <v>211</v>
      </c>
      <c r="J6" s="416" t="s">
        <v>212</v>
      </c>
      <c r="K6" s="416" t="s">
        <v>214</v>
      </c>
      <c r="L6" s="416" t="s">
        <v>213</v>
      </c>
      <c r="M6" s="416" t="s">
        <v>215</v>
      </c>
      <c r="N6" s="417" t="s">
        <v>216</v>
      </c>
      <c r="O6" s="415" t="s">
        <v>891</v>
      </c>
      <c r="P6" s="416" t="s">
        <v>652</v>
      </c>
      <c r="Q6" s="416" t="s">
        <v>627</v>
      </c>
      <c r="R6" s="416" t="s">
        <v>658</v>
      </c>
      <c r="S6" s="416" t="s">
        <v>650</v>
      </c>
      <c r="T6" s="416" t="s">
        <v>654</v>
      </c>
      <c r="U6" s="416" t="s">
        <v>644</v>
      </c>
      <c r="V6" s="416" t="s">
        <v>5</v>
      </c>
      <c r="W6" s="416" t="s">
        <v>648</v>
      </c>
      <c r="X6" s="572" t="s">
        <v>664</v>
      </c>
      <c r="Y6" s="717" t="s">
        <v>1123</v>
      </c>
      <c r="Z6" s="717"/>
      <c r="AA6" s="717"/>
      <c r="AB6" s="732">
        <f>+AB7+AB14+AB21+AB33+AB44+AB64+AB82+AB106+AB130</f>
        <v>1661527</v>
      </c>
      <c r="AC6" s="732">
        <f>+AC7+AC14+AC21+AC33+AC44+AC64+AC82+AC106+AC130</f>
        <v>543593</v>
      </c>
      <c r="AD6" s="732">
        <f t="shared" ref="AD6:AI6" si="3">+AD7+AD14+AD21+AD33+AD44+AD64+AD82+AD106+AD130</f>
        <v>484830</v>
      </c>
      <c r="AE6" s="732">
        <f t="shared" si="3"/>
        <v>297318</v>
      </c>
      <c r="AF6" s="732">
        <f t="shared" si="3"/>
        <v>441945</v>
      </c>
      <c r="AG6" s="732">
        <f t="shared" si="3"/>
        <v>68804</v>
      </c>
      <c r="AH6" s="732">
        <f t="shared" si="3"/>
        <v>76176</v>
      </c>
      <c r="AI6" s="732">
        <f t="shared" si="3"/>
        <v>1563</v>
      </c>
      <c r="AJ6" s="732">
        <f t="shared" ref="AJ6:AO6" si="4">+AJ7+AJ14+AJ21+AJ33+AJ44+AJ64+AJ82+AJ106+AJ130</f>
        <v>9712</v>
      </c>
      <c r="AK6" s="732">
        <f t="shared" si="4"/>
        <v>2773</v>
      </c>
      <c r="AL6" s="732">
        <f t="shared" si="4"/>
        <v>32</v>
      </c>
      <c r="AM6" s="732">
        <f>+AM7+AM14+AM21+AM33+AM44+AM64+AM82+AM106+AM130</f>
        <v>2</v>
      </c>
      <c r="AN6" s="732">
        <f t="shared" si="4"/>
        <v>0</v>
      </c>
      <c r="AO6" s="732">
        <f t="shared" si="4"/>
        <v>0</v>
      </c>
      <c r="AP6" s="732">
        <f>+AP7+AP14+AP21+AP33+AP44+AP64+AP82+AP106+AP130</f>
        <v>94903</v>
      </c>
      <c r="AQ6" s="732">
        <f>+AQ7+AQ14+AQ21+AQ33+AQ44+AQ64+AQ82+AQ106+AQ130</f>
        <v>12669</v>
      </c>
      <c r="AR6" s="732">
        <f t="shared" ref="AR6:AV6" si="5">+AR7+AR14+AR21+AR33+AR44+AR64+AR82+AR106+AR130</f>
        <v>702</v>
      </c>
      <c r="AS6" s="732">
        <f t="shared" si="5"/>
        <v>2577</v>
      </c>
      <c r="AT6" s="732">
        <f t="shared" si="5"/>
        <v>4</v>
      </c>
      <c r="AU6" s="732">
        <f t="shared" si="5"/>
        <v>149</v>
      </c>
      <c r="AV6" s="732">
        <f t="shared" si="5"/>
        <v>6</v>
      </c>
      <c r="AW6" s="732">
        <f>SUM(AB6:AV6)</f>
        <v>3699285</v>
      </c>
      <c r="AY6" s="413"/>
      <c r="AZ6" s="413"/>
      <c r="BA6" s="413"/>
      <c r="BB6" s="413"/>
      <c r="BE6" s="445" t="s">
        <v>835</v>
      </c>
      <c r="BF6" s="445">
        <f>AG5</f>
        <v>14</v>
      </c>
      <c r="BG6" s="449">
        <f t="shared" si="0"/>
        <v>0.112</v>
      </c>
    </row>
    <row r="7" spans="1:59" ht="15.75">
      <c r="A7" s="413" t="str">
        <f t="shared" ref="A7:A38" si="6">CONCATENATE(AA8,$AB$4)</f>
        <v>142EPS010</v>
      </c>
      <c r="B7" s="413" t="str">
        <f t="shared" ref="B7:B38" si="7">CONCATENATE(AA8,$AC$4)</f>
        <v>142EPS016</v>
      </c>
      <c r="C7" s="413" t="str">
        <f t="shared" ref="C7:C38" si="8">CONCATENATE(AA8,$AD$4)</f>
        <v>142EPS037</v>
      </c>
      <c r="D7" s="413" t="str">
        <f t="shared" ref="D7:D38" si="9">CONCATENATE(AA8,$AE$4)</f>
        <v>142EPS002</v>
      </c>
      <c r="E7" s="413" t="str">
        <f t="shared" ref="E7:E38" si="10">CONCATENATE(AA8,$AF$4)</f>
        <v>142EPS044</v>
      </c>
      <c r="F7" s="413" t="str">
        <f t="shared" ref="F7:F38" si="11">CONCATENATE(AA8,$AG$4)</f>
        <v>142EPS023</v>
      </c>
      <c r="G7" s="413" t="str">
        <f t="shared" ref="G7:G38" si="12">CONCATENATE(AA8,$AH$4)</f>
        <v>142EPS005</v>
      </c>
      <c r="H7" s="413" t="str">
        <f t="shared" ref="H7:H38" si="13">CONCATENATE(AA8,$AI$4)</f>
        <v>142EPS018</v>
      </c>
      <c r="I7" s="413" t="str">
        <f t="shared" ref="I7:I38" si="14">CONCATENATE(AA8,$AJ$4)</f>
        <v>142EAS016</v>
      </c>
      <c r="J7" s="413" t="str">
        <f t="shared" ref="J7:J38" si="15">CONCATENATE(AA8,$AK$4)</f>
        <v>142EAS027</v>
      </c>
      <c r="K7" s="413" t="str">
        <f t="shared" ref="K7:K38" si="16">CONCATENATE(AA8,$AL$4)</f>
        <v>142EPS017</v>
      </c>
      <c r="L7" s="413" t="str">
        <f t="shared" ref="L7:L38" si="17">CONCATENATE(AA8,$AM$4)</f>
        <v>142EPS033</v>
      </c>
      <c r="M7" s="413" t="str">
        <f t="shared" ref="M7:M38" si="18">CONCATENATE(AA8,$AN$4)</f>
        <v>142EPS001</v>
      </c>
      <c r="N7" s="413" t="str">
        <f t="shared" ref="N7:N38" si="19">CONCATENATE(AA8,$AO$4)</f>
        <v>142EPS008</v>
      </c>
      <c r="O7" s="413" t="str">
        <f t="shared" ref="O7:O38" si="20">CONCATENATE(AA8,$AP$4)</f>
        <v>142EPS040</v>
      </c>
      <c r="P7" s="413" t="str">
        <f t="shared" ref="P7:P38" si="21">CONCATENATE(AA8,$AQ$4)</f>
        <v>142ESSC24</v>
      </c>
      <c r="Q7" s="413" t="e">
        <f>CONCATENATE(AA8,#REF!)</f>
        <v>#REF!</v>
      </c>
      <c r="R7" s="413" t="str">
        <f t="shared" ref="R7:R38" si="22">CONCATENATE(AA8,$AR$4)</f>
        <v>142ESSC91</v>
      </c>
      <c r="S7" s="413" t="str">
        <f t="shared" ref="S7:S38" si="23">CONCATENATE(AA8,$AS$4)</f>
        <v>142ESSC02</v>
      </c>
      <c r="T7" s="413" t="str">
        <f t="shared" ref="T7:T38" si="24">CONCATENATE(AA8,$AT$4)</f>
        <v>142ESSC62</v>
      </c>
      <c r="U7" s="413" t="e">
        <f>CONCATENATE(AA8,#REF!)</f>
        <v>#REF!</v>
      </c>
      <c r="V7" s="413" t="str">
        <f t="shared" ref="V7:V38" si="25">CONCATENATE(AA8,$AU$4)</f>
        <v>142EPSIC3</v>
      </c>
      <c r="W7" s="413" t="str">
        <f t="shared" ref="W7:W38" si="26">CONCATENATE(AA8,$AV$4)</f>
        <v>142CCFC55</v>
      </c>
      <c r="X7" s="413" t="e">
        <f>CONCATENATE(AA8,#REF!)</f>
        <v>#REF!</v>
      </c>
      <c r="Y7" s="718" t="s">
        <v>242</v>
      </c>
      <c r="Z7" s="719"/>
      <c r="AA7" s="717"/>
      <c r="AB7" s="710">
        <f t="shared" ref="AB7:AV7" si="27">SUM(AB8:AB13)</f>
        <v>0</v>
      </c>
      <c r="AC7" s="710">
        <f t="shared" si="27"/>
        <v>2</v>
      </c>
      <c r="AD7" s="710">
        <f t="shared" si="27"/>
        <v>5409</v>
      </c>
      <c r="AE7" s="710">
        <f t="shared" si="27"/>
        <v>11</v>
      </c>
      <c r="AF7" s="710">
        <f t="shared" si="27"/>
        <v>19602</v>
      </c>
      <c r="AG7" s="710">
        <f t="shared" si="27"/>
        <v>0</v>
      </c>
      <c r="AH7" s="710">
        <f t="shared" si="27"/>
        <v>16</v>
      </c>
      <c r="AI7" s="710">
        <f t="shared" si="27"/>
        <v>1</v>
      </c>
      <c r="AJ7" s="710">
        <f t="shared" si="27"/>
        <v>0</v>
      </c>
      <c r="AK7" s="710">
        <f t="shared" si="27"/>
        <v>266</v>
      </c>
      <c r="AL7" s="710">
        <f t="shared" si="27"/>
        <v>0</v>
      </c>
      <c r="AM7" s="710">
        <f t="shared" si="27"/>
        <v>0</v>
      </c>
      <c r="AN7" s="710">
        <f t="shared" si="27"/>
        <v>0</v>
      </c>
      <c r="AO7" s="710">
        <f t="shared" si="27"/>
        <v>0</v>
      </c>
      <c r="AP7" s="710">
        <f t="shared" si="27"/>
        <v>1601</v>
      </c>
      <c r="AQ7" s="710">
        <f t="shared" si="27"/>
        <v>0</v>
      </c>
      <c r="AR7" s="710">
        <f t="shared" si="27"/>
        <v>46</v>
      </c>
      <c r="AS7" s="710">
        <f t="shared" si="27"/>
        <v>129</v>
      </c>
      <c r="AT7" s="710">
        <f t="shared" si="27"/>
        <v>0</v>
      </c>
      <c r="AU7" s="710">
        <f t="shared" si="27"/>
        <v>0</v>
      </c>
      <c r="AV7" s="710">
        <f t="shared" si="27"/>
        <v>1</v>
      </c>
      <c r="AW7" s="733">
        <f>SUM(AB7:AV7)</f>
        <v>27084</v>
      </c>
      <c r="AX7" s="418" t="s">
        <v>302</v>
      </c>
      <c r="AY7" s="490" t="s">
        <v>301</v>
      </c>
      <c r="AZ7" s="490" t="s">
        <v>226</v>
      </c>
      <c r="BA7" s="490" t="s">
        <v>890</v>
      </c>
      <c r="BB7" s="490" t="s">
        <v>233</v>
      </c>
      <c r="BE7" s="421" t="s">
        <v>834</v>
      </c>
      <c r="BF7" s="445">
        <f>AH5</f>
        <v>47</v>
      </c>
      <c r="BG7" s="449">
        <f t="shared" si="0"/>
        <v>0.376</v>
      </c>
    </row>
    <row r="8" spans="1:59">
      <c r="A8" s="413" t="str">
        <f t="shared" si="6"/>
        <v>425EPS010</v>
      </c>
      <c r="B8" s="413" t="str">
        <f t="shared" si="7"/>
        <v>425EPS016</v>
      </c>
      <c r="C8" s="413" t="str">
        <f t="shared" si="8"/>
        <v>425EPS037</v>
      </c>
      <c r="D8" s="413" t="str">
        <f t="shared" si="9"/>
        <v>425EPS002</v>
      </c>
      <c r="E8" s="413" t="str">
        <f t="shared" si="10"/>
        <v>425EPS044</v>
      </c>
      <c r="F8" s="413" t="str">
        <f t="shared" si="11"/>
        <v>425EPS023</v>
      </c>
      <c r="G8" s="413" t="str">
        <f t="shared" si="12"/>
        <v>425EPS005</v>
      </c>
      <c r="H8" s="413" t="str">
        <f t="shared" si="13"/>
        <v>425EPS018</v>
      </c>
      <c r="I8" s="413" t="str">
        <f t="shared" si="14"/>
        <v>425EAS016</v>
      </c>
      <c r="J8" s="413" t="str">
        <f t="shared" si="15"/>
        <v>425EAS027</v>
      </c>
      <c r="K8" s="413" t="str">
        <f t="shared" si="16"/>
        <v>425EPS017</v>
      </c>
      <c r="L8" s="413" t="str">
        <f t="shared" si="17"/>
        <v>425EPS033</v>
      </c>
      <c r="M8" s="413" t="str">
        <f t="shared" si="18"/>
        <v>425EPS001</v>
      </c>
      <c r="N8" s="413" t="str">
        <f t="shared" si="19"/>
        <v>425EPS008</v>
      </c>
      <c r="O8" s="413" t="str">
        <f t="shared" si="20"/>
        <v>425EPS040</v>
      </c>
      <c r="P8" s="413" t="str">
        <f t="shared" si="21"/>
        <v>425ESSC24</v>
      </c>
      <c r="Q8" s="413" t="e">
        <f>CONCATENATE(AA9,#REF!)</f>
        <v>#REF!</v>
      </c>
      <c r="R8" s="413" t="str">
        <f t="shared" si="22"/>
        <v>425ESSC91</v>
      </c>
      <c r="S8" s="413" t="str">
        <f t="shared" si="23"/>
        <v>425ESSC02</v>
      </c>
      <c r="T8" s="413" t="str">
        <f t="shared" si="24"/>
        <v>425ESSC62</v>
      </c>
      <c r="U8" s="413" t="e">
        <f>CONCATENATE(AA9,#REF!)</f>
        <v>#REF!</v>
      </c>
      <c r="V8" s="413" t="str">
        <f t="shared" si="25"/>
        <v>425EPSIC3</v>
      </c>
      <c r="W8" s="413" t="str">
        <f t="shared" si="26"/>
        <v>425CCFC55</v>
      </c>
      <c r="X8" s="413" t="e">
        <f>CONCATENATE(AA9,#REF!)</f>
        <v>#REF!</v>
      </c>
      <c r="Y8" s="720" t="s">
        <v>77</v>
      </c>
      <c r="Z8" s="720" t="s">
        <v>242</v>
      </c>
      <c r="AA8" s="720">
        <v>142</v>
      </c>
      <c r="AB8" s="708">
        <f>IFERROR(VLOOKUP(A7,$AX$8:$BB$949,5,0),0)</f>
        <v>0</v>
      </c>
      <c r="AC8" s="708">
        <f>IFERROR(VLOOKUP(B7,$AX$8:$BB$949,5,0),0)</f>
        <v>0</v>
      </c>
      <c r="AD8" s="708">
        <f>IFERROR(VLOOKUP(C7,$AX$8:$BB$949,5,0),0)</f>
        <v>234</v>
      </c>
      <c r="AE8" s="708">
        <f>IFERROR(VLOOKUP(D7,$AX$8:$BB$949,5,0),0)</f>
        <v>0</v>
      </c>
      <c r="AF8" s="708">
        <f>IFERROR(VLOOKUP(E7,$AX$8:$BB$949,5,0),0)</f>
        <v>542</v>
      </c>
      <c r="AG8" s="708">
        <f>IFERROR(VLOOKUP(F7,$AX$8:$BB$949,5,0),0)</f>
        <v>0</v>
      </c>
      <c r="AH8" s="708">
        <f>IFERROR(VLOOKUP(G7,$AX$8:$BB$949,5,0),0)</f>
        <v>0</v>
      </c>
      <c r="AI8" s="708">
        <f>IFERROR(VLOOKUP(H7,$AX$8:$BB$949,5,0),0)</f>
        <v>0</v>
      </c>
      <c r="AJ8" s="708">
        <f>IFERROR(VLOOKUP(I7,$AX$8:$BB$949,5,0),0)</f>
        <v>0</v>
      </c>
      <c r="AK8" s="708">
        <f>IFERROR(VLOOKUP(J7,$AX$8:$BB$949,5,0),0)</f>
        <v>53</v>
      </c>
      <c r="AL8" s="708">
        <f>IFERROR(VLOOKUP(K7,$AX$8:$BB$949,5,0),0)</f>
        <v>0</v>
      </c>
      <c r="AM8" s="708">
        <f>IFERROR(VLOOKUP(L7,$AX$8:$BB$949,5,0),0)</f>
        <v>0</v>
      </c>
      <c r="AN8" s="708">
        <f>IFERROR(VLOOKUP(M7,$AX$8:$BB$949,5,0),0)</f>
        <v>0</v>
      </c>
      <c r="AO8" s="708">
        <f>IFERROR(VLOOKUP(N7,$AX$8:$BB$949,5,0),0)</f>
        <v>0</v>
      </c>
      <c r="AP8" s="708">
        <f>IFERROR(VLOOKUP(O7,$AX$8:$BB$949,5,0),0)</f>
        <v>76</v>
      </c>
      <c r="AQ8" s="708">
        <f>IFERROR(VLOOKUP(P7,$AX$8:$BB$949,5,0),0)</f>
        <v>0</v>
      </c>
      <c r="AR8" s="708">
        <f>IFERROR(VLOOKUP(R7,$AX$8:$BB$949,5,0),0)</f>
        <v>0</v>
      </c>
      <c r="AS8" s="708">
        <f>IFERROR(VLOOKUP(S7,$AX$8:$BB$949,5,0),0)</f>
        <v>0</v>
      </c>
      <c r="AT8" s="708">
        <f>IFERROR(VLOOKUP(T7,$AX$8:$BB$949,5,0),0)</f>
        <v>0</v>
      </c>
      <c r="AU8" s="708">
        <f>IFERROR(VLOOKUP(V7,$AX$8:$BB$949,5,0),0)</f>
        <v>0</v>
      </c>
      <c r="AV8" s="708">
        <f>IFERROR(VLOOKUP(W7,$AX$8:$BB$949,5,0),0)</f>
        <v>0</v>
      </c>
      <c r="AW8" s="734">
        <f>SUM(AB8:AV8)</f>
        <v>905</v>
      </c>
      <c r="AX8" s="419" t="str">
        <f>CONCATENATE(AZ8,BA8)</f>
        <v>142EAS027</v>
      </c>
      <c r="AY8" s="491" t="s">
        <v>254</v>
      </c>
      <c r="AZ8" s="493">
        <v>142</v>
      </c>
      <c r="BA8" s="491" t="s">
        <v>212</v>
      </c>
      <c r="BB8" s="492">
        <v>53</v>
      </c>
      <c r="BE8" s="421" t="s">
        <v>833</v>
      </c>
      <c r="BF8" s="445">
        <f>AI5</f>
        <v>21</v>
      </c>
      <c r="BG8" s="449">
        <f t="shared" si="0"/>
        <v>0.16800000000000001</v>
      </c>
    </row>
    <row r="9" spans="1:59">
      <c r="A9" s="413" t="str">
        <f t="shared" si="6"/>
        <v>579EPS010</v>
      </c>
      <c r="B9" s="413" t="str">
        <f t="shared" si="7"/>
        <v>579EPS016</v>
      </c>
      <c r="C9" s="413" t="str">
        <f t="shared" si="8"/>
        <v>579EPS037</v>
      </c>
      <c r="D9" s="413" t="str">
        <f t="shared" si="9"/>
        <v>579EPS002</v>
      </c>
      <c r="E9" s="413" t="str">
        <f t="shared" si="10"/>
        <v>579EPS044</v>
      </c>
      <c r="F9" s="413" t="str">
        <f t="shared" si="11"/>
        <v>579EPS023</v>
      </c>
      <c r="G9" s="413" t="str">
        <f t="shared" si="12"/>
        <v>579EPS005</v>
      </c>
      <c r="H9" s="413" t="str">
        <f t="shared" si="13"/>
        <v>579EPS018</v>
      </c>
      <c r="I9" s="413" t="str">
        <f t="shared" si="14"/>
        <v>579EAS016</v>
      </c>
      <c r="J9" s="413" t="str">
        <f t="shared" si="15"/>
        <v>579EAS027</v>
      </c>
      <c r="K9" s="413" t="str">
        <f t="shared" si="16"/>
        <v>579EPS017</v>
      </c>
      <c r="L9" s="413" t="str">
        <f t="shared" si="17"/>
        <v>579EPS033</v>
      </c>
      <c r="M9" s="413" t="str">
        <f t="shared" si="18"/>
        <v>579EPS001</v>
      </c>
      <c r="N9" s="413" t="str">
        <f t="shared" si="19"/>
        <v>579EPS008</v>
      </c>
      <c r="O9" s="413" t="str">
        <f t="shared" si="20"/>
        <v>579EPS040</v>
      </c>
      <c r="P9" s="413" t="str">
        <f t="shared" si="21"/>
        <v>579ESSC24</v>
      </c>
      <c r="Q9" s="413" t="e">
        <f>CONCATENATE(AA10,#REF!)</f>
        <v>#REF!</v>
      </c>
      <c r="R9" s="413" t="str">
        <f t="shared" si="22"/>
        <v>579ESSC91</v>
      </c>
      <c r="S9" s="413" t="str">
        <f t="shared" si="23"/>
        <v>579ESSC02</v>
      </c>
      <c r="T9" s="413" t="str">
        <f t="shared" si="24"/>
        <v>579ESSC62</v>
      </c>
      <c r="U9" s="413" t="e">
        <f>CONCATENATE(AA10,#REF!)</f>
        <v>#REF!</v>
      </c>
      <c r="V9" s="413" t="str">
        <f t="shared" si="25"/>
        <v>579EPSIC3</v>
      </c>
      <c r="W9" s="413" t="str">
        <f t="shared" si="26"/>
        <v>579CCFC55</v>
      </c>
      <c r="X9" s="413" t="e">
        <f>CONCATENATE(AA10,#REF!)</f>
        <v>#REF!</v>
      </c>
      <c r="Y9" s="720" t="s">
        <v>49</v>
      </c>
      <c r="Z9" s="720" t="s">
        <v>242</v>
      </c>
      <c r="AA9" s="720">
        <v>425</v>
      </c>
      <c r="AB9" s="708">
        <f>IFERROR(VLOOKUP(A8,$AX$8:$BB$949,5,0),0)</f>
        <v>0</v>
      </c>
      <c r="AC9" s="708">
        <f>IFERROR(VLOOKUP(B8,$AX$8:$BB$949,5,0),0)</f>
        <v>0</v>
      </c>
      <c r="AD9" s="708">
        <f>IFERROR(VLOOKUP(C8,$AX$8:$BB$949,5,0),0)</f>
        <v>447</v>
      </c>
      <c r="AE9" s="708">
        <f>IFERROR(VLOOKUP(D8,$AX$8:$BB$949,5,0),0)</f>
        <v>0</v>
      </c>
      <c r="AF9" s="708">
        <f>IFERROR(VLOOKUP(E8,$AX$8:$BB$949,5,0),0)</f>
        <v>1166</v>
      </c>
      <c r="AG9" s="708">
        <f>IFERROR(VLOOKUP(F8,$AX$8:$BB$949,5,0),0)</f>
        <v>0</v>
      </c>
      <c r="AH9" s="708">
        <f>IFERROR(VLOOKUP(G8,$AX$8:$BB$949,5,0),0)</f>
        <v>1</v>
      </c>
      <c r="AI9" s="708">
        <f>IFERROR(VLOOKUP(H8,$AX$8:$BB$949,5,0),0)</f>
        <v>0</v>
      </c>
      <c r="AJ9" s="708">
        <f>IFERROR(VLOOKUP(I8,$AX$8:$BB$949,5,0),0)</f>
        <v>0</v>
      </c>
      <c r="AK9" s="708">
        <f>IFERROR(VLOOKUP(J8,$AX$8:$BB$949,5,0),0)</f>
        <v>0</v>
      </c>
      <c r="AL9" s="708">
        <f>IFERROR(VLOOKUP(K8,$AX$8:$BB$949,5,0),0)</f>
        <v>0</v>
      </c>
      <c r="AM9" s="708">
        <f>IFERROR(VLOOKUP(L8,$AX$8:$BB$949,5,0),0)</f>
        <v>0</v>
      </c>
      <c r="AN9" s="708">
        <f>IFERROR(VLOOKUP(M8,$AX$8:$BB$949,5,0),0)</f>
        <v>0</v>
      </c>
      <c r="AO9" s="708">
        <f>IFERROR(VLOOKUP(N8,$AX$8:$BB$949,5,0),0)</f>
        <v>0</v>
      </c>
      <c r="AP9" s="708">
        <f>IFERROR(VLOOKUP(O8,$AX$8:$BB$949,5,0),0)</f>
        <v>247</v>
      </c>
      <c r="AQ9" s="708">
        <f>IFERROR(VLOOKUP(P8,$AX$8:$BB$949,5,0),0)</f>
        <v>0</v>
      </c>
      <c r="AR9" s="708">
        <f>IFERROR(VLOOKUP(R8,$AX$8:$BB$949,5,0),0)</f>
        <v>0</v>
      </c>
      <c r="AS9" s="708">
        <f>IFERROR(VLOOKUP(S8,$AX$8:$BB$949,5,0),0)</f>
        <v>0</v>
      </c>
      <c r="AT9" s="708">
        <f>IFERROR(VLOOKUP(T8,$AX$8:$BB$949,5,0),0)</f>
        <v>0</v>
      </c>
      <c r="AU9" s="708">
        <f>IFERROR(VLOOKUP(V8,$AX$8:$BB$949,5,0),0)</f>
        <v>0</v>
      </c>
      <c r="AV9" s="708">
        <f>IFERROR(VLOOKUP(W8,$AX$8:$BB$949,5,0),0)</f>
        <v>0</v>
      </c>
      <c r="AW9" s="734">
        <f>SUM(AB9:AV9)</f>
        <v>1861</v>
      </c>
      <c r="AX9" s="419" t="str">
        <f t="shared" ref="AX9:AX72" si="28">CONCATENATE(AZ9,BA9)</f>
        <v>142EPS037</v>
      </c>
      <c r="AY9" s="491" t="s">
        <v>254</v>
      </c>
      <c r="AZ9" s="493">
        <v>142</v>
      </c>
      <c r="BA9" s="491" t="s">
        <v>203</v>
      </c>
      <c r="BB9" s="492">
        <v>234</v>
      </c>
      <c r="BE9" s="421" t="s">
        <v>832</v>
      </c>
      <c r="BF9" s="445">
        <f>AJ5</f>
        <v>52</v>
      </c>
      <c r="BG9" s="449">
        <f t="shared" si="0"/>
        <v>0.41599999999999998</v>
      </c>
    </row>
    <row r="10" spans="1:59">
      <c r="A10" s="413" t="str">
        <f t="shared" si="6"/>
        <v>585EPS010</v>
      </c>
      <c r="B10" s="413" t="str">
        <f t="shared" si="7"/>
        <v>585EPS016</v>
      </c>
      <c r="C10" s="413" t="str">
        <f t="shared" si="8"/>
        <v>585EPS037</v>
      </c>
      <c r="D10" s="413" t="str">
        <f t="shared" si="9"/>
        <v>585EPS002</v>
      </c>
      <c r="E10" s="413" t="str">
        <f t="shared" si="10"/>
        <v>585EPS044</v>
      </c>
      <c r="F10" s="413" t="str">
        <f t="shared" si="11"/>
        <v>585EPS023</v>
      </c>
      <c r="G10" s="413" t="str">
        <f t="shared" si="12"/>
        <v>585EPS005</v>
      </c>
      <c r="H10" s="413" t="str">
        <f t="shared" si="13"/>
        <v>585EPS018</v>
      </c>
      <c r="I10" s="413" t="str">
        <f t="shared" si="14"/>
        <v>585EAS016</v>
      </c>
      <c r="J10" s="413" t="str">
        <f t="shared" si="15"/>
        <v>585EAS027</v>
      </c>
      <c r="K10" s="413" t="str">
        <f t="shared" si="16"/>
        <v>585EPS017</v>
      </c>
      <c r="L10" s="413" t="str">
        <f t="shared" si="17"/>
        <v>585EPS033</v>
      </c>
      <c r="M10" s="413" t="str">
        <f t="shared" si="18"/>
        <v>585EPS001</v>
      </c>
      <c r="N10" s="413" t="str">
        <f t="shared" si="19"/>
        <v>585EPS008</v>
      </c>
      <c r="O10" s="413" t="str">
        <f t="shared" si="20"/>
        <v>585EPS040</v>
      </c>
      <c r="P10" s="413" t="str">
        <f t="shared" si="21"/>
        <v>585ESSC24</v>
      </c>
      <c r="Q10" s="413" t="e">
        <f>CONCATENATE(AA11,#REF!)</f>
        <v>#REF!</v>
      </c>
      <c r="R10" s="413" t="str">
        <f t="shared" si="22"/>
        <v>585ESSC91</v>
      </c>
      <c r="S10" s="413" t="str">
        <f t="shared" si="23"/>
        <v>585ESSC02</v>
      </c>
      <c r="T10" s="413" t="str">
        <f t="shared" si="24"/>
        <v>585ESSC62</v>
      </c>
      <c r="U10" s="413" t="e">
        <f>CONCATENATE(AA11,#REF!)</f>
        <v>#REF!</v>
      </c>
      <c r="V10" s="413" t="str">
        <f t="shared" si="25"/>
        <v>585EPSIC3</v>
      </c>
      <c r="W10" s="413" t="str">
        <f t="shared" si="26"/>
        <v>585CCFC55</v>
      </c>
      <c r="X10" s="413" t="e">
        <f>CONCATENATE(AA11,#REF!)</f>
        <v>#REF!</v>
      </c>
      <c r="Y10" s="720" t="s">
        <v>123</v>
      </c>
      <c r="Z10" s="720" t="s">
        <v>242</v>
      </c>
      <c r="AA10" s="720">
        <v>579</v>
      </c>
      <c r="AB10" s="708">
        <f>IFERROR(VLOOKUP(A9,$AX$8:$BB$949,5,0),0)</f>
        <v>0</v>
      </c>
      <c r="AC10" s="708">
        <f>IFERROR(VLOOKUP(B9,$AX$8:$BB$949,5,0),0)</f>
        <v>1</v>
      </c>
      <c r="AD10" s="708">
        <f>IFERROR(VLOOKUP(C9,$AX$8:$BB$949,5,0),0)</f>
        <v>2266</v>
      </c>
      <c r="AE10" s="708">
        <f>IFERROR(VLOOKUP(D9,$AX$8:$BB$949,5,0),0)</f>
        <v>2</v>
      </c>
      <c r="AF10" s="708">
        <f>IFERROR(VLOOKUP(E9,$AX$8:$BB$949,5,0),0)</f>
        <v>14264</v>
      </c>
      <c r="AG10" s="708">
        <f>IFERROR(VLOOKUP(F9,$AX$8:$BB$949,5,0),0)</f>
        <v>0</v>
      </c>
      <c r="AH10" s="708">
        <f>IFERROR(VLOOKUP(G9,$AX$8:$BB$949,5,0),0)</f>
        <v>0</v>
      </c>
      <c r="AI10" s="708">
        <f>IFERROR(VLOOKUP(H9,$AX$8:$BB$949,5,0),0)</f>
        <v>1</v>
      </c>
      <c r="AJ10" s="708">
        <f>IFERROR(VLOOKUP(I9,$AX$8:$BB$949,5,0),0)</f>
        <v>0</v>
      </c>
      <c r="AK10" s="708">
        <f>IFERROR(VLOOKUP(J9,$AX$8:$BB$949,5,0),0)</f>
        <v>207</v>
      </c>
      <c r="AL10" s="708">
        <f>IFERROR(VLOOKUP(K9,$AX$8:$BB$949,5,0),0)</f>
        <v>0</v>
      </c>
      <c r="AM10" s="708">
        <f>IFERROR(VLOOKUP(L9,$AX$8:$BB$949,5,0),0)</f>
        <v>0</v>
      </c>
      <c r="AN10" s="708">
        <f>IFERROR(VLOOKUP(M9,$AX$8:$BB$949,5,0),0)</f>
        <v>0</v>
      </c>
      <c r="AO10" s="708">
        <f>IFERROR(VLOOKUP(N9,$AX$8:$BB$949,5,0),0)</f>
        <v>0</v>
      </c>
      <c r="AP10" s="708">
        <f>IFERROR(VLOOKUP(O9,$AX$8:$BB$949,5,0),0)</f>
        <v>586</v>
      </c>
      <c r="AQ10" s="708">
        <f>IFERROR(VLOOKUP(P9,$AX$8:$BB$949,5,0),0)</f>
        <v>0</v>
      </c>
      <c r="AR10" s="708">
        <f>IFERROR(VLOOKUP(R9,$AX$8:$BB$949,5,0),0)</f>
        <v>0</v>
      </c>
      <c r="AS10" s="708">
        <f>IFERROR(VLOOKUP(S9,$AX$8:$BB$949,5,0),0)</f>
        <v>123</v>
      </c>
      <c r="AT10" s="708">
        <f>IFERROR(VLOOKUP(T9,$AX$8:$BB$949,5,0),0)</f>
        <v>0</v>
      </c>
      <c r="AU10" s="708">
        <f>IFERROR(VLOOKUP(V9,$AX$8:$BB$949,5,0),0)</f>
        <v>0</v>
      </c>
      <c r="AV10" s="708">
        <f>IFERROR(VLOOKUP(W9,$AX$8:$BB$949,5,0),0)</f>
        <v>1</v>
      </c>
      <c r="AW10" s="734">
        <f>SUM(AB10:AV10)</f>
        <v>17451</v>
      </c>
      <c r="AX10" s="419" t="str">
        <f t="shared" si="28"/>
        <v>142EPS040</v>
      </c>
      <c r="AY10" s="491" t="s">
        <v>254</v>
      </c>
      <c r="AZ10" s="493">
        <v>142</v>
      </c>
      <c r="BA10" s="491" t="s">
        <v>891</v>
      </c>
      <c r="BB10" s="492">
        <v>76</v>
      </c>
      <c r="BE10" s="421" t="s">
        <v>831</v>
      </c>
      <c r="BF10" s="445">
        <f>AK5</f>
        <v>12</v>
      </c>
      <c r="BG10" s="449">
        <f t="shared" si="0"/>
        <v>9.6000000000000002E-2</v>
      </c>
    </row>
    <row r="11" spans="1:59">
      <c r="A11" s="413" t="str">
        <f t="shared" si="6"/>
        <v>591EPS010</v>
      </c>
      <c r="B11" s="413" t="str">
        <f t="shared" si="7"/>
        <v>591EPS016</v>
      </c>
      <c r="C11" s="413" t="str">
        <f t="shared" si="8"/>
        <v>591EPS037</v>
      </c>
      <c r="D11" s="413" t="str">
        <f t="shared" si="9"/>
        <v>591EPS002</v>
      </c>
      <c r="E11" s="413" t="str">
        <f t="shared" si="10"/>
        <v>591EPS044</v>
      </c>
      <c r="F11" s="413" t="str">
        <f t="shared" si="11"/>
        <v>591EPS023</v>
      </c>
      <c r="G11" s="413" t="str">
        <f t="shared" si="12"/>
        <v>591EPS005</v>
      </c>
      <c r="H11" s="413" t="str">
        <f t="shared" si="13"/>
        <v>591EPS018</v>
      </c>
      <c r="I11" s="413" t="str">
        <f t="shared" si="14"/>
        <v>591EAS016</v>
      </c>
      <c r="J11" s="413" t="str">
        <f t="shared" si="15"/>
        <v>591EAS027</v>
      </c>
      <c r="K11" s="413" t="str">
        <f t="shared" si="16"/>
        <v>591EPS017</v>
      </c>
      <c r="L11" s="413" t="str">
        <f t="shared" si="17"/>
        <v>591EPS033</v>
      </c>
      <c r="M11" s="413" t="str">
        <f t="shared" si="18"/>
        <v>591EPS001</v>
      </c>
      <c r="N11" s="413" t="str">
        <f t="shared" si="19"/>
        <v>591EPS008</v>
      </c>
      <c r="O11" s="413" t="str">
        <f t="shared" si="20"/>
        <v>591EPS040</v>
      </c>
      <c r="P11" s="413" t="str">
        <f t="shared" si="21"/>
        <v>591ESSC24</v>
      </c>
      <c r="Q11" s="413" t="e">
        <f>CONCATENATE(AA12,#REF!)</f>
        <v>#REF!</v>
      </c>
      <c r="R11" s="413" t="str">
        <f t="shared" si="22"/>
        <v>591ESSC91</v>
      </c>
      <c r="S11" s="413" t="str">
        <f t="shared" si="23"/>
        <v>591ESSC02</v>
      </c>
      <c r="T11" s="413" t="str">
        <f t="shared" si="24"/>
        <v>591ESSC62</v>
      </c>
      <c r="U11" s="413" t="e">
        <f>CONCATENATE(AA12,#REF!)</f>
        <v>#REF!</v>
      </c>
      <c r="V11" s="413" t="str">
        <f t="shared" si="25"/>
        <v>591EPSIC3</v>
      </c>
      <c r="W11" s="413" t="str">
        <f t="shared" si="26"/>
        <v>591CCFC55</v>
      </c>
      <c r="X11" s="413" t="e">
        <f>CONCATENATE(AA12,#REF!)</f>
        <v>#REF!</v>
      </c>
      <c r="Y11" s="720" t="s">
        <v>21</v>
      </c>
      <c r="Z11" s="720" t="s">
        <v>242</v>
      </c>
      <c r="AA11" s="720">
        <v>585</v>
      </c>
      <c r="AB11" s="708">
        <f>IFERROR(VLOOKUP(A10,$AX$8:$BB$949,5,0),0)</f>
        <v>0</v>
      </c>
      <c r="AC11" s="708">
        <f>IFERROR(VLOOKUP(B10,$AX$8:$BB$949,5,0),0)</f>
        <v>1</v>
      </c>
      <c r="AD11" s="708">
        <f>IFERROR(VLOOKUP(C10,$AX$8:$BB$949,5,0),0)</f>
        <v>938</v>
      </c>
      <c r="AE11" s="708">
        <f>IFERROR(VLOOKUP(D10,$AX$8:$BB$949,5,0),0)</f>
        <v>0</v>
      </c>
      <c r="AF11" s="708">
        <f>IFERROR(VLOOKUP(E10,$AX$8:$BB$949,5,0),0)</f>
        <v>2295</v>
      </c>
      <c r="AG11" s="708">
        <f>IFERROR(VLOOKUP(F10,$AX$8:$BB$949,5,0),0)</f>
        <v>0</v>
      </c>
      <c r="AH11" s="708">
        <f>IFERROR(VLOOKUP(G10,$AX$8:$BB$949,5,0),0)</f>
        <v>1</v>
      </c>
      <c r="AI11" s="708">
        <f>IFERROR(VLOOKUP(H10,$AX$8:$BB$949,5,0),0)</f>
        <v>0</v>
      </c>
      <c r="AJ11" s="708">
        <f>IFERROR(VLOOKUP(I10,$AX$8:$BB$949,5,0),0)</f>
        <v>0</v>
      </c>
      <c r="AK11" s="708">
        <f>IFERROR(VLOOKUP(J10,$AX$8:$BB$949,5,0),0)</f>
        <v>6</v>
      </c>
      <c r="AL11" s="708">
        <f>IFERROR(VLOOKUP(K10,$AX$8:$BB$949,5,0),0)</f>
        <v>0</v>
      </c>
      <c r="AM11" s="708">
        <f>IFERROR(VLOOKUP(L10,$AX$8:$BB$949,5,0),0)</f>
        <v>0</v>
      </c>
      <c r="AN11" s="708">
        <f>IFERROR(VLOOKUP(M10,$AX$8:$BB$949,5,0),0)</f>
        <v>0</v>
      </c>
      <c r="AO11" s="708">
        <f>IFERROR(VLOOKUP(N10,$AX$8:$BB$949,5,0),0)</f>
        <v>0</v>
      </c>
      <c r="AP11" s="708">
        <f>IFERROR(VLOOKUP(O10,$AX$8:$BB$949,5,0),0)</f>
        <v>228</v>
      </c>
      <c r="AQ11" s="708">
        <f>IFERROR(VLOOKUP(P10,$AX$8:$BB$949,5,0),0)</f>
        <v>0</v>
      </c>
      <c r="AR11" s="708">
        <f>IFERROR(VLOOKUP(R10,$AX$8:$BB$949,5,0),0)</f>
        <v>30</v>
      </c>
      <c r="AS11" s="708">
        <f>IFERROR(VLOOKUP(S10,$AX$8:$BB$949,5,0),0)</f>
        <v>2</v>
      </c>
      <c r="AT11" s="708">
        <f>IFERROR(VLOOKUP(T10,$AX$8:$BB$949,5,0),0)</f>
        <v>0</v>
      </c>
      <c r="AU11" s="708">
        <f>IFERROR(VLOOKUP(V10,$AX$8:$BB$949,5,0),0)</f>
        <v>0</v>
      </c>
      <c r="AV11" s="708">
        <f>IFERROR(VLOOKUP(W10,$AX$8:$BB$949,5,0),0)</f>
        <v>0</v>
      </c>
      <c r="AW11" s="734">
        <f>SUM(AB11:AV11)</f>
        <v>3501</v>
      </c>
      <c r="AX11" s="419" t="str">
        <f t="shared" si="28"/>
        <v>142EPS044</v>
      </c>
      <c r="AY11" s="491" t="s">
        <v>254</v>
      </c>
      <c r="AZ11" s="493">
        <v>142</v>
      </c>
      <c r="BA11" s="491" t="s">
        <v>1071</v>
      </c>
      <c r="BB11" s="492">
        <v>542</v>
      </c>
      <c r="BG11" s="449"/>
    </row>
    <row r="12" spans="1:59">
      <c r="A12" s="413" t="str">
        <f t="shared" si="6"/>
        <v>893EPS010</v>
      </c>
      <c r="B12" s="413" t="str">
        <f t="shared" si="7"/>
        <v>893EPS016</v>
      </c>
      <c r="C12" s="413" t="str">
        <f t="shared" si="8"/>
        <v>893EPS037</v>
      </c>
      <c r="D12" s="413" t="str">
        <f t="shared" si="9"/>
        <v>893EPS002</v>
      </c>
      <c r="E12" s="413" t="str">
        <f t="shared" si="10"/>
        <v>893EPS044</v>
      </c>
      <c r="F12" s="413" t="str">
        <f t="shared" si="11"/>
        <v>893EPS023</v>
      </c>
      <c r="G12" s="413" t="str">
        <f t="shared" si="12"/>
        <v>893EPS005</v>
      </c>
      <c r="H12" s="413" t="str">
        <f t="shared" si="13"/>
        <v>893EPS018</v>
      </c>
      <c r="I12" s="413" t="str">
        <f t="shared" si="14"/>
        <v>893EAS016</v>
      </c>
      <c r="J12" s="413" t="str">
        <f t="shared" si="15"/>
        <v>893EAS027</v>
      </c>
      <c r="K12" s="413" t="str">
        <f t="shared" si="16"/>
        <v>893EPS017</v>
      </c>
      <c r="L12" s="413" t="str">
        <f t="shared" si="17"/>
        <v>893EPS033</v>
      </c>
      <c r="M12" s="413" t="str">
        <f t="shared" si="18"/>
        <v>893EPS001</v>
      </c>
      <c r="N12" s="413" t="str">
        <f t="shared" si="19"/>
        <v>893EPS008</v>
      </c>
      <c r="O12" s="413" t="str">
        <f t="shared" si="20"/>
        <v>893EPS040</v>
      </c>
      <c r="P12" s="413" t="str">
        <f t="shared" si="21"/>
        <v>893ESSC24</v>
      </c>
      <c r="Q12" s="413" t="e">
        <f>CONCATENATE(AA13,#REF!)</f>
        <v>#REF!</v>
      </c>
      <c r="R12" s="413" t="str">
        <f t="shared" si="22"/>
        <v>893ESSC91</v>
      </c>
      <c r="S12" s="413" t="str">
        <f t="shared" si="23"/>
        <v>893ESSC02</v>
      </c>
      <c r="T12" s="413" t="str">
        <f t="shared" si="24"/>
        <v>893ESSC62</v>
      </c>
      <c r="U12" s="413" t="e">
        <f>CONCATENATE(AA13,#REF!)</f>
        <v>#REF!</v>
      </c>
      <c r="V12" s="413" t="str">
        <f t="shared" si="25"/>
        <v>893EPSIC3</v>
      </c>
      <c r="W12" s="413" t="str">
        <f t="shared" si="26"/>
        <v>893CCFC55</v>
      </c>
      <c r="X12" s="413" t="e">
        <f>CONCATENATE(AA13,#REF!)</f>
        <v>#REF!</v>
      </c>
      <c r="Y12" s="720" t="s">
        <v>22</v>
      </c>
      <c r="Z12" s="720" t="s">
        <v>242</v>
      </c>
      <c r="AA12" s="720">
        <v>591</v>
      </c>
      <c r="AB12" s="708">
        <f>IFERROR(VLOOKUP(A11,$AX$8:$BB$949,5,0),0)</f>
        <v>0</v>
      </c>
      <c r="AC12" s="708">
        <f>IFERROR(VLOOKUP(B11,$AX$8:$BB$949,5,0),0)</f>
        <v>0</v>
      </c>
      <c r="AD12" s="708">
        <f>IFERROR(VLOOKUP(C11,$AX$8:$BB$949,5,0),0)</f>
        <v>1377</v>
      </c>
      <c r="AE12" s="708">
        <f>IFERROR(VLOOKUP(D11,$AX$8:$BB$949,5,0),0)</f>
        <v>9</v>
      </c>
      <c r="AF12" s="708">
        <f>IFERROR(VLOOKUP(E11,$AX$8:$BB$949,5,0),0)</f>
        <v>1047</v>
      </c>
      <c r="AG12" s="708">
        <f>IFERROR(VLOOKUP(F11,$AX$8:$BB$949,5,0),0)</f>
        <v>0</v>
      </c>
      <c r="AH12" s="708">
        <f>IFERROR(VLOOKUP(G11,$AX$8:$BB$949,5,0),0)</f>
        <v>0</v>
      </c>
      <c r="AI12" s="708">
        <f>IFERROR(VLOOKUP(H11,$AX$8:$BB$949,5,0),0)</f>
        <v>0</v>
      </c>
      <c r="AJ12" s="708">
        <f>IFERROR(VLOOKUP(I11,$AX$8:$BB$949,5,0),0)</f>
        <v>0</v>
      </c>
      <c r="AK12" s="708">
        <f>IFERROR(VLOOKUP(J11,$AX$8:$BB$949,5,0),0)</f>
        <v>0</v>
      </c>
      <c r="AL12" s="708">
        <f>IFERROR(VLOOKUP(K11,$AX$8:$BB$949,5,0),0)</f>
        <v>0</v>
      </c>
      <c r="AM12" s="708">
        <f>IFERROR(VLOOKUP(L11,$AX$8:$BB$949,5,0),0)</f>
        <v>0</v>
      </c>
      <c r="AN12" s="708">
        <f>IFERROR(VLOOKUP(M11,$AX$8:$BB$949,5,0),0)</f>
        <v>0</v>
      </c>
      <c r="AO12" s="708">
        <f>IFERROR(VLOOKUP(N11,$AX$8:$BB$949,5,0),0)</f>
        <v>0</v>
      </c>
      <c r="AP12" s="708">
        <f>IFERROR(VLOOKUP(O11,$AX$8:$BB$949,5,0),0)</f>
        <v>248</v>
      </c>
      <c r="AQ12" s="708">
        <f>IFERROR(VLOOKUP(P11,$AX$8:$BB$949,5,0),0)</f>
        <v>0</v>
      </c>
      <c r="AR12" s="708">
        <f>IFERROR(VLOOKUP(R11,$AX$8:$BB$949,5,0),0)</f>
        <v>16</v>
      </c>
      <c r="AS12" s="708">
        <f>IFERROR(VLOOKUP(S11,$AX$8:$BB$949,5,0),0)</f>
        <v>1</v>
      </c>
      <c r="AT12" s="708">
        <f>IFERROR(VLOOKUP(T11,$AX$8:$BB$949,5,0),0)</f>
        <v>0</v>
      </c>
      <c r="AU12" s="708">
        <f>IFERROR(VLOOKUP(V11,$AX$8:$BB$949,5,0),0)</f>
        <v>0</v>
      </c>
      <c r="AV12" s="708">
        <f>IFERROR(VLOOKUP(W11,$AX$8:$BB$949,5,0),0)</f>
        <v>0</v>
      </c>
      <c r="AW12" s="734">
        <f>SUM(AB12:AV12)</f>
        <v>2698</v>
      </c>
      <c r="AX12" s="419" t="str">
        <f t="shared" si="28"/>
        <v>425EPS005</v>
      </c>
      <c r="AY12" s="491" t="s">
        <v>254</v>
      </c>
      <c r="AZ12" s="493">
        <v>425</v>
      </c>
      <c r="BA12" s="491" t="s">
        <v>208</v>
      </c>
      <c r="BB12" s="492">
        <v>1</v>
      </c>
      <c r="BG12" s="449"/>
    </row>
    <row r="13" spans="1:59">
      <c r="A13" s="413" t="str">
        <f t="shared" si="6"/>
        <v>EPS010</v>
      </c>
      <c r="B13" s="413" t="str">
        <f t="shared" si="7"/>
        <v>EPS016</v>
      </c>
      <c r="C13" s="413" t="str">
        <f t="shared" si="8"/>
        <v>EPS037</v>
      </c>
      <c r="D13" s="413" t="str">
        <f t="shared" si="9"/>
        <v>EPS002</v>
      </c>
      <c r="E13" s="413" t="str">
        <f t="shared" si="10"/>
        <v>EPS044</v>
      </c>
      <c r="F13" s="413" t="str">
        <f t="shared" si="11"/>
        <v>EPS023</v>
      </c>
      <c r="G13" s="413" t="str">
        <f t="shared" si="12"/>
        <v>EPS005</v>
      </c>
      <c r="H13" s="413" t="str">
        <f t="shared" si="13"/>
        <v>EPS018</v>
      </c>
      <c r="I13" s="413" t="str">
        <f t="shared" si="14"/>
        <v>EAS016</v>
      </c>
      <c r="J13" s="413" t="str">
        <f t="shared" si="15"/>
        <v>EAS027</v>
      </c>
      <c r="K13" s="413" t="str">
        <f t="shared" si="16"/>
        <v>EPS017</v>
      </c>
      <c r="L13" s="413" t="str">
        <f t="shared" si="17"/>
        <v>EPS033</v>
      </c>
      <c r="M13" s="413" t="str">
        <f t="shared" si="18"/>
        <v>EPS001</v>
      </c>
      <c r="N13" s="413" t="str">
        <f t="shared" si="19"/>
        <v>EPS008</v>
      </c>
      <c r="O13" s="413" t="str">
        <f t="shared" si="20"/>
        <v>EPS040</v>
      </c>
      <c r="P13" s="413" t="str">
        <f t="shared" si="21"/>
        <v>ESSC24</v>
      </c>
      <c r="Q13" s="413" t="e">
        <f>CONCATENATE(AA14,#REF!)</f>
        <v>#REF!</v>
      </c>
      <c r="R13" s="413" t="str">
        <f t="shared" si="22"/>
        <v>ESSC91</v>
      </c>
      <c r="S13" s="413" t="str">
        <f t="shared" si="23"/>
        <v>ESSC02</v>
      </c>
      <c r="T13" s="413" t="str">
        <f t="shared" si="24"/>
        <v>ESSC62</v>
      </c>
      <c r="U13" s="413" t="e">
        <f>CONCATENATE(AA14,#REF!)</f>
        <v>#REF!</v>
      </c>
      <c r="V13" s="413" t="str">
        <f t="shared" si="25"/>
        <v>EPSIC3</v>
      </c>
      <c r="W13" s="413" t="str">
        <f t="shared" si="26"/>
        <v>CCFC55</v>
      </c>
      <c r="X13" s="413" t="e">
        <f>CONCATENATE(AA14,#REF!)</f>
        <v>#REF!</v>
      </c>
      <c r="Y13" s="720" t="s">
        <v>106</v>
      </c>
      <c r="Z13" s="720" t="s">
        <v>242</v>
      </c>
      <c r="AA13" s="720">
        <v>893</v>
      </c>
      <c r="AB13" s="708">
        <f>IFERROR(VLOOKUP(A12,$AX$8:$BB$949,5,0),0)</f>
        <v>0</v>
      </c>
      <c r="AC13" s="708">
        <f>IFERROR(VLOOKUP(B12,$AX$8:$BB$949,5,0),0)</f>
        <v>0</v>
      </c>
      <c r="AD13" s="708">
        <f>IFERROR(VLOOKUP(C12,$AX$8:$BB$949,5,0),0)</f>
        <v>147</v>
      </c>
      <c r="AE13" s="708">
        <f>IFERROR(VLOOKUP(D12,$AX$8:$BB$949,5,0),0)</f>
        <v>0</v>
      </c>
      <c r="AF13" s="708">
        <f>IFERROR(VLOOKUP(E12,$AX$8:$BB$949,5,0),0)</f>
        <v>288</v>
      </c>
      <c r="AG13" s="708">
        <f>IFERROR(VLOOKUP(F12,$AX$8:$BB$949,5,0),0)</f>
        <v>0</v>
      </c>
      <c r="AH13" s="708">
        <f>IFERROR(VLOOKUP(G12,$AX$8:$BB$949,5,0),0)</f>
        <v>14</v>
      </c>
      <c r="AI13" s="708">
        <f>IFERROR(VLOOKUP(H12,$AX$8:$BB$949,5,0),0)</f>
        <v>0</v>
      </c>
      <c r="AJ13" s="708">
        <f>IFERROR(VLOOKUP(I12,$AX$8:$BB$949,5,0),0)</f>
        <v>0</v>
      </c>
      <c r="AK13" s="708">
        <f>IFERROR(VLOOKUP(J12,$AX$8:$BB$949,5,0),0)</f>
        <v>0</v>
      </c>
      <c r="AL13" s="708">
        <f>IFERROR(VLOOKUP(K12,$AX$8:$BB$949,5,0),0)</f>
        <v>0</v>
      </c>
      <c r="AM13" s="708">
        <f>IFERROR(VLOOKUP(L12,$AX$8:$BB$949,5,0),0)</f>
        <v>0</v>
      </c>
      <c r="AN13" s="708">
        <f>IFERROR(VLOOKUP(M12,$AX$8:$BB$949,5,0),0)</f>
        <v>0</v>
      </c>
      <c r="AO13" s="708">
        <f>IFERROR(VLOOKUP(N12,$AX$8:$BB$949,5,0),0)</f>
        <v>0</v>
      </c>
      <c r="AP13" s="708">
        <f>IFERROR(VLOOKUP(O12,$AX$8:$BB$949,5,0),0)</f>
        <v>216</v>
      </c>
      <c r="AQ13" s="708">
        <f>IFERROR(VLOOKUP(P12,$AX$8:$BB$949,5,0),0)</f>
        <v>0</v>
      </c>
      <c r="AR13" s="708">
        <f>IFERROR(VLOOKUP(R12,$AX$8:$BB$949,5,0),0)</f>
        <v>0</v>
      </c>
      <c r="AS13" s="708">
        <f>IFERROR(VLOOKUP(S12,$AX$8:$BB$949,5,0),0)</f>
        <v>3</v>
      </c>
      <c r="AT13" s="708">
        <f>IFERROR(VLOOKUP(T12,$AX$8:$BB$949,5,0),0)</f>
        <v>0</v>
      </c>
      <c r="AU13" s="708">
        <f>IFERROR(VLOOKUP(V12,$AX$8:$BB$949,5,0),0)</f>
        <v>0</v>
      </c>
      <c r="AV13" s="708">
        <f>IFERROR(VLOOKUP(W12,$AX$8:$BB$949,5,0),0)</f>
        <v>0</v>
      </c>
      <c r="AW13" s="734">
        <f>SUM(AB13:AV13)</f>
        <v>668</v>
      </c>
      <c r="AX13" s="419" t="str">
        <f t="shared" si="28"/>
        <v>425EPS037</v>
      </c>
      <c r="AY13" s="491" t="s">
        <v>254</v>
      </c>
      <c r="AZ13" s="493">
        <v>425</v>
      </c>
      <c r="BA13" s="491" t="s">
        <v>203</v>
      </c>
      <c r="BB13" s="492">
        <v>447</v>
      </c>
    </row>
    <row r="14" spans="1:59" ht="15.75">
      <c r="A14" s="413" t="str">
        <f t="shared" si="6"/>
        <v>120EPS010</v>
      </c>
      <c r="B14" s="413" t="str">
        <f t="shared" si="7"/>
        <v>120EPS016</v>
      </c>
      <c r="C14" s="413" t="str">
        <f t="shared" si="8"/>
        <v>120EPS037</v>
      </c>
      <c r="D14" s="413" t="str">
        <f t="shared" si="9"/>
        <v>120EPS002</v>
      </c>
      <c r="E14" s="413" t="str">
        <f t="shared" si="10"/>
        <v>120EPS044</v>
      </c>
      <c r="F14" s="413" t="str">
        <f t="shared" si="11"/>
        <v>120EPS023</v>
      </c>
      <c r="G14" s="413" t="str">
        <f t="shared" si="12"/>
        <v>120EPS005</v>
      </c>
      <c r="H14" s="413" t="str">
        <f t="shared" si="13"/>
        <v>120EPS018</v>
      </c>
      <c r="I14" s="413" t="str">
        <f t="shared" si="14"/>
        <v>120EAS016</v>
      </c>
      <c r="J14" s="413" t="str">
        <f t="shared" si="15"/>
        <v>120EAS027</v>
      </c>
      <c r="K14" s="413" t="str">
        <f t="shared" si="16"/>
        <v>120EPS017</v>
      </c>
      <c r="L14" s="413" t="str">
        <f t="shared" si="17"/>
        <v>120EPS033</v>
      </c>
      <c r="M14" s="413" t="str">
        <f t="shared" si="18"/>
        <v>120EPS001</v>
      </c>
      <c r="N14" s="413" t="str">
        <f t="shared" si="19"/>
        <v>120EPS008</v>
      </c>
      <c r="O14" s="413" t="str">
        <f t="shared" si="20"/>
        <v>120EPS040</v>
      </c>
      <c r="P14" s="413" t="str">
        <f t="shared" si="21"/>
        <v>120ESSC24</v>
      </c>
      <c r="Q14" s="413" t="e">
        <f>CONCATENATE(AA15,#REF!)</f>
        <v>#REF!</v>
      </c>
      <c r="R14" s="413" t="str">
        <f t="shared" si="22"/>
        <v>120ESSC91</v>
      </c>
      <c r="S14" s="413" t="str">
        <f t="shared" si="23"/>
        <v>120ESSC02</v>
      </c>
      <c r="T14" s="413" t="str">
        <f t="shared" si="24"/>
        <v>120ESSC62</v>
      </c>
      <c r="U14" s="413" t="e">
        <f>CONCATENATE(AA15,#REF!)</f>
        <v>#REF!</v>
      </c>
      <c r="V14" s="413" t="str">
        <f t="shared" si="25"/>
        <v>120EPSIC3</v>
      </c>
      <c r="W14" s="413" t="str">
        <f t="shared" si="26"/>
        <v>120CCFC55</v>
      </c>
      <c r="X14" s="413" t="e">
        <f>CONCATENATE(AA15,#REF!)</f>
        <v>#REF!</v>
      </c>
      <c r="Y14" s="718" t="s">
        <v>241</v>
      </c>
      <c r="Z14" s="721"/>
      <c r="AA14" s="717"/>
      <c r="AB14" s="710">
        <f t="shared" ref="AB14:AV14" si="29">SUM(AB15:AB20)</f>
        <v>0</v>
      </c>
      <c r="AC14" s="710">
        <f t="shared" si="29"/>
        <v>6664</v>
      </c>
      <c r="AD14" s="710">
        <f t="shared" si="29"/>
        <v>4246</v>
      </c>
      <c r="AE14" s="710">
        <f t="shared" si="29"/>
        <v>2</v>
      </c>
      <c r="AF14" s="710">
        <f t="shared" si="29"/>
        <v>26239</v>
      </c>
      <c r="AG14" s="710">
        <f t="shared" si="29"/>
        <v>1</v>
      </c>
      <c r="AH14" s="710">
        <f t="shared" si="29"/>
        <v>6</v>
      </c>
      <c r="AI14" s="710">
        <f t="shared" si="29"/>
        <v>0</v>
      </c>
      <c r="AJ14" s="710">
        <f t="shared" si="29"/>
        <v>3</v>
      </c>
      <c r="AK14" s="710">
        <f t="shared" si="29"/>
        <v>0</v>
      </c>
      <c r="AL14" s="710">
        <f t="shared" si="29"/>
        <v>0</v>
      </c>
      <c r="AM14" s="710">
        <f t="shared" si="29"/>
        <v>0</v>
      </c>
      <c r="AN14" s="710">
        <f t="shared" si="29"/>
        <v>0</v>
      </c>
      <c r="AO14" s="710">
        <f t="shared" si="29"/>
        <v>0</v>
      </c>
      <c r="AP14" s="710">
        <f t="shared" si="29"/>
        <v>857</v>
      </c>
      <c r="AQ14" s="710">
        <f t="shared" si="29"/>
        <v>4785</v>
      </c>
      <c r="AR14" s="710">
        <f t="shared" si="29"/>
        <v>0</v>
      </c>
      <c r="AS14" s="710">
        <f t="shared" si="29"/>
        <v>67</v>
      </c>
      <c r="AT14" s="710">
        <f t="shared" si="29"/>
        <v>0</v>
      </c>
      <c r="AU14" s="710">
        <f t="shared" si="29"/>
        <v>70</v>
      </c>
      <c r="AV14" s="710">
        <f t="shared" si="29"/>
        <v>0</v>
      </c>
      <c r="AW14" s="733">
        <f>SUM(AB14:AV14)</f>
        <v>42940</v>
      </c>
      <c r="AX14" s="419" t="str">
        <f t="shared" si="28"/>
        <v>425EPS040</v>
      </c>
      <c r="AY14" s="491" t="s">
        <v>254</v>
      </c>
      <c r="AZ14" s="493">
        <v>425</v>
      </c>
      <c r="BA14" s="491" t="s">
        <v>891</v>
      </c>
      <c r="BB14" s="492">
        <v>247</v>
      </c>
    </row>
    <row r="15" spans="1:59">
      <c r="A15" s="413" t="str">
        <f t="shared" si="6"/>
        <v>154EPS010</v>
      </c>
      <c r="B15" s="413" t="str">
        <f t="shared" si="7"/>
        <v>154EPS016</v>
      </c>
      <c r="C15" s="413" t="str">
        <f t="shared" si="8"/>
        <v>154EPS037</v>
      </c>
      <c r="D15" s="413" t="str">
        <f t="shared" si="9"/>
        <v>154EPS002</v>
      </c>
      <c r="E15" s="413" t="str">
        <f t="shared" si="10"/>
        <v>154EPS044</v>
      </c>
      <c r="F15" s="413" t="str">
        <f t="shared" si="11"/>
        <v>154EPS023</v>
      </c>
      <c r="G15" s="413" t="str">
        <f t="shared" si="12"/>
        <v>154EPS005</v>
      </c>
      <c r="H15" s="413" t="str">
        <f t="shared" si="13"/>
        <v>154EPS018</v>
      </c>
      <c r="I15" s="413" t="str">
        <f t="shared" si="14"/>
        <v>154EAS016</v>
      </c>
      <c r="J15" s="413" t="str">
        <f t="shared" si="15"/>
        <v>154EAS027</v>
      </c>
      <c r="K15" s="413" t="str">
        <f t="shared" si="16"/>
        <v>154EPS017</v>
      </c>
      <c r="L15" s="413" t="str">
        <f t="shared" si="17"/>
        <v>154EPS033</v>
      </c>
      <c r="M15" s="413" t="str">
        <f t="shared" si="18"/>
        <v>154EPS001</v>
      </c>
      <c r="N15" s="413" t="str">
        <f t="shared" si="19"/>
        <v>154EPS008</v>
      </c>
      <c r="O15" s="413" t="str">
        <f t="shared" si="20"/>
        <v>154EPS040</v>
      </c>
      <c r="P15" s="413" t="str">
        <f t="shared" si="21"/>
        <v>154ESSC24</v>
      </c>
      <c r="Q15" s="413" t="e">
        <f>CONCATENATE(AA16,#REF!)</f>
        <v>#REF!</v>
      </c>
      <c r="R15" s="413" t="str">
        <f t="shared" si="22"/>
        <v>154ESSC91</v>
      </c>
      <c r="S15" s="413" t="str">
        <f t="shared" si="23"/>
        <v>154ESSC02</v>
      </c>
      <c r="T15" s="413" t="str">
        <f t="shared" si="24"/>
        <v>154ESSC62</v>
      </c>
      <c r="U15" s="413" t="e">
        <f>CONCATENATE(AA16,#REF!)</f>
        <v>#REF!</v>
      </c>
      <c r="V15" s="413" t="str">
        <f t="shared" si="25"/>
        <v>154EPSIC3</v>
      </c>
      <c r="W15" s="413" t="str">
        <f t="shared" si="26"/>
        <v>154CCFC55</v>
      </c>
      <c r="X15" s="413" t="e">
        <f>CONCATENATE(AA16,#REF!)</f>
        <v>#REF!</v>
      </c>
      <c r="Y15" s="720" t="s">
        <v>74</v>
      </c>
      <c r="Z15" s="720" t="s">
        <v>241</v>
      </c>
      <c r="AA15" s="720">
        <v>120</v>
      </c>
      <c r="AB15" s="708">
        <f>IFERROR(VLOOKUP(A14,$AX$8:$BB$949,5,0),0)</f>
        <v>0</v>
      </c>
      <c r="AC15" s="708">
        <f>IFERROR(VLOOKUP(B14,$AX$8:$BB$949,5,0),0)</f>
        <v>0</v>
      </c>
      <c r="AD15" s="708">
        <f>IFERROR(VLOOKUP(C14,$AX$8:$BB$949,5,0),0)</f>
        <v>128</v>
      </c>
      <c r="AE15" s="708">
        <f>IFERROR(VLOOKUP(D14,$AX$8:$BB$949,5,0),0)</f>
        <v>0</v>
      </c>
      <c r="AF15" s="708">
        <f>IFERROR(VLOOKUP(E14,$AX$8:$BB$949,5,0),0)</f>
        <v>430</v>
      </c>
      <c r="AG15" s="708">
        <f>IFERROR(VLOOKUP(F14,$AX$8:$BB$949,5,0),0)</f>
        <v>0</v>
      </c>
      <c r="AH15" s="708">
        <f>IFERROR(VLOOKUP(G14,$AX$8:$BB$949,5,0),0)</f>
        <v>0</v>
      </c>
      <c r="AI15" s="708">
        <f>IFERROR(VLOOKUP(H14,$AX$8:$BB$949,5,0),0)</f>
        <v>0</v>
      </c>
      <c r="AJ15" s="708">
        <f>IFERROR(VLOOKUP(I14,$AX$8:$BB$949,5,0),0)</f>
        <v>0</v>
      </c>
      <c r="AK15" s="708">
        <f>IFERROR(VLOOKUP(J14,$AX$8:$BB$949,5,0),0)</f>
        <v>0</v>
      </c>
      <c r="AL15" s="708">
        <f>IFERROR(VLOOKUP(K14,$AX$8:$BB$949,5,0),0)</f>
        <v>0</v>
      </c>
      <c r="AM15" s="708">
        <f>IFERROR(VLOOKUP(L14,$AX$8:$BB$949,5,0),0)</f>
        <v>0</v>
      </c>
      <c r="AN15" s="708">
        <f>IFERROR(VLOOKUP(M14,$AX$8:$BB$949,5,0),0)</f>
        <v>0</v>
      </c>
      <c r="AO15" s="708">
        <f>IFERROR(VLOOKUP(N14,$AX$8:$BB$949,5,0),0)</f>
        <v>0</v>
      </c>
      <c r="AP15" s="708">
        <f>IFERROR(VLOOKUP(O14,$AX$8:$BB$949,5,0),0)</f>
        <v>0</v>
      </c>
      <c r="AQ15" s="708">
        <f>IFERROR(VLOOKUP(P14,$AX$8:$BB$949,5,0),0)</f>
        <v>438</v>
      </c>
      <c r="AR15" s="708">
        <f>IFERROR(VLOOKUP(R14,$AX$8:$BB$949,5,0),0)</f>
        <v>0</v>
      </c>
      <c r="AS15" s="708">
        <f>IFERROR(VLOOKUP(S14,$AX$8:$BB$949,5,0),0)</f>
        <v>2</v>
      </c>
      <c r="AT15" s="708">
        <f>IFERROR(VLOOKUP(T14,$AX$8:$BB$949,5,0),0)</f>
        <v>0</v>
      </c>
      <c r="AU15" s="708">
        <f>IFERROR(VLOOKUP(V14,$AX$8:$BB$949,5,0),0)</f>
        <v>10</v>
      </c>
      <c r="AV15" s="708">
        <f>IFERROR(VLOOKUP(W14,$AX$8:$BB$949,5,0),0)</f>
        <v>0</v>
      </c>
      <c r="AW15" s="734">
        <f>SUM(AB15:AV15)</f>
        <v>1008</v>
      </c>
      <c r="AX15" s="419" t="str">
        <f t="shared" si="28"/>
        <v>425EPS044</v>
      </c>
      <c r="AY15" s="491" t="s">
        <v>254</v>
      </c>
      <c r="AZ15" s="493">
        <v>425</v>
      </c>
      <c r="BA15" s="491" t="s">
        <v>1071</v>
      </c>
      <c r="BB15" s="492">
        <v>1166</v>
      </c>
    </row>
    <row r="16" spans="1:59">
      <c r="A16" s="413" t="str">
        <f t="shared" si="6"/>
        <v>250EPS010</v>
      </c>
      <c r="B16" s="413" t="str">
        <f t="shared" si="7"/>
        <v>250EPS016</v>
      </c>
      <c r="C16" s="413" t="str">
        <f t="shared" si="8"/>
        <v>250EPS037</v>
      </c>
      <c r="D16" s="413" t="str">
        <f t="shared" si="9"/>
        <v>250EPS002</v>
      </c>
      <c r="E16" s="413" t="str">
        <f t="shared" si="10"/>
        <v>250EPS044</v>
      </c>
      <c r="F16" s="413" t="str">
        <f t="shared" si="11"/>
        <v>250EPS023</v>
      </c>
      <c r="G16" s="413" t="str">
        <f t="shared" si="12"/>
        <v>250EPS005</v>
      </c>
      <c r="H16" s="413" t="str">
        <f t="shared" si="13"/>
        <v>250EPS018</v>
      </c>
      <c r="I16" s="413" t="str">
        <f t="shared" si="14"/>
        <v>250EAS016</v>
      </c>
      <c r="J16" s="413" t="str">
        <f t="shared" si="15"/>
        <v>250EAS027</v>
      </c>
      <c r="K16" s="413" t="str">
        <f t="shared" si="16"/>
        <v>250EPS017</v>
      </c>
      <c r="L16" s="413" t="str">
        <f t="shared" si="17"/>
        <v>250EPS033</v>
      </c>
      <c r="M16" s="413" t="str">
        <f t="shared" si="18"/>
        <v>250EPS001</v>
      </c>
      <c r="N16" s="413" t="str">
        <f t="shared" si="19"/>
        <v>250EPS008</v>
      </c>
      <c r="O16" s="413" t="str">
        <f t="shared" si="20"/>
        <v>250EPS040</v>
      </c>
      <c r="P16" s="413" t="str">
        <f t="shared" si="21"/>
        <v>250ESSC24</v>
      </c>
      <c r="Q16" s="413" t="e">
        <f>CONCATENATE(AA17,#REF!)</f>
        <v>#REF!</v>
      </c>
      <c r="R16" s="413" t="str">
        <f t="shared" si="22"/>
        <v>250ESSC91</v>
      </c>
      <c r="S16" s="413" t="str">
        <f t="shared" si="23"/>
        <v>250ESSC02</v>
      </c>
      <c r="T16" s="413" t="str">
        <f t="shared" si="24"/>
        <v>250ESSC62</v>
      </c>
      <c r="U16" s="413" t="e">
        <f>CONCATENATE(AA17,#REF!)</f>
        <v>#REF!</v>
      </c>
      <c r="V16" s="413" t="str">
        <f t="shared" si="25"/>
        <v>250EPSIC3</v>
      </c>
      <c r="W16" s="413" t="str">
        <f t="shared" si="26"/>
        <v>250CCFC55</v>
      </c>
      <c r="X16" s="413" t="e">
        <f>CONCATENATE(AA17,#REF!)</f>
        <v>#REF!</v>
      </c>
      <c r="Y16" s="720" t="s">
        <v>14</v>
      </c>
      <c r="Z16" s="720" t="s">
        <v>241</v>
      </c>
      <c r="AA16" s="720">
        <v>154</v>
      </c>
      <c r="AB16" s="708">
        <f>IFERROR(VLOOKUP(A15,$AX$8:$BB$949,5,0),0)</f>
        <v>0</v>
      </c>
      <c r="AC16" s="708">
        <f>IFERROR(VLOOKUP(B15,$AX$8:$BB$949,5,0),0)</f>
        <v>6664</v>
      </c>
      <c r="AD16" s="708">
        <f>IFERROR(VLOOKUP(C15,$AX$8:$BB$949,5,0),0)</f>
        <v>3063</v>
      </c>
      <c r="AE16" s="708">
        <f>IFERROR(VLOOKUP(D15,$AX$8:$BB$949,5,0),0)</f>
        <v>2</v>
      </c>
      <c r="AF16" s="708">
        <f>IFERROR(VLOOKUP(E15,$AX$8:$BB$949,5,0),0)</f>
        <v>15008</v>
      </c>
      <c r="AG16" s="708">
        <f>IFERROR(VLOOKUP(F15,$AX$8:$BB$949,5,0),0)</f>
        <v>1</v>
      </c>
      <c r="AH16" s="708">
        <f>IFERROR(VLOOKUP(G15,$AX$8:$BB$949,5,0),0)</f>
        <v>5</v>
      </c>
      <c r="AI16" s="708">
        <f>IFERROR(VLOOKUP(H15,$AX$8:$BB$949,5,0),0)</f>
        <v>0</v>
      </c>
      <c r="AJ16" s="708">
        <f>IFERROR(VLOOKUP(I15,$AX$8:$BB$949,5,0),0)</f>
        <v>3</v>
      </c>
      <c r="AK16" s="708">
        <f>IFERROR(VLOOKUP(J15,$AX$8:$BB$949,5,0),0)</f>
        <v>0</v>
      </c>
      <c r="AL16" s="708">
        <f>IFERROR(VLOOKUP(K15,$AX$8:$BB$949,5,0),0)</f>
        <v>0</v>
      </c>
      <c r="AM16" s="708">
        <f>IFERROR(VLOOKUP(L15,$AX$8:$BB$949,5,0),0)</f>
        <v>0</v>
      </c>
      <c r="AN16" s="708">
        <f>IFERROR(VLOOKUP(M15,$AX$8:$BB$949,5,0),0)</f>
        <v>0</v>
      </c>
      <c r="AO16" s="708">
        <f>IFERROR(VLOOKUP(N15,$AX$8:$BB$949,5,0),0)</f>
        <v>0</v>
      </c>
      <c r="AP16" s="708">
        <f>IFERROR(VLOOKUP(O15,$AX$8:$BB$949,5,0),0)</f>
        <v>587</v>
      </c>
      <c r="AQ16" s="708">
        <f>IFERROR(VLOOKUP(P15,$AX$8:$BB$949,5,0),0)</f>
        <v>1528</v>
      </c>
      <c r="AR16" s="708">
        <f>IFERROR(VLOOKUP(R15,$AX$8:$BB$949,5,0),0)</f>
        <v>0</v>
      </c>
      <c r="AS16" s="708">
        <f>IFERROR(VLOOKUP(S15,$AX$8:$BB$949,5,0),0)</f>
        <v>50</v>
      </c>
      <c r="AT16" s="708">
        <f>IFERROR(VLOOKUP(T15,$AX$8:$BB$949,5,0),0)</f>
        <v>0</v>
      </c>
      <c r="AU16" s="708">
        <f>IFERROR(VLOOKUP(V15,$AX$8:$BB$949,5,0),0)</f>
        <v>29</v>
      </c>
      <c r="AV16" s="708">
        <f>IFERROR(VLOOKUP(W15,$AX$8:$BB$949,5,0),0)</f>
        <v>0</v>
      </c>
      <c r="AW16" s="734">
        <f>SUM(AB16:AV16)</f>
        <v>26940</v>
      </c>
      <c r="AX16" s="419" t="str">
        <f t="shared" si="28"/>
        <v>579CCFC55</v>
      </c>
      <c r="AY16" s="491" t="s">
        <v>254</v>
      </c>
      <c r="AZ16" s="493">
        <v>579</v>
      </c>
      <c r="BA16" s="491" t="s">
        <v>621</v>
      </c>
      <c r="BB16" s="492">
        <v>1</v>
      </c>
    </row>
    <row r="17" spans="1:56">
      <c r="A17" s="413" t="str">
        <f t="shared" si="6"/>
        <v>495EPS010</v>
      </c>
      <c r="B17" s="413" t="str">
        <f t="shared" si="7"/>
        <v>495EPS016</v>
      </c>
      <c r="C17" s="413" t="str">
        <f t="shared" si="8"/>
        <v>495EPS037</v>
      </c>
      <c r="D17" s="413" t="str">
        <f t="shared" si="9"/>
        <v>495EPS002</v>
      </c>
      <c r="E17" s="413" t="str">
        <f t="shared" si="10"/>
        <v>495EPS044</v>
      </c>
      <c r="F17" s="413" t="str">
        <f t="shared" si="11"/>
        <v>495EPS023</v>
      </c>
      <c r="G17" s="413" t="str">
        <f t="shared" si="12"/>
        <v>495EPS005</v>
      </c>
      <c r="H17" s="413" t="str">
        <f t="shared" si="13"/>
        <v>495EPS018</v>
      </c>
      <c r="I17" s="413" t="str">
        <f t="shared" si="14"/>
        <v>495EAS016</v>
      </c>
      <c r="J17" s="413" t="str">
        <f t="shared" si="15"/>
        <v>495EAS027</v>
      </c>
      <c r="K17" s="413" t="str">
        <f t="shared" si="16"/>
        <v>495EPS017</v>
      </c>
      <c r="L17" s="413" t="str">
        <f t="shared" si="17"/>
        <v>495EPS033</v>
      </c>
      <c r="M17" s="413" t="str">
        <f t="shared" si="18"/>
        <v>495EPS001</v>
      </c>
      <c r="N17" s="413" t="str">
        <f t="shared" si="19"/>
        <v>495EPS008</v>
      </c>
      <c r="O17" s="413" t="str">
        <f t="shared" si="20"/>
        <v>495EPS040</v>
      </c>
      <c r="P17" s="413" t="str">
        <f t="shared" si="21"/>
        <v>495ESSC24</v>
      </c>
      <c r="Q17" s="413" t="e">
        <f>CONCATENATE(AA18,#REF!)</f>
        <v>#REF!</v>
      </c>
      <c r="R17" s="413" t="str">
        <f t="shared" si="22"/>
        <v>495ESSC91</v>
      </c>
      <c r="S17" s="413" t="str">
        <f t="shared" si="23"/>
        <v>495ESSC02</v>
      </c>
      <c r="T17" s="413" t="str">
        <f t="shared" si="24"/>
        <v>495ESSC62</v>
      </c>
      <c r="U17" s="413" t="e">
        <f>CONCATENATE(AA18,#REF!)</f>
        <v>#REF!</v>
      </c>
      <c r="V17" s="413" t="str">
        <f t="shared" si="25"/>
        <v>495EPSIC3</v>
      </c>
      <c r="W17" s="413" t="str">
        <f t="shared" si="26"/>
        <v>495CCFC55</v>
      </c>
      <c r="X17" s="413" t="e">
        <f>CONCATENATE(AA18,#REF!)</f>
        <v>#REF!</v>
      </c>
      <c r="Y17" s="720" t="s">
        <v>17</v>
      </c>
      <c r="Z17" s="720" t="s">
        <v>241</v>
      </c>
      <c r="AA17" s="720">
        <v>250</v>
      </c>
      <c r="AB17" s="708">
        <f>IFERROR(VLOOKUP(A16,$AX$8:$BB$949,5,0),0)</f>
        <v>0</v>
      </c>
      <c r="AC17" s="708">
        <f>IFERROR(VLOOKUP(B16,$AX$8:$BB$949,5,0),0)</f>
        <v>0</v>
      </c>
      <c r="AD17" s="708">
        <f>IFERROR(VLOOKUP(C16,$AX$8:$BB$949,5,0),0)</f>
        <v>593</v>
      </c>
      <c r="AE17" s="708">
        <f>IFERROR(VLOOKUP(D16,$AX$8:$BB$949,5,0),0)</f>
        <v>0</v>
      </c>
      <c r="AF17" s="708">
        <f>IFERROR(VLOOKUP(E16,$AX$8:$BB$949,5,0),0)</f>
        <v>7356</v>
      </c>
      <c r="AG17" s="708">
        <f>IFERROR(VLOOKUP(F16,$AX$8:$BB$949,5,0),0)</f>
        <v>0</v>
      </c>
      <c r="AH17" s="708">
        <f>IFERROR(VLOOKUP(G16,$AX$8:$BB$949,5,0),0)</f>
        <v>0</v>
      </c>
      <c r="AI17" s="708">
        <f>IFERROR(VLOOKUP(H16,$AX$8:$BB$949,5,0),0)</f>
        <v>0</v>
      </c>
      <c r="AJ17" s="708">
        <f>IFERROR(VLOOKUP(I16,$AX$8:$BB$949,5,0),0)</f>
        <v>0</v>
      </c>
      <c r="AK17" s="708">
        <f>IFERROR(VLOOKUP(J16,$AX$8:$BB$949,5,0),0)</f>
        <v>0</v>
      </c>
      <c r="AL17" s="708">
        <f>IFERROR(VLOOKUP(K16,$AX$8:$BB$949,5,0),0)</f>
        <v>0</v>
      </c>
      <c r="AM17" s="708">
        <f>IFERROR(VLOOKUP(L16,$AX$8:$BB$949,5,0),0)</f>
        <v>0</v>
      </c>
      <c r="AN17" s="708">
        <f>IFERROR(VLOOKUP(M16,$AX$8:$BB$949,5,0),0)</f>
        <v>0</v>
      </c>
      <c r="AO17" s="708">
        <f>IFERROR(VLOOKUP(N16,$AX$8:$BB$949,5,0),0)</f>
        <v>0</v>
      </c>
      <c r="AP17" s="708">
        <f>IFERROR(VLOOKUP(O16,$AX$8:$BB$949,5,0),0)</f>
        <v>52</v>
      </c>
      <c r="AQ17" s="708">
        <f>IFERROR(VLOOKUP(P16,$AX$8:$BB$949,5,0),0)</f>
        <v>1094</v>
      </c>
      <c r="AR17" s="708">
        <f>IFERROR(VLOOKUP(R16,$AX$8:$BB$949,5,0),0)</f>
        <v>0</v>
      </c>
      <c r="AS17" s="708">
        <f>IFERROR(VLOOKUP(S16,$AX$8:$BB$949,5,0),0)</f>
        <v>1</v>
      </c>
      <c r="AT17" s="708">
        <f>IFERROR(VLOOKUP(T16,$AX$8:$BB$949,5,0),0)</f>
        <v>0</v>
      </c>
      <c r="AU17" s="708">
        <f>IFERROR(VLOOKUP(V16,$AX$8:$BB$949,5,0),0)</f>
        <v>8</v>
      </c>
      <c r="AV17" s="708">
        <f>IFERROR(VLOOKUP(W16,$AX$8:$BB$949,5,0),0)</f>
        <v>0</v>
      </c>
      <c r="AW17" s="734">
        <f>SUM(AB17:AV17)</f>
        <v>9104</v>
      </c>
      <c r="AX17" s="419" t="str">
        <f t="shared" si="28"/>
        <v>579EAS027</v>
      </c>
      <c r="AY17" s="491" t="s">
        <v>254</v>
      </c>
      <c r="AZ17" s="493">
        <v>579</v>
      </c>
      <c r="BA17" s="491" t="s">
        <v>212</v>
      </c>
      <c r="BB17" s="492">
        <v>207</v>
      </c>
      <c r="BD17" s="420"/>
    </row>
    <row r="18" spans="1:56">
      <c r="A18" s="413" t="str">
        <f t="shared" si="6"/>
        <v>790EPS010</v>
      </c>
      <c r="B18" s="413" t="str">
        <f t="shared" si="7"/>
        <v>790EPS016</v>
      </c>
      <c r="C18" s="413" t="str">
        <f t="shared" si="8"/>
        <v>790EPS037</v>
      </c>
      <c r="D18" s="413" t="str">
        <f t="shared" si="9"/>
        <v>790EPS002</v>
      </c>
      <c r="E18" s="413" t="str">
        <f t="shared" si="10"/>
        <v>790EPS044</v>
      </c>
      <c r="F18" s="413" t="str">
        <f t="shared" si="11"/>
        <v>790EPS023</v>
      </c>
      <c r="G18" s="413" t="str">
        <f t="shared" si="12"/>
        <v>790EPS005</v>
      </c>
      <c r="H18" s="413" t="str">
        <f t="shared" si="13"/>
        <v>790EPS018</v>
      </c>
      <c r="I18" s="413" t="str">
        <f t="shared" si="14"/>
        <v>790EAS016</v>
      </c>
      <c r="J18" s="413" t="str">
        <f t="shared" si="15"/>
        <v>790EAS027</v>
      </c>
      <c r="K18" s="413" t="str">
        <f t="shared" si="16"/>
        <v>790EPS017</v>
      </c>
      <c r="L18" s="413" t="str">
        <f t="shared" si="17"/>
        <v>790EPS033</v>
      </c>
      <c r="M18" s="413" t="str">
        <f t="shared" si="18"/>
        <v>790EPS001</v>
      </c>
      <c r="N18" s="413" t="str">
        <f t="shared" si="19"/>
        <v>790EPS008</v>
      </c>
      <c r="O18" s="413" t="str">
        <f t="shared" si="20"/>
        <v>790EPS040</v>
      </c>
      <c r="P18" s="413" t="str">
        <f t="shared" si="21"/>
        <v>790ESSC24</v>
      </c>
      <c r="Q18" s="413" t="e">
        <f>CONCATENATE(AA19,#REF!)</f>
        <v>#REF!</v>
      </c>
      <c r="R18" s="413" t="str">
        <f t="shared" si="22"/>
        <v>790ESSC91</v>
      </c>
      <c r="S18" s="413" t="str">
        <f t="shared" si="23"/>
        <v>790ESSC02</v>
      </c>
      <c r="T18" s="413" t="str">
        <f t="shared" si="24"/>
        <v>790ESSC62</v>
      </c>
      <c r="U18" s="413" t="e">
        <f>CONCATENATE(AA19,#REF!)</f>
        <v>#REF!</v>
      </c>
      <c r="V18" s="413" t="str">
        <f t="shared" si="25"/>
        <v>790EPSIC3</v>
      </c>
      <c r="W18" s="413" t="str">
        <f t="shared" si="26"/>
        <v>790CCFC55</v>
      </c>
      <c r="X18" s="413" t="e">
        <f>CONCATENATE(AA19,#REF!)</f>
        <v>#REF!</v>
      </c>
      <c r="Y18" s="720" t="s">
        <v>87</v>
      </c>
      <c r="Z18" s="720" t="s">
        <v>241</v>
      </c>
      <c r="AA18" s="720">
        <v>495</v>
      </c>
      <c r="AB18" s="708">
        <f>IFERROR(VLOOKUP(A17,$AX$8:$BB$949,5,0),0)</f>
        <v>0</v>
      </c>
      <c r="AC18" s="708">
        <f>IFERROR(VLOOKUP(B17,$AX$8:$BB$949,5,0),0)</f>
        <v>0</v>
      </c>
      <c r="AD18" s="708">
        <f>IFERROR(VLOOKUP(C17,$AX$8:$BB$949,5,0),0)</f>
        <v>93</v>
      </c>
      <c r="AE18" s="708">
        <f>IFERROR(VLOOKUP(D17,$AX$8:$BB$949,5,0),0)</f>
        <v>0</v>
      </c>
      <c r="AF18" s="708">
        <f>IFERROR(VLOOKUP(E17,$AX$8:$BB$949,5,0),0)</f>
        <v>597</v>
      </c>
      <c r="AG18" s="708">
        <f>IFERROR(VLOOKUP(F17,$AX$8:$BB$949,5,0),0)</f>
        <v>0</v>
      </c>
      <c r="AH18" s="708">
        <f>IFERROR(VLOOKUP(G17,$AX$8:$BB$949,5,0),0)</f>
        <v>0</v>
      </c>
      <c r="AI18" s="708">
        <f>IFERROR(VLOOKUP(H17,$AX$8:$BB$949,5,0),0)</f>
        <v>0</v>
      </c>
      <c r="AJ18" s="708">
        <f>IFERROR(VLOOKUP(I17,$AX$8:$BB$949,5,0),0)</f>
        <v>0</v>
      </c>
      <c r="AK18" s="708">
        <f>IFERROR(VLOOKUP(J17,$AX$8:$BB$949,5,0),0)</f>
        <v>0</v>
      </c>
      <c r="AL18" s="708">
        <f>IFERROR(VLOOKUP(K17,$AX$8:$BB$949,5,0),0)</f>
        <v>0</v>
      </c>
      <c r="AM18" s="708">
        <f>IFERROR(VLOOKUP(L17,$AX$8:$BB$949,5,0),0)</f>
        <v>0</v>
      </c>
      <c r="AN18" s="708">
        <f>IFERROR(VLOOKUP(M17,$AX$8:$BB$949,5,0),0)</f>
        <v>0</v>
      </c>
      <c r="AO18" s="708">
        <f>IFERROR(VLOOKUP(N17,$AX$8:$BB$949,5,0),0)</f>
        <v>0</v>
      </c>
      <c r="AP18" s="708">
        <f>IFERROR(VLOOKUP(O17,$AX$8:$BB$949,5,0),0)</f>
        <v>0</v>
      </c>
      <c r="AQ18" s="708">
        <f>IFERROR(VLOOKUP(P17,$AX$8:$BB$949,5,0),0)</f>
        <v>513</v>
      </c>
      <c r="AR18" s="708">
        <f>IFERROR(VLOOKUP(R17,$AX$8:$BB$949,5,0),0)</f>
        <v>0</v>
      </c>
      <c r="AS18" s="708">
        <f>IFERROR(VLOOKUP(S17,$AX$8:$BB$949,5,0),0)</f>
        <v>7</v>
      </c>
      <c r="AT18" s="708">
        <f>IFERROR(VLOOKUP(T17,$AX$8:$BB$949,5,0),0)</f>
        <v>0</v>
      </c>
      <c r="AU18" s="708">
        <f>IFERROR(VLOOKUP(V17,$AX$8:$BB$949,5,0),0)</f>
        <v>0</v>
      </c>
      <c r="AV18" s="708">
        <f>IFERROR(VLOOKUP(W17,$AX$8:$BB$949,5,0),0)</f>
        <v>0</v>
      </c>
      <c r="AW18" s="734">
        <f>SUM(AB18:AV18)</f>
        <v>1210</v>
      </c>
      <c r="AX18" s="419" t="str">
        <f t="shared" si="28"/>
        <v>579EPS002</v>
      </c>
      <c r="AY18" s="491" t="s">
        <v>254</v>
      </c>
      <c r="AZ18" s="493">
        <v>579</v>
      </c>
      <c r="BA18" s="491" t="s">
        <v>205</v>
      </c>
      <c r="BB18" s="492">
        <v>2</v>
      </c>
    </row>
    <row r="19" spans="1:56">
      <c r="A19" s="413" t="str">
        <f t="shared" si="6"/>
        <v>895EPS010</v>
      </c>
      <c r="B19" s="413" t="str">
        <f t="shared" si="7"/>
        <v>895EPS016</v>
      </c>
      <c r="C19" s="413" t="str">
        <f t="shared" si="8"/>
        <v>895EPS037</v>
      </c>
      <c r="D19" s="413" t="str">
        <f t="shared" si="9"/>
        <v>895EPS002</v>
      </c>
      <c r="E19" s="413" t="str">
        <f t="shared" si="10"/>
        <v>895EPS044</v>
      </c>
      <c r="F19" s="413" t="str">
        <f t="shared" si="11"/>
        <v>895EPS023</v>
      </c>
      <c r="G19" s="413" t="str">
        <f t="shared" si="12"/>
        <v>895EPS005</v>
      </c>
      <c r="H19" s="413" t="str">
        <f t="shared" si="13"/>
        <v>895EPS018</v>
      </c>
      <c r="I19" s="413" t="str">
        <f t="shared" si="14"/>
        <v>895EAS016</v>
      </c>
      <c r="J19" s="413" t="str">
        <f t="shared" si="15"/>
        <v>895EAS027</v>
      </c>
      <c r="K19" s="413" t="str">
        <f t="shared" si="16"/>
        <v>895EPS017</v>
      </c>
      <c r="L19" s="413" t="str">
        <f t="shared" si="17"/>
        <v>895EPS033</v>
      </c>
      <c r="M19" s="413" t="str">
        <f t="shared" si="18"/>
        <v>895EPS001</v>
      </c>
      <c r="N19" s="413" t="str">
        <f t="shared" si="19"/>
        <v>895EPS008</v>
      </c>
      <c r="O19" s="413" t="str">
        <f t="shared" si="20"/>
        <v>895EPS040</v>
      </c>
      <c r="P19" s="413" t="str">
        <f t="shared" si="21"/>
        <v>895ESSC24</v>
      </c>
      <c r="Q19" s="413" t="e">
        <f>CONCATENATE(AA20,#REF!)</f>
        <v>#REF!</v>
      </c>
      <c r="R19" s="413" t="str">
        <f t="shared" si="22"/>
        <v>895ESSC91</v>
      </c>
      <c r="S19" s="413" t="str">
        <f t="shared" si="23"/>
        <v>895ESSC02</v>
      </c>
      <c r="T19" s="413" t="str">
        <f t="shared" si="24"/>
        <v>895ESSC62</v>
      </c>
      <c r="U19" s="413" t="e">
        <f>CONCATENATE(AA20,#REF!)</f>
        <v>#REF!</v>
      </c>
      <c r="V19" s="413" t="str">
        <f t="shared" si="25"/>
        <v>895EPSIC3</v>
      </c>
      <c r="W19" s="413" t="str">
        <f t="shared" si="26"/>
        <v>895CCFC55</v>
      </c>
      <c r="X19" s="413" t="e">
        <f>CONCATENATE(AA20,#REF!)</f>
        <v>#REF!</v>
      </c>
      <c r="Y19" s="720" t="s">
        <v>99</v>
      </c>
      <c r="Z19" s="720" t="s">
        <v>241</v>
      </c>
      <c r="AA19" s="720">
        <v>790</v>
      </c>
      <c r="AB19" s="708">
        <f>IFERROR(VLOOKUP(A18,$AX$8:$BB$949,5,0),0)</f>
        <v>0</v>
      </c>
      <c r="AC19" s="708">
        <f>IFERROR(VLOOKUP(B18,$AX$8:$BB$949,5,0),0)</f>
        <v>0</v>
      </c>
      <c r="AD19" s="708">
        <f>IFERROR(VLOOKUP(C18,$AX$8:$BB$949,5,0),0)</f>
        <v>177</v>
      </c>
      <c r="AE19" s="708">
        <f>IFERROR(VLOOKUP(D18,$AX$8:$BB$949,5,0),0)</f>
        <v>0</v>
      </c>
      <c r="AF19" s="708">
        <f>IFERROR(VLOOKUP(E18,$AX$8:$BB$949,5,0),0)</f>
        <v>1581</v>
      </c>
      <c r="AG19" s="708">
        <f>IFERROR(VLOOKUP(F18,$AX$8:$BB$949,5,0),0)</f>
        <v>0</v>
      </c>
      <c r="AH19" s="708">
        <f>IFERROR(VLOOKUP(G18,$AX$8:$BB$949,5,0),0)</f>
        <v>0</v>
      </c>
      <c r="AI19" s="708">
        <f>IFERROR(VLOOKUP(H18,$AX$8:$BB$949,5,0),0)</f>
        <v>0</v>
      </c>
      <c r="AJ19" s="708">
        <f>IFERROR(VLOOKUP(I18,$AX$8:$BB$949,5,0),0)</f>
        <v>0</v>
      </c>
      <c r="AK19" s="708">
        <f>IFERROR(VLOOKUP(J18,$AX$8:$BB$949,5,0),0)</f>
        <v>0</v>
      </c>
      <c r="AL19" s="708">
        <f>IFERROR(VLOOKUP(K18,$AX$8:$BB$949,5,0),0)</f>
        <v>0</v>
      </c>
      <c r="AM19" s="708">
        <f>IFERROR(VLOOKUP(L18,$AX$8:$BB$949,5,0),0)</f>
        <v>0</v>
      </c>
      <c r="AN19" s="708">
        <f>IFERROR(VLOOKUP(M18,$AX$8:$BB$949,5,0),0)</f>
        <v>0</v>
      </c>
      <c r="AO19" s="708">
        <f>IFERROR(VLOOKUP(N18,$AX$8:$BB$949,5,0),0)</f>
        <v>0</v>
      </c>
      <c r="AP19" s="708">
        <f>IFERROR(VLOOKUP(O18,$AX$8:$BB$949,5,0),0)</f>
        <v>124</v>
      </c>
      <c r="AQ19" s="708">
        <f>IFERROR(VLOOKUP(P18,$AX$8:$BB$949,5,0),0)</f>
        <v>625</v>
      </c>
      <c r="AR19" s="708">
        <f>IFERROR(VLOOKUP(R18,$AX$8:$BB$949,5,0),0)</f>
        <v>0</v>
      </c>
      <c r="AS19" s="708">
        <f>IFERROR(VLOOKUP(S18,$AX$8:$BB$949,5,0),0)</f>
        <v>3</v>
      </c>
      <c r="AT19" s="708">
        <f>IFERROR(VLOOKUP(T18,$AX$8:$BB$949,5,0),0)</f>
        <v>0</v>
      </c>
      <c r="AU19" s="708">
        <f>IFERROR(VLOOKUP(V18,$AX$8:$BB$949,5,0),0)</f>
        <v>0</v>
      </c>
      <c r="AV19" s="708">
        <f>IFERROR(VLOOKUP(W18,$AX$8:$BB$949,5,0),0)</f>
        <v>0</v>
      </c>
      <c r="AW19" s="734">
        <f>SUM(AB19:AV19)</f>
        <v>2510</v>
      </c>
      <c r="AX19" s="419" t="str">
        <f t="shared" si="28"/>
        <v>579EPS016</v>
      </c>
      <c r="AY19" s="491" t="s">
        <v>254</v>
      </c>
      <c r="AZ19" s="493">
        <v>579</v>
      </c>
      <c r="BA19" s="491" t="s">
        <v>199</v>
      </c>
      <c r="BB19" s="492">
        <v>1</v>
      </c>
    </row>
    <row r="20" spans="1:56">
      <c r="A20" s="413" t="str">
        <f t="shared" si="6"/>
        <v>EPS010</v>
      </c>
      <c r="B20" s="413" t="str">
        <f t="shared" si="7"/>
        <v>EPS016</v>
      </c>
      <c r="C20" s="413" t="str">
        <f t="shared" si="8"/>
        <v>EPS037</v>
      </c>
      <c r="D20" s="413" t="str">
        <f t="shared" si="9"/>
        <v>EPS002</v>
      </c>
      <c r="E20" s="413" t="str">
        <f t="shared" si="10"/>
        <v>EPS044</v>
      </c>
      <c r="F20" s="413" t="str">
        <f t="shared" si="11"/>
        <v>EPS023</v>
      </c>
      <c r="G20" s="413" t="str">
        <f t="shared" si="12"/>
        <v>EPS005</v>
      </c>
      <c r="H20" s="413" t="str">
        <f t="shared" si="13"/>
        <v>EPS018</v>
      </c>
      <c r="I20" s="413" t="str">
        <f t="shared" si="14"/>
        <v>EAS016</v>
      </c>
      <c r="J20" s="413" t="str">
        <f t="shared" si="15"/>
        <v>EAS027</v>
      </c>
      <c r="K20" s="413" t="str">
        <f t="shared" si="16"/>
        <v>EPS017</v>
      </c>
      <c r="L20" s="413" t="str">
        <f t="shared" si="17"/>
        <v>EPS033</v>
      </c>
      <c r="M20" s="413" t="str">
        <f t="shared" si="18"/>
        <v>EPS001</v>
      </c>
      <c r="N20" s="413" t="str">
        <f t="shared" si="19"/>
        <v>EPS008</v>
      </c>
      <c r="O20" s="413" t="str">
        <f t="shared" si="20"/>
        <v>EPS040</v>
      </c>
      <c r="P20" s="413" t="str">
        <f t="shared" si="21"/>
        <v>ESSC24</v>
      </c>
      <c r="Q20" s="413" t="e">
        <f>CONCATENATE(AA21,#REF!)</f>
        <v>#REF!</v>
      </c>
      <c r="R20" s="413" t="str">
        <f t="shared" si="22"/>
        <v>ESSC91</v>
      </c>
      <c r="S20" s="413" t="str">
        <f t="shared" si="23"/>
        <v>ESSC02</v>
      </c>
      <c r="T20" s="413" t="str">
        <f t="shared" si="24"/>
        <v>ESSC62</v>
      </c>
      <c r="U20" s="413" t="e">
        <f>CONCATENATE(AA21,#REF!)</f>
        <v>#REF!</v>
      </c>
      <c r="V20" s="413" t="str">
        <f t="shared" si="25"/>
        <v>EPSIC3</v>
      </c>
      <c r="W20" s="413" t="str">
        <f t="shared" si="26"/>
        <v>CCFC55</v>
      </c>
      <c r="X20" s="413" t="e">
        <f>CONCATENATE(AA21,#REF!)</f>
        <v>#REF!</v>
      </c>
      <c r="Y20" s="720" t="s">
        <v>121</v>
      </c>
      <c r="Z20" s="720" t="s">
        <v>241</v>
      </c>
      <c r="AA20" s="720">
        <v>895</v>
      </c>
      <c r="AB20" s="708">
        <f>IFERROR(VLOOKUP(A19,$AX$8:$BB$949,5,0),0)</f>
        <v>0</v>
      </c>
      <c r="AC20" s="708">
        <f>IFERROR(VLOOKUP(B19,$AX$8:$BB$949,5,0),0)</f>
        <v>0</v>
      </c>
      <c r="AD20" s="708">
        <f>IFERROR(VLOOKUP(C19,$AX$8:$BB$949,5,0),0)</f>
        <v>192</v>
      </c>
      <c r="AE20" s="708">
        <f>IFERROR(VLOOKUP(D19,$AX$8:$BB$949,5,0),0)</f>
        <v>0</v>
      </c>
      <c r="AF20" s="708">
        <f>IFERROR(VLOOKUP(E19,$AX$8:$BB$949,5,0),0)</f>
        <v>1267</v>
      </c>
      <c r="AG20" s="708">
        <f>IFERROR(VLOOKUP(F19,$AX$8:$BB$949,5,0),0)</f>
        <v>0</v>
      </c>
      <c r="AH20" s="708">
        <f>IFERROR(VLOOKUP(G19,$AX$8:$BB$949,5,0),0)</f>
        <v>1</v>
      </c>
      <c r="AI20" s="708">
        <f>IFERROR(VLOOKUP(H19,$AX$8:$BB$949,5,0),0)</f>
        <v>0</v>
      </c>
      <c r="AJ20" s="708">
        <f>IFERROR(VLOOKUP(I19,$AX$8:$BB$949,5,0),0)</f>
        <v>0</v>
      </c>
      <c r="AK20" s="708">
        <f>IFERROR(VLOOKUP(J19,$AX$8:$BB$949,5,0),0)</f>
        <v>0</v>
      </c>
      <c r="AL20" s="708">
        <f>IFERROR(VLOOKUP(K19,$AX$8:$BB$949,5,0),0)</f>
        <v>0</v>
      </c>
      <c r="AM20" s="708">
        <f>IFERROR(VLOOKUP(L19,$AX$8:$BB$949,5,0),0)</f>
        <v>0</v>
      </c>
      <c r="AN20" s="708">
        <f>IFERROR(VLOOKUP(M19,$AX$8:$BB$949,5,0),0)</f>
        <v>0</v>
      </c>
      <c r="AO20" s="708">
        <f>IFERROR(VLOOKUP(N19,$AX$8:$BB$949,5,0),0)</f>
        <v>0</v>
      </c>
      <c r="AP20" s="708">
        <f>IFERROR(VLOOKUP(O19,$AX$8:$BB$949,5,0),0)</f>
        <v>94</v>
      </c>
      <c r="AQ20" s="708">
        <f>IFERROR(VLOOKUP(P19,$AX$8:$BB$949,5,0),0)</f>
        <v>587</v>
      </c>
      <c r="AR20" s="708">
        <f>IFERROR(VLOOKUP(R19,$AX$8:$BB$949,5,0),0)</f>
        <v>0</v>
      </c>
      <c r="AS20" s="708">
        <f>IFERROR(VLOOKUP(S19,$AX$8:$BB$949,5,0),0)</f>
        <v>4</v>
      </c>
      <c r="AT20" s="708">
        <f>IFERROR(VLOOKUP(T19,$AX$8:$BB$949,5,0),0)</f>
        <v>0</v>
      </c>
      <c r="AU20" s="708">
        <f>IFERROR(VLOOKUP(V19,$AX$8:$BB$949,5,0),0)</f>
        <v>23</v>
      </c>
      <c r="AV20" s="708">
        <f>IFERROR(VLOOKUP(W19,$AX$8:$BB$949,5,0),0)</f>
        <v>0</v>
      </c>
      <c r="AW20" s="734">
        <f>SUM(AB20:AV20)</f>
        <v>2168</v>
      </c>
      <c r="AX20" s="419" t="str">
        <f t="shared" si="28"/>
        <v>579EPS018</v>
      </c>
      <c r="AY20" s="491" t="s">
        <v>254</v>
      </c>
      <c r="AZ20" s="493">
        <v>579</v>
      </c>
      <c r="BA20" s="491" t="s">
        <v>179</v>
      </c>
      <c r="BB20" s="492">
        <v>1</v>
      </c>
    </row>
    <row r="21" spans="1:56" ht="15.75">
      <c r="A21" s="413" t="str">
        <f t="shared" si="6"/>
        <v>45EPS010</v>
      </c>
      <c r="B21" s="413" t="str">
        <f t="shared" si="7"/>
        <v>45EPS016</v>
      </c>
      <c r="C21" s="413" t="str">
        <f t="shared" si="8"/>
        <v>45EPS037</v>
      </c>
      <c r="D21" s="413" t="str">
        <f t="shared" si="9"/>
        <v>45EPS002</v>
      </c>
      <c r="E21" s="413" t="str">
        <f t="shared" si="10"/>
        <v>45EPS044</v>
      </c>
      <c r="F21" s="413" t="str">
        <f t="shared" si="11"/>
        <v>45EPS023</v>
      </c>
      <c r="G21" s="413" t="str">
        <f t="shared" si="12"/>
        <v>45EPS005</v>
      </c>
      <c r="H21" s="413" t="str">
        <f t="shared" si="13"/>
        <v>45EPS018</v>
      </c>
      <c r="I21" s="413" t="str">
        <f t="shared" si="14"/>
        <v>45EAS016</v>
      </c>
      <c r="J21" s="413" t="str">
        <f t="shared" si="15"/>
        <v>45EAS027</v>
      </c>
      <c r="K21" s="413" t="str">
        <f t="shared" si="16"/>
        <v>45EPS017</v>
      </c>
      <c r="L21" s="413" t="str">
        <f t="shared" si="17"/>
        <v>45EPS033</v>
      </c>
      <c r="M21" s="413" t="str">
        <f t="shared" si="18"/>
        <v>45EPS001</v>
      </c>
      <c r="N21" s="413" t="str">
        <f t="shared" si="19"/>
        <v>45EPS008</v>
      </c>
      <c r="O21" s="413" t="str">
        <f t="shared" si="20"/>
        <v>45EPS040</v>
      </c>
      <c r="P21" s="413" t="str">
        <f t="shared" si="21"/>
        <v>45ESSC24</v>
      </c>
      <c r="Q21" s="413" t="e">
        <f>CONCATENATE(AA22,#REF!)</f>
        <v>#REF!</v>
      </c>
      <c r="R21" s="413" t="str">
        <f t="shared" si="22"/>
        <v>45ESSC91</v>
      </c>
      <c r="S21" s="413" t="str">
        <f t="shared" si="23"/>
        <v>45ESSC02</v>
      </c>
      <c r="T21" s="413" t="str">
        <f t="shared" si="24"/>
        <v>45ESSC62</v>
      </c>
      <c r="U21" s="413" t="e">
        <f>CONCATENATE(AA22,#REF!)</f>
        <v>#REF!</v>
      </c>
      <c r="V21" s="413" t="str">
        <f t="shared" si="25"/>
        <v>45EPSIC3</v>
      </c>
      <c r="W21" s="413" t="str">
        <f t="shared" si="26"/>
        <v>45CCFC55</v>
      </c>
      <c r="X21" s="413" t="e">
        <f>CONCATENATE(AA22,#REF!)</f>
        <v>#REF!</v>
      </c>
      <c r="Y21" s="718" t="s">
        <v>818</v>
      </c>
      <c r="Z21" s="721"/>
      <c r="AA21" s="717"/>
      <c r="AB21" s="710">
        <f t="shared" ref="AB21:AV21" si="30">SUM(AB22:AB32)</f>
        <v>22090</v>
      </c>
      <c r="AC21" s="710">
        <f t="shared" si="30"/>
        <v>75061</v>
      </c>
      <c r="AD21" s="710">
        <f t="shared" si="30"/>
        <v>44832</v>
      </c>
      <c r="AE21" s="710">
        <f t="shared" si="30"/>
        <v>2</v>
      </c>
      <c r="AF21" s="710">
        <f t="shared" si="30"/>
        <v>42058</v>
      </c>
      <c r="AG21" s="710">
        <f t="shared" si="30"/>
        <v>1</v>
      </c>
      <c r="AH21" s="710">
        <f t="shared" si="30"/>
        <v>4</v>
      </c>
      <c r="AI21" s="710">
        <f t="shared" si="30"/>
        <v>2</v>
      </c>
      <c r="AJ21" s="710">
        <f t="shared" si="30"/>
        <v>0</v>
      </c>
      <c r="AK21" s="710">
        <f t="shared" si="30"/>
        <v>0</v>
      </c>
      <c r="AL21" s="710">
        <f t="shared" si="30"/>
        <v>0</v>
      </c>
      <c r="AM21" s="710">
        <f t="shared" si="30"/>
        <v>0</v>
      </c>
      <c r="AN21" s="710">
        <f t="shared" si="30"/>
        <v>0</v>
      </c>
      <c r="AO21" s="710">
        <f t="shared" si="30"/>
        <v>0</v>
      </c>
      <c r="AP21" s="710">
        <f t="shared" si="30"/>
        <v>4346</v>
      </c>
      <c r="AQ21" s="710">
        <f t="shared" si="30"/>
        <v>0</v>
      </c>
      <c r="AR21" s="710">
        <f t="shared" si="30"/>
        <v>0</v>
      </c>
      <c r="AS21" s="710">
        <f t="shared" si="30"/>
        <v>1701</v>
      </c>
      <c r="AT21" s="710">
        <f t="shared" si="30"/>
        <v>0</v>
      </c>
      <c r="AU21" s="710">
        <f t="shared" si="30"/>
        <v>44</v>
      </c>
      <c r="AV21" s="710">
        <f t="shared" si="30"/>
        <v>0</v>
      </c>
      <c r="AW21" s="733">
        <f>SUM(AB21:AV21)</f>
        <v>190141</v>
      </c>
      <c r="AX21" s="419" t="str">
        <f t="shared" si="28"/>
        <v>579EPS037</v>
      </c>
      <c r="AY21" s="491" t="s">
        <v>254</v>
      </c>
      <c r="AZ21" s="493">
        <v>579</v>
      </c>
      <c r="BA21" s="491" t="s">
        <v>203</v>
      </c>
      <c r="BB21" s="492">
        <v>2266</v>
      </c>
    </row>
    <row r="22" spans="1:56">
      <c r="A22" s="413" t="str">
        <f t="shared" si="6"/>
        <v>51EPS010</v>
      </c>
      <c r="B22" s="413" t="str">
        <f t="shared" si="7"/>
        <v>51EPS016</v>
      </c>
      <c r="C22" s="413" t="str">
        <f t="shared" si="8"/>
        <v>51EPS037</v>
      </c>
      <c r="D22" s="413" t="str">
        <f t="shared" si="9"/>
        <v>51EPS002</v>
      </c>
      <c r="E22" s="413" t="str">
        <f t="shared" si="10"/>
        <v>51EPS044</v>
      </c>
      <c r="F22" s="413" t="str">
        <f t="shared" si="11"/>
        <v>51EPS023</v>
      </c>
      <c r="G22" s="413" t="str">
        <f t="shared" si="12"/>
        <v>51EPS005</v>
      </c>
      <c r="H22" s="413" t="str">
        <f t="shared" si="13"/>
        <v>51EPS018</v>
      </c>
      <c r="I22" s="413" t="str">
        <f t="shared" si="14"/>
        <v>51EAS016</v>
      </c>
      <c r="J22" s="413" t="str">
        <f t="shared" si="15"/>
        <v>51EAS027</v>
      </c>
      <c r="K22" s="413" t="str">
        <f t="shared" si="16"/>
        <v>51EPS017</v>
      </c>
      <c r="L22" s="413" t="str">
        <f t="shared" si="17"/>
        <v>51EPS033</v>
      </c>
      <c r="M22" s="413" t="str">
        <f t="shared" si="18"/>
        <v>51EPS001</v>
      </c>
      <c r="N22" s="413" t="str">
        <f t="shared" si="19"/>
        <v>51EPS008</v>
      </c>
      <c r="O22" s="413" t="str">
        <f t="shared" si="20"/>
        <v>51EPS040</v>
      </c>
      <c r="P22" s="413" t="str">
        <f t="shared" si="21"/>
        <v>51ESSC24</v>
      </c>
      <c r="Q22" s="413" t="e">
        <f>CONCATENATE(AA23,#REF!)</f>
        <v>#REF!</v>
      </c>
      <c r="R22" s="413" t="str">
        <f t="shared" si="22"/>
        <v>51ESSC91</v>
      </c>
      <c r="S22" s="413" t="str">
        <f t="shared" si="23"/>
        <v>51ESSC02</v>
      </c>
      <c r="T22" s="413" t="str">
        <f t="shared" si="24"/>
        <v>51ESSC62</v>
      </c>
      <c r="U22" s="413" t="e">
        <f>CONCATENATE(AA23,#REF!)</f>
        <v>#REF!</v>
      </c>
      <c r="V22" s="413" t="str">
        <f t="shared" si="25"/>
        <v>51EPSIC3</v>
      </c>
      <c r="W22" s="413" t="str">
        <f t="shared" si="26"/>
        <v>51CCFC55</v>
      </c>
      <c r="X22" s="413" t="e">
        <f>CONCATENATE(AA23,#REF!)</f>
        <v>#REF!</v>
      </c>
      <c r="Y22" s="720" t="s">
        <v>8</v>
      </c>
      <c r="Z22" s="720" t="s">
        <v>240</v>
      </c>
      <c r="AA22" s="720">
        <v>45</v>
      </c>
      <c r="AB22" s="708">
        <f>IFERROR(VLOOKUP(A21,$AX$8:$BB$949,5,0),0)</f>
        <v>13940</v>
      </c>
      <c r="AC22" s="708">
        <f>IFERROR(VLOOKUP(B21,$AX$8:$BB$949,5,0),0)</f>
        <v>31597</v>
      </c>
      <c r="AD22" s="708">
        <f>IFERROR(VLOOKUP(C21,$AX$8:$BB$949,5,0),0)</f>
        <v>19213</v>
      </c>
      <c r="AE22" s="708">
        <f>IFERROR(VLOOKUP(D21,$AX$8:$BB$949,5,0),0)</f>
        <v>0</v>
      </c>
      <c r="AF22" s="708">
        <f>IFERROR(VLOOKUP(E21,$AX$8:$BB$949,5,0),0)</f>
        <v>19661</v>
      </c>
      <c r="AG22" s="708">
        <f>IFERROR(VLOOKUP(F21,$AX$8:$BB$949,5,0),0)</f>
        <v>0</v>
      </c>
      <c r="AH22" s="708">
        <f>IFERROR(VLOOKUP(G21,$AX$8:$BB$949,5,0),0)</f>
        <v>1</v>
      </c>
      <c r="AI22" s="708">
        <f>IFERROR(VLOOKUP(H21,$AX$8:$BB$949,5,0),0)</f>
        <v>2</v>
      </c>
      <c r="AJ22" s="708">
        <f>IFERROR(VLOOKUP(I21,$AX$8:$BB$949,5,0),0)</f>
        <v>0</v>
      </c>
      <c r="AK22" s="708">
        <f>IFERROR(VLOOKUP(J21,$AX$8:$BB$949,5,0),0)</f>
        <v>0</v>
      </c>
      <c r="AL22" s="708">
        <f>IFERROR(VLOOKUP(K21,$AX$8:$BB$949,5,0),0)</f>
        <v>0</v>
      </c>
      <c r="AM22" s="708">
        <f>IFERROR(VLOOKUP(L21,$AX$8:$BB$949,5,0),0)</f>
        <v>0</v>
      </c>
      <c r="AN22" s="708">
        <f>IFERROR(VLOOKUP(M21,$AX$8:$BB$949,5,0),0)</f>
        <v>0</v>
      </c>
      <c r="AO22" s="708">
        <f>IFERROR(VLOOKUP(N21,$AX$8:$BB$949,5,0),0)</f>
        <v>0</v>
      </c>
      <c r="AP22" s="708">
        <f>IFERROR(VLOOKUP(O21,$AX$8:$BB$949,5,0),0)</f>
        <v>1551</v>
      </c>
      <c r="AQ22" s="708">
        <f>IFERROR(VLOOKUP(P21,$AX$8:$BB$949,5,0),0)</f>
        <v>0</v>
      </c>
      <c r="AR22" s="708">
        <f>IFERROR(VLOOKUP(R21,$AX$8:$BB$949,5,0),0)</f>
        <v>0</v>
      </c>
      <c r="AS22" s="708">
        <f>IFERROR(VLOOKUP(S21,$AX$8:$BB$949,5,0),0)</f>
        <v>173</v>
      </c>
      <c r="AT22" s="708">
        <f>IFERROR(VLOOKUP(T21,$AX$8:$BB$949,5,0),0)</f>
        <v>0</v>
      </c>
      <c r="AU22" s="708">
        <f>IFERROR(VLOOKUP(V21,$AX$8:$BB$949,5,0),0)</f>
        <v>8</v>
      </c>
      <c r="AV22" s="708">
        <f>IFERROR(VLOOKUP(W21,$AX$8:$BB$949,5,0),0)</f>
        <v>0</v>
      </c>
      <c r="AW22" s="734">
        <f>SUM(AB22:AV22)</f>
        <v>86146</v>
      </c>
      <c r="AX22" s="419" t="str">
        <f t="shared" si="28"/>
        <v>579EPS040</v>
      </c>
      <c r="AY22" s="491" t="s">
        <v>254</v>
      </c>
      <c r="AZ22" s="493">
        <v>579</v>
      </c>
      <c r="BA22" s="491" t="s">
        <v>891</v>
      </c>
      <c r="BB22" s="492">
        <v>586</v>
      </c>
    </row>
    <row r="23" spans="1:56">
      <c r="A23" s="413" t="str">
        <f t="shared" si="6"/>
        <v>147EPS010</v>
      </c>
      <c r="B23" s="413" t="str">
        <f t="shared" si="7"/>
        <v>147EPS016</v>
      </c>
      <c r="C23" s="413" t="str">
        <f t="shared" si="8"/>
        <v>147EPS037</v>
      </c>
      <c r="D23" s="413" t="str">
        <f t="shared" si="9"/>
        <v>147EPS002</v>
      </c>
      <c r="E23" s="413" t="str">
        <f t="shared" si="10"/>
        <v>147EPS044</v>
      </c>
      <c r="F23" s="413" t="str">
        <f t="shared" si="11"/>
        <v>147EPS023</v>
      </c>
      <c r="G23" s="413" t="str">
        <f t="shared" si="12"/>
        <v>147EPS005</v>
      </c>
      <c r="H23" s="413" t="str">
        <f t="shared" si="13"/>
        <v>147EPS018</v>
      </c>
      <c r="I23" s="413" t="str">
        <f t="shared" si="14"/>
        <v>147EAS016</v>
      </c>
      <c r="J23" s="413" t="str">
        <f t="shared" si="15"/>
        <v>147EAS027</v>
      </c>
      <c r="K23" s="413" t="str">
        <f t="shared" si="16"/>
        <v>147EPS017</v>
      </c>
      <c r="L23" s="413" t="str">
        <f t="shared" si="17"/>
        <v>147EPS033</v>
      </c>
      <c r="M23" s="413" t="str">
        <f t="shared" si="18"/>
        <v>147EPS001</v>
      </c>
      <c r="N23" s="413" t="str">
        <f t="shared" si="19"/>
        <v>147EPS008</v>
      </c>
      <c r="O23" s="413" t="str">
        <f t="shared" si="20"/>
        <v>147EPS040</v>
      </c>
      <c r="P23" s="413" t="str">
        <f t="shared" si="21"/>
        <v>147ESSC24</v>
      </c>
      <c r="Q23" s="413" t="e">
        <f>CONCATENATE(AA24,#REF!)</f>
        <v>#REF!</v>
      </c>
      <c r="R23" s="413" t="str">
        <f t="shared" si="22"/>
        <v>147ESSC91</v>
      </c>
      <c r="S23" s="413" t="str">
        <f t="shared" si="23"/>
        <v>147ESSC02</v>
      </c>
      <c r="T23" s="413" t="str">
        <f t="shared" si="24"/>
        <v>147ESSC62</v>
      </c>
      <c r="U23" s="413" t="e">
        <f>CONCATENATE(AA24,#REF!)</f>
        <v>#REF!</v>
      </c>
      <c r="V23" s="413" t="str">
        <f t="shared" si="25"/>
        <v>147EPSIC3</v>
      </c>
      <c r="W23" s="413" t="str">
        <f t="shared" si="26"/>
        <v>147CCFC55</v>
      </c>
      <c r="X23" s="413" t="e">
        <f>CONCATENATE(AA24,#REF!)</f>
        <v>#REF!</v>
      </c>
      <c r="Y23" s="720" t="s">
        <v>68</v>
      </c>
      <c r="Z23" s="720" t="s">
        <v>240</v>
      </c>
      <c r="AA23" s="720">
        <v>51</v>
      </c>
      <c r="AB23" s="708">
        <f>IFERROR(VLOOKUP(A22,$AX$8:$BB$949,5,0),0)</f>
        <v>0</v>
      </c>
      <c r="AC23" s="708">
        <f>IFERROR(VLOOKUP(B22,$AX$8:$BB$949,5,0),0)</f>
        <v>2629</v>
      </c>
      <c r="AD23" s="708">
        <f>IFERROR(VLOOKUP(C22,$AX$8:$BB$949,5,0),0)</f>
        <v>212</v>
      </c>
      <c r="AE23" s="708">
        <f>IFERROR(VLOOKUP(D22,$AX$8:$BB$949,5,0),0)</f>
        <v>0</v>
      </c>
      <c r="AF23" s="708">
        <f>IFERROR(VLOOKUP(E22,$AX$8:$BB$949,5,0),0)</f>
        <v>623</v>
      </c>
      <c r="AG23" s="708">
        <f>IFERROR(VLOOKUP(F22,$AX$8:$BB$949,5,0),0)</f>
        <v>0</v>
      </c>
      <c r="AH23" s="708">
        <f>IFERROR(VLOOKUP(G22,$AX$8:$BB$949,5,0),0)</f>
        <v>0</v>
      </c>
      <c r="AI23" s="708">
        <f>IFERROR(VLOOKUP(H22,$AX$8:$BB$949,5,0),0)</f>
        <v>0</v>
      </c>
      <c r="AJ23" s="708">
        <f>IFERROR(VLOOKUP(I22,$AX$8:$BB$949,5,0),0)</f>
        <v>0</v>
      </c>
      <c r="AK23" s="708">
        <f>IFERROR(VLOOKUP(J22,$AX$8:$BB$949,5,0),0)</f>
        <v>0</v>
      </c>
      <c r="AL23" s="708">
        <f>IFERROR(VLOOKUP(K22,$AX$8:$BB$949,5,0),0)</f>
        <v>0</v>
      </c>
      <c r="AM23" s="708">
        <f>IFERROR(VLOOKUP(L22,$AX$8:$BB$949,5,0),0)</f>
        <v>0</v>
      </c>
      <c r="AN23" s="708">
        <f>IFERROR(VLOOKUP(M22,$AX$8:$BB$949,5,0),0)</f>
        <v>0</v>
      </c>
      <c r="AO23" s="708">
        <f>IFERROR(VLOOKUP(N22,$AX$8:$BB$949,5,0),0)</f>
        <v>0</v>
      </c>
      <c r="AP23" s="708">
        <f>IFERROR(VLOOKUP(O22,$AX$8:$BB$949,5,0),0)</f>
        <v>138</v>
      </c>
      <c r="AQ23" s="708">
        <f>IFERROR(VLOOKUP(P22,$AX$8:$BB$949,5,0),0)</f>
        <v>0</v>
      </c>
      <c r="AR23" s="708">
        <f>IFERROR(VLOOKUP(R22,$AX$8:$BB$949,5,0),0)</f>
        <v>0</v>
      </c>
      <c r="AS23" s="708">
        <f>IFERROR(VLOOKUP(S22,$AX$8:$BB$949,5,0),0)</f>
        <v>47</v>
      </c>
      <c r="AT23" s="708">
        <f>IFERROR(VLOOKUP(T22,$AX$8:$BB$949,5,0),0)</f>
        <v>0</v>
      </c>
      <c r="AU23" s="708">
        <f>IFERROR(VLOOKUP(V22,$AX$8:$BB$949,5,0),0)</f>
        <v>4</v>
      </c>
      <c r="AV23" s="708">
        <f>IFERROR(VLOOKUP(W22,$AX$8:$BB$949,5,0),0)</f>
        <v>0</v>
      </c>
      <c r="AW23" s="734">
        <f>SUM(AB23:AV23)</f>
        <v>3653</v>
      </c>
      <c r="AX23" s="419" t="str">
        <f t="shared" si="28"/>
        <v>579EPS044</v>
      </c>
      <c r="AY23" s="491" t="s">
        <v>254</v>
      </c>
      <c r="AZ23" s="493">
        <v>579</v>
      </c>
      <c r="BA23" s="491" t="s">
        <v>1071</v>
      </c>
      <c r="BB23" s="492">
        <v>14264</v>
      </c>
    </row>
    <row r="24" spans="1:56">
      <c r="A24" s="413" t="str">
        <f t="shared" si="6"/>
        <v>172EPS010</v>
      </c>
      <c r="B24" s="413" t="str">
        <f t="shared" si="7"/>
        <v>172EPS016</v>
      </c>
      <c r="C24" s="413" t="str">
        <f t="shared" si="8"/>
        <v>172EPS037</v>
      </c>
      <c r="D24" s="413" t="str">
        <f t="shared" si="9"/>
        <v>172EPS002</v>
      </c>
      <c r="E24" s="413" t="str">
        <f t="shared" si="10"/>
        <v>172EPS044</v>
      </c>
      <c r="F24" s="413" t="str">
        <f t="shared" si="11"/>
        <v>172EPS023</v>
      </c>
      <c r="G24" s="413" t="str">
        <f t="shared" si="12"/>
        <v>172EPS005</v>
      </c>
      <c r="H24" s="413" t="str">
        <f t="shared" si="13"/>
        <v>172EPS018</v>
      </c>
      <c r="I24" s="413" t="str">
        <f t="shared" si="14"/>
        <v>172EAS016</v>
      </c>
      <c r="J24" s="413" t="str">
        <f t="shared" si="15"/>
        <v>172EAS027</v>
      </c>
      <c r="K24" s="413" t="str">
        <f t="shared" si="16"/>
        <v>172EPS017</v>
      </c>
      <c r="L24" s="413" t="str">
        <f t="shared" si="17"/>
        <v>172EPS033</v>
      </c>
      <c r="M24" s="413" t="str">
        <f t="shared" si="18"/>
        <v>172EPS001</v>
      </c>
      <c r="N24" s="413" t="str">
        <f t="shared" si="19"/>
        <v>172EPS008</v>
      </c>
      <c r="O24" s="413" t="str">
        <f t="shared" si="20"/>
        <v>172EPS040</v>
      </c>
      <c r="P24" s="413" t="str">
        <f t="shared" si="21"/>
        <v>172ESSC24</v>
      </c>
      <c r="Q24" s="413" t="e">
        <f>CONCATENATE(AA25,#REF!)</f>
        <v>#REF!</v>
      </c>
      <c r="R24" s="413" t="str">
        <f t="shared" si="22"/>
        <v>172ESSC91</v>
      </c>
      <c r="S24" s="413" t="str">
        <f t="shared" si="23"/>
        <v>172ESSC02</v>
      </c>
      <c r="T24" s="413" t="str">
        <f t="shared" si="24"/>
        <v>172ESSC62</v>
      </c>
      <c r="U24" s="413" t="e">
        <f>CONCATENATE(AA25,#REF!)</f>
        <v>#REF!</v>
      </c>
      <c r="V24" s="413" t="str">
        <f t="shared" si="25"/>
        <v>172EPSIC3</v>
      </c>
      <c r="W24" s="413" t="str">
        <f t="shared" si="26"/>
        <v>172CCFC55</v>
      </c>
      <c r="X24" s="413" t="e">
        <f>CONCATENATE(AA25,#REF!)</f>
        <v>#REF!</v>
      </c>
      <c r="Y24" s="720" t="s">
        <v>13</v>
      </c>
      <c r="Z24" s="720" t="s">
        <v>240</v>
      </c>
      <c r="AA24" s="720">
        <v>147</v>
      </c>
      <c r="AB24" s="708">
        <f>IFERROR(VLOOKUP(A23,$AX$8:$BB$949,5,0),0)</f>
        <v>1329</v>
      </c>
      <c r="AC24" s="708">
        <f>IFERROR(VLOOKUP(B23,$AX$8:$BB$949,5,0),0)</f>
        <v>10827</v>
      </c>
      <c r="AD24" s="708">
        <f>IFERROR(VLOOKUP(C23,$AX$8:$BB$949,5,0),0)</f>
        <v>7046</v>
      </c>
      <c r="AE24" s="708">
        <f>IFERROR(VLOOKUP(D23,$AX$8:$BB$949,5,0),0)</f>
        <v>0</v>
      </c>
      <c r="AF24" s="708">
        <f>IFERROR(VLOOKUP(E23,$AX$8:$BB$949,5,0),0)</f>
        <v>4590</v>
      </c>
      <c r="AG24" s="708">
        <f>IFERROR(VLOOKUP(F23,$AX$8:$BB$949,5,0),0)</f>
        <v>0</v>
      </c>
      <c r="AH24" s="708">
        <f>IFERROR(VLOOKUP(G23,$AX$8:$BB$949,5,0),0)</f>
        <v>0</v>
      </c>
      <c r="AI24" s="708">
        <f>IFERROR(VLOOKUP(H23,$AX$8:$BB$949,5,0),0)</f>
        <v>0</v>
      </c>
      <c r="AJ24" s="708">
        <f>IFERROR(VLOOKUP(I23,$AX$8:$BB$949,5,0),0)</f>
        <v>0</v>
      </c>
      <c r="AK24" s="708">
        <f>IFERROR(VLOOKUP(J23,$AX$8:$BB$949,5,0),0)</f>
        <v>0</v>
      </c>
      <c r="AL24" s="708">
        <f>IFERROR(VLOOKUP(K23,$AX$8:$BB$949,5,0),0)</f>
        <v>0</v>
      </c>
      <c r="AM24" s="708">
        <f>IFERROR(VLOOKUP(L23,$AX$8:$BB$949,5,0),0)</f>
        <v>0</v>
      </c>
      <c r="AN24" s="708">
        <f>IFERROR(VLOOKUP(M23,$AX$8:$BB$949,5,0),0)</f>
        <v>0</v>
      </c>
      <c r="AO24" s="708">
        <f>IFERROR(VLOOKUP(N23,$AX$8:$BB$949,5,0),0)</f>
        <v>0</v>
      </c>
      <c r="AP24" s="708">
        <f>IFERROR(VLOOKUP(O23,$AX$8:$BB$949,5,0),0)</f>
        <v>494</v>
      </c>
      <c r="AQ24" s="708">
        <f>IFERROR(VLOOKUP(P23,$AX$8:$BB$949,5,0),0)</f>
        <v>0</v>
      </c>
      <c r="AR24" s="708">
        <f>IFERROR(VLOOKUP(R23,$AX$8:$BB$949,5,0),0)</f>
        <v>0</v>
      </c>
      <c r="AS24" s="708">
        <f>IFERROR(VLOOKUP(S23,$AX$8:$BB$949,5,0),0)</f>
        <v>133</v>
      </c>
      <c r="AT24" s="708">
        <f>IFERROR(VLOOKUP(T23,$AX$8:$BB$949,5,0),0)</f>
        <v>0</v>
      </c>
      <c r="AU24" s="708">
        <f>IFERROR(VLOOKUP(V23,$AX$8:$BB$949,5,0),0)</f>
        <v>0</v>
      </c>
      <c r="AV24" s="708">
        <f>IFERROR(VLOOKUP(W23,$AX$8:$BB$949,5,0),0)</f>
        <v>0</v>
      </c>
      <c r="AW24" s="734">
        <f>SUM(AB24:AV24)</f>
        <v>24419</v>
      </c>
      <c r="AX24" s="419" t="str">
        <f t="shared" si="28"/>
        <v>579ESSC02</v>
      </c>
      <c r="AY24" s="491" t="s">
        <v>254</v>
      </c>
      <c r="AZ24" s="493">
        <v>579</v>
      </c>
      <c r="BA24" s="491" t="s">
        <v>650</v>
      </c>
      <c r="BB24" s="492">
        <v>123</v>
      </c>
    </row>
    <row r="25" spans="1:56">
      <c r="A25" s="413" t="str">
        <f t="shared" si="6"/>
        <v>475EPS010</v>
      </c>
      <c r="B25" s="413" t="str">
        <f t="shared" si="7"/>
        <v>475EPS016</v>
      </c>
      <c r="C25" s="413" t="str">
        <f t="shared" si="8"/>
        <v>475EPS037</v>
      </c>
      <c r="D25" s="413" t="str">
        <f t="shared" si="9"/>
        <v>475EPS002</v>
      </c>
      <c r="E25" s="413" t="str">
        <f t="shared" si="10"/>
        <v>475EPS044</v>
      </c>
      <c r="F25" s="413" t="str">
        <f t="shared" si="11"/>
        <v>475EPS023</v>
      </c>
      <c r="G25" s="413" t="str">
        <f t="shared" si="12"/>
        <v>475EPS005</v>
      </c>
      <c r="H25" s="413" t="str">
        <f t="shared" si="13"/>
        <v>475EPS018</v>
      </c>
      <c r="I25" s="413" t="str">
        <f t="shared" si="14"/>
        <v>475EAS016</v>
      </c>
      <c r="J25" s="413" t="str">
        <f t="shared" si="15"/>
        <v>475EAS027</v>
      </c>
      <c r="K25" s="413" t="str">
        <f t="shared" si="16"/>
        <v>475EPS017</v>
      </c>
      <c r="L25" s="413" t="str">
        <f t="shared" si="17"/>
        <v>475EPS033</v>
      </c>
      <c r="M25" s="413" t="str">
        <f t="shared" si="18"/>
        <v>475EPS001</v>
      </c>
      <c r="N25" s="413" t="str">
        <f t="shared" si="19"/>
        <v>475EPS008</v>
      </c>
      <c r="O25" s="413" t="str">
        <f t="shared" si="20"/>
        <v>475EPS040</v>
      </c>
      <c r="P25" s="413" t="str">
        <f t="shared" si="21"/>
        <v>475ESSC24</v>
      </c>
      <c r="Q25" s="413" t="e">
        <f>CONCATENATE(AA26,#REF!)</f>
        <v>#REF!</v>
      </c>
      <c r="R25" s="413" t="str">
        <f t="shared" si="22"/>
        <v>475ESSC91</v>
      </c>
      <c r="S25" s="413" t="str">
        <f t="shared" si="23"/>
        <v>475ESSC02</v>
      </c>
      <c r="T25" s="413" t="str">
        <f t="shared" si="24"/>
        <v>475ESSC62</v>
      </c>
      <c r="U25" s="413" t="e">
        <f>CONCATENATE(AA26,#REF!)</f>
        <v>#REF!</v>
      </c>
      <c r="V25" s="413" t="str">
        <f t="shared" si="25"/>
        <v>475EPSIC3</v>
      </c>
      <c r="W25" s="413" t="str">
        <f t="shared" si="26"/>
        <v>475CCFC55</v>
      </c>
      <c r="X25" s="413" t="e">
        <f>CONCATENATE(AA26,#REF!)</f>
        <v>#REF!</v>
      </c>
      <c r="Y25" s="720" t="s">
        <v>15</v>
      </c>
      <c r="Z25" s="720" t="s">
        <v>240</v>
      </c>
      <c r="AA25" s="720">
        <v>172</v>
      </c>
      <c r="AB25" s="708">
        <f>IFERROR(VLOOKUP(A24,$AX$8:$BB$949,5,0),0)</f>
        <v>3156</v>
      </c>
      <c r="AC25" s="708">
        <f>IFERROR(VLOOKUP(B24,$AX$8:$BB$949,5,0),0)</f>
        <v>12215</v>
      </c>
      <c r="AD25" s="708">
        <f>IFERROR(VLOOKUP(C24,$AX$8:$BB$949,5,0),0)</f>
        <v>7235</v>
      </c>
      <c r="AE25" s="708">
        <f>IFERROR(VLOOKUP(D24,$AX$8:$BB$949,5,0),0)</f>
        <v>0</v>
      </c>
      <c r="AF25" s="708">
        <f>IFERROR(VLOOKUP(E24,$AX$8:$BB$949,5,0),0)</f>
        <v>5558</v>
      </c>
      <c r="AG25" s="708">
        <f>IFERROR(VLOOKUP(F24,$AX$8:$BB$949,5,0),0)</f>
        <v>1</v>
      </c>
      <c r="AH25" s="708">
        <f>IFERROR(VLOOKUP(G24,$AX$8:$BB$949,5,0),0)</f>
        <v>1</v>
      </c>
      <c r="AI25" s="708">
        <f>IFERROR(VLOOKUP(H24,$AX$8:$BB$949,5,0),0)</f>
        <v>0</v>
      </c>
      <c r="AJ25" s="708">
        <f>IFERROR(VLOOKUP(I24,$AX$8:$BB$949,5,0),0)</f>
        <v>0</v>
      </c>
      <c r="AK25" s="708">
        <f>IFERROR(VLOOKUP(J24,$AX$8:$BB$949,5,0),0)</f>
        <v>0</v>
      </c>
      <c r="AL25" s="708">
        <f>IFERROR(VLOOKUP(K24,$AX$8:$BB$949,5,0),0)</f>
        <v>0</v>
      </c>
      <c r="AM25" s="708">
        <f>IFERROR(VLOOKUP(L24,$AX$8:$BB$949,5,0),0)</f>
        <v>0</v>
      </c>
      <c r="AN25" s="708">
        <f>IFERROR(VLOOKUP(M24,$AX$8:$BB$949,5,0),0)</f>
        <v>0</v>
      </c>
      <c r="AO25" s="708">
        <f>IFERROR(VLOOKUP(N24,$AX$8:$BB$949,5,0),0)</f>
        <v>0</v>
      </c>
      <c r="AP25" s="708">
        <f>IFERROR(VLOOKUP(O24,$AX$8:$BB$949,5,0),0)</f>
        <v>620</v>
      </c>
      <c r="AQ25" s="708">
        <f>IFERROR(VLOOKUP(P24,$AX$8:$BB$949,5,0),0)</f>
        <v>0</v>
      </c>
      <c r="AR25" s="708">
        <f>IFERROR(VLOOKUP(R24,$AX$8:$BB$949,5,0),0)</f>
        <v>0</v>
      </c>
      <c r="AS25" s="708">
        <f>IFERROR(VLOOKUP(S24,$AX$8:$BB$949,5,0),0)</f>
        <v>140</v>
      </c>
      <c r="AT25" s="708">
        <f>IFERROR(VLOOKUP(T24,$AX$8:$BB$949,5,0),0)</f>
        <v>0</v>
      </c>
      <c r="AU25" s="708">
        <f>IFERROR(VLOOKUP(V24,$AX$8:$BB$949,5,0),0)</f>
        <v>6</v>
      </c>
      <c r="AV25" s="708">
        <f>IFERROR(VLOOKUP(W24,$AX$8:$BB$949,5,0),0)</f>
        <v>0</v>
      </c>
      <c r="AW25" s="734">
        <f>SUM(AB25:AV25)</f>
        <v>28932</v>
      </c>
      <c r="AX25" s="419" t="str">
        <f t="shared" si="28"/>
        <v>585EAS027</v>
      </c>
      <c r="AY25" s="491" t="s">
        <v>254</v>
      </c>
      <c r="AZ25" s="493">
        <v>585</v>
      </c>
      <c r="BA25" s="491" t="s">
        <v>212</v>
      </c>
      <c r="BB25" s="492">
        <v>6</v>
      </c>
    </row>
    <row r="26" spans="1:56" ht="15" customHeight="1">
      <c r="A26" s="413" t="str">
        <f t="shared" si="6"/>
        <v>480EPS010</v>
      </c>
      <c r="B26" s="413" t="str">
        <f t="shared" si="7"/>
        <v>480EPS016</v>
      </c>
      <c r="C26" s="413" t="str">
        <f t="shared" si="8"/>
        <v>480EPS037</v>
      </c>
      <c r="D26" s="413" t="str">
        <f t="shared" si="9"/>
        <v>480EPS002</v>
      </c>
      <c r="E26" s="413" t="str">
        <f t="shared" si="10"/>
        <v>480EPS044</v>
      </c>
      <c r="F26" s="413" t="str">
        <f t="shared" si="11"/>
        <v>480EPS023</v>
      </c>
      <c r="G26" s="413" t="str">
        <f t="shared" si="12"/>
        <v>480EPS005</v>
      </c>
      <c r="H26" s="413" t="str">
        <f t="shared" si="13"/>
        <v>480EPS018</v>
      </c>
      <c r="I26" s="413" t="str">
        <f t="shared" si="14"/>
        <v>480EAS016</v>
      </c>
      <c r="J26" s="413" t="str">
        <f t="shared" si="15"/>
        <v>480EAS027</v>
      </c>
      <c r="K26" s="413" t="str">
        <f t="shared" si="16"/>
        <v>480EPS017</v>
      </c>
      <c r="L26" s="413" t="str">
        <f t="shared" si="17"/>
        <v>480EPS033</v>
      </c>
      <c r="M26" s="413" t="str">
        <f t="shared" si="18"/>
        <v>480EPS001</v>
      </c>
      <c r="N26" s="413" t="str">
        <f t="shared" si="19"/>
        <v>480EPS008</v>
      </c>
      <c r="O26" s="413" t="str">
        <f t="shared" si="20"/>
        <v>480EPS040</v>
      </c>
      <c r="P26" s="413" t="str">
        <f t="shared" si="21"/>
        <v>480ESSC24</v>
      </c>
      <c r="Q26" s="413" t="e">
        <f>CONCATENATE(AA27,#REF!)</f>
        <v>#REF!</v>
      </c>
      <c r="R26" s="413" t="str">
        <f t="shared" si="22"/>
        <v>480ESSC91</v>
      </c>
      <c r="S26" s="413" t="str">
        <f t="shared" si="23"/>
        <v>480ESSC02</v>
      </c>
      <c r="T26" s="413" t="str">
        <f t="shared" si="24"/>
        <v>480ESSC62</v>
      </c>
      <c r="U26" s="413" t="e">
        <f>CONCATENATE(AA27,#REF!)</f>
        <v>#REF!</v>
      </c>
      <c r="V26" s="413" t="str">
        <f t="shared" si="25"/>
        <v>480EPSIC3</v>
      </c>
      <c r="W26" s="413" t="str">
        <f t="shared" si="26"/>
        <v>480CCFC55</v>
      </c>
      <c r="X26" s="413" t="e">
        <f>CONCATENATE(AA27,#REF!)</f>
        <v>#REF!</v>
      </c>
      <c r="Y26" s="720" t="s">
        <v>107</v>
      </c>
      <c r="Z26" s="720" t="s">
        <v>240</v>
      </c>
      <c r="AA26" s="720">
        <v>475</v>
      </c>
      <c r="AB26" s="708">
        <f>IFERROR(VLOOKUP(A25,$AX$8:$BB$949,5,0),0)</f>
        <v>0</v>
      </c>
      <c r="AC26" s="708">
        <f>IFERROR(VLOOKUP(B25,$AX$8:$BB$949,5,0),0)</f>
        <v>0</v>
      </c>
      <c r="AD26" s="708">
        <f>IFERROR(VLOOKUP(C25,$AX$8:$BB$949,5,0),0)</f>
        <v>206</v>
      </c>
      <c r="AE26" s="708">
        <f>IFERROR(VLOOKUP(D25,$AX$8:$BB$949,5,0),0)</f>
        <v>0</v>
      </c>
      <c r="AF26" s="708">
        <f>IFERROR(VLOOKUP(E25,$AX$8:$BB$949,5,0),0)</f>
        <v>0</v>
      </c>
      <c r="AG26" s="708">
        <f>IFERROR(VLOOKUP(F25,$AX$8:$BB$949,5,0),0)</f>
        <v>0</v>
      </c>
      <c r="AH26" s="708">
        <f>IFERROR(VLOOKUP(G25,$AX$8:$BB$949,5,0),0)</f>
        <v>0</v>
      </c>
      <c r="AI26" s="708">
        <f>IFERROR(VLOOKUP(H25,$AX$8:$BB$949,5,0),0)</f>
        <v>0</v>
      </c>
      <c r="AJ26" s="708">
        <f>IFERROR(VLOOKUP(I25,$AX$8:$BB$949,5,0),0)</f>
        <v>0</v>
      </c>
      <c r="AK26" s="708">
        <f>IFERROR(VLOOKUP(J25,$AX$8:$BB$949,5,0),0)</f>
        <v>0</v>
      </c>
      <c r="AL26" s="708">
        <f>IFERROR(VLOOKUP(K25,$AX$8:$BB$949,5,0),0)</f>
        <v>0</v>
      </c>
      <c r="AM26" s="708">
        <f>IFERROR(VLOOKUP(L25,$AX$8:$BB$949,5,0),0)</f>
        <v>0</v>
      </c>
      <c r="AN26" s="708">
        <f>IFERROR(VLOOKUP(M25,$AX$8:$BB$949,5,0),0)</f>
        <v>0</v>
      </c>
      <c r="AO26" s="708">
        <f>IFERROR(VLOOKUP(N25,$AX$8:$BB$949,5,0),0)</f>
        <v>0</v>
      </c>
      <c r="AP26" s="708">
        <f>IFERROR(VLOOKUP(O25,$AX$8:$BB$949,5,0),0)</f>
        <v>50</v>
      </c>
      <c r="AQ26" s="708">
        <f>IFERROR(VLOOKUP(P25,$AX$8:$BB$949,5,0),0)</f>
        <v>0</v>
      </c>
      <c r="AR26" s="708">
        <f>IFERROR(VLOOKUP(R25,$AX$8:$BB$949,5,0),0)</f>
        <v>0</v>
      </c>
      <c r="AS26" s="708">
        <f>IFERROR(VLOOKUP(S25,$AX$8:$BB$949,5,0),0)</f>
        <v>0</v>
      </c>
      <c r="AT26" s="708">
        <f>IFERROR(VLOOKUP(T25,$AX$8:$BB$949,5,0),0)</f>
        <v>0</v>
      </c>
      <c r="AU26" s="708">
        <f>IFERROR(VLOOKUP(V25,$AX$8:$BB$949,5,0),0)</f>
        <v>2</v>
      </c>
      <c r="AV26" s="708">
        <f>IFERROR(VLOOKUP(W25,$AX$8:$BB$949,5,0),0)</f>
        <v>0</v>
      </c>
      <c r="AW26" s="734">
        <f>SUM(AB26:AV26)</f>
        <v>258</v>
      </c>
      <c r="AX26" s="419" t="str">
        <f t="shared" si="28"/>
        <v>585EPS005</v>
      </c>
      <c r="AY26" s="491" t="s">
        <v>254</v>
      </c>
      <c r="AZ26" s="493">
        <v>585</v>
      </c>
      <c r="BA26" s="491" t="s">
        <v>208</v>
      </c>
      <c r="BB26" s="492">
        <v>1</v>
      </c>
    </row>
    <row r="27" spans="1:56" ht="15" customHeight="1">
      <c r="A27" s="413" t="str">
        <f t="shared" si="6"/>
        <v>490EPS010</v>
      </c>
      <c r="B27" s="413" t="str">
        <f t="shared" si="7"/>
        <v>490EPS016</v>
      </c>
      <c r="C27" s="413" t="str">
        <f t="shared" si="8"/>
        <v>490EPS037</v>
      </c>
      <c r="D27" s="413" t="str">
        <f t="shared" si="9"/>
        <v>490EPS002</v>
      </c>
      <c r="E27" s="413" t="str">
        <f t="shared" si="10"/>
        <v>490EPS044</v>
      </c>
      <c r="F27" s="413" t="str">
        <f t="shared" si="11"/>
        <v>490EPS023</v>
      </c>
      <c r="G27" s="413" t="str">
        <f t="shared" si="12"/>
        <v>490EPS005</v>
      </c>
      <c r="H27" s="413" t="str">
        <f t="shared" si="13"/>
        <v>490EPS018</v>
      </c>
      <c r="I27" s="413" t="str">
        <f t="shared" si="14"/>
        <v>490EAS016</v>
      </c>
      <c r="J27" s="413" t="str">
        <f t="shared" si="15"/>
        <v>490EAS027</v>
      </c>
      <c r="K27" s="413" t="str">
        <f t="shared" si="16"/>
        <v>490EPS017</v>
      </c>
      <c r="L27" s="413" t="str">
        <f t="shared" si="17"/>
        <v>490EPS033</v>
      </c>
      <c r="M27" s="413" t="str">
        <f t="shared" si="18"/>
        <v>490EPS001</v>
      </c>
      <c r="N27" s="413" t="str">
        <f t="shared" si="19"/>
        <v>490EPS008</v>
      </c>
      <c r="O27" s="413" t="str">
        <f t="shared" si="20"/>
        <v>490EPS040</v>
      </c>
      <c r="P27" s="413" t="str">
        <f t="shared" si="21"/>
        <v>490ESSC24</v>
      </c>
      <c r="Q27" s="413" t="e">
        <f>CONCATENATE(AA28,#REF!)</f>
        <v>#REF!</v>
      </c>
      <c r="R27" s="413" t="str">
        <f t="shared" si="22"/>
        <v>490ESSC91</v>
      </c>
      <c r="S27" s="413" t="str">
        <f t="shared" si="23"/>
        <v>490ESSC02</v>
      </c>
      <c r="T27" s="413" t="str">
        <f t="shared" si="24"/>
        <v>490ESSC62</v>
      </c>
      <c r="U27" s="413" t="e">
        <f>CONCATENATE(AA28,#REF!)</f>
        <v>#REF!</v>
      </c>
      <c r="V27" s="413" t="str">
        <f t="shared" si="25"/>
        <v>490EPSIC3</v>
      </c>
      <c r="W27" s="413" t="str">
        <f t="shared" si="26"/>
        <v>490CCFC55</v>
      </c>
      <c r="X27" s="413" t="e">
        <f>CONCATENATE(AA28,#REF!)</f>
        <v>#REF!</v>
      </c>
      <c r="Y27" s="720" t="s">
        <v>20</v>
      </c>
      <c r="Z27" s="720" t="s">
        <v>240</v>
      </c>
      <c r="AA27" s="720">
        <v>480</v>
      </c>
      <c r="AB27" s="708">
        <f>IFERROR(VLOOKUP(A26,$AX$8:$BB$949,5,0),0)</f>
        <v>0</v>
      </c>
      <c r="AC27" s="708">
        <f>IFERROR(VLOOKUP(B26,$AX$8:$BB$949,5,0),0)</f>
        <v>1</v>
      </c>
      <c r="AD27" s="708">
        <f>IFERROR(VLOOKUP(C26,$AX$8:$BB$949,5,0),0)</f>
        <v>614</v>
      </c>
      <c r="AE27" s="708">
        <f>IFERROR(VLOOKUP(D26,$AX$8:$BB$949,5,0),0)</f>
        <v>0</v>
      </c>
      <c r="AF27" s="708">
        <f>IFERROR(VLOOKUP(E26,$AX$8:$BB$949,5,0),0)</f>
        <v>1346</v>
      </c>
      <c r="AG27" s="708">
        <f>IFERROR(VLOOKUP(F26,$AX$8:$BB$949,5,0),0)</f>
        <v>0</v>
      </c>
      <c r="AH27" s="708">
        <f>IFERROR(VLOOKUP(G26,$AX$8:$BB$949,5,0),0)</f>
        <v>0</v>
      </c>
      <c r="AI27" s="708">
        <f>IFERROR(VLOOKUP(H26,$AX$8:$BB$949,5,0),0)</f>
        <v>0</v>
      </c>
      <c r="AJ27" s="708">
        <f>IFERROR(VLOOKUP(I26,$AX$8:$BB$949,5,0),0)</f>
        <v>0</v>
      </c>
      <c r="AK27" s="708">
        <f>IFERROR(VLOOKUP(J26,$AX$8:$BB$949,5,0),0)</f>
        <v>0</v>
      </c>
      <c r="AL27" s="708">
        <f>IFERROR(VLOOKUP(K26,$AX$8:$BB$949,5,0),0)</f>
        <v>0</v>
      </c>
      <c r="AM27" s="708">
        <f>IFERROR(VLOOKUP(L26,$AX$8:$BB$949,5,0),0)</f>
        <v>0</v>
      </c>
      <c r="AN27" s="708">
        <f>IFERROR(VLOOKUP(M26,$AX$8:$BB$949,5,0),0)</f>
        <v>0</v>
      </c>
      <c r="AO27" s="708">
        <f>IFERROR(VLOOKUP(N26,$AX$8:$BB$949,5,0),0)</f>
        <v>0</v>
      </c>
      <c r="AP27" s="708">
        <f>IFERROR(VLOOKUP(O26,$AX$8:$BB$949,5,0),0)</f>
        <v>160</v>
      </c>
      <c r="AQ27" s="708">
        <f>IFERROR(VLOOKUP(P26,$AX$8:$BB$949,5,0),0)</f>
        <v>0</v>
      </c>
      <c r="AR27" s="708">
        <f>IFERROR(VLOOKUP(R26,$AX$8:$BB$949,5,0),0)</f>
        <v>0</v>
      </c>
      <c r="AS27" s="708">
        <f>IFERROR(VLOOKUP(S26,$AX$8:$BB$949,5,0),0)</f>
        <v>10</v>
      </c>
      <c r="AT27" s="708">
        <f>IFERROR(VLOOKUP(T26,$AX$8:$BB$949,5,0),0)</f>
        <v>0</v>
      </c>
      <c r="AU27" s="708">
        <f>IFERROR(VLOOKUP(V26,$AX$8:$BB$949,5,0),0)</f>
        <v>6</v>
      </c>
      <c r="AV27" s="708">
        <f>IFERROR(VLOOKUP(W26,$AX$8:$BB$949,5,0),0)</f>
        <v>0</v>
      </c>
      <c r="AW27" s="734">
        <f>SUM(AB27:AV27)</f>
        <v>2137</v>
      </c>
      <c r="AX27" s="419" t="str">
        <f t="shared" si="28"/>
        <v>585EPS016</v>
      </c>
      <c r="AY27" s="491" t="s">
        <v>254</v>
      </c>
      <c r="AZ27" s="493">
        <v>585</v>
      </c>
      <c r="BA27" s="491" t="s">
        <v>199</v>
      </c>
      <c r="BB27" s="492">
        <v>1</v>
      </c>
    </row>
    <row r="28" spans="1:56" ht="15" customHeight="1">
      <c r="A28" s="413" t="str">
        <f t="shared" si="6"/>
        <v>659EPS010</v>
      </c>
      <c r="B28" s="413" t="str">
        <f t="shared" si="7"/>
        <v>659EPS016</v>
      </c>
      <c r="C28" s="413" t="str">
        <f t="shared" si="8"/>
        <v>659EPS037</v>
      </c>
      <c r="D28" s="413" t="str">
        <f t="shared" si="9"/>
        <v>659EPS002</v>
      </c>
      <c r="E28" s="413" t="str">
        <f t="shared" si="10"/>
        <v>659EPS044</v>
      </c>
      <c r="F28" s="413" t="str">
        <f t="shared" si="11"/>
        <v>659EPS023</v>
      </c>
      <c r="G28" s="413" t="str">
        <f t="shared" si="12"/>
        <v>659EPS005</v>
      </c>
      <c r="H28" s="413" t="str">
        <f t="shared" si="13"/>
        <v>659EPS018</v>
      </c>
      <c r="I28" s="413" t="str">
        <f t="shared" si="14"/>
        <v>659EAS016</v>
      </c>
      <c r="J28" s="413" t="str">
        <f t="shared" si="15"/>
        <v>659EAS027</v>
      </c>
      <c r="K28" s="413" t="str">
        <f t="shared" si="16"/>
        <v>659EPS017</v>
      </c>
      <c r="L28" s="413" t="str">
        <f t="shared" si="17"/>
        <v>659EPS033</v>
      </c>
      <c r="M28" s="413" t="str">
        <f t="shared" si="18"/>
        <v>659EPS001</v>
      </c>
      <c r="N28" s="413" t="str">
        <f t="shared" si="19"/>
        <v>659EPS008</v>
      </c>
      <c r="O28" s="413" t="str">
        <f t="shared" si="20"/>
        <v>659EPS040</v>
      </c>
      <c r="P28" s="413" t="str">
        <f t="shared" si="21"/>
        <v>659ESSC24</v>
      </c>
      <c r="Q28" s="413" t="e">
        <f>CONCATENATE(AA29,#REF!)</f>
        <v>#REF!</v>
      </c>
      <c r="R28" s="413" t="str">
        <f t="shared" si="22"/>
        <v>659ESSC91</v>
      </c>
      <c r="S28" s="413" t="str">
        <f t="shared" si="23"/>
        <v>659ESSC02</v>
      </c>
      <c r="T28" s="413" t="str">
        <f t="shared" si="24"/>
        <v>659ESSC62</v>
      </c>
      <c r="U28" s="413" t="e">
        <f>CONCATENATE(AA29,#REF!)</f>
        <v>#REF!</v>
      </c>
      <c r="V28" s="413" t="str">
        <f t="shared" si="25"/>
        <v>659EPSIC3</v>
      </c>
      <c r="W28" s="413" t="str">
        <f t="shared" si="26"/>
        <v>659CCFC55</v>
      </c>
      <c r="X28" s="413" t="e">
        <f>CONCATENATE(AA29,#REF!)</f>
        <v>#REF!</v>
      </c>
      <c r="Y28" s="720" t="s">
        <v>50</v>
      </c>
      <c r="Z28" s="720" t="s">
        <v>240</v>
      </c>
      <c r="AA28" s="720">
        <v>490</v>
      </c>
      <c r="AB28" s="708">
        <f>IFERROR(VLOOKUP(A27,$AX$8:$BB$949,5,0),0)</f>
        <v>0</v>
      </c>
      <c r="AC28" s="708">
        <f>IFERROR(VLOOKUP(B27,$AX$8:$BB$949,5,0),0)</f>
        <v>0</v>
      </c>
      <c r="AD28" s="708">
        <f>IFERROR(VLOOKUP(C27,$AX$8:$BB$949,5,0),0)</f>
        <v>1680</v>
      </c>
      <c r="AE28" s="708">
        <f>IFERROR(VLOOKUP(D27,$AX$8:$BB$949,5,0),0)</f>
        <v>0</v>
      </c>
      <c r="AF28" s="708">
        <f>IFERROR(VLOOKUP(E27,$AX$8:$BB$949,5,0),0)</f>
        <v>2137</v>
      </c>
      <c r="AG28" s="708">
        <f>IFERROR(VLOOKUP(F27,$AX$8:$BB$949,5,0),0)</f>
        <v>0</v>
      </c>
      <c r="AH28" s="708">
        <f>IFERROR(VLOOKUP(G27,$AX$8:$BB$949,5,0),0)</f>
        <v>0</v>
      </c>
      <c r="AI28" s="708">
        <f>IFERROR(VLOOKUP(H27,$AX$8:$BB$949,5,0),0)</f>
        <v>0</v>
      </c>
      <c r="AJ28" s="708">
        <f>IFERROR(VLOOKUP(I27,$AX$8:$BB$949,5,0),0)</f>
        <v>0</v>
      </c>
      <c r="AK28" s="708">
        <f>IFERROR(VLOOKUP(J27,$AX$8:$BB$949,5,0),0)</f>
        <v>0</v>
      </c>
      <c r="AL28" s="708">
        <f>IFERROR(VLOOKUP(K27,$AX$8:$BB$949,5,0),0)</f>
        <v>0</v>
      </c>
      <c r="AM28" s="708">
        <f>IFERROR(VLOOKUP(L27,$AX$8:$BB$949,5,0),0)</f>
        <v>0</v>
      </c>
      <c r="AN28" s="708">
        <f>IFERROR(VLOOKUP(M27,$AX$8:$BB$949,5,0),0)</f>
        <v>0</v>
      </c>
      <c r="AO28" s="708">
        <f>IFERROR(VLOOKUP(N27,$AX$8:$BB$949,5,0),0)</f>
        <v>0</v>
      </c>
      <c r="AP28" s="708">
        <f>IFERROR(VLOOKUP(O27,$AX$8:$BB$949,5,0),0)</f>
        <v>263</v>
      </c>
      <c r="AQ28" s="708">
        <f>IFERROR(VLOOKUP(P27,$AX$8:$BB$949,5,0),0)</f>
        <v>0</v>
      </c>
      <c r="AR28" s="708">
        <f>IFERROR(VLOOKUP(R27,$AX$8:$BB$949,5,0),0)</f>
        <v>0</v>
      </c>
      <c r="AS28" s="708">
        <f>IFERROR(VLOOKUP(S27,$AX$8:$BB$949,5,0),0)</f>
        <v>248</v>
      </c>
      <c r="AT28" s="708">
        <f>IFERROR(VLOOKUP(T27,$AX$8:$BB$949,5,0),0)</f>
        <v>0</v>
      </c>
      <c r="AU28" s="708">
        <f>IFERROR(VLOOKUP(V27,$AX$8:$BB$949,5,0),0)</f>
        <v>2</v>
      </c>
      <c r="AV28" s="708">
        <f>IFERROR(VLOOKUP(W27,$AX$8:$BB$949,5,0),0)</f>
        <v>0</v>
      </c>
      <c r="AW28" s="734">
        <f>SUM(AB28:AV28)</f>
        <v>4330</v>
      </c>
      <c r="AX28" s="419" t="str">
        <f t="shared" si="28"/>
        <v>585EPS037</v>
      </c>
      <c r="AY28" s="491" t="s">
        <v>254</v>
      </c>
      <c r="AZ28" s="493">
        <v>585</v>
      </c>
      <c r="BA28" s="491" t="s">
        <v>203</v>
      </c>
      <c r="BB28" s="492">
        <v>938</v>
      </c>
    </row>
    <row r="29" spans="1:56" ht="15" customHeight="1">
      <c r="A29" s="413" t="str">
        <f t="shared" si="6"/>
        <v>665EPS010</v>
      </c>
      <c r="B29" s="413" t="str">
        <f t="shared" si="7"/>
        <v>665EPS016</v>
      </c>
      <c r="C29" s="413" t="str">
        <f t="shared" si="8"/>
        <v>665EPS037</v>
      </c>
      <c r="D29" s="413" t="str">
        <f t="shared" si="9"/>
        <v>665EPS002</v>
      </c>
      <c r="E29" s="413" t="str">
        <f t="shared" si="10"/>
        <v>665EPS044</v>
      </c>
      <c r="F29" s="413" t="str">
        <f t="shared" si="11"/>
        <v>665EPS023</v>
      </c>
      <c r="G29" s="413" t="str">
        <f t="shared" si="12"/>
        <v>665EPS005</v>
      </c>
      <c r="H29" s="413" t="str">
        <f t="shared" si="13"/>
        <v>665EPS018</v>
      </c>
      <c r="I29" s="413" t="str">
        <f t="shared" si="14"/>
        <v>665EAS016</v>
      </c>
      <c r="J29" s="413" t="str">
        <f t="shared" si="15"/>
        <v>665EAS027</v>
      </c>
      <c r="K29" s="413" t="str">
        <f t="shared" si="16"/>
        <v>665EPS017</v>
      </c>
      <c r="L29" s="413" t="str">
        <f t="shared" si="17"/>
        <v>665EPS033</v>
      </c>
      <c r="M29" s="413" t="str">
        <f t="shared" si="18"/>
        <v>665EPS001</v>
      </c>
      <c r="N29" s="413" t="str">
        <f t="shared" si="19"/>
        <v>665EPS008</v>
      </c>
      <c r="O29" s="413" t="str">
        <f t="shared" si="20"/>
        <v>665EPS040</v>
      </c>
      <c r="P29" s="413" t="str">
        <f t="shared" si="21"/>
        <v>665ESSC24</v>
      </c>
      <c r="Q29" s="413" t="e">
        <f>CONCATENATE(AA30,#REF!)</f>
        <v>#REF!</v>
      </c>
      <c r="R29" s="413" t="str">
        <f t="shared" si="22"/>
        <v>665ESSC91</v>
      </c>
      <c r="S29" s="413" t="str">
        <f t="shared" si="23"/>
        <v>665ESSC02</v>
      </c>
      <c r="T29" s="413" t="str">
        <f t="shared" si="24"/>
        <v>665ESSC62</v>
      </c>
      <c r="U29" s="413" t="e">
        <f>CONCATENATE(AA30,#REF!)</f>
        <v>#REF!</v>
      </c>
      <c r="V29" s="413" t="str">
        <f t="shared" si="25"/>
        <v>665EPSIC3</v>
      </c>
      <c r="W29" s="413" t="str">
        <f t="shared" si="26"/>
        <v>665CCFC55</v>
      </c>
      <c r="X29" s="413" t="e">
        <f>CONCATENATE(AA30,#REF!)</f>
        <v>#REF!</v>
      </c>
      <c r="Y29" s="720" t="s">
        <v>94</v>
      </c>
      <c r="Z29" s="720" t="s">
        <v>240</v>
      </c>
      <c r="AA29" s="720">
        <v>659</v>
      </c>
      <c r="AB29" s="708">
        <f>IFERROR(VLOOKUP(A28,$AX$8:$BB$949,5,0),0)</f>
        <v>0</v>
      </c>
      <c r="AC29" s="708">
        <f>IFERROR(VLOOKUP(B28,$AX$8:$BB$949,5,0),0)</f>
        <v>0</v>
      </c>
      <c r="AD29" s="708">
        <f>IFERROR(VLOOKUP(C28,$AX$8:$BB$949,5,0),0)</f>
        <v>311</v>
      </c>
      <c r="AE29" s="708">
        <f>IFERROR(VLOOKUP(D28,$AX$8:$BB$949,5,0),0)</f>
        <v>0</v>
      </c>
      <c r="AF29" s="708">
        <f>IFERROR(VLOOKUP(E28,$AX$8:$BB$949,5,0),0)</f>
        <v>557</v>
      </c>
      <c r="AG29" s="708">
        <f>IFERROR(VLOOKUP(F28,$AX$8:$BB$949,5,0),0)</f>
        <v>0</v>
      </c>
      <c r="AH29" s="708">
        <f>IFERROR(VLOOKUP(G28,$AX$8:$BB$949,5,0),0)</f>
        <v>0</v>
      </c>
      <c r="AI29" s="708">
        <f>IFERROR(VLOOKUP(H28,$AX$8:$BB$949,5,0),0)</f>
        <v>0</v>
      </c>
      <c r="AJ29" s="708">
        <f>IFERROR(VLOOKUP(I28,$AX$8:$BB$949,5,0),0)</f>
        <v>0</v>
      </c>
      <c r="AK29" s="708">
        <f>IFERROR(VLOOKUP(J28,$AX$8:$BB$949,5,0),0)</f>
        <v>0</v>
      </c>
      <c r="AL29" s="708">
        <f>IFERROR(VLOOKUP(K28,$AX$8:$BB$949,5,0),0)</f>
        <v>0</v>
      </c>
      <c r="AM29" s="708">
        <f>IFERROR(VLOOKUP(L28,$AX$8:$BB$949,5,0),0)</f>
        <v>0</v>
      </c>
      <c r="AN29" s="708">
        <f>IFERROR(VLOOKUP(M28,$AX$8:$BB$949,5,0),0)</f>
        <v>0</v>
      </c>
      <c r="AO29" s="708">
        <f>IFERROR(VLOOKUP(N28,$AX$8:$BB$949,5,0),0)</f>
        <v>0</v>
      </c>
      <c r="AP29" s="708">
        <f>IFERROR(VLOOKUP(O28,$AX$8:$BB$949,5,0),0)</f>
        <v>138</v>
      </c>
      <c r="AQ29" s="708">
        <f>IFERROR(VLOOKUP(P28,$AX$8:$BB$949,5,0),0)</f>
        <v>0</v>
      </c>
      <c r="AR29" s="708">
        <f>IFERROR(VLOOKUP(R28,$AX$8:$BB$949,5,0),0)</f>
        <v>0</v>
      </c>
      <c r="AS29" s="708">
        <f>IFERROR(VLOOKUP(S28,$AX$8:$BB$949,5,0),0)</f>
        <v>41</v>
      </c>
      <c r="AT29" s="708">
        <f>IFERROR(VLOOKUP(T28,$AX$8:$BB$949,5,0),0)</f>
        <v>0</v>
      </c>
      <c r="AU29" s="708">
        <f>IFERROR(VLOOKUP(V28,$AX$8:$BB$949,5,0),0)</f>
        <v>4</v>
      </c>
      <c r="AV29" s="708">
        <f>IFERROR(VLOOKUP(W28,$AX$8:$BB$949,5,0),0)</f>
        <v>0</v>
      </c>
      <c r="AW29" s="734">
        <f>SUM(AB29:AV29)</f>
        <v>1051</v>
      </c>
      <c r="AX29" s="419" t="str">
        <f t="shared" si="28"/>
        <v>585EPS040</v>
      </c>
      <c r="AY29" s="491" t="s">
        <v>254</v>
      </c>
      <c r="AZ29" s="493">
        <v>585</v>
      </c>
      <c r="BA29" s="491" t="s">
        <v>891</v>
      </c>
      <c r="BB29" s="492">
        <v>228</v>
      </c>
    </row>
    <row r="30" spans="1:56" ht="15" customHeight="1">
      <c r="A30" s="413" t="str">
        <f t="shared" si="6"/>
        <v>837EPS010</v>
      </c>
      <c r="B30" s="413" t="str">
        <f t="shared" si="7"/>
        <v>837EPS016</v>
      </c>
      <c r="C30" s="413" t="str">
        <f t="shared" si="8"/>
        <v>837EPS037</v>
      </c>
      <c r="D30" s="413" t="str">
        <f t="shared" si="9"/>
        <v>837EPS002</v>
      </c>
      <c r="E30" s="413" t="str">
        <f t="shared" si="10"/>
        <v>837EPS044</v>
      </c>
      <c r="F30" s="413" t="str">
        <f t="shared" si="11"/>
        <v>837EPS023</v>
      </c>
      <c r="G30" s="413" t="str">
        <f t="shared" si="12"/>
        <v>837EPS005</v>
      </c>
      <c r="H30" s="413" t="str">
        <f t="shared" si="13"/>
        <v>837EPS018</v>
      </c>
      <c r="I30" s="413" t="str">
        <f t="shared" si="14"/>
        <v>837EAS016</v>
      </c>
      <c r="J30" s="413" t="str">
        <f t="shared" si="15"/>
        <v>837EAS027</v>
      </c>
      <c r="K30" s="413" t="str">
        <f t="shared" si="16"/>
        <v>837EPS017</v>
      </c>
      <c r="L30" s="413" t="str">
        <f t="shared" si="17"/>
        <v>837EPS033</v>
      </c>
      <c r="M30" s="413" t="str">
        <f t="shared" si="18"/>
        <v>837EPS001</v>
      </c>
      <c r="N30" s="413" t="str">
        <f t="shared" si="19"/>
        <v>837EPS008</v>
      </c>
      <c r="O30" s="413" t="str">
        <f t="shared" si="20"/>
        <v>837EPS040</v>
      </c>
      <c r="P30" s="413" t="str">
        <f t="shared" si="21"/>
        <v>837ESSC24</v>
      </c>
      <c r="Q30" s="413" t="e">
        <f>CONCATENATE(AA31,#REF!)</f>
        <v>#REF!</v>
      </c>
      <c r="R30" s="413" t="str">
        <f t="shared" si="22"/>
        <v>837ESSC91</v>
      </c>
      <c r="S30" s="413" t="str">
        <f t="shared" si="23"/>
        <v>837ESSC02</v>
      </c>
      <c r="T30" s="413" t="str">
        <f t="shared" si="24"/>
        <v>837ESSC62</v>
      </c>
      <c r="U30" s="413" t="e">
        <f>CONCATENATE(AA31,#REF!)</f>
        <v>#REF!</v>
      </c>
      <c r="V30" s="413" t="str">
        <f t="shared" si="25"/>
        <v>837EPSIC3</v>
      </c>
      <c r="W30" s="413" t="str">
        <f t="shared" si="26"/>
        <v>837CCFC55</v>
      </c>
      <c r="X30" s="413" t="e">
        <f>CONCATENATE(AA31,#REF!)</f>
        <v>#REF!</v>
      </c>
      <c r="Y30" s="720" t="s">
        <v>95</v>
      </c>
      <c r="Z30" s="720" t="s">
        <v>240</v>
      </c>
      <c r="AA30" s="720">
        <v>665</v>
      </c>
      <c r="AB30" s="708">
        <f>IFERROR(VLOOKUP(A29,$AX$8:$BB$949,5,0),0)</f>
        <v>0</v>
      </c>
      <c r="AC30" s="708">
        <f>IFERROR(VLOOKUP(B29,$AX$8:$BB$949,5,0),0)</f>
        <v>826</v>
      </c>
      <c r="AD30" s="708">
        <f>IFERROR(VLOOKUP(C29,$AX$8:$BB$949,5,0),0)</f>
        <v>137</v>
      </c>
      <c r="AE30" s="708">
        <f>IFERROR(VLOOKUP(D29,$AX$8:$BB$949,5,0),0)</f>
        <v>0</v>
      </c>
      <c r="AF30" s="708">
        <f>IFERROR(VLOOKUP(E29,$AX$8:$BB$949,5,0),0)</f>
        <v>1280</v>
      </c>
      <c r="AG30" s="708">
        <f>IFERROR(VLOOKUP(F29,$AX$8:$BB$949,5,0),0)</f>
        <v>0</v>
      </c>
      <c r="AH30" s="708">
        <f>IFERROR(VLOOKUP(G29,$AX$8:$BB$949,5,0),0)</f>
        <v>0</v>
      </c>
      <c r="AI30" s="708">
        <f>IFERROR(VLOOKUP(H29,$AX$8:$BB$949,5,0),0)</f>
        <v>0</v>
      </c>
      <c r="AJ30" s="708">
        <f>IFERROR(VLOOKUP(I29,$AX$8:$BB$949,5,0),0)</f>
        <v>0</v>
      </c>
      <c r="AK30" s="708">
        <f>IFERROR(VLOOKUP(J29,$AX$8:$BB$949,5,0),0)</f>
        <v>0</v>
      </c>
      <c r="AL30" s="708">
        <f>IFERROR(VLOOKUP(K29,$AX$8:$BB$949,5,0),0)</f>
        <v>0</v>
      </c>
      <c r="AM30" s="708">
        <f>IFERROR(VLOOKUP(L29,$AX$8:$BB$949,5,0),0)</f>
        <v>0</v>
      </c>
      <c r="AN30" s="708">
        <f>IFERROR(VLOOKUP(M29,$AX$8:$BB$949,5,0),0)</f>
        <v>0</v>
      </c>
      <c r="AO30" s="708">
        <f>IFERROR(VLOOKUP(N29,$AX$8:$BB$949,5,0),0)</f>
        <v>0</v>
      </c>
      <c r="AP30" s="708">
        <f>IFERROR(VLOOKUP(O29,$AX$8:$BB$949,5,0),0)</f>
        <v>284</v>
      </c>
      <c r="AQ30" s="708">
        <f>IFERROR(VLOOKUP(P29,$AX$8:$BB$949,5,0),0)</f>
        <v>0</v>
      </c>
      <c r="AR30" s="708">
        <f>IFERROR(VLOOKUP(R29,$AX$8:$BB$949,5,0),0)</f>
        <v>0</v>
      </c>
      <c r="AS30" s="708">
        <f>IFERROR(VLOOKUP(S29,$AX$8:$BB$949,5,0),0)</f>
        <v>24</v>
      </c>
      <c r="AT30" s="708">
        <f>IFERROR(VLOOKUP(T29,$AX$8:$BB$949,5,0),0)</f>
        <v>0</v>
      </c>
      <c r="AU30" s="708">
        <f>IFERROR(VLOOKUP(V29,$AX$8:$BB$949,5,0),0)</f>
        <v>0</v>
      </c>
      <c r="AV30" s="708">
        <f>IFERROR(VLOOKUP(W29,$AX$8:$BB$949,5,0),0)</f>
        <v>0</v>
      </c>
      <c r="AW30" s="734">
        <f>SUM(AB30:AV30)</f>
        <v>2551</v>
      </c>
      <c r="AX30" s="419" t="str">
        <f t="shared" si="28"/>
        <v>585EPS044</v>
      </c>
      <c r="AY30" s="491" t="s">
        <v>254</v>
      </c>
      <c r="AZ30" s="493">
        <v>585</v>
      </c>
      <c r="BA30" s="491" t="s">
        <v>1071</v>
      </c>
      <c r="BB30" s="492">
        <v>2295</v>
      </c>
    </row>
    <row r="31" spans="1:56" ht="15" customHeight="1">
      <c r="A31" s="413" t="str">
        <f t="shared" si="6"/>
        <v>873EPS010</v>
      </c>
      <c r="B31" s="413" t="str">
        <f t="shared" si="7"/>
        <v>873EPS016</v>
      </c>
      <c r="C31" s="413" t="str">
        <f t="shared" si="8"/>
        <v>873EPS037</v>
      </c>
      <c r="D31" s="413" t="str">
        <f t="shared" si="9"/>
        <v>873EPS002</v>
      </c>
      <c r="E31" s="413" t="str">
        <f t="shared" si="10"/>
        <v>873EPS044</v>
      </c>
      <c r="F31" s="413" t="str">
        <f t="shared" si="11"/>
        <v>873EPS023</v>
      </c>
      <c r="G31" s="413" t="str">
        <f t="shared" si="12"/>
        <v>873EPS005</v>
      </c>
      <c r="H31" s="413" t="str">
        <f t="shared" si="13"/>
        <v>873EPS018</v>
      </c>
      <c r="I31" s="413" t="str">
        <f t="shared" si="14"/>
        <v>873EAS016</v>
      </c>
      <c r="J31" s="413" t="str">
        <f t="shared" si="15"/>
        <v>873EAS027</v>
      </c>
      <c r="K31" s="413" t="str">
        <f t="shared" si="16"/>
        <v>873EPS017</v>
      </c>
      <c r="L31" s="413" t="str">
        <f t="shared" si="17"/>
        <v>873EPS033</v>
      </c>
      <c r="M31" s="413" t="str">
        <f t="shared" si="18"/>
        <v>873EPS001</v>
      </c>
      <c r="N31" s="413" t="str">
        <f t="shared" si="19"/>
        <v>873EPS008</v>
      </c>
      <c r="O31" s="413" t="str">
        <f t="shared" si="20"/>
        <v>873EPS040</v>
      </c>
      <c r="P31" s="413" t="str">
        <f t="shared" si="21"/>
        <v>873ESSC24</v>
      </c>
      <c r="Q31" s="413" t="e">
        <f>CONCATENATE(AA32,#REF!)</f>
        <v>#REF!</v>
      </c>
      <c r="R31" s="413" t="str">
        <f t="shared" si="22"/>
        <v>873ESSC91</v>
      </c>
      <c r="S31" s="413" t="str">
        <f t="shared" si="23"/>
        <v>873ESSC02</v>
      </c>
      <c r="T31" s="413" t="str">
        <f t="shared" si="24"/>
        <v>873ESSC62</v>
      </c>
      <c r="U31" s="413" t="e">
        <f>CONCATENATE(AA32,#REF!)</f>
        <v>#REF!</v>
      </c>
      <c r="V31" s="413" t="str">
        <f t="shared" si="25"/>
        <v>873EPSIC3</v>
      </c>
      <c r="W31" s="413" t="str">
        <f t="shared" si="26"/>
        <v>873CCFC55</v>
      </c>
      <c r="X31" s="413" t="e">
        <f>CONCATENATE(AA32,#REF!)</f>
        <v>#REF!</v>
      </c>
      <c r="Y31" s="720" t="s">
        <v>28</v>
      </c>
      <c r="Z31" s="720" t="s">
        <v>240</v>
      </c>
      <c r="AA31" s="720">
        <v>837</v>
      </c>
      <c r="AB31" s="708">
        <f>IFERROR(VLOOKUP(A30,$AX$8:$BB$949,5,0),0)</f>
        <v>3665</v>
      </c>
      <c r="AC31" s="708">
        <f>IFERROR(VLOOKUP(B30,$AX$8:$BB$949,5,0),0)</f>
        <v>16966</v>
      </c>
      <c r="AD31" s="708">
        <f>IFERROR(VLOOKUP(C30,$AX$8:$BB$949,5,0),0)</f>
        <v>8114</v>
      </c>
      <c r="AE31" s="708">
        <f>IFERROR(VLOOKUP(D30,$AX$8:$BB$949,5,0),0)</f>
        <v>2</v>
      </c>
      <c r="AF31" s="708">
        <f>IFERROR(VLOOKUP(E30,$AX$8:$BB$949,5,0),0)</f>
        <v>6306</v>
      </c>
      <c r="AG31" s="708">
        <f>IFERROR(VLOOKUP(F30,$AX$8:$BB$949,5,0),0)</f>
        <v>0</v>
      </c>
      <c r="AH31" s="708">
        <f>IFERROR(VLOOKUP(G30,$AX$8:$BB$949,5,0),0)</f>
        <v>2</v>
      </c>
      <c r="AI31" s="708">
        <f>IFERROR(VLOOKUP(H30,$AX$8:$BB$949,5,0),0)</f>
        <v>0</v>
      </c>
      <c r="AJ31" s="708">
        <f>IFERROR(VLOOKUP(I30,$AX$8:$BB$949,5,0),0)</f>
        <v>0</v>
      </c>
      <c r="AK31" s="708">
        <f>IFERROR(VLOOKUP(J30,$AX$8:$BB$949,5,0),0)</f>
        <v>0</v>
      </c>
      <c r="AL31" s="708">
        <f>IFERROR(VLOOKUP(K30,$AX$8:$BB$949,5,0),0)</f>
        <v>0</v>
      </c>
      <c r="AM31" s="708">
        <f>IFERROR(VLOOKUP(L30,$AX$8:$BB$949,5,0),0)</f>
        <v>0</v>
      </c>
      <c r="AN31" s="708">
        <f>IFERROR(VLOOKUP(M30,$AX$8:$BB$949,5,0),0)</f>
        <v>0</v>
      </c>
      <c r="AO31" s="708">
        <f>IFERROR(VLOOKUP(N30,$AX$8:$BB$949,5,0),0)</f>
        <v>0</v>
      </c>
      <c r="AP31" s="708">
        <f>IFERROR(VLOOKUP(O30,$AX$8:$BB$949,5,0),0)</f>
        <v>565</v>
      </c>
      <c r="AQ31" s="708">
        <f>IFERROR(VLOOKUP(P30,$AX$8:$BB$949,5,0),0)</f>
        <v>0</v>
      </c>
      <c r="AR31" s="708">
        <f>IFERROR(VLOOKUP(R30,$AX$8:$BB$949,5,0),0)</f>
        <v>0</v>
      </c>
      <c r="AS31" s="708">
        <f>IFERROR(VLOOKUP(S30,$AX$8:$BB$949,5,0),0)</f>
        <v>885</v>
      </c>
      <c r="AT31" s="708">
        <f>IFERROR(VLOOKUP(T30,$AX$8:$BB$949,5,0),0)</f>
        <v>0</v>
      </c>
      <c r="AU31" s="708">
        <f>IFERROR(VLOOKUP(V30,$AX$8:$BB$949,5,0),0)</f>
        <v>11</v>
      </c>
      <c r="AV31" s="708">
        <f>IFERROR(VLOOKUP(W30,$AX$8:$BB$949,5,0),0)</f>
        <v>0</v>
      </c>
      <c r="AW31" s="734">
        <f>SUM(AB31:AV31)</f>
        <v>36516</v>
      </c>
      <c r="AX31" s="419" t="str">
        <f t="shared" si="28"/>
        <v>585ESSC02</v>
      </c>
      <c r="AY31" s="491" t="s">
        <v>254</v>
      </c>
      <c r="AZ31" s="493">
        <v>585</v>
      </c>
      <c r="BA31" s="491" t="s">
        <v>650</v>
      </c>
      <c r="BB31" s="492">
        <v>2</v>
      </c>
    </row>
    <row r="32" spans="1:56" ht="15" customHeight="1">
      <c r="A32" s="413" t="str">
        <f t="shared" si="6"/>
        <v>EPS010</v>
      </c>
      <c r="B32" s="413" t="str">
        <f t="shared" si="7"/>
        <v>EPS016</v>
      </c>
      <c r="C32" s="413" t="str">
        <f t="shared" si="8"/>
        <v>EPS037</v>
      </c>
      <c r="D32" s="413" t="str">
        <f t="shared" si="9"/>
        <v>EPS002</v>
      </c>
      <c r="E32" s="413" t="str">
        <f t="shared" si="10"/>
        <v>EPS044</v>
      </c>
      <c r="F32" s="413" t="str">
        <f t="shared" si="11"/>
        <v>EPS023</v>
      </c>
      <c r="G32" s="413" t="str">
        <f t="shared" si="12"/>
        <v>EPS005</v>
      </c>
      <c r="H32" s="413" t="str">
        <f t="shared" si="13"/>
        <v>EPS018</v>
      </c>
      <c r="I32" s="413" t="str">
        <f t="shared" si="14"/>
        <v>EAS016</v>
      </c>
      <c r="J32" s="413" t="str">
        <f t="shared" si="15"/>
        <v>EAS027</v>
      </c>
      <c r="K32" s="413" t="str">
        <f t="shared" si="16"/>
        <v>EPS017</v>
      </c>
      <c r="L32" s="413" t="str">
        <f t="shared" si="17"/>
        <v>EPS033</v>
      </c>
      <c r="M32" s="413" t="str">
        <f t="shared" si="18"/>
        <v>EPS001</v>
      </c>
      <c r="N32" s="413" t="str">
        <f t="shared" si="19"/>
        <v>EPS008</v>
      </c>
      <c r="O32" s="413" t="str">
        <f t="shared" si="20"/>
        <v>EPS040</v>
      </c>
      <c r="P32" s="413" t="str">
        <f t="shared" si="21"/>
        <v>ESSC24</v>
      </c>
      <c r="Q32" s="413" t="e">
        <f>CONCATENATE(AA33,#REF!)</f>
        <v>#REF!</v>
      </c>
      <c r="R32" s="413" t="str">
        <f t="shared" si="22"/>
        <v>ESSC91</v>
      </c>
      <c r="S32" s="413" t="str">
        <f t="shared" si="23"/>
        <v>ESSC02</v>
      </c>
      <c r="T32" s="413" t="str">
        <f t="shared" si="24"/>
        <v>ESSC62</v>
      </c>
      <c r="U32" s="413" t="e">
        <f>CONCATENATE(AA33,#REF!)</f>
        <v>#REF!</v>
      </c>
      <c r="V32" s="413" t="str">
        <f t="shared" si="25"/>
        <v>EPSIC3</v>
      </c>
      <c r="W32" s="413" t="str">
        <f t="shared" si="26"/>
        <v>CCFC55</v>
      </c>
      <c r="X32" s="413" t="e">
        <f>CONCATENATE(AA33,#REF!)</f>
        <v>#REF!</v>
      </c>
      <c r="Y32" s="720" t="s">
        <v>30</v>
      </c>
      <c r="Z32" s="720" t="s">
        <v>240</v>
      </c>
      <c r="AA32" s="720">
        <v>873</v>
      </c>
      <c r="AB32" s="708">
        <f>IFERROR(VLOOKUP(A31,$AX$8:$BB$949,5,0),0)</f>
        <v>0</v>
      </c>
      <c r="AC32" s="708">
        <f>IFERROR(VLOOKUP(B31,$AX$8:$BB$949,5,0),0)</f>
        <v>0</v>
      </c>
      <c r="AD32" s="708">
        <f>IFERROR(VLOOKUP(C31,$AX$8:$BB$949,5,0),0)</f>
        <v>64</v>
      </c>
      <c r="AE32" s="708">
        <f>IFERROR(VLOOKUP(D31,$AX$8:$BB$949,5,0),0)</f>
        <v>0</v>
      </c>
      <c r="AF32" s="708">
        <f>IFERROR(VLOOKUP(E31,$AX$8:$BB$949,5,0),0)</f>
        <v>0</v>
      </c>
      <c r="AG32" s="708">
        <f>IFERROR(VLOOKUP(F31,$AX$8:$BB$949,5,0),0)</f>
        <v>0</v>
      </c>
      <c r="AH32" s="708">
        <f>IFERROR(VLOOKUP(G31,$AX$8:$BB$949,5,0),0)</f>
        <v>0</v>
      </c>
      <c r="AI32" s="708">
        <f>IFERROR(VLOOKUP(H31,$AX$8:$BB$949,5,0),0)</f>
        <v>0</v>
      </c>
      <c r="AJ32" s="708">
        <f>IFERROR(VLOOKUP(I31,$AX$8:$BB$949,5,0),0)</f>
        <v>0</v>
      </c>
      <c r="AK32" s="708">
        <f>IFERROR(VLOOKUP(J31,$AX$8:$BB$949,5,0),0)</f>
        <v>0</v>
      </c>
      <c r="AL32" s="708">
        <f>IFERROR(VLOOKUP(K31,$AX$8:$BB$949,5,0),0)</f>
        <v>0</v>
      </c>
      <c r="AM32" s="708">
        <f>IFERROR(VLOOKUP(L31,$AX$8:$BB$949,5,0),0)</f>
        <v>0</v>
      </c>
      <c r="AN32" s="708">
        <f>IFERROR(VLOOKUP(M31,$AX$8:$BB$949,5,0),0)</f>
        <v>0</v>
      </c>
      <c r="AO32" s="708">
        <f>IFERROR(VLOOKUP(N31,$AX$8:$BB$949,5,0),0)</f>
        <v>0</v>
      </c>
      <c r="AP32" s="708">
        <f>IFERROR(VLOOKUP(O31,$AX$8:$BB$949,5,0),0)</f>
        <v>83</v>
      </c>
      <c r="AQ32" s="708">
        <f>IFERROR(VLOOKUP(P31,$AX$8:$BB$949,5,0),0)</f>
        <v>0</v>
      </c>
      <c r="AR32" s="708">
        <f>IFERROR(VLOOKUP(R31,$AX$8:$BB$949,5,0),0)</f>
        <v>0</v>
      </c>
      <c r="AS32" s="708">
        <f>IFERROR(VLOOKUP(S31,$AX$8:$BB$949,5,0),0)</f>
        <v>0</v>
      </c>
      <c r="AT32" s="708">
        <f>IFERROR(VLOOKUP(T31,$AX$8:$BB$949,5,0),0)</f>
        <v>0</v>
      </c>
      <c r="AU32" s="708">
        <f>IFERROR(VLOOKUP(V31,$AX$8:$BB$949,5,0),0)</f>
        <v>1</v>
      </c>
      <c r="AV32" s="708">
        <f>IFERROR(VLOOKUP(W31,$AX$8:$BB$949,5,0),0)</f>
        <v>0</v>
      </c>
      <c r="AW32" s="734">
        <f>SUM(AB32:AV32)</f>
        <v>148</v>
      </c>
      <c r="AX32" s="419" t="str">
        <f t="shared" si="28"/>
        <v>585ESSC91</v>
      </c>
      <c r="AY32" s="491" t="s">
        <v>254</v>
      </c>
      <c r="AZ32" s="493">
        <v>585</v>
      </c>
      <c r="BA32" s="491" t="s">
        <v>658</v>
      </c>
      <c r="BB32" s="492">
        <v>30</v>
      </c>
    </row>
    <row r="33" spans="1:54" ht="15" customHeight="1">
      <c r="A33" s="413" t="str">
        <f t="shared" si="6"/>
        <v>31EPS010</v>
      </c>
      <c r="B33" s="413" t="str">
        <f t="shared" si="7"/>
        <v>31EPS016</v>
      </c>
      <c r="C33" s="413" t="str">
        <f t="shared" si="8"/>
        <v>31EPS037</v>
      </c>
      <c r="D33" s="413" t="str">
        <f t="shared" si="9"/>
        <v>31EPS002</v>
      </c>
      <c r="E33" s="413" t="str">
        <f t="shared" si="10"/>
        <v>31EPS044</v>
      </c>
      <c r="F33" s="413" t="str">
        <f t="shared" si="11"/>
        <v>31EPS023</v>
      </c>
      <c r="G33" s="413" t="str">
        <f t="shared" si="12"/>
        <v>31EPS005</v>
      </c>
      <c r="H33" s="413" t="str">
        <f t="shared" si="13"/>
        <v>31EPS018</v>
      </c>
      <c r="I33" s="413" t="str">
        <f t="shared" si="14"/>
        <v>31EAS016</v>
      </c>
      <c r="J33" s="413" t="str">
        <f t="shared" si="15"/>
        <v>31EAS027</v>
      </c>
      <c r="K33" s="413" t="str">
        <f t="shared" si="16"/>
        <v>31EPS017</v>
      </c>
      <c r="L33" s="413" t="str">
        <f t="shared" si="17"/>
        <v>31EPS033</v>
      </c>
      <c r="M33" s="413" t="str">
        <f t="shared" si="18"/>
        <v>31EPS001</v>
      </c>
      <c r="N33" s="413" t="str">
        <f t="shared" si="19"/>
        <v>31EPS008</v>
      </c>
      <c r="O33" s="413" t="str">
        <f t="shared" si="20"/>
        <v>31EPS040</v>
      </c>
      <c r="P33" s="413" t="str">
        <f t="shared" si="21"/>
        <v>31ESSC24</v>
      </c>
      <c r="Q33" s="413" t="e">
        <f>CONCATENATE(AA34,#REF!)</f>
        <v>#REF!</v>
      </c>
      <c r="R33" s="413" t="str">
        <f t="shared" si="22"/>
        <v>31ESSC91</v>
      </c>
      <c r="S33" s="413" t="str">
        <f t="shared" si="23"/>
        <v>31ESSC02</v>
      </c>
      <c r="T33" s="413" t="str">
        <f t="shared" si="24"/>
        <v>31ESSC62</v>
      </c>
      <c r="U33" s="413" t="e">
        <f>CONCATENATE(AA34,#REF!)</f>
        <v>#REF!</v>
      </c>
      <c r="V33" s="413" t="str">
        <f t="shared" si="25"/>
        <v>31EPSIC3</v>
      </c>
      <c r="W33" s="413" t="str">
        <f t="shared" si="26"/>
        <v>31CCFC55</v>
      </c>
      <c r="X33" s="413" t="e">
        <f>CONCATENATE(AA34,#REF!)</f>
        <v>#REF!</v>
      </c>
      <c r="Y33" s="718" t="s">
        <v>238</v>
      </c>
      <c r="Z33" s="721"/>
      <c r="AA33" s="717"/>
      <c r="AB33" s="710">
        <f t="shared" ref="AB33:AV33" si="31">SUM(AB34:AB43)</f>
        <v>0</v>
      </c>
      <c r="AC33" s="710">
        <f t="shared" si="31"/>
        <v>9</v>
      </c>
      <c r="AD33" s="710">
        <f t="shared" si="31"/>
        <v>10756</v>
      </c>
      <c r="AE33" s="710">
        <f t="shared" si="31"/>
        <v>0</v>
      </c>
      <c r="AF33" s="710">
        <f t="shared" si="31"/>
        <v>22363</v>
      </c>
      <c r="AG33" s="710">
        <f t="shared" si="31"/>
        <v>0</v>
      </c>
      <c r="AH33" s="710">
        <f t="shared" si="31"/>
        <v>3</v>
      </c>
      <c r="AI33" s="710">
        <f t="shared" si="31"/>
        <v>0</v>
      </c>
      <c r="AJ33" s="710">
        <f t="shared" si="31"/>
        <v>9</v>
      </c>
      <c r="AK33" s="710">
        <f t="shared" si="31"/>
        <v>140</v>
      </c>
      <c r="AL33" s="710">
        <f t="shared" si="31"/>
        <v>0</v>
      </c>
      <c r="AM33" s="710">
        <f t="shared" si="31"/>
        <v>0</v>
      </c>
      <c r="AN33" s="710">
        <f t="shared" si="31"/>
        <v>0</v>
      </c>
      <c r="AO33" s="710">
        <f t="shared" si="31"/>
        <v>0</v>
      </c>
      <c r="AP33" s="710">
        <f t="shared" si="31"/>
        <v>1931</v>
      </c>
      <c r="AQ33" s="710">
        <f t="shared" si="31"/>
        <v>2334</v>
      </c>
      <c r="AR33" s="710">
        <f t="shared" si="31"/>
        <v>0</v>
      </c>
      <c r="AS33" s="710">
        <f t="shared" si="31"/>
        <v>24</v>
      </c>
      <c r="AT33" s="710">
        <f t="shared" si="31"/>
        <v>0</v>
      </c>
      <c r="AU33" s="710">
        <f t="shared" si="31"/>
        <v>5</v>
      </c>
      <c r="AV33" s="710">
        <f t="shared" si="31"/>
        <v>0</v>
      </c>
      <c r="AW33" s="733">
        <f>SUM(AB33:AV33)</f>
        <v>37574</v>
      </c>
      <c r="AX33" s="419" t="str">
        <f t="shared" si="28"/>
        <v>591EPS002</v>
      </c>
      <c r="AY33" s="491" t="s">
        <v>254</v>
      </c>
      <c r="AZ33" s="493">
        <v>591</v>
      </c>
      <c r="BA33" s="491" t="s">
        <v>205</v>
      </c>
      <c r="BB33" s="492">
        <v>9</v>
      </c>
    </row>
    <row r="34" spans="1:54" ht="15" customHeight="1">
      <c r="A34" s="413" t="str">
        <f t="shared" si="6"/>
        <v>40EPS010</v>
      </c>
      <c r="B34" s="413" t="str">
        <f t="shared" si="7"/>
        <v>40EPS016</v>
      </c>
      <c r="C34" s="413" t="str">
        <f t="shared" si="8"/>
        <v>40EPS037</v>
      </c>
      <c r="D34" s="413" t="str">
        <f t="shared" si="9"/>
        <v>40EPS002</v>
      </c>
      <c r="E34" s="413" t="str">
        <f t="shared" si="10"/>
        <v>40EPS044</v>
      </c>
      <c r="F34" s="413" t="str">
        <f t="shared" si="11"/>
        <v>40EPS023</v>
      </c>
      <c r="G34" s="413" t="str">
        <f t="shared" si="12"/>
        <v>40EPS005</v>
      </c>
      <c r="H34" s="413" t="str">
        <f t="shared" si="13"/>
        <v>40EPS018</v>
      </c>
      <c r="I34" s="413" t="str">
        <f t="shared" si="14"/>
        <v>40EAS016</v>
      </c>
      <c r="J34" s="413" t="str">
        <f t="shared" si="15"/>
        <v>40EAS027</v>
      </c>
      <c r="K34" s="413" t="str">
        <f t="shared" si="16"/>
        <v>40EPS017</v>
      </c>
      <c r="L34" s="413" t="str">
        <f t="shared" si="17"/>
        <v>40EPS033</v>
      </c>
      <c r="M34" s="413" t="str">
        <f t="shared" si="18"/>
        <v>40EPS001</v>
      </c>
      <c r="N34" s="413" t="str">
        <f t="shared" si="19"/>
        <v>40EPS008</v>
      </c>
      <c r="O34" s="413" t="str">
        <f t="shared" si="20"/>
        <v>40EPS040</v>
      </c>
      <c r="P34" s="413" t="str">
        <f t="shared" si="21"/>
        <v>40ESSC24</v>
      </c>
      <c r="Q34" s="413" t="e">
        <f>CONCATENATE(AA35,#REF!)</f>
        <v>#REF!</v>
      </c>
      <c r="R34" s="413" t="str">
        <f t="shared" si="22"/>
        <v>40ESSC91</v>
      </c>
      <c r="S34" s="413" t="str">
        <f t="shared" si="23"/>
        <v>40ESSC02</v>
      </c>
      <c r="T34" s="413" t="str">
        <f t="shared" si="24"/>
        <v>40ESSC62</v>
      </c>
      <c r="U34" s="413" t="e">
        <f>CONCATENATE(AA35,#REF!)</f>
        <v>#REF!</v>
      </c>
      <c r="V34" s="413" t="str">
        <f t="shared" si="25"/>
        <v>40EPSIC3</v>
      </c>
      <c r="W34" s="413" t="str">
        <f t="shared" si="26"/>
        <v>40CCFC55</v>
      </c>
      <c r="X34" s="413" t="e">
        <f>CONCATENATE(AA35,#REF!)</f>
        <v>#REF!</v>
      </c>
      <c r="Y34" s="720" t="s">
        <v>63</v>
      </c>
      <c r="Z34" s="720" t="s">
        <v>238</v>
      </c>
      <c r="AA34" s="720">
        <v>31</v>
      </c>
      <c r="AB34" s="708">
        <f>IFERROR(VLOOKUP(A33,$AX$8:$BB$949,5,0),0)</f>
        <v>0</v>
      </c>
      <c r="AC34" s="708">
        <f>IFERROR(VLOOKUP(B33,$AX$8:$BB$949,5,0),0)</f>
        <v>0</v>
      </c>
      <c r="AD34" s="708">
        <f>IFERROR(VLOOKUP(C33,$AX$8:$BB$949,5,0),0)</f>
        <v>1858</v>
      </c>
      <c r="AE34" s="708">
        <f>IFERROR(VLOOKUP(D33,$AX$8:$BB$949,5,0),0)</f>
        <v>0</v>
      </c>
      <c r="AF34" s="708">
        <f>IFERROR(VLOOKUP(E33,$AX$8:$BB$949,5,0),0)</f>
        <v>2215</v>
      </c>
      <c r="AG34" s="708">
        <f>IFERROR(VLOOKUP(F33,$AX$8:$BB$949,5,0),0)</f>
        <v>0</v>
      </c>
      <c r="AH34" s="708">
        <f>IFERROR(VLOOKUP(G33,$AX$8:$BB$949,5,0),0)</f>
        <v>0</v>
      </c>
      <c r="AI34" s="708">
        <f>IFERROR(VLOOKUP(H33,$AX$8:$BB$949,5,0),0)</f>
        <v>0</v>
      </c>
      <c r="AJ34" s="708">
        <f>IFERROR(VLOOKUP(I33,$AX$8:$BB$949,5,0),0)</f>
        <v>6</v>
      </c>
      <c r="AK34" s="708">
        <f>IFERROR(VLOOKUP(J33,$AX$8:$BB$949,5,0),0)</f>
        <v>0</v>
      </c>
      <c r="AL34" s="708">
        <f>IFERROR(VLOOKUP(K33,$AX$8:$BB$949,5,0),0)</f>
        <v>0</v>
      </c>
      <c r="AM34" s="708">
        <f>IFERROR(VLOOKUP(L33,$AX$8:$BB$949,5,0),0)</f>
        <v>0</v>
      </c>
      <c r="AN34" s="708">
        <f>IFERROR(VLOOKUP(M33,$AX$8:$BB$949,5,0),0)</f>
        <v>0</v>
      </c>
      <c r="AO34" s="708">
        <f>IFERROR(VLOOKUP(N33,$AX$8:$BB$949,5,0),0)</f>
        <v>0</v>
      </c>
      <c r="AP34" s="708">
        <f>IFERROR(VLOOKUP(O33,$AX$8:$BB$949,5,0),0)</f>
        <v>98</v>
      </c>
      <c r="AQ34" s="708">
        <f>IFERROR(VLOOKUP(P33,$AX$8:$BB$949,5,0),0)</f>
        <v>340</v>
      </c>
      <c r="AR34" s="708">
        <f>IFERROR(VLOOKUP(R33,$AX$8:$BB$949,5,0),0)</f>
        <v>0</v>
      </c>
      <c r="AS34" s="708">
        <f>IFERROR(VLOOKUP(S33,$AX$8:$BB$949,5,0),0)</f>
        <v>0</v>
      </c>
      <c r="AT34" s="708">
        <f>IFERROR(VLOOKUP(T33,$AX$8:$BB$949,5,0),0)</f>
        <v>0</v>
      </c>
      <c r="AU34" s="708">
        <f>IFERROR(VLOOKUP(V33,$AX$8:$BB$949,5,0),0)</f>
        <v>0</v>
      </c>
      <c r="AV34" s="708">
        <f>IFERROR(VLOOKUP(W33,$AX$8:$BB$949,5,0),0)</f>
        <v>0</v>
      </c>
      <c r="AW34" s="734">
        <f>SUM(AB34:AV34)</f>
        <v>4517</v>
      </c>
      <c r="AX34" s="419" t="str">
        <f t="shared" si="28"/>
        <v>591EPS037</v>
      </c>
      <c r="AY34" s="491" t="s">
        <v>254</v>
      </c>
      <c r="AZ34" s="493">
        <v>591</v>
      </c>
      <c r="BA34" s="491" t="s">
        <v>203</v>
      </c>
      <c r="BB34" s="492">
        <v>1377</v>
      </c>
    </row>
    <row r="35" spans="1:54" ht="15" customHeight="1">
      <c r="A35" s="413" t="str">
        <f t="shared" si="6"/>
        <v>190EPS010</v>
      </c>
      <c r="B35" s="413" t="str">
        <f t="shared" si="7"/>
        <v>190EPS016</v>
      </c>
      <c r="C35" s="413" t="str">
        <f t="shared" si="8"/>
        <v>190EPS037</v>
      </c>
      <c r="D35" s="413" t="str">
        <f t="shared" si="9"/>
        <v>190EPS002</v>
      </c>
      <c r="E35" s="413" t="str">
        <f t="shared" si="10"/>
        <v>190EPS044</v>
      </c>
      <c r="F35" s="413" t="str">
        <f t="shared" si="11"/>
        <v>190EPS023</v>
      </c>
      <c r="G35" s="413" t="str">
        <f t="shared" si="12"/>
        <v>190EPS005</v>
      </c>
      <c r="H35" s="413" t="str">
        <f t="shared" si="13"/>
        <v>190EPS018</v>
      </c>
      <c r="I35" s="413" t="str">
        <f t="shared" si="14"/>
        <v>190EAS016</v>
      </c>
      <c r="J35" s="413" t="str">
        <f t="shared" si="15"/>
        <v>190EAS027</v>
      </c>
      <c r="K35" s="413" t="str">
        <f t="shared" si="16"/>
        <v>190EPS017</v>
      </c>
      <c r="L35" s="413" t="str">
        <f t="shared" si="17"/>
        <v>190EPS033</v>
      </c>
      <c r="M35" s="413" t="str">
        <f t="shared" si="18"/>
        <v>190EPS001</v>
      </c>
      <c r="N35" s="413" t="str">
        <f t="shared" si="19"/>
        <v>190EPS008</v>
      </c>
      <c r="O35" s="413" t="str">
        <f t="shared" si="20"/>
        <v>190EPS040</v>
      </c>
      <c r="P35" s="413" t="str">
        <f t="shared" si="21"/>
        <v>190ESSC24</v>
      </c>
      <c r="Q35" s="413" t="e">
        <f>CONCATENATE(AA36,#REF!)</f>
        <v>#REF!</v>
      </c>
      <c r="R35" s="413" t="str">
        <f t="shared" si="22"/>
        <v>190ESSC91</v>
      </c>
      <c r="S35" s="413" t="str">
        <f t="shared" si="23"/>
        <v>190ESSC02</v>
      </c>
      <c r="T35" s="413" t="str">
        <f t="shared" si="24"/>
        <v>190ESSC62</v>
      </c>
      <c r="U35" s="413" t="e">
        <f>CONCATENATE(AA36,#REF!)</f>
        <v>#REF!</v>
      </c>
      <c r="V35" s="413" t="str">
        <f t="shared" si="25"/>
        <v>190EPSIC3</v>
      </c>
      <c r="W35" s="413" t="str">
        <f t="shared" si="26"/>
        <v>190CCFC55</v>
      </c>
      <c r="X35" s="413" t="e">
        <f>CONCATENATE(AA36,#REF!)</f>
        <v>#REF!</v>
      </c>
      <c r="Y35" s="720" t="s">
        <v>67</v>
      </c>
      <c r="Z35" s="720" t="s">
        <v>238</v>
      </c>
      <c r="AA35" s="720">
        <v>40</v>
      </c>
      <c r="AB35" s="708">
        <f>IFERROR(VLOOKUP(A34,$AX$8:$BB$949,5,0),0)</f>
        <v>0</v>
      </c>
      <c r="AC35" s="708">
        <f>IFERROR(VLOOKUP(B34,$AX$8:$BB$949,5,0),0)</f>
        <v>0</v>
      </c>
      <c r="AD35" s="708">
        <f>IFERROR(VLOOKUP(C34,$AX$8:$BB$949,5,0),0)</f>
        <v>481</v>
      </c>
      <c r="AE35" s="708">
        <f>IFERROR(VLOOKUP(D34,$AX$8:$BB$949,5,0),0)</f>
        <v>0</v>
      </c>
      <c r="AF35" s="708">
        <f>IFERROR(VLOOKUP(E34,$AX$8:$BB$949,5,0),0)</f>
        <v>699</v>
      </c>
      <c r="AG35" s="708">
        <f>IFERROR(VLOOKUP(F34,$AX$8:$BB$949,5,0),0)</f>
        <v>0</v>
      </c>
      <c r="AH35" s="708">
        <f>IFERROR(VLOOKUP(G34,$AX$8:$BB$949,5,0),0)</f>
        <v>0</v>
      </c>
      <c r="AI35" s="708">
        <f>IFERROR(VLOOKUP(H34,$AX$8:$BB$949,5,0),0)</f>
        <v>0</v>
      </c>
      <c r="AJ35" s="708">
        <f>IFERROR(VLOOKUP(I34,$AX$8:$BB$949,5,0),0)</f>
        <v>0</v>
      </c>
      <c r="AK35" s="708">
        <f>IFERROR(VLOOKUP(J34,$AX$8:$BB$949,5,0),0)</f>
        <v>0</v>
      </c>
      <c r="AL35" s="708">
        <f>IFERROR(VLOOKUP(K34,$AX$8:$BB$949,5,0),0)</f>
        <v>0</v>
      </c>
      <c r="AM35" s="708">
        <f>IFERROR(VLOOKUP(L34,$AX$8:$BB$949,5,0),0)</f>
        <v>0</v>
      </c>
      <c r="AN35" s="708">
        <f>IFERROR(VLOOKUP(M34,$AX$8:$BB$949,5,0),0)</f>
        <v>0</v>
      </c>
      <c r="AO35" s="708">
        <f>IFERROR(VLOOKUP(N34,$AX$8:$BB$949,5,0),0)</f>
        <v>0</v>
      </c>
      <c r="AP35" s="708">
        <f>IFERROR(VLOOKUP(O34,$AX$8:$BB$949,5,0),0)</f>
        <v>46</v>
      </c>
      <c r="AQ35" s="708">
        <f>IFERROR(VLOOKUP(P34,$AX$8:$BB$949,5,0),0)</f>
        <v>396</v>
      </c>
      <c r="AR35" s="708">
        <f>IFERROR(VLOOKUP(R34,$AX$8:$BB$949,5,0),0)</f>
        <v>0</v>
      </c>
      <c r="AS35" s="708">
        <f>IFERROR(VLOOKUP(S34,$AX$8:$BB$949,5,0),0)</f>
        <v>0</v>
      </c>
      <c r="AT35" s="708">
        <f>IFERROR(VLOOKUP(T34,$AX$8:$BB$949,5,0),0)</f>
        <v>0</v>
      </c>
      <c r="AU35" s="708">
        <f>IFERROR(VLOOKUP(V34,$AX$8:$BB$949,5,0),0)</f>
        <v>0</v>
      </c>
      <c r="AV35" s="708">
        <f>IFERROR(VLOOKUP(W34,$AX$8:$BB$949,5,0),0)</f>
        <v>0</v>
      </c>
      <c r="AW35" s="734">
        <f>SUM(AB35:AV35)</f>
        <v>1622</v>
      </c>
      <c r="AX35" s="419" t="str">
        <f t="shared" si="28"/>
        <v>591EPS040</v>
      </c>
      <c r="AY35" s="491" t="s">
        <v>254</v>
      </c>
      <c r="AZ35" s="493">
        <v>591</v>
      </c>
      <c r="BA35" s="491" t="s">
        <v>891</v>
      </c>
      <c r="BB35" s="492">
        <v>248</v>
      </c>
    </row>
    <row r="36" spans="1:54" ht="15" customHeight="1">
      <c r="A36" s="413" t="str">
        <f t="shared" si="6"/>
        <v>604EPS010</v>
      </c>
      <c r="B36" s="413" t="str">
        <f t="shared" si="7"/>
        <v>604EPS016</v>
      </c>
      <c r="C36" s="413" t="str">
        <f t="shared" si="8"/>
        <v>604EPS037</v>
      </c>
      <c r="D36" s="413" t="str">
        <f t="shared" si="9"/>
        <v>604EPS002</v>
      </c>
      <c r="E36" s="413" t="str">
        <f t="shared" si="10"/>
        <v>604EPS044</v>
      </c>
      <c r="F36" s="413" t="str">
        <f t="shared" si="11"/>
        <v>604EPS023</v>
      </c>
      <c r="G36" s="413" t="str">
        <f t="shared" si="12"/>
        <v>604EPS005</v>
      </c>
      <c r="H36" s="413" t="str">
        <f t="shared" si="13"/>
        <v>604EPS018</v>
      </c>
      <c r="I36" s="413" t="str">
        <f t="shared" si="14"/>
        <v>604EAS016</v>
      </c>
      <c r="J36" s="413" t="str">
        <f t="shared" si="15"/>
        <v>604EAS027</v>
      </c>
      <c r="K36" s="413" t="str">
        <f t="shared" si="16"/>
        <v>604EPS017</v>
      </c>
      <c r="L36" s="413" t="str">
        <f t="shared" si="17"/>
        <v>604EPS033</v>
      </c>
      <c r="M36" s="413" t="str">
        <f t="shared" si="18"/>
        <v>604EPS001</v>
      </c>
      <c r="N36" s="413" t="str">
        <f t="shared" si="19"/>
        <v>604EPS008</v>
      </c>
      <c r="O36" s="413" t="str">
        <f t="shared" si="20"/>
        <v>604EPS040</v>
      </c>
      <c r="P36" s="413" t="str">
        <f t="shared" si="21"/>
        <v>604ESSC24</v>
      </c>
      <c r="Q36" s="413" t="e">
        <f>CONCATENATE(AA37,#REF!)</f>
        <v>#REF!</v>
      </c>
      <c r="R36" s="413" t="str">
        <f t="shared" si="22"/>
        <v>604ESSC91</v>
      </c>
      <c r="S36" s="413" t="str">
        <f t="shared" si="23"/>
        <v>604ESSC02</v>
      </c>
      <c r="T36" s="413" t="str">
        <f t="shared" si="24"/>
        <v>604ESSC62</v>
      </c>
      <c r="U36" s="413" t="e">
        <f>CONCATENATE(AA37,#REF!)</f>
        <v>#REF!</v>
      </c>
      <c r="V36" s="413" t="str">
        <f t="shared" si="25"/>
        <v>604EPSIC3</v>
      </c>
      <c r="W36" s="413" t="str">
        <f t="shared" si="26"/>
        <v>604CCFC55</v>
      </c>
      <c r="X36" s="413" t="e">
        <f>CONCATENATE(AA37,#REF!)</f>
        <v>#REF!</v>
      </c>
      <c r="Y36" s="720" t="s">
        <v>16</v>
      </c>
      <c r="Z36" s="720" t="s">
        <v>238</v>
      </c>
      <c r="AA36" s="720">
        <v>190</v>
      </c>
      <c r="AB36" s="708">
        <f>IFERROR(VLOOKUP(A35,$AX$8:$BB$949,5,0),0)</f>
        <v>0</v>
      </c>
      <c r="AC36" s="708">
        <f>IFERROR(VLOOKUP(B35,$AX$8:$BB$949,5,0),0)</f>
        <v>0</v>
      </c>
      <c r="AD36" s="708">
        <f>IFERROR(VLOOKUP(C35,$AX$8:$BB$949,5,0),0)</f>
        <v>929</v>
      </c>
      <c r="AE36" s="708">
        <f>IFERROR(VLOOKUP(D35,$AX$8:$BB$949,5,0),0)</f>
        <v>0</v>
      </c>
      <c r="AF36" s="708">
        <f>IFERROR(VLOOKUP(E35,$AX$8:$BB$949,5,0),0)</f>
        <v>1390</v>
      </c>
      <c r="AG36" s="708">
        <f>IFERROR(VLOOKUP(F35,$AX$8:$BB$949,5,0),0)</f>
        <v>0</v>
      </c>
      <c r="AH36" s="708">
        <f>IFERROR(VLOOKUP(G35,$AX$8:$BB$949,5,0),0)</f>
        <v>0</v>
      </c>
      <c r="AI36" s="708">
        <f>IFERROR(VLOOKUP(H35,$AX$8:$BB$949,5,0),0)</f>
        <v>0</v>
      </c>
      <c r="AJ36" s="708">
        <f>IFERROR(VLOOKUP(I35,$AX$8:$BB$949,5,0),0)</f>
        <v>1</v>
      </c>
      <c r="AK36" s="708">
        <f>IFERROR(VLOOKUP(J35,$AX$8:$BB$949,5,0),0)</f>
        <v>140</v>
      </c>
      <c r="AL36" s="708">
        <f>IFERROR(VLOOKUP(K35,$AX$8:$BB$949,5,0),0)</f>
        <v>0</v>
      </c>
      <c r="AM36" s="708">
        <f>IFERROR(VLOOKUP(L35,$AX$8:$BB$949,5,0),0)</f>
        <v>0</v>
      </c>
      <c r="AN36" s="708">
        <f>IFERROR(VLOOKUP(M35,$AX$8:$BB$949,5,0),0)</f>
        <v>0</v>
      </c>
      <c r="AO36" s="708">
        <f>IFERROR(VLOOKUP(N35,$AX$8:$BB$949,5,0),0)</f>
        <v>0</v>
      </c>
      <c r="AP36" s="708">
        <f>IFERROR(VLOOKUP(O35,$AX$8:$BB$949,5,0),0)</f>
        <v>217</v>
      </c>
      <c r="AQ36" s="708">
        <f>IFERROR(VLOOKUP(P35,$AX$8:$BB$949,5,0),0)</f>
        <v>0</v>
      </c>
      <c r="AR36" s="708">
        <f>IFERROR(VLOOKUP(R35,$AX$8:$BB$949,5,0),0)</f>
        <v>0</v>
      </c>
      <c r="AS36" s="708">
        <f>IFERROR(VLOOKUP(S35,$AX$8:$BB$949,5,0),0)</f>
        <v>0</v>
      </c>
      <c r="AT36" s="708">
        <f>IFERROR(VLOOKUP(T35,$AX$8:$BB$949,5,0),0)</f>
        <v>0</v>
      </c>
      <c r="AU36" s="708">
        <f>IFERROR(VLOOKUP(V35,$AX$8:$BB$949,5,0),0)</f>
        <v>0</v>
      </c>
      <c r="AV36" s="708">
        <f>IFERROR(VLOOKUP(W35,$AX$8:$BB$949,5,0),0)</f>
        <v>0</v>
      </c>
      <c r="AW36" s="734">
        <f>SUM(AB36:AV36)</f>
        <v>2677</v>
      </c>
      <c r="AX36" s="419" t="str">
        <f t="shared" si="28"/>
        <v>591EPS044</v>
      </c>
      <c r="AY36" s="491" t="s">
        <v>254</v>
      </c>
      <c r="AZ36" s="493">
        <v>591</v>
      </c>
      <c r="BA36" s="491" t="s">
        <v>1071</v>
      </c>
      <c r="BB36" s="492">
        <v>1047</v>
      </c>
    </row>
    <row r="37" spans="1:54" ht="15" customHeight="1">
      <c r="A37" s="413" t="str">
        <f t="shared" si="6"/>
        <v>670EPS010</v>
      </c>
      <c r="B37" s="413" t="str">
        <f t="shared" si="7"/>
        <v>670EPS016</v>
      </c>
      <c r="C37" s="413" t="str">
        <f t="shared" si="8"/>
        <v>670EPS037</v>
      </c>
      <c r="D37" s="413" t="str">
        <f t="shared" si="9"/>
        <v>670EPS002</v>
      </c>
      <c r="E37" s="413" t="str">
        <f t="shared" si="10"/>
        <v>670EPS044</v>
      </c>
      <c r="F37" s="413" t="str">
        <f t="shared" si="11"/>
        <v>670EPS023</v>
      </c>
      <c r="G37" s="413" t="str">
        <f t="shared" si="12"/>
        <v>670EPS005</v>
      </c>
      <c r="H37" s="413" t="str">
        <f t="shared" si="13"/>
        <v>670EPS018</v>
      </c>
      <c r="I37" s="413" t="str">
        <f t="shared" si="14"/>
        <v>670EAS016</v>
      </c>
      <c r="J37" s="413" t="str">
        <f t="shared" si="15"/>
        <v>670EAS027</v>
      </c>
      <c r="K37" s="413" t="str">
        <f t="shared" si="16"/>
        <v>670EPS017</v>
      </c>
      <c r="L37" s="413" t="str">
        <f t="shared" si="17"/>
        <v>670EPS033</v>
      </c>
      <c r="M37" s="413" t="str">
        <f t="shared" si="18"/>
        <v>670EPS001</v>
      </c>
      <c r="N37" s="413" t="str">
        <f t="shared" si="19"/>
        <v>670EPS008</v>
      </c>
      <c r="O37" s="413" t="str">
        <f t="shared" si="20"/>
        <v>670EPS040</v>
      </c>
      <c r="P37" s="413" t="str">
        <f t="shared" si="21"/>
        <v>670ESSC24</v>
      </c>
      <c r="Q37" s="413" t="e">
        <f>CONCATENATE(AA38,#REF!)</f>
        <v>#REF!</v>
      </c>
      <c r="R37" s="413" t="str">
        <f t="shared" si="22"/>
        <v>670ESSC91</v>
      </c>
      <c r="S37" s="413" t="str">
        <f t="shared" si="23"/>
        <v>670ESSC02</v>
      </c>
      <c r="T37" s="413" t="str">
        <f t="shared" si="24"/>
        <v>670ESSC62</v>
      </c>
      <c r="U37" s="413" t="e">
        <f>CONCATENATE(AA38,#REF!)</f>
        <v>#REF!</v>
      </c>
      <c r="V37" s="413" t="str">
        <f t="shared" si="25"/>
        <v>670EPSIC3</v>
      </c>
      <c r="W37" s="413" t="str">
        <f t="shared" si="26"/>
        <v>670CCFC55</v>
      </c>
      <c r="X37" s="413" t="e">
        <f>CONCATENATE(AA38,#REF!)</f>
        <v>#REF!</v>
      </c>
      <c r="Y37" s="720" t="s">
        <v>23</v>
      </c>
      <c r="Z37" s="720" t="s">
        <v>238</v>
      </c>
      <c r="AA37" s="720">
        <v>604</v>
      </c>
      <c r="AB37" s="708">
        <f>IFERROR(VLOOKUP(A36,$AX$8:$BB$949,5,0),0)</f>
        <v>0</v>
      </c>
      <c r="AC37" s="708">
        <f>IFERROR(VLOOKUP(B36,$AX$8:$BB$949,5,0),0)</f>
        <v>2</v>
      </c>
      <c r="AD37" s="708">
        <f>IFERROR(VLOOKUP(C36,$AX$8:$BB$949,5,0),0)</f>
        <v>952</v>
      </c>
      <c r="AE37" s="708">
        <f>IFERROR(VLOOKUP(D36,$AX$8:$BB$949,5,0),0)</f>
        <v>0</v>
      </c>
      <c r="AF37" s="708">
        <f>IFERROR(VLOOKUP(E36,$AX$8:$BB$949,5,0),0)</f>
        <v>2366</v>
      </c>
      <c r="AG37" s="708">
        <f>IFERROR(VLOOKUP(F36,$AX$8:$BB$949,5,0),0)</f>
        <v>0</v>
      </c>
      <c r="AH37" s="708">
        <f>IFERROR(VLOOKUP(G36,$AX$8:$BB$949,5,0),0)</f>
        <v>1</v>
      </c>
      <c r="AI37" s="708">
        <f>IFERROR(VLOOKUP(H36,$AX$8:$BB$949,5,0),0)</f>
        <v>0</v>
      </c>
      <c r="AJ37" s="708">
        <f>IFERROR(VLOOKUP(I36,$AX$8:$BB$949,5,0),0)</f>
        <v>0</v>
      </c>
      <c r="AK37" s="708">
        <f>IFERROR(VLOOKUP(J36,$AX$8:$BB$949,5,0),0)</f>
        <v>0</v>
      </c>
      <c r="AL37" s="708">
        <f>IFERROR(VLOOKUP(K36,$AX$8:$BB$949,5,0),0)</f>
        <v>0</v>
      </c>
      <c r="AM37" s="708">
        <f>IFERROR(VLOOKUP(L36,$AX$8:$BB$949,5,0),0)</f>
        <v>0</v>
      </c>
      <c r="AN37" s="708">
        <f>IFERROR(VLOOKUP(M36,$AX$8:$BB$949,5,0),0)</f>
        <v>0</v>
      </c>
      <c r="AO37" s="708">
        <f>IFERROR(VLOOKUP(N36,$AX$8:$BB$949,5,0),0)</f>
        <v>0</v>
      </c>
      <c r="AP37" s="708">
        <f>IFERROR(VLOOKUP(O36,$AX$8:$BB$949,5,0),0)</f>
        <v>217</v>
      </c>
      <c r="AQ37" s="708">
        <f>IFERROR(VLOOKUP(P36,$AX$8:$BB$949,5,0),0)</f>
        <v>702</v>
      </c>
      <c r="AR37" s="708">
        <f>IFERROR(VLOOKUP(R36,$AX$8:$BB$949,5,0),0)</f>
        <v>0</v>
      </c>
      <c r="AS37" s="708">
        <f>IFERROR(VLOOKUP(S36,$AX$8:$BB$949,5,0),0)</f>
        <v>1</v>
      </c>
      <c r="AT37" s="708">
        <f>IFERROR(VLOOKUP(T36,$AX$8:$BB$949,5,0),0)</f>
        <v>0</v>
      </c>
      <c r="AU37" s="708">
        <f>IFERROR(VLOOKUP(V36,$AX$8:$BB$949,5,0),0)</f>
        <v>0</v>
      </c>
      <c r="AV37" s="708">
        <f>IFERROR(VLOOKUP(W36,$AX$8:$BB$949,5,0),0)</f>
        <v>0</v>
      </c>
      <c r="AW37" s="734">
        <f>SUM(AB37:AV37)</f>
        <v>4241</v>
      </c>
      <c r="AX37" s="419" t="str">
        <f t="shared" si="28"/>
        <v>591ESSC02</v>
      </c>
      <c r="AY37" s="491" t="s">
        <v>254</v>
      </c>
      <c r="AZ37" s="493">
        <v>591</v>
      </c>
      <c r="BA37" s="491" t="s">
        <v>650</v>
      </c>
      <c r="BB37" s="492">
        <v>1</v>
      </c>
    </row>
    <row r="38" spans="1:54" ht="15" customHeight="1">
      <c r="A38" s="413" t="str">
        <f t="shared" si="6"/>
        <v>690EPS010</v>
      </c>
      <c r="B38" s="413" t="str">
        <f t="shared" si="7"/>
        <v>690EPS016</v>
      </c>
      <c r="C38" s="413" t="str">
        <f t="shared" si="8"/>
        <v>690EPS037</v>
      </c>
      <c r="D38" s="413" t="str">
        <f t="shared" si="9"/>
        <v>690EPS002</v>
      </c>
      <c r="E38" s="413" t="str">
        <f t="shared" si="10"/>
        <v>690EPS044</v>
      </c>
      <c r="F38" s="413" t="str">
        <f t="shared" si="11"/>
        <v>690EPS023</v>
      </c>
      <c r="G38" s="413" t="str">
        <f t="shared" si="12"/>
        <v>690EPS005</v>
      </c>
      <c r="H38" s="413" t="str">
        <f t="shared" si="13"/>
        <v>690EPS018</v>
      </c>
      <c r="I38" s="413" t="str">
        <f t="shared" si="14"/>
        <v>690EAS016</v>
      </c>
      <c r="J38" s="413" t="str">
        <f t="shared" si="15"/>
        <v>690EAS027</v>
      </c>
      <c r="K38" s="413" t="str">
        <f t="shared" si="16"/>
        <v>690EPS017</v>
      </c>
      <c r="L38" s="413" t="str">
        <f t="shared" si="17"/>
        <v>690EPS033</v>
      </c>
      <c r="M38" s="413" t="str">
        <f t="shared" si="18"/>
        <v>690EPS001</v>
      </c>
      <c r="N38" s="413" t="str">
        <f t="shared" si="19"/>
        <v>690EPS008</v>
      </c>
      <c r="O38" s="413" t="str">
        <f t="shared" si="20"/>
        <v>690EPS040</v>
      </c>
      <c r="P38" s="413" t="str">
        <f t="shared" si="21"/>
        <v>690ESSC24</v>
      </c>
      <c r="Q38" s="413" t="e">
        <f>CONCATENATE(AA39,#REF!)</f>
        <v>#REF!</v>
      </c>
      <c r="R38" s="413" t="str">
        <f t="shared" si="22"/>
        <v>690ESSC91</v>
      </c>
      <c r="S38" s="413" t="str">
        <f t="shared" si="23"/>
        <v>690ESSC02</v>
      </c>
      <c r="T38" s="413" t="str">
        <f t="shared" si="24"/>
        <v>690ESSC62</v>
      </c>
      <c r="U38" s="413" t="e">
        <f>CONCATENATE(AA39,#REF!)</f>
        <v>#REF!</v>
      </c>
      <c r="V38" s="413" t="str">
        <f t="shared" si="25"/>
        <v>690EPSIC3</v>
      </c>
      <c r="W38" s="413" t="str">
        <f t="shared" si="26"/>
        <v>690CCFC55</v>
      </c>
      <c r="X38" s="413" t="e">
        <f>CONCATENATE(AA39,#REF!)</f>
        <v>#REF!</v>
      </c>
      <c r="Y38" s="720" t="s">
        <v>96</v>
      </c>
      <c r="Z38" s="720" t="s">
        <v>238</v>
      </c>
      <c r="AA38" s="720">
        <v>670</v>
      </c>
      <c r="AB38" s="708">
        <f>IFERROR(VLOOKUP(A37,$AX$8:$BB$949,5,0),0)</f>
        <v>0</v>
      </c>
      <c r="AC38" s="708">
        <f>IFERROR(VLOOKUP(B37,$AX$8:$BB$949,5,0),0)</f>
        <v>0</v>
      </c>
      <c r="AD38" s="708">
        <f>IFERROR(VLOOKUP(C37,$AX$8:$BB$949,5,0),0)</f>
        <v>1062</v>
      </c>
      <c r="AE38" s="708">
        <f>IFERROR(VLOOKUP(D37,$AX$8:$BB$949,5,0),0)</f>
        <v>0</v>
      </c>
      <c r="AF38" s="708">
        <f>IFERROR(VLOOKUP(E37,$AX$8:$BB$949,5,0),0)</f>
        <v>1954</v>
      </c>
      <c r="AG38" s="708">
        <f>IFERROR(VLOOKUP(F37,$AX$8:$BB$949,5,0),0)</f>
        <v>0</v>
      </c>
      <c r="AH38" s="708">
        <f>IFERROR(VLOOKUP(G37,$AX$8:$BB$949,5,0),0)</f>
        <v>1</v>
      </c>
      <c r="AI38" s="708">
        <f>IFERROR(VLOOKUP(H37,$AX$8:$BB$949,5,0),0)</f>
        <v>0</v>
      </c>
      <c r="AJ38" s="708">
        <f>IFERROR(VLOOKUP(I37,$AX$8:$BB$949,5,0),0)</f>
        <v>1</v>
      </c>
      <c r="AK38" s="708">
        <f>IFERROR(VLOOKUP(J37,$AX$8:$BB$949,5,0),0)</f>
        <v>0</v>
      </c>
      <c r="AL38" s="708">
        <f>IFERROR(VLOOKUP(K37,$AX$8:$BB$949,5,0),0)</f>
        <v>0</v>
      </c>
      <c r="AM38" s="708">
        <f>IFERROR(VLOOKUP(L37,$AX$8:$BB$949,5,0),0)</f>
        <v>0</v>
      </c>
      <c r="AN38" s="708">
        <f>IFERROR(VLOOKUP(M37,$AX$8:$BB$949,5,0),0)</f>
        <v>0</v>
      </c>
      <c r="AO38" s="708">
        <f>IFERROR(VLOOKUP(N37,$AX$8:$BB$949,5,0),0)</f>
        <v>0</v>
      </c>
      <c r="AP38" s="708">
        <f>IFERROR(VLOOKUP(O37,$AX$8:$BB$949,5,0),0)</f>
        <v>350</v>
      </c>
      <c r="AQ38" s="708">
        <f>IFERROR(VLOOKUP(P37,$AX$8:$BB$949,5,0),0)</f>
        <v>0</v>
      </c>
      <c r="AR38" s="708">
        <f>IFERROR(VLOOKUP(R37,$AX$8:$BB$949,5,0),0)</f>
        <v>0</v>
      </c>
      <c r="AS38" s="708">
        <f>IFERROR(VLOOKUP(S37,$AX$8:$BB$949,5,0),0)</f>
        <v>0</v>
      </c>
      <c r="AT38" s="708">
        <f>IFERROR(VLOOKUP(T37,$AX$8:$BB$949,5,0),0)</f>
        <v>0</v>
      </c>
      <c r="AU38" s="708">
        <f>IFERROR(VLOOKUP(V37,$AX$8:$BB$949,5,0),0)</f>
        <v>0</v>
      </c>
      <c r="AV38" s="708">
        <f>IFERROR(VLOOKUP(W37,$AX$8:$BB$949,5,0),0)</f>
        <v>0</v>
      </c>
      <c r="AW38" s="734">
        <f>SUM(AB38:AV38)</f>
        <v>3368</v>
      </c>
      <c r="AX38" s="419" t="str">
        <f t="shared" si="28"/>
        <v>591ESSC91</v>
      </c>
      <c r="AY38" s="491" t="s">
        <v>254</v>
      </c>
      <c r="AZ38" s="493">
        <v>591</v>
      </c>
      <c r="BA38" s="491" t="s">
        <v>658</v>
      </c>
      <c r="BB38" s="492">
        <v>16</v>
      </c>
    </row>
    <row r="39" spans="1:54" ht="15" customHeight="1">
      <c r="A39" s="413" t="str">
        <f t="shared" ref="A39:A70" si="32">CONCATENATE(AA40,$AB$4)</f>
        <v>736EPS010</v>
      </c>
      <c r="B39" s="413" t="str">
        <f t="shared" ref="B39:B70" si="33">CONCATENATE(AA40,$AC$4)</f>
        <v>736EPS016</v>
      </c>
      <c r="C39" s="413" t="str">
        <f t="shared" ref="C39:C70" si="34">CONCATENATE(AA40,$AD$4)</f>
        <v>736EPS037</v>
      </c>
      <c r="D39" s="413" t="str">
        <f t="shared" ref="D39:D70" si="35">CONCATENATE(AA40,$AE$4)</f>
        <v>736EPS002</v>
      </c>
      <c r="E39" s="413" t="str">
        <f t="shared" ref="E39:E70" si="36">CONCATENATE(AA40,$AF$4)</f>
        <v>736EPS044</v>
      </c>
      <c r="F39" s="413" t="str">
        <f t="shared" ref="F39:F70" si="37">CONCATENATE(AA40,$AG$4)</f>
        <v>736EPS023</v>
      </c>
      <c r="G39" s="413" t="str">
        <f t="shared" ref="G39:G70" si="38">CONCATENATE(AA40,$AH$4)</f>
        <v>736EPS005</v>
      </c>
      <c r="H39" s="413" t="str">
        <f t="shared" ref="H39:H70" si="39">CONCATENATE(AA40,$AI$4)</f>
        <v>736EPS018</v>
      </c>
      <c r="I39" s="413" t="str">
        <f t="shared" ref="I39:I70" si="40">CONCATENATE(AA40,$AJ$4)</f>
        <v>736EAS016</v>
      </c>
      <c r="J39" s="413" t="str">
        <f t="shared" ref="J39:J70" si="41">CONCATENATE(AA40,$AK$4)</f>
        <v>736EAS027</v>
      </c>
      <c r="K39" s="413" t="str">
        <f t="shared" ref="K39:K70" si="42">CONCATENATE(AA40,$AL$4)</f>
        <v>736EPS017</v>
      </c>
      <c r="L39" s="413" t="str">
        <f t="shared" ref="L39:L70" si="43">CONCATENATE(AA40,$AM$4)</f>
        <v>736EPS033</v>
      </c>
      <c r="M39" s="413" t="str">
        <f t="shared" ref="M39:M70" si="44">CONCATENATE(AA40,$AN$4)</f>
        <v>736EPS001</v>
      </c>
      <c r="N39" s="413" t="str">
        <f t="shared" ref="N39:N70" si="45">CONCATENATE(AA40,$AO$4)</f>
        <v>736EPS008</v>
      </c>
      <c r="O39" s="413" t="str">
        <f t="shared" ref="O39:O70" si="46">CONCATENATE(AA40,$AP$4)</f>
        <v>736EPS040</v>
      </c>
      <c r="P39" s="413" t="str">
        <f t="shared" ref="P39:P70" si="47">CONCATENATE(AA40,$AQ$4)</f>
        <v>736ESSC24</v>
      </c>
      <c r="Q39" s="413" t="e">
        <f>CONCATENATE(AA40,#REF!)</f>
        <v>#REF!</v>
      </c>
      <c r="R39" s="413" t="str">
        <f t="shared" ref="R39:R70" si="48">CONCATENATE(AA40,$AR$4)</f>
        <v>736ESSC91</v>
      </c>
      <c r="S39" s="413" t="str">
        <f t="shared" ref="S39:S70" si="49">CONCATENATE(AA40,$AS$4)</f>
        <v>736ESSC02</v>
      </c>
      <c r="T39" s="413" t="str">
        <f t="shared" ref="T39:T70" si="50">CONCATENATE(AA40,$AT$4)</f>
        <v>736ESSC62</v>
      </c>
      <c r="U39" s="413" t="e">
        <f>CONCATENATE(AA40,#REF!)</f>
        <v>#REF!</v>
      </c>
      <c r="V39" s="413" t="str">
        <f t="shared" ref="V39:V70" si="51">CONCATENATE(AA40,$AU$4)</f>
        <v>736EPSIC3</v>
      </c>
      <c r="W39" s="413" t="str">
        <f t="shared" ref="W39:W70" si="52">CONCATENATE(AA40,$AV$4)</f>
        <v>736CCFC55</v>
      </c>
      <c r="X39" s="413" t="e">
        <f>CONCATENATE(AA40,#REF!)</f>
        <v>#REF!</v>
      </c>
      <c r="Y39" s="720" t="s">
        <v>26</v>
      </c>
      <c r="Z39" s="720" t="s">
        <v>238</v>
      </c>
      <c r="AA39" s="720">
        <v>690</v>
      </c>
      <c r="AB39" s="708">
        <f>IFERROR(VLOOKUP(A38,$AX$8:$BB$949,5,0),0)</f>
        <v>0</v>
      </c>
      <c r="AC39" s="708">
        <f>IFERROR(VLOOKUP(B38,$AX$8:$BB$949,5,0),0)</f>
        <v>0</v>
      </c>
      <c r="AD39" s="708">
        <f>IFERROR(VLOOKUP(C38,$AX$8:$BB$949,5,0),0)</f>
        <v>365</v>
      </c>
      <c r="AE39" s="708">
        <f>IFERROR(VLOOKUP(D38,$AX$8:$BB$949,5,0),0)</f>
        <v>0</v>
      </c>
      <c r="AF39" s="708">
        <f>IFERROR(VLOOKUP(E38,$AX$8:$BB$949,5,0),0)</f>
        <v>691</v>
      </c>
      <c r="AG39" s="708">
        <f>IFERROR(VLOOKUP(F38,$AX$8:$BB$949,5,0),0)</f>
        <v>0</v>
      </c>
      <c r="AH39" s="708">
        <f>IFERROR(VLOOKUP(G38,$AX$8:$BB$949,5,0),0)</f>
        <v>0</v>
      </c>
      <c r="AI39" s="708">
        <f>IFERROR(VLOOKUP(H38,$AX$8:$BB$949,5,0),0)</f>
        <v>0</v>
      </c>
      <c r="AJ39" s="708">
        <f>IFERROR(VLOOKUP(I38,$AX$8:$BB$949,5,0),0)</f>
        <v>0</v>
      </c>
      <c r="AK39" s="708">
        <f>IFERROR(VLOOKUP(J38,$AX$8:$BB$949,5,0),0)</f>
        <v>0</v>
      </c>
      <c r="AL39" s="708">
        <f>IFERROR(VLOOKUP(K38,$AX$8:$BB$949,5,0),0)</f>
        <v>0</v>
      </c>
      <c r="AM39" s="708">
        <f>IFERROR(VLOOKUP(L38,$AX$8:$BB$949,5,0),0)</f>
        <v>0</v>
      </c>
      <c r="AN39" s="708">
        <f>IFERROR(VLOOKUP(M38,$AX$8:$BB$949,5,0),0)</f>
        <v>0</v>
      </c>
      <c r="AO39" s="708">
        <f>IFERROR(VLOOKUP(N38,$AX$8:$BB$949,5,0),0)</f>
        <v>0</v>
      </c>
      <c r="AP39" s="708">
        <f>IFERROR(VLOOKUP(O38,$AX$8:$BB$949,5,0),0)</f>
        <v>184</v>
      </c>
      <c r="AQ39" s="708">
        <f>IFERROR(VLOOKUP(P38,$AX$8:$BB$949,5,0),0)</f>
        <v>0</v>
      </c>
      <c r="AR39" s="708">
        <f>IFERROR(VLOOKUP(R38,$AX$8:$BB$949,5,0),0)</f>
        <v>0</v>
      </c>
      <c r="AS39" s="708">
        <f>IFERROR(VLOOKUP(S38,$AX$8:$BB$949,5,0),0)</f>
        <v>0</v>
      </c>
      <c r="AT39" s="708">
        <f>IFERROR(VLOOKUP(T38,$AX$8:$BB$949,5,0),0)</f>
        <v>0</v>
      </c>
      <c r="AU39" s="708">
        <f>IFERROR(VLOOKUP(V38,$AX$8:$BB$949,5,0),0)</f>
        <v>0</v>
      </c>
      <c r="AV39" s="708">
        <f>IFERROR(VLOOKUP(W38,$AX$8:$BB$949,5,0),0)</f>
        <v>0</v>
      </c>
      <c r="AW39" s="734">
        <f>SUM(AB39:AV39)</f>
        <v>1240</v>
      </c>
      <c r="AX39" s="419" t="str">
        <f t="shared" si="28"/>
        <v>893EPS005</v>
      </c>
      <c r="AY39" s="491" t="s">
        <v>254</v>
      </c>
      <c r="AZ39" s="493">
        <v>893</v>
      </c>
      <c r="BA39" s="491" t="s">
        <v>208</v>
      </c>
      <c r="BB39" s="492">
        <v>14</v>
      </c>
    </row>
    <row r="40" spans="1:54" ht="15" customHeight="1">
      <c r="A40" s="413" t="str">
        <f t="shared" si="32"/>
        <v>858EPS010</v>
      </c>
      <c r="B40" s="413" t="str">
        <f t="shared" si="33"/>
        <v>858EPS016</v>
      </c>
      <c r="C40" s="413" t="str">
        <f t="shared" si="34"/>
        <v>858EPS037</v>
      </c>
      <c r="D40" s="413" t="str">
        <f t="shared" si="35"/>
        <v>858EPS002</v>
      </c>
      <c r="E40" s="413" t="str">
        <f t="shared" si="36"/>
        <v>858EPS044</v>
      </c>
      <c r="F40" s="413" t="str">
        <f t="shared" si="37"/>
        <v>858EPS023</v>
      </c>
      <c r="G40" s="413" t="str">
        <f t="shared" si="38"/>
        <v>858EPS005</v>
      </c>
      <c r="H40" s="413" t="str">
        <f t="shared" si="39"/>
        <v>858EPS018</v>
      </c>
      <c r="I40" s="413" t="str">
        <f t="shared" si="40"/>
        <v>858EAS016</v>
      </c>
      <c r="J40" s="413" t="str">
        <f t="shared" si="41"/>
        <v>858EAS027</v>
      </c>
      <c r="K40" s="413" t="str">
        <f t="shared" si="42"/>
        <v>858EPS017</v>
      </c>
      <c r="L40" s="413" t="str">
        <f t="shared" si="43"/>
        <v>858EPS033</v>
      </c>
      <c r="M40" s="413" t="str">
        <f t="shared" si="44"/>
        <v>858EPS001</v>
      </c>
      <c r="N40" s="413" t="str">
        <f t="shared" si="45"/>
        <v>858EPS008</v>
      </c>
      <c r="O40" s="413" t="str">
        <f t="shared" si="46"/>
        <v>858EPS040</v>
      </c>
      <c r="P40" s="413" t="str">
        <f t="shared" si="47"/>
        <v>858ESSC24</v>
      </c>
      <c r="Q40" s="413" t="e">
        <f>CONCATENATE(AA41,#REF!)</f>
        <v>#REF!</v>
      </c>
      <c r="R40" s="413" t="str">
        <f t="shared" si="48"/>
        <v>858ESSC91</v>
      </c>
      <c r="S40" s="413" t="str">
        <f t="shared" si="49"/>
        <v>858ESSC02</v>
      </c>
      <c r="T40" s="413" t="str">
        <f t="shared" si="50"/>
        <v>858ESSC62</v>
      </c>
      <c r="U40" s="413" t="e">
        <f>CONCATENATE(AA41,#REF!)</f>
        <v>#REF!</v>
      </c>
      <c r="V40" s="413" t="str">
        <f t="shared" si="51"/>
        <v>858EPSIC3</v>
      </c>
      <c r="W40" s="413" t="str">
        <f t="shared" si="52"/>
        <v>858CCFC55</v>
      </c>
      <c r="X40" s="413" t="e">
        <f>CONCATENATE(AA41,#REF!)</f>
        <v>#REF!</v>
      </c>
      <c r="Y40" s="720" t="s">
        <v>27</v>
      </c>
      <c r="Z40" s="720" t="s">
        <v>238</v>
      </c>
      <c r="AA40" s="720">
        <v>736</v>
      </c>
      <c r="AB40" s="708">
        <f>IFERROR(VLOOKUP(A39,$AX$8:$BB$949,5,0),0)</f>
        <v>0</v>
      </c>
      <c r="AC40" s="708">
        <f>IFERROR(VLOOKUP(B39,$AX$8:$BB$949,5,0),0)</f>
        <v>7</v>
      </c>
      <c r="AD40" s="708">
        <f>IFERROR(VLOOKUP(C39,$AX$8:$BB$949,5,0),0)</f>
        <v>2770</v>
      </c>
      <c r="AE40" s="708">
        <f>IFERROR(VLOOKUP(D39,$AX$8:$BB$949,5,0),0)</f>
        <v>0</v>
      </c>
      <c r="AF40" s="708">
        <f>IFERROR(VLOOKUP(E39,$AX$8:$BB$949,5,0),0)</f>
        <v>10468</v>
      </c>
      <c r="AG40" s="708">
        <f>IFERROR(VLOOKUP(F39,$AX$8:$BB$949,5,0),0)</f>
        <v>0</v>
      </c>
      <c r="AH40" s="708">
        <f>IFERROR(VLOOKUP(G39,$AX$8:$BB$949,5,0),0)</f>
        <v>0</v>
      </c>
      <c r="AI40" s="708">
        <f>IFERROR(VLOOKUP(H39,$AX$8:$BB$949,5,0),0)</f>
        <v>0</v>
      </c>
      <c r="AJ40" s="708">
        <f>IFERROR(VLOOKUP(I39,$AX$8:$BB$949,5,0),0)</f>
        <v>0</v>
      </c>
      <c r="AK40" s="708">
        <f>IFERROR(VLOOKUP(J39,$AX$8:$BB$949,5,0),0)</f>
        <v>0</v>
      </c>
      <c r="AL40" s="708">
        <f>IFERROR(VLOOKUP(K39,$AX$8:$BB$949,5,0),0)</f>
        <v>0</v>
      </c>
      <c r="AM40" s="708">
        <f>IFERROR(VLOOKUP(L39,$AX$8:$BB$949,5,0),0)</f>
        <v>0</v>
      </c>
      <c r="AN40" s="708">
        <f>IFERROR(VLOOKUP(M39,$AX$8:$BB$949,5,0),0)</f>
        <v>0</v>
      </c>
      <c r="AO40" s="708">
        <f>IFERROR(VLOOKUP(N39,$AX$8:$BB$949,5,0),0)</f>
        <v>0</v>
      </c>
      <c r="AP40" s="708">
        <f>IFERROR(VLOOKUP(O39,$AX$8:$BB$949,5,0),0)</f>
        <v>331</v>
      </c>
      <c r="AQ40" s="708">
        <f>IFERROR(VLOOKUP(P39,$AX$8:$BB$949,5,0),0)</f>
        <v>707</v>
      </c>
      <c r="AR40" s="708">
        <f>IFERROR(VLOOKUP(R39,$AX$8:$BB$949,5,0),0)</f>
        <v>0</v>
      </c>
      <c r="AS40" s="708">
        <f>IFERROR(VLOOKUP(S39,$AX$8:$BB$949,5,0),0)</f>
        <v>0</v>
      </c>
      <c r="AT40" s="708">
        <f>IFERROR(VLOOKUP(T39,$AX$8:$BB$949,5,0),0)</f>
        <v>0</v>
      </c>
      <c r="AU40" s="708">
        <f>IFERROR(VLOOKUP(V39,$AX$8:$BB$949,5,0),0)</f>
        <v>5</v>
      </c>
      <c r="AV40" s="708">
        <f>IFERROR(VLOOKUP(W39,$AX$8:$BB$949,5,0),0)</f>
        <v>0</v>
      </c>
      <c r="AW40" s="734">
        <f>SUM(AB40:AV40)</f>
        <v>14288</v>
      </c>
      <c r="AX40" s="419" t="str">
        <f t="shared" si="28"/>
        <v>893EPS037</v>
      </c>
      <c r="AY40" s="491" t="s">
        <v>254</v>
      </c>
      <c r="AZ40" s="493">
        <v>893</v>
      </c>
      <c r="BA40" s="491" t="s">
        <v>203</v>
      </c>
      <c r="BB40" s="492">
        <v>147</v>
      </c>
    </row>
    <row r="41" spans="1:54" ht="15" customHeight="1">
      <c r="A41" s="413" t="str">
        <f t="shared" si="32"/>
        <v>885EPS010</v>
      </c>
      <c r="B41" s="413" t="str">
        <f t="shared" si="33"/>
        <v>885EPS016</v>
      </c>
      <c r="C41" s="413" t="str">
        <f t="shared" si="34"/>
        <v>885EPS037</v>
      </c>
      <c r="D41" s="413" t="str">
        <f t="shared" si="35"/>
        <v>885EPS002</v>
      </c>
      <c r="E41" s="413" t="str">
        <f t="shared" si="36"/>
        <v>885EPS044</v>
      </c>
      <c r="F41" s="413" t="str">
        <f t="shared" si="37"/>
        <v>885EPS023</v>
      </c>
      <c r="G41" s="413" t="str">
        <f t="shared" si="38"/>
        <v>885EPS005</v>
      </c>
      <c r="H41" s="413" t="str">
        <f t="shared" si="39"/>
        <v>885EPS018</v>
      </c>
      <c r="I41" s="413" t="str">
        <f t="shared" si="40"/>
        <v>885EAS016</v>
      </c>
      <c r="J41" s="413" t="str">
        <f t="shared" si="41"/>
        <v>885EAS027</v>
      </c>
      <c r="K41" s="413" t="str">
        <f t="shared" si="42"/>
        <v>885EPS017</v>
      </c>
      <c r="L41" s="413" t="str">
        <f t="shared" si="43"/>
        <v>885EPS033</v>
      </c>
      <c r="M41" s="413" t="str">
        <f t="shared" si="44"/>
        <v>885EPS001</v>
      </c>
      <c r="N41" s="413" t="str">
        <f t="shared" si="45"/>
        <v>885EPS008</v>
      </c>
      <c r="O41" s="413" t="str">
        <f t="shared" si="46"/>
        <v>885EPS040</v>
      </c>
      <c r="P41" s="413" t="str">
        <f t="shared" si="47"/>
        <v>885ESSC24</v>
      </c>
      <c r="Q41" s="413" t="e">
        <f>CONCATENATE(AA42,#REF!)</f>
        <v>#REF!</v>
      </c>
      <c r="R41" s="413" t="str">
        <f t="shared" si="48"/>
        <v>885ESSC91</v>
      </c>
      <c r="S41" s="413" t="str">
        <f t="shared" si="49"/>
        <v>885ESSC02</v>
      </c>
      <c r="T41" s="413" t="str">
        <f t="shared" si="50"/>
        <v>885ESSC62</v>
      </c>
      <c r="U41" s="413" t="e">
        <f>CONCATENATE(AA42,#REF!)</f>
        <v>#REF!</v>
      </c>
      <c r="V41" s="413" t="str">
        <f t="shared" si="51"/>
        <v>885EPSIC3</v>
      </c>
      <c r="W41" s="413" t="str">
        <f t="shared" si="52"/>
        <v>885CCFC55</v>
      </c>
      <c r="X41" s="413" t="e">
        <f>CONCATENATE(AA42,#REF!)</f>
        <v>#REF!</v>
      </c>
      <c r="Y41" s="720" t="s">
        <v>60</v>
      </c>
      <c r="Z41" s="720" t="s">
        <v>238</v>
      </c>
      <c r="AA41" s="720">
        <v>858</v>
      </c>
      <c r="AB41" s="708">
        <f>IFERROR(VLOOKUP(A40,$AX$8:$BB$949,5,0),0)</f>
        <v>0</v>
      </c>
      <c r="AC41" s="708">
        <f>IFERROR(VLOOKUP(B40,$AX$8:$BB$949,5,0),0)</f>
        <v>0</v>
      </c>
      <c r="AD41" s="708">
        <f>IFERROR(VLOOKUP(C40,$AX$8:$BB$949,5,0),0)</f>
        <v>922</v>
      </c>
      <c r="AE41" s="708">
        <f>IFERROR(VLOOKUP(D40,$AX$8:$BB$949,5,0),0)</f>
        <v>0</v>
      </c>
      <c r="AF41" s="708">
        <f>IFERROR(VLOOKUP(E40,$AX$8:$BB$949,5,0),0)</f>
        <v>794</v>
      </c>
      <c r="AG41" s="708">
        <f>IFERROR(VLOOKUP(F40,$AX$8:$BB$949,5,0),0)</f>
        <v>0</v>
      </c>
      <c r="AH41" s="708">
        <f>IFERROR(VLOOKUP(G40,$AX$8:$BB$949,5,0),0)</f>
        <v>0</v>
      </c>
      <c r="AI41" s="708">
        <f>IFERROR(VLOOKUP(H40,$AX$8:$BB$949,5,0),0)</f>
        <v>0</v>
      </c>
      <c r="AJ41" s="708">
        <f>IFERROR(VLOOKUP(I40,$AX$8:$BB$949,5,0),0)</f>
        <v>0</v>
      </c>
      <c r="AK41" s="708">
        <f>IFERROR(VLOOKUP(J40,$AX$8:$BB$949,5,0),0)</f>
        <v>0</v>
      </c>
      <c r="AL41" s="708">
        <f>IFERROR(VLOOKUP(K40,$AX$8:$BB$949,5,0),0)</f>
        <v>0</v>
      </c>
      <c r="AM41" s="708">
        <f>IFERROR(VLOOKUP(L40,$AX$8:$BB$949,5,0),0)</f>
        <v>0</v>
      </c>
      <c r="AN41" s="708">
        <f>IFERROR(VLOOKUP(M40,$AX$8:$BB$949,5,0),0)</f>
        <v>0</v>
      </c>
      <c r="AO41" s="708">
        <f>IFERROR(VLOOKUP(N40,$AX$8:$BB$949,5,0),0)</f>
        <v>0</v>
      </c>
      <c r="AP41" s="708">
        <f>IFERROR(VLOOKUP(O40,$AX$8:$BB$949,5,0),0)</f>
        <v>254</v>
      </c>
      <c r="AQ41" s="708">
        <f>IFERROR(VLOOKUP(P40,$AX$8:$BB$949,5,0),0)</f>
        <v>0</v>
      </c>
      <c r="AR41" s="708">
        <f>IFERROR(VLOOKUP(R40,$AX$8:$BB$949,5,0),0)</f>
        <v>0</v>
      </c>
      <c r="AS41" s="708">
        <f>IFERROR(VLOOKUP(S40,$AX$8:$BB$949,5,0),0)</f>
        <v>6</v>
      </c>
      <c r="AT41" s="708">
        <f>IFERROR(VLOOKUP(T40,$AX$8:$BB$949,5,0),0)</f>
        <v>0</v>
      </c>
      <c r="AU41" s="708">
        <f>IFERROR(VLOOKUP(V40,$AX$8:$BB$949,5,0),0)</f>
        <v>0</v>
      </c>
      <c r="AV41" s="708">
        <f>IFERROR(VLOOKUP(W40,$AX$8:$BB$949,5,0),0)</f>
        <v>0</v>
      </c>
      <c r="AW41" s="734">
        <f>SUM(AB41:AV41)</f>
        <v>1976</v>
      </c>
      <c r="AX41" s="419" t="str">
        <f t="shared" si="28"/>
        <v>893EPS040</v>
      </c>
      <c r="AY41" s="491" t="s">
        <v>254</v>
      </c>
      <c r="AZ41" s="493">
        <v>893</v>
      </c>
      <c r="BA41" s="491" t="s">
        <v>891</v>
      </c>
      <c r="BB41" s="492">
        <v>216</v>
      </c>
    </row>
    <row r="42" spans="1:54" ht="15" customHeight="1">
      <c r="A42" s="413" t="str">
        <f t="shared" si="32"/>
        <v>890EPS010</v>
      </c>
      <c r="B42" s="413" t="str">
        <f t="shared" si="33"/>
        <v>890EPS016</v>
      </c>
      <c r="C42" s="413" t="str">
        <f t="shared" si="34"/>
        <v>890EPS037</v>
      </c>
      <c r="D42" s="413" t="str">
        <f t="shared" si="35"/>
        <v>890EPS002</v>
      </c>
      <c r="E42" s="413" t="str">
        <f t="shared" si="36"/>
        <v>890EPS044</v>
      </c>
      <c r="F42" s="413" t="str">
        <f t="shared" si="37"/>
        <v>890EPS023</v>
      </c>
      <c r="G42" s="413" t="str">
        <f t="shared" si="38"/>
        <v>890EPS005</v>
      </c>
      <c r="H42" s="413" t="str">
        <f t="shared" si="39"/>
        <v>890EPS018</v>
      </c>
      <c r="I42" s="413" t="str">
        <f t="shared" si="40"/>
        <v>890EAS016</v>
      </c>
      <c r="J42" s="413" t="str">
        <f t="shared" si="41"/>
        <v>890EAS027</v>
      </c>
      <c r="K42" s="413" t="str">
        <f t="shared" si="42"/>
        <v>890EPS017</v>
      </c>
      <c r="L42" s="413" t="str">
        <f t="shared" si="43"/>
        <v>890EPS033</v>
      </c>
      <c r="M42" s="413" t="str">
        <f t="shared" si="44"/>
        <v>890EPS001</v>
      </c>
      <c r="N42" s="413" t="str">
        <f t="shared" si="45"/>
        <v>890EPS008</v>
      </c>
      <c r="O42" s="413" t="str">
        <f t="shared" si="46"/>
        <v>890EPS040</v>
      </c>
      <c r="P42" s="413" t="str">
        <f t="shared" si="47"/>
        <v>890ESSC24</v>
      </c>
      <c r="Q42" s="413" t="e">
        <f>CONCATENATE(AA43,#REF!)</f>
        <v>#REF!</v>
      </c>
      <c r="R42" s="413" t="str">
        <f t="shared" si="48"/>
        <v>890ESSC91</v>
      </c>
      <c r="S42" s="413" t="str">
        <f t="shared" si="49"/>
        <v>890ESSC02</v>
      </c>
      <c r="T42" s="413" t="str">
        <f t="shared" si="50"/>
        <v>890ESSC62</v>
      </c>
      <c r="U42" s="413" t="e">
        <f>CONCATENATE(AA43,#REF!)</f>
        <v>#REF!</v>
      </c>
      <c r="V42" s="413" t="str">
        <f t="shared" si="51"/>
        <v>890EPSIC3</v>
      </c>
      <c r="W42" s="413" t="str">
        <f t="shared" si="52"/>
        <v>890CCFC55</v>
      </c>
      <c r="X42" s="413" t="e">
        <f>CONCATENATE(AA43,#REF!)</f>
        <v>#REF!</v>
      </c>
      <c r="Y42" s="720" t="s">
        <v>105</v>
      </c>
      <c r="Z42" s="720" t="s">
        <v>238</v>
      </c>
      <c r="AA42" s="720">
        <v>885</v>
      </c>
      <c r="AB42" s="708">
        <f>IFERROR(VLOOKUP(A41,$AX$8:$BB$949,5,0),0)</f>
        <v>0</v>
      </c>
      <c r="AC42" s="708">
        <f>IFERROR(VLOOKUP(B41,$AX$8:$BB$949,5,0),0)</f>
        <v>0</v>
      </c>
      <c r="AD42" s="708">
        <f>IFERROR(VLOOKUP(C41,$AX$8:$BB$949,5,0),0)</f>
        <v>396</v>
      </c>
      <c r="AE42" s="708">
        <f>IFERROR(VLOOKUP(D41,$AX$8:$BB$949,5,0),0)</f>
        <v>0</v>
      </c>
      <c r="AF42" s="708">
        <f>IFERROR(VLOOKUP(E41,$AX$8:$BB$949,5,0),0)</f>
        <v>337</v>
      </c>
      <c r="AG42" s="708">
        <f>IFERROR(VLOOKUP(F41,$AX$8:$BB$949,5,0),0)</f>
        <v>0</v>
      </c>
      <c r="AH42" s="708">
        <f>IFERROR(VLOOKUP(G41,$AX$8:$BB$949,5,0),0)</f>
        <v>1</v>
      </c>
      <c r="AI42" s="708">
        <f>IFERROR(VLOOKUP(H41,$AX$8:$BB$949,5,0),0)</f>
        <v>0</v>
      </c>
      <c r="AJ42" s="708">
        <f>IFERROR(VLOOKUP(I41,$AX$8:$BB$949,5,0),0)</f>
        <v>0</v>
      </c>
      <c r="AK42" s="708">
        <f>IFERROR(VLOOKUP(J41,$AX$8:$BB$949,5,0),0)</f>
        <v>0</v>
      </c>
      <c r="AL42" s="708">
        <f>IFERROR(VLOOKUP(K41,$AX$8:$BB$949,5,0),0)</f>
        <v>0</v>
      </c>
      <c r="AM42" s="708">
        <f>IFERROR(VLOOKUP(L41,$AX$8:$BB$949,5,0),0)</f>
        <v>0</v>
      </c>
      <c r="AN42" s="708">
        <f>IFERROR(VLOOKUP(M41,$AX$8:$BB$949,5,0),0)</f>
        <v>0</v>
      </c>
      <c r="AO42" s="708">
        <f>IFERROR(VLOOKUP(N41,$AX$8:$BB$949,5,0),0)</f>
        <v>0</v>
      </c>
      <c r="AP42" s="708">
        <f>IFERROR(VLOOKUP(O41,$AX$8:$BB$949,5,0),0)</f>
        <v>54</v>
      </c>
      <c r="AQ42" s="708">
        <f>IFERROR(VLOOKUP(P41,$AX$8:$BB$949,5,0),0)</f>
        <v>0</v>
      </c>
      <c r="AR42" s="708">
        <f>IFERROR(VLOOKUP(R41,$AX$8:$BB$949,5,0),0)</f>
        <v>0</v>
      </c>
      <c r="AS42" s="708">
        <f>IFERROR(VLOOKUP(S41,$AX$8:$BB$949,5,0),0)</f>
        <v>16</v>
      </c>
      <c r="AT42" s="708">
        <f>IFERROR(VLOOKUP(T41,$AX$8:$BB$949,5,0),0)</f>
        <v>0</v>
      </c>
      <c r="AU42" s="708">
        <f>IFERROR(VLOOKUP(V41,$AX$8:$BB$949,5,0),0)</f>
        <v>0</v>
      </c>
      <c r="AV42" s="708">
        <f>IFERROR(VLOOKUP(W41,$AX$8:$BB$949,5,0),0)</f>
        <v>0</v>
      </c>
      <c r="AW42" s="734">
        <f>SUM(AB42:AV42)</f>
        <v>804</v>
      </c>
      <c r="AX42" s="419" t="str">
        <f t="shared" si="28"/>
        <v>893EPS044</v>
      </c>
      <c r="AY42" s="491" t="s">
        <v>254</v>
      </c>
      <c r="AZ42" s="493">
        <v>893</v>
      </c>
      <c r="BA42" s="491" t="s">
        <v>1071</v>
      </c>
      <c r="BB42" s="492">
        <v>288</v>
      </c>
    </row>
    <row r="43" spans="1:54" ht="15" customHeight="1">
      <c r="A43" s="413" t="str">
        <f t="shared" si="32"/>
        <v>EPS010</v>
      </c>
      <c r="B43" s="413" t="str">
        <f t="shared" si="33"/>
        <v>EPS016</v>
      </c>
      <c r="C43" s="413" t="str">
        <f t="shared" si="34"/>
        <v>EPS037</v>
      </c>
      <c r="D43" s="413" t="str">
        <f t="shared" si="35"/>
        <v>EPS002</v>
      </c>
      <c r="E43" s="413" t="str">
        <f t="shared" si="36"/>
        <v>EPS044</v>
      </c>
      <c r="F43" s="413" t="str">
        <f t="shared" si="37"/>
        <v>EPS023</v>
      </c>
      <c r="G43" s="413" t="str">
        <f t="shared" si="38"/>
        <v>EPS005</v>
      </c>
      <c r="H43" s="413" t="str">
        <f t="shared" si="39"/>
        <v>EPS018</v>
      </c>
      <c r="I43" s="413" t="str">
        <f t="shared" si="40"/>
        <v>EAS016</v>
      </c>
      <c r="J43" s="413" t="str">
        <f t="shared" si="41"/>
        <v>EAS027</v>
      </c>
      <c r="K43" s="413" t="str">
        <f t="shared" si="42"/>
        <v>EPS017</v>
      </c>
      <c r="L43" s="413" t="str">
        <f t="shared" si="43"/>
        <v>EPS033</v>
      </c>
      <c r="M43" s="413" t="str">
        <f t="shared" si="44"/>
        <v>EPS001</v>
      </c>
      <c r="N43" s="413" t="str">
        <f t="shared" si="45"/>
        <v>EPS008</v>
      </c>
      <c r="O43" s="413" t="str">
        <f t="shared" si="46"/>
        <v>EPS040</v>
      </c>
      <c r="P43" s="413" t="str">
        <f t="shared" si="47"/>
        <v>ESSC24</v>
      </c>
      <c r="Q43" s="413" t="e">
        <f>CONCATENATE(AA44,#REF!)</f>
        <v>#REF!</v>
      </c>
      <c r="R43" s="413" t="str">
        <f t="shared" si="48"/>
        <v>ESSC91</v>
      </c>
      <c r="S43" s="413" t="str">
        <f t="shared" si="49"/>
        <v>ESSC02</v>
      </c>
      <c r="T43" s="413" t="str">
        <f t="shared" si="50"/>
        <v>ESSC62</v>
      </c>
      <c r="U43" s="413" t="e">
        <f>CONCATENATE(AA44,#REF!)</f>
        <v>#REF!</v>
      </c>
      <c r="V43" s="413" t="str">
        <f t="shared" si="51"/>
        <v>EPSIC3</v>
      </c>
      <c r="W43" s="413" t="str">
        <f t="shared" si="52"/>
        <v>CCFC55</v>
      </c>
      <c r="X43" s="413" t="e">
        <f>CONCATENATE(AA44,#REF!)</f>
        <v>#REF!</v>
      </c>
      <c r="Y43" s="720" t="s">
        <v>61</v>
      </c>
      <c r="Z43" s="720" t="s">
        <v>238</v>
      </c>
      <c r="AA43" s="720">
        <v>890</v>
      </c>
      <c r="AB43" s="708">
        <f>IFERROR(VLOOKUP(A42,$AX$8:$BB$949,5,0),0)</f>
        <v>0</v>
      </c>
      <c r="AC43" s="708">
        <f>IFERROR(VLOOKUP(B42,$AX$8:$BB$949,5,0),0)</f>
        <v>0</v>
      </c>
      <c r="AD43" s="708">
        <f>IFERROR(VLOOKUP(C42,$AX$8:$BB$949,5,0),0)</f>
        <v>1021</v>
      </c>
      <c r="AE43" s="708">
        <f>IFERROR(VLOOKUP(D42,$AX$8:$BB$949,5,0),0)</f>
        <v>0</v>
      </c>
      <c r="AF43" s="708">
        <f>IFERROR(VLOOKUP(E42,$AX$8:$BB$949,5,0),0)</f>
        <v>1449</v>
      </c>
      <c r="AG43" s="708">
        <f>IFERROR(VLOOKUP(F42,$AX$8:$BB$949,5,0),0)</f>
        <v>0</v>
      </c>
      <c r="AH43" s="708">
        <f>IFERROR(VLOOKUP(G42,$AX$8:$BB$949,5,0),0)</f>
        <v>0</v>
      </c>
      <c r="AI43" s="708">
        <f>IFERROR(VLOOKUP(H42,$AX$8:$BB$949,5,0),0)</f>
        <v>0</v>
      </c>
      <c r="AJ43" s="708">
        <f>IFERROR(VLOOKUP(I42,$AX$8:$BB$949,5,0),0)</f>
        <v>1</v>
      </c>
      <c r="AK43" s="708">
        <f>IFERROR(VLOOKUP(J42,$AX$8:$BB$949,5,0),0)</f>
        <v>0</v>
      </c>
      <c r="AL43" s="708">
        <f>IFERROR(VLOOKUP(K42,$AX$8:$BB$949,5,0),0)</f>
        <v>0</v>
      </c>
      <c r="AM43" s="708">
        <f>IFERROR(VLOOKUP(L42,$AX$8:$BB$949,5,0),0)</f>
        <v>0</v>
      </c>
      <c r="AN43" s="708">
        <f>IFERROR(VLOOKUP(M42,$AX$8:$BB$949,5,0),0)</f>
        <v>0</v>
      </c>
      <c r="AO43" s="708">
        <f>IFERROR(VLOOKUP(N42,$AX$8:$BB$949,5,0),0)</f>
        <v>0</v>
      </c>
      <c r="AP43" s="708">
        <f>IFERROR(VLOOKUP(O42,$AX$8:$BB$949,5,0),0)</f>
        <v>180</v>
      </c>
      <c r="AQ43" s="708">
        <f>IFERROR(VLOOKUP(P42,$AX$8:$BB$949,5,0),0)</f>
        <v>189</v>
      </c>
      <c r="AR43" s="708">
        <f>IFERROR(VLOOKUP(R42,$AX$8:$BB$949,5,0),0)</f>
        <v>0</v>
      </c>
      <c r="AS43" s="708">
        <f>IFERROR(VLOOKUP(S42,$AX$8:$BB$949,5,0),0)</f>
        <v>1</v>
      </c>
      <c r="AT43" s="708">
        <f>IFERROR(VLOOKUP(T42,$AX$8:$BB$949,5,0),0)</f>
        <v>0</v>
      </c>
      <c r="AU43" s="708">
        <f>IFERROR(VLOOKUP(V42,$AX$8:$BB$949,5,0),0)</f>
        <v>0</v>
      </c>
      <c r="AV43" s="708">
        <f>IFERROR(VLOOKUP(W42,$AX$8:$BB$949,5,0),0)</f>
        <v>0</v>
      </c>
      <c r="AW43" s="734">
        <f>SUM(AB43:AV43)</f>
        <v>2841</v>
      </c>
      <c r="AX43" s="419" t="str">
        <f t="shared" si="28"/>
        <v>893ESSC02</v>
      </c>
      <c r="AY43" s="491" t="s">
        <v>254</v>
      </c>
      <c r="AZ43" s="493">
        <v>893</v>
      </c>
      <c r="BA43" s="491" t="s">
        <v>650</v>
      </c>
      <c r="BB43" s="492">
        <v>3</v>
      </c>
    </row>
    <row r="44" spans="1:54" ht="15" customHeight="1">
      <c r="A44" s="413" t="str">
        <f t="shared" si="32"/>
        <v>4EPS010</v>
      </c>
      <c r="B44" s="413" t="str">
        <f t="shared" si="33"/>
        <v>4EPS016</v>
      </c>
      <c r="C44" s="413" t="str">
        <f t="shared" si="34"/>
        <v>4EPS037</v>
      </c>
      <c r="D44" s="413" t="str">
        <f t="shared" si="35"/>
        <v>4EPS002</v>
      </c>
      <c r="E44" s="413" t="str">
        <f t="shared" si="36"/>
        <v>4EPS044</v>
      </c>
      <c r="F44" s="413" t="str">
        <f t="shared" si="37"/>
        <v>4EPS023</v>
      </c>
      <c r="G44" s="413" t="str">
        <f t="shared" si="38"/>
        <v>4EPS005</v>
      </c>
      <c r="H44" s="413" t="str">
        <f t="shared" si="39"/>
        <v>4EPS018</v>
      </c>
      <c r="I44" s="413" t="str">
        <f t="shared" si="40"/>
        <v>4EAS016</v>
      </c>
      <c r="J44" s="413" t="str">
        <f t="shared" si="41"/>
        <v>4EAS027</v>
      </c>
      <c r="K44" s="413" t="str">
        <f t="shared" si="42"/>
        <v>4EPS017</v>
      </c>
      <c r="L44" s="413" t="str">
        <f t="shared" si="43"/>
        <v>4EPS033</v>
      </c>
      <c r="M44" s="413" t="str">
        <f t="shared" si="44"/>
        <v>4EPS001</v>
      </c>
      <c r="N44" s="413" t="str">
        <f t="shared" si="45"/>
        <v>4EPS008</v>
      </c>
      <c r="O44" s="413" t="str">
        <f t="shared" si="46"/>
        <v>4EPS040</v>
      </c>
      <c r="P44" s="413" t="str">
        <f t="shared" si="47"/>
        <v>4ESSC24</v>
      </c>
      <c r="Q44" s="413" t="e">
        <f>CONCATENATE(AA45,#REF!)</f>
        <v>#REF!</v>
      </c>
      <c r="R44" s="413" t="str">
        <f t="shared" si="48"/>
        <v>4ESSC91</v>
      </c>
      <c r="S44" s="413" t="str">
        <f t="shared" si="49"/>
        <v>4ESSC02</v>
      </c>
      <c r="T44" s="413" t="str">
        <f t="shared" si="50"/>
        <v>4ESSC62</v>
      </c>
      <c r="U44" s="413" t="e">
        <f>CONCATENATE(AA45,#REF!)</f>
        <v>#REF!</v>
      </c>
      <c r="V44" s="413" t="str">
        <f t="shared" si="51"/>
        <v>4EPSIC3</v>
      </c>
      <c r="W44" s="413" t="str">
        <f t="shared" si="52"/>
        <v>4CCFC55</v>
      </c>
      <c r="X44" s="413" t="e">
        <f>CONCATENATE(AA45,#REF!)</f>
        <v>#REF!</v>
      </c>
      <c r="Y44" s="718" t="s">
        <v>236</v>
      </c>
      <c r="Z44" s="721"/>
      <c r="AA44" s="717"/>
      <c r="AB44" s="710">
        <f>SUM(AB45:AB63)</f>
        <v>0</v>
      </c>
      <c r="AC44" s="710">
        <f t="shared" ref="AC44:AV44" si="53">SUM(AC45:AC63)</f>
        <v>3</v>
      </c>
      <c r="AD44" s="710">
        <f t="shared" si="53"/>
        <v>7946</v>
      </c>
      <c r="AE44" s="710">
        <f t="shared" si="53"/>
        <v>23</v>
      </c>
      <c r="AF44" s="710">
        <f t="shared" si="53"/>
        <v>21857</v>
      </c>
      <c r="AG44" s="710">
        <f t="shared" si="53"/>
        <v>0</v>
      </c>
      <c r="AH44" s="710">
        <f t="shared" si="53"/>
        <v>62</v>
      </c>
      <c r="AI44" s="710">
        <f t="shared" si="53"/>
        <v>4</v>
      </c>
      <c r="AJ44" s="710">
        <f t="shared" si="53"/>
        <v>14</v>
      </c>
      <c r="AK44" s="710">
        <f t="shared" si="53"/>
        <v>0</v>
      </c>
      <c r="AL44" s="710">
        <f t="shared" si="53"/>
        <v>0</v>
      </c>
      <c r="AM44" s="710">
        <f t="shared" si="53"/>
        <v>1</v>
      </c>
      <c r="AN44" s="710">
        <f t="shared" si="53"/>
        <v>0</v>
      </c>
      <c r="AO44" s="710">
        <f t="shared" si="53"/>
        <v>0</v>
      </c>
      <c r="AP44" s="710">
        <f t="shared" si="53"/>
        <v>2277</v>
      </c>
      <c r="AQ44" s="710">
        <f t="shared" si="53"/>
        <v>1795</v>
      </c>
      <c r="AR44" s="710">
        <f t="shared" si="53"/>
        <v>123</v>
      </c>
      <c r="AS44" s="710">
        <f t="shared" si="53"/>
        <v>0</v>
      </c>
      <c r="AT44" s="710">
        <f t="shared" si="53"/>
        <v>1</v>
      </c>
      <c r="AU44" s="710">
        <f t="shared" si="53"/>
        <v>11</v>
      </c>
      <c r="AV44" s="710">
        <f t="shared" si="53"/>
        <v>2</v>
      </c>
      <c r="AW44" s="733">
        <f>SUM(AB44:AV44)</f>
        <v>34119</v>
      </c>
      <c r="AX44" s="419" t="str">
        <f t="shared" si="28"/>
        <v>120EPS037</v>
      </c>
      <c r="AY44" s="491" t="s">
        <v>255</v>
      </c>
      <c r="AZ44" s="493">
        <v>120</v>
      </c>
      <c r="BA44" s="491" t="s">
        <v>203</v>
      </c>
      <c r="BB44" s="492">
        <v>128</v>
      </c>
    </row>
    <row r="45" spans="1:54" ht="15" customHeight="1">
      <c r="A45" s="413" t="str">
        <f t="shared" si="32"/>
        <v>42EPS010</v>
      </c>
      <c r="B45" s="413" t="str">
        <f t="shared" si="33"/>
        <v>42EPS016</v>
      </c>
      <c r="C45" s="413" t="str">
        <f t="shared" si="34"/>
        <v>42EPS037</v>
      </c>
      <c r="D45" s="413" t="str">
        <f t="shared" si="35"/>
        <v>42EPS002</v>
      </c>
      <c r="E45" s="413" t="str">
        <f t="shared" si="36"/>
        <v>42EPS044</v>
      </c>
      <c r="F45" s="413" t="str">
        <f t="shared" si="37"/>
        <v>42EPS023</v>
      </c>
      <c r="G45" s="413" t="str">
        <f t="shared" si="38"/>
        <v>42EPS005</v>
      </c>
      <c r="H45" s="413" t="str">
        <f t="shared" si="39"/>
        <v>42EPS018</v>
      </c>
      <c r="I45" s="413" t="str">
        <f t="shared" si="40"/>
        <v>42EAS016</v>
      </c>
      <c r="J45" s="413" t="str">
        <f t="shared" si="41"/>
        <v>42EAS027</v>
      </c>
      <c r="K45" s="413" t="str">
        <f t="shared" si="42"/>
        <v>42EPS017</v>
      </c>
      <c r="L45" s="413" t="str">
        <f t="shared" si="43"/>
        <v>42EPS033</v>
      </c>
      <c r="M45" s="413" t="str">
        <f t="shared" si="44"/>
        <v>42EPS001</v>
      </c>
      <c r="N45" s="413" t="str">
        <f t="shared" si="45"/>
        <v>42EPS008</v>
      </c>
      <c r="O45" s="413" t="str">
        <f t="shared" si="46"/>
        <v>42EPS040</v>
      </c>
      <c r="P45" s="413" t="str">
        <f t="shared" si="47"/>
        <v>42ESSC24</v>
      </c>
      <c r="Q45" s="413" t="e">
        <f>CONCATENATE(AA46,#REF!)</f>
        <v>#REF!</v>
      </c>
      <c r="R45" s="413" t="str">
        <f t="shared" si="48"/>
        <v>42ESSC91</v>
      </c>
      <c r="S45" s="413" t="str">
        <f t="shared" si="49"/>
        <v>42ESSC02</v>
      </c>
      <c r="T45" s="413" t="str">
        <f t="shared" si="50"/>
        <v>42ESSC62</v>
      </c>
      <c r="U45" s="413" t="e">
        <f>CONCATENATE(AA46,#REF!)</f>
        <v>#REF!</v>
      </c>
      <c r="V45" s="413" t="str">
        <f t="shared" si="51"/>
        <v>42EPSIC3</v>
      </c>
      <c r="W45" s="413" t="str">
        <f t="shared" si="52"/>
        <v>42CCFC55</v>
      </c>
      <c r="X45" s="413" t="e">
        <f>CONCATENATE(AA46,#REF!)</f>
        <v>#REF!</v>
      </c>
      <c r="Y45" s="720" t="s">
        <v>62</v>
      </c>
      <c r="Z45" s="720" t="s">
        <v>236</v>
      </c>
      <c r="AA45" s="720">
        <v>4</v>
      </c>
      <c r="AB45" s="708">
        <f>IFERROR(VLOOKUP(A44,$AX$8:$BB$949,5,0),0)</f>
        <v>0</v>
      </c>
      <c r="AC45" s="708">
        <f>IFERROR(VLOOKUP(B44,$AX$8:$BB$949,5,0),0)</f>
        <v>0</v>
      </c>
      <c r="AD45" s="708">
        <f>IFERROR(VLOOKUP(C44,$AX$8:$BB$949,5,0),0)</f>
        <v>41</v>
      </c>
      <c r="AE45" s="708">
        <f>IFERROR(VLOOKUP(D44,$AX$8:$BB$949,5,0),0)</f>
        <v>0</v>
      </c>
      <c r="AF45" s="708">
        <f>IFERROR(VLOOKUP(E44,$AX$8:$BB$949,5,0),0)</f>
        <v>274</v>
      </c>
      <c r="AG45" s="708">
        <f>IFERROR(VLOOKUP(F44,$AX$8:$BB$949,5,0),0)</f>
        <v>0</v>
      </c>
      <c r="AH45" s="708">
        <f>IFERROR(VLOOKUP(G44,$AX$8:$BB$949,5,0),0)</f>
        <v>0</v>
      </c>
      <c r="AI45" s="708">
        <f>IFERROR(VLOOKUP(H44,$AX$8:$BB$949,5,0),0)</f>
        <v>0</v>
      </c>
      <c r="AJ45" s="708">
        <f>IFERROR(VLOOKUP(I44,$AX$8:$BB$949,5,0),0)</f>
        <v>0</v>
      </c>
      <c r="AK45" s="708">
        <f>IFERROR(VLOOKUP(J44,$AX$8:$BB$949,5,0),0)</f>
        <v>0</v>
      </c>
      <c r="AL45" s="708">
        <f>IFERROR(VLOOKUP(K44,$AX$8:$BB$949,5,0),0)</f>
        <v>0</v>
      </c>
      <c r="AM45" s="708">
        <f>IFERROR(VLOOKUP(L44,$AX$8:$BB$949,5,0),0)</f>
        <v>0</v>
      </c>
      <c r="AN45" s="708">
        <f>IFERROR(VLOOKUP(M44,$AX$8:$BB$949,5,0),0)</f>
        <v>0</v>
      </c>
      <c r="AO45" s="708">
        <f>IFERROR(VLOOKUP(N44,$AX$8:$BB$949,5,0),0)</f>
        <v>0</v>
      </c>
      <c r="AP45" s="708">
        <f>IFERROR(VLOOKUP(O44,$AX$8:$BB$949,5,0),0)</f>
        <v>43</v>
      </c>
      <c r="AQ45" s="708">
        <f>IFERROR(VLOOKUP(P44,$AX$8:$BB$949,5,0),0)</f>
        <v>0</v>
      </c>
      <c r="AR45" s="708">
        <f>IFERROR(VLOOKUP(R44,$AX$8:$BB$949,5,0),0)</f>
        <v>0</v>
      </c>
      <c r="AS45" s="708">
        <f>IFERROR(VLOOKUP(S44,$AX$8:$BB$949,5,0),0)</f>
        <v>0</v>
      </c>
      <c r="AT45" s="708">
        <f>IFERROR(VLOOKUP(T44,$AX$8:$BB$949,5,0),0)</f>
        <v>0</v>
      </c>
      <c r="AU45" s="708">
        <f>IFERROR(VLOOKUP(V44,$AX$8:$BB$949,5,0),0)</f>
        <v>0</v>
      </c>
      <c r="AV45" s="708">
        <f>IFERROR(VLOOKUP(W44,$AX$8:$BB$949,5,0),0)</f>
        <v>0</v>
      </c>
      <c r="AW45" s="734">
        <f>SUM(AB45:AV45)</f>
        <v>358</v>
      </c>
      <c r="AX45" s="419" t="str">
        <f t="shared" si="28"/>
        <v>120EPS044</v>
      </c>
      <c r="AY45" s="491" t="s">
        <v>255</v>
      </c>
      <c r="AZ45" s="493">
        <v>120</v>
      </c>
      <c r="BA45" s="491" t="s">
        <v>1071</v>
      </c>
      <c r="BB45" s="492">
        <v>430</v>
      </c>
    </row>
    <row r="46" spans="1:54" ht="15" customHeight="1">
      <c r="A46" s="413" t="str">
        <f t="shared" si="32"/>
        <v>44EPS010</v>
      </c>
      <c r="B46" s="413" t="str">
        <f t="shared" si="33"/>
        <v>44EPS016</v>
      </c>
      <c r="C46" s="413" t="str">
        <f t="shared" si="34"/>
        <v>44EPS037</v>
      </c>
      <c r="D46" s="413" t="str">
        <f t="shared" si="35"/>
        <v>44EPS002</v>
      </c>
      <c r="E46" s="413" t="str">
        <f t="shared" si="36"/>
        <v>44EPS044</v>
      </c>
      <c r="F46" s="413" t="str">
        <f t="shared" si="37"/>
        <v>44EPS023</v>
      </c>
      <c r="G46" s="413" t="str">
        <f t="shared" si="38"/>
        <v>44EPS005</v>
      </c>
      <c r="H46" s="413" t="str">
        <f t="shared" si="39"/>
        <v>44EPS018</v>
      </c>
      <c r="I46" s="413" t="str">
        <f t="shared" si="40"/>
        <v>44EAS016</v>
      </c>
      <c r="J46" s="413" t="str">
        <f t="shared" si="41"/>
        <v>44EAS027</v>
      </c>
      <c r="K46" s="413" t="str">
        <f t="shared" si="42"/>
        <v>44EPS017</v>
      </c>
      <c r="L46" s="413" t="str">
        <f t="shared" si="43"/>
        <v>44EPS033</v>
      </c>
      <c r="M46" s="413" t="str">
        <f t="shared" si="44"/>
        <v>44EPS001</v>
      </c>
      <c r="N46" s="413" t="str">
        <f t="shared" si="45"/>
        <v>44EPS008</v>
      </c>
      <c r="O46" s="413" t="str">
        <f t="shared" si="46"/>
        <v>44EPS040</v>
      </c>
      <c r="P46" s="413" t="str">
        <f t="shared" si="47"/>
        <v>44ESSC24</v>
      </c>
      <c r="Q46" s="413" t="e">
        <f>CONCATENATE(AA47,#REF!)</f>
        <v>#REF!</v>
      </c>
      <c r="R46" s="413" t="str">
        <f t="shared" si="48"/>
        <v>44ESSC91</v>
      </c>
      <c r="S46" s="413" t="str">
        <f t="shared" si="49"/>
        <v>44ESSC02</v>
      </c>
      <c r="T46" s="413" t="str">
        <f t="shared" si="50"/>
        <v>44ESSC62</v>
      </c>
      <c r="U46" s="413" t="e">
        <f>CONCATENATE(AA47,#REF!)</f>
        <v>#REF!</v>
      </c>
      <c r="V46" s="413" t="str">
        <f t="shared" si="51"/>
        <v>44EPSIC3</v>
      </c>
      <c r="W46" s="413" t="str">
        <f t="shared" si="52"/>
        <v>44CCFC55</v>
      </c>
      <c r="X46" s="413" t="e">
        <f>CONCATENATE(AA47,#REF!)</f>
        <v>#REF!</v>
      </c>
      <c r="Y46" s="720" t="s">
        <v>177</v>
      </c>
      <c r="Z46" s="720" t="s">
        <v>236</v>
      </c>
      <c r="AA46" s="720">
        <v>42</v>
      </c>
      <c r="AB46" s="708">
        <f>IFERROR(VLOOKUP(A45,$AX$8:$BB$949,5,0),0)</f>
        <v>0</v>
      </c>
      <c r="AC46" s="708">
        <f>IFERROR(VLOOKUP(B45,$AX$8:$BB$949,5,0),0)</f>
        <v>1</v>
      </c>
      <c r="AD46" s="708">
        <f>IFERROR(VLOOKUP(C45,$AX$8:$BB$949,5,0),0)</f>
        <v>1943</v>
      </c>
      <c r="AE46" s="708">
        <f>IFERROR(VLOOKUP(D45,$AX$8:$BB$949,5,0),0)</f>
        <v>0</v>
      </c>
      <c r="AF46" s="708">
        <f>IFERROR(VLOOKUP(E45,$AX$8:$BB$949,5,0),0)</f>
        <v>6205</v>
      </c>
      <c r="AG46" s="708">
        <f>IFERROR(VLOOKUP(F45,$AX$8:$BB$949,5,0),0)</f>
        <v>0</v>
      </c>
      <c r="AH46" s="708">
        <f>IFERROR(VLOOKUP(G45,$AX$8:$BB$949,5,0),0)</f>
        <v>1</v>
      </c>
      <c r="AI46" s="708">
        <f>IFERROR(VLOOKUP(H45,$AX$8:$BB$949,5,0),0)</f>
        <v>3</v>
      </c>
      <c r="AJ46" s="708">
        <f>IFERROR(VLOOKUP(I45,$AX$8:$BB$949,5,0),0)</f>
        <v>4</v>
      </c>
      <c r="AK46" s="708">
        <f>IFERROR(VLOOKUP(J45,$AX$8:$BB$949,5,0),0)</f>
        <v>0</v>
      </c>
      <c r="AL46" s="708">
        <f>IFERROR(VLOOKUP(K45,$AX$8:$BB$949,5,0),0)</f>
        <v>0</v>
      </c>
      <c r="AM46" s="708">
        <f>IFERROR(VLOOKUP(L45,$AX$8:$BB$949,5,0),0)</f>
        <v>0</v>
      </c>
      <c r="AN46" s="708">
        <f>IFERROR(VLOOKUP(M45,$AX$8:$BB$949,5,0),0)</f>
        <v>0</v>
      </c>
      <c r="AO46" s="708">
        <f>IFERROR(VLOOKUP(N45,$AX$8:$BB$949,5,0),0)</f>
        <v>0</v>
      </c>
      <c r="AP46" s="708">
        <f>IFERROR(VLOOKUP(O45,$AX$8:$BB$949,5,0),0)</f>
        <v>463</v>
      </c>
      <c r="AQ46" s="708">
        <f>IFERROR(VLOOKUP(P45,$AX$8:$BB$949,5,0),0)</f>
        <v>487</v>
      </c>
      <c r="AR46" s="708">
        <f>IFERROR(VLOOKUP(R45,$AX$8:$BB$949,5,0),0)</f>
        <v>3</v>
      </c>
      <c r="AS46" s="708">
        <f>IFERROR(VLOOKUP(S45,$AX$8:$BB$949,5,0),0)</f>
        <v>0</v>
      </c>
      <c r="AT46" s="708">
        <f>IFERROR(VLOOKUP(T45,$AX$8:$BB$949,5,0),0)</f>
        <v>0</v>
      </c>
      <c r="AU46" s="708">
        <f>IFERROR(VLOOKUP(V45,$AX$8:$BB$949,5,0),0)</f>
        <v>0</v>
      </c>
      <c r="AV46" s="708">
        <f>IFERROR(VLOOKUP(W45,$AX$8:$BB$949,5,0),0)</f>
        <v>0</v>
      </c>
      <c r="AW46" s="734">
        <f>SUM(AB46:AV46)</f>
        <v>9110</v>
      </c>
      <c r="AX46" s="419" t="str">
        <f t="shared" si="28"/>
        <v>120EPSIC3</v>
      </c>
      <c r="AY46" s="491" t="s">
        <v>255</v>
      </c>
      <c r="AZ46" s="493">
        <v>120</v>
      </c>
      <c r="BA46" s="491" t="s">
        <v>636</v>
      </c>
      <c r="BB46" s="492">
        <v>10</v>
      </c>
    </row>
    <row r="47" spans="1:54" ht="15" customHeight="1">
      <c r="A47" s="413" t="str">
        <f t="shared" si="32"/>
        <v>59EPS010</v>
      </c>
      <c r="B47" s="413" t="str">
        <f t="shared" si="33"/>
        <v>59EPS016</v>
      </c>
      <c r="C47" s="413" t="str">
        <f t="shared" si="34"/>
        <v>59EPS037</v>
      </c>
      <c r="D47" s="413" t="str">
        <f t="shared" si="35"/>
        <v>59EPS002</v>
      </c>
      <c r="E47" s="413" t="str">
        <f t="shared" si="36"/>
        <v>59EPS044</v>
      </c>
      <c r="F47" s="413" t="str">
        <f t="shared" si="37"/>
        <v>59EPS023</v>
      </c>
      <c r="G47" s="413" t="str">
        <f t="shared" si="38"/>
        <v>59EPS005</v>
      </c>
      <c r="H47" s="413" t="str">
        <f t="shared" si="39"/>
        <v>59EPS018</v>
      </c>
      <c r="I47" s="413" t="str">
        <f t="shared" si="40"/>
        <v>59EAS016</v>
      </c>
      <c r="J47" s="413" t="str">
        <f t="shared" si="41"/>
        <v>59EAS027</v>
      </c>
      <c r="K47" s="413" t="str">
        <f t="shared" si="42"/>
        <v>59EPS017</v>
      </c>
      <c r="L47" s="413" t="str">
        <f t="shared" si="43"/>
        <v>59EPS033</v>
      </c>
      <c r="M47" s="413" t="str">
        <f t="shared" si="44"/>
        <v>59EPS001</v>
      </c>
      <c r="N47" s="413" t="str">
        <f t="shared" si="45"/>
        <v>59EPS008</v>
      </c>
      <c r="O47" s="413" t="str">
        <f t="shared" si="46"/>
        <v>59EPS040</v>
      </c>
      <c r="P47" s="413" t="str">
        <f t="shared" si="47"/>
        <v>59ESSC24</v>
      </c>
      <c r="Q47" s="413" t="e">
        <f>CONCATENATE(AA48,#REF!)</f>
        <v>#REF!</v>
      </c>
      <c r="R47" s="413" t="str">
        <f t="shared" si="48"/>
        <v>59ESSC91</v>
      </c>
      <c r="S47" s="413" t="str">
        <f t="shared" si="49"/>
        <v>59ESSC02</v>
      </c>
      <c r="T47" s="413" t="str">
        <f t="shared" si="50"/>
        <v>59ESSC62</v>
      </c>
      <c r="U47" s="413" t="e">
        <f>CONCATENATE(AA48,#REF!)</f>
        <v>#REF!</v>
      </c>
      <c r="V47" s="413" t="str">
        <f t="shared" si="51"/>
        <v>59EPSIC3</v>
      </c>
      <c r="W47" s="413" t="str">
        <f t="shared" si="52"/>
        <v>59CCFC55</v>
      </c>
      <c r="X47" s="413" t="e">
        <f>CONCATENATE(AA48,#REF!)</f>
        <v>#REF!</v>
      </c>
      <c r="Y47" s="720" t="s">
        <v>35</v>
      </c>
      <c r="Z47" s="720" t="s">
        <v>236</v>
      </c>
      <c r="AA47" s="720">
        <v>44</v>
      </c>
      <c r="AB47" s="708">
        <f>IFERROR(VLOOKUP(A46,$AX$8:$BB$949,5,0),0)</f>
        <v>0</v>
      </c>
      <c r="AC47" s="708">
        <f>IFERROR(VLOOKUP(B46,$AX$8:$BB$949,5,0),0)</f>
        <v>0</v>
      </c>
      <c r="AD47" s="708">
        <f>IFERROR(VLOOKUP(C46,$AX$8:$BB$949,5,0),0)</f>
        <v>43</v>
      </c>
      <c r="AE47" s="708">
        <f>IFERROR(VLOOKUP(D46,$AX$8:$BB$949,5,0),0)</f>
        <v>0</v>
      </c>
      <c r="AF47" s="708">
        <f>IFERROR(VLOOKUP(E46,$AX$8:$BB$949,5,0),0)</f>
        <v>1025</v>
      </c>
      <c r="AG47" s="708">
        <f>IFERROR(VLOOKUP(F46,$AX$8:$BB$949,5,0),0)</f>
        <v>0</v>
      </c>
      <c r="AH47" s="708">
        <f>IFERROR(VLOOKUP(G46,$AX$8:$BB$949,5,0),0)</f>
        <v>0</v>
      </c>
      <c r="AI47" s="708">
        <f>IFERROR(VLOOKUP(H46,$AX$8:$BB$949,5,0),0)</f>
        <v>0</v>
      </c>
      <c r="AJ47" s="708">
        <f>IFERROR(VLOOKUP(I46,$AX$8:$BB$949,5,0),0)</f>
        <v>0</v>
      </c>
      <c r="AK47" s="708">
        <f>IFERROR(VLOOKUP(J46,$AX$8:$BB$949,5,0),0)</f>
        <v>0</v>
      </c>
      <c r="AL47" s="708">
        <f>IFERROR(VLOOKUP(K46,$AX$8:$BB$949,5,0),0)</f>
        <v>0</v>
      </c>
      <c r="AM47" s="708">
        <f>IFERROR(VLOOKUP(L46,$AX$8:$BB$949,5,0),0)</f>
        <v>0</v>
      </c>
      <c r="AN47" s="708">
        <f>IFERROR(VLOOKUP(M46,$AX$8:$BB$949,5,0),0)</f>
        <v>0</v>
      </c>
      <c r="AO47" s="708">
        <f>IFERROR(VLOOKUP(N46,$AX$8:$BB$949,5,0),0)</f>
        <v>0</v>
      </c>
      <c r="AP47" s="708">
        <f>IFERROR(VLOOKUP(O46,$AX$8:$BB$949,5,0),0)</f>
        <v>126</v>
      </c>
      <c r="AQ47" s="708">
        <f>IFERROR(VLOOKUP(P46,$AX$8:$BB$949,5,0),0)</f>
        <v>0</v>
      </c>
      <c r="AR47" s="708">
        <f>IFERROR(VLOOKUP(R46,$AX$8:$BB$949,5,0),0)</f>
        <v>0</v>
      </c>
      <c r="AS47" s="708">
        <f>IFERROR(VLOOKUP(S46,$AX$8:$BB$949,5,0),0)</f>
        <v>0</v>
      </c>
      <c r="AT47" s="708">
        <f>IFERROR(VLOOKUP(T46,$AX$8:$BB$949,5,0),0)</f>
        <v>0</v>
      </c>
      <c r="AU47" s="708">
        <f>IFERROR(VLOOKUP(V46,$AX$8:$BB$949,5,0),0)</f>
        <v>0</v>
      </c>
      <c r="AV47" s="708">
        <f>IFERROR(VLOOKUP(W46,$AX$8:$BB$949,5,0),0)</f>
        <v>0</v>
      </c>
      <c r="AW47" s="734">
        <f>SUM(AB47:AV47)</f>
        <v>1194</v>
      </c>
      <c r="AX47" s="419" t="str">
        <f t="shared" si="28"/>
        <v>120ESSC02</v>
      </c>
      <c r="AY47" s="491" t="s">
        <v>255</v>
      </c>
      <c r="AZ47" s="493">
        <v>120</v>
      </c>
      <c r="BA47" s="491" t="s">
        <v>650</v>
      </c>
      <c r="BB47" s="492">
        <v>2</v>
      </c>
    </row>
    <row r="48" spans="1:54" ht="15" customHeight="1">
      <c r="A48" s="413" t="str">
        <f t="shared" si="32"/>
        <v>113EPS010</v>
      </c>
      <c r="B48" s="413" t="str">
        <f t="shared" si="33"/>
        <v>113EPS016</v>
      </c>
      <c r="C48" s="413" t="str">
        <f t="shared" si="34"/>
        <v>113EPS037</v>
      </c>
      <c r="D48" s="413" t="str">
        <f t="shared" si="35"/>
        <v>113EPS002</v>
      </c>
      <c r="E48" s="413" t="str">
        <f t="shared" si="36"/>
        <v>113EPS044</v>
      </c>
      <c r="F48" s="413" t="str">
        <f t="shared" si="37"/>
        <v>113EPS023</v>
      </c>
      <c r="G48" s="413" t="str">
        <f t="shared" si="38"/>
        <v>113EPS005</v>
      </c>
      <c r="H48" s="413" t="str">
        <f t="shared" si="39"/>
        <v>113EPS018</v>
      </c>
      <c r="I48" s="413" t="str">
        <f t="shared" si="40"/>
        <v>113EAS016</v>
      </c>
      <c r="J48" s="413" t="str">
        <f t="shared" si="41"/>
        <v>113EAS027</v>
      </c>
      <c r="K48" s="413" t="str">
        <f t="shared" si="42"/>
        <v>113EPS017</v>
      </c>
      <c r="L48" s="413" t="str">
        <f t="shared" si="43"/>
        <v>113EPS033</v>
      </c>
      <c r="M48" s="413" t="str">
        <f t="shared" si="44"/>
        <v>113EPS001</v>
      </c>
      <c r="N48" s="413" t="str">
        <f t="shared" si="45"/>
        <v>113EPS008</v>
      </c>
      <c r="O48" s="413" t="str">
        <f t="shared" si="46"/>
        <v>113EPS040</v>
      </c>
      <c r="P48" s="413" t="str">
        <f t="shared" si="47"/>
        <v>113ESSC24</v>
      </c>
      <c r="Q48" s="413" t="e">
        <f>CONCATENATE(AA49,#REF!)</f>
        <v>#REF!</v>
      </c>
      <c r="R48" s="413" t="str">
        <f t="shared" si="48"/>
        <v>113ESSC91</v>
      </c>
      <c r="S48" s="413" t="str">
        <f t="shared" si="49"/>
        <v>113ESSC02</v>
      </c>
      <c r="T48" s="413" t="str">
        <f t="shared" si="50"/>
        <v>113ESSC62</v>
      </c>
      <c r="U48" s="413" t="e">
        <f>CONCATENATE(AA49,#REF!)</f>
        <v>#REF!</v>
      </c>
      <c r="V48" s="413" t="str">
        <f t="shared" si="51"/>
        <v>113EPSIC3</v>
      </c>
      <c r="W48" s="413" t="str">
        <f t="shared" si="52"/>
        <v>113CCFC55</v>
      </c>
      <c r="X48" s="413" t="e">
        <f>CONCATENATE(AA49,#REF!)</f>
        <v>#REF!</v>
      </c>
      <c r="Y48" s="720" t="s">
        <v>108</v>
      </c>
      <c r="Z48" s="720" t="s">
        <v>236</v>
      </c>
      <c r="AA48" s="720">
        <v>59</v>
      </c>
      <c r="AB48" s="708">
        <f>IFERROR(VLOOKUP(A47,$AX$8:$BB$949,5,0),0)</f>
        <v>0</v>
      </c>
      <c r="AC48" s="708">
        <f>IFERROR(VLOOKUP(B47,$AX$8:$BB$949,5,0),0)</f>
        <v>1</v>
      </c>
      <c r="AD48" s="708">
        <f>IFERROR(VLOOKUP(C47,$AX$8:$BB$949,5,0),0)</f>
        <v>204</v>
      </c>
      <c r="AE48" s="708">
        <f>IFERROR(VLOOKUP(D47,$AX$8:$BB$949,5,0),0)</f>
        <v>23</v>
      </c>
      <c r="AF48" s="708">
        <f>IFERROR(VLOOKUP(E47,$AX$8:$BB$949,5,0),0)</f>
        <v>757</v>
      </c>
      <c r="AG48" s="708">
        <f>IFERROR(VLOOKUP(F47,$AX$8:$BB$949,5,0),0)</f>
        <v>0</v>
      </c>
      <c r="AH48" s="708">
        <f>IFERROR(VLOOKUP(G47,$AX$8:$BB$949,5,0),0)</f>
        <v>59</v>
      </c>
      <c r="AI48" s="708">
        <f>IFERROR(VLOOKUP(H47,$AX$8:$BB$949,5,0),0)</f>
        <v>1</v>
      </c>
      <c r="AJ48" s="708">
        <f>IFERROR(VLOOKUP(I47,$AX$8:$BB$949,5,0),0)</f>
        <v>0</v>
      </c>
      <c r="AK48" s="708">
        <f>IFERROR(VLOOKUP(J47,$AX$8:$BB$949,5,0),0)</f>
        <v>0</v>
      </c>
      <c r="AL48" s="708">
        <f>IFERROR(VLOOKUP(K47,$AX$8:$BB$949,5,0),0)</f>
        <v>0</v>
      </c>
      <c r="AM48" s="708">
        <f>IFERROR(VLOOKUP(L47,$AX$8:$BB$949,5,0),0)</f>
        <v>0</v>
      </c>
      <c r="AN48" s="708">
        <f>IFERROR(VLOOKUP(M47,$AX$8:$BB$949,5,0),0)</f>
        <v>0</v>
      </c>
      <c r="AO48" s="708">
        <f>IFERROR(VLOOKUP(N47,$AX$8:$BB$949,5,0),0)</f>
        <v>0</v>
      </c>
      <c r="AP48" s="708">
        <f>IFERROR(VLOOKUP(O47,$AX$8:$BB$949,5,0),0)</f>
        <v>24</v>
      </c>
      <c r="AQ48" s="708">
        <f>IFERROR(VLOOKUP(P47,$AX$8:$BB$949,5,0),0)</f>
        <v>94</v>
      </c>
      <c r="AR48" s="708">
        <f>IFERROR(VLOOKUP(R47,$AX$8:$BB$949,5,0),0)</f>
        <v>0</v>
      </c>
      <c r="AS48" s="708">
        <f>IFERROR(VLOOKUP(S47,$AX$8:$BB$949,5,0),0)</f>
        <v>0</v>
      </c>
      <c r="AT48" s="708">
        <f>IFERROR(VLOOKUP(T47,$AX$8:$BB$949,5,0),0)</f>
        <v>1</v>
      </c>
      <c r="AU48" s="708">
        <f>IFERROR(VLOOKUP(V47,$AX$8:$BB$949,5,0),0)</f>
        <v>0</v>
      </c>
      <c r="AV48" s="708">
        <f>IFERROR(VLOOKUP(W47,$AX$8:$BB$949,5,0),0)</f>
        <v>0</v>
      </c>
      <c r="AW48" s="734">
        <f>SUM(AB48:AV48)</f>
        <v>1164</v>
      </c>
      <c r="AX48" s="419" t="str">
        <f t="shared" si="28"/>
        <v>120ESSC24</v>
      </c>
      <c r="AY48" s="491" t="s">
        <v>255</v>
      </c>
      <c r="AZ48" s="493">
        <v>120</v>
      </c>
      <c r="BA48" s="491" t="s">
        <v>652</v>
      </c>
      <c r="BB48" s="492">
        <v>438</v>
      </c>
    </row>
    <row r="49" spans="1:54" ht="15" customHeight="1">
      <c r="A49" s="413" t="str">
        <f t="shared" si="32"/>
        <v>125EPS010</v>
      </c>
      <c r="B49" s="413" t="str">
        <f t="shared" si="33"/>
        <v>125EPS016</v>
      </c>
      <c r="C49" s="413" t="str">
        <f t="shared" si="34"/>
        <v>125EPS037</v>
      </c>
      <c r="D49" s="413" t="str">
        <f t="shared" si="35"/>
        <v>125EPS002</v>
      </c>
      <c r="E49" s="413" t="str">
        <f t="shared" si="36"/>
        <v>125EPS044</v>
      </c>
      <c r="F49" s="413" t="str">
        <f t="shared" si="37"/>
        <v>125EPS023</v>
      </c>
      <c r="G49" s="413" t="str">
        <f t="shared" si="38"/>
        <v>125EPS005</v>
      </c>
      <c r="H49" s="413" t="str">
        <f t="shared" si="39"/>
        <v>125EPS018</v>
      </c>
      <c r="I49" s="413" t="str">
        <f t="shared" si="40"/>
        <v>125EAS016</v>
      </c>
      <c r="J49" s="413" t="str">
        <f t="shared" si="41"/>
        <v>125EAS027</v>
      </c>
      <c r="K49" s="413" t="str">
        <f t="shared" si="42"/>
        <v>125EPS017</v>
      </c>
      <c r="L49" s="413" t="str">
        <f t="shared" si="43"/>
        <v>125EPS033</v>
      </c>
      <c r="M49" s="413" t="str">
        <f t="shared" si="44"/>
        <v>125EPS001</v>
      </c>
      <c r="N49" s="413" t="str">
        <f t="shared" si="45"/>
        <v>125EPS008</v>
      </c>
      <c r="O49" s="413" t="str">
        <f t="shared" si="46"/>
        <v>125EPS040</v>
      </c>
      <c r="P49" s="413" t="str">
        <f t="shared" si="47"/>
        <v>125ESSC24</v>
      </c>
      <c r="Q49" s="413" t="e">
        <f>CONCATENATE(AA50,#REF!)</f>
        <v>#REF!</v>
      </c>
      <c r="R49" s="413" t="str">
        <f t="shared" si="48"/>
        <v>125ESSC91</v>
      </c>
      <c r="S49" s="413" t="str">
        <f t="shared" si="49"/>
        <v>125ESSC02</v>
      </c>
      <c r="T49" s="413" t="str">
        <f t="shared" si="50"/>
        <v>125ESSC62</v>
      </c>
      <c r="U49" s="413" t="e">
        <f>CONCATENATE(AA50,#REF!)</f>
        <v>#REF!</v>
      </c>
      <c r="V49" s="413" t="str">
        <f t="shared" si="51"/>
        <v>125EPSIC3</v>
      </c>
      <c r="W49" s="413" t="str">
        <f t="shared" si="52"/>
        <v>125CCFC55</v>
      </c>
      <c r="X49" s="413" t="e">
        <f>CONCATENATE(AA50,#REF!)</f>
        <v>#REF!</v>
      </c>
      <c r="Y49" s="720" t="s">
        <v>37</v>
      </c>
      <c r="Z49" s="720" t="s">
        <v>236</v>
      </c>
      <c r="AA49" s="720">
        <v>113</v>
      </c>
      <c r="AB49" s="708">
        <f>IFERROR(VLOOKUP(A48,$AX$8:$BB$949,5,0),0)</f>
        <v>0</v>
      </c>
      <c r="AC49" s="708">
        <f>IFERROR(VLOOKUP(B48,$AX$8:$BB$949,5,0),0)</f>
        <v>0</v>
      </c>
      <c r="AD49" s="708">
        <f>IFERROR(VLOOKUP(C48,$AX$8:$BB$949,5,0),0)</f>
        <v>854</v>
      </c>
      <c r="AE49" s="708">
        <f>IFERROR(VLOOKUP(D48,$AX$8:$BB$949,5,0),0)</f>
        <v>0</v>
      </c>
      <c r="AF49" s="708">
        <f>IFERROR(VLOOKUP(E48,$AX$8:$BB$949,5,0),0)</f>
        <v>791</v>
      </c>
      <c r="AG49" s="708">
        <f>IFERROR(VLOOKUP(F48,$AX$8:$BB$949,5,0),0)</f>
        <v>0</v>
      </c>
      <c r="AH49" s="708">
        <f>IFERROR(VLOOKUP(G48,$AX$8:$BB$949,5,0),0)</f>
        <v>0</v>
      </c>
      <c r="AI49" s="708">
        <f>IFERROR(VLOOKUP(H48,$AX$8:$BB$949,5,0),0)</f>
        <v>0</v>
      </c>
      <c r="AJ49" s="708">
        <f>IFERROR(VLOOKUP(I48,$AX$8:$BB$949,5,0),0)</f>
        <v>0</v>
      </c>
      <c r="AK49" s="708">
        <f>IFERROR(VLOOKUP(J48,$AX$8:$BB$949,5,0),0)</f>
        <v>0</v>
      </c>
      <c r="AL49" s="708">
        <f>IFERROR(VLOOKUP(K48,$AX$8:$BB$949,5,0),0)</f>
        <v>0</v>
      </c>
      <c r="AM49" s="708">
        <f>IFERROR(VLOOKUP(L48,$AX$8:$BB$949,5,0),0)</f>
        <v>0</v>
      </c>
      <c r="AN49" s="708">
        <f>IFERROR(VLOOKUP(M48,$AX$8:$BB$949,5,0),0)</f>
        <v>0</v>
      </c>
      <c r="AO49" s="708">
        <f>IFERROR(VLOOKUP(N48,$AX$8:$BB$949,5,0),0)</f>
        <v>0</v>
      </c>
      <c r="AP49" s="708">
        <f>IFERROR(VLOOKUP(O48,$AX$8:$BB$949,5,0),0)</f>
        <v>198</v>
      </c>
      <c r="AQ49" s="708">
        <f>IFERROR(VLOOKUP(P48,$AX$8:$BB$949,5,0),0)</f>
        <v>0</v>
      </c>
      <c r="AR49" s="708">
        <f>IFERROR(VLOOKUP(R48,$AX$8:$BB$949,5,0),0)</f>
        <v>13</v>
      </c>
      <c r="AS49" s="708">
        <f>IFERROR(VLOOKUP(S48,$AX$8:$BB$949,5,0),0)</f>
        <v>0</v>
      </c>
      <c r="AT49" s="708">
        <f>IFERROR(VLOOKUP(T48,$AX$8:$BB$949,5,0),0)</f>
        <v>0</v>
      </c>
      <c r="AU49" s="708">
        <f>IFERROR(VLOOKUP(V48,$AX$8:$BB$949,5,0),0)</f>
        <v>0</v>
      </c>
      <c r="AV49" s="708">
        <f>IFERROR(VLOOKUP(W48,$AX$8:$BB$949,5,0),0)</f>
        <v>0</v>
      </c>
      <c r="AW49" s="734">
        <f>SUM(AB49:AV49)</f>
        <v>1856</v>
      </c>
      <c r="AX49" s="419" t="str">
        <f t="shared" si="28"/>
        <v>154EAS016</v>
      </c>
      <c r="AY49" s="491" t="s">
        <v>255</v>
      </c>
      <c r="AZ49" s="493">
        <v>154</v>
      </c>
      <c r="BA49" s="491" t="s">
        <v>211</v>
      </c>
      <c r="BB49" s="492">
        <v>3</v>
      </c>
    </row>
    <row r="50" spans="1:54" ht="15" customHeight="1">
      <c r="A50" s="413" t="str">
        <f t="shared" si="32"/>
        <v>138EPS010</v>
      </c>
      <c r="B50" s="413" t="str">
        <f t="shared" si="33"/>
        <v>138EPS016</v>
      </c>
      <c r="C50" s="413" t="str">
        <f t="shared" si="34"/>
        <v>138EPS037</v>
      </c>
      <c r="D50" s="413" t="str">
        <f t="shared" si="35"/>
        <v>138EPS002</v>
      </c>
      <c r="E50" s="413" t="str">
        <f t="shared" si="36"/>
        <v>138EPS044</v>
      </c>
      <c r="F50" s="413" t="str">
        <f t="shared" si="37"/>
        <v>138EPS023</v>
      </c>
      <c r="G50" s="413" t="str">
        <f t="shared" si="38"/>
        <v>138EPS005</v>
      </c>
      <c r="H50" s="413" t="str">
        <f t="shared" si="39"/>
        <v>138EPS018</v>
      </c>
      <c r="I50" s="413" t="str">
        <f t="shared" si="40"/>
        <v>138EAS016</v>
      </c>
      <c r="J50" s="413" t="str">
        <f t="shared" si="41"/>
        <v>138EAS027</v>
      </c>
      <c r="K50" s="413" t="str">
        <f t="shared" si="42"/>
        <v>138EPS017</v>
      </c>
      <c r="L50" s="413" t="str">
        <f t="shared" si="43"/>
        <v>138EPS033</v>
      </c>
      <c r="M50" s="413" t="str">
        <f t="shared" si="44"/>
        <v>138EPS001</v>
      </c>
      <c r="N50" s="413" t="str">
        <f t="shared" si="45"/>
        <v>138EPS008</v>
      </c>
      <c r="O50" s="413" t="str">
        <f t="shared" si="46"/>
        <v>138EPS040</v>
      </c>
      <c r="P50" s="413" t="str">
        <f t="shared" si="47"/>
        <v>138ESSC24</v>
      </c>
      <c r="Q50" s="413" t="e">
        <f>CONCATENATE(AA51,#REF!)</f>
        <v>#REF!</v>
      </c>
      <c r="R50" s="413" t="str">
        <f t="shared" si="48"/>
        <v>138ESSC91</v>
      </c>
      <c r="S50" s="413" t="str">
        <f t="shared" si="49"/>
        <v>138ESSC02</v>
      </c>
      <c r="T50" s="413" t="str">
        <f t="shared" si="50"/>
        <v>138ESSC62</v>
      </c>
      <c r="U50" s="413" t="e">
        <f>CONCATENATE(AA51,#REF!)</f>
        <v>#REF!</v>
      </c>
      <c r="V50" s="413" t="str">
        <f t="shared" si="51"/>
        <v>138EPSIC3</v>
      </c>
      <c r="W50" s="413" t="str">
        <f t="shared" si="52"/>
        <v>138CCFC55</v>
      </c>
      <c r="X50" s="413" t="e">
        <f>CONCATENATE(AA51,#REF!)</f>
        <v>#REF!</v>
      </c>
      <c r="Y50" s="720" t="s">
        <v>75</v>
      </c>
      <c r="Z50" s="720" t="s">
        <v>236</v>
      </c>
      <c r="AA50" s="720">
        <v>125</v>
      </c>
      <c r="AB50" s="708">
        <f>IFERROR(VLOOKUP(A49,$AX$8:$BB$949,5,0),0)</f>
        <v>0</v>
      </c>
      <c r="AC50" s="708">
        <f>IFERROR(VLOOKUP(B49,$AX$8:$BB$949,5,0),0)</f>
        <v>0</v>
      </c>
      <c r="AD50" s="708">
        <f>IFERROR(VLOOKUP(C49,$AX$8:$BB$949,5,0),0)</f>
        <v>97</v>
      </c>
      <c r="AE50" s="708">
        <f>IFERROR(VLOOKUP(D49,$AX$8:$BB$949,5,0),0)</f>
        <v>0</v>
      </c>
      <c r="AF50" s="708">
        <f>IFERROR(VLOOKUP(E49,$AX$8:$BB$949,5,0),0)</f>
        <v>351</v>
      </c>
      <c r="AG50" s="708">
        <f>IFERROR(VLOOKUP(F49,$AX$8:$BB$949,5,0),0)</f>
        <v>0</v>
      </c>
      <c r="AH50" s="708">
        <f>IFERROR(VLOOKUP(G49,$AX$8:$BB$949,5,0),0)</f>
        <v>0</v>
      </c>
      <c r="AI50" s="708">
        <f>IFERROR(VLOOKUP(H49,$AX$8:$BB$949,5,0),0)</f>
        <v>0</v>
      </c>
      <c r="AJ50" s="708">
        <f>IFERROR(VLOOKUP(I49,$AX$8:$BB$949,5,0),0)</f>
        <v>0</v>
      </c>
      <c r="AK50" s="708">
        <f>IFERROR(VLOOKUP(J49,$AX$8:$BB$949,5,0),0)</f>
        <v>0</v>
      </c>
      <c r="AL50" s="708">
        <f>IFERROR(VLOOKUP(K49,$AX$8:$BB$949,5,0),0)</f>
        <v>0</v>
      </c>
      <c r="AM50" s="708">
        <f>IFERROR(VLOOKUP(L49,$AX$8:$BB$949,5,0),0)</f>
        <v>0</v>
      </c>
      <c r="AN50" s="708">
        <f>IFERROR(VLOOKUP(M49,$AX$8:$BB$949,5,0),0)</f>
        <v>0</v>
      </c>
      <c r="AO50" s="708">
        <f>IFERROR(VLOOKUP(N49,$AX$8:$BB$949,5,0),0)</f>
        <v>0</v>
      </c>
      <c r="AP50" s="708">
        <f>IFERROR(VLOOKUP(O49,$AX$8:$BB$949,5,0),0)</f>
        <v>107</v>
      </c>
      <c r="AQ50" s="708">
        <f>IFERROR(VLOOKUP(P49,$AX$8:$BB$949,5,0),0)</f>
        <v>0</v>
      </c>
      <c r="AR50" s="708">
        <f>IFERROR(VLOOKUP(R49,$AX$8:$BB$949,5,0),0)</f>
        <v>0</v>
      </c>
      <c r="AS50" s="708">
        <f>IFERROR(VLOOKUP(S49,$AX$8:$BB$949,5,0),0)</f>
        <v>0</v>
      </c>
      <c r="AT50" s="708">
        <f>IFERROR(VLOOKUP(T49,$AX$8:$BB$949,5,0),0)</f>
        <v>0</v>
      </c>
      <c r="AU50" s="708">
        <f>IFERROR(VLOOKUP(V49,$AX$8:$BB$949,5,0),0)</f>
        <v>0</v>
      </c>
      <c r="AV50" s="708">
        <f>IFERROR(VLOOKUP(W49,$AX$8:$BB$949,5,0),0)</f>
        <v>0</v>
      </c>
      <c r="AW50" s="734">
        <f>SUM(AB50:AV50)</f>
        <v>555</v>
      </c>
      <c r="AX50" s="419" t="str">
        <f t="shared" si="28"/>
        <v>154EPS002</v>
      </c>
      <c r="AY50" s="491" t="s">
        <v>255</v>
      </c>
      <c r="AZ50" s="493">
        <v>154</v>
      </c>
      <c r="BA50" s="491" t="s">
        <v>205</v>
      </c>
      <c r="BB50" s="492">
        <v>2</v>
      </c>
    </row>
    <row r="51" spans="1:54" ht="15" customHeight="1">
      <c r="A51" s="413" t="str">
        <f t="shared" si="32"/>
        <v>234EPS010</v>
      </c>
      <c r="B51" s="413" t="str">
        <f t="shared" si="33"/>
        <v>234EPS016</v>
      </c>
      <c r="C51" s="413" t="str">
        <f t="shared" si="34"/>
        <v>234EPS037</v>
      </c>
      <c r="D51" s="413" t="str">
        <f t="shared" si="35"/>
        <v>234EPS002</v>
      </c>
      <c r="E51" s="413" t="str">
        <f t="shared" si="36"/>
        <v>234EPS044</v>
      </c>
      <c r="F51" s="413" t="str">
        <f t="shared" si="37"/>
        <v>234EPS023</v>
      </c>
      <c r="G51" s="413" t="str">
        <f t="shared" si="38"/>
        <v>234EPS005</v>
      </c>
      <c r="H51" s="413" t="str">
        <f t="shared" si="39"/>
        <v>234EPS018</v>
      </c>
      <c r="I51" s="413" t="str">
        <f t="shared" si="40"/>
        <v>234EAS016</v>
      </c>
      <c r="J51" s="413" t="str">
        <f t="shared" si="41"/>
        <v>234EAS027</v>
      </c>
      <c r="K51" s="413" t="str">
        <f t="shared" si="42"/>
        <v>234EPS017</v>
      </c>
      <c r="L51" s="413" t="str">
        <f t="shared" si="43"/>
        <v>234EPS033</v>
      </c>
      <c r="M51" s="413" t="str">
        <f t="shared" si="44"/>
        <v>234EPS001</v>
      </c>
      <c r="N51" s="413" t="str">
        <f t="shared" si="45"/>
        <v>234EPS008</v>
      </c>
      <c r="O51" s="413" t="str">
        <f t="shared" si="46"/>
        <v>234EPS040</v>
      </c>
      <c r="P51" s="413" t="str">
        <f t="shared" si="47"/>
        <v>234ESSC24</v>
      </c>
      <c r="Q51" s="413" t="e">
        <f>CONCATENATE(AA52,#REF!)</f>
        <v>#REF!</v>
      </c>
      <c r="R51" s="413" t="str">
        <f t="shared" si="48"/>
        <v>234ESSC91</v>
      </c>
      <c r="S51" s="413" t="str">
        <f t="shared" si="49"/>
        <v>234ESSC02</v>
      </c>
      <c r="T51" s="413" t="str">
        <f t="shared" si="50"/>
        <v>234ESSC62</v>
      </c>
      <c r="U51" s="413" t="e">
        <f>CONCATENATE(AA52,#REF!)</f>
        <v>#REF!</v>
      </c>
      <c r="V51" s="413" t="str">
        <f t="shared" si="51"/>
        <v>234EPSIC3</v>
      </c>
      <c r="W51" s="413" t="str">
        <f t="shared" si="52"/>
        <v>234CCFC55</v>
      </c>
      <c r="X51" s="413" t="e">
        <f>CONCATENATE(AA52,#REF!)</f>
        <v>#REF!</v>
      </c>
      <c r="Y51" s="720" t="s">
        <v>38</v>
      </c>
      <c r="Z51" s="720" t="s">
        <v>236</v>
      </c>
      <c r="AA51" s="720">
        <v>138</v>
      </c>
      <c r="AB51" s="708">
        <f>IFERROR(VLOOKUP(A50,$AX$8:$BB$949,5,0),0)</f>
        <v>0</v>
      </c>
      <c r="AC51" s="708">
        <f>IFERROR(VLOOKUP(B50,$AX$8:$BB$949,5,0),0)</f>
        <v>0</v>
      </c>
      <c r="AD51" s="708">
        <f>IFERROR(VLOOKUP(C50,$AX$8:$BB$949,5,0),0)</f>
        <v>647</v>
      </c>
      <c r="AE51" s="708">
        <f>IFERROR(VLOOKUP(D50,$AX$8:$BB$949,5,0),0)</f>
        <v>0</v>
      </c>
      <c r="AF51" s="708">
        <f>IFERROR(VLOOKUP(E50,$AX$8:$BB$949,5,0),0)</f>
        <v>686</v>
      </c>
      <c r="AG51" s="708">
        <f>IFERROR(VLOOKUP(F50,$AX$8:$BB$949,5,0),0)</f>
        <v>0</v>
      </c>
      <c r="AH51" s="708">
        <f>IFERROR(VLOOKUP(G50,$AX$8:$BB$949,5,0),0)</f>
        <v>0</v>
      </c>
      <c r="AI51" s="708">
        <f>IFERROR(VLOOKUP(H50,$AX$8:$BB$949,5,0),0)</f>
        <v>0</v>
      </c>
      <c r="AJ51" s="708">
        <f>IFERROR(VLOOKUP(I50,$AX$8:$BB$949,5,0),0)</f>
        <v>0</v>
      </c>
      <c r="AK51" s="708">
        <f>IFERROR(VLOOKUP(J50,$AX$8:$BB$949,5,0),0)</f>
        <v>0</v>
      </c>
      <c r="AL51" s="708">
        <f>IFERROR(VLOOKUP(K50,$AX$8:$BB$949,5,0),0)</f>
        <v>0</v>
      </c>
      <c r="AM51" s="708">
        <f>IFERROR(VLOOKUP(L50,$AX$8:$BB$949,5,0),0)</f>
        <v>0</v>
      </c>
      <c r="AN51" s="708">
        <f>IFERROR(VLOOKUP(M50,$AX$8:$BB$949,5,0),0)</f>
        <v>0</v>
      </c>
      <c r="AO51" s="708">
        <f>IFERROR(VLOOKUP(N50,$AX$8:$BB$949,5,0),0)</f>
        <v>0</v>
      </c>
      <c r="AP51" s="708">
        <f>IFERROR(VLOOKUP(O50,$AX$8:$BB$949,5,0),0)</f>
        <v>20</v>
      </c>
      <c r="AQ51" s="708">
        <f>IFERROR(VLOOKUP(P50,$AX$8:$BB$949,5,0),0)</f>
        <v>0</v>
      </c>
      <c r="AR51" s="708">
        <f>IFERROR(VLOOKUP(R50,$AX$8:$BB$949,5,0),0)</f>
        <v>0</v>
      </c>
      <c r="AS51" s="708">
        <f>IFERROR(VLOOKUP(S50,$AX$8:$BB$949,5,0),0)</f>
        <v>0</v>
      </c>
      <c r="AT51" s="708">
        <f>IFERROR(VLOOKUP(T50,$AX$8:$BB$949,5,0),0)</f>
        <v>0</v>
      </c>
      <c r="AU51" s="708">
        <f>IFERROR(VLOOKUP(V50,$AX$8:$BB$949,5,0),0)</f>
        <v>0</v>
      </c>
      <c r="AV51" s="708">
        <f>IFERROR(VLOOKUP(W50,$AX$8:$BB$949,5,0),0)</f>
        <v>0</v>
      </c>
      <c r="AW51" s="734">
        <f>SUM(AB51:AV51)</f>
        <v>1353</v>
      </c>
      <c r="AX51" s="419" t="str">
        <f t="shared" si="28"/>
        <v>154EPS005</v>
      </c>
      <c r="AY51" s="491" t="s">
        <v>255</v>
      </c>
      <c r="AZ51" s="493">
        <v>154</v>
      </c>
      <c r="BA51" s="491" t="s">
        <v>208</v>
      </c>
      <c r="BB51" s="492">
        <v>5</v>
      </c>
    </row>
    <row r="52" spans="1:54" ht="15" customHeight="1">
      <c r="A52" s="413" t="str">
        <f t="shared" si="32"/>
        <v>240EPS010</v>
      </c>
      <c r="B52" s="413" t="str">
        <f t="shared" si="33"/>
        <v>240EPS016</v>
      </c>
      <c r="C52" s="413" t="str">
        <f t="shared" si="34"/>
        <v>240EPS037</v>
      </c>
      <c r="D52" s="413" t="str">
        <f t="shared" si="35"/>
        <v>240EPS002</v>
      </c>
      <c r="E52" s="413" t="str">
        <f t="shared" si="36"/>
        <v>240EPS044</v>
      </c>
      <c r="F52" s="413" t="str">
        <f t="shared" si="37"/>
        <v>240EPS023</v>
      </c>
      <c r="G52" s="413" t="str">
        <f t="shared" si="38"/>
        <v>240EPS005</v>
      </c>
      <c r="H52" s="413" t="str">
        <f t="shared" si="39"/>
        <v>240EPS018</v>
      </c>
      <c r="I52" s="413" t="str">
        <f t="shared" si="40"/>
        <v>240EAS016</v>
      </c>
      <c r="J52" s="413" t="str">
        <f t="shared" si="41"/>
        <v>240EAS027</v>
      </c>
      <c r="K52" s="413" t="str">
        <f t="shared" si="42"/>
        <v>240EPS017</v>
      </c>
      <c r="L52" s="413" t="str">
        <f t="shared" si="43"/>
        <v>240EPS033</v>
      </c>
      <c r="M52" s="413" t="str">
        <f t="shared" si="44"/>
        <v>240EPS001</v>
      </c>
      <c r="N52" s="413" t="str">
        <f t="shared" si="45"/>
        <v>240EPS008</v>
      </c>
      <c r="O52" s="413" t="str">
        <f t="shared" si="46"/>
        <v>240EPS040</v>
      </c>
      <c r="P52" s="413" t="str">
        <f t="shared" si="47"/>
        <v>240ESSC24</v>
      </c>
      <c r="Q52" s="413" t="e">
        <f>CONCATENATE(AA53,#REF!)</f>
        <v>#REF!</v>
      </c>
      <c r="R52" s="413" t="str">
        <f t="shared" si="48"/>
        <v>240ESSC91</v>
      </c>
      <c r="S52" s="413" t="str">
        <f t="shared" si="49"/>
        <v>240ESSC02</v>
      </c>
      <c r="T52" s="413" t="str">
        <f t="shared" si="50"/>
        <v>240ESSC62</v>
      </c>
      <c r="U52" s="413" t="e">
        <f>CONCATENATE(AA53,#REF!)</f>
        <v>#REF!</v>
      </c>
      <c r="V52" s="413" t="str">
        <f t="shared" si="51"/>
        <v>240EPSIC3</v>
      </c>
      <c r="W52" s="413" t="str">
        <f t="shared" si="52"/>
        <v>240CCFC55</v>
      </c>
      <c r="X52" s="413" t="e">
        <f>CONCATENATE(AA53,#REF!)</f>
        <v>#REF!</v>
      </c>
      <c r="Y52" s="720" t="s">
        <v>79</v>
      </c>
      <c r="Z52" s="720" t="s">
        <v>236</v>
      </c>
      <c r="AA52" s="720">
        <v>234</v>
      </c>
      <c r="AB52" s="708">
        <f>IFERROR(VLOOKUP(A51,$AX$8:$BB$949,5,0),0)</f>
        <v>0</v>
      </c>
      <c r="AC52" s="708">
        <f>IFERROR(VLOOKUP(B51,$AX$8:$BB$949,5,0),0)</f>
        <v>0</v>
      </c>
      <c r="AD52" s="708">
        <f>IFERROR(VLOOKUP(C51,$AX$8:$BB$949,5,0),0)</f>
        <v>321</v>
      </c>
      <c r="AE52" s="708">
        <f>IFERROR(VLOOKUP(D51,$AX$8:$BB$949,5,0),0)</f>
        <v>0</v>
      </c>
      <c r="AF52" s="708">
        <f>IFERROR(VLOOKUP(E51,$AX$8:$BB$949,5,0),0)</f>
        <v>931</v>
      </c>
      <c r="AG52" s="708">
        <f>IFERROR(VLOOKUP(F51,$AX$8:$BB$949,5,0),0)</f>
        <v>0</v>
      </c>
      <c r="AH52" s="708">
        <f>IFERROR(VLOOKUP(G51,$AX$8:$BB$949,5,0),0)</f>
        <v>0</v>
      </c>
      <c r="AI52" s="708">
        <f>IFERROR(VLOOKUP(H51,$AX$8:$BB$949,5,0),0)</f>
        <v>0</v>
      </c>
      <c r="AJ52" s="708">
        <f>IFERROR(VLOOKUP(I51,$AX$8:$BB$949,5,0),0)</f>
        <v>0</v>
      </c>
      <c r="AK52" s="708">
        <f>IFERROR(VLOOKUP(J51,$AX$8:$BB$949,5,0),0)</f>
        <v>0</v>
      </c>
      <c r="AL52" s="708">
        <f>IFERROR(VLOOKUP(K51,$AX$8:$BB$949,5,0),0)</f>
        <v>0</v>
      </c>
      <c r="AM52" s="708">
        <f>IFERROR(VLOOKUP(L51,$AX$8:$BB$949,5,0),0)</f>
        <v>1</v>
      </c>
      <c r="AN52" s="708">
        <f>IFERROR(VLOOKUP(M51,$AX$8:$BB$949,5,0),0)</f>
        <v>0</v>
      </c>
      <c r="AO52" s="708">
        <f>IFERROR(VLOOKUP(N51,$AX$8:$BB$949,5,0),0)</f>
        <v>0</v>
      </c>
      <c r="AP52" s="708">
        <f>IFERROR(VLOOKUP(O51,$AX$8:$BB$949,5,0),0)</f>
        <v>0</v>
      </c>
      <c r="AQ52" s="708">
        <f>IFERROR(VLOOKUP(P51,$AX$8:$BB$949,5,0),0)</f>
        <v>483</v>
      </c>
      <c r="AR52" s="708">
        <f>IFERROR(VLOOKUP(R51,$AX$8:$BB$949,5,0),0)</f>
        <v>0</v>
      </c>
      <c r="AS52" s="708">
        <f>IFERROR(VLOOKUP(S51,$AX$8:$BB$949,5,0),0)</f>
        <v>0</v>
      </c>
      <c r="AT52" s="708">
        <f>IFERROR(VLOOKUP(T51,$AX$8:$BB$949,5,0),0)</f>
        <v>0</v>
      </c>
      <c r="AU52" s="708">
        <f>IFERROR(VLOOKUP(V51,$AX$8:$BB$949,5,0),0)</f>
        <v>8</v>
      </c>
      <c r="AV52" s="708">
        <f>IFERROR(VLOOKUP(W51,$AX$8:$BB$949,5,0),0)</f>
        <v>0</v>
      </c>
      <c r="AW52" s="734">
        <f>SUM(AB52:AV52)</f>
        <v>1744</v>
      </c>
      <c r="AX52" s="419" t="str">
        <f t="shared" si="28"/>
        <v>154EPS016</v>
      </c>
      <c r="AY52" s="491" t="s">
        <v>255</v>
      </c>
      <c r="AZ52" s="493">
        <v>154</v>
      </c>
      <c r="BA52" s="491" t="s">
        <v>199</v>
      </c>
      <c r="BB52" s="492">
        <v>6664</v>
      </c>
    </row>
    <row r="53" spans="1:54" ht="15" customHeight="1">
      <c r="A53" s="413" t="str">
        <f t="shared" si="32"/>
        <v>284EPS010</v>
      </c>
      <c r="B53" s="413" t="str">
        <f t="shared" si="33"/>
        <v>284EPS016</v>
      </c>
      <c r="C53" s="413" t="str">
        <f t="shared" si="34"/>
        <v>284EPS037</v>
      </c>
      <c r="D53" s="413" t="str">
        <f t="shared" si="35"/>
        <v>284EPS002</v>
      </c>
      <c r="E53" s="413" t="str">
        <f t="shared" si="36"/>
        <v>284EPS044</v>
      </c>
      <c r="F53" s="413" t="str">
        <f t="shared" si="37"/>
        <v>284EPS023</v>
      </c>
      <c r="G53" s="413" t="str">
        <f t="shared" si="38"/>
        <v>284EPS005</v>
      </c>
      <c r="H53" s="413" t="str">
        <f t="shared" si="39"/>
        <v>284EPS018</v>
      </c>
      <c r="I53" s="413" t="str">
        <f t="shared" si="40"/>
        <v>284EAS016</v>
      </c>
      <c r="J53" s="413" t="str">
        <f t="shared" si="41"/>
        <v>284EAS027</v>
      </c>
      <c r="K53" s="413" t="str">
        <f t="shared" si="42"/>
        <v>284EPS017</v>
      </c>
      <c r="L53" s="413" t="str">
        <f t="shared" si="43"/>
        <v>284EPS033</v>
      </c>
      <c r="M53" s="413" t="str">
        <f t="shared" si="44"/>
        <v>284EPS001</v>
      </c>
      <c r="N53" s="413" t="str">
        <f t="shared" si="45"/>
        <v>284EPS008</v>
      </c>
      <c r="O53" s="413" t="str">
        <f t="shared" si="46"/>
        <v>284EPS040</v>
      </c>
      <c r="P53" s="413" t="str">
        <f t="shared" si="47"/>
        <v>284ESSC24</v>
      </c>
      <c r="Q53" s="413" t="e">
        <f>CONCATENATE(AA54,#REF!)</f>
        <v>#REF!</v>
      </c>
      <c r="R53" s="413" t="str">
        <f t="shared" si="48"/>
        <v>284ESSC91</v>
      </c>
      <c r="S53" s="413" t="str">
        <f t="shared" si="49"/>
        <v>284ESSC02</v>
      </c>
      <c r="T53" s="413" t="str">
        <f t="shared" si="50"/>
        <v>284ESSC62</v>
      </c>
      <c r="U53" s="413" t="e">
        <f>CONCATENATE(AA54,#REF!)</f>
        <v>#REF!</v>
      </c>
      <c r="V53" s="413" t="str">
        <f t="shared" si="51"/>
        <v>284EPSIC3</v>
      </c>
      <c r="W53" s="413" t="str">
        <f t="shared" si="52"/>
        <v>284CCFC55</v>
      </c>
      <c r="X53" s="413" t="e">
        <f>CONCATENATE(AA54,#REF!)</f>
        <v>#REF!</v>
      </c>
      <c r="Y53" s="720" t="s">
        <v>40</v>
      </c>
      <c r="Z53" s="720" t="s">
        <v>236</v>
      </c>
      <c r="AA53" s="720">
        <v>240</v>
      </c>
      <c r="AB53" s="708">
        <f>IFERROR(VLOOKUP(A52,$AX$8:$BB$949,5,0),0)</f>
        <v>0</v>
      </c>
      <c r="AC53" s="708">
        <f>IFERROR(VLOOKUP(B52,$AX$8:$BB$949,5,0),0)</f>
        <v>0</v>
      </c>
      <c r="AD53" s="708">
        <f>IFERROR(VLOOKUP(C52,$AX$8:$BB$949,5,0),0)</f>
        <v>280</v>
      </c>
      <c r="AE53" s="708">
        <f>IFERROR(VLOOKUP(D52,$AX$8:$BB$949,5,0),0)</f>
        <v>0</v>
      </c>
      <c r="AF53" s="708">
        <f>IFERROR(VLOOKUP(E52,$AX$8:$BB$949,5,0),0)</f>
        <v>1337</v>
      </c>
      <c r="AG53" s="708">
        <f>IFERROR(VLOOKUP(F52,$AX$8:$BB$949,5,0),0)</f>
        <v>0</v>
      </c>
      <c r="AH53" s="708">
        <f>IFERROR(VLOOKUP(G52,$AX$8:$BB$949,5,0),0)</f>
        <v>0</v>
      </c>
      <c r="AI53" s="708">
        <f>IFERROR(VLOOKUP(H52,$AX$8:$BB$949,5,0),0)</f>
        <v>0</v>
      </c>
      <c r="AJ53" s="708">
        <f>IFERROR(VLOOKUP(I52,$AX$8:$BB$949,5,0),0)</f>
        <v>3</v>
      </c>
      <c r="AK53" s="708">
        <f>IFERROR(VLOOKUP(J52,$AX$8:$BB$949,5,0),0)</f>
        <v>0</v>
      </c>
      <c r="AL53" s="708">
        <f>IFERROR(VLOOKUP(K52,$AX$8:$BB$949,5,0),0)</f>
        <v>0</v>
      </c>
      <c r="AM53" s="708">
        <f>IFERROR(VLOOKUP(L52,$AX$8:$BB$949,5,0),0)</f>
        <v>0</v>
      </c>
      <c r="AN53" s="708">
        <f>IFERROR(VLOOKUP(M52,$AX$8:$BB$949,5,0),0)</f>
        <v>0</v>
      </c>
      <c r="AO53" s="708">
        <f>IFERROR(VLOOKUP(N52,$AX$8:$BB$949,5,0),0)</f>
        <v>0</v>
      </c>
      <c r="AP53" s="708">
        <f>IFERROR(VLOOKUP(O52,$AX$8:$BB$949,5,0),0)</f>
        <v>218</v>
      </c>
      <c r="AQ53" s="708">
        <f>IFERROR(VLOOKUP(P52,$AX$8:$BB$949,5,0),0)</f>
        <v>0</v>
      </c>
      <c r="AR53" s="708">
        <f>IFERROR(VLOOKUP(R52,$AX$8:$BB$949,5,0),0)</f>
        <v>0</v>
      </c>
      <c r="AS53" s="708">
        <f>IFERROR(VLOOKUP(S52,$AX$8:$BB$949,5,0),0)</f>
        <v>0</v>
      </c>
      <c r="AT53" s="708">
        <f>IFERROR(VLOOKUP(T52,$AX$8:$BB$949,5,0),0)</f>
        <v>0</v>
      </c>
      <c r="AU53" s="708">
        <f>IFERROR(VLOOKUP(V52,$AX$8:$BB$949,5,0),0)</f>
        <v>0</v>
      </c>
      <c r="AV53" s="708">
        <f>IFERROR(VLOOKUP(W52,$AX$8:$BB$949,5,0),0)</f>
        <v>0</v>
      </c>
      <c r="AW53" s="734">
        <f>SUM(AB53:AV53)</f>
        <v>1838</v>
      </c>
      <c r="AX53" s="419" t="str">
        <f t="shared" si="28"/>
        <v>154EPS023</v>
      </c>
      <c r="AY53" s="491" t="s">
        <v>255</v>
      </c>
      <c r="AZ53" s="493">
        <v>154</v>
      </c>
      <c r="BA53" s="491" t="s">
        <v>207</v>
      </c>
      <c r="BB53" s="492">
        <v>1</v>
      </c>
    </row>
    <row r="54" spans="1:54" ht="15" customHeight="1">
      <c r="A54" s="413" t="str">
        <f t="shared" si="32"/>
        <v>306EPS010</v>
      </c>
      <c r="B54" s="413" t="str">
        <f t="shared" si="33"/>
        <v>306EPS016</v>
      </c>
      <c r="C54" s="413" t="str">
        <f t="shared" si="34"/>
        <v>306EPS037</v>
      </c>
      <c r="D54" s="413" t="str">
        <f t="shared" si="35"/>
        <v>306EPS002</v>
      </c>
      <c r="E54" s="413" t="str">
        <f t="shared" si="36"/>
        <v>306EPS044</v>
      </c>
      <c r="F54" s="413" t="str">
        <f t="shared" si="37"/>
        <v>306EPS023</v>
      </c>
      <c r="G54" s="413" t="str">
        <f t="shared" si="38"/>
        <v>306EPS005</v>
      </c>
      <c r="H54" s="413" t="str">
        <f t="shared" si="39"/>
        <v>306EPS018</v>
      </c>
      <c r="I54" s="413" t="str">
        <f t="shared" si="40"/>
        <v>306EAS016</v>
      </c>
      <c r="J54" s="413" t="str">
        <f t="shared" si="41"/>
        <v>306EAS027</v>
      </c>
      <c r="K54" s="413" t="str">
        <f t="shared" si="42"/>
        <v>306EPS017</v>
      </c>
      <c r="L54" s="413" t="str">
        <f t="shared" si="43"/>
        <v>306EPS033</v>
      </c>
      <c r="M54" s="413" t="str">
        <f t="shared" si="44"/>
        <v>306EPS001</v>
      </c>
      <c r="N54" s="413" t="str">
        <f t="shared" si="45"/>
        <v>306EPS008</v>
      </c>
      <c r="O54" s="413" t="str">
        <f t="shared" si="46"/>
        <v>306EPS040</v>
      </c>
      <c r="P54" s="413" t="str">
        <f t="shared" si="47"/>
        <v>306ESSC24</v>
      </c>
      <c r="Q54" s="413" t="e">
        <f>CONCATENATE(AA55,#REF!)</f>
        <v>#REF!</v>
      </c>
      <c r="R54" s="413" t="str">
        <f t="shared" si="48"/>
        <v>306ESSC91</v>
      </c>
      <c r="S54" s="413" t="str">
        <f t="shared" si="49"/>
        <v>306ESSC02</v>
      </c>
      <c r="T54" s="413" t="str">
        <f t="shared" si="50"/>
        <v>306ESSC62</v>
      </c>
      <c r="U54" s="413" t="e">
        <f>CONCATENATE(AA55,#REF!)</f>
        <v>#REF!</v>
      </c>
      <c r="V54" s="413" t="str">
        <f t="shared" si="51"/>
        <v>306EPSIC3</v>
      </c>
      <c r="W54" s="413" t="str">
        <f t="shared" si="52"/>
        <v>306CCFC55</v>
      </c>
      <c r="X54" s="413" t="e">
        <f>CONCATENATE(AA55,#REF!)</f>
        <v>#REF!</v>
      </c>
      <c r="Y54" s="720" t="s">
        <v>42</v>
      </c>
      <c r="Z54" s="720" t="s">
        <v>236</v>
      </c>
      <c r="AA54" s="720">
        <v>284</v>
      </c>
      <c r="AB54" s="708">
        <f>IFERROR(VLOOKUP(A53,$AX$8:$BB$949,5,0),0)</f>
        <v>0</v>
      </c>
      <c r="AC54" s="708">
        <f>IFERROR(VLOOKUP(B53,$AX$8:$BB$949,5,0),0)</f>
        <v>0</v>
      </c>
      <c r="AD54" s="708">
        <f>IFERROR(VLOOKUP(C53,$AX$8:$BB$949,5,0),0)</f>
        <v>565</v>
      </c>
      <c r="AE54" s="708">
        <f>IFERROR(VLOOKUP(D53,$AX$8:$BB$949,5,0),0)</f>
        <v>0</v>
      </c>
      <c r="AF54" s="708">
        <f>IFERROR(VLOOKUP(E53,$AX$8:$BB$949,5,0),0)</f>
        <v>1661</v>
      </c>
      <c r="AG54" s="708">
        <f>IFERROR(VLOOKUP(F53,$AX$8:$BB$949,5,0),0)</f>
        <v>0</v>
      </c>
      <c r="AH54" s="708">
        <f>IFERROR(VLOOKUP(G53,$AX$8:$BB$949,5,0),0)</f>
        <v>0</v>
      </c>
      <c r="AI54" s="708">
        <f>IFERROR(VLOOKUP(H53,$AX$8:$BB$949,5,0),0)</f>
        <v>0</v>
      </c>
      <c r="AJ54" s="708">
        <f>IFERROR(VLOOKUP(I53,$AX$8:$BB$949,5,0),0)</f>
        <v>0</v>
      </c>
      <c r="AK54" s="708">
        <f>IFERROR(VLOOKUP(J53,$AX$8:$BB$949,5,0),0)</f>
        <v>0</v>
      </c>
      <c r="AL54" s="708">
        <f>IFERROR(VLOOKUP(K53,$AX$8:$BB$949,5,0),0)</f>
        <v>0</v>
      </c>
      <c r="AM54" s="708">
        <f>IFERROR(VLOOKUP(L53,$AX$8:$BB$949,5,0),0)</f>
        <v>0</v>
      </c>
      <c r="AN54" s="708">
        <f>IFERROR(VLOOKUP(M53,$AX$8:$BB$949,5,0),0)</f>
        <v>0</v>
      </c>
      <c r="AO54" s="708">
        <f>IFERROR(VLOOKUP(N53,$AX$8:$BB$949,5,0),0)</f>
        <v>0</v>
      </c>
      <c r="AP54" s="708">
        <f>IFERROR(VLOOKUP(O53,$AX$8:$BB$949,5,0),0)</f>
        <v>74</v>
      </c>
      <c r="AQ54" s="708">
        <f>IFERROR(VLOOKUP(P53,$AX$8:$BB$949,5,0),0)</f>
        <v>419</v>
      </c>
      <c r="AR54" s="708">
        <f>IFERROR(VLOOKUP(R53,$AX$8:$BB$949,5,0),0)</f>
        <v>0</v>
      </c>
      <c r="AS54" s="708">
        <f>IFERROR(VLOOKUP(S53,$AX$8:$BB$949,5,0),0)</f>
        <v>0</v>
      </c>
      <c r="AT54" s="708">
        <f>IFERROR(VLOOKUP(T53,$AX$8:$BB$949,5,0),0)</f>
        <v>0</v>
      </c>
      <c r="AU54" s="708">
        <f>IFERROR(VLOOKUP(V53,$AX$8:$BB$949,5,0),0)</f>
        <v>2</v>
      </c>
      <c r="AV54" s="708">
        <f>IFERROR(VLOOKUP(W53,$AX$8:$BB$949,5,0),0)</f>
        <v>0</v>
      </c>
      <c r="AW54" s="734">
        <f>SUM(AB54:AV54)</f>
        <v>2721</v>
      </c>
      <c r="AX54" s="419" t="str">
        <f t="shared" si="28"/>
        <v>154EPS037</v>
      </c>
      <c r="AY54" s="491" t="s">
        <v>255</v>
      </c>
      <c r="AZ54" s="493">
        <v>154</v>
      </c>
      <c r="BA54" s="491" t="s">
        <v>203</v>
      </c>
      <c r="BB54" s="492">
        <v>3063</v>
      </c>
    </row>
    <row r="55" spans="1:54" ht="15" customHeight="1">
      <c r="A55" s="413" t="str">
        <f t="shared" si="32"/>
        <v>347EPS010</v>
      </c>
      <c r="B55" s="413" t="str">
        <f t="shared" si="33"/>
        <v>347EPS016</v>
      </c>
      <c r="C55" s="413" t="str">
        <f t="shared" si="34"/>
        <v>347EPS037</v>
      </c>
      <c r="D55" s="413" t="str">
        <f t="shared" si="35"/>
        <v>347EPS002</v>
      </c>
      <c r="E55" s="413" t="str">
        <f t="shared" si="36"/>
        <v>347EPS044</v>
      </c>
      <c r="F55" s="413" t="str">
        <f t="shared" si="37"/>
        <v>347EPS023</v>
      </c>
      <c r="G55" s="413" t="str">
        <f t="shared" si="38"/>
        <v>347EPS005</v>
      </c>
      <c r="H55" s="413" t="str">
        <f t="shared" si="39"/>
        <v>347EPS018</v>
      </c>
      <c r="I55" s="413" t="str">
        <f t="shared" si="40"/>
        <v>347EAS016</v>
      </c>
      <c r="J55" s="413" t="str">
        <f t="shared" si="41"/>
        <v>347EAS027</v>
      </c>
      <c r="K55" s="413" t="str">
        <f t="shared" si="42"/>
        <v>347EPS017</v>
      </c>
      <c r="L55" s="413" t="str">
        <f t="shared" si="43"/>
        <v>347EPS033</v>
      </c>
      <c r="M55" s="413" t="str">
        <f t="shared" si="44"/>
        <v>347EPS001</v>
      </c>
      <c r="N55" s="413" t="str">
        <f t="shared" si="45"/>
        <v>347EPS008</v>
      </c>
      <c r="O55" s="413" t="str">
        <f t="shared" si="46"/>
        <v>347EPS040</v>
      </c>
      <c r="P55" s="413" t="str">
        <f t="shared" si="47"/>
        <v>347ESSC24</v>
      </c>
      <c r="Q55" s="413" t="e">
        <f>CONCATENATE(AA56,#REF!)</f>
        <v>#REF!</v>
      </c>
      <c r="R55" s="413" t="str">
        <f t="shared" si="48"/>
        <v>347ESSC91</v>
      </c>
      <c r="S55" s="413" t="str">
        <f t="shared" si="49"/>
        <v>347ESSC02</v>
      </c>
      <c r="T55" s="413" t="str">
        <f t="shared" si="50"/>
        <v>347ESSC62</v>
      </c>
      <c r="U55" s="413" t="e">
        <f>CONCATENATE(AA56,#REF!)</f>
        <v>#REF!</v>
      </c>
      <c r="V55" s="413" t="str">
        <f t="shared" si="51"/>
        <v>347EPSIC3</v>
      </c>
      <c r="W55" s="413" t="str">
        <f t="shared" si="52"/>
        <v>347CCFC55</v>
      </c>
      <c r="X55" s="413" t="e">
        <f>CONCATENATE(AA56,#REF!)</f>
        <v>#REF!</v>
      </c>
      <c r="Y55" s="720" t="s">
        <v>81</v>
      </c>
      <c r="Z55" s="720" t="s">
        <v>236</v>
      </c>
      <c r="AA55" s="720">
        <v>306</v>
      </c>
      <c r="AB55" s="708">
        <f>IFERROR(VLOOKUP(A54,$AX$8:$BB$949,5,0),0)</f>
        <v>0</v>
      </c>
      <c r="AC55" s="708">
        <f>IFERROR(VLOOKUP(B54,$AX$8:$BB$949,5,0),0)</f>
        <v>0</v>
      </c>
      <c r="AD55" s="708">
        <f>IFERROR(VLOOKUP(C54,$AX$8:$BB$949,5,0),0)</f>
        <v>103</v>
      </c>
      <c r="AE55" s="708">
        <f>IFERROR(VLOOKUP(D54,$AX$8:$BB$949,5,0),0)</f>
        <v>0</v>
      </c>
      <c r="AF55" s="708">
        <f>IFERROR(VLOOKUP(E54,$AX$8:$BB$949,5,0),0)</f>
        <v>495</v>
      </c>
      <c r="AG55" s="708">
        <f>IFERROR(VLOOKUP(F54,$AX$8:$BB$949,5,0),0)</f>
        <v>0</v>
      </c>
      <c r="AH55" s="708">
        <f>IFERROR(VLOOKUP(G54,$AX$8:$BB$949,5,0),0)</f>
        <v>0</v>
      </c>
      <c r="AI55" s="708">
        <f>IFERROR(VLOOKUP(H54,$AX$8:$BB$949,5,0),0)</f>
        <v>0</v>
      </c>
      <c r="AJ55" s="708">
        <f>IFERROR(VLOOKUP(I54,$AX$8:$BB$949,5,0),0)</f>
        <v>0</v>
      </c>
      <c r="AK55" s="708">
        <f>IFERROR(VLOOKUP(J54,$AX$8:$BB$949,5,0),0)</f>
        <v>0</v>
      </c>
      <c r="AL55" s="708">
        <f>IFERROR(VLOOKUP(K54,$AX$8:$BB$949,5,0),0)</f>
        <v>0</v>
      </c>
      <c r="AM55" s="708">
        <f>IFERROR(VLOOKUP(L54,$AX$8:$BB$949,5,0),0)</f>
        <v>0</v>
      </c>
      <c r="AN55" s="708">
        <f>IFERROR(VLOOKUP(M54,$AX$8:$BB$949,5,0),0)</f>
        <v>0</v>
      </c>
      <c r="AO55" s="708">
        <f>IFERROR(VLOOKUP(N54,$AX$8:$BB$949,5,0),0)</f>
        <v>0</v>
      </c>
      <c r="AP55" s="708">
        <f>IFERROR(VLOOKUP(O54,$AX$8:$BB$949,5,0),0)</f>
        <v>0</v>
      </c>
      <c r="AQ55" s="708">
        <f>IFERROR(VLOOKUP(P54,$AX$8:$BB$949,5,0),0)</f>
        <v>0</v>
      </c>
      <c r="AR55" s="708">
        <f>IFERROR(VLOOKUP(R54,$AX$8:$BB$949,5,0),0)</f>
        <v>92</v>
      </c>
      <c r="AS55" s="708">
        <f>IFERROR(VLOOKUP(S54,$AX$8:$BB$949,5,0),0)</f>
        <v>0</v>
      </c>
      <c r="AT55" s="708">
        <f>IFERROR(VLOOKUP(T54,$AX$8:$BB$949,5,0),0)</f>
        <v>0</v>
      </c>
      <c r="AU55" s="708">
        <f>IFERROR(VLOOKUP(V54,$AX$8:$BB$949,5,0),0)</f>
        <v>0</v>
      </c>
      <c r="AV55" s="708">
        <f>IFERROR(VLOOKUP(W54,$AX$8:$BB$949,5,0),0)</f>
        <v>0</v>
      </c>
      <c r="AW55" s="734">
        <f>SUM(AB55:AV55)</f>
        <v>690</v>
      </c>
      <c r="AX55" s="419" t="str">
        <f t="shared" si="28"/>
        <v>154EPS040</v>
      </c>
      <c r="AY55" s="491" t="s">
        <v>255</v>
      </c>
      <c r="AZ55" s="493">
        <v>154</v>
      </c>
      <c r="BA55" s="491" t="s">
        <v>891</v>
      </c>
      <c r="BB55" s="492">
        <v>587</v>
      </c>
    </row>
    <row r="56" spans="1:54" ht="15" customHeight="1">
      <c r="A56" s="413" t="str">
        <f t="shared" si="32"/>
        <v>411EPS010</v>
      </c>
      <c r="B56" s="413" t="str">
        <f t="shared" si="33"/>
        <v>411EPS016</v>
      </c>
      <c r="C56" s="413" t="str">
        <f t="shared" si="34"/>
        <v>411EPS037</v>
      </c>
      <c r="D56" s="413" t="str">
        <f t="shared" si="35"/>
        <v>411EPS002</v>
      </c>
      <c r="E56" s="413" t="str">
        <f t="shared" si="36"/>
        <v>411EPS044</v>
      </c>
      <c r="F56" s="413" t="str">
        <f t="shared" si="37"/>
        <v>411EPS023</v>
      </c>
      <c r="G56" s="413" t="str">
        <f t="shared" si="38"/>
        <v>411EPS005</v>
      </c>
      <c r="H56" s="413" t="str">
        <f t="shared" si="39"/>
        <v>411EPS018</v>
      </c>
      <c r="I56" s="413" t="str">
        <f t="shared" si="40"/>
        <v>411EAS016</v>
      </c>
      <c r="J56" s="413" t="str">
        <f t="shared" si="41"/>
        <v>411EAS027</v>
      </c>
      <c r="K56" s="413" t="str">
        <f t="shared" si="42"/>
        <v>411EPS017</v>
      </c>
      <c r="L56" s="413" t="str">
        <f t="shared" si="43"/>
        <v>411EPS033</v>
      </c>
      <c r="M56" s="413" t="str">
        <f t="shared" si="44"/>
        <v>411EPS001</v>
      </c>
      <c r="N56" s="413" t="str">
        <f t="shared" si="45"/>
        <v>411EPS008</v>
      </c>
      <c r="O56" s="413" t="str">
        <f t="shared" si="46"/>
        <v>411EPS040</v>
      </c>
      <c r="P56" s="413" t="str">
        <f t="shared" si="47"/>
        <v>411ESSC24</v>
      </c>
      <c r="Q56" s="413" t="e">
        <f>CONCATENATE(AA57,#REF!)</f>
        <v>#REF!</v>
      </c>
      <c r="R56" s="413" t="str">
        <f t="shared" si="48"/>
        <v>411ESSC91</v>
      </c>
      <c r="S56" s="413" t="str">
        <f t="shared" si="49"/>
        <v>411ESSC02</v>
      </c>
      <c r="T56" s="413" t="str">
        <f t="shared" si="50"/>
        <v>411ESSC62</v>
      </c>
      <c r="U56" s="413" t="e">
        <f>CONCATENATE(AA57,#REF!)</f>
        <v>#REF!</v>
      </c>
      <c r="V56" s="413" t="str">
        <f t="shared" si="51"/>
        <v>411EPSIC3</v>
      </c>
      <c r="W56" s="413" t="str">
        <f t="shared" si="52"/>
        <v>411CCFC55</v>
      </c>
      <c r="X56" s="413" t="e">
        <f>CONCATENATE(AA57,#REF!)</f>
        <v>#REF!</v>
      </c>
      <c r="Y56" s="720" t="s">
        <v>83</v>
      </c>
      <c r="Z56" s="720" t="s">
        <v>236</v>
      </c>
      <c r="AA56" s="720">
        <v>347</v>
      </c>
      <c r="AB56" s="708">
        <f>IFERROR(VLOOKUP(A55,$AX$8:$BB$949,5,0),0)</f>
        <v>0</v>
      </c>
      <c r="AC56" s="708">
        <f>IFERROR(VLOOKUP(B55,$AX$8:$BB$949,5,0),0)</f>
        <v>0</v>
      </c>
      <c r="AD56" s="708">
        <f>IFERROR(VLOOKUP(C55,$AX$8:$BB$949,5,0),0)</f>
        <v>317</v>
      </c>
      <c r="AE56" s="708">
        <f>IFERROR(VLOOKUP(D55,$AX$8:$BB$949,5,0),0)</f>
        <v>0</v>
      </c>
      <c r="AF56" s="708">
        <f>IFERROR(VLOOKUP(E55,$AX$8:$BB$949,5,0),0)</f>
        <v>343</v>
      </c>
      <c r="AG56" s="708">
        <f>IFERROR(VLOOKUP(F55,$AX$8:$BB$949,5,0),0)</f>
        <v>0</v>
      </c>
      <c r="AH56" s="708">
        <f>IFERROR(VLOOKUP(G55,$AX$8:$BB$949,5,0),0)</f>
        <v>0</v>
      </c>
      <c r="AI56" s="708">
        <f>IFERROR(VLOOKUP(H55,$AX$8:$BB$949,5,0),0)</f>
        <v>0</v>
      </c>
      <c r="AJ56" s="708">
        <f>IFERROR(VLOOKUP(I55,$AX$8:$BB$949,5,0),0)</f>
        <v>0</v>
      </c>
      <c r="AK56" s="708">
        <f>IFERROR(VLOOKUP(J55,$AX$8:$BB$949,5,0),0)</f>
        <v>0</v>
      </c>
      <c r="AL56" s="708">
        <f>IFERROR(VLOOKUP(K55,$AX$8:$BB$949,5,0),0)</f>
        <v>0</v>
      </c>
      <c r="AM56" s="708">
        <f>IFERROR(VLOOKUP(L55,$AX$8:$BB$949,5,0),0)</f>
        <v>0</v>
      </c>
      <c r="AN56" s="708">
        <f>IFERROR(VLOOKUP(M55,$AX$8:$BB$949,5,0),0)</f>
        <v>0</v>
      </c>
      <c r="AO56" s="708">
        <f>IFERROR(VLOOKUP(N55,$AX$8:$BB$949,5,0),0)</f>
        <v>0</v>
      </c>
      <c r="AP56" s="708">
        <f>IFERROR(VLOOKUP(O55,$AX$8:$BB$949,5,0),0)</f>
        <v>139</v>
      </c>
      <c r="AQ56" s="708">
        <f>IFERROR(VLOOKUP(P55,$AX$8:$BB$949,5,0),0)</f>
        <v>0</v>
      </c>
      <c r="AR56" s="708">
        <f>IFERROR(VLOOKUP(R55,$AX$8:$BB$949,5,0),0)</f>
        <v>0</v>
      </c>
      <c r="AS56" s="708">
        <f>IFERROR(VLOOKUP(S55,$AX$8:$BB$949,5,0),0)</f>
        <v>0</v>
      </c>
      <c r="AT56" s="708">
        <f>IFERROR(VLOOKUP(T55,$AX$8:$BB$949,5,0),0)</f>
        <v>0</v>
      </c>
      <c r="AU56" s="708">
        <f>IFERROR(VLOOKUP(V55,$AX$8:$BB$949,5,0),0)</f>
        <v>0</v>
      </c>
      <c r="AV56" s="708">
        <f>IFERROR(VLOOKUP(W55,$AX$8:$BB$949,5,0),0)</f>
        <v>0</v>
      </c>
      <c r="AW56" s="734">
        <f>SUM(AB56:AV56)</f>
        <v>799</v>
      </c>
      <c r="AX56" s="419" t="str">
        <f t="shared" si="28"/>
        <v>154EPS044</v>
      </c>
      <c r="AY56" s="491" t="s">
        <v>255</v>
      </c>
      <c r="AZ56" s="493">
        <v>154</v>
      </c>
      <c r="BA56" s="491" t="s">
        <v>1071</v>
      </c>
      <c r="BB56" s="492">
        <v>15008</v>
      </c>
    </row>
    <row r="57" spans="1:54" ht="15" customHeight="1">
      <c r="A57" s="413" t="str">
        <f t="shared" si="32"/>
        <v>501EPS010</v>
      </c>
      <c r="B57" s="413" t="str">
        <f t="shared" si="33"/>
        <v>501EPS016</v>
      </c>
      <c r="C57" s="413" t="str">
        <f t="shared" si="34"/>
        <v>501EPS037</v>
      </c>
      <c r="D57" s="413" t="str">
        <f t="shared" si="35"/>
        <v>501EPS002</v>
      </c>
      <c r="E57" s="413" t="str">
        <f t="shared" si="36"/>
        <v>501EPS044</v>
      </c>
      <c r="F57" s="413" t="str">
        <f t="shared" si="37"/>
        <v>501EPS023</v>
      </c>
      <c r="G57" s="413" t="str">
        <f t="shared" si="38"/>
        <v>501EPS005</v>
      </c>
      <c r="H57" s="413" t="str">
        <f t="shared" si="39"/>
        <v>501EPS018</v>
      </c>
      <c r="I57" s="413" t="str">
        <f t="shared" si="40"/>
        <v>501EAS016</v>
      </c>
      <c r="J57" s="413" t="str">
        <f t="shared" si="41"/>
        <v>501EAS027</v>
      </c>
      <c r="K57" s="413" t="str">
        <f t="shared" si="42"/>
        <v>501EPS017</v>
      </c>
      <c r="L57" s="413" t="str">
        <f t="shared" si="43"/>
        <v>501EPS033</v>
      </c>
      <c r="M57" s="413" t="str">
        <f t="shared" si="44"/>
        <v>501EPS001</v>
      </c>
      <c r="N57" s="413" t="str">
        <f t="shared" si="45"/>
        <v>501EPS008</v>
      </c>
      <c r="O57" s="413" t="str">
        <f t="shared" si="46"/>
        <v>501EPS040</v>
      </c>
      <c r="P57" s="413" t="str">
        <f t="shared" si="47"/>
        <v>501ESSC24</v>
      </c>
      <c r="Q57" s="413" t="e">
        <f>CONCATENATE(AA58,#REF!)</f>
        <v>#REF!</v>
      </c>
      <c r="R57" s="413" t="str">
        <f t="shared" si="48"/>
        <v>501ESSC91</v>
      </c>
      <c r="S57" s="413" t="str">
        <f t="shared" si="49"/>
        <v>501ESSC02</v>
      </c>
      <c r="T57" s="413" t="str">
        <f t="shared" si="50"/>
        <v>501ESSC62</v>
      </c>
      <c r="U57" s="413" t="e">
        <f>CONCATENATE(AA58,#REF!)</f>
        <v>#REF!</v>
      </c>
      <c r="V57" s="413" t="str">
        <f t="shared" si="51"/>
        <v>501EPSIC3</v>
      </c>
      <c r="W57" s="413" t="str">
        <f t="shared" si="52"/>
        <v>501CCFC55</v>
      </c>
      <c r="X57" s="413" t="e">
        <f>CONCATENATE(AA58,#REF!)</f>
        <v>#REF!</v>
      </c>
      <c r="Y57" s="720" t="s">
        <v>48</v>
      </c>
      <c r="Z57" s="720" t="s">
        <v>236</v>
      </c>
      <c r="AA57" s="720">
        <v>411</v>
      </c>
      <c r="AB57" s="708">
        <f>IFERROR(VLOOKUP(A56,$AX$8:$BB$949,5,0),0)</f>
        <v>0</v>
      </c>
      <c r="AC57" s="708">
        <f>IFERROR(VLOOKUP(B56,$AX$8:$BB$949,5,0),0)</f>
        <v>0</v>
      </c>
      <c r="AD57" s="708">
        <f>IFERROR(VLOOKUP(C56,$AX$8:$BB$949,5,0),0)</f>
        <v>262</v>
      </c>
      <c r="AE57" s="708">
        <f>IFERROR(VLOOKUP(D56,$AX$8:$BB$949,5,0),0)</f>
        <v>0</v>
      </c>
      <c r="AF57" s="708">
        <f>IFERROR(VLOOKUP(E56,$AX$8:$BB$949,5,0),0)</f>
        <v>760</v>
      </c>
      <c r="AG57" s="708">
        <f>IFERROR(VLOOKUP(F56,$AX$8:$BB$949,5,0),0)</f>
        <v>0</v>
      </c>
      <c r="AH57" s="708">
        <f>IFERROR(VLOOKUP(G56,$AX$8:$BB$949,5,0),0)</f>
        <v>0</v>
      </c>
      <c r="AI57" s="708">
        <f>IFERROR(VLOOKUP(H56,$AX$8:$BB$949,5,0),0)</f>
        <v>0</v>
      </c>
      <c r="AJ57" s="708">
        <f>IFERROR(VLOOKUP(I56,$AX$8:$BB$949,5,0),0)</f>
        <v>1</v>
      </c>
      <c r="AK57" s="708">
        <f>IFERROR(VLOOKUP(J56,$AX$8:$BB$949,5,0),0)</f>
        <v>0</v>
      </c>
      <c r="AL57" s="708">
        <f>IFERROR(VLOOKUP(K56,$AX$8:$BB$949,5,0),0)</f>
        <v>0</v>
      </c>
      <c r="AM57" s="708">
        <f>IFERROR(VLOOKUP(L56,$AX$8:$BB$949,5,0),0)</f>
        <v>0</v>
      </c>
      <c r="AN57" s="708">
        <f>IFERROR(VLOOKUP(M56,$AX$8:$BB$949,5,0),0)</f>
        <v>0</v>
      </c>
      <c r="AO57" s="708">
        <f>IFERROR(VLOOKUP(N56,$AX$8:$BB$949,5,0),0)</f>
        <v>0</v>
      </c>
      <c r="AP57" s="708">
        <f>IFERROR(VLOOKUP(O56,$AX$8:$BB$949,5,0),0)</f>
        <v>158</v>
      </c>
      <c r="AQ57" s="708">
        <f>IFERROR(VLOOKUP(P56,$AX$8:$BB$949,5,0),0)</f>
        <v>0</v>
      </c>
      <c r="AR57" s="708">
        <f>IFERROR(VLOOKUP(R56,$AX$8:$BB$949,5,0),0)</f>
        <v>0</v>
      </c>
      <c r="AS57" s="708">
        <f>IFERROR(VLOOKUP(S56,$AX$8:$BB$949,5,0),0)</f>
        <v>0</v>
      </c>
      <c r="AT57" s="708">
        <f>IFERROR(VLOOKUP(T56,$AX$8:$BB$949,5,0),0)</f>
        <v>0</v>
      </c>
      <c r="AU57" s="708">
        <f>IFERROR(VLOOKUP(V56,$AX$8:$BB$949,5,0),0)</f>
        <v>0</v>
      </c>
      <c r="AV57" s="708">
        <f>IFERROR(VLOOKUP(W56,$AX$8:$BB$949,5,0),0)</f>
        <v>0</v>
      </c>
      <c r="AW57" s="734">
        <f>SUM(AB57:AV57)</f>
        <v>1181</v>
      </c>
      <c r="AX57" s="419" t="str">
        <f t="shared" si="28"/>
        <v>154EPSIC3</v>
      </c>
      <c r="AY57" s="491" t="s">
        <v>255</v>
      </c>
      <c r="AZ57" s="493">
        <v>154</v>
      </c>
      <c r="BA57" s="491" t="s">
        <v>636</v>
      </c>
      <c r="BB57" s="492">
        <v>29</v>
      </c>
    </row>
    <row r="58" spans="1:54" ht="15" customHeight="1">
      <c r="A58" s="413" t="str">
        <f t="shared" si="32"/>
        <v>543EPS010</v>
      </c>
      <c r="B58" s="413" t="str">
        <f t="shared" si="33"/>
        <v>543EPS016</v>
      </c>
      <c r="C58" s="413" t="str">
        <f t="shared" si="34"/>
        <v>543EPS037</v>
      </c>
      <c r="D58" s="413" t="str">
        <f t="shared" si="35"/>
        <v>543EPS002</v>
      </c>
      <c r="E58" s="413" t="str">
        <f t="shared" si="36"/>
        <v>543EPS044</v>
      </c>
      <c r="F58" s="413" t="str">
        <f t="shared" si="37"/>
        <v>543EPS023</v>
      </c>
      <c r="G58" s="413" t="str">
        <f t="shared" si="38"/>
        <v>543EPS005</v>
      </c>
      <c r="H58" s="413" t="str">
        <f t="shared" si="39"/>
        <v>543EPS018</v>
      </c>
      <c r="I58" s="413" t="str">
        <f t="shared" si="40"/>
        <v>543EAS016</v>
      </c>
      <c r="J58" s="413" t="str">
        <f t="shared" si="41"/>
        <v>543EAS027</v>
      </c>
      <c r="K58" s="413" t="str">
        <f t="shared" si="42"/>
        <v>543EPS017</v>
      </c>
      <c r="L58" s="413" t="str">
        <f t="shared" si="43"/>
        <v>543EPS033</v>
      </c>
      <c r="M58" s="413" t="str">
        <f t="shared" si="44"/>
        <v>543EPS001</v>
      </c>
      <c r="N58" s="413" t="str">
        <f t="shared" si="45"/>
        <v>543EPS008</v>
      </c>
      <c r="O58" s="413" t="str">
        <f t="shared" si="46"/>
        <v>543EPS040</v>
      </c>
      <c r="P58" s="413" t="str">
        <f t="shared" si="47"/>
        <v>543ESSC24</v>
      </c>
      <c r="Q58" s="413" t="e">
        <f>CONCATENATE(AA59,#REF!)</f>
        <v>#REF!</v>
      </c>
      <c r="R58" s="413" t="str">
        <f t="shared" si="48"/>
        <v>543ESSC91</v>
      </c>
      <c r="S58" s="413" t="str">
        <f t="shared" si="49"/>
        <v>543ESSC02</v>
      </c>
      <c r="T58" s="413" t="str">
        <f t="shared" si="50"/>
        <v>543ESSC62</v>
      </c>
      <c r="U58" s="413" t="e">
        <f>CONCATENATE(AA59,#REF!)</f>
        <v>#REF!</v>
      </c>
      <c r="V58" s="413" t="str">
        <f t="shared" si="51"/>
        <v>543EPSIC3</v>
      </c>
      <c r="W58" s="413" t="str">
        <f t="shared" si="52"/>
        <v>543CCFC55</v>
      </c>
      <c r="X58" s="413" t="e">
        <f>CONCATENATE(AA59,#REF!)</f>
        <v>#REF!</v>
      </c>
      <c r="Y58" s="720" t="s">
        <v>51</v>
      </c>
      <c r="Z58" s="720" t="s">
        <v>236</v>
      </c>
      <c r="AA58" s="720">
        <v>501</v>
      </c>
      <c r="AB58" s="708">
        <f>IFERROR(VLOOKUP(A57,$AX$8:$BB$949,5,0),0)</f>
        <v>0</v>
      </c>
      <c r="AC58" s="708">
        <f>IFERROR(VLOOKUP(B57,$AX$8:$BB$949,5,0),0)</f>
        <v>0</v>
      </c>
      <c r="AD58" s="708">
        <f>IFERROR(VLOOKUP(C57,$AX$8:$BB$949,5,0),0)</f>
        <v>134</v>
      </c>
      <c r="AE58" s="708">
        <f>IFERROR(VLOOKUP(D57,$AX$8:$BB$949,5,0),0)</f>
        <v>0</v>
      </c>
      <c r="AF58" s="708">
        <f>IFERROR(VLOOKUP(E57,$AX$8:$BB$949,5,0),0)</f>
        <v>0</v>
      </c>
      <c r="AG58" s="708">
        <f>IFERROR(VLOOKUP(F57,$AX$8:$BB$949,5,0),0)</f>
        <v>0</v>
      </c>
      <c r="AH58" s="708">
        <f>IFERROR(VLOOKUP(G57,$AX$8:$BB$949,5,0),0)</f>
        <v>0</v>
      </c>
      <c r="AI58" s="708">
        <f>IFERROR(VLOOKUP(H57,$AX$8:$BB$949,5,0),0)</f>
        <v>0</v>
      </c>
      <c r="AJ58" s="708">
        <f>IFERROR(VLOOKUP(I57,$AX$8:$BB$949,5,0),0)</f>
        <v>0</v>
      </c>
      <c r="AK58" s="708">
        <f>IFERROR(VLOOKUP(J57,$AX$8:$BB$949,5,0),0)</f>
        <v>0</v>
      </c>
      <c r="AL58" s="708">
        <f>IFERROR(VLOOKUP(K57,$AX$8:$BB$949,5,0),0)</f>
        <v>0</v>
      </c>
      <c r="AM58" s="708">
        <f>IFERROR(VLOOKUP(L57,$AX$8:$BB$949,5,0),0)</f>
        <v>0</v>
      </c>
      <c r="AN58" s="708">
        <f>IFERROR(VLOOKUP(M57,$AX$8:$BB$949,5,0),0)</f>
        <v>0</v>
      </c>
      <c r="AO58" s="708">
        <f>IFERROR(VLOOKUP(N57,$AX$8:$BB$949,5,0),0)</f>
        <v>0</v>
      </c>
      <c r="AP58" s="708">
        <f>IFERROR(VLOOKUP(O57,$AX$8:$BB$949,5,0),0)</f>
        <v>48</v>
      </c>
      <c r="AQ58" s="708">
        <f>IFERROR(VLOOKUP(P57,$AX$8:$BB$949,5,0),0)</f>
        <v>0</v>
      </c>
      <c r="AR58" s="708">
        <f>IFERROR(VLOOKUP(R57,$AX$8:$BB$949,5,0),0)</f>
        <v>0</v>
      </c>
      <c r="AS58" s="708">
        <f>IFERROR(VLOOKUP(S57,$AX$8:$BB$949,5,0),0)</f>
        <v>0</v>
      </c>
      <c r="AT58" s="708">
        <f>IFERROR(VLOOKUP(T57,$AX$8:$BB$949,5,0),0)</f>
        <v>0</v>
      </c>
      <c r="AU58" s="708">
        <f>IFERROR(VLOOKUP(V57,$AX$8:$BB$949,5,0),0)</f>
        <v>0</v>
      </c>
      <c r="AV58" s="708">
        <f>IFERROR(VLOOKUP(W57,$AX$8:$BB$949,5,0),0)</f>
        <v>0</v>
      </c>
      <c r="AW58" s="734">
        <f>SUM(AB58:AV58)</f>
        <v>182</v>
      </c>
      <c r="AX58" s="419" t="str">
        <f t="shared" si="28"/>
        <v>154ESSC02</v>
      </c>
      <c r="AY58" s="491" t="s">
        <v>255</v>
      </c>
      <c r="AZ58" s="493">
        <v>154</v>
      </c>
      <c r="BA58" s="491" t="s">
        <v>650</v>
      </c>
      <c r="BB58" s="492">
        <v>50</v>
      </c>
    </row>
    <row r="59" spans="1:54" ht="15" customHeight="1">
      <c r="A59" s="413" t="str">
        <f t="shared" si="32"/>
        <v>628EPS010</v>
      </c>
      <c r="B59" s="413" t="str">
        <f t="shared" si="33"/>
        <v>628EPS016</v>
      </c>
      <c r="C59" s="413" t="str">
        <f t="shared" si="34"/>
        <v>628EPS037</v>
      </c>
      <c r="D59" s="413" t="str">
        <f t="shared" si="35"/>
        <v>628EPS002</v>
      </c>
      <c r="E59" s="413" t="str">
        <f t="shared" si="36"/>
        <v>628EPS044</v>
      </c>
      <c r="F59" s="413" t="str">
        <f t="shared" si="37"/>
        <v>628EPS023</v>
      </c>
      <c r="G59" s="413" t="str">
        <f t="shared" si="38"/>
        <v>628EPS005</v>
      </c>
      <c r="H59" s="413" t="str">
        <f t="shared" si="39"/>
        <v>628EPS018</v>
      </c>
      <c r="I59" s="413" t="str">
        <f t="shared" si="40"/>
        <v>628EAS016</v>
      </c>
      <c r="J59" s="413" t="str">
        <f t="shared" si="41"/>
        <v>628EAS027</v>
      </c>
      <c r="K59" s="413" t="str">
        <f t="shared" si="42"/>
        <v>628EPS017</v>
      </c>
      <c r="L59" s="413" t="str">
        <f t="shared" si="43"/>
        <v>628EPS033</v>
      </c>
      <c r="M59" s="413" t="str">
        <f t="shared" si="44"/>
        <v>628EPS001</v>
      </c>
      <c r="N59" s="413" t="str">
        <f t="shared" si="45"/>
        <v>628EPS008</v>
      </c>
      <c r="O59" s="413" t="str">
        <f t="shared" si="46"/>
        <v>628EPS040</v>
      </c>
      <c r="P59" s="413" t="str">
        <f t="shared" si="47"/>
        <v>628ESSC24</v>
      </c>
      <c r="Q59" s="413" t="e">
        <f>CONCATENATE(AA60,#REF!)</f>
        <v>#REF!</v>
      </c>
      <c r="R59" s="413" t="str">
        <f t="shared" si="48"/>
        <v>628ESSC91</v>
      </c>
      <c r="S59" s="413" t="str">
        <f t="shared" si="49"/>
        <v>628ESSC02</v>
      </c>
      <c r="T59" s="413" t="str">
        <f t="shared" si="50"/>
        <v>628ESSC62</v>
      </c>
      <c r="U59" s="413" t="e">
        <f>CONCATENATE(AA60,#REF!)</f>
        <v>#REF!</v>
      </c>
      <c r="V59" s="413" t="str">
        <f t="shared" si="51"/>
        <v>628EPSIC3</v>
      </c>
      <c r="W59" s="413" t="str">
        <f t="shared" si="52"/>
        <v>628CCFC55</v>
      </c>
      <c r="X59" s="413" t="e">
        <f>CONCATENATE(AA60,#REF!)</f>
        <v>#REF!</v>
      </c>
      <c r="Y59" s="720" t="s">
        <v>89</v>
      </c>
      <c r="Z59" s="720" t="s">
        <v>236</v>
      </c>
      <c r="AA59" s="720">
        <v>543</v>
      </c>
      <c r="AB59" s="708">
        <f>IFERROR(VLOOKUP(A58,$AX$8:$BB$949,5,0),0)</f>
        <v>0</v>
      </c>
      <c r="AC59" s="708">
        <f>IFERROR(VLOOKUP(B58,$AX$8:$BB$949,5,0),0)</f>
        <v>0</v>
      </c>
      <c r="AD59" s="708">
        <f>IFERROR(VLOOKUP(C58,$AX$8:$BB$949,5,0),0)</f>
        <v>22</v>
      </c>
      <c r="AE59" s="708">
        <f>IFERROR(VLOOKUP(D58,$AX$8:$BB$949,5,0),0)</f>
        <v>0</v>
      </c>
      <c r="AF59" s="708">
        <f>IFERROR(VLOOKUP(E58,$AX$8:$BB$949,5,0),0)</f>
        <v>358</v>
      </c>
      <c r="AG59" s="708">
        <f>IFERROR(VLOOKUP(F58,$AX$8:$BB$949,5,0),0)</f>
        <v>0</v>
      </c>
      <c r="AH59" s="708">
        <f>IFERROR(VLOOKUP(G58,$AX$8:$BB$949,5,0),0)</f>
        <v>0</v>
      </c>
      <c r="AI59" s="708">
        <f>IFERROR(VLOOKUP(H58,$AX$8:$BB$949,5,0),0)</f>
        <v>0</v>
      </c>
      <c r="AJ59" s="708">
        <f>IFERROR(VLOOKUP(I58,$AX$8:$BB$949,5,0),0)</f>
        <v>0</v>
      </c>
      <c r="AK59" s="708">
        <f>IFERROR(VLOOKUP(J58,$AX$8:$BB$949,5,0),0)</f>
        <v>0</v>
      </c>
      <c r="AL59" s="708">
        <f>IFERROR(VLOOKUP(K58,$AX$8:$BB$949,5,0),0)</f>
        <v>0</v>
      </c>
      <c r="AM59" s="708">
        <f>IFERROR(VLOOKUP(L58,$AX$8:$BB$949,5,0),0)</f>
        <v>0</v>
      </c>
      <c r="AN59" s="708">
        <f>IFERROR(VLOOKUP(M58,$AX$8:$BB$949,5,0),0)</f>
        <v>0</v>
      </c>
      <c r="AO59" s="708">
        <f>IFERROR(VLOOKUP(N58,$AX$8:$BB$949,5,0),0)</f>
        <v>0</v>
      </c>
      <c r="AP59" s="708">
        <f>IFERROR(VLOOKUP(O58,$AX$8:$BB$949,5,0),0)</f>
        <v>64</v>
      </c>
      <c r="AQ59" s="708">
        <f>IFERROR(VLOOKUP(P58,$AX$8:$BB$949,5,0),0)</f>
        <v>149</v>
      </c>
      <c r="AR59" s="708">
        <f>IFERROR(VLOOKUP(R58,$AX$8:$BB$949,5,0),0)</f>
        <v>0</v>
      </c>
      <c r="AS59" s="708">
        <f>IFERROR(VLOOKUP(S58,$AX$8:$BB$949,5,0),0)</f>
        <v>0</v>
      </c>
      <c r="AT59" s="708">
        <f>IFERROR(VLOOKUP(T58,$AX$8:$BB$949,5,0),0)</f>
        <v>0</v>
      </c>
      <c r="AU59" s="708">
        <f>IFERROR(VLOOKUP(V58,$AX$8:$BB$949,5,0),0)</f>
        <v>0</v>
      </c>
      <c r="AV59" s="708">
        <f>IFERROR(VLOOKUP(W58,$AX$8:$BB$949,5,0),0)</f>
        <v>0</v>
      </c>
      <c r="AW59" s="734">
        <f>SUM(AB59:AV59)</f>
        <v>593</v>
      </c>
      <c r="AX59" s="419" t="str">
        <f t="shared" si="28"/>
        <v>154ESSC24</v>
      </c>
      <c r="AY59" s="491" t="s">
        <v>255</v>
      </c>
      <c r="AZ59" s="493">
        <v>154</v>
      </c>
      <c r="BA59" s="491" t="s">
        <v>652</v>
      </c>
      <c r="BB59" s="492">
        <v>1528</v>
      </c>
    </row>
    <row r="60" spans="1:54" ht="15" customHeight="1">
      <c r="A60" s="413" t="str">
        <f t="shared" si="32"/>
        <v>656EPS010</v>
      </c>
      <c r="B60" s="413" t="str">
        <f t="shared" si="33"/>
        <v>656EPS016</v>
      </c>
      <c r="C60" s="413" t="str">
        <f t="shared" si="34"/>
        <v>656EPS037</v>
      </c>
      <c r="D60" s="413" t="str">
        <f t="shared" si="35"/>
        <v>656EPS002</v>
      </c>
      <c r="E60" s="413" t="str">
        <f t="shared" si="36"/>
        <v>656EPS044</v>
      </c>
      <c r="F60" s="413" t="str">
        <f t="shared" si="37"/>
        <v>656EPS023</v>
      </c>
      <c r="G60" s="413" t="str">
        <f t="shared" si="38"/>
        <v>656EPS005</v>
      </c>
      <c r="H60" s="413" t="str">
        <f t="shared" si="39"/>
        <v>656EPS018</v>
      </c>
      <c r="I60" s="413" t="str">
        <f t="shared" si="40"/>
        <v>656EAS016</v>
      </c>
      <c r="J60" s="413" t="str">
        <f t="shared" si="41"/>
        <v>656EAS027</v>
      </c>
      <c r="K60" s="413" t="str">
        <f t="shared" si="42"/>
        <v>656EPS017</v>
      </c>
      <c r="L60" s="413" t="str">
        <f t="shared" si="43"/>
        <v>656EPS033</v>
      </c>
      <c r="M60" s="413" t="str">
        <f t="shared" si="44"/>
        <v>656EPS001</v>
      </c>
      <c r="N60" s="413" t="str">
        <f t="shared" si="45"/>
        <v>656EPS008</v>
      </c>
      <c r="O60" s="413" t="str">
        <f t="shared" si="46"/>
        <v>656EPS040</v>
      </c>
      <c r="P60" s="413" t="str">
        <f t="shared" si="47"/>
        <v>656ESSC24</v>
      </c>
      <c r="Q60" s="413" t="e">
        <f>CONCATENATE(AA61,#REF!)</f>
        <v>#REF!</v>
      </c>
      <c r="R60" s="413" t="str">
        <f t="shared" si="48"/>
        <v>656ESSC91</v>
      </c>
      <c r="S60" s="413" t="str">
        <f t="shared" si="49"/>
        <v>656ESSC02</v>
      </c>
      <c r="T60" s="413" t="str">
        <f t="shared" si="50"/>
        <v>656ESSC62</v>
      </c>
      <c r="U60" s="413" t="e">
        <f>CONCATENATE(AA61,#REF!)</f>
        <v>#REF!</v>
      </c>
      <c r="V60" s="413" t="str">
        <f t="shared" si="51"/>
        <v>656EPSIC3</v>
      </c>
      <c r="W60" s="413" t="str">
        <f t="shared" si="52"/>
        <v>656CCFC55</v>
      </c>
      <c r="X60" s="413" t="e">
        <f>CONCATENATE(AA61,#REF!)</f>
        <v>#REF!</v>
      </c>
      <c r="Y60" s="720" t="s">
        <v>53</v>
      </c>
      <c r="Z60" s="720" t="s">
        <v>236</v>
      </c>
      <c r="AA60" s="720">
        <v>628</v>
      </c>
      <c r="AB60" s="708">
        <f>IFERROR(VLOOKUP(A59,$AX$8:$BB$949,5,0),0)</f>
        <v>0</v>
      </c>
      <c r="AC60" s="708">
        <f>IFERROR(VLOOKUP(B59,$AX$8:$BB$949,5,0),0)</f>
        <v>0</v>
      </c>
      <c r="AD60" s="708">
        <f>IFERROR(VLOOKUP(C59,$AX$8:$BB$949,5,0),0)</f>
        <v>152</v>
      </c>
      <c r="AE60" s="708">
        <f>IFERROR(VLOOKUP(D59,$AX$8:$BB$949,5,0),0)</f>
        <v>0</v>
      </c>
      <c r="AF60" s="708">
        <f>IFERROR(VLOOKUP(E59,$AX$8:$BB$949,5,0),0)</f>
        <v>548</v>
      </c>
      <c r="AG60" s="708">
        <f>IFERROR(VLOOKUP(F59,$AX$8:$BB$949,5,0),0)</f>
        <v>0</v>
      </c>
      <c r="AH60" s="708">
        <f>IFERROR(VLOOKUP(G59,$AX$8:$BB$949,5,0),0)</f>
        <v>2</v>
      </c>
      <c r="AI60" s="708">
        <f>IFERROR(VLOOKUP(H59,$AX$8:$BB$949,5,0),0)</f>
        <v>0</v>
      </c>
      <c r="AJ60" s="708">
        <f>IFERROR(VLOOKUP(I59,$AX$8:$BB$949,5,0),0)</f>
        <v>0</v>
      </c>
      <c r="AK60" s="708">
        <f>IFERROR(VLOOKUP(J59,$AX$8:$BB$949,5,0),0)</f>
        <v>0</v>
      </c>
      <c r="AL60" s="708">
        <f>IFERROR(VLOOKUP(K59,$AX$8:$BB$949,5,0),0)</f>
        <v>0</v>
      </c>
      <c r="AM60" s="708">
        <f>IFERROR(VLOOKUP(L59,$AX$8:$BB$949,5,0),0)</f>
        <v>0</v>
      </c>
      <c r="AN60" s="708">
        <f>IFERROR(VLOOKUP(M59,$AX$8:$BB$949,5,0),0)</f>
        <v>0</v>
      </c>
      <c r="AO60" s="708">
        <f>IFERROR(VLOOKUP(N59,$AX$8:$BB$949,5,0),0)</f>
        <v>0</v>
      </c>
      <c r="AP60" s="708">
        <f>IFERROR(VLOOKUP(O59,$AX$8:$BB$949,5,0),0)</f>
        <v>97</v>
      </c>
      <c r="AQ60" s="708">
        <f>IFERROR(VLOOKUP(P59,$AX$8:$BB$949,5,0),0)</f>
        <v>0</v>
      </c>
      <c r="AR60" s="708">
        <f>IFERROR(VLOOKUP(R59,$AX$8:$BB$949,5,0),0)</f>
        <v>5</v>
      </c>
      <c r="AS60" s="708">
        <f>IFERROR(VLOOKUP(S59,$AX$8:$BB$949,5,0),0)</f>
        <v>0</v>
      </c>
      <c r="AT60" s="708">
        <f>IFERROR(VLOOKUP(T59,$AX$8:$BB$949,5,0),0)</f>
        <v>0</v>
      </c>
      <c r="AU60" s="708">
        <f>IFERROR(VLOOKUP(V59,$AX$8:$BB$949,5,0),0)</f>
        <v>0</v>
      </c>
      <c r="AV60" s="708">
        <f>IFERROR(VLOOKUP(W59,$AX$8:$BB$949,5,0),0)</f>
        <v>2</v>
      </c>
      <c r="AW60" s="734">
        <f>SUM(AB60:AV60)</f>
        <v>806</v>
      </c>
      <c r="AX60" s="419" t="str">
        <f t="shared" si="28"/>
        <v>250EPS037</v>
      </c>
      <c r="AY60" s="491" t="s">
        <v>255</v>
      </c>
      <c r="AZ60" s="493">
        <v>250</v>
      </c>
      <c r="BA60" s="491" t="s">
        <v>203</v>
      </c>
      <c r="BB60" s="492">
        <v>593</v>
      </c>
    </row>
    <row r="61" spans="1:54" ht="15" customHeight="1">
      <c r="A61" s="413" t="str">
        <f t="shared" si="32"/>
        <v>761EPS010</v>
      </c>
      <c r="B61" s="413" t="str">
        <f t="shared" si="33"/>
        <v>761EPS016</v>
      </c>
      <c r="C61" s="413" t="str">
        <f t="shared" si="34"/>
        <v>761EPS037</v>
      </c>
      <c r="D61" s="413" t="str">
        <f t="shared" si="35"/>
        <v>761EPS002</v>
      </c>
      <c r="E61" s="413" t="str">
        <f t="shared" si="36"/>
        <v>761EPS044</v>
      </c>
      <c r="F61" s="413" t="str">
        <f t="shared" si="37"/>
        <v>761EPS023</v>
      </c>
      <c r="G61" s="413" t="str">
        <f t="shared" si="38"/>
        <v>761EPS005</v>
      </c>
      <c r="H61" s="413" t="str">
        <f t="shared" si="39"/>
        <v>761EPS018</v>
      </c>
      <c r="I61" s="413" t="str">
        <f t="shared" si="40"/>
        <v>761EAS016</v>
      </c>
      <c r="J61" s="413" t="str">
        <f t="shared" si="41"/>
        <v>761EAS027</v>
      </c>
      <c r="K61" s="413" t="str">
        <f t="shared" si="42"/>
        <v>761EPS017</v>
      </c>
      <c r="L61" s="413" t="str">
        <f t="shared" si="43"/>
        <v>761EPS033</v>
      </c>
      <c r="M61" s="413" t="str">
        <f t="shared" si="44"/>
        <v>761EPS001</v>
      </c>
      <c r="N61" s="413" t="str">
        <f t="shared" si="45"/>
        <v>761EPS008</v>
      </c>
      <c r="O61" s="413" t="str">
        <f t="shared" si="46"/>
        <v>761EPS040</v>
      </c>
      <c r="P61" s="413" t="str">
        <f t="shared" si="47"/>
        <v>761ESSC24</v>
      </c>
      <c r="Q61" s="413" t="e">
        <f>CONCATENATE(AA62,#REF!)</f>
        <v>#REF!</v>
      </c>
      <c r="R61" s="413" t="str">
        <f t="shared" si="48"/>
        <v>761ESSC91</v>
      </c>
      <c r="S61" s="413" t="str">
        <f t="shared" si="49"/>
        <v>761ESSC02</v>
      </c>
      <c r="T61" s="413" t="str">
        <f t="shared" si="50"/>
        <v>761ESSC62</v>
      </c>
      <c r="U61" s="413" t="e">
        <f>CONCATENATE(AA62,#REF!)</f>
        <v>#REF!</v>
      </c>
      <c r="V61" s="413" t="str">
        <f t="shared" si="51"/>
        <v>761EPSIC3</v>
      </c>
      <c r="W61" s="413" t="str">
        <f t="shared" si="52"/>
        <v>761CCFC55</v>
      </c>
      <c r="X61" s="413" t="e">
        <f>CONCATENATE(AA62,#REF!)</f>
        <v>#REF!</v>
      </c>
      <c r="Y61" s="720" t="s">
        <v>135</v>
      </c>
      <c r="Z61" s="720" t="s">
        <v>236</v>
      </c>
      <c r="AA61" s="720">
        <v>656</v>
      </c>
      <c r="AB61" s="708">
        <f>IFERROR(VLOOKUP(A60,$AX$8:$BB$949,5,0),0)</f>
        <v>0</v>
      </c>
      <c r="AC61" s="708">
        <f>IFERROR(VLOOKUP(B60,$AX$8:$BB$949,5,0),0)</f>
        <v>1</v>
      </c>
      <c r="AD61" s="708">
        <f>IFERROR(VLOOKUP(C60,$AX$8:$BB$949,5,0),0)</f>
        <v>1306</v>
      </c>
      <c r="AE61" s="708">
        <f>IFERROR(VLOOKUP(D60,$AX$8:$BB$949,5,0),0)</f>
        <v>0</v>
      </c>
      <c r="AF61" s="708">
        <f>IFERROR(VLOOKUP(E60,$AX$8:$BB$949,5,0),0)</f>
        <v>3015</v>
      </c>
      <c r="AG61" s="708">
        <f>IFERROR(VLOOKUP(F60,$AX$8:$BB$949,5,0),0)</f>
        <v>0</v>
      </c>
      <c r="AH61" s="708">
        <f>IFERROR(VLOOKUP(G60,$AX$8:$BB$949,5,0),0)</f>
        <v>0</v>
      </c>
      <c r="AI61" s="708">
        <f>IFERROR(VLOOKUP(H60,$AX$8:$BB$949,5,0),0)</f>
        <v>0</v>
      </c>
      <c r="AJ61" s="708">
        <f>IFERROR(VLOOKUP(I60,$AX$8:$BB$949,5,0),0)</f>
        <v>3</v>
      </c>
      <c r="AK61" s="708">
        <f>IFERROR(VLOOKUP(J60,$AX$8:$BB$949,5,0),0)</f>
        <v>0</v>
      </c>
      <c r="AL61" s="708">
        <f>IFERROR(VLOOKUP(K60,$AX$8:$BB$949,5,0),0)</f>
        <v>0</v>
      </c>
      <c r="AM61" s="708">
        <f>IFERROR(VLOOKUP(L60,$AX$8:$BB$949,5,0),0)</f>
        <v>0</v>
      </c>
      <c r="AN61" s="708">
        <f>IFERROR(VLOOKUP(M60,$AX$8:$BB$949,5,0),0)</f>
        <v>0</v>
      </c>
      <c r="AO61" s="708">
        <f>IFERROR(VLOOKUP(N60,$AX$8:$BB$949,5,0),0)</f>
        <v>0</v>
      </c>
      <c r="AP61" s="708">
        <f>IFERROR(VLOOKUP(O60,$AX$8:$BB$949,5,0),0)</f>
        <v>243</v>
      </c>
      <c r="AQ61" s="708">
        <f>IFERROR(VLOOKUP(P60,$AX$8:$BB$949,5,0),0)</f>
        <v>0</v>
      </c>
      <c r="AR61" s="708">
        <f>IFERROR(VLOOKUP(R60,$AX$8:$BB$949,5,0),0)</f>
        <v>10</v>
      </c>
      <c r="AS61" s="708">
        <f>IFERROR(VLOOKUP(S60,$AX$8:$BB$949,5,0),0)</f>
        <v>0</v>
      </c>
      <c r="AT61" s="708">
        <f>IFERROR(VLOOKUP(T60,$AX$8:$BB$949,5,0),0)</f>
        <v>0</v>
      </c>
      <c r="AU61" s="708">
        <f>IFERROR(VLOOKUP(V60,$AX$8:$BB$949,5,0),0)</f>
        <v>0</v>
      </c>
      <c r="AV61" s="708">
        <f>IFERROR(VLOOKUP(W60,$AX$8:$BB$949,5,0),0)</f>
        <v>0</v>
      </c>
      <c r="AW61" s="734">
        <f>SUM(AB61:AV61)</f>
        <v>4578</v>
      </c>
      <c r="AX61" s="419" t="str">
        <f t="shared" si="28"/>
        <v>250EPS040</v>
      </c>
      <c r="AY61" s="491" t="s">
        <v>255</v>
      </c>
      <c r="AZ61" s="493">
        <v>250</v>
      </c>
      <c r="BA61" s="491" t="s">
        <v>891</v>
      </c>
      <c r="BB61" s="492">
        <v>52</v>
      </c>
    </row>
    <row r="62" spans="1:54" ht="15" customHeight="1">
      <c r="A62" s="413" t="str">
        <f t="shared" si="32"/>
        <v>842EPS010</v>
      </c>
      <c r="B62" s="413" t="str">
        <f t="shared" si="33"/>
        <v>842EPS016</v>
      </c>
      <c r="C62" s="413" t="str">
        <f t="shared" si="34"/>
        <v>842EPS037</v>
      </c>
      <c r="D62" s="413" t="str">
        <f t="shared" si="35"/>
        <v>842EPS002</v>
      </c>
      <c r="E62" s="413" t="str">
        <f t="shared" si="36"/>
        <v>842EPS044</v>
      </c>
      <c r="F62" s="413" t="str">
        <f t="shared" si="37"/>
        <v>842EPS023</v>
      </c>
      <c r="G62" s="413" t="str">
        <f t="shared" si="38"/>
        <v>842EPS005</v>
      </c>
      <c r="H62" s="413" t="str">
        <f t="shared" si="39"/>
        <v>842EPS018</v>
      </c>
      <c r="I62" s="413" t="str">
        <f t="shared" si="40"/>
        <v>842EAS016</v>
      </c>
      <c r="J62" s="413" t="str">
        <f t="shared" si="41"/>
        <v>842EAS027</v>
      </c>
      <c r="K62" s="413" t="str">
        <f t="shared" si="42"/>
        <v>842EPS017</v>
      </c>
      <c r="L62" s="413" t="str">
        <f t="shared" si="43"/>
        <v>842EPS033</v>
      </c>
      <c r="M62" s="413" t="str">
        <f t="shared" si="44"/>
        <v>842EPS001</v>
      </c>
      <c r="N62" s="413" t="str">
        <f t="shared" si="45"/>
        <v>842EPS008</v>
      </c>
      <c r="O62" s="413" t="str">
        <f t="shared" si="46"/>
        <v>842EPS040</v>
      </c>
      <c r="P62" s="413" t="str">
        <f t="shared" si="47"/>
        <v>842ESSC24</v>
      </c>
      <c r="Q62" s="413" t="e">
        <f>CONCATENATE(AA63,#REF!)</f>
        <v>#REF!</v>
      </c>
      <c r="R62" s="413" t="str">
        <f t="shared" si="48"/>
        <v>842ESSC91</v>
      </c>
      <c r="S62" s="413" t="str">
        <f t="shared" si="49"/>
        <v>842ESSC02</v>
      </c>
      <c r="T62" s="413" t="str">
        <f t="shared" si="50"/>
        <v>842ESSC62</v>
      </c>
      <c r="U62" s="413" t="e">
        <f>CONCATENATE(AA63,#REF!)</f>
        <v>#REF!</v>
      </c>
      <c r="V62" s="413" t="str">
        <f t="shared" si="51"/>
        <v>842EPSIC3</v>
      </c>
      <c r="W62" s="413" t="str">
        <f t="shared" si="52"/>
        <v>842CCFC55</v>
      </c>
      <c r="X62" s="413" t="e">
        <f>CONCATENATE(AA63,#REF!)</f>
        <v>#REF!</v>
      </c>
      <c r="Y62" s="720" t="s">
        <v>98</v>
      </c>
      <c r="Z62" s="720" t="s">
        <v>236</v>
      </c>
      <c r="AA62" s="720">
        <v>761</v>
      </c>
      <c r="AB62" s="708">
        <f>IFERROR(VLOOKUP(A61,$AX$8:$BB$949,5,0),0)</f>
        <v>0</v>
      </c>
      <c r="AC62" s="708">
        <f>IFERROR(VLOOKUP(B61,$AX$8:$BB$949,5,0),0)</f>
        <v>0</v>
      </c>
      <c r="AD62" s="708">
        <f>IFERROR(VLOOKUP(C61,$AX$8:$BB$949,5,0),0)</f>
        <v>543</v>
      </c>
      <c r="AE62" s="708">
        <f>IFERROR(VLOOKUP(D61,$AX$8:$BB$949,5,0),0)</f>
        <v>0</v>
      </c>
      <c r="AF62" s="708">
        <f>IFERROR(VLOOKUP(E61,$AX$8:$BB$949,5,0),0)</f>
        <v>2030</v>
      </c>
      <c r="AG62" s="708">
        <f>IFERROR(VLOOKUP(F61,$AX$8:$BB$949,5,0),0)</f>
        <v>0</v>
      </c>
      <c r="AH62" s="708">
        <f>IFERROR(VLOOKUP(G61,$AX$8:$BB$949,5,0),0)</f>
        <v>0</v>
      </c>
      <c r="AI62" s="708">
        <f>IFERROR(VLOOKUP(H61,$AX$8:$BB$949,5,0),0)</f>
        <v>0</v>
      </c>
      <c r="AJ62" s="708">
        <f>IFERROR(VLOOKUP(I61,$AX$8:$BB$949,5,0),0)</f>
        <v>3</v>
      </c>
      <c r="AK62" s="708">
        <f>IFERROR(VLOOKUP(J61,$AX$8:$BB$949,5,0),0)</f>
        <v>0</v>
      </c>
      <c r="AL62" s="708">
        <f>IFERROR(VLOOKUP(K61,$AX$8:$BB$949,5,0),0)</f>
        <v>0</v>
      </c>
      <c r="AM62" s="708">
        <f>IFERROR(VLOOKUP(L61,$AX$8:$BB$949,5,0),0)</f>
        <v>0</v>
      </c>
      <c r="AN62" s="708">
        <f>IFERROR(VLOOKUP(M61,$AX$8:$BB$949,5,0),0)</f>
        <v>0</v>
      </c>
      <c r="AO62" s="708">
        <f>IFERROR(VLOOKUP(N61,$AX$8:$BB$949,5,0),0)</f>
        <v>0</v>
      </c>
      <c r="AP62" s="708">
        <f>IFERROR(VLOOKUP(O61,$AX$8:$BB$949,5,0),0)</f>
        <v>255</v>
      </c>
      <c r="AQ62" s="708">
        <f>IFERROR(VLOOKUP(P61,$AX$8:$BB$949,5,0),0)</f>
        <v>0</v>
      </c>
      <c r="AR62" s="708">
        <f>IFERROR(VLOOKUP(R61,$AX$8:$BB$949,5,0),0)</f>
        <v>0</v>
      </c>
      <c r="AS62" s="708">
        <f>IFERROR(VLOOKUP(S61,$AX$8:$BB$949,5,0),0)</f>
        <v>0</v>
      </c>
      <c r="AT62" s="708">
        <f>IFERROR(VLOOKUP(T61,$AX$8:$BB$949,5,0),0)</f>
        <v>0</v>
      </c>
      <c r="AU62" s="708">
        <f>IFERROR(VLOOKUP(V61,$AX$8:$BB$949,5,0),0)</f>
        <v>0</v>
      </c>
      <c r="AV62" s="708">
        <f>IFERROR(VLOOKUP(W61,$AX$8:$BB$949,5,0),0)</f>
        <v>0</v>
      </c>
      <c r="AW62" s="734">
        <f>SUM(AB62:AV62)</f>
        <v>2831</v>
      </c>
      <c r="AX62" s="419" t="str">
        <f t="shared" si="28"/>
        <v>250EPS044</v>
      </c>
      <c r="AY62" s="491" t="s">
        <v>255</v>
      </c>
      <c r="AZ62" s="493">
        <v>250</v>
      </c>
      <c r="BA62" s="491" t="s">
        <v>1071</v>
      </c>
      <c r="BB62" s="492">
        <v>7356</v>
      </c>
    </row>
    <row r="63" spans="1:54" ht="15" customHeight="1">
      <c r="A63" s="413" t="str">
        <f t="shared" si="32"/>
        <v>EPS010</v>
      </c>
      <c r="B63" s="413" t="str">
        <f t="shared" si="33"/>
        <v>EPS016</v>
      </c>
      <c r="C63" s="413" t="str">
        <f t="shared" si="34"/>
        <v>EPS037</v>
      </c>
      <c r="D63" s="413" t="str">
        <f t="shared" si="35"/>
        <v>EPS002</v>
      </c>
      <c r="E63" s="413" t="str">
        <f t="shared" si="36"/>
        <v>EPS044</v>
      </c>
      <c r="F63" s="413" t="str">
        <f t="shared" si="37"/>
        <v>EPS023</v>
      </c>
      <c r="G63" s="413" t="str">
        <f t="shared" si="38"/>
        <v>EPS005</v>
      </c>
      <c r="H63" s="413" t="str">
        <f t="shared" si="39"/>
        <v>EPS018</v>
      </c>
      <c r="I63" s="413" t="str">
        <f t="shared" si="40"/>
        <v>EAS016</v>
      </c>
      <c r="J63" s="413" t="str">
        <f t="shared" si="41"/>
        <v>EAS027</v>
      </c>
      <c r="K63" s="413" t="str">
        <f t="shared" si="42"/>
        <v>EPS017</v>
      </c>
      <c r="L63" s="413" t="str">
        <f t="shared" si="43"/>
        <v>EPS033</v>
      </c>
      <c r="M63" s="413" t="str">
        <f t="shared" si="44"/>
        <v>EPS001</v>
      </c>
      <c r="N63" s="413" t="str">
        <f t="shared" si="45"/>
        <v>EPS008</v>
      </c>
      <c r="O63" s="413" t="str">
        <f t="shared" si="46"/>
        <v>EPS040</v>
      </c>
      <c r="P63" s="413" t="str">
        <f t="shared" si="47"/>
        <v>ESSC24</v>
      </c>
      <c r="Q63" s="413" t="e">
        <f>CONCATENATE(AA64,#REF!)</f>
        <v>#REF!</v>
      </c>
      <c r="R63" s="413" t="str">
        <f t="shared" si="48"/>
        <v>ESSC91</v>
      </c>
      <c r="S63" s="413" t="str">
        <f t="shared" si="49"/>
        <v>ESSC02</v>
      </c>
      <c r="T63" s="413" t="str">
        <f t="shared" si="50"/>
        <v>ESSC62</v>
      </c>
      <c r="U63" s="413" t="e">
        <f>CONCATENATE(AA64,#REF!)</f>
        <v>#REF!</v>
      </c>
      <c r="V63" s="413" t="str">
        <f t="shared" si="51"/>
        <v>EPSIC3</v>
      </c>
      <c r="W63" s="413" t="str">
        <f t="shared" si="52"/>
        <v>CCFC55</v>
      </c>
      <c r="X63" s="413" t="e">
        <f>CONCATENATE(AA64,#REF!)</f>
        <v>#REF!</v>
      </c>
      <c r="Y63" s="720" t="s">
        <v>101</v>
      </c>
      <c r="Z63" s="720" t="s">
        <v>236</v>
      </c>
      <c r="AA63" s="720">
        <v>842</v>
      </c>
      <c r="AB63" s="708">
        <f>IFERROR(VLOOKUP(A62,$AX$8:$BB$949,5,0),0)</f>
        <v>0</v>
      </c>
      <c r="AC63" s="708">
        <f>IFERROR(VLOOKUP(B62,$AX$8:$BB$949,5,0),0)</f>
        <v>0</v>
      </c>
      <c r="AD63" s="708">
        <f>IFERROR(VLOOKUP(C62,$AX$8:$BB$949,5,0),0)</f>
        <v>112</v>
      </c>
      <c r="AE63" s="708">
        <f>IFERROR(VLOOKUP(D62,$AX$8:$BB$949,5,0),0)</f>
        <v>0</v>
      </c>
      <c r="AF63" s="708">
        <f>IFERROR(VLOOKUP(E62,$AX$8:$BB$949,5,0),0)</f>
        <v>290</v>
      </c>
      <c r="AG63" s="708">
        <f>IFERROR(VLOOKUP(F62,$AX$8:$BB$949,5,0),0)</f>
        <v>0</v>
      </c>
      <c r="AH63" s="708">
        <f>IFERROR(VLOOKUP(G62,$AX$8:$BB$949,5,0),0)</f>
        <v>0</v>
      </c>
      <c r="AI63" s="708">
        <f>IFERROR(VLOOKUP(H62,$AX$8:$BB$949,5,0),0)</f>
        <v>0</v>
      </c>
      <c r="AJ63" s="708">
        <f>IFERROR(VLOOKUP(I62,$AX$8:$BB$949,5,0),0)</f>
        <v>0</v>
      </c>
      <c r="AK63" s="708">
        <f>IFERROR(VLOOKUP(J62,$AX$8:$BB$949,5,0),0)</f>
        <v>0</v>
      </c>
      <c r="AL63" s="708">
        <f>IFERROR(VLOOKUP(K62,$AX$8:$BB$949,5,0),0)</f>
        <v>0</v>
      </c>
      <c r="AM63" s="708">
        <f>IFERROR(VLOOKUP(L62,$AX$8:$BB$949,5,0),0)</f>
        <v>0</v>
      </c>
      <c r="AN63" s="708">
        <f>IFERROR(VLOOKUP(M62,$AX$8:$BB$949,5,0),0)</f>
        <v>0</v>
      </c>
      <c r="AO63" s="708">
        <f>IFERROR(VLOOKUP(N62,$AX$8:$BB$949,5,0),0)</f>
        <v>0</v>
      </c>
      <c r="AP63" s="708">
        <f>IFERROR(VLOOKUP(O62,$AX$8:$BB$949,5,0),0)</f>
        <v>0</v>
      </c>
      <c r="AQ63" s="708">
        <f>IFERROR(VLOOKUP(P62,$AX$8:$BB$949,5,0),0)</f>
        <v>163</v>
      </c>
      <c r="AR63" s="708">
        <f>IFERROR(VLOOKUP(R62,$AX$8:$BB$949,5,0),0)</f>
        <v>0</v>
      </c>
      <c r="AS63" s="708">
        <f>IFERROR(VLOOKUP(S62,$AX$8:$BB$949,5,0),0)</f>
        <v>0</v>
      </c>
      <c r="AT63" s="708">
        <f>IFERROR(VLOOKUP(T62,$AX$8:$BB$949,5,0),0)</f>
        <v>0</v>
      </c>
      <c r="AU63" s="708">
        <f>IFERROR(VLOOKUP(V62,$AX$8:$BB$949,5,0),0)</f>
        <v>1</v>
      </c>
      <c r="AV63" s="708">
        <f>IFERROR(VLOOKUP(W62,$AX$8:$BB$949,5,0),0)</f>
        <v>0</v>
      </c>
      <c r="AW63" s="734">
        <f>SUM(AB63:AV63)</f>
        <v>566</v>
      </c>
      <c r="AX63" s="419" t="str">
        <f t="shared" si="28"/>
        <v>250EPSIC3</v>
      </c>
      <c r="AY63" s="491" t="s">
        <v>255</v>
      </c>
      <c r="AZ63" s="493">
        <v>250</v>
      </c>
      <c r="BA63" s="491" t="s">
        <v>636</v>
      </c>
      <c r="BB63" s="492">
        <v>8</v>
      </c>
    </row>
    <row r="64" spans="1:54" ht="15" customHeight="1">
      <c r="A64" s="413" t="str">
        <f t="shared" si="32"/>
        <v>38EPS010</v>
      </c>
      <c r="B64" s="413" t="str">
        <f t="shared" si="33"/>
        <v>38EPS016</v>
      </c>
      <c r="C64" s="413" t="str">
        <f t="shared" si="34"/>
        <v>38EPS037</v>
      </c>
      <c r="D64" s="413" t="str">
        <f t="shared" si="35"/>
        <v>38EPS002</v>
      </c>
      <c r="E64" s="413" t="str">
        <f t="shared" si="36"/>
        <v>38EPS044</v>
      </c>
      <c r="F64" s="413" t="str">
        <f t="shared" si="37"/>
        <v>38EPS023</v>
      </c>
      <c r="G64" s="413" t="str">
        <f t="shared" si="38"/>
        <v>38EPS005</v>
      </c>
      <c r="H64" s="413" t="str">
        <f t="shared" si="39"/>
        <v>38EPS018</v>
      </c>
      <c r="I64" s="413" t="str">
        <f t="shared" si="40"/>
        <v>38EAS016</v>
      </c>
      <c r="J64" s="413" t="str">
        <f t="shared" si="41"/>
        <v>38EAS027</v>
      </c>
      <c r="K64" s="413" t="str">
        <f t="shared" si="42"/>
        <v>38EPS017</v>
      </c>
      <c r="L64" s="413" t="str">
        <f t="shared" si="43"/>
        <v>38EPS033</v>
      </c>
      <c r="M64" s="413" t="str">
        <f t="shared" si="44"/>
        <v>38EPS001</v>
      </c>
      <c r="N64" s="413" t="str">
        <f t="shared" si="45"/>
        <v>38EPS008</v>
      </c>
      <c r="O64" s="413" t="str">
        <f t="shared" si="46"/>
        <v>38EPS040</v>
      </c>
      <c r="P64" s="413" t="str">
        <f t="shared" si="47"/>
        <v>38ESSC24</v>
      </c>
      <c r="Q64" s="413" t="e">
        <f>CONCATENATE(AA65,#REF!)</f>
        <v>#REF!</v>
      </c>
      <c r="R64" s="413" t="str">
        <f t="shared" si="48"/>
        <v>38ESSC91</v>
      </c>
      <c r="S64" s="413" t="str">
        <f t="shared" si="49"/>
        <v>38ESSC02</v>
      </c>
      <c r="T64" s="413" t="str">
        <f t="shared" si="50"/>
        <v>38ESSC62</v>
      </c>
      <c r="U64" s="413" t="e">
        <f>CONCATENATE(AA65,#REF!)</f>
        <v>#REF!</v>
      </c>
      <c r="V64" s="413" t="str">
        <f t="shared" si="51"/>
        <v>38EPSIC3</v>
      </c>
      <c r="W64" s="413" t="str">
        <f t="shared" si="52"/>
        <v>38CCFC55</v>
      </c>
      <c r="X64" s="413" t="e">
        <f>CONCATENATE(AA65,#REF!)</f>
        <v>#REF!</v>
      </c>
      <c r="Y64" s="718" t="s">
        <v>239</v>
      </c>
      <c r="Z64" s="721"/>
      <c r="AA64" s="717"/>
      <c r="AB64" s="710">
        <f>SUM(AB65:AB81)</f>
        <v>15500</v>
      </c>
      <c r="AC64" s="710">
        <f t="shared" ref="AC64:AV64" si="54">SUM(AC65:AC81)</f>
        <v>24534</v>
      </c>
      <c r="AD64" s="710">
        <f t="shared" si="54"/>
        <v>11727</v>
      </c>
      <c r="AE64" s="710">
        <f t="shared" si="54"/>
        <v>3575</v>
      </c>
      <c r="AF64" s="710">
        <f t="shared" si="54"/>
        <v>19478</v>
      </c>
      <c r="AG64" s="710">
        <f t="shared" si="54"/>
        <v>0</v>
      </c>
      <c r="AH64" s="710">
        <f t="shared" si="54"/>
        <v>7</v>
      </c>
      <c r="AI64" s="710">
        <f t="shared" si="54"/>
        <v>1</v>
      </c>
      <c r="AJ64" s="710">
        <f t="shared" si="54"/>
        <v>200</v>
      </c>
      <c r="AK64" s="710">
        <f t="shared" si="54"/>
        <v>0</v>
      </c>
      <c r="AL64" s="710">
        <f t="shared" si="54"/>
        <v>0</v>
      </c>
      <c r="AM64" s="710">
        <f t="shared" si="54"/>
        <v>0</v>
      </c>
      <c r="AN64" s="710">
        <f t="shared" si="54"/>
        <v>0</v>
      </c>
      <c r="AO64" s="710">
        <f t="shared" si="54"/>
        <v>0</v>
      </c>
      <c r="AP64" s="710">
        <f t="shared" si="54"/>
        <v>4975</v>
      </c>
      <c r="AQ64" s="710">
        <f t="shared" si="54"/>
        <v>1350</v>
      </c>
      <c r="AR64" s="710">
        <f t="shared" si="54"/>
        <v>0</v>
      </c>
      <c r="AS64" s="710">
        <f t="shared" si="54"/>
        <v>4</v>
      </c>
      <c r="AT64" s="710">
        <f t="shared" si="54"/>
        <v>0</v>
      </c>
      <c r="AU64" s="710">
        <f t="shared" si="54"/>
        <v>0</v>
      </c>
      <c r="AV64" s="710">
        <f t="shared" si="54"/>
        <v>0</v>
      </c>
      <c r="AW64" s="733">
        <f>SUM(AB64:AV64)</f>
        <v>81351</v>
      </c>
      <c r="AX64" s="419" t="str">
        <f t="shared" si="28"/>
        <v>250ESSC02</v>
      </c>
      <c r="AY64" s="491" t="s">
        <v>255</v>
      </c>
      <c r="AZ64" s="493">
        <v>250</v>
      </c>
      <c r="BA64" s="491" t="s">
        <v>650</v>
      </c>
      <c r="BB64" s="492">
        <v>1</v>
      </c>
    </row>
    <row r="65" spans="1:54" ht="15" customHeight="1">
      <c r="A65" s="413" t="str">
        <f t="shared" si="32"/>
        <v>86EPS010</v>
      </c>
      <c r="B65" s="413" t="str">
        <f t="shared" si="33"/>
        <v>86EPS016</v>
      </c>
      <c r="C65" s="413" t="str">
        <f t="shared" si="34"/>
        <v>86EPS037</v>
      </c>
      <c r="D65" s="413" t="str">
        <f t="shared" si="35"/>
        <v>86EPS002</v>
      </c>
      <c r="E65" s="413" t="str">
        <f t="shared" si="36"/>
        <v>86EPS044</v>
      </c>
      <c r="F65" s="413" t="str">
        <f t="shared" si="37"/>
        <v>86EPS023</v>
      </c>
      <c r="G65" s="413" t="str">
        <f t="shared" si="38"/>
        <v>86EPS005</v>
      </c>
      <c r="H65" s="413" t="str">
        <f t="shared" si="39"/>
        <v>86EPS018</v>
      </c>
      <c r="I65" s="413" t="str">
        <f t="shared" si="40"/>
        <v>86EAS016</v>
      </c>
      <c r="J65" s="413" t="str">
        <f t="shared" si="41"/>
        <v>86EAS027</v>
      </c>
      <c r="K65" s="413" t="str">
        <f t="shared" si="42"/>
        <v>86EPS017</v>
      </c>
      <c r="L65" s="413" t="str">
        <f t="shared" si="43"/>
        <v>86EPS033</v>
      </c>
      <c r="M65" s="413" t="str">
        <f t="shared" si="44"/>
        <v>86EPS001</v>
      </c>
      <c r="N65" s="413" t="str">
        <f t="shared" si="45"/>
        <v>86EPS008</v>
      </c>
      <c r="O65" s="413" t="str">
        <f t="shared" si="46"/>
        <v>86EPS040</v>
      </c>
      <c r="P65" s="413" t="str">
        <f t="shared" si="47"/>
        <v>86ESSC24</v>
      </c>
      <c r="Q65" s="413" t="e">
        <f>CONCATENATE(AA66,#REF!)</f>
        <v>#REF!</v>
      </c>
      <c r="R65" s="413" t="str">
        <f t="shared" si="48"/>
        <v>86ESSC91</v>
      </c>
      <c r="S65" s="413" t="str">
        <f t="shared" si="49"/>
        <v>86ESSC02</v>
      </c>
      <c r="T65" s="413" t="str">
        <f t="shared" si="50"/>
        <v>86ESSC62</v>
      </c>
      <c r="U65" s="413" t="e">
        <f>CONCATENATE(AA66,#REF!)</f>
        <v>#REF!</v>
      </c>
      <c r="V65" s="413" t="str">
        <f t="shared" si="51"/>
        <v>86EPSIC3</v>
      </c>
      <c r="W65" s="413" t="str">
        <f t="shared" si="52"/>
        <v>86CCFC55</v>
      </c>
      <c r="X65" s="413" t="e">
        <f>CONCATENATE(AA66,#REF!)</f>
        <v>#REF!</v>
      </c>
      <c r="Y65" s="720" t="s">
        <v>66</v>
      </c>
      <c r="Z65" s="720" t="s">
        <v>239</v>
      </c>
      <c r="AA65" s="720">
        <v>38</v>
      </c>
      <c r="AB65" s="708">
        <f>IFERROR(VLOOKUP(A64,$AX$8:$BB$949,5,0),0)</f>
        <v>0</v>
      </c>
      <c r="AC65" s="708">
        <f>IFERROR(VLOOKUP(B64,$AX$8:$BB$949,5,0),0)</f>
        <v>0</v>
      </c>
      <c r="AD65" s="708">
        <f>IFERROR(VLOOKUP(C64,$AX$8:$BB$949,5,0),0)</f>
        <v>357</v>
      </c>
      <c r="AE65" s="708">
        <f>IFERROR(VLOOKUP(D64,$AX$8:$BB$949,5,0),0)</f>
        <v>0</v>
      </c>
      <c r="AF65" s="708">
        <f>IFERROR(VLOOKUP(E64,$AX$8:$BB$949,5,0),0)</f>
        <v>347</v>
      </c>
      <c r="AG65" s="708">
        <f>IFERROR(VLOOKUP(F64,$AX$8:$BB$949,5,0),0)</f>
        <v>0</v>
      </c>
      <c r="AH65" s="708">
        <f>IFERROR(VLOOKUP(G64,$AX$8:$BB$949,5,0),0)</f>
        <v>0</v>
      </c>
      <c r="AI65" s="708">
        <f>IFERROR(VLOOKUP(H64,$AX$8:$BB$949,5,0),0)</f>
        <v>0</v>
      </c>
      <c r="AJ65" s="708">
        <f>IFERROR(VLOOKUP(I64,$AX$8:$BB$949,5,0),0)</f>
        <v>2</v>
      </c>
      <c r="AK65" s="708">
        <f>IFERROR(VLOOKUP(J64,$AX$8:$BB$949,5,0),0)</f>
        <v>0</v>
      </c>
      <c r="AL65" s="708">
        <f>IFERROR(VLOOKUP(K64,$AX$8:$BB$949,5,0),0)</f>
        <v>0</v>
      </c>
      <c r="AM65" s="708">
        <f>IFERROR(VLOOKUP(L64,$AX$8:$BB$949,5,0),0)</f>
        <v>0</v>
      </c>
      <c r="AN65" s="708">
        <f>IFERROR(VLOOKUP(M64,$AX$8:$BB$949,5,0),0)</f>
        <v>0</v>
      </c>
      <c r="AO65" s="708">
        <f>IFERROR(VLOOKUP(N64,$AX$8:$BB$949,5,0),0)</f>
        <v>0</v>
      </c>
      <c r="AP65" s="708">
        <f>IFERROR(VLOOKUP(O64,$AX$8:$BB$949,5,0),0)</f>
        <v>0</v>
      </c>
      <c r="AQ65" s="708">
        <f>IFERROR(VLOOKUP(P64,$AX$8:$BB$949,5,0),0)</f>
        <v>262</v>
      </c>
      <c r="AR65" s="708">
        <f>IFERROR(VLOOKUP(R64,$AX$8:$BB$949,5,0),0)</f>
        <v>0</v>
      </c>
      <c r="AS65" s="708">
        <f>IFERROR(VLOOKUP(S64,$AX$8:$BB$949,5,0),0)</f>
        <v>0</v>
      </c>
      <c r="AT65" s="708">
        <f>IFERROR(VLOOKUP(T64,$AX$8:$BB$949,5,0),0)</f>
        <v>0</v>
      </c>
      <c r="AU65" s="708">
        <f>IFERROR(VLOOKUP(V64,$AX$8:$BB$949,5,0),0)</f>
        <v>0</v>
      </c>
      <c r="AV65" s="708">
        <f>IFERROR(VLOOKUP(W64,$AX$8:$BB$949,5,0),0)</f>
        <v>0</v>
      </c>
      <c r="AW65" s="734">
        <f>SUM(AB65:AV65)</f>
        <v>968</v>
      </c>
      <c r="AX65" s="419" t="str">
        <f t="shared" si="28"/>
        <v>250ESSC24</v>
      </c>
      <c r="AY65" s="491" t="s">
        <v>255</v>
      </c>
      <c r="AZ65" s="493">
        <v>250</v>
      </c>
      <c r="BA65" s="491" t="s">
        <v>652</v>
      </c>
      <c r="BB65" s="492">
        <v>1094</v>
      </c>
    </row>
    <row r="66" spans="1:54" ht="15" customHeight="1">
      <c r="A66" s="413" t="str">
        <f t="shared" si="32"/>
        <v>107EPS010</v>
      </c>
      <c r="B66" s="413" t="str">
        <f t="shared" si="33"/>
        <v>107EPS016</v>
      </c>
      <c r="C66" s="413" t="str">
        <f t="shared" si="34"/>
        <v>107EPS037</v>
      </c>
      <c r="D66" s="413" t="str">
        <f t="shared" si="35"/>
        <v>107EPS002</v>
      </c>
      <c r="E66" s="413" t="str">
        <f t="shared" si="36"/>
        <v>107EPS044</v>
      </c>
      <c r="F66" s="413" t="str">
        <f t="shared" si="37"/>
        <v>107EPS023</v>
      </c>
      <c r="G66" s="413" t="str">
        <f t="shared" si="38"/>
        <v>107EPS005</v>
      </c>
      <c r="H66" s="413" t="str">
        <f t="shared" si="39"/>
        <v>107EPS018</v>
      </c>
      <c r="I66" s="413" t="str">
        <f t="shared" si="40"/>
        <v>107EAS016</v>
      </c>
      <c r="J66" s="413" t="str">
        <f t="shared" si="41"/>
        <v>107EAS027</v>
      </c>
      <c r="K66" s="413" t="str">
        <f t="shared" si="42"/>
        <v>107EPS017</v>
      </c>
      <c r="L66" s="413" t="str">
        <f t="shared" si="43"/>
        <v>107EPS033</v>
      </c>
      <c r="M66" s="413" t="str">
        <f t="shared" si="44"/>
        <v>107EPS001</v>
      </c>
      <c r="N66" s="413" t="str">
        <f t="shared" si="45"/>
        <v>107EPS008</v>
      </c>
      <c r="O66" s="413" t="str">
        <f t="shared" si="46"/>
        <v>107EPS040</v>
      </c>
      <c r="P66" s="413" t="str">
        <f t="shared" si="47"/>
        <v>107ESSC24</v>
      </c>
      <c r="Q66" s="413" t="e">
        <f>CONCATENATE(AA67,#REF!)</f>
        <v>#REF!</v>
      </c>
      <c r="R66" s="413" t="str">
        <f t="shared" si="48"/>
        <v>107ESSC91</v>
      </c>
      <c r="S66" s="413" t="str">
        <f t="shared" si="49"/>
        <v>107ESSC02</v>
      </c>
      <c r="T66" s="413" t="str">
        <f t="shared" si="50"/>
        <v>107ESSC62</v>
      </c>
      <c r="U66" s="413" t="e">
        <f>CONCATENATE(AA67,#REF!)</f>
        <v>#REF!</v>
      </c>
      <c r="V66" s="413" t="str">
        <f t="shared" si="51"/>
        <v>107EPSIC3</v>
      </c>
      <c r="W66" s="413" t="str">
        <f t="shared" si="52"/>
        <v>107CCFC55</v>
      </c>
      <c r="X66" s="413" t="e">
        <f>CONCATENATE(AA67,#REF!)</f>
        <v>#REF!</v>
      </c>
      <c r="Y66" s="720" t="s">
        <v>9</v>
      </c>
      <c r="Z66" s="720" t="s">
        <v>239</v>
      </c>
      <c r="AA66" s="720">
        <v>86</v>
      </c>
      <c r="AB66" s="708">
        <f>IFERROR(VLOOKUP(A65,$AX$8:$BB$949,5,0),0)</f>
        <v>0</v>
      </c>
      <c r="AC66" s="708">
        <f>IFERROR(VLOOKUP(B65,$AX$8:$BB$949,5,0),0)</f>
        <v>362</v>
      </c>
      <c r="AD66" s="708">
        <f>IFERROR(VLOOKUP(C65,$AX$8:$BB$949,5,0),0)</f>
        <v>515</v>
      </c>
      <c r="AE66" s="708">
        <f>IFERROR(VLOOKUP(D65,$AX$8:$BB$949,5,0),0)</f>
        <v>0</v>
      </c>
      <c r="AF66" s="708">
        <f>IFERROR(VLOOKUP(E65,$AX$8:$BB$949,5,0),0)</f>
        <v>0</v>
      </c>
      <c r="AG66" s="708">
        <f>IFERROR(VLOOKUP(F65,$AX$8:$BB$949,5,0),0)</f>
        <v>0</v>
      </c>
      <c r="AH66" s="708">
        <f>IFERROR(VLOOKUP(G65,$AX$8:$BB$949,5,0),0)</f>
        <v>0</v>
      </c>
      <c r="AI66" s="708">
        <f>IFERROR(VLOOKUP(H65,$AX$8:$BB$949,5,0),0)</f>
        <v>0</v>
      </c>
      <c r="AJ66" s="708">
        <f>IFERROR(VLOOKUP(I65,$AX$8:$BB$949,5,0),0)</f>
        <v>0</v>
      </c>
      <c r="AK66" s="708">
        <f>IFERROR(VLOOKUP(J65,$AX$8:$BB$949,5,0),0)</f>
        <v>0</v>
      </c>
      <c r="AL66" s="708">
        <f>IFERROR(VLOOKUP(K65,$AX$8:$BB$949,5,0),0)</f>
        <v>0</v>
      </c>
      <c r="AM66" s="708">
        <f>IFERROR(VLOOKUP(L65,$AX$8:$BB$949,5,0),0)</f>
        <v>0</v>
      </c>
      <c r="AN66" s="708">
        <f>IFERROR(VLOOKUP(M65,$AX$8:$BB$949,5,0),0)</f>
        <v>0</v>
      </c>
      <c r="AO66" s="708">
        <f>IFERROR(VLOOKUP(N65,$AX$8:$BB$949,5,0),0)</f>
        <v>0</v>
      </c>
      <c r="AP66" s="708">
        <f>IFERROR(VLOOKUP(O65,$AX$8:$BB$949,5,0),0)</f>
        <v>166</v>
      </c>
      <c r="AQ66" s="708">
        <f>IFERROR(VLOOKUP(P65,$AX$8:$BB$949,5,0),0)</f>
        <v>0</v>
      </c>
      <c r="AR66" s="708">
        <f>IFERROR(VLOOKUP(R65,$AX$8:$BB$949,5,0),0)</f>
        <v>0</v>
      </c>
      <c r="AS66" s="708">
        <f>IFERROR(VLOOKUP(S65,$AX$8:$BB$949,5,0),0)</f>
        <v>0</v>
      </c>
      <c r="AT66" s="708">
        <f>IFERROR(VLOOKUP(T65,$AX$8:$BB$949,5,0),0)</f>
        <v>0</v>
      </c>
      <c r="AU66" s="708">
        <f>IFERROR(VLOOKUP(V65,$AX$8:$BB$949,5,0),0)</f>
        <v>0</v>
      </c>
      <c r="AV66" s="708">
        <f>IFERROR(VLOOKUP(W65,$AX$8:$BB$949,5,0),0)</f>
        <v>0</v>
      </c>
      <c r="AW66" s="734">
        <f>SUM(AB66:AV66)</f>
        <v>1043</v>
      </c>
      <c r="AX66" s="419" t="str">
        <f t="shared" si="28"/>
        <v>495EPS037</v>
      </c>
      <c r="AY66" s="491" t="s">
        <v>255</v>
      </c>
      <c r="AZ66" s="493">
        <v>495</v>
      </c>
      <c r="BA66" s="491" t="s">
        <v>203</v>
      </c>
      <c r="BB66" s="492">
        <v>93</v>
      </c>
    </row>
    <row r="67" spans="1:54" ht="15" customHeight="1">
      <c r="A67" s="413" t="str">
        <f t="shared" si="32"/>
        <v>134EPS010</v>
      </c>
      <c r="B67" s="413" t="str">
        <f t="shared" si="33"/>
        <v>134EPS016</v>
      </c>
      <c r="C67" s="413" t="str">
        <f t="shared" si="34"/>
        <v>134EPS037</v>
      </c>
      <c r="D67" s="413" t="str">
        <f t="shared" si="35"/>
        <v>134EPS002</v>
      </c>
      <c r="E67" s="413" t="str">
        <f t="shared" si="36"/>
        <v>134EPS044</v>
      </c>
      <c r="F67" s="413" t="str">
        <f t="shared" si="37"/>
        <v>134EPS023</v>
      </c>
      <c r="G67" s="413" t="str">
        <f t="shared" si="38"/>
        <v>134EPS005</v>
      </c>
      <c r="H67" s="413" t="str">
        <f t="shared" si="39"/>
        <v>134EPS018</v>
      </c>
      <c r="I67" s="413" t="str">
        <f t="shared" si="40"/>
        <v>134EAS016</v>
      </c>
      <c r="J67" s="413" t="str">
        <f t="shared" si="41"/>
        <v>134EAS027</v>
      </c>
      <c r="K67" s="413" t="str">
        <f t="shared" si="42"/>
        <v>134EPS017</v>
      </c>
      <c r="L67" s="413" t="str">
        <f t="shared" si="43"/>
        <v>134EPS033</v>
      </c>
      <c r="M67" s="413" t="str">
        <f t="shared" si="44"/>
        <v>134EPS001</v>
      </c>
      <c r="N67" s="413" t="str">
        <f t="shared" si="45"/>
        <v>134EPS008</v>
      </c>
      <c r="O67" s="413" t="str">
        <f t="shared" si="46"/>
        <v>134EPS040</v>
      </c>
      <c r="P67" s="413" t="str">
        <f t="shared" si="47"/>
        <v>134ESSC24</v>
      </c>
      <c r="Q67" s="413" t="e">
        <f>CONCATENATE(AA68,#REF!)</f>
        <v>#REF!</v>
      </c>
      <c r="R67" s="413" t="str">
        <f t="shared" si="48"/>
        <v>134ESSC91</v>
      </c>
      <c r="S67" s="413" t="str">
        <f t="shared" si="49"/>
        <v>134ESSC02</v>
      </c>
      <c r="T67" s="413" t="str">
        <f t="shared" si="50"/>
        <v>134ESSC62</v>
      </c>
      <c r="U67" s="413" t="e">
        <f>CONCATENATE(AA68,#REF!)</f>
        <v>#REF!</v>
      </c>
      <c r="V67" s="413" t="str">
        <f t="shared" si="51"/>
        <v>134EPSIC3</v>
      </c>
      <c r="W67" s="413" t="str">
        <f t="shared" si="52"/>
        <v>134CCFC55</v>
      </c>
      <c r="X67" s="413" t="e">
        <f>CONCATENATE(AA68,#REF!)</f>
        <v>#REF!</v>
      </c>
      <c r="Y67" s="720" t="s">
        <v>73</v>
      </c>
      <c r="Z67" s="720" t="s">
        <v>239</v>
      </c>
      <c r="AA67" s="720">
        <v>107</v>
      </c>
      <c r="AB67" s="708">
        <f>IFERROR(VLOOKUP(A66,$AX$8:$BB$949,5,0),0)</f>
        <v>0</v>
      </c>
      <c r="AC67" s="708">
        <f>IFERROR(VLOOKUP(B66,$AX$8:$BB$949,5,0),0)</f>
        <v>0</v>
      </c>
      <c r="AD67" s="708">
        <f>IFERROR(VLOOKUP(C66,$AX$8:$BB$949,5,0),0)</f>
        <v>127</v>
      </c>
      <c r="AE67" s="708">
        <f>IFERROR(VLOOKUP(D66,$AX$8:$BB$949,5,0),0)</f>
        <v>0</v>
      </c>
      <c r="AF67" s="708">
        <f>IFERROR(VLOOKUP(E66,$AX$8:$BB$949,5,0),0)</f>
        <v>476</v>
      </c>
      <c r="AG67" s="708">
        <f>IFERROR(VLOOKUP(F66,$AX$8:$BB$949,5,0),0)</f>
        <v>0</v>
      </c>
      <c r="AH67" s="708">
        <f>IFERROR(VLOOKUP(G66,$AX$8:$BB$949,5,0),0)</f>
        <v>0</v>
      </c>
      <c r="AI67" s="708">
        <f>IFERROR(VLOOKUP(H66,$AX$8:$BB$949,5,0),0)</f>
        <v>0</v>
      </c>
      <c r="AJ67" s="708">
        <f>IFERROR(VLOOKUP(I66,$AX$8:$BB$949,5,0),0)</f>
        <v>0</v>
      </c>
      <c r="AK67" s="708">
        <f>IFERROR(VLOOKUP(J66,$AX$8:$BB$949,5,0),0)</f>
        <v>0</v>
      </c>
      <c r="AL67" s="708">
        <f>IFERROR(VLOOKUP(K66,$AX$8:$BB$949,5,0),0)</f>
        <v>0</v>
      </c>
      <c r="AM67" s="708">
        <f>IFERROR(VLOOKUP(L66,$AX$8:$BB$949,5,0),0)</f>
        <v>0</v>
      </c>
      <c r="AN67" s="708">
        <f>IFERROR(VLOOKUP(M66,$AX$8:$BB$949,5,0),0)</f>
        <v>0</v>
      </c>
      <c r="AO67" s="708">
        <f>IFERROR(VLOOKUP(N66,$AX$8:$BB$949,5,0),0)</f>
        <v>0</v>
      </c>
      <c r="AP67" s="708">
        <f>IFERROR(VLOOKUP(O66,$AX$8:$BB$949,5,0),0)</f>
        <v>8</v>
      </c>
      <c r="AQ67" s="708">
        <f>IFERROR(VLOOKUP(P66,$AX$8:$BB$949,5,0),0)</f>
        <v>203</v>
      </c>
      <c r="AR67" s="708">
        <f>IFERROR(VLOOKUP(R66,$AX$8:$BB$949,5,0),0)</f>
        <v>0</v>
      </c>
      <c r="AS67" s="708">
        <f>IFERROR(VLOOKUP(S66,$AX$8:$BB$949,5,0),0)</f>
        <v>0</v>
      </c>
      <c r="AT67" s="708">
        <f>IFERROR(VLOOKUP(T66,$AX$8:$BB$949,5,0),0)</f>
        <v>0</v>
      </c>
      <c r="AU67" s="708">
        <f>IFERROR(VLOOKUP(V66,$AX$8:$BB$949,5,0),0)</f>
        <v>0</v>
      </c>
      <c r="AV67" s="708">
        <f>IFERROR(VLOOKUP(W66,$AX$8:$BB$949,5,0),0)</f>
        <v>0</v>
      </c>
      <c r="AW67" s="734">
        <f>SUM(AB67:AV67)</f>
        <v>814</v>
      </c>
      <c r="AX67" s="419" t="str">
        <f t="shared" si="28"/>
        <v>495EPS044</v>
      </c>
      <c r="AY67" s="491" t="s">
        <v>255</v>
      </c>
      <c r="AZ67" s="493">
        <v>495</v>
      </c>
      <c r="BA67" s="491" t="s">
        <v>1071</v>
      </c>
      <c r="BB67" s="492">
        <v>597</v>
      </c>
    </row>
    <row r="68" spans="1:54" ht="15" customHeight="1">
      <c r="A68" s="413" t="str">
        <f t="shared" si="32"/>
        <v>150EPS010</v>
      </c>
      <c r="B68" s="413" t="str">
        <f t="shared" si="33"/>
        <v>150EPS016</v>
      </c>
      <c r="C68" s="413" t="str">
        <f t="shared" si="34"/>
        <v>150EPS037</v>
      </c>
      <c r="D68" s="413" t="str">
        <f t="shared" si="35"/>
        <v>150EPS002</v>
      </c>
      <c r="E68" s="413" t="str">
        <f t="shared" si="36"/>
        <v>150EPS044</v>
      </c>
      <c r="F68" s="413" t="str">
        <f t="shared" si="37"/>
        <v>150EPS023</v>
      </c>
      <c r="G68" s="413" t="str">
        <f t="shared" si="38"/>
        <v>150EPS005</v>
      </c>
      <c r="H68" s="413" t="str">
        <f t="shared" si="39"/>
        <v>150EPS018</v>
      </c>
      <c r="I68" s="413" t="str">
        <f t="shared" si="40"/>
        <v>150EAS016</v>
      </c>
      <c r="J68" s="413" t="str">
        <f t="shared" si="41"/>
        <v>150EAS027</v>
      </c>
      <c r="K68" s="413" t="str">
        <f t="shared" si="42"/>
        <v>150EPS017</v>
      </c>
      <c r="L68" s="413" t="str">
        <f t="shared" si="43"/>
        <v>150EPS033</v>
      </c>
      <c r="M68" s="413" t="str">
        <f t="shared" si="44"/>
        <v>150EPS001</v>
      </c>
      <c r="N68" s="413" t="str">
        <f t="shared" si="45"/>
        <v>150EPS008</v>
      </c>
      <c r="O68" s="413" t="str">
        <f t="shared" si="46"/>
        <v>150EPS040</v>
      </c>
      <c r="P68" s="413" t="str">
        <f t="shared" si="47"/>
        <v>150ESSC24</v>
      </c>
      <c r="Q68" s="413" t="e">
        <f>CONCATENATE(AA69,#REF!)</f>
        <v>#REF!</v>
      </c>
      <c r="R68" s="413" t="str">
        <f t="shared" si="48"/>
        <v>150ESSC91</v>
      </c>
      <c r="S68" s="413" t="str">
        <f t="shared" si="49"/>
        <v>150ESSC02</v>
      </c>
      <c r="T68" s="413" t="str">
        <f t="shared" si="50"/>
        <v>150ESSC62</v>
      </c>
      <c r="U68" s="413" t="e">
        <f>CONCATENATE(AA69,#REF!)</f>
        <v>#REF!</v>
      </c>
      <c r="V68" s="413" t="str">
        <f t="shared" si="51"/>
        <v>150EPSIC3</v>
      </c>
      <c r="W68" s="413" t="str">
        <f t="shared" si="52"/>
        <v>150CCFC55</v>
      </c>
      <c r="X68" s="413" t="e">
        <f>CONCATENATE(AA69,#REF!)</f>
        <v>#REF!</v>
      </c>
      <c r="Y68" s="720" t="s">
        <v>76</v>
      </c>
      <c r="Z68" s="720" t="s">
        <v>239</v>
      </c>
      <c r="AA68" s="720">
        <v>134</v>
      </c>
      <c r="AB68" s="708">
        <f>IFERROR(VLOOKUP(A67,$AX$8:$BB$949,5,0),0)</f>
        <v>0</v>
      </c>
      <c r="AC68" s="708">
        <f>IFERROR(VLOOKUP(B67,$AX$8:$BB$949,5,0),0)</f>
        <v>0</v>
      </c>
      <c r="AD68" s="708">
        <f>IFERROR(VLOOKUP(C67,$AX$8:$BB$949,5,0),0)</f>
        <v>102</v>
      </c>
      <c r="AE68" s="708">
        <f>IFERROR(VLOOKUP(D67,$AX$8:$BB$949,5,0),0)</f>
        <v>0</v>
      </c>
      <c r="AF68" s="708">
        <f>IFERROR(VLOOKUP(E67,$AX$8:$BB$949,5,0),0)</f>
        <v>401</v>
      </c>
      <c r="AG68" s="708">
        <f>IFERROR(VLOOKUP(F67,$AX$8:$BB$949,5,0),0)</f>
        <v>0</v>
      </c>
      <c r="AH68" s="708">
        <f>IFERROR(VLOOKUP(G67,$AX$8:$BB$949,5,0),0)</f>
        <v>0</v>
      </c>
      <c r="AI68" s="708">
        <f>IFERROR(VLOOKUP(H67,$AX$8:$BB$949,5,0),0)</f>
        <v>0</v>
      </c>
      <c r="AJ68" s="708">
        <f>IFERROR(VLOOKUP(I67,$AX$8:$BB$949,5,0),0)</f>
        <v>0</v>
      </c>
      <c r="AK68" s="708">
        <f>IFERROR(VLOOKUP(J67,$AX$8:$BB$949,5,0),0)</f>
        <v>0</v>
      </c>
      <c r="AL68" s="708">
        <f>IFERROR(VLOOKUP(K67,$AX$8:$BB$949,5,0),0)</f>
        <v>0</v>
      </c>
      <c r="AM68" s="708">
        <f>IFERROR(VLOOKUP(L67,$AX$8:$BB$949,5,0),0)</f>
        <v>0</v>
      </c>
      <c r="AN68" s="708">
        <f>IFERROR(VLOOKUP(M67,$AX$8:$BB$949,5,0),0)</f>
        <v>0</v>
      </c>
      <c r="AO68" s="708">
        <f>IFERROR(VLOOKUP(N67,$AX$8:$BB$949,5,0),0)</f>
        <v>0</v>
      </c>
      <c r="AP68" s="708">
        <f>IFERROR(VLOOKUP(O67,$AX$8:$BB$949,5,0),0)</f>
        <v>79</v>
      </c>
      <c r="AQ68" s="708">
        <f>IFERROR(VLOOKUP(P67,$AX$8:$BB$949,5,0),0)</f>
        <v>0</v>
      </c>
      <c r="AR68" s="708">
        <f>IFERROR(VLOOKUP(R67,$AX$8:$BB$949,5,0),0)</f>
        <v>0</v>
      </c>
      <c r="AS68" s="708">
        <f>IFERROR(VLOOKUP(S67,$AX$8:$BB$949,5,0),0)</f>
        <v>0</v>
      </c>
      <c r="AT68" s="708">
        <f>IFERROR(VLOOKUP(T67,$AX$8:$BB$949,5,0),0)</f>
        <v>0</v>
      </c>
      <c r="AU68" s="708">
        <f>IFERROR(VLOOKUP(V67,$AX$8:$BB$949,5,0),0)</f>
        <v>0</v>
      </c>
      <c r="AV68" s="708">
        <f>IFERROR(VLOOKUP(W67,$AX$8:$BB$949,5,0),0)</f>
        <v>0</v>
      </c>
      <c r="AW68" s="734">
        <f>SUM(AB68:AV68)</f>
        <v>582</v>
      </c>
      <c r="AX68" s="419" t="str">
        <f t="shared" si="28"/>
        <v>495ESSC02</v>
      </c>
      <c r="AY68" s="491" t="s">
        <v>255</v>
      </c>
      <c r="AZ68" s="493">
        <v>495</v>
      </c>
      <c r="BA68" s="491" t="s">
        <v>650</v>
      </c>
      <c r="BB68" s="492">
        <v>7</v>
      </c>
    </row>
    <row r="69" spans="1:54" ht="15" customHeight="1">
      <c r="A69" s="413" t="str">
        <f t="shared" si="32"/>
        <v>237EPS010</v>
      </c>
      <c r="B69" s="413" t="str">
        <f t="shared" si="33"/>
        <v>237EPS016</v>
      </c>
      <c r="C69" s="413" t="str">
        <f t="shared" si="34"/>
        <v>237EPS037</v>
      </c>
      <c r="D69" s="413" t="str">
        <f t="shared" si="35"/>
        <v>237EPS002</v>
      </c>
      <c r="E69" s="413" t="str">
        <f t="shared" si="36"/>
        <v>237EPS044</v>
      </c>
      <c r="F69" s="413" t="str">
        <f t="shared" si="37"/>
        <v>237EPS023</v>
      </c>
      <c r="G69" s="413" t="str">
        <f t="shared" si="38"/>
        <v>237EPS005</v>
      </c>
      <c r="H69" s="413" t="str">
        <f t="shared" si="39"/>
        <v>237EPS018</v>
      </c>
      <c r="I69" s="413" t="str">
        <f t="shared" si="40"/>
        <v>237EAS016</v>
      </c>
      <c r="J69" s="413" t="str">
        <f t="shared" si="41"/>
        <v>237EAS027</v>
      </c>
      <c r="K69" s="413" t="str">
        <f t="shared" si="42"/>
        <v>237EPS017</v>
      </c>
      <c r="L69" s="413" t="str">
        <f t="shared" si="43"/>
        <v>237EPS033</v>
      </c>
      <c r="M69" s="413" t="str">
        <f t="shared" si="44"/>
        <v>237EPS001</v>
      </c>
      <c r="N69" s="413" t="str">
        <f t="shared" si="45"/>
        <v>237EPS008</v>
      </c>
      <c r="O69" s="413" t="str">
        <f t="shared" si="46"/>
        <v>237EPS040</v>
      </c>
      <c r="P69" s="413" t="str">
        <f t="shared" si="47"/>
        <v>237ESSC24</v>
      </c>
      <c r="Q69" s="413" t="e">
        <f>CONCATENATE(AA70,#REF!)</f>
        <v>#REF!</v>
      </c>
      <c r="R69" s="413" t="str">
        <f t="shared" si="48"/>
        <v>237ESSC91</v>
      </c>
      <c r="S69" s="413" t="str">
        <f t="shared" si="49"/>
        <v>237ESSC02</v>
      </c>
      <c r="T69" s="413" t="str">
        <f t="shared" si="50"/>
        <v>237ESSC62</v>
      </c>
      <c r="U69" s="413" t="e">
        <f>CONCATENATE(AA70,#REF!)</f>
        <v>#REF!</v>
      </c>
      <c r="V69" s="413" t="str">
        <f t="shared" si="51"/>
        <v>237EPSIC3</v>
      </c>
      <c r="W69" s="413" t="str">
        <f t="shared" si="52"/>
        <v>237CCFC55</v>
      </c>
      <c r="X69" s="413" t="e">
        <f>CONCATENATE(AA70,#REF!)</f>
        <v>#REF!</v>
      </c>
      <c r="Y69" s="720" t="s">
        <v>128</v>
      </c>
      <c r="Z69" s="720" t="s">
        <v>239</v>
      </c>
      <c r="AA69" s="720">
        <v>150</v>
      </c>
      <c r="AB69" s="708">
        <f>IFERROR(VLOOKUP(A68,$AX$8:$BB$949,5,0),0)</f>
        <v>0</v>
      </c>
      <c r="AC69" s="708">
        <f>IFERROR(VLOOKUP(B68,$AX$8:$BB$949,5,0),0)</f>
        <v>0</v>
      </c>
      <c r="AD69" s="708">
        <f>IFERROR(VLOOKUP(C68,$AX$8:$BB$949,5,0),0)</f>
        <v>333</v>
      </c>
      <c r="AE69" s="708">
        <f>IFERROR(VLOOKUP(D68,$AX$8:$BB$949,5,0),0)</f>
        <v>0</v>
      </c>
      <c r="AF69" s="708">
        <f>IFERROR(VLOOKUP(E68,$AX$8:$BB$949,5,0),0)</f>
        <v>725</v>
      </c>
      <c r="AG69" s="708">
        <f>IFERROR(VLOOKUP(F68,$AX$8:$BB$949,5,0),0)</f>
        <v>0</v>
      </c>
      <c r="AH69" s="708">
        <f>IFERROR(VLOOKUP(G68,$AX$8:$BB$949,5,0),0)</f>
        <v>0</v>
      </c>
      <c r="AI69" s="708">
        <f>IFERROR(VLOOKUP(H68,$AX$8:$BB$949,5,0),0)</f>
        <v>0</v>
      </c>
      <c r="AJ69" s="708">
        <f>IFERROR(VLOOKUP(I68,$AX$8:$BB$949,5,0),0)</f>
        <v>38</v>
      </c>
      <c r="AK69" s="708">
        <f>IFERROR(VLOOKUP(J68,$AX$8:$BB$949,5,0),0)</f>
        <v>0</v>
      </c>
      <c r="AL69" s="708">
        <f>IFERROR(VLOOKUP(K68,$AX$8:$BB$949,5,0),0)</f>
        <v>0</v>
      </c>
      <c r="AM69" s="708">
        <f>IFERROR(VLOOKUP(L68,$AX$8:$BB$949,5,0),0)</f>
        <v>0</v>
      </c>
      <c r="AN69" s="708">
        <f>IFERROR(VLOOKUP(M68,$AX$8:$BB$949,5,0),0)</f>
        <v>0</v>
      </c>
      <c r="AO69" s="708">
        <f>IFERROR(VLOOKUP(N68,$AX$8:$BB$949,5,0),0)</f>
        <v>0</v>
      </c>
      <c r="AP69" s="708">
        <f>IFERROR(VLOOKUP(O68,$AX$8:$BB$949,5,0),0)</f>
        <v>86</v>
      </c>
      <c r="AQ69" s="708">
        <f>IFERROR(VLOOKUP(P68,$AX$8:$BB$949,5,0),0)</f>
        <v>0</v>
      </c>
      <c r="AR69" s="708">
        <f>IFERROR(VLOOKUP(R68,$AX$8:$BB$949,5,0),0)</f>
        <v>0</v>
      </c>
      <c r="AS69" s="708">
        <f>IFERROR(VLOOKUP(S68,$AX$8:$BB$949,5,0),0)</f>
        <v>0</v>
      </c>
      <c r="AT69" s="708">
        <f>IFERROR(VLOOKUP(T68,$AX$8:$BB$949,5,0),0)</f>
        <v>0</v>
      </c>
      <c r="AU69" s="708">
        <f>IFERROR(VLOOKUP(V68,$AX$8:$BB$949,5,0),0)</f>
        <v>0</v>
      </c>
      <c r="AV69" s="708">
        <f>IFERROR(VLOOKUP(W68,$AX$8:$BB$949,5,0),0)</f>
        <v>0</v>
      </c>
      <c r="AW69" s="734">
        <f>SUM(AB69:AV69)</f>
        <v>1182</v>
      </c>
      <c r="AX69" s="419" t="str">
        <f t="shared" si="28"/>
        <v>495ESSC24</v>
      </c>
      <c r="AY69" s="491" t="s">
        <v>255</v>
      </c>
      <c r="AZ69" s="493">
        <v>495</v>
      </c>
      <c r="BA69" s="491" t="s">
        <v>652</v>
      </c>
      <c r="BB69" s="492">
        <v>513</v>
      </c>
    </row>
    <row r="70" spans="1:54" ht="15" customHeight="1">
      <c r="A70" s="413" t="str">
        <f t="shared" si="32"/>
        <v>264EPS010</v>
      </c>
      <c r="B70" s="413" t="str">
        <f t="shared" si="33"/>
        <v>264EPS016</v>
      </c>
      <c r="C70" s="413" t="str">
        <f t="shared" si="34"/>
        <v>264EPS037</v>
      </c>
      <c r="D70" s="413" t="str">
        <f t="shared" si="35"/>
        <v>264EPS002</v>
      </c>
      <c r="E70" s="413" t="str">
        <f t="shared" si="36"/>
        <v>264EPS044</v>
      </c>
      <c r="F70" s="413" t="str">
        <f t="shared" si="37"/>
        <v>264EPS023</v>
      </c>
      <c r="G70" s="413" t="str">
        <f t="shared" si="38"/>
        <v>264EPS005</v>
      </c>
      <c r="H70" s="413" t="str">
        <f t="shared" si="39"/>
        <v>264EPS018</v>
      </c>
      <c r="I70" s="413" t="str">
        <f t="shared" si="40"/>
        <v>264EAS016</v>
      </c>
      <c r="J70" s="413" t="str">
        <f t="shared" si="41"/>
        <v>264EAS027</v>
      </c>
      <c r="K70" s="413" t="str">
        <f t="shared" si="42"/>
        <v>264EPS017</v>
      </c>
      <c r="L70" s="413" t="str">
        <f t="shared" si="43"/>
        <v>264EPS033</v>
      </c>
      <c r="M70" s="413" t="str">
        <f t="shared" si="44"/>
        <v>264EPS001</v>
      </c>
      <c r="N70" s="413" t="str">
        <f t="shared" si="45"/>
        <v>264EPS008</v>
      </c>
      <c r="O70" s="413" t="str">
        <f t="shared" si="46"/>
        <v>264EPS040</v>
      </c>
      <c r="P70" s="413" t="str">
        <f t="shared" si="47"/>
        <v>264ESSC24</v>
      </c>
      <c r="Q70" s="413" t="e">
        <f>CONCATENATE(AA71,#REF!)</f>
        <v>#REF!</v>
      </c>
      <c r="R70" s="413" t="str">
        <f t="shared" si="48"/>
        <v>264ESSC91</v>
      </c>
      <c r="S70" s="413" t="str">
        <f t="shared" si="49"/>
        <v>264ESSC02</v>
      </c>
      <c r="T70" s="413" t="str">
        <f t="shared" si="50"/>
        <v>264ESSC62</v>
      </c>
      <c r="U70" s="413" t="e">
        <f>CONCATENATE(AA71,#REF!)</f>
        <v>#REF!</v>
      </c>
      <c r="V70" s="413" t="str">
        <f t="shared" si="51"/>
        <v>264EPSIC3</v>
      </c>
      <c r="W70" s="413" t="str">
        <f t="shared" si="52"/>
        <v>264CCFC55</v>
      </c>
      <c r="X70" s="413" t="e">
        <f>CONCATENATE(AA71,#REF!)</f>
        <v>#REF!</v>
      </c>
      <c r="Y70" s="720" t="s">
        <v>109</v>
      </c>
      <c r="Z70" s="720" t="s">
        <v>239</v>
      </c>
      <c r="AA70" s="720">
        <v>237</v>
      </c>
      <c r="AB70" s="708">
        <f>IFERROR(VLOOKUP(A69,$AX$8:$BB$949,5,0),0)</f>
        <v>7959</v>
      </c>
      <c r="AC70" s="708">
        <f>IFERROR(VLOOKUP(B69,$AX$8:$BB$949,5,0),0)</f>
        <v>0</v>
      </c>
      <c r="AD70" s="708">
        <f>IFERROR(VLOOKUP(C69,$AX$8:$BB$949,5,0),0)</f>
        <v>641</v>
      </c>
      <c r="AE70" s="708">
        <f>IFERROR(VLOOKUP(D69,$AX$8:$BB$949,5,0),0)</f>
        <v>758</v>
      </c>
      <c r="AF70" s="708">
        <f>IFERROR(VLOOKUP(E69,$AX$8:$BB$949,5,0),0)</f>
        <v>2602</v>
      </c>
      <c r="AG70" s="708">
        <f>IFERROR(VLOOKUP(F69,$AX$8:$BB$949,5,0),0)</f>
        <v>0</v>
      </c>
      <c r="AH70" s="708">
        <f>IFERROR(VLOOKUP(G69,$AX$8:$BB$949,5,0),0)</f>
        <v>0</v>
      </c>
      <c r="AI70" s="708">
        <f>IFERROR(VLOOKUP(H69,$AX$8:$BB$949,5,0),0)</f>
        <v>0</v>
      </c>
      <c r="AJ70" s="708">
        <f>IFERROR(VLOOKUP(I69,$AX$8:$BB$949,5,0),0)</f>
        <v>13</v>
      </c>
      <c r="AK70" s="708">
        <f>IFERROR(VLOOKUP(J69,$AX$8:$BB$949,5,0),0)</f>
        <v>0</v>
      </c>
      <c r="AL70" s="708">
        <f>IFERROR(VLOOKUP(K69,$AX$8:$BB$949,5,0),0)</f>
        <v>0</v>
      </c>
      <c r="AM70" s="708">
        <f>IFERROR(VLOOKUP(L69,$AX$8:$BB$949,5,0),0)</f>
        <v>0</v>
      </c>
      <c r="AN70" s="708">
        <f>IFERROR(VLOOKUP(M69,$AX$8:$BB$949,5,0),0)</f>
        <v>0</v>
      </c>
      <c r="AO70" s="708">
        <f>IFERROR(VLOOKUP(N69,$AX$8:$BB$949,5,0),0)</f>
        <v>0</v>
      </c>
      <c r="AP70" s="708">
        <f>IFERROR(VLOOKUP(O69,$AX$8:$BB$949,5,0),0)</f>
        <v>610</v>
      </c>
      <c r="AQ70" s="708">
        <f>IFERROR(VLOOKUP(P69,$AX$8:$BB$949,5,0),0)</f>
        <v>0</v>
      </c>
      <c r="AR70" s="708">
        <f>IFERROR(VLOOKUP(R69,$AX$8:$BB$949,5,0),0)</f>
        <v>0</v>
      </c>
      <c r="AS70" s="708">
        <f>IFERROR(VLOOKUP(S69,$AX$8:$BB$949,5,0),0)</f>
        <v>0</v>
      </c>
      <c r="AT70" s="708">
        <f>IFERROR(VLOOKUP(T69,$AX$8:$BB$949,5,0),0)</f>
        <v>0</v>
      </c>
      <c r="AU70" s="708">
        <f>IFERROR(VLOOKUP(V69,$AX$8:$BB$949,5,0),0)</f>
        <v>0</v>
      </c>
      <c r="AV70" s="708">
        <f>IFERROR(VLOOKUP(W69,$AX$8:$BB$949,5,0),0)</f>
        <v>0</v>
      </c>
      <c r="AW70" s="734">
        <f>SUM(AB70:AV70)</f>
        <v>12583</v>
      </c>
      <c r="AX70" s="419" t="str">
        <f t="shared" si="28"/>
        <v>790EPS037</v>
      </c>
      <c r="AY70" s="491" t="s">
        <v>255</v>
      </c>
      <c r="AZ70" s="493">
        <v>790</v>
      </c>
      <c r="BA70" s="491" t="s">
        <v>203</v>
      </c>
      <c r="BB70" s="492">
        <v>177</v>
      </c>
    </row>
    <row r="71" spans="1:54" ht="15" customHeight="1">
      <c r="A71" s="413" t="str">
        <f t="shared" ref="A71:A102" si="55">CONCATENATE(AA72,$AB$4)</f>
        <v>310EPS010</v>
      </c>
      <c r="B71" s="413" t="str">
        <f t="shared" ref="B71:B102" si="56">CONCATENATE(AA72,$AC$4)</f>
        <v>310EPS016</v>
      </c>
      <c r="C71" s="413" t="str">
        <f t="shared" ref="C71:C102" si="57">CONCATENATE(AA72,$AD$4)</f>
        <v>310EPS037</v>
      </c>
      <c r="D71" s="413" t="str">
        <f t="shared" ref="D71:D102" si="58">CONCATENATE(AA72,$AE$4)</f>
        <v>310EPS002</v>
      </c>
      <c r="E71" s="413" t="str">
        <f t="shared" ref="E71:E102" si="59">CONCATENATE(AA72,$AF$4)</f>
        <v>310EPS044</v>
      </c>
      <c r="F71" s="413" t="str">
        <f t="shared" ref="F71:F102" si="60">CONCATENATE(AA72,$AG$4)</f>
        <v>310EPS023</v>
      </c>
      <c r="G71" s="413" t="str">
        <f t="shared" ref="G71:G102" si="61">CONCATENATE(AA72,$AH$4)</f>
        <v>310EPS005</v>
      </c>
      <c r="H71" s="413" t="str">
        <f t="shared" ref="H71:H102" si="62">CONCATENATE(AA72,$AI$4)</f>
        <v>310EPS018</v>
      </c>
      <c r="I71" s="413" t="str">
        <f t="shared" ref="I71:I102" si="63">CONCATENATE(AA72,$AJ$4)</f>
        <v>310EAS016</v>
      </c>
      <c r="J71" s="413" t="str">
        <f t="shared" ref="J71:J102" si="64">CONCATENATE(AA72,$AK$4)</f>
        <v>310EAS027</v>
      </c>
      <c r="K71" s="413" t="str">
        <f t="shared" ref="K71:K102" si="65">CONCATENATE(AA72,$AL$4)</f>
        <v>310EPS017</v>
      </c>
      <c r="L71" s="413" t="str">
        <f t="shared" ref="L71:L102" si="66">CONCATENATE(AA72,$AM$4)</f>
        <v>310EPS033</v>
      </c>
      <c r="M71" s="413" t="str">
        <f t="shared" ref="M71:M102" si="67">CONCATENATE(AA72,$AN$4)</f>
        <v>310EPS001</v>
      </c>
      <c r="N71" s="413" t="str">
        <f t="shared" ref="N71:N102" si="68">CONCATENATE(AA72,$AO$4)</f>
        <v>310EPS008</v>
      </c>
      <c r="O71" s="413" t="str">
        <f t="shared" ref="O71:O102" si="69">CONCATENATE(AA72,$AP$4)</f>
        <v>310EPS040</v>
      </c>
      <c r="P71" s="413" t="str">
        <f t="shared" ref="P71:P102" si="70">CONCATENATE(AA72,$AQ$4)</f>
        <v>310ESSC24</v>
      </c>
      <c r="Q71" s="413" t="e">
        <f>CONCATENATE(AA72,#REF!)</f>
        <v>#REF!</v>
      </c>
      <c r="R71" s="413" t="str">
        <f t="shared" ref="R71:R102" si="71">CONCATENATE(AA72,$AR$4)</f>
        <v>310ESSC91</v>
      </c>
      <c r="S71" s="413" t="str">
        <f t="shared" ref="S71:S102" si="72">CONCATENATE(AA72,$AS$4)</f>
        <v>310ESSC02</v>
      </c>
      <c r="T71" s="413" t="str">
        <f t="shared" ref="T71:T102" si="73">CONCATENATE(AA72,$AT$4)</f>
        <v>310ESSC62</v>
      </c>
      <c r="U71" s="413" t="e">
        <f>CONCATENATE(AA72,#REF!)</f>
        <v>#REF!</v>
      </c>
      <c r="V71" s="413" t="str">
        <f t="shared" ref="V71:V102" si="74">CONCATENATE(AA72,$AU$4)</f>
        <v>310EPSIC3</v>
      </c>
      <c r="W71" s="413" t="str">
        <f t="shared" ref="W71:W102" si="75">CONCATENATE(AA72,$AV$4)</f>
        <v>310CCFC55</v>
      </c>
      <c r="X71" s="413" t="e">
        <f>CONCATENATE(AA72,#REF!)</f>
        <v>#REF!</v>
      </c>
      <c r="Y71" s="720" t="s">
        <v>129</v>
      </c>
      <c r="Z71" s="720" t="s">
        <v>239</v>
      </c>
      <c r="AA71" s="720">
        <v>264</v>
      </c>
      <c r="AB71" s="708">
        <f>IFERROR(VLOOKUP(A70,$AX$8:$BB$949,5,0),0)</f>
        <v>0</v>
      </c>
      <c r="AC71" s="708">
        <f>IFERROR(VLOOKUP(B70,$AX$8:$BB$949,5,0),0)</f>
        <v>0</v>
      </c>
      <c r="AD71" s="708">
        <f>IFERROR(VLOOKUP(C70,$AX$8:$BB$949,5,0),0)</f>
        <v>2912</v>
      </c>
      <c r="AE71" s="708">
        <f>IFERROR(VLOOKUP(D70,$AX$8:$BB$949,5,0),0)</f>
        <v>1556</v>
      </c>
      <c r="AF71" s="708">
        <f>IFERROR(VLOOKUP(E70,$AX$8:$BB$949,5,0),0)</f>
        <v>1362</v>
      </c>
      <c r="AG71" s="708">
        <f>IFERROR(VLOOKUP(F70,$AX$8:$BB$949,5,0),0)</f>
        <v>0</v>
      </c>
      <c r="AH71" s="708">
        <f>IFERROR(VLOOKUP(G70,$AX$8:$BB$949,5,0),0)</f>
        <v>0</v>
      </c>
      <c r="AI71" s="708">
        <f>IFERROR(VLOOKUP(H70,$AX$8:$BB$949,5,0),0)</f>
        <v>0</v>
      </c>
      <c r="AJ71" s="708">
        <f>IFERROR(VLOOKUP(I70,$AX$8:$BB$949,5,0),0)</f>
        <v>0</v>
      </c>
      <c r="AK71" s="708">
        <f>IFERROR(VLOOKUP(J70,$AX$8:$BB$949,5,0),0)</f>
        <v>0</v>
      </c>
      <c r="AL71" s="708">
        <f>IFERROR(VLOOKUP(K70,$AX$8:$BB$949,5,0),0)</f>
        <v>0</v>
      </c>
      <c r="AM71" s="708">
        <f>IFERROR(VLOOKUP(L70,$AX$8:$BB$949,5,0),0)</f>
        <v>0</v>
      </c>
      <c r="AN71" s="708">
        <f>IFERROR(VLOOKUP(M70,$AX$8:$BB$949,5,0),0)</f>
        <v>0</v>
      </c>
      <c r="AO71" s="708">
        <f>IFERROR(VLOOKUP(N70,$AX$8:$BB$949,5,0),0)</f>
        <v>0</v>
      </c>
      <c r="AP71" s="708">
        <f>IFERROR(VLOOKUP(O70,$AX$8:$BB$949,5,0),0)</f>
        <v>296</v>
      </c>
      <c r="AQ71" s="708">
        <f>IFERROR(VLOOKUP(P70,$AX$8:$BB$949,5,0),0)</f>
        <v>0</v>
      </c>
      <c r="AR71" s="708">
        <f>IFERROR(VLOOKUP(R70,$AX$8:$BB$949,5,0),0)</f>
        <v>0</v>
      </c>
      <c r="AS71" s="708">
        <f>IFERROR(VLOOKUP(S70,$AX$8:$BB$949,5,0),0)</f>
        <v>0</v>
      </c>
      <c r="AT71" s="708">
        <f>IFERROR(VLOOKUP(T70,$AX$8:$BB$949,5,0),0)</f>
        <v>0</v>
      </c>
      <c r="AU71" s="708">
        <f>IFERROR(VLOOKUP(V70,$AX$8:$BB$949,5,0),0)</f>
        <v>0</v>
      </c>
      <c r="AV71" s="708">
        <f>IFERROR(VLOOKUP(W70,$AX$8:$BB$949,5,0),0)</f>
        <v>0</v>
      </c>
      <c r="AW71" s="734">
        <f>SUM(AB71:AV71)</f>
        <v>6126</v>
      </c>
      <c r="AX71" s="419" t="str">
        <f t="shared" si="28"/>
        <v>790EPS040</v>
      </c>
      <c r="AY71" s="491" t="s">
        <v>255</v>
      </c>
      <c r="AZ71" s="493">
        <v>790</v>
      </c>
      <c r="BA71" s="491" t="s">
        <v>891</v>
      </c>
      <c r="BB71" s="492">
        <v>124</v>
      </c>
    </row>
    <row r="72" spans="1:54" ht="15" customHeight="1">
      <c r="A72" s="413" t="str">
        <f t="shared" si="55"/>
        <v>315EPS010</v>
      </c>
      <c r="B72" s="413" t="str">
        <f t="shared" si="56"/>
        <v>315EPS016</v>
      </c>
      <c r="C72" s="413" t="str">
        <f t="shared" si="57"/>
        <v>315EPS037</v>
      </c>
      <c r="D72" s="413" t="str">
        <f t="shared" si="58"/>
        <v>315EPS002</v>
      </c>
      <c r="E72" s="413" t="str">
        <f t="shared" si="59"/>
        <v>315EPS044</v>
      </c>
      <c r="F72" s="413" t="str">
        <f t="shared" si="60"/>
        <v>315EPS023</v>
      </c>
      <c r="G72" s="413" t="str">
        <f t="shared" si="61"/>
        <v>315EPS005</v>
      </c>
      <c r="H72" s="413" t="str">
        <f t="shared" si="62"/>
        <v>315EPS018</v>
      </c>
      <c r="I72" s="413" t="str">
        <f t="shared" si="63"/>
        <v>315EAS016</v>
      </c>
      <c r="J72" s="413" t="str">
        <f t="shared" si="64"/>
        <v>315EAS027</v>
      </c>
      <c r="K72" s="413" t="str">
        <f t="shared" si="65"/>
        <v>315EPS017</v>
      </c>
      <c r="L72" s="413" t="str">
        <f t="shared" si="66"/>
        <v>315EPS033</v>
      </c>
      <c r="M72" s="413" t="str">
        <f t="shared" si="67"/>
        <v>315EPS001</v>
      </c>
      <c r="N72" s="413" t="str">
        <f t="shared" si="68"/>
        <v>315EPS008</v>
      </c>
      <c r="O72" s="413" t="str">
        <f t="shared" si="69"/>
        <v>315EPS040</v>
      </c>
      <c r="P72" s="413" t="str">
        <f t="shared" si="70"/>
        <v>315ESSC24</v>
      </c>
      <c r="Q72" s="413" t="e">
        <f>CONCATENATE(AA73,#REF!)</f>
        <v>#REF!</v>
      </c>
      <c r="R72" s="413" t="str">
        <f t="shared" si="71"/>
        <v>315ESSC91</v>
      </c>
      <c r="S72" s="413" t="str">
        <f t="shared" si="72"/>
        <v>315ESSC02</v>
      </c>
      <c r="T72" s="413" t="str">
        <f t="shared" si="73"/>
        <v>315ESSC62</v>
      </c>
      <c r="U72" s="413" t="e">
        <f>CONCATENATE(AA73,#REF!)</f>
        <v>#REF!</v>
      </c>
      <c r="V72" s="413" t="str">
        <f t="shared" si="74"/>
        <v>315EPSIC3</v>
      </c>
      <c r="W72" s="413" t="str">
        <f t="shared" si="75"/>
        <v>315CCFC55</v>
      </c>
      <c r="X72" s="413" t="e">
        <f>CONCATENATE(AA73,#REF!)</f>
        <v>#REF!</v>
      </c>
      <c r="Y72" s="720" t="s">
        <v>228</v>
      </c>
      <c r="Z72" s="720" t="s">
        <v>239</v>
      </c>
      <c r="AA72" s="720">
        <v>310</v>
      </c>
      <c r="AB72" s="708">
        <f>IFERROR(VLOOKUP(A71,$AX$8:$BB$949,5,0),0)</f>
        <v>0</v>
      </c>
      <c r="AC72" s="708">
        <f>IFERROR(VLOOKUP(B71,$AX$8:$BB$949,5,0),0)</f>
        <v>4</v>
      </c>
      <c r="AD72" s="708">
        <f>IFERROR(VLOOKUP(C71,$AX$8:$BB$949,5,0),0)</f>
        <v>744</v>
      </c>
      <c r="AE72" s="708">
        <f>IFERROR(VLOOKUP(D71,$AX$8:$BB$949,5,0),0)</f>
        <v>0</v>
      </c>
      <c r="AF72" s="708">
        <f>IFERROR(VLOOKUP(E71,$AX$8:$BB$949,5,0),0)</f>
        <v>1344</v>
      </c>
      <c r="AG72" s="708">
        <f>IFERROR(VLOOKUP(F71,$AX$8:$BB$949,5,0),0)</f>
        <v>0</v>
      </c>
      <c r="AH72" s="708">
        <f>IFERROR(VLOOKUP(G71,$AX$8:$BB$949,5,0),0)</f>
        <v>0</v>
      </c>
      <c r="AI72" s="708">
        <f>IFERROR(VLOOKUP(H71,$AX$8:$BB$949,5,0),0)</f>
        <v>1</v>
      </c>
      <c r="AJ72" s="708">
        <f>IFERROR(VLOOKUP(I71,$AX$8:$BB$949,5,0),0)</f>
        <v>101</v>
      </c>
      <c r="AK72" s="708">
        <f>IFERROR(VLOOKUP(J71,$AX$8:$BB$949,5,0),0)</f>
        <v>0</v>
      </c>
      <c r="AL72" s="708">
        <f>IFERROR(VLOOKUP(K71,$AX$8:$BB$949,5,0),0)</f>
        <v>0</v>
      </c>
      <c r="AM72" s="708">
        <f>IFERROR(VLOOKUP(L71,$AX$8:$BB$949,5,0),0)</f>
        <v>0</v>
      </c>
      <c r="AN72" s="708">
        <f>IFERROR(VLOOKUP(M71,$AX$8:$BB$949,5,0),0)</f>
        <v>0</v>
      </c>
      <c r="AO72" s="708">
        <f>IFERROR(VLOOKUP(N71,$AX$8:$BB$949,5,0),0)</f>
        <v>0</v>
      </c>
      <c r="AP72" s="708">
        <f>IFERROR(VLOOKUP(O71,$AX$8:$BB$949,5,0),0)</f>
        <v>112</v>
      </c>
      <c r="AQ72" s="708">
        <f>IFERROR(VLOOKUP(P71,$AX$8:$BB$949,5,0),0)</f>
        <v>0</v>
      </c>
      <c r="AR72" s="708">
        <f>IFERROR(VLOOKUP(R71,$AX$8:$BB$949,5,0),0)</f>
        <v>0</v>
      </c>
      <c r="AS72" s="708">
        <f>IFERROR(VLOOKUP(S71,$AX$8:$BB$949,5,0),0)</f>
        <v>0</v>
      </c>
      <c r="AT72" s="708">
        <f>IFERROR(VLOOKUP(T71,$AX$8:$BB$949,5,0),0)</f>
        <v>0</v>
      </c>
      <c r="AU72" s="708">
        <f>IFERROR(VLOOKUP(V71,$AX$8:$BB$949,5,0),0)</f>
        <v>0</v>
      </c>
      <c r="AV72" s="708">
        <f>IFERROR(VLOOKUP(W71,$AX$8:$BB$949,5,0),0)</f>
        <v>0</v>
      </c>
      <c r="AW72" s="734">
        <f>SUM(AB72:AV72)</f>
        <v>2306</v>
      </c>
      <c r="AX72" s="419" t="str">
        <f t="shared" si="28"/>
        <v>790EPS044</v>
      </c>
      <c r="AY72" s="491" t="s">
        <v>255</v>
      </c>
      <c r="AZ72" s="493">
        <v>790</v>
      </c>
      <c r="BA72" s="491" t="s">
        <v>1071</v>
      </c>
      <c r="BB72" s="492">
        <v>1581</v>
      </c>
    </row>
    <row r="73" spans="1:54" ht="15" customHeight="1">
      <c r="A73" s="413" t="str">
        <f t="shared" si="55"/>
        <v>361EPS010</v>
      </c>
      <c r="B73" s="413" t="str">
        <f t="shared" si="56"/>
        <v>361EPS016</v>
      </c>
      <c r="C73" s="413" t="str">
        <f t="shared" si="57"/>
        <v>361EPS037</v>
      </c>
      <c r="D73" s="413" t="str">
        <f t="shared" si="58"/>
        <v>361EPS002</v>
      </c>
      <c r="E73" s="413" t="str">
        <f t="shared" si="59"/>
        <v>361EPS044</v>
      </c>
      <c r="F73" s="413" t="str">
        <f t="shared" si="60"/>
        <v>361EPS023</v>
      </c>
      <c r="G73" s="413" t="str">
        <f t="shared" si="61"/>
        <v>361EPS005</v>
      </c>
      <c r="H73" s="413" t="str">
        <f t="shared" si="62"/>
        <v>361EPS018</v>
      </c>
      <c r="I73" s="413" t="str">
        <f t="shared" si="63"/>
        <v>361EAS016</v>
      </c>
      <c r="J73" s="413" t="str">
        <f t="shared" si="64"/>
        <v>361EAS027</v>
      </c>
      <c r="K73" s="413" t="str">
        <f t="shared" si="65"/>
        <v>361EPS017</v>
      </c>
      <c r="L73" s="413" t="str">
        <f t="shared" si="66"/>
        <v>361EPS033</v>
      </c>
      <c r="M73" s="413" t="str">
        <f t="shared" si="67"/>
        <v>361EPS001</v>
      </c>
      <c r="N73" s="413" t="str">
        <f t="shared" si="68"/>
        <v>361EPS008</v>
      </c>
      <c r="O73" s="413" t="str">
        <f t="shared" si="69"/>
        <v>361EPS040</v>
      </c>
      <c r="P73" s="413" t="str">
        <f t="shared" si="70"/>
        <v>361ESSC24</v>
      </c>
      <c r="Q73" s="413" t="e">
        <f>CONCATENATE(AA74,#REF!)</f>
        <v>#REF!</v>
      </c>
      <c r="R73" s="413" t="str">
        <f t="shared" si="71"/>
        <v>361ESSC91</v>
      </c>
      <c r="S73" s="413" t="str">
        <f t="shared" si="72"/>
        <v>361ESSC02</v>
      </c>
      <c r="T73" s="413" t="str">
        <f t="shared" si="73"/>
        <v>361ESSC62</v>
      </c>
      <c r="U73" s="413" t="e">
        <f>CONCATENATE(AA74,#REF!)</f>
        <v>#REF!</v>
      </c>
      <c r="V73" s="413" t="str">
        <f t="shared" si="74"/>
        <v>361EPSIC3</v>
      </c>
      <c r="W73" s="413" t="str">
        <f t="shared" si="75"/>
        <v>361CCFC55</v>
      </c>
      <c r="X73" s="413" t="e">
        <f>CONCATENATE(AA74,#REF!)</f>
        <v>#REF!</v>
      </c>
      <c r="Y73" s="720" t="s">
        <v>44</v>
      </c>
      <c r="Z73" s="720" t="s">
        <v>239</v>
      </c>
      <c r="AA73" s="720">
        <v>315</v>
      </c>
      <c r="AB73" s="708">
        <f>IFERROR(VLOOKUP(A72,$AX$8:$BB$949,5,0),0)</f>
        <v>0</v>
      </c>
      <c r="AC73" s="708">
        <f>IFERROR(VLOOKUP(B72,$AX$8:$BB$949,5,0),0)</f>
        <v>0</v>
      </c>
      <c r="AD73" s="708">
        <f>IFERROR(VLOOKUP(C72,$AX$8:$BB$949,5,0),0)</f>
        <v>293</v>
      </c>
      <c r="AE73" s="708">
        <f>IFERROR(VLOOKUP(D72,$AX$8:$BB$949,5,0),0)</f>
        <v>1</v>
      </c>
      <c r="AF73" s="708">
        <f>IFERROR(VLOOKUP(E72,$AX$8:$BB$949,5,0),0)</f>
        <v>888</v>
      </c>
      <c r="AG73" s="708">
        <f>IFERROR(VLOOKUP(F72,$AX$8:$BB$949,5,0),0)</f>
        <v>0</v>
      </c>
      <c r="AH73" s="708">
        <f>IFERROR(VLOOKUP(G72,$AX$8:$BB$949,5,0),0)</f>
        <v>0</v>
      </c>
      <c r="AI73" s="708">
        <f>IFERROR(VLOOKUP(H72,$AX$8:$BB$949,5,0),0)</f>
        <v>0</v>
      </c>
      <c r="AJ73" s="708">
        <f>IFERROR(VLOOKUP(I72,$AX$8:$BB$949,5,0),0)</f>
        <v>24</v>
      </c>
      <c r="AK73" s="708">
        <f>IFERROR(VLOOKUP(J72,$AX$8:$BB$949,5,0),0)</f>
        <v>0</v>
      </c>
      <c r="AL73" s="708">
        <f>IFERROR(VLOOKUP(K72,$AX$8:$BB$949,5,0),0)</f>
        <v>0</v>
      </c>
      <c r="AM73" s="708">
        <f>IFERROR(VLOOKUP(L72,$AX$8:$BB$949,5,0),0)</f>
        <v>0</v>
      </c>
      <c r="AN73" s="708">
        <f>IFERROR(VLOOKUP(M72,$AX$8:$BB$949,5,0),0)</f>
        <v>0</v>
      </c>
      <c r="AO73" s="708">
        <f>IFERROR(VLOOKUP(N72,$AX$8:$BB$949,5,0),0)</f>
        <v>0</v>
      </c>
      <c r="AP73" s="708">
        <f>IFERROR(VLOOKUP(O72,$AX$8:$BB$949,5,0),0)</f>
        <v>83</v>
      </c>
      <c r="AQ73" s="708">
        <f>IFERROR(VLOOKUP(P72,$AX$8:$BB$949,5,0),0)</f>
        <v>0</v>
      </c>
      <c r="AR73" s="708">
        <f>IFERROR(VLOOKUP(R72,$AX$8:$BB$949,5,0),0)</f>
        <v>0</v>
      </c>
      <c r="AS73" s="708">
        <f>IFERROR(VLOOKUP(S72,$AX$8:$BB$949,5,0),0)</f>
        <v>0</v>
      </c>
      <c r="AT73" s="708">
        <f>IFERROR(VLOOKUP(T72,$AX$8:$BB$949,5,0),0)</f>
        <v>0</v>
      </c>
      <c r="AU73" s="708">
        <f>IFERROR(VLOOKUP(V72,$AX$8:$BB$949,5,0),0)</f>
        <v>0</v>
      </c>
      <c r="AV73" s="708">
        <f>IFERROR(VLOOKUP(W72,$AX$8:$BB$949,5,0),0)</f>
        <v>0</v>
      </c>
      <c r="AW73" s="734">
        <f>SUM(AB73:AV73)</f>
        <v>1289</v>
      </c>
      <c r="AX73" s="419" t="str">
        <f t="shared" ref="AX73:AX135" si="76">CONCATENATE(AZ73,BA73)</f>
        <v>790ESSC02</v>
      </c>
      <c r="AY73" s="491" t="s">
        <v>255</v>
      </c>
      <c r="AZ73" s="493">
        <v>790</v>
      </c>
      <c r="BA73" s="491" t="s">
        <v>650</v>
      </c>
      <c r="BB73" s="492">
        <v>3</v>
      </c>
    </row>
    <row r="74" spans="1:54" ht="15" customHeight="1">
      <c r="A74" s="413" t="str">
        <f t="shared" si="55"/>
        <v>647EPS010</v>
      </c>
      <c r="B74" s="413" t="str">
        <f t="shared" si="56"/>
        <v>647EPS016</v>
      </c>
      <c r="C74" s="413" t="str">
        <f t="shared" si="57"/>
        <v>647EPS037</v>
      </c>
      <c r="D74" s="413" t="str">
        <f t="shared" si="58"/>
        <v>647EPS002</v>
      </c>
      <c r="E74" s="413" t="str">
        <f t="shared" si="59"/>
        <v>647EPS044</v>
      </c>
      <c r="F74" s="413" t="str">
        <f t="shared" si="60"/>
        <v>647EPS023</v>
      </c>
      <c r="G74" s="413" t="str">
        <f t="shared" si="61"/>
        <v>647EPS005</v>
      </c>
      <c r="H74" s="413" t="str">
        <f t="shared" si="62"/>
        <v>647EPS018</v>
      </c>
      <c r="I74" s="413" t="str">
        <f t="shared" si="63"/>
        <v>647EAS016</v>
      </c>
      <c r="J74" s="413" t="str">
        <f t="shared" si="64"/>
        <v>647EAS027</v>
      </c>
      <c r="K74" s="413" t="str">
        <f t="shared" si="65"/>
        <v>647EPS017</v>
      </c>
      <c r="L74" s="413" t="str">
        <f t="shared" si="66"/>
        <v>647EPS033</v>
      </c>
      <c r="M74" s="413" t="str">
        <f t="shared" si="67"/>
        <v>647EPS001</v>
      </c>
      <c r="N74" s="413" t="str">
        <f t="shared" si="68"/>
        <v>647EPS008</v>
      </c>
      <c r="O74" s="413" t="str">
        <f t="shared" si="69"/>
        <v>647EPS040</v>
      </c>
      <c r="P74" s="413" t="str">
        <f t="shared" si="70"/>
        <v>647ESSC24</v>
      </c>
      <c r="Q74" s="413" t="e">
        <f>CONCATENATE(AA75,#REF!)</f>
        <v>#REF!</v>
      </c>
      <c r="R74" s="413" t="str">
        <f t="shared" si="71"/>
        <v>647ESSC91</v>
      </c>
      <c r="S74" s="413" t="str">
        <f t="shared" si="72"/>
        <v>647ESSC02</v>
      </c>
      <c r="T74" s="413" t="str">
        <f t="shared" si="73"/>
        <v>647ESSC62</v>
      </c>
      <c r="U74" s="413" t="e">
        <f>CONCATENATE(AA75,#REF!)</f>
        <v>#REF!</v>
      </c>
      <c r="V74" s="413" t="str">
        <f t="shared" si="74"/>
        <v>647EPSIC3</v>
      </c>
      <c r="W74" s="413" t="str">
        <f t="shared" si="75"/>
        <v>647CCFC55</v>
      </c>
      <c r="X74" s="413" t="e">
        <f>CONCATENATE(AA75,#REF!)</f>
        <v>#REF!</v>
      </c>
      <c r="Y74" s="720" t="s">
        <v>46</v>
      </c>
      <c r="Z74" s="720" t="s">
        <v>239</v>
      </c>
      <c r="AA74" s="720">
        <v>361</v>
      </c>
      <c r="AB74" s="708">
        <f>IFERROR(VLOOKUP(A73,$AX$8:$BB$949,5,0),0)</f>
        <v>0</v>
      </c>
      <c r="AC74" s="708">
        <f>IFERROR(VLOOKUP(B73,$AX$8:$BB$949,5,0),0)</f>
        <v>0</v>
      </c>
      <c r="AD74" s="708">
        <f>IFERROR(VLOOKUP(C73,$AX$8:$BB$949,5,0),0)</f>
        <v>516</v>
      </c>
      <c r="AE74" s="708">
        <f>IFERROR(VLOOKUP(D73,$AX$8:$BB$949,5,0),0)</f>
        <v>0</v>
      </c>
      <c r="AF74" s="708">
        <f>IFERROR(VLOOKUP(E73,$AX$8:$BB$949,5,0),0)</f>
        <v>1613</v>
      </c>
      <c r="AG74" s="708">
        <f>IFERROR(VLOOKUP(F73,$AX$8:$BB$949,5,0),0)</f>
        <v>0</v>
      </c>
      <c r="AH74" s="708">
        <f>IFERROR(VLOOKUP(G73,$AX$8:$BB$949,5,0),0)</f>
        <v>0</v>
      </c>
      <c r="AI74" s="708">
        <f>IFERROR(VLOOKUP(H73,$AX$8:$BB$949,5,0),0)</f>
        <v>0</v>
      </c>
      <c r="AJ74" s="708">
        <f>IFERROR(VLOOKUP(I73,$AX$8:$BB$949,5,0),0)</f>
        <v>1</v>
      </c>
      <c r="AK74" s="708">
        <f>IFERROR(VLOOKUP(J73,$AX$8:$BB$949,5,0),0)</f>
        <v>0</v>
      </c>
      <c r="AL74" s="708">
        <f>IFERROR(VLOOKUP(K73,$AX$8:$BB$949,5,0),0)</f>
        <v>0</v>
      </c>
      <c r="AM74" s="708">
        <f>IFERROR(VLOOKUP(L73,$AX$8:$BB$949,5,0),0)</f>
        <v>0</v>
      </c>
      <c r="AN74" s="708">
        <f>IFERROR(VLOOKUP(M73,$AX$8:$BB$949,5,0),0)</f>
        <v>0</v>
      </c>
      <c r="AO74" s="708">
        <f>IFERROR(VLOOKUP(N73,$AX$8:$BB$949,5,0),0)</f>
        <v>0</v>
      </c>
      <c r="AP74" s="708">
        <f>IFERROR(VLOOKUP(O73,$AX$8:$BB$949,5,0),0)</f>
        <v>328</v>
      </c>
      <c r="AQ74" s="708">
        <f>IFERROR(VLOOKUP(P73,$AX$8:$BB$949,5,0),0)</f>
        <v>0</v>
      </c>
      <c r="AR74" s="708">
        <f>IFERROR(VLOOKUP(R73,$AX$8:$BB$949,5,0),0)</f>
        <v>0</v>
      </c>
      <c r="AS74" s="708">
        <f>IFERROR(VLOOKUP(S73,$AX$8:$BB$949,5,0),0)</f>
        <v>0</v>
      </c>
      <c r="AT74" s="708">
        <f>IFERROR(VLOOKUP(T73,$AX$8:$BB$949,5,0),0)</f>
        <v>0</v>
      </c>
      <c r="AU74" s="708">
        <f>IFERROR(VLOOKUP(V73,$AX$8:$BB$949,5,0),0)</f>
        <v>0</v>
      </c>
      <c r="AV74" s="708">
        <f>IFERROR(VLOOKUP(W73,$AX$8:$BB$949,5,0),0)</f>
        <v>0</v>
      </c>
      <c r="AW74" s="734">
        <f>SUM(AB74:AV74)</f>
        <v>2458</v>
      </c>
      <c r="AX74" s="419" t="str">
        <f t="shared" si="76"/>
        <v>790ESSC24</v>
      </c>
      <c r="AY74" s="491" t="s">
        <v>255</v>
      </c>
      <c r="AZ74" s="493">
        <v>790</v>
      </c>
      <c r="BA74" s="491" t="s">
        <v>652</v>
      </c>
      <c r="BB74" s="492">
        <v>625</v>
      </c>
    </row>
    <row r="75" spans="1:54" ht="15" customHeight="1">
      <c r="A75" s="413" t="str">
        <f t="shared" si="55"/>
        <v>658EPS010</v>
      </c>
      <c r="B75" s="413" t="str">
        <f t="shared" si="56"/>
        <v>658EPS016</v>
      </c>
      <c r="C75" s="413" t="str">
        <f t="shared" si="57"/>
        <v>658EPS037</v>
      </c>
      <c r="D75" s="413" t="str">
        <f t="shared" si="58"/>
        <v>658EPS002</v>
      </c>
      <c r="E75" s="413" t="str">
        <f t="shared" si="59"/>
        <v>658EPS044</v>
      </c>
      <c r="F75" s="413" t="str">
        <f t="shared" si="60"/>
        <v>658EPS023</v>
      </c>
      <c r="G75" s="413" t="str">
        <f t="shared" si="61"/>
        <v>658EPS005</v>
      </c>
      <c r="H75" s="413" t="str">
        <f t="shared" si="62"/>
        <v>658EPS018</v>
      </c>
      <c r="I75" s="413" t="str">
        <f t="shared" si="63"/>
        <v>658EAS016</v>
      </c>
      <c r="J75" s="413" t="str">
        <f t="shared" si="64"/>
        <v>658EAS027</v>
      </c>
      <c r="K75" s="413" t="str">
        <f t="shared" si="65"/>
        <v>658EPS017</v>
      </c>
      <c r="L75" s="413" t="str">
        <f t="shared" si="66"/>
        <v>658EPS033</v>
      </c>
      <c r="M75" s="413" t="str">
        <f t="shared" si="67"/>
        <v>658EPS001</v>
      </c>
      <c r="N75" s="413" t="str">
        <f t="shared" si="68"/>
        <v>658EPS008</v>
      </c>
      <c r="O75" s="413" t="str">
        <f t="shared" si="69"/>
        <v>658EPS040</v>
      </c>
      <c r="P75" s="413" t="str">
        <f t="shared" si="70"/>
        <v>658ESSC24</v>
      </c>
      <c r="Q75" s="413" t="e">
        <f>CONCATENATE(AA76,#REF!)</f>
        <v>#REF!</v>
      </c>
      <c r="R75" s="413" t="str">
        <f t="shared" si="71"/>
        <v>658ESSC91</v>
      </c>
      <c r="S75" s="413" t="str">
        <f t="shared" si="72"/>
        <v>658ESSC02</v>
      </c>
      <c r="T75" s="413" t="str">
        <f t="shared" si="73"/>
        <v>658ESSC62</v>
      </c>
      <c r="U75" s="413" t="e">
        <f>CONCATENATE(AA76,#REF!)</f>
        <v>#REF!</v>
      </c>
      <c r="V75" s="413" t="str">
        <f t="shared" si="74"/>
        <v>658EPSIC3</v>
      </c>
      <c r="W75" s="413" t="str">
        <f t="shared" si="75"/>
        <v>658CCFC55</v>
      </c>
      <c r="X75" s="413" t="e">
        <f>CONCATENATE(AA76,#REF!)</f>
        <v>#REF!</v>
      </c>
      <c r="Y75" s="720" t="s">
        <v>54</v>
      </c>
      <c r="Z75" s="720" t="s">
        <v>239</v>
      </c>
      <c r="AA75" s="720">
        <v>647</v>
      </c>
      <c r="AB75" s="708">
        <f>IFERROR(VLOOKUP(A74,$AX$8:$BB$949,5,0),0)</f>
        <v>0</v>
      </c>
      <c r="AC75" s="708">
        <f>IFERROR(VLOOKUP(B74,$AX$8:$BB$949,5,0),0)</f>
        <v>0</v>
      </c>
      <c r="AD75" s="708">
        <f>IFERROR(VLOOKUP(C74,$AX$8:$BB$949,5,0),0)</f>
        <v>635</v>
      </c>
      <c r="AE75" s="708">
        <f>IFERROR(VLOOKUP(D74,$AX$8:$BB$949,5,0),0)</f>
        <v>0</v>
      </c>
      <c r="AF75" s="708">
        <f>IFERROR(VLOOKUP(E74,$AX$8:$BB$949,5,0),0)</f>
        <v>572</v>
      </c>
      <c r="AG75" s="708">
        <f>IFERROR(VLOOKUP(F74,$AX$8:$BB$949,5,0),0)</f>
        <v>0</v>
      </c>
      <c r="AH75" s="708">
        <f>IFERROR(VLOOKUP(G74,$AX$8:$BB$949,5,0),0)</f>
        <v>0</v>
      </c>
      <c r="AI75" s="708">
        <f>IFERROR(VLOOKUP(H74,$AX$8:$BB$949,5,0),0)</f>
        <v>0</v>
      </c>
      <c r="AJ75" s="708">
        <f>IFERROR(VLOOKUP(I74,$AX$8:$BB$949,5,0),0)</f>
        <v>0</v>
      </c>
      <c r="AK75" s="708">
        <f>IFERROR(VLOOKUP(J74,$AX$8:$BB$949,5,0),0)</f>
        <v>0</v>
      </c>
      <c r="AL75" s="708">
        <f>IFERROR(VLOOKUP(K74,$AX$8:$BB$949,5,0),0)</f>
        <v>0</v>
      </c>
      <c r="AM75" s="708">
        <f>IFERROR(VLOOKUP(L74,$AX$8:$BB$949,5,0),0)</f>
        <v>0</v>
      </c>
      <c r="AN75" s="708">
        <f>IFERROR(VLOOKUP(M74,$AX$8:$BB$949,5,0),0)</f>
        <v>0</v>
      </c>
      <c r="AO75" s="708">
        <f>IFERROR(VLOOKUP(N74,$AX$8:$BB$949,5,0),0)</f>
        <v>0</v>
      </c>
      <c r="AP75" s="708">
        <f>IFERROR(VLOOKUP(O74,$AX$8:$BB$949,5,0),0)</f>
        <v>174</v>
      </c>
      <c r="AQ75" s="708">
        <f>IFERROR(VLOOKUP(P74,$AX$8:$BB$949,5,0),0)</f>
        <v>0</v>
      </c>
      <c r="AR75" s="708">
        <f>IFERROR(VLOOKUP(R74,$AX$8:$BB$949,5,0),0)</f>
        <v>0</v>
      </c>
      <c r="AS75" s="708">
        <f>IFERROR(VLOOKUP(S74,$AX$8:$BB$949,5,0),0)</f>
        <v>0</v>
      </c>
      <c r="AT75" s="708">
        <f>IFERROR(VLOOKUP(T74,$AX$8:$BB$949,5,0),0)</f>
        <v>0</v>
      </c>
      <c r="AU75" s="708">
        <f>IFERROR(VLOOKUP(V74,$AX$8:$BB$949,5,0),0)</f>
        <v>0</v>
      </c>
      <c r="AV75" s="708">
        <f>IFERROR(VLOOKUP(W74,$AX$8:$BB$949,5,0),0)</f>
        <v>0</v>
      </c>
      <c r="AW75" s="734">
        <f>SUM(AB75:AV75)</f>
        <v>1381</v>
      </c>
      <c r="AX75" s="419" t="str">
        <f t="shared" si="76"/>
        <v>895EPS005</v>
      </c>
      <c r="AY75" s="491" t="s">
        <v>255</v>
      </c>
      <c r="AZ75" s="493">
        <v>895</v>
      </c>
      <c r="BA75" s="491" t="s">
        <v>208</v>
      </c>
      <c r="BB75" s="492">
        <v>1</v>
      </c>
    </row>
    <row r="76" spans="1:54" ht="15" customHeight="1">
      <c r="A76" s="413" t="str">
        <f t="shared" si="55"/>
        <v>664EPS010</v>
      </c>
      <c r="B76" s="413" t="str">
        <f t="shared" si="56"/>
        <v>664EPS016</v>
      </c>
      <c r="C76" s="413" t="str">
        <f t="shared" si="57"/>
        <v>664EPS037</v>
      </c>
      <c r="D76" s="413" t="str">
        <f t="shared" si="58"/>
        <v>664EPS002</v>
      </c>
      <c r="E76" s="413" t="str">
        <f t="shared" si="59"/>
        <v>664EPS044</v>
      </c>
      <c r="F76" s="413" t="str">
        <f t="shared" si="60"/>
        <v>664EPS023</v>
      </c>
      <c r="G76" s="413" t="str">
        <f t="shared" si="61"/>
        <v>664EPS005</v>
      </c>
      <c r="H76" s="413" t="str">
        <f t="shared" si="62"/>
        <v>664EPS018</v>
      </c>
      <c r="I76" s="413" t="str">
        <f t="shared" si="63"/>
        <v>664EAS016</v>
      </c>
      <c r="J76" s="413" t="str">
        <f t="shared" si="64"/>
        <v>664EAS027</v>
      </c>
      <c r="K76" s="413" t="str">
        <f t="shared" si="65"/>
        <v>664EPS017</v>
      </c>
      <c r="L76" s="413" t="str">
        <f t="shared" si="66"/>
        <v>664EPS033</v>
      </c>
      <c r="M76" s="413" t="str">
        <f t="shared" si="67"/>
        <v>664EPS001</v>
      </c>
      <c r="N76" s="413" t="str">
        <f t="shared" si="68"/>
        <v>664EPS008</v>
      </c>
      <c r="O76" s="413" t="str">
        <f t="shared" si="69"/>
        <v>664EPS040</v>
      </c>
      <c r="P76" s="413" t="str">
        <f t="shared" si="70"/>
        <v>664ESSC24</v>
      </c>
      <c r="Q76" s="413" t="e">
        <f>CONCATENATE(AA77,#REF!)</f>
        <v>#REF!</v>
      </c>
      <c r="R76" s="413" t="str">
        <f t="shared" si="71"/>
        <v>664ESSC91</v>
      </c>
      <c r="S76" s="413" t="str">
        <f t="shared" si="72"/>
        <v>664ESSC02</v>
      </c>
      <c r="T76" s="413" t="str">
        <f t="shared" si="73"/>
        <v>664ESSC62</v>
      </c>
      <c r="U76" s="413" t="e">
        <f>CONCATENATE(AA77,#REF!)</f>
        <v>#REF!</v>
      </c>
      <c r="V76" s="413" t="str">
        <f t="shared" si="74"/>
        <v>664EPSIC3</v>
      </c>
      <c r="W76" s="413" t="str">
        <f t="shared" si="75"/>
        <v>664CCFC55</v>
      </c>
      <c r="X76" s="413" t="e">
        <f>CONCATENATE(AA77,#REF!)</f>
        <v>#REF!</v>
      </c>
      <c r="Y76" s="720" t="s">
        <v>93</v>
      </c>
      <c r="Z76" s="720" t="s">
        <v>239</v>
      </c>
      <c r="AA76" s="720">
        <v>658</v>
      </c>
      <c r="AB76" s="708">
        <f>IFERROR(VLOOKUP(A75,$AX$8:$BB$949,5,0),0)</f>
        <v>0</v>
      </c>
      <c r="AC76" s="708">
        <f>IFERROR(VLOOKUP(B75,$AX$8:$BB$949,5,0),0)</f>
        <v>0</v>
      </c>
      <c r="AD76" s="708">
        <f>IFERROR(VLOOKUP(C75,$AX$8:$BB$949,5,0),0)</f>
        <v>213</v>
      </c>
      <c r="AE76" s="708">
        <f>IFERROR(VLOOKUP(D75,$AX$8:$BB$949,5,0),0)</f>
        <v>0</v>
      </c>
      <c r="AF76" s="708">
        <f>IFERROR(VLOOKUP(E75,$AX$8:$BB$949,5,0),0)</f>
        <v>746</v>
      </c>
      <c r="AG76" s="708">
        <f>IFERROR(VLOOKUP(F75,$AX$8:$BB$949,5,0),0)</f>
        <v>0</v>
      </c>
      <c r="AH76" s="708">
        <f>IFERROR(VLOOKUP(G75,$AX$8:$BB$949,5,0),0)</f>
        <v>0</v>
      </c>
      <c r="AI76" s="708">
        <f>IFERROR(VLOOKUP(H75,$AX$8:$BB$949,5,0),0)</f>
        <v>0</v>
      </c>
      <c r="AJ76" s="708">
        <f>IFERROR(VLOOKUP(I75,$AX$8:$BB$949,5,0),0)</f>
        <v>1</v>
      </c>
      <c r="AK76" s="708">
        <f>IFERROR(VLOOKUP(J75,$AX$8:$BB$949,5,0),0)</f>
        <v>0</v>
      </c>
      <c r="AL76" s="708">
        <f>IFERROR(VLOOKUP(K75,$AX$8:$BB$949,5,0),0)</f>
        <v>0</v>
      </c>
      <c r="AM76" s="708">
        <f>IFERROR(VLOOKUP(L75,$AX$8:$BB$949,5,0),0)</f>
        <v>0</v>
      </c>
      <c r="AN76" s="708">
        <f>IFERROR(VLOOKUP(M75,$AX$8:$BB$949,5,0),0)</f>
        <v>0</v>
      </c>
      <c r="AO76" s="708">
        <f>IFERROR(VLOOKUP(N75,$AX$8:$BB$949,5,0),0)</f>
        <v>0</v>
      </c>
      <c r="AP76" s="708">
        <f>IFERROR(VLOOKUP(O75,$AX$8:$BB$949,5,0),0)</f>
        <v>111</v>
      </c>
      <c r="AQ76" s="708">
        <f>IFERROR(VLOOKUP(P75,$AX$8:$BB$949,5,0),0)</f>
        <v>0</v>
      </c>
      <c r="AR76" s="708">
        <f>IFERROR(VLOOKUP(R75,$AX$8:$BB$949,5,0),0)</f>
        <v>0</v>
      </c>
      <c r="AS76" s="708">
        <f>IFERROR(VLOOKUP(S75,$AX$8:$BB$949,5,0),0)</f>
        <v>0</v>
      </c>
      <c r="AT76" s="708">
        <f>IFERROR(VLOOKUP(T75,$AX$8:$BB$949,5,0),0)</f>
        <v>0</v>
      </c>
      <c r="AU76" s="708">
        <f>IFERROR(VLOOKUP(V75,$AX$8:$BB$949,5,0),0)</f>
        <v>0</v>
      </c>
      <c r="AV76" s="708">
        <f>IFERROR(VLOOKUP(W75,$AX$8:$BB$949,5,0),0)</f>
        <v>0</v>
      </c>
      <c r="AW76" s="734">
        <f>SUM(AB76:AV76)</f>
        <v>1071</v>
      </c>
      <c r="AX76" s="419" t="str">
        <f t="shared" si="76"/>
        <v>895EPS037</v>
      </c>
      <c r="AY76" s="491" t="s">
        <v>255</v>
      </c>
      <c r="AZ76" s="493">
        <v>895</v>
      </c>
      <c r="BA76" s="491" t="s">
        <v>203</v>
      </c>
      <c r="BB76" s="492">
        <v>192</v>
      </c>
    </row>
    <row r="77" spans="1:54" ht="15" customHeight="1">
      <c r="A77" s="413" t="str">
        <f t="shared" si="55"/>
        <v>686EPS010</v>
      </c>
      <c r="B77" s="413" t="str">
        <f t="shared" si="56"/>
        <v>686EPS016</v>
      </c>
      <c r="C77" s="413" t="str">
        <f t="shared" si="57"/>
        <v>686EPS037</v>
      </c>
      <c r="D77" s="413" t="str">
        <f t="shared" si="58"/>
        <v>686EPS002</v>
      </c>
      <c r="E77" s="413" t="str">
        <f t="shared" si="59"/>
        <v>686EPS044</v>
      </c>
      <c r="F77" s="413" t="str">
        <f t="shared" si="60"/>
        <v>686EPS023</v>
      </c>
      <c r="G77" s="413" t="str">
        <f t="shared" si="61"/>
        <v>686EPS005</v>
      </c>
      <c r="H77" s="413" t="str">
        <f t="shared" si="62"/>
        <v>686EPS018</v>
      </c>
      <c r="I77" s="413" t="str">
        <f t="shared" si="63"/>
        <v>686EAS016</v>
      </c>
      <c r="J77" s="413" t="str">
        <f t="shared" si="64"/>
        <v>686EAS027</v>
      </c>
      <c r="K77" s="413" t="str">
        <f t="shared" si="65"/>
        <v>686EPS017</v>
      </c>
      <c r="L77" s="413" t="str">
        <f t="shared" si="66"/>
        <v>686EPS033</v>
      </c>
      <c r="M77" s="413" t="str">
        <f t="shared" si="67"/>
        <v>686EPS001</v>
      </c>
      <c r="N77" s="413" t="str">
        <f t="shared" si="68"/>
        <v>686EPS008</v>
      </c>
      <c r="O77" s="413" t="str">
        <f t="shared" si="69"/>
        <v>686EPS040</v>
      </c>
      <c r="P77" s="413" t="str">
        <f t="shared" si="70"/>
        <v>686ESSC24</v>
      </c>
      <c r="Q77" s="413" t="e">
        <f>CONCATENATE(AA78,#REF!)</f>
        <v>#REF!</v>
      </c>
      <c r="R77" s="413" t="str">
        <f t="shared" si="71"/>
        <v>686ESSC91</v>
      </c>
      <c r="S77" s="413" t="str">
        <f t="shared" si="72"/>
        <v>686ESSC02</v>
      </c>
      <c r="T77" s="413" t="str">
        <f t="shared" si="73"/>
        <v>686ESSC62</v>
      </c>
      <c r="U77" s="413" t="e">
        <f>CONCATENATE(AA78,#REF!)</f>
        <v>#REF!</v>
      </c>
      <c r="V77" s="413" t="str">
        <f t="shared" si="74"/>
        <v>686EPSIC3</v>
      </c>
      <c r="W77" s="413" t="str">
        <f t="shared" si="75"/>
        <v>686CCFC55</v>
      </c>
      <c r="X77" s="413" t="e">
        <f>CONCATENATE(AA78,#REF!)</f>
        <v>#REF!</v>
      </c>
      <c r="Y77" s="720" t="s">
        <v>130</v>
      </c>
      <c r="Z77" s="720" t="s">
        <v>239</v>
      </c>
      <c r="AA77" s="720">
        <v>664</v>
      </c>
      <c r="AB77" s="708">
        <f>IFERROR(VLOOKUP(A76,$AX$8:$BB$949,5,0),0)</f>
        <v>0</v>
      </c>
      <c r="AC77" s="708">
        <f>IFERROR(VLOOKUP(B76,$AX$8:$BB$949,5,0),0)</f>
        <v>8934</v>
      </c>
      <c r="AD77" s="708">
        <f>IFERROR(VLOOKUP(C76,$AX$8:$BB$949,5,0),0)</f>
        <v>2506</v>
      </c>
      <c r="AE77" s="708">
        <f>IFERROR(VLOOKUP(D76,$AX$8:$BB$949,5,0),0)</f>
        <v>486</v>
      </c>
      <c r="AF77" s="708">
        <f>IFERROR(VLOOKUP(E76,$AX$8:$BB$949,5,0),0)</f>
        <v>1218</v>
      </c>
      <c r="AG77" s="708">
        <f>IFERROR(VLOOKUP(F76,$AX$8:$BB$949,5,0),0)</f>
        <v>0</v>
      </c>
      <c r="AH77" s="708">
        <f>IFERROR(VLOOKUP(G76,$AX$8:$BB$949,5,0),0)</f>
        <v>0</v>
      </c>
      <c r="AI77" s="708">
        <f>IFERROR(VLOOKUP(H76,$AX$8:$BB$949,5,0),0)</f>
        <v>0</v>
      </c>
      <c r="AJ77" s="708">
        <f>IFERROR(VLOOKUP(I76,$AX$8:$BB$949,5,0),0)</f>
        <v>1</v>
      </c>
      <c r="AK77" s="708">
        <f>IFERROR(VLOOKUP(J76,$AX$8:$BB$949,5,0),0)</f>
        <v>0</v>
      </c>
      <c r="AL77" s="708">
        <f>IFERROR(VLOOKUP(K76,$AX$8:$BB$949,5,0),0)</f>
        <v>0</v>
      </c>
      <c r="AM77" s="708">
        <f>IFERROR(VLOOKUP(L76,$AX$8:$BB$949,5,0),0)</f>
        <v>0</v>
      </c>
      <c r="AN77" s="708">
        <f>IFERROR(VLOOKUP(M76,$AX$8:$BB$949,5,0),0)</f>
        <v>0</v>
      </c>
      <c r="AO77" s="708">
        <f>IFERROR(VLOOKUP(N76,$AX$8:$BB$949,5,0),0)</f>
        <v>0</v>
      </c>
      <c r="AP77" s="708">
        <f>IFERROR(VLOOKUP(O76,$AX$8:$BB$949,5,0),0)</f>
        <v>785</v>
      </c>
      <c r="AQ77" s="708">
        <f>IFERROR(VLOOKUP(P76,$AX$8:$BB$949,5,0),0)</f>
        <v>0</v>
      </c>
      <c r="AR77" s="708">
        <f>IFERROR(VLOOKUP(R76,$AX$8:$BB$949,5,0),0)</f>
        <v>0</v>
      </c>
      <c r="AS77" s="708">
        <f>IFERROR(VLOOKUP(S76,$AX$8:$BB$949,5,0),0)</f>
        <v>0</v>
      </c>
      <c r="AT77" s="708">
        <f>IFERROR(VLOOKUP(T76,$AX$8:$BB$949,5,0),0)</f>
        <v>0</v>
      </c>
      <c r="AU77" s="708">
        <f>IFERROR(VLOOKUP(V76,$AX$8:$BB$949,5,0),0)</f>
        <v>0</v>
      </c>
      <c r="AV77" s="708">
        <f>IFERROR(VLOOKUP(W76,$AX$8:$BB$949,5,0),0)</f>
        <v>0</v>
      </c>
      <c r="AW77" s="734">
        <f>SUM(AB77:AV77)</f>
        <v>13930</v>
      </c>
      <c r="AX77" s="419" t="str">
        <f t="shared" si="76"/>
        <v>895EPS040</v>
      </c>
      <c r="AY77" s="491" t="s">
        <v>255</v>
      </c>
      <c r="AZ77" s="493">
        <v>895</v>
      </c>
      <c r="BA77" s="491" t="s">
        <v>891</v>
      </c>
      <c r="BB77" s="492">
        <v>94</v>
      </c>
    </row>
    <row r="78" spans="1:54" ht="15" customHeight="1">
      <c r="A78" s="413" t="str">
        <f t="shared" si="55"/>
        <v>819EPS010</v>
      </c>
      <c r="B78" s="413" t="str">
        <f t="shared" si="56"/>
        <v>819EPS016</v>
      </c>
      <c r="C78" s="413" t="str">
        <f t="shared" si="57"/>
        <v>819EPS037</v>
      </c>
      <c r="D78" s="413" t="str">
        <f t="shared" si="58"/>
        <v>819EPS002</v>
      </c>
      <c r="E78" s="413" t="str">
        <f t="shared" si="59"/>
        <v>819EPS044</v>
      </c>
      <c r="F78" s="413" t="str">
        <f t="shared" si="60"/>
        <v>819EPS023</v>
      </c>
      <c r="G78" s="413" t="str">
        <f t="shared" si="61"/>
        <v>819EPS005</v>
      </c>
      <c r="H78" s="413" t="str">
        <f t="shared" si="62"/>
        <v>819EPS018</v>
      </c>
      <c r="I78" s="413" t="str">
        <f t="shared" si="63"/>
        <v>819EAS016</v>
      </c>
      <c r="J78" s="413" t="str">
        <f t="shared" si="64"/>
        <v>819EAS027</v>
      </c>
      <c r="K78" s="413" t="str">
        <f t="shared" si="65"/>
        <v>819EPS017</v>
      </c>
      <c r="L78" s="413" t="str">
        <f t="shared" si="66"/>
        <v>819EPS033</v>
      </c>
      <c r="M78" s="413" t="str">
        <f t="shared" si="67"/>
        <v>819EPS001</v>
      </c>
      <c r="N78" s="413" t="str">
        <f t="shared" si="68"/>
        <v>819EPS008</v>
      </c>
      <c r="O78" s="413" t="str">
        <f t="shared" si="69"/>
        <v>819EPS040</v>
      </c>
      <c r="P78" s="413" t="str">
        <f t="shared" si="70"/>
        <v>819ESSC24</v>
      </c>
      <c r="Q78" s="413" t="e">
        <f>CONCATENATE(AA79,#REF!)</f>
        <v>#REF!</v>
      </c>
      <c r="R78" s="413" t="str">
        <f t="shared" si="71"/>
        <v>819ESSC91</v>
      </c>
      <c r="S78" s="413" t="str">
        <f t="shared" si="72"/>
        <v>819ESSC02</v>
      </c>
      <c r="T78" s="413" t="str">
        <f t="shared" si="73"/>
        <v>819ESSC62</v>
      </c>
      <c r="U78" s="413" t="e">
        <f>CONCATENATE(AA79,#REF!)</f>
        <v>#REF!</v>
      </c>
      <c r="V78" s="413" t="str">
        <f t="shared" si="74"/>
        <v>819EPSIC3</v>
      </c>
      <c r="W78" s="413" t="str">
        <f t="shared" si="75"/>
        <v>819CCFC55</v>
      </c>
      <c r="X78" s="413" t="e">
        <f>CONCATENATE(AA79,#REF!)</f>
        <v>#REF!</v>
      </c>
      <c r="Y78" s="720" t="s">
        <v>131</v>
      </c>
      <c r="Z78" s="720" t="s">
        <v>239</v>
      </c>
      <c r="AA78" s="720">
        <v>686</v>
      </c>
      <c r="AB78" s="708">
        <f>IFERROR(VLOOKUP(A77,$AX$8:$BB$949,5,0),0)</f>
        <v>5032</v>
      </c>
      <c r="AC78" s="708">
        <f>IFERROR(VLOOKUP(B77,$AX$8:$BB$949,5,0),0)</f>
        <v>8601</v>
      </c>
      <c r="AD78" s="708">
        <f>IFERROR(VLOOKUP(C77,$AX$8:$BB$949,5,0),0)</f>
        <v>426</v>
      </c>
      <c r="AE78" s="708">
        <f>IFERROR(VLOOKUP(D77,$AX$8:$BB$949,5,0),0)</f>
        <v>511</v>
      </c>
      <c r="AF78" s="708">
        <f>IFERROR(VLOOKUP(E77,$AX$8:$BB$949,5,0),0)</f>
        <v>1988</v>
      </c>
      <c r="AG78" s="708">
        <f>IFERROR(VLOOKUP(F77,$AX$8:$BB$949,5,0),0)</f>
        <v>0</v>
      </c>
      <c r="AH78" s="708">
        <f>IFERROR(VLOOKUP(G77,$AX$8:$BB$949,5,0),0)</f>
        <v>0</v>
      </c>
      <c r="AI78" s="708">
        <f>IFERROR(VLOOKUP(H77,$AX$8:$BB$949,5,0),0)</f>
        <v>0</v>
      </c>
      <c r="AJ78" s="708">
        <f>IFERROR(VLOOKUP(I77,$AX$8:$BB$949,5,0),0)</f>
        <v>17</v>
      </c>
      <c r="AK78" s="708">
        <f>IFERROR(VLOOKUP(J77,$AX$8:$BB$949,5,0),0)</f>
        <v>0</v>
      </c>
      <c r="AL78" s="708">
        <f>IFERROR(VLOOKUP(K77,$AX$8:$BB$949,5,0),0)</f>
        <v>0</v>
      </c>
      <c r="AM78" s="708">
        <f>IFERROR(VLOOKUP(L77,$AX$8:$BB$949,5,0),0)</f>
        <v>0</v>
      </c>
      <c r="AN78" s="708">
        <f>IFERROR(VLOOKUP(M77,$AX$8:$BB$949,5,0),0)</f>
        <v>0</v>
      </c>
      <c r="AO78" s="708">
        <f>IFERROR(VLOOKUP(N77,$AX$8:$BB$949,5,0),0)</f>
        <v>0</v>
      </c>
      <c r="AP78" s="708">
        <f>IFERROR(VLOOKUP(O77,$AX$8:$BB$949,5,0),0)</f>
        <v>1339</v>
      </c>
      <c r="AQ78" s="708">
        <f>IFERROR(VLOOKUP(P77,$AX$8:$BB$949,5,0),0)</f>
        <v>0</v>
      </c>
      <c r="AR78" s="708">
        <f>IFERROR(VLOOKUP(R77,$AX$8:$BB$949,5,0),0)</f>
        <v>0</v>
      </c>
      <c r="AS78" s="708">
        <f>IFERROR(VLOOKUP(S77,$AX$8:$BB$949,5,0),0)</f>
        <v>1</v>
      </c>
      <c r="AT78" s="708">
        <f>IFERROR(VLOOKUP(T77,$AX$8:$BB$949,5,0),0)</f>
        <v>0</v>
      </c>
      <c r="AU78" s="708">
        <f>IFERROR(VLOOKUP(V77,$AX$8:$BB$949,5,0),0)</f>
        <v>0</v>
      </c>
      <c r="AV78" s="708">
        <f>IFERROR(VLOOKUP(W77,$AX$8:$BB$949,5,0),0)</f>
        <v>0</v>
      </c>
      <c r="AW78" s="734">
        <f>SUM(AB78:AV78)</f>
        <v>17915</v>
      </c>
      <c r="AX78" s="419" t="str">
        <f t="shared" si="76"/>
        <v>895EPS044</v>
      </c>
      <c r="AY78" s="491" t="s">
        <v>255</v>
      </c>
      <c r="AZ78" s="493">
        <v>895</v>
      </c>
      <c r="BA78" s="491" t="s">
        <v>1071</v>
      </c>
      <c r="BB78" s="492">
        <v>1267</v>
      </c>
    </row>
    <row r="79" spans="1:54" ht="15" customHeight="1">
      <c r="A79" s="413" t="str">
        <f t="shared" si="55"/>
        <v>854EPS010</v>
      </c>
      <c r="B79" s="413" t="str">
        <f t="shared" si="56"/>
        <v>854EPS016</v>
      </c>
      <c r="C79" s="413" t="str">
        <f t="shared" si="57"/>
        <v>854EPS037</v>
      </c>
      <c r="D79" s="413" t="str">
        <f t="shared" si="58"/>
        <v>854EPS002</v>
      </c>
      <c r="E79" s="413" t="str">
        <f t="shared" si="59"/>
        <v>854EPS044</v>
      </c>
      <c r="F79" s="413" t="str">
        <f t="shared" si="60"/>
        <v>854EPS023</v>
      </c>
      <c r="G79" s="413" t="str">
        <f t="shared" si="61"/>
        <v>854EPS005</v>
      </c>
      <c r="H79" s="413" t="str">
        <f t="shared" si="62"/>
        <v>854EPS018</v>
      </c>
      <c r="I79" s="413" t="str">
        <f t="shared" si="63"/>
        <v>854EAS016</v>
      </c>
      <c r="J79" s="413" t="str">
        <f t="shared" si="64"/>
        <v>854EAS027</v>
      </c>
      <c r="K79" s="413" t="str">
        <f t="shared" si="65"/>
        <v>854EPS017</v>
      </c>
      <c r="L79" s="413" t="str">
        <f t="shared" si="66"/>
        <v>854EPS033</v>
      </c>
      <c r="M79" s="413" t="str">
        <f t="shared" si="67"/>
        <v>854EPS001</v>
      </c>
      <c r="N79" s="413" t="str">
        <f t="shared" si="68"/>
        <v>854EPS008</v>
      </c>
      <c r="O79" s="413" t="str">
        <f t="shared" si="69"/>
        <v>854EPS040</v>
      </c>
      <c r="P79" s="413" t="str">
        <f t="shared" si="70"/>
        <v>854ESSC24</v>
      </c>
      <c r="Q79" s="413" t="e">
        <f>CONCATENATE(AA80,#REF!)</f>
        <v>#REF!</v>
      </c>
      <c r="R79" s="413" t="str">
        <f t="shared" si="71"/>
        <v>854ESSC91</v>
      </c>
      <c r="S79" s="413" t="str">
        <f t="shared" si="72"/>
        <v>854ESSC02</v>
      </c>
      <c r="T79" s="413" t="str">
        <f t="shared" si="73"/>
        <v>854ESSC62</v>
      </c>
      <c r="U79" s="413" t="e">
        <f>CONCATENATE(AA80,#REF!)</f>
        <v>#REF!</v>
      </c>
      <c r="V79" s="413" t="str">
        <f t="shared" si="74"/>
        <v>854EPSIC3</v>
      </c>
      <c r="W79" s="413" t="str">
        <f t="shared" si="75"/>
        <v>854CCFC55</v>
      </c>
      <c r="X79" s="413" t="e">
        <f>CONCATENATE(AA80,#REF!)</f>
        <v>#REF!</v>
      </c>
      <c r="Y79" s="720" t="s">
        <v>59</v>
      </c>
      <c r="Z79" s="720" t="s">
        <v>239</v>
      </c>
      <c r="AA79" s="720">
        <v>819</v>
      </c>
      <c r="AB79" s="708">
        <f>IFERROR(VLOOKUP(A78,$AX$8:$BB$949,5,0),0)</f>
        <v>0</v>
      </c>
      <c r="AC79" s="708">
        <f>IFERROR(VLOOKUP(B78,$AX$8:$BB$949,5,0),0)</f>
        <v>0</v>
      </c>
      <c r="AD79" s="708">
        <f>IFERROR(VLOOKUP(C78,$AX$8:$BB$949,5,0),0)</f>
        <v>374</v>
      </c>
      <c r="AE79" s="708">
        <f>IFERROR(VLOOKUP(D78,$AX$8:$BB$949,5,0),0)</f>
        <v>0</v>
      </c>
      <c r="AF79" s="708">
        <f>IFERROR(VLOOKUP(E78,$AX$8:$BB$949,5,0),0)</f>
        <v>452</v>
      </c>
      <c r="AG79" s="708">
        <f>IFERROR(VLOOKUP(F78,$AX$8:$BB$949,5,0),0)</f>
        <v>0</v>
      </c>
      <c r="AH79" s="708">
        <f>IFERROR(VLOOKUP(G78,$AX$8:$BB$949,5,0),0)</f>
        <v>0</v>
      </c>
      <c r="AI79" s="708">
        <f>IFERROR(VLOOKUP(H78,$AX$8:$BB$949,5,0),0)</f>
        <v>0</v>
      </c>
      <c r="AJ79" s="708">
        <f>IFERROR(VLOOKUP(I78,$AX$8:$BB$949,5,0),0)</f>
        <v>0</v>
      </c>
      <c r="AK79" s="708">
        <f>IFERROR(VLOOKUP(J78,$AX$8:$BB$949,5,0),0)</f>
        <v>0</v>
      </c>
      <c r="AL79" s="708">
        <f>IFERROR(VLOOKUP(K78,$AX$8:$BB$949,5,0),0)</f>
        <v>0</v>
      </c>
      <c r="AM79" s="708">
        <f>IFERROR(VLOOKUP(L78,$AX$8:$BB$949,5,0),0)</f>
        <v>0</v>
      </c>
      <c r="AN79" s="708">
        <f>IFERROR(VLOOKUP(M78,$AX$8:$BB$949,5,0),0)</f>
        <v>0</v>
      </c>
      <c r="AO79" s="708">
        <f>IFERROR(VLOOKUP(N78,$AX$8:$BB$949,5,0),0)</f>
        <v>0</v>
      </c>
      <c r="AP79" s="708">
        <f>IFERROR(VLOOKUP(O78,$AX$8:$BB$949,5,0),0)</f>
        <v>185</v>
      </c>
      <c r="AQ79" s="708">
        <f>IFERROR(VLOOKUP(P78,$AX$8:$BB$949,5,0),0)</f>
        <v>0</v>
      </c>
      <c r="AR79" s="708">
        <f>IFERROR(VLOOKUP(R78,$AX$8:$BB$949,5,0),0)</f>
        <v>0</v>
      </c>
      <c r="AS79" s="708">
        <f>IFERROR(VLOOKUP(S78,$AX$8:$BB$949,5,0),0)</f>
        <v>0</v>
      </c>
      <c r="AT79" s="708">
        <f>IFERROR(VLOOKUP(T78,$AX$8:$BB$949,5,0),0)</f>
        <v>0</v>
      </c>
      <c r="AU79" s="708">
        <f>IFERROR(VLOOKUP(V78,$AX$8:$BB$949,5,0),0)</f>
        <v>0</v>
      </c>
      <c r="AV79" s="708">
        <f>IFERROR(VLOOKUP(W78,$AX$8:$BB$949,5,0),0)</f>
        <v>0</v>
      </c>
      <c r="AW79" s="734">
        <f>SUM(AB79:AV79)</f>
        <v>1011</v>
      </c>
      <c r="AX79" s="419" t="str">
        <f t="shared" si="76"/>
        <v>895EPSIC3</v>
      </c>
      <c r="AY79" s="491" t="s">
        <v>255</v>
      </c>
      <c r="AZ79" s="493">
        <v>895</v>
      </c>
      <c r="BA79" s="491" t="s">
        <v>636</v>
      </c>
      <c r="BB79" s="492">
        <v>23</v>
      </c>
    </row>
    <row r="80" spans="1:54" ht="15" customHeight="1">
      <c r="A80" s="413" t="str">
        <f t="shared" si="55"/>
        <v>887EPS010</v>
      </c>
      <c r="B80" s="413" t="str">
        <f t="shared" si="56"/>
        <v>887EPS016</v>
      </c>
      <c r="C80" s="413" t="str">
        <f t="shared" si="57"/>
        <v>887EPS037</v>
      </c>
      <c r="D80" s="413" t="str">
        <f t="shared" si="58"/>
        <v>887EPS002</v>
      </c>
      <c r="E80" s="413" t="str">
        <f t="shared" si="59"/>
        <v>887EPS044</v>
      </c>
      <c r="F80" s="413" t="str">
        <f t="shared" si="60"/>
        <v>887EPS023</v>
      </c>
      <c r="G80" s="413" t="str">
        <f t="shared" si="61"/>
        <v>887EPS005</v>
      </c>
      <c r="H80" s="413" t="str">
        <f t="shared" si="62"/>
        <v>887EPS018</v>
      </c>
      <c r="I80" s="413" t="str">
        <f t="shared" si="63"/>
        <v>887EAS016</v>
      </c>
      <c r="J80" s="413" t="str">
        <f t="shared" si="64"/>
        <v>887EAS027</v>
      </c>
      <c r="K80" s="413" t="str">
        <f t="shared" si="65"/>
        <v>887EPS017</v>
      </c>
      <c r="L80" s="413" t="str">
        <f t="shared" si="66"/>
        <v>887EPS033</v>
      </c>
      <c r="M80" s="413" t="str">
        <f t="shared" si="67"/>
        <v>887EPS001</v>
      </c>
      <c r="N80" s="413" t="str">
        <f t="shared" si="68"/>
        <v>887EPS008</v>
      </c>
      <c r="O80" s="413" t="str">
        <f t="shared" si="69"/>
        <v>887EPS040</v>
      </c>
      <c r="P80" s="413" t="str">
        <f t="shared" si="70"/>
        <v>887ESSC24</v>
      </c>
      <c r="Q80" s="413" t="e">
        <f>CONCATENATE(AA81,#REF!)</f>
        <v>#REF!</v>
      </c>
      <c r="R80" s="413" t="str">
        <f t="shared" si="71"/>
        <v>887ESSC91</v>
      </c>
      <c r="S80" s="413" t="str">
        <f t="shared" si="72"/>
        <v>887ESSC02</v>
      </c>
      <c r="T80" s="413" t="str">
        <f t="shared" si="73"/>
        <v>887ESSC62</v>
      </c>
      <c r="U80" s="413" t="e">
        <f>CONCATENATE(AA81,#REF!)</f>
        <v>#REF!</v>
      </c>
      <c r="V80" s="413" t="str">
        <f t="shared" si="74"/>
        <v>887EPSIC3</v>
      </c>
      <c r="W80" s="413" t="str">
        <f t="shared" si="75"/>
        <v>887CCFC55</v>
      </c>
      <c r="X80" s="413" t="e">
        <f>CONCATENATE(AA81,#REF!)</f>
        <v>#REF!</v>
      </c>
      <c r="Y80" s="720" t="s">
        <v>103</v>
      </c>
      <c r="Z80" s="720" t="s">
        <v>239</v>
      </c>
      <c r="AA80" s="720">
        <v>854</v>
      </c>
      <c r="AB80" s="708">
        <f>IFERROR(VLOOKUP(A79,$AX$8:$BB$949,5,0),0)</f>
        <v>0</v>
      </c>
      <c r="AC80" s="708">
        <f>IFERROR(VLOOKUP(B79,$AX$8:$BB$949,5,0),0)</f>
        <v>0</v>
      </c>
      <c r="AD80" s="708">
        <f>IFERROR(VLOOKUP(C79,$AX$8:$BB$949,5,0),0)</f>
        <v>156</v>
      </c>
      <c r="AE80" s="708">
        <f>IFERROR(VLOOKUP(D79,$AX$8:$BB$949,5,0),0)</f>
        <v>0</v>
      </c>
      <c r="AF80" s="708">
        <f>IFERROR(VLOOKUP(E79,$AX$8:$BB$949,5,0),0)</f>
        <v>775</v>
      </c>
      <c r="AG80" s="708">
        <f>IFERROR(VLOOKUP(F79,$AX$8:$BB$949,5,0),0)</f>
        <v>0</v>
      </c>
      <c r="AH80" s="708">
        <f>IFERROR(VLOOKUP(G79,$AX$8:$BB$949,5,0),0)</f>
        <v>0</v>
      </c>
      <c r="AI80" s="708">
        <f>IFERROR(VLOOKUP(H79,$AX$8:$BB$949,5,0),0)</f>
        <v>0</v>
      </c>
      <c r="AJ80" s="708">
        <f>IFERROR(VLOOKUP(I79,$AX$8:$BB$949,5,0),0)</f>
        <v>0</v>
      </c>
      <c r="AK80" s="708">
        <f>IFERROR(VLOOKUP(J79,$AX$8:$BB$949,5,0),0)</f>
        <v>0</v>
      </c>
      <c r="AL80" s="708">
        <f>IFERROR(VLOOKUP(K79,$AX$8:$BB$949,5,0),0)</f>
        <v>0</v>
      </c>
      <c r="AM80" s="708">
        <f>IFERROR(VLOOKUP(L79,$AX$8:$BB$949,5,0),0)</f>
        <v>0</v>
      </c>
      <c r="AN80" s="708">
        <f>IFERROR(VLOOKUP(M79,$AX$8:$BB$949,5,0),0)</f>
        <v>0</v>
      </c>
      <c r="AO80" s="708">
        <f>IFERROR(VLOOKUP(N79,$AX$8:$BB$949,5,0),0)</f>
        <v>0</v>
      </c>
      <c r="AP80" s="708">
        <f>IFERROR(VLOOKUP(O79,$AX$8:$BB$949,5,0),0)</f>
        <v>0</v>
      </c>
      <c r="AQ80" s="708">
        <f>IFERROR(VLOOKUP(P79,$AX$8:$BB$949,5,0),0)</f>
        <v>417</v>
      </c>
      <c r="AR80" s="708">
        <f>IFERROR(VLOOKUP(R79,$AX$8:$BB$949,5,0),0)</f>
        <v>0</v>
      </c>
      <c r="AS80" s="708">
        <f>IFERROR(VLOOKUP(S79,$AX$8:$BB$949,5,0),0)</f>
        <v>3</v>
      </c>
      <c r="AT80" s="708">
        <f>IFERROR(VLOOKUP(T79,$AX$8:$BB$949,5,0),0)</f>
        <v>0</v>
      </c>
      <c r="AU80" s="708">
        <f>IFERROR(VLOOKUP(V79,$AX$8:$BB$949,5,0),0)</f>
        <v>0</v>
      </c>
      <c r="AV80" s="708">
        <f>IFERROR(VLOOKUP(W79,$AX$8:$BB$949,5,0),0)</f>
        <v>0</v>
      </c>
      <c r="AW80" s="734">
        <f>SUM(AB80:AV80)</f>
        <v>1351</v>
      </c>
      <c r="AX80" s="419" t="str">
        <f t="shared" si="76"/>
        <v>895ESSC02</v>
      </c>
      <c r="AY80" s="491" t="s">
        <v>255</v>
      </c>
      <c r="AZ80" s="493">
        <v>895</v>
      </c>
      <c r="BA80" s="491" t="s">
        <v>650</v>
      </c>
      <c r="BB80" s="492">
        <v>4</v>
      </c>
    </row>
    <row r="81" spans="1:54" ht="15" customHeight="1">
      <c r="A81" s="413" t="str">
        <f t="shared" si="55"/>
        <v>EPS010</v>
      </c>
      <c r="B81" s="413" t="str">
        <f t="shared" si="56"/>
        <v>EPS016</v>
      </c>
      <c r="C81" s="413" t="str">
        <f t="shared" si="57"/>
        <v>EPS037</v>
      </c>
      <c r="D81" s="413" t="str">
        <f t="shared" si="58"/>
        <v>EPS002</v>
      </c>
      <c r="E81" s="413" t="str">
        <f t="shared" si="59"/>
        <v>EPS044</v>
      </c>
      <c r="F81" s="413" t="str">
        <f t="shared" si="60"/>
        <v>EPS023</v>
      </c>
      <c r="G81" s="413" t="str">
        <f t="shared" si="61"/>
        <v>EPS005</v>
      </c>
      <c r="H81" s="413" t="str">
        <f t="shared" si="62"/>
        <v>EPS018</v>
      </c>
      <c r="I81" s="413" t="str">
        <f t="shared" si="63"/>
        <v>EAS016</v>
      </c>
      <c r="J81" s="413" t="str">
        <f t="shared" si="64"/>
        <v>EAS027</v>
      </c>
      <c r="K81" s="413" t="str">
        <f t="shared" si="65"/>
        <v>EPS017</v>
      </c>
      <c r="L81" s="413" t="str">
        <f t="shared" si="66"/>
        <v>EPS033</v>
      </c>
      <c r="M81" s="413" t="str">
        <f t="shared" si="67"/>
        <v>EPS001</v>
      </c>
      <c r="N81" s="413" t="str">
        <f t="shared" si="68"/>
        <v>EPS008</v>
      </c>
      <c r="O81" s="413" t="str">
        <f t="shared" si="69"/>
        <v>EPS040</v>
      </c>
      <c r="P81" s="413" t="str">
        <f t="shared" si="70"/>
        <v>ESSC24</v>
      </c>
      <c r="Q81" s="413" t="e">
        <f>CONCATENATE(AA82,#REF!)</f>
        <v>#REF!</v>
      </c>
      <c r="R81" s="413" t="str">
        <f t="shared" si="71"/>
        <v>ESSC91</v>
      </c>
      <c r="S81" s="413" t="str">
        <f t="shared" si="72"/>
        <v>ESSC02</v>
      </c>
      <c r="T81" s="413" t="str">
        <f t="shared" si="73"/>
        <v>ESSC62</v>
      </c>
      <c r="U81" s="413" t="e">
        <f>CONCATENATE(AA82,#REF!)</f>
        <v>#REF!</v>
      </c>
      <c r="V81" s="413" t="str">
        <f t="shared" si="74"/>
        <v>EPSIC3</v>
      </c>
      <c r="W81" s="413" t="str">
        <f t="shared" si="75"/>
        <v>CCFC55</v>
      </c>
      <c r="X81" s="413" t="e">
        <f>CONCATENATE(AA82,#REF!)</f>
        <v>#REF!</v>
      </c>
      <c r="Y81" s="720" t="s">
        <v>31</v>
      </c>
      <c r="Z81" s="720" t="s">
        <v>239</v>
      </c>
      <c r="AA81" s="720">
        <v>887</v>
      </c>
      <c r="AB81" s="708">
        <f>IFERROR(VLOOKUP(A80,$AX$8:$BB$949,5,0),0)</f>
        <v>2509</v>
      </c>
      <c r="AC81" s="708">
        <f>IFERROR(VLOOKUP(B80,$AX$8:$BB$949,5,0),0)</f>
        <v>6633</v>
      </c>
      <c r="AD81" s="708">
        <f>IFERROR(VLOOKUP(C80,$AX$8:$BB$949,5,0),0)</f>
        <v>877</v>
      </c>
      <c r="AE81" s="708">
        <f>IFERROR(VLOOKUP(D80,$AX$8:$BB$949,5,0),0)</f>
        <v>263</v>
      </c>
      <c r="AF81" s="708">
        <f>IFERROR(VLOOKUP(E80,$AX$8:$BB$949,5,0),0)</f>
        <v>3969</v>
      </c>
      <c r="AG81" s="708">
        <f>IFERROR(VLOOKUP(F80,$AX$8:$BB$949,5,0),0)</f>
        <v>0</v>
      </c>
      <c r="AH81" s="708">
        <f>IFERROR(VLOOKUP(G80,$AX$8:$BB$949,5,0),0)</f>
        <v>7</v>
      </c>
      <c r="AI81" s="708">
        <f>IFERROR(VLOOKUP(H80,$AX$8:$BB$949,5,0),0)</f>
        <v>0</v>
      </c>
      <c r="AJ81" s="708">
        <f>IFERROR(VLOOKUP(I80,$AX$8:$BB$949,5,0),0)</f>
        <v>2</v>
      </c>
      <c r="AK81" s="708">
        <f>IFERROR(VLOOKUP(J80,$AX$8:$BB$949,5,0),0)</f>
        <v>0</v>
      </c>
      <c r="AL81" s="708">
        <f>IFERROR(VLOOKUP(K80,$AX$8:$BB$949,5,0),0)</f>
        <v>0</v>
      </c>
      <c r="AM81" s="708">
        <f>IFERROR(VLOOKUP(L80,$AX$8:$BB$949,5,0),0)</f>
        <v>0</v>
      </c>
      <c r="AN81" s="708">
        <f>IFERROR(VLOOKUP(M80,$AX$8:$BB$949,5,0),0)</f>
        <v>0</v>
      </c>
      <c r="AO81" s="708">
        <f>IFERROR(VLOOKUP(N80,$AX$8:$BB$949,5,0),0)</f>
        <v>0</v>
      </c>
      <c r="AP81" s="708">
        <f>IFERROR(VLOOKUP(O80,$AX$8:$BB$949,5,0),0)</f>
        <v>613</v>
      </c>
      <c r="AQ81" s="708">
        <f>IFERROR(VLOOKUP(P80,$AX$8:$BB$949,5,0),0)</f>
        <v>468</v>
      </c>
      <c r="AR81" s="708">
        <f>IFERROR(VLOOKUP(R80,$AX$8:$BB$949,5,0),0)</f>
        <v>0</v>
      </c>
      <c r="AS81" s="708">
        <f>IFERROR(VLOOKUP(S80,$AX$8:$BB$949,5,0),0)</f>
        <v>0</v>
      </c>
      <c r="AT81" s="708">
        <f>IFERROR(VLOOKUP(T80,$AX$8:$BB$949,5,0),0)</f>
        <v>0</v>
      </c>
      <c r="AU81" s="708">
        <f>IFERROR(VLOOKUP(V80,$AX$8:$BB$949,5,0),0)</f>
        <v>0</v>
      </c>
      <c r="AV81" s="708">
        <f>IFERROR(VLOOKUP(W80,$AX$8:$BB$949,5,0),0)</f>
        <v>0</v>
      </c>
      <c r="AW81" s="734">
        <f>SUM(AB81:AV81)</f>
        <v>15341</v>
      </c>
      <c r="AX81" s="419" t="str">
        <f t="shared" si="76"/>
        <v>895ESSC24</v>
      </c>
      <c r="AY81" s="491" t="s">
        <v>255</v>
      </c>
      <c r="AZ81" s="493">
        <v>895</v>
      </c>
      <c r="BA81" s="491" t="s">
        <v>652</v>
      </c>
      <c r="BB81" s="492">
        <v>587</v>
      </c>
    </row>
    <row r="82" spans="1:54" ht="15" customHeight="1">
      <c r="A82" s="413" t="str">
        <f t="shared" si="55"/>
        <v>2EPS010</v>
      </c>
      <c r="B82" s="413" t="str">
        <f t="shared" si="56"/>
        <v>2EPS016</v>
      </c>
      <c r="C82" s="413" t="str">
        <f t="shared" si="57"/>
        <v>2EPS037</v>
      </c>
      <c r="D82" s="413" t="str">
        <f t="shared" si="58"/>
        <v>2EPS002</v>
      </c>
      <c r="E82" s="413" t="str">
        <f t="shared" si="59"/>
        <v>2EPS044</v>
      </c>
      <c r="F82" s="413" t="str">
        <f t="shared" si="60"/>
        <v>2EPS023</v>
      </c>
      <c r="G82" s="413" t="str">
        <f t="shared" si="61"/>
        <v>2EPS005</v>
      </c>
      <c r="H82" s="413" t="str">
        <f t="shared" si="62"/>
        <v>2EPS018</v>
      </c>
      <c r="I82" s="413" t="str">
        <f t="shared" si="63"/>
        <v>2EAS016</v>
      </c>
      <c r="J82" s="413" t="str">
        <f t="shared" si="64"/>
        <v>2EAS027</v>
      </c>
      <c r="K82" s="413" t="str">
        <f t="shared" si="65"/>
        <v>2EPS017</v>
      </c>
      <c r="L82" s="413" t="str">
        <f t="shared" si="66"/>
        <v>2EPS033</v>
      </c>
      <c r="M82" s="413" t="str">
        <f t="shared" si="67"/>
        <v>2EPS001</v>
      </c>
      <c r="N82" s="413" t="str">
        <f t="shared" si="68"/>
        <v>2EPS008</v>
      </c>
      <c r="O82" s="413" t="str">
        <f t="shared" si="69"/>
        <v>2EPS040</v>
      </c>
      <c r="P82" s="413" t="str">
        <f t="shared" si="70"/>
        <v>2ESSC24</v>
      </c>
      <c r="Q82" s="413" t="e">
        <f>CONCATENATE(AA83,#REF!)</f>
        <v>#REF!</v>
      </c>
      <c r="R82" s="413" t="str">
        <f t="shared" si="71"/>
        <v>2ESSC91</v>
      </c>
      <c r="S82" s="413" t="str">
        <f t="shared" si="72"/>
        <v>2ESSC02</v>
      </c>
      <c r="T82" s="413" t="str">
        <f t="shared" si="73"/>
        <v>2ESSC62</v>
      </c>
      <c r="U82" s="413" t="e">
        <f>CONCATENATE(AA83,#REF!)</f>
        <v>#REF!</v>
      </c>
      <c r="V82" s="413" t="str">
        <f t="shared" si="74"/>
        <v>2EPSIC3</v>
      </c>
      <c r="W82" s="413" t="str">
        <f t="shared" si="75"/>
        <v>2CCFC55</v>
      </c>
      <c r="X82" s="413" t="e">
        <f>CONCATENATE(AA83,#REF!)</f>
        <v>#REF!</v>
      </c>
      <c r="Y82" s="718" t="s">
        <v>235</v>
      </c>
      <c r="Z82" s="721"/>
      <c r="AA82" s="717"/>
      <c r="AB82" s="710">
        <f>SUM(AB83:AB105)</f>
        <v>117084</v>
      </c>
      <c r="AC82" s="710">
        <f t="shared" ref="AC82:AV82" si="77">SUM(AC83:AC105)</f>
        <v>94208</v>
      </c>
      <c r="AD82" s="710">
        <f t="shared" si="77"/>
        <v>61193</v>
      </c>
      <c r="AE82" s="710">
        <f t="shared" si="77"/>
        <v>9028</v>
      </c>
      <c r="AF82" s="710">
        <f t="shared" si="77"/>
        <v>34975</v>
      </c>
      <c r="AG82" s="710">
        <f t="shared" si="77"/>
        <v>3</v>
      </c>
      <c r="AH82" s="710">
        <f t="shared" si="77"/>
        <v>4330</v>
      </c>
      <c r="AI82" s="710">
        <f t="shared" si="77"/>
        <v>29</v>
      </c>
      <c r="AJ82" s="710">
        <f t="shared" si="77"/>
        <v>524</v>
      </c>
      <c r="AK82" s="710">
        <f t="shared" si="77"/>
        <v>0</v>
      </c>
      <c r="AL82" s="710">
        <f t="shared" si="77"/>
        <v>0</v>
      </c>
      <c r="AM82" s="710">
        <f t="shared" si="77"/>
        <v>1</v>
      </c>
      <c r="AN82" s="710">
        <f t="shared" si="77"/>
        <v>0</v>
      </c>
      <c r="AO82" s="710">
        <f t="shared" si="77"/>
        <v>0</v>
      </c>
      <c r="AP82" s="710">
        <f t="shared" si="77"/>
        <v>11253</v>
      </c>
      <c r="AQ82" s="710">
        <f t="shared" si="77"/>
        <v>116</v>
      </c>
      <c r="AR82" s="710">
        <f t="shared" si="77"/>
        <v>401</v>
      </c>
      <c r="AS82" s="710">
        <f t="shared" si="77"/>
        <v>8</v>
      </c>
      <c r="AT82" s="710">
        <f t="shared" si="77"/>
        <v>0</v>
      </c>
      <c r="AU82" s="710">
        <f t="shared" si="77"/>
        <v>0</v>
      </c>
      <c r="AV82" s="710">
        <f t="shared" si="77"/>
        <v>1</v>
      </c>
      <c r="AW82" s="733">
        <f>SUM(AB82:AV82)</f>
        <v>333154</v>
      </c>
      <c r="AX82" s="419" t="str">
        <f t="shared" si="76"/>
        <v>45EPS005</v>
      </c>
      <c r="AY82" s="491" t="s">
        <v>274</v>
      </c>
      <c r="AZ82" s="493">
        <v>45</v>
      </c>
      <c r="BA82" s="491" t="s">
        <v>208</v>
      </c>
      <c r="BB82" s="492">
        <v>1</v>
      </c>
    </row>
    <row r="83" spans="1:54" ht="15" customHeight="1">
      <c r="A83" s="413" t="str">
        <f t="shared" si="55"/>
        <v>21EPS010</v>
      </c>
      <c r="B83" s="413" t="str">
        <f t="shared" si="56"/>
        <v>21EPS016</v>
      </c>
      <c r="C83" s="413" t="str">
        <f t="shared" si="57"/>
        <v>21EPS037</v>
      </c>
      <c r="D83" s="413" t="str">
        <f t="shared" si="58"/>
        <v>21EPS002</v>
      </c>
      <c r="E83" s="413" t="str">
        <f t="shared" si="59"/>
        <v>21EPS044</v>
      </c>
      <c r="F83" s="413" t="str">
        <f t="shared" si="60"/>
        <v>21EPS023</v>
      </c>
      <c r="G83" s="413" t="str">
        <f t="shared" si="61"/>
        <v>21EPS005</v>
      </c>
      <c r="H83" s="413" t="str">
        <f t="shared" si="62"/>
        <v>21EPS018</v>
      </c>
      <c r="I83" s="413" t="str">
        <f t="shared" si="63"/>
        <v>21EAS016</v>
      </c>
      <c r="J83" s="413" t="str">
        <f t="shared" si="64"/>
        <v>21EAS027</v>
      </c>
      <c r="K83" s="413" t="str">
        <f t="shared" si="65"/>
        <v>21EPS017</v>
      </c>
      <c r="L83" s="413" t="str">
        <f t="shared" si="66"/>
        <v>21EPS033</v>
      </c>
      <c r="M83" s="413" t="str">
        <f t="shared" si="67"/>
        <v>21EPS001</v>
      </c>
      <c r="N83" s="413" t="str">
        <f t="shared" si="68"/>
        <v>21EPS008</v>
      </c>
      <c r="O83" s="413" t="str">
        <f t="shared" si="69"/>
        <v>21EPS040</v>
      </c>
      <c r="P83" s="413" t="str">
        <f t="shared" si="70"/>
        <v>21ESSC24</v>
      </c>
      <c r="Q83" s="413" t="e">
        <f>CONCATENATE(AA84,#REF!)</f>
        <v>#REF!</v>
      </c>
      <c r="R83" s="413" t="str">
        <f t="shared" si="71"/>
        <v>21ESSC91</v>
      </c>
      <c r="S83" s="413" t="str">
        <f t="shared" si="72"/>
        <v>21ESSC02</v>
      </c>
      <c r="T83" s="413" t="str">
        <f t="shared" si="73"/>
        <v>21ESSC62</v>
      </c>
      <c r="U83" s="413" t="e">
        <f>CONCATENATE(AA84,#REF!)</f>
        <v>#REF!</v>
      </c>
      <c r="V83" s="413" t="str">
        <f t="shared" si="74"/>
        <v>21EPSIC3</v>
      </c>
      <c r="W83" s="413" t="str">
        <f t="shared" si="75"/>
        <v>21CCFC55</v>
      </c>
      <c r="X83" s="413" t="e">
        <f>CONCATENATE(AA84,#REF!)</f>
        <v>#REF!</v>
      </c>
      <c r="Y83" s="720" t="s">
        <v>33</v>
      </c>
      <c r="Z83" s="720" t="s">
        <v>235</v>
      </c>
      <c r="AA83" s="720">
        <v>2</v>
      </c>
      <c r="AB83" s="708">
        <f>IFERROR(VLOOKUP(A82,$AX$8:$BB$949,5,0),0)</f>
        <v>0</v>
      </c>
      <c r="AC83" s="708">
        <f>IFERROR(VLOOKUP(B82,$AX$8:$BB$949,5,0),0)</f>
        <v>0</v>
      </c>
      <c r="AD83" s="708">
        <f>IFERROR(VLOOKUP(C82,$AX$8:$BB$949,5,0),0)</f>
        <v>1105</v>
      </c>
      <c r="AE83" s="708">
        <f>IFERROR(VLOOKUP(D82,$AX$8:$BB$949,5,0),0)</f>
        <v>1</v>
      </c>
      <c r="AF83" s="708">
        <f>IFERROR(VLOOKUP(E82,$AX$8:$BB$949,5,0),0)</f>
        <v>1815</v>
      </c>
      <c r="AG83" s="708">
        <f>IFERROR(VLOOKUP(F82,$AX$8:$BB$949,5,0),0)</f>
        <v>0</v>
      </c>
      <c r="AH83" s="708">
        <f>IFERROR(VLOOKUP(G82,$AX$8:$BB$949,5,0),0)</f>
        <v>2</v>
      </c>
      <c r="AI83" s="708">
        <f>IFERROR(VLOOKUP(H82,$AX$8:$BB$949,5,0),0)</f>
        <v>0</v>
      </c>
      <c r="AJ83" s="708">
        <f>IFERROR(VLOOKUP(I82,$AX$8:$BB$949,5,0),0)</f>
        <v>3</v>
      </c>
      <c r="AK83" s="708">
        <f>IFERROR(VLOOKUP(J82,$AX$8:$BB$949,5,0),0)</f>
        <v>0</v>
      </c>
      <c r="AL83" s="708">
        <f>IFERROR(VLOOKUP(K82,$AX$8:$BB$949,5,0),0)</f>
        <v>0</v>
      </c>
      <c r="AM83" s="708">
        <f>IFERROR(VLOOKUP(L82,$AX$8:$BB$949,5,0),0)</f>
        <v>0</v>
      </c>
      <c r="AN83" s="708">
        <f>IFERROR(VLOOKUP(M82,$AX$8:$BB$949,5,0),0)</f>
        <v>0</v>
      </c>
      <c r="AO83" s="708">
        <f>IFERROR(VLOOKUP(N82,$AX$8:$BB$949,5,0),0)</f>
        <v>0</v>
      </c>
      <c r="AP83" s="708">
        <f>IFERROR(VLOOKUP(O82,$AX$8:$BB$949,5,0),0)</f>
        <v>309</v>
      </c>
      <c r="AQ83" s="708">
        <f>IFERROR(VLOOKUP(P82,$AX$8:$BB$949,5,0),0)</f>
        <v>116</v>
      </c>
      <c r="AR83" s="708">
        <f>IFERROR(VLOOKUP(R82,$AX$8:$BB$949,5,0),0)</f>
        <v>0</v>
      </c>
      <c r="AS83" s="708">
        <f>IFERROR(VLOOKUP(S82,$AX$8:$BB$949,5,0),0)</f>
        <v>0</v>
      </c>
      <c r="AT83" s="708">
        <f>IFERROR(VLOOKUP(T82,$AX$8:$BB$949,5,0),0)</f>
        <v>0</v>
      </c>
      <c r="AU83" s="708">
        <f>IFERROR(VLOOKUP(V82,$AX$8:$BB$949,5,0),0)</f>
        <v>0</v>
      </c>
      <c r="AV83" s="708">
        <f>IFERROR(VLOOKUP(W82,$AX$8:$BB$949,5,0),0)</f>
        <v>0</v>
      </c>
      <c r="AW83" s="734">
        <f>SUM(AB83:AV83)</f>
        <v>3351</v>
      </c>
      <c r="AX83" s="419" t="str">
        <f t="shared" si="76"/>
        <v>45EPS010</v>
      </c>
      <c r="AY83" s="491" t="s">
        <v>274</v>
      </c>
      <c r="AZ83" s="493">
        <v>45</v>
      </c>
      <c r="BA83" s="491" t="s">
        <v>198</v>
      </c>
      <c r="BB83" s="492">
        <v>13940</v>
      </c>
    </row>
    <row r="84" spans="1:54" ht="15" customHeight="1">
      <c r="A84" s="413" t="str">
        <f t="shared" si="55"/>
        <v>55EPS010</v>
      </c>
      <c r="B84" s="413" t="str">
        <f t="shared" si="56"/>
        <v>55EPS016</v>
      </c>
      <c r="C84" s="413" t="str">
        <f t="shared" si="57"/>
        <v>55EPS037</v>
      </c>
      <c r="D84" s="413" t="str">
        <f t="shared" si="58"/>
        <v>55EPS002</v>
      </c>
      <c r="E84" s="413" t="str">
        <f t="shared" si="59"/>
        <v>55EPS044</v>
      </c>
      <c r="F84" s="413" t="str">
        <f t="shared" si="60"/>
        <v>55EPS023</v>
      </c>
      <c r="G84" s="413" t="str">
        <f t="shared" si="61"/>
        <v>55EPS005</v>
      </c>
      <c r="H84" s="413" t="str">
        <f t="shared" si="62"/>
        <v>55EPS018</v>
      </c>
      <c r="I84" s="413" t="str">
        <f t="shared" si="63"/>
        <v>55EAS016</v>
      </c>
      <c r="J84" s="413" t="str">
        <f t="shared" si="64"/>
        <v>55EAS027</v>
      </c>
      <c r="K84" s="413" t="str">
        <f t="shared" si="65"/>
        <v>55EPS017</v>
      </c>
      <c r="L84" s="413" t="str">
        <f t="shared" si="66"/>
        <v>55EPS033</v>
      </c>
      <c r="M84" s="413" t="str">
        <f t="shared" si="67"/>
        <v>55EPS001</v>
      </c>
      <c r="N84" s="413" t="str">
        <f t="shared" si="68"/>
        <v>55EPS008</v>
      </c>
      <c r="O84" s="413" t="str">
        <f t="shared" si="69"/>
        <v>55EPS040</v>
      </c>
      <c r="P84" s="413" t="str">
        <f t="shared" si="70"/>
        <v>55ESSC24</v>
      </c>
      <c r="Q84" s="413" t="e">
        <f>CONCATENATE(AA85,#REF!)</f>
        <v>#REF!</v>
      </c>
      <c r="R84" s="413" t="str">
        <f t="shared" si="71"/>
        <v>55ESSC91</v>
      </c>
      <c r="S84" s="413" t="str">
        <f t="shared" si="72"/>
        <v>55ESSC02</v>
      </c>
      <c r="T84" s="413" t="str">
        <f t="shared" si="73"/>
        <v>55ESSC62</v>
      </c>
      <c r="U84" s="413" t="e">
        <f>CONCATENATE(AA85,#REF!)</f>
        <v>#REF!</v>
      </c>
      <c r="V84" s="413" t="str">
        <f t="shared" si="74"/>
        <v>55EPSIC3</v>
      </c>
      <c r="W84" s="413" t="str">
        <f t="shared" si="75"/>
        <v>55CCFC55</v>
      </c>
      <c r="X84" s="413" t="e">
        <f>CONCATENATE(AA85,#REF!)</f>
        <v>#REF!</v>
      </c>
      <c r="Y84" s="720" t="s">
        <v>34</v>
      </c>
      <c r="Z84" s="720" t="s">
        <v>235</v>
      </c>
      <c r="AA84" s="720">
        <v>21</v>
      </c>
      <c r="AB84" s="708">
        <f>IFERROR(VLOOKUP(A83,$AX$8:$BB$949,5,0),0)</f>
        <v>0</v>
      </c>
      <c r="AC84" s="708">
        <f>IFERROR(VLOOKUP(B83,$AX$8:$BB$949,5,0),0)</f>
        <v>0</v>
      </c>
      <c r="AD84" s="708">
        <f>IFERROR(VLOOKUP(C83,$AX$8:$BB$949,5,0),0)</f>
        <v>168</v>
      </c>
      <c r="AE84" s="708">
        <f>IFERROR(VLOOKUP(D83,$AX$8:$BB$949,5,0),0)</f>
        <v>0</v>
      </c>
      <c r="AF84" s="708">
        <f>IFERROR(VLOOKUP(E83,$AX$8:$BB$949,5,0),0)</f>
        <v>297</v>
      </c>
      <c r="AG84" s="708">
        <f>IFERROR(VLOOKUP(F83,$AX$8:$BB$949,5,0),0)</f>
        <v>0</v>
      </c>
      <c r="AH84" s="708">
        <f>IFERROR(VLOOKUP(G83,$AX$8:$BB$949,5,0),0)</f>
        <v>0</v>
      </c>
      <c r="AI84" s="708">
        <f>IFERROR(VLOOKUP(H83,$AX$8:$BB$949,5,0),0)</f>
        <v>0</v>
      </c>
      <c r="AJ84" s="708">
        <f>IFERROR(VLOOKUP(I83,$AX$8:$BB$949,5,0),0)</f>
        <v>0</v>
      </c>
      <c r="AK84" s="708">
        <f>IFERROR(VLOOKUP(J83,$AX$8:$BB$949,5,0),0)</f>
        <v>0</v>
      </c>
      <c r="AL84" s="708">
        <f>IFERROR(VLOOKUP(K83,$AX$8:$BB$949,5,0),0)</f>
        <v>0</v>
      </c>
      <c r="AM84" s="708">
        <f>IFERROR(VLOOKUP(L83,$AX$8:$BB$949,5,0),0)</f>
        <v>0</v>
      </c>
      <c r="AN84" s="708">
        <f>IFERROR(VLOOKUP(M83,$AX$8:$BB$949,5,0),0)</f>
        <v>0</v>
      </c>
      <c r="AO84" s="708">
        <f>IFERROR(VLOOKUP(N83,$AX$8:$BB$949,5,0),0)</f>
        <v>0</v>
      </c>
      <c r="AP84" s="708">
        <f>IFERROR(VLOOKUP(O83,$AX$8:$BB$949,5,0),0)</f>
        <v>96</v>
      </c>
      <c r="AQ84" s="708">
        <f>IFERROR(VLOOKUP(P83,$AX$8:$BB$949,5,0),0)</f>
        <v>0</v>
      </c>
      <c r="AR84" s="708">
        <f>IFERROR(VLOOKUP(R83,$AX$8:$BB$949,5,0),0)</f>
        <v>0</v>
      </c>
      <c r="AS84" s="708">
        <f>IFERROR(VLOOKUP(S83,$AX$8:$BB$949,5,0),0)</f>
        <v>0</v>
      </c>
      <c r="AT84" s="708">
        <f>IFERROR(VLOOKUP(T83,$AX$8:$BB$949,5,0),0)</f>
        <v>0</v>
      </c>
      <c r="AU84" s="708">
        <f>IFERROR(VLOOKUP(V83,$AX$8:$BB$949,5,0),0)</f>
        <v>0</v>
      </c>
      <c r="AV84" s="708">
        <f>IFERROR(VLOOKUP(W83,$AX$8:$BB$949,5,0),0)</f>
        <v>0</v>
      </c>
      <c r="AW84" s="734">
        <f>SUM(AB84:AV84)</f>
        <v>561</v>
      </c>
      <c r="AX84" s="419" t="str">
        <f t="shared" si="76"/>
        <v>45EPS016</v>
      </c>
      <c r="AY84" s="491" t="s">
        <v>274</v>
      </c>
      <c r="AZ84" s="493">
        <v>45</v>
      </c>
      <c r="BA84" s="491" t="s">
        <v>199</v>
      </c>
      <c r="BB84" s="492">
        <v>31597</v>
      </c>
    </row>
    <row r="85" spans="1:54" ht="15" customHeight="1">
      <c r="A85" s="413" t="str">
        <f t="shared" si="55"/>
        <v>148EPS010</v>
      </c>
      <c r="B85" s="413" t="str">
        <f t="shared" si="56"/>
        <v>148EPS016</v>
      </c>
      <c r="C85" s="413" t="str">
        <f t="shared" si="57"/>
        <v>148EPS037</v>
      </c>
      <c r="D85" s="413" t="str">
        <f t="shared" si="58"/>
        <v>148EPS002</v>
      </c>
      <c r="E85" s="413" t="str">
        <f t="shared" si="59"/>
        <v>148EPS044</v>
      </c>
      <c r="F85" s="413" t="str">
        <f t="shared" si="60"/>
        <v>148EPS023</v>
      </c>
      <c r="G85" s="413" t="str">
        <f t="shared" si="61"/>
        <v>148EPS005</v>
      </c>
      <c r="H85" s="413" t="str">
        <f t="shared" si="62"/>
        <v>148EPS018</v>
      </c>
      <c r="I85" s="413" t="str">
        <f t="shared" si="63"/>
        <v>148EAS016</v>
      </c>
      <c r="J85" s="413" t="str">
        <f t="shared" si="64"/>
        <v>148EAS027</v>
      </c>
      <c r="K85" s="413" t="str">
        <f t="shared" si="65"/>
        <v>148EPS017</v>
      </c>
      <c r="L85" s="413" t="str">
        <f t="shared" si="66"/>
        <v>148EPS033</v>
      </c>
      <c r="M85" s="413" t="str">
        <f t="shared" si="67"/>
        <v>148EPS001</v>
      </c>
      <c r="N85" s="413" t="str">
        <f t="shared" si="68"/>
        <v>148EPS008</v>
      </c>
      <c r="O85" s="413" t="str">
        <f t="shared" si="69"/>
        <v>148EPS040</v>
      </c>
      <c r="P85" s="413" t="str">
        <f t="shared" si="70"/>
        <v>148ESSC24</v>
      </c>
      <c r="Q85" s="413" t="e">
        <f>CONCATENATE(AA86,#REF!)</f>
        <v>#REF!</v>
      </c>
      <c r="R85" s="413" t="str">
        <f t="shared" si="71"/>
        <v>148ESSC91</v>
      </c>
      <c r="S85" s="413" t="str">
        <f t="shared" si="72"/>
        <v>148ESSC02</v>
      </c>
      <c r="T85" s="413" t="str">
        <f t="shared" si="73"/>
        <v>148ESSC62</v>
      </c>
      <c r="U85" s="413" t="e">
        <f>CONCATENATE(AA86,#REF!)</f>
        <v>#REF!</v>
      </c>
      <c r="V85" s="413" t="str">
        <f t="shared" si="74"/>
        <v>148EPSIC3</v>
      </c>
      <c r="W85" s="413" t="str">
        <f t="shared" si="75"/>
        <v>148CCFC55</v>
      </c>
      <c r="X85" s="413" t="e">
        <f>CONCATENATE(AA86,#REF!)</f>
        <v>#REF!</v>
      </c>
      <c r="Y85" s="720" t="s">
        <v>69</v>
      </c>
      <c r="Z85" s="720" t="s">
        <v>235</v>
      </c>
      <c r="AA85" s="720">
        <v>55</v>
      </c>
      <c r="AB85" s="708">
        <f>IFERROR(VLOOKUP(A84,$AX$8:$BB$949,5,0),0)</f>
        <v>0</v>
      </c>
      <c r="AC85" s="708">
        <f>IFERROR(VLOOKUP(B84,$AX$8:$BB$949,5,0),0)</f>
        <v>0</v>
      </c>
      <c r="AD85" s="708">
        <f>IFERROR(VLOOKUP(C84,$AX$8:$BB$949,5,0),0)</f>
        <v>129</v>
      </c>
      <c r="AE85" s="708">
        <f>IFERROR(VLOOKUP(D84,$AX$8:$BB$949,5,0),0)</f>
        <v>0</v>
      </c>
      <c r="AF85" s="708">
        <f>IFERROR(VLOOKUP(E84,$AX$8:$BB$949,5,0),0)</f>
        <v>279</v>
      </c>
      <c r="AG85" s="708">
        <f>IFERROR(VLOOKUP(F84,$AX$8:$BB$949,5,0),0)</f>
        <v>0</v>
      </c>
      <c r="AH85" s="708">
        <f>IFERROR(VLOOKUP(G84,$AX$8:$BB$949,5,0),0)</f>
        <v>0</v>
      </c>
      <c r="AI85" s="708">
        <f>IFERROR(VLOOKUP(H84,$AX$8:$BB$949,5,0),0)</f>
        <v>0</v>
      </c>
      <c r="AJ85" s="708">
        <f>IFERROR(VLOOKUP(I84,$AX$8:$BB$949,5,0),0)</f>
        <v>0</v>
      </c>
      <c r="AK85" s="708">
        <f>IFERROR(VLOOKUP(J84,$AX$8:$BB$949,5,0),0)</f>
        <v>0</v>
      </c>
      <c r="AL85" s="708">
        <f>IFERROR(VLOOKUP(K84,$AX$8:$BB$949,5,0),0)</f>
        <v>0</v>
      </c>
      <c r="AM85" s="708">
        <f>IFERROR(VLOOKUP(L84,$AX$8:$BB$949,5,0),0)</f>
        <v>0</v>
      </c>
      <c r="AN85" s="708">
        <f>IFERROR(VLOOKUP(M84,$AX$8:$BB$949,5,0),0)</f>
        <v>0</v>
      </c>
      <c r="AO85" s="708">
        <f>IFERROR(VLOOKUP(N84,$AX$8:$BB$949,5,0),0)</f>
        <v>0</v>
      </c>
      <c r="AP85" s="708">
        <f>IFERROR(VLOOKUP(O84,$AX$8:$BB$949,5,0),0)</f>
        <v>132</v>
      </c>
      <c r="AQ85" s="708">
        <f>IFERROR(VLOOKUP(P84,$AX$8:$BB$949,5,0),0)</f>
        <v>0</v>
      </c>
      <c r="AR85" s="708">
        <f>IFERROR(VLOOKUP(R84,$AX$8:$BB$949,5,0),0)</f>
        <v>0</v>
      </c>
      <c r="AS85" s="708">
        <f>IFERROR(VLOOKUP(S84,$AX$8:$BB$949,5,0),0)</f>
        <v>0</v>
      </c>
      <c r="AT85" s="708">
        <f>IFERROR(VLOOKUP(T84,$AX$8:$BB$949,5,0),0)</f>
        <v>0</v>
      </c>
      <c r="AU85" s="708">
        <f>IFERROR(VLOOKUP(V84,$AX$8:$BB$949,5,0),0)</f>
        <v>0</v>
      </c>
      <c r="AV85" s="708">
        <f>IFERROR(VLOOKUP(W84,$AX$8:$BB$949,5,0),0)</f>
        <v>0</v>
      </c>
      <c r="AW85" s="734">
        <f>SUM(AB85:AV85)</f>
        <v>540</v>
      </c>
      <c r="AX85" s="419" t="str">
        <f t="shared" si="76"/>
        <v>45EPS018</v>
      </c>
      <c r="AY85" s="491" t="s">
        <v>274</v>
      </c>
      <c r="AZ85" s="493">
        <v>45</v>
      </c>
      <c r="BA85" s="491" t="s">
        <v>179</v>
      </c>
      <c r="BB85" s="492">
        <v>2</v>
      </c>
    </row>
    <row r="86" spans="1:54" ht="15" customHeight="1">
      <c r="A86" s="413" t="str">
        <f t="shared" si="55"/>
        <v>197EPS010</v>
      </c>
      <c r="B86" s="413" t="str">
        <f t="shared" si="56"/>
        <v>197EPS016</v>
      </c>
      <c r="C86" s="413" t="str">
        <f t="shared" si="57"/>
        <v>197EPS037</v>
      </c>
      <c r="D86" s="413" t="str">
        <f t="shared" si="58"/>
        <v>197EPS002</v>
      </c>
      <c r="E86" s="413" t="str">
        <f t="shared" si="59"/>
        <v>197EPS044</v>
      </c>
      <c r="F86" s="413" t="str">
        <f t="shared" si="60"/>
        <v>197EPS023</v>
      </c>
      <c r="G86" s="413" t="str">
        <f t="shared" si="61"/>
        <v>197EPS005</v>
      </c>
      <c r="H86" s="413" t="str">
        <f t="shared" si="62"/>
        <v>197EPS018</v>
      </c>
      <c r="I86" s="413" t="str">
        <f t="shared" si="63"/>
        <v>197EAS016</v>
      </c>
      <c r="J86" s="413" t="str">
        <f t="shared" si="64"/>
        <v>197EAS027</v>
      </c>
      <c r="K86" s="413" t="str">
        <f t="shared" si="65"/>
        <v>197EPS017</v>
      </c>
      <c r="L86" s="413" t="str">
        <f t="shared" si="66"/>
        <v>197EPS033</v>
      </c>
      <c r="M86" s="413" t="str">
        <f t="shared" si="67"/>
        <v>197EPS001</v>
      </c>
      <c r="N86" s="413" t="str">
        <f t="shared" si="68"/>
        <v>197EPS008</v>
      </c>
      <c r="O86" s="413" t="str">
        <f t="shared" si="69"/>
        <v>197EPS040</v>
      </c>
      <c r="P86" s="413" t="str">
        <f t="shared" si="70"/>
        <v>197ESSC24</v>
      </c>
      <c r="Q86" s="413" t="e">
        <f>CONCATENATE(AA87,#REF!)</f>
        <v>#REF!</v>
      </c>
      <c r="R86" s="413" t="str">
        <f t="shared" si="71"/>
        <v>197ESSC91</v>
      </c>
      <c r="S86" s="413" t="str">
        <f t="shared" si="72"/>
        <v>197ESSC02</v>
      </c>
      <c r="T86" s="413" t="str">
        <f t="shared" si="73"/>
        <v>197ESSC62</v>
      </c>
      <c r="U86" s="413" t="e">
        <f>CONCATENATE(AA87,#REF!)</f>
        <v>#REF!</v>
      </c>
      <c r="V86" s="413" t="str">
        <f t="shared" si="74"/>
        <v>197EPSIC3</v>
      </c>
      <c r="W86" s="413" t="str">
        <f t="shared" si="75"/>
        <v>197CCFC55</v>
      </c>
      <c r="X86" s="413" t="e">
        <f>CONCATENATE(AA87,#REF!)</f>
        <v>#REF!</v>
      </c>
      <c r="Y86" s="720" t="s">
        <v>140</v>
      </c>
      <c r="Z86" s="720" t="s">
        <v>235</v>
      </c>
      <c r="AA86" s="720">
        <v>148</v>
      </c>
      <c r="AB86" s="708">
        <f>IFERROR(VLOOKUP(A85,$AX$8:$BB$949,5,0),0)</f>
        <v>0</v>
      </c>
      <c r="AC86" s="708">
        <f>IFERROR(VLOOKUP(B85,$AX$8:$BB$949,5,0),0)</f>
        <v>12185</v>
      </c>
      <c r="AD86" s="708">
        <f>IFERROR(VLOOKUP(C85,$AX$8:$BB$949,5,0),0)</f>
        <v>7490</v>
      </c>
      <c r="AE86" s="708">
        <f>IFERROR(VLOOKUP(D85,$AX$8:$BB$949,5,0),0)</f>
        <v>0</v>
      </c>
      <c r="AF86" s="708">
        <f>IFERROR(VLOOKUP(E85,$AX$8:$BB$949,5,0),0)</f>
        <v>2045</v>
      </c>
      <c r="AG86" s="708">
        <f>IFERROR(VLOOKUP(F85,$AX$8:$BB$949,5,0),0)</f>
        <v>0</v>
      </c>
      <c r="AH86" s="708">
        <f>IFERROR(VLOOKUP(G85,$AX$8:$BB$949,5,0),0)</f>
        <v>1</v>
      </c>
      <c r="AI86" s="708">
        <f>IFERROR(VLOOKUP(H85,$AX$8:$BB$949,5,0),0)</f>
        <v>0</v>
      </c>
      <c r="AJ86" s="708">
        <f>IFERROR(VLOOKUP(I85,$AX$8:$BB$949,5,0),0)</f>
        <v>14</v>
      </c>
      <c r="AK86" s="708">
        <f>IFERROR(VLOOKUP(J85,$AX$8:$BB$949,5,0),0)</f>
        <v>0</v>
      </c>
      <c r="AL86" s="708">
        <f>IFERROR(VLOOKUP(K85,$AX$8:$BB$949,5,0),0)</f>
        <v>0</v>
      </c>
      <c r="AM86" s="708">
        <f>IFERROR(VLOOKUP(L85,$AX$8:$BB$949,5,0),0)</f>
        <v>1</v>
      </c>
      <c r="AN86" s="708">
        <f>IFERROR(VLOOKUP(M85,$AX$8:$BB$949,5,0),0)</f>
        <v>0</v>
      </c>
      <c r="AO86" s="708">
        <f>IFERROR(VLOOKUP(N85,$AX$8:$BB$949,5,0),0)</f>
        <v>0</v>
      </c>
      <c r="AP86" s="708">
        <f>IFERROR(VLOOKUP(O85,$AX$8:$BB$949,5,0),0)</f>
        <v>859</v>
      </c>
      <c r="AQ86" s="708">
        <f>IFERROR(VLOOKUP(P85,$AX$8:$BB$949,5,0),0)</f>
        <v>0</v>
      </c>
      <c r="AR86" s="708">
        <f>IFERROR(VLOOKUP(R85,$AX$8:$BB$949,5,0),0)</f>
        <v>35</v>
      </c>
      <c r="AS86" s="708">
        <f>IFERROR(VLOOKUP(S85,$AX$8:$BB$949,5,0),0)</f>
        <v>0</v>
      </c>
      <c r="AT86" s="708">
        <f>IFERROR(VLOOKUP(T85,$AX$8:$BB$949,5,0),0)</f>
        <v>0</v>
      </c>
      <c r="AU86" s="708">
        <f>IFERROR(VLOOKUP(V85,$AX$8:$BB$949,5,0),0)</f>
        <v>0</v>
      </c>
      <c r="AV86" s="708">
        <f>IFERROR(VLOOKUP(W85,$AX$8:$BB$949,5,0),0)</f>
        <v>0</v>
      </c>
      <c r="AW86" s="734">
        <f>SUM(AB86:AV86)</f>
        <v>22630</v>
      </c>
      <c r="AX86" s="419" t="str">
        <f t="shared" si="76"/>
        <v>45EPS037</v>
      </c>
      <c r="AY86" s="491" t="s">
        <v>274</v>
      </c>
      <c r="AZ86" s="493">
        <v>45</v>
      </c>
      <c r="BA86" s="491" t="s">
        <v>203</v>
      </c>
      <c r="BB86" s="492">
        <v>19213</v>
      </c>
    </row>
    <row r="87" spans="1:54" ht="15" customHeight="1">
      <c r="A87" s="413" t="str">
        <f t="shared" si="55"/>
        <v>206EPS010</v>
      </c>
      <c r="B87" s="413" t="str">
        <f t="shared" si="56"/>
        <v>206EPS016</v>
      </c>
      <c r="C87" s="413" t="str">
        <f t="shared" si="57"/>
        <v>206EPS037</v>
      </c>
      <c r="D87" s="413" t="str">
        <f t="shared" si="58"/>
        <v>206EPS002</v>
      </c>
      <c r="E87" s="413" t="str">
        <f t="shared" si="59"/>
        <v>206EPS044</v>
      </c>
      <c r="F87" s="413" t="str">
        <f t="shared" si="60"/>
        <v>206EPS023</v>
      </c>
      <c r="G87" s="413" t="str">
        <f t="shared" si="61"/>
        <v>206EPS005</v>
      </c>
      <c r="H87" s="413" t="str">
        <f t="shared" si="62"/>
        <v>206EPS018</v>
      </c>
      <c r="I87" s="413" t="str">
        <f t="shared" si="63"/>
        <v>206EAS016</v>
      </c>
      <c r="J87" s="413" t="str">
        <f t="shared" si="64"/>
        <v>206EAS027</v>
      </c>
      <c r="K87" s="413" t="str">
        <f t="shared" si="65"/>
        <v>206EPS017</v>
      </c>
      <c r="L87" s="413" t="str">
        <f t="shared" si="66"/>
        <v>206EPS033</v>
      </c>
      <c r="M87" s="413" t="str">
        <f t="shared" si="67"/>
        <v>206EPS001</v>
      </c>
      <c r="N87" s="413" t="str">
        <f t="shared" si="68"/>
        <v>206EPS008</v>
      </c>
      <c r="O87" s="413" t="str">
        <f t="shared" si="69"/>
        <v>206EPS040</v>
      </c>
      <c r="P87" s="413" t="str">
        <f t="shared" si="70"/>
        <v>206ESSC24</v>
      </c>
      <c r="Q87" s="413" t="e">
        <f>CONCATENATE(AA88,#REF!)</f>
        <v>#REF!</v>
      </c>
      <c r="R87" s="413" t="str">
        <f t="shared" si="71"/>
        <v>206ESSC91</v>
      </c>
      <c r="S87" s="413" t="str">
        <f t="shared" si="72"/>
        <v>206ESSC02</v>
      </c>
      <c r="T87" s="413" t="str">
        <f t="shared" si="73"/>
        <v>206ESSC62</v>
      </c>
      <c r="U87" s="413" t="e">
        <f>CONCATENATE(AA88,#REF!)</f>
        <v>#REF!</v>
      </c>
      <c r="V87" s="413" t="str">
        <f t="shared" si="74"/>
        <v>206EPSIC3</v>
      </c>
      <c r="W87" s="413" t="str">
        <f t="shared" si="75"/>
        <v>206CCFC55</v>
      </c>
      <c r="X87" s="413" t="e">
        <f>CONCATENATE(AA88,#REF!)</f>
        <v>#REF!</v>
      </c>
      <c r="Y87" s="720" t="s">
        <v>114</v>
      </c>
      <c r="Z87" s="720" t="s">
        <v>235</v>
      </c>
      <c r="AA87" s="720">
        <v>197</v>
      </c>
      <c r="AB87" s="708">
        <f>IFERROR(VLOOKUP(A86,$AX$8:$BB$949,5,0),0)</f>
        <v>0</v>
      </c>
      <c r="AC87" s="708">
        <f>IFERROR(VLOOKUP(B86,$AX$8:$BB$949,5,0),0)</f>
        <v>0</v>
      </c>
      <c r="AD87" s="708">
        <f>IFERROR(VLOOKUP(C86,$AX$8:$BB$949,5,0),0)</f>
        <v>1327</v>
      </c>
      <c r="AE87" s="708">
        <f>IFERROR(VLOOKUP(D86,$AX$8:$BB$949,5,0),0)</f>
        <v>0</v>
      </c>
      <c r="AF87" s="708">
        <f>IFERROR(VLOOKUP(E86,$AX$8:$BB$949,5,0),0)</f>
        <v>878</v>
      </c>
      <c r="AG87" s="708">
        <f>IFERROR(VLOOKUP(F86,$AX$8:$BB$949,5,0),0)</f>
        <v>0</v>
      </c>
      <c r="AH87" s="708">
        <f>IFERROR(VLOOKUP(G86,$AX$8:$BB$949,5,0),0)</f>
        <v>1</v>
      </c>
      <c r="AI87" s="708">
        <f>IFERROR(VLOOKUP(H86,$AX$8:$BB$949,5,0),0)</f>
        <v>0</v>
      </c>
      <c r="AJ87" s="708">
        <f>IFERROR(VLOOKUP(I86,$AX$8:$BB$949,5,0),0)</f>
        <v>2</v>
      </c>
      <c r="AK87" s="708">
        <f>IFERROR(VLOOKUP(J86,$AX$8:$BB$949,5,0),0)</f>
        <v>0</v>
      </c>
      <c r="AL87" s="708">
        <f>IFERROR(VLOOKUP(K86,$AX$8:$BB$949,5,0),0)</f>
        <v>0</v>
      </c>
      <c r="AM87" s="708">
        <f>IFERROR(VLOOKUP(L86,$AX$8:$BB$949,5,0),0)</f>
        <v>0</v>
      </c>
      <c r="AN87" s="708">
        <f>IFERROR(VLOOKUP(M86,$AX$8:$BB$949,5,0),0)</f>
        <v>0</v>
      </c>
      <c r="AO87" s="708">
        <f>IFERROR(VLOOKUP(N86,$AX$8:$BB$949,5,0),0)</f>
        <v>0</v>
      </c>
      <c r="AP87" s="708">
        <f>IFERROR(VLOOKUP(O86,$AX$8:$BB$949,5,0),0)</f>
        <v>243</v>
      </c>
      <c r="AQ87" s="708">
        <f>IFERROR(VLOOKUP(P86,$AX$8:$BB$949,5,0),0)</f>
        <v>0</v>
      </c>
      <c r="AR87" s="708">
        <f>IFERROR(VLOOKUP(R86,$AX$8:$BB$949,5,0),0)</f>
        <v>32</v>
      </c>
      <c r="AS87" s="708">
        <f>IFERROR(VLOOKUP(S86,$AX$8:$BB$949,5,0),0)</f>
        <v>0</v>
      </c>
      <c r="AT87" s="708">
        <f>IFERROR(VLOOKUP(T86,$AX$8:$BB$949,5,0),0)</f>
        <v>0</v>
      </c>
      <c r="AU87" s="708">
        <f>IFERROR(VLOOKUP(V86,$AX$8:$BB$949,5,0),0)</f>
        <v>0</v>
      </c>
      <c r="AV87" s="708">
        <f>IFERROR(VLOOKUP(W86,$AX$8:$BB$949,5,0),0)</f>
        <v>0</v>
      </c>
      <c r="AW87" s="734">
        <f>SUM(AB87:AV87)</f>
        <v>2483</v>
      </c>
      <c r="AX87" s="419" t="str">
        <f t="shared" si="76"/>
        <v>45EPS040</v>
      </c>
      <c r="AY87" s="491" t="s">
        <v>274</v>
      </c>
      <c r="AZ87" s="493">
        <v>45</v>
      </c>
      <c r="BA87" s="491" t="s">
        <v>891</v>
      </c>
      <c r="BB87" s="492">
        <v>1551</v>
      </c>
    </row>
    <row r="88" spans="1:54" ht="15" customHeight="1">
      <c r="A88" s="413" t="str">
        <f t="shared" si="55"/>
        <v>313EPS010</v>
      </c>
      <c r="B88" s="413" t="str">
        <f t="shared" si="56"/>
        <v>313EPS016</v>
      </c>
      <c r="C88" s="413" t="str">
        <f t="shared" si="57"/>
        <v>313EPS037</v>
      </c>
      <c r="D88" s="413" t="str">
        <f t="shared" si="58"/>
        <v>313EPS002</v>
      </c>
      <c r="E88" s="413" t="str">
        <f t="shared" si="59"/>
        <v>313EPS044</v>
      </c>
      <c r="F88" s="413" t="str">
        <f t="shared" si="60"/>
        <v>313EPS023</v>
      </c>
      <c r="G88" s="413" t="str">
        <f t="shared" si="61"/>
        <v>313EPS005</v>
      </c>
      <c r="H88" s="413" t="str">
        <f t="shared" si="62"/>
        <v>313EPS018</v>
      </c>
      <c r="I88" s="413" t="str">
        <f t="shared" si="63"/>
        <v>313EAS016</v>
      </c>
      <c r="J88" s="413" t="str">
        <f t="shared" si="64"/>
        <v>313EAS027</v>
      </c>
      <c r="K88" s="413" t="str">
        <f t="shared" si="65"/>
        <v>313EPS017</v>
      </c>
      <c r="L88" s="413" t="str">
        <f t="shared" si="66"/>
        <v>313EPS033</v>
      </c>
      <c r="M88" s="413" t="str">
        <f t="shared" si="67"/>
        <v>313EPS001</v>
      </c>
      <c r="N88" s="413" t="str">
        <f t="shared" si="68"/>
        <v>313EPS008</v>
      </c>
      <c r="O88" s="413" t="str">
        <f t="shared" si="69"/>
        <v>313EPS040</v>
      </c>
      <c r="P88" s="413" t="str">
        <f t="shared" si="70"/>
        <v>313ESSC24</v>
      </c>
      <c r="Q88" s="413" t="e">
        <f>CONCATENATE(AA89,#REF!)</f>
        <v>#REF!</v>
      </c>
      <c r="R88" s="413" t="str">
        <f t="shared" si="71"/>
        <v>313ESSC91</v>
      </c>
      <c r="S88" s="413" t="str">
        <f t="shared" si="72"/>
        <v>313ESSC02</v>
      </c>
      <c r="T88" s="413" t="str">
        <f t="shared" si="73"/>
        <v>313ESSC62</v>
      </c>
      <c r="U88" s="413" t="e">
        <f>CONCATENATE(AA89,#REF!)</f>
        <v>#REF!</v>
      </c>
      <c r="V88" s="413" t="str">
        <f t="shared" si="74"/>
        <v>313EPSIC3</v>
      </c>
      <c r="W88" s="413" t="str">
        <f t="shared" si="75"/>
        <v>313CCFC55</v>
      </c>
      <c r="X88" s="413" t="e">
        <f>CONCATENATE(AA89,#REF!)</f>
        <v>#REF!</v>
      </c>
      <c r="Y88" s="720" t="s">
        <v>139</v>
      </c>
      <c r="Z88" s="720" t="s">
        <v>235</v>
      </c>
      <c r="AA88" s="720">
        <v>206</v>
      </c>
      <c r="AB88" s="708">
        <f>IFERROR(VLOOKUP(A87,$AX$8:$BB$949,5,0),0)</f>
        <v>0</v>
      </c>
      <c r="AC88" s="708">
        <f>IFERROR(VLOOKUP(B87,$AX$8:$BB$949,5,0),0)</f>
        <v>0</v>
      </c>
      <c r="AD88" s="708">
        <f>IFERROR(VLOOKUP(C87,$AX$8:$BB$949,5,0),0)</f>
        <v>119</v>
      </c>
      <c r="AE88" s="708">
        <f>IFERROR(VLOOKUP(D87,$AX$8:$BB$949,5,0),0)</f>
        <v>0</v>
      </c>
      <c r="AF88" s="708">
        <f>IFERROR(VLOOKUP(E87,$AX$8:$BB$949,5,0),0)</f>
        <v>467</v>
      </c>
      <c r="AG88" s="708">
        <f>IFERROR(VLOOKUP(F87,$AX$8:$BB$949,5,0),0)</f>
        <v>0</v>
      </c>
      <c r="AH88" s="708">
        <f>IFERROR(VLOOKUP(G87,$AX$8:$BB$949,5,0),0)</f>
        <v>0</v>
      </c>
      <c r="AI88" s="708">
        <f>IFERROR(VLOOKUP(H87,$AX$8:$BB$949,5,0),0)</f>
        <v>0</v>
      </c>
      <c r="AJ88" s="708">
        <f>IFERROR(VLOOKUP(I87,$AX$8:$BB$949,5,0),0)</f>
        <v>2</v>
      </c>
      <c r="AK88" s="708">
        <f>IFERROR(VLOOKUP(J87,$AX$8:$BB$949,5,0),0)</f>
        <v>0</v>
      </c>
      <c r="AL88" s="708">
        <f>IFERROR(VLOOKUP(K87,$AX$8:$BB$949,5,0),0)</f>
        <v>0</v>
      </c>
      <c r="AM88" s="708">
        <f>IFERROR(VLOOKUP(L87,$AX$8:$BB$949,5,0),0)</f>
        <v>0</v>
      </c>
      <c r="AN88" s="708">
        <f>IFERROR(VLOOKUP(M87,$AX$8:$BB$949,5,0),0)</f>
        <v>0</v>
      </c>
      <c r="AO88" s="708">
        <f>IFERROR(VLOOKUP(N87,$AX$8:$BB$949,5,0),0)</f>
        <v>0</v>
      </c>
      <c r="AP88" s="708">
        <f>IFERROR(VLOOKUP(O87,$AX$8:$BB$949,5,0),0)</f>
        <v>72</v>
      </c>
      <c r="AQ88" s="708">
        <f>IFERROR(VLOOKUP(P87,$AX$8:$BB$949,5,0),0)</f>
        <v>0</v>
      </c>
      <c r="AR88" s="708">
        <f>IFERROR(VLOOKUP(R87,$AX$8:$BB$949,5,0),0)</f>
        <v>4</v>
      </c>
      <c r="AS88" s="708">
        <f>IFERROR(VLOOKUP(S87,$AX$8:$BB$949,5,0),0)</f>
        <v>0</v>
      </c>
      <c r="AT88" s="708">
        <f>IFERROR(VLOOKUP(T87,$AX$8:$BB$949,5,0),0)</f>
        <v>0</v>
      </c>
      <c r="AU88" s="708">
        <f>IFERROR(VLOOKUP(V87,$AX$8:$BB$949,5,0),0)</f>
        <v>0</v>
      </c>
      <c r="AV88" s="708">
        <f>IFERROR(VLOOKUP(W87,$AX$8:$BB$949,5,0),0)</f>
        <v>0</v>
      </c>
      <c r="AW88" s="734">
        <f>SUM(AB88:AV88)</f>
        <v>664</v>
      </c>
      <c r="AX88" s="419" t="str">
        <f t="shared" si="76"/>
        <v>45EPS044</v>
      </c>
      <c r="AY88" s="491" t="s">
        <v>274</v>
      </c>
      <c r="AZ88" s="493">
        <v>45</v>
      </c>
      <c r="BA88" s="491" t="s">
        <v>1071</v>
      </c>
      <c r="BB88" s="492">
        <v>19661</v>
      </c>
    </row>
    <row r="89" spans="1:54" ht="15" customHeight="1">
      <c r="A89" s="413" t="str">
        <f t="shared" si="55"/>
        <v>318EPS010</v>
      </c>
      <c r="B89" s="413" t="str">
        <f t="shared" si="56"/>
        <v>318EPS016</v>
      </c>
      <c r="C89" s="413" t="str">
        <f t="shared" si="57"/>
        <v>318EPS037</v>
      </c>
      <c r="D89" s="413" t="str">
        <f t="shared" si="58"/>
        <v>318EPS002</v>
      </c>
      <c r="E89" s="413" t="str">
        <f t="shared" si="59"/>
        <v>318EPS044</v>
      </c>
      <c r="F89" s="413" t="str">
        <f t="shared" si="60"/>
        <v>318EPS023</v>
      </c>
      <c r="G89" s="413" t="str">
        <f t="shared" si="61"/>
        <v>318EPS005</v>
      </c>
      <c r="H89" s="413" t="str">
        <f t="shared" si="62"/>
        <v>318EPS018</v>
      </c>
      <c r="I89" s="413" t="str">
        <f t="shared" si="63"/>
        <v>318EAS016</v>
      </c>
      <c r="J89" s="413" t="str">
        <f t="shared" si="64"/>
        <v>318EAS027</v>
      </c>
      <c r="K89" s="413" t="str">
        <f t="shared" si="65"/>
        <v>318EPS017</v>
      </c>
      <c r="L89" s="413" t="str">
        <f t="shared" si="66"/>
        <v>318EPS033</v>
      </c>
      <c r="M89" s="413" t="str">
        <f t="shared" si="67"/>
        <v>318EPS001</v>
      </c>
      <c r="N89" s="413" t="str">
        <f t="shared" si="68"/>
        <v>318EPS008</v>
      </c>
      <c r="O89" s="413" t="str">
        <f t="shared" si="69"/>
        <v>318EPS040</v>
      </c>
      <c r="P89" s="413" t="str">
        <f t="shared" si="70"/>
        <v>318ESSC24</v>
      </c>
      <c r="Q89" s="413" t="e">
        <f>CONCATENATE(AA90,#REF!)</f>
        <v>#REF!</v>
      </c>
      <c r="R89" s="413" t="str">
        <f t="shared" si="71"/>
        <v>318ESSC91</v>
      </c>
      <c r="S89" s="413" t="str">
        <f t="shared" si="72"/>
        <v>318ESSC02</v>
      </c>
      <c r="T89" s="413" t="str">
        <f t="shared" si="73"/>
        <v>318ESSC62</v>
      </c>
      <c r="U89" s="413" t="e">
        <f>CONCATENATE(AA90,#REF!)</f>
        <v>#REF!</v>
      </c>
      <c r="V89" s="413" t="str">
        <f t="shared" si="74"/>
        <v>318EPSIC3</v>
      </c>
      <c r="W89" s="413" t="str">
        <f t="shared" si="75"/>
        <v>318CCFC55</v>
      </c>
      <c r="X89" s="413" t="e">
        <f>CONCATENATE(AA90,#REF!)</f>
        <v>#REF!</v>
      </c>
      <c r="Y89" s="720" t="s">
        <v>82</v>
      </c>
      <c r="Z89" s="720" t="s">
        <v>235</v>
      </c>
      <c r="AA89" s="720">
        <v>313</v>
      </c>
      <c r="AB89" s="708">
        <f>IFERROR(VLOOKUP(A88,$AX$8:$BB$949,5,0),0)</f>
        <v>0</v>
      </c>
      <c r="AC89" s="708">
        <f>IFERROR(VLOOKUP(B88,$AX$8:$BB$949,5,0),0)</f>
        <v>0</v>
      </c>
      <c r="AD89" s="708">
        <f>IFERROR(VLOOKUP(C88,$AX$8:$BB$949,5,0),0)</f>
        <v>669</v>
      </c>
      <c r="AE89" s="708">
        <f>IFERROR(VLOOKUP(D88,$AX$8:$BB$949,5,0),0)</f>
        <v>0</v>
      </c>
      <c r="AF89" s="708">
        <f>IFERROR(VLOOKUP(E88,$AX$8:$BB$949,5,0),0)</f>
        <v>707</v>
      </c>
      <c r="AG89" s="708">
        <f>IFERROR(VLOOKUP(F88,$AX$8:$BB$949,5,0),0)</f>
        <v>0</v>
      </c>
      <c r="AH89" s="708">
        <f>IFERROR(VLOOKUP(G88,$AX$8:$BB$949,5,0),0)</f>
        <v>2</v>
      </c>
      <c r="AI89" s="708">
        <f>IFERROR(VLOOKUP(H88,$AX$8:$BB$949,5,0),0)</f>
        <v>0</v>
      </c>
      <c r="AJ89" s="708">
        <f>IFERROR(VLOOKUP(I88,$AX$8:$BB$949,5,0),0)</f>
        <v>0</v>
      </c>
      <c r="AK89" s="708">
        <f>IFERROR(VLOOKUP(J88,$AX$8:$BB$949,5,0),0)</f>
        <v>0</v>
      </c>
      <c r="AL89" s="708">
        <f>IFERROR(VLOOKUP(K88,$AX$8:$BB$949,5,0),0)</f>
        <v>0</v>
      </c>
      <c r="AM89" s="708">
        <f>IFERROR(VLOOKUP(L88,$AX$8:$BB$949,5,0),0)</f>
        <v>0</v>
      </c>
      <c r="AN89" s="708">
        <f>IFERROR(VLOOKUP(M88,$AX$8:$BB$949,5,0),0)</f>
        <v>0</v>
      </c>
      <c r="AO89" s="708">
        <f>IFERROR(VLOOKUP(N88,$AX$8:$BB$949,5,0),0)</f>
        <v>0</v>
      </c>
      <c r="AP89" s="708">
        <f>IFERROR(VLOOKUP(O88,$AX$8:$BB$949,5,0),0)</f>
        <v>199</v>
      </c>
      <c r="AQ89" s="708">
        <f>IFERROR(VLOOKUP(P88,$AX$8:$BB$949,5,0),0)</f>
        <v>0</v>
      </c>
      <c r="AR89" s="708">
        <f>IFERROR(VLOOKUP(R88,$AX$8:$BB$949,5,0),0)</f>
        <v>27</v>
      </c>
      <c r="AS89" s="708">
        <f>IFERROR(VLOOKUP(S88,$AX$8:$BB$949,5,0),0)</f>
        <v>0</v>
      </c>
      <c r="AT89" s="708">
        <f>IFERROR(VLOOKUP(T88,$AX$8:$BB$949,5,0),0)</f>
        <v>0</v>
      </c>
      <c r="AU89" s="708">
        <f>IFERROR(VLOOKUP(V88,$AX$8:$BB$949,5,0),0)</f>
        <v>0</v>
      </c>
      <c r="AV89" s="708">
        <f>IFERROR(VLOOKUP(W88,$AX$8:$BB$949,5,0),0)</f>
        <v>1</v>
      </c>
      <c r="AW89" s="734">
        <f>SUM(AB89:AV89)</f>
        <v>1605</v>
      </c>
      <c r="AX89" s="419" t="str">
        <f t="shared" si="76"/>
        <v>45EPSIC3</v>
      </c>
      <c r="AY89" s="491" t="s">
        <v>274</v>
      </c>
      <c r="AZ89" s="493">
        <v>45</v>
      </c>
      <c r="BA89" s="491" t="s">
        <v>636</v>
      </c>
      <c r="BB89" s="492">
        <v>8</v>
      </c>
    </row>
    <row r="90" spans="1:54" ht="15" customHeight="1">
      <c r="A90" s="413" t="str">
        <f t="shared" si="55"/>
        <v>321EPS010</v>
      </c>
      <c r="B90" s="413" t="str">
        <f t="shared" si="56"/>
        <v>321EPS016</v>
      </c>
      <c r="C90" s="413" t="str">
        <f t="shared" si="57"/>
        <v>321EPS037</v>
      </c>
      <c r="D90" s="413" t="str">
        <f t="shared" si="58"/>
        <v>321EPS002</v>
      </c>
      <c r="E90" s="413" t="str">
        <f t="shared" si="59"/>
        <v>321EPS044</v>
      </c>
      <c r="F90" s="413" t="str">
        <f t="shared" si="60"/>
        <v>321EPS023</v>
      </c>
      <c r="G90" s="413" t="str">
        <f t="shared" si="61"/>
        <v>321EPS005</v>
      </c>
      <c r="H90" s="413" t="str">
        <f t="shared" si="62"/>
        <v>321EPS018</v>
      </c>
      <c r="I90" s="413" t="str">
        <f t="shared" si="63"/>
        <v>321EAS016</v>
      </c>
      <c r="J90" s="413" t="str">
        <f t="shared" si="64"/>
        <v>321EAS027</v>
      </c>
      <c r="K90" s="413" t="str">
        <f t="shared" si="65"/>
        <v>321EPS017</v>
      </c>
      <c r="L90" s="413" t="str">
        <f t="shared" si="66"/>
        <v>321EPS033</v>
      </c>
      <c r="M90" s="413" t="str">
        <f t="shared" si="67"/>
        <v>321EPS001</v>
      </c>
      <c r="N90" s="413" t="str">
        <f t="shared" si="68"/>
        <v>321EPS008</v>
      </c>
      <c r="O90" s="413" t="str">
        <f t="shared" si="69"/>
        <v>321EPS040</v>
      </c>
      <c r="P90" s="413" t="str">
        <f t="shared" si="70"/>
        <v>321ESSC24</v>
      </c>
      <c r="Q90" s="413" t="e">
        <f>CONCATENATE(AA91,#REF!)</f>
        <v>#REF!</v>
      </c>
      <c r="R90" s="413" t="str">
        <f t="shared" si="71"/>
        <v>321ESSC91</v>
      </c>
      <c r="S90" s="413" t="str">
        <f t="shared" si="72"/>
        <v>321ESSC02</v>
      </c>
      <c r="T90" s="413" t="str">
        <f t="shared" si="73"/>
        <v>321ESSC62</v>
      </c>
      <c r="U90" s="413" t="e">
        <f>CONCATENATE(AA91,#REF!)</f>
        <v>#REF!</v>
      </c>
      <c r="V90" s="413" t="str">
        <f t="shared" si="74"/>
        <v>321EPSIC3</v>
      </c>
      <c r="W90" s="413" t="str">
        <f t="shared" si="75"/>
        <v>321CCFC55</v>
      </c>
      <c r="X90" s="413" t="e">
        <f>CONCATENATE(AA91,#REF!)</f>
        <v>#REF!</v>
      </c>
      <c r="Y90" s="720" t="s">
        <v>45</v>
      </c>
      <c r="Z90" s="720" t="s">
        <v>235</v>
      </c>
      <c r="AA90" s="720">
        <v>318</v>
      </c>
      <c r="AB90" s="708">
        <f>IFERROR(VLOOKUP(A89,$AX$8:$BB$949,5,0),0)</f>
        <v>7683</v>
      </c>
      <c r="AC90" s="708">
        <f>IFERROR(VLOOKUP(B89,$AX$8:$BB$949,5,0),0)</f>
        <v>8640</v>
      </c>
      <c r="AD90" s="708">
        <f>IFERROR(VLOOKUP(C89,$AX$8:$BB$949,5,0),0)</f>
        <v>3910</v>
      </c>
      <c r="AE90" s="708">
        <f>IFERROR(VLOOKUP(D89,$AX$8:$BB$949,5,0),0)</f>
        <v>715</v>
      </c>
      <c r="AF90" s="708">
        <f>IFERROR(VLOOKUP(E89,$AX$8:$BB$949,5,0),0)</f>
        <v>1479</v>
      </c>
      <c r="AG90" s="708">
        <f>IFERROR(VLOOKUP(F89,$AX$8:$BB$949,5,0),0)</f>
        <v>1</v>
      </c>
      <c r="AH90" s="708">
        <f>IFERROR(VLOOKUP(G89,$AX$8:$BB$949,5,0),0)</f>
        <v>20</v>
      </c>
      <c r="AI90" s="708">
        <f>IFERROR(VLOOKUP(H89,$AX$8:$BB$949,5,0),0)</f>
        <v>1</v>
      </c>
      <c r="AJ90" s="708">
        <f>IFERROR(VLOOKUP(I89,$AX$8:$BB$949,5,0),0)</f>
        <v>55</v>
      </c>
      <c r="AK90" s="708">
        <f>IFERROR(VLOOKUP(J89,$AX$8:$BB$949,5,0),0)</f>
        <v>0</v>
      </c>
      <c r="AL90" s="708">
        <f>IFERROR(VLOOKUP(K89,$AX$8:$BB$949,5,0),0)</f>
        <v>0</v>
      </c>
      <c r="AM90" s="708">
        <f>IFERROR(VLOOKUP(L89,$AX$8:$BB$949,5,0),0)</f>
        <v>0</v>
      </c>
      <c r="AN90" s="708">
        <f>IFERROR(VLOOKUP(M89,$AX$8:$BB$949,5,0),0)</f>
        <v>0</v>
      </c>
      <c r="AO90" s="708">
        <f>IFERROR(VLOOKUP(N89,$AX$8:$BB$949,5,0),0)</f>
        <v>0</v>
      </c>
      <c r="AP90" s="708">
        <f>IFERROR(VLOOKUP(O89,$AX$8:$BB$949,5,0),0)</f>
        <v>1074</v>
      </c>
      <c r="AQ90" s="708">
        <f>IFERROR(VLOOKUP(P89,$AX$8:$BB$949,5,0),0)</f>
        <v>0</v>
      </c>
      <c r="AR90" s="708">
        <f>IFERROR(VLOOKUP(R89,$AX$8:$BB$949,5,0),0)</f>
        <v>0</v>
      </c>
      <c r="AS90" s="708">
        <f>IFERROR(VLOOKUP(S89,$AX$8:$BB$949,5,0),0)</f>
        <v>0</v>
      </c>
      <c r="AT90" s="708">
        <f>IFERROR(VLOOKUP(T89,$AX$8:$BB$949,5,0),0)</f>
        <v>0</v>
      </c>
      <c r="AU90" s="708">
        <f>IFERROR(VLOOKUP(V89,$AX$8:$BB$949,5,0),0)</f>
        <v>0</v>
      </c>
      <c r="AV90" s="708">
        <f>IFERROR(VLOOKUP(W89,$AX$8:$BB$949,5,0),0)</f>
        <v>0</v>
      </c>
      <c r="AW90" s="734">
        <f>SUM(AB90:AV90)</f>
        <v>23578</v>
      </c>
      <c r="AX90" s="419" t="str">
        <f t="shared" si="76"/>
        <v>45ESSC02</v>
      </c>
      <c r="AY90" s="491" t="s">
        <v>274</v>
      </c>
      <c r="AZ90" s="493">
        <v>45</v>
      </c>
      <c r="BA90" s="491" t="s">
        <v>650</v>
      </c>
      <c r="BB90" s="492">
        <v>173</v>
      </c>
    </row>
    <row r="91" spans="1:54" ht="15" customHeight="1">
      <c r="A91" s="413" t="str">
        <f t="shared" si="55"/>
        <v>376EPS010</v>
      </c>
      <c r="B91" s="413" t="str">
        <f t="shared" si="56"/>
        <v>376EPS016</v>
      </c>
      <c r="C91" s="413" t="str">
        <f t="shared" si="57"/>
        <v>376EPS037</v>
      </c>
      <c r="D91" s="413" t="str">
        <f t="shared" si="58"/>
        <v>376EPS002</v>
      </c>
      <c r="E91" s="413" t="str">
        <f t="shared" si="59"/>
        <v>376EPS044</v>
      </c>
      <c r="F91" s="413" t="str">
        <f t="shared" si="60"/>
        <v>376EPS023</v>
      </c>
      <c r="G91" s="413" t="str">
        <f t="shared" si="61"/>
        <v>376EPS005</v>
      </c>
      <c r="H91" s="413" t="str">
        <f t="shared" si="62"/>
        <v>376EPS018</v>
      </c>
      <c r="I91" s="413" t="str">
        <f t="shared" si="63"/>
        <v>376EAS016</v>
      </c>
      <c r="J91" s="413" t="str">
        <f t="shared" si="64"/>
        <v>376EAS027</v>
      </c>
      <c r="K91" s="413" t="str">
        <f t="shared" si="65"/>
        <v>376EPS017</v>
      </c>
      <c r="L91" s="413" t="str">
        <f t="shared" si="66"/>
        <v>376EPS033</v>
      </c>
      <c r="M91" s="413" t="str">
        <f t="shared" si="67"/>
        <v>376EPS001</v>
      </c>
      <c r="N91" s="413" t="str">
        <f t="shared" si="68"/>
        <v>376EPS008</v>
      </c>
      <c r="O91" s="413" t="str">
        <f t="shared" si="69"/>
        <v>376EPS040</v>
      </c>
      <c r="P91" s="413" t="str">
        <f t="shared" si="70"/>
        <v>376ESSC24</v>
      </c>
      <c r="Q91" s="413" t="e">
        <f>CONCATENATE(AA92,#REF!)</f>
        <v>#REF!</v>
      </c>
      <c r="R91" s="413" t="str">
        <f t="shared" si="71"/>
        <v>376ESSC91</v>
      </c>
      <c r="S91" s="413" t="str">
        <f t="shared" si="72"/>
        <v>376ESSC02</v>
      </c>
      <c r="T91" s="413" t="str">
        <f t="shared" si="73"/>
        <v>376ESSC62</v>
      </c>
      <c r="U91" s="413" t="e">
        <f>CONCATENATE(AA92,#REF!)</f>
        <v>#REF!</v>
      </c>
      <c r="V91" s="413" t="str">
        <f t="shared" si="74"/>
        <v>376EPSIC3</v>
      </c>
      <c r="W91" s="413" t="str">
        <f t="shared" si="75"/>
        <v>376CCFC55</v>
      </c>
      <c r="X91" s="413" t="e">
        <f>CONCATENATE(AA92,#REF!)</f>
        <v>#REF!</v>
      </c>
      <c r="Y91" s="720" t="s">
        <v>110</v>
      </c>
      <c r="Z91" s="720" t="s">
        <v>235</v>
      </c>
      <c r="AA91" s="720">
        <v>321</v>
      </c>
      <c r="AB91" s="708">
        <f>IFERROR(VLOOKUP(A90,$AX$8:$BB$949,5,0),0)</f>
        <v>0</v>
      </c>
      <c r="AC91" s="708">
        <f>IFERROR(VLOOKUP(B90,$AX$8:$BB$949,5,0),0)</f>
        <v>0</v>
      </c>
      <c r="AD91" s="708">
        <f>IFERROR(VLOOKUP(C90,$AX$8:$BB$949,5,0),0)</f>
        <v>906</v>
      </c>
      <c r="AE91" s="708">
        <f>IFERROR(VLOOKUP(D90,$AX$8:$BB$949,5,0),0)</f>
        <v>0</v>
      </c>
      <c r="AF91" s="708">
        <f>IFERROR(VLOOKUP(E90,$AX$8:$BB$949,5,0),0)</f>
        <v>1305</v>
      </c>
      <c r="AG91" s="708">
        <f>IFERROR(VLOOKUP(F90,$AX$8:$BB$949,5,0),0)</f>
        <v>0</v>
      </c>
      <c r="AH91" s="708">
        <f>IFERROR(VLOOKUP(G90,$AX$8:$BB$949,5,0),0)</f>
        <v>1</v>
      </c>
      <c r="AI91" s="708">
        <f>IFERROR(VLOOKUP(H90,$AX$8:$BB$949,5,0),0)</f>
        <v>0</v>
      </c>
      <c r="AJ91" s="708">
        <f>IFERROR(VLOOKUP(I90,$AX$8:$BB$949,5,0),0)</f>
        <v>127</v>
      </c>
      <c r="AK91" s="708">
        <f>IFERROR(VLOOKUP(J90,$AX$8:$BB$949,5,0),0)</f>
        <v>0</v>
      </c>
      <c r="AL91" s="708">
        <f>IFERROR(VLOOKUP(K90,$AX$8:$BB$949,5,0),0)</f>
        <v>0</v>
      </c>
      <c r="AM91" s="708">
        <f>IFERROR(VLOOKUP(L90,$AX$8:$BB$949,5,0),0)</f>
        <v>0</v>
      </c>
      <c r="AN91" s="708">
        <f>IFERROR(VLOOKUP(M90,$AX$8:$BB$949,5,0),0)</f>
        <v>0</v>
      </c>
      <c r="AO91" s="708">
        <f>IFERROR(VLOOKUP(N90,$AX$8:$BB$949,5,0),0)</f>
        <v>0</v>
      </c>
      <c r="AP91" s="708">
        <f>IFERROR(VLOOKUP(O90,$AX$8:$BB$949,5,0),0)</f>
        <v>191</v>
      </c>
      <c r="AQ91" s="708">
        <f>IFERROR(VLOOKUP(P90,$AX$8:$BB$949,5,0),0)</f>
        <v>0</v>
      </c>
      <c r="AR91" s="708">
        <f>IFERROR(VLOOKUP(R90,$AX$8:$BB$949,5,0),0)</f>
        <v>0</v>
      </c>
      <c r="AS91" s="708">
        <f>IFERROR(VLOOKUP(S90,$AX$8:$BB$949,5,0),0)</f>
        <v>0</v>
      </c>
      <c r="AT91" s="708">
        <f>IFERROR(VLOOKUP(T90,$AX$8:$BB$949,5,0),0)</f>
        <v>0</v>
      </c>
      <c r="AU91" s="708">
        <f>IFERROR(VLOOKUP(V90,$AX$8:$BB$949,5,0),0)</f>
        <v>0</v>
      </c>
      <c r="AV91" s="708">
        <f>IFERROR(VLOOKUP(W90,$AX$8:$BB$949,5,0),0)</f>
        <v>0</v>
      </c>
      <c r="AW91" s="734">
        <f>SUM(AB91:AV91)</f>
        <v>2530</v>
      </c>
      <c r="AX91" s="419" t="str">
        <f t="shared" si="76"/>
        <v>51EPS016</v>
      </c>
      <c r="AY91" s="491" t="s">
        <v>274</v>
      </c>
      <c r="AZ91" s="493">
        <v>51</v>
      </c>
      <c r="BA91" s="491" t="s">
        <v>199</v>
      </c>
      <c r="BB91" s="492">
        <v>2629</v>
      </c>
    </row>
    <row r="92" spans="1:54" ht="15" customHeight="1">
      <c r="A92" s="413" t="str">
        <f t="shared" si="55"/>
        <v>400EPS010</v>
      </c>
      <c r="B92" s="413" t="str">
        <f t="shared" si="56"/>
        <v>400EPS016</v>
      </c>
      <c r="C92" s="413" t="str">
        <f t="shared" si="57"/>
        <v>400EPS037</v>
      </c>
      <c r="D92" s="413" t="str">
        <f t="shared" si="58"/>
        <v>400EPS002</v>
      </c>
      <c r="E92" s="413" t="str">
        <f t="shared" si="59"/>
        <v>400EPS044</v>
      </c>
      <c r="F92" s="413" t="str">
        <f t="shared" si="60"/>
        <v>400EPS023</v>
      </c>
      <c r="G92" s="413" t="str">
        <f t="shared" si="61"/>
        <v>400EPS005</v>
      </c>
      <c r="H92" s="413" t="str">
        <f t="shared" si="62"/>
        <v>400EPS018</v>
      </c>
      <c r="I92" s="413" t="str">
        <f t="shared" si="63"/>
        <v>400EAS016</v>
      </c>
      <c r="J92" s="413" t="str">
        <f t="shared" si="64"/>
        <v>400EAS027</v>
      </c>
      <c r="K92" s="413" t="str">
        <f t="shared" si="65"/>
        <v>400EPS017</v>
      </c>
      <c r="L92" s="413" t="str">
        <f t="shared" si="66"/>
        <v>400EPS033</v>
      </c>
      <c r="M92" s="413" t="str">
        <f t="shared" si="67"/>
        <v>400EPS001</v>
      </c>
      <c r="N92" s="413" t="str">
        <f t="shared" si="68"/>
        <v>400EPS008</v>
      </c>
      <c r="O92" s="413" t="str">
        <f t="shared" si="69"/>
        <v>400EPS040</v>
      </c>
      <c r="P92" s="413" t="str">
        <f t="shared" si="70"/>
        <v>400ESSC24</v>
      </c>
      <c r="Q92" s="413" t="e">
        <f>CONCATENATE(AA93,#REF!)</f>
        <v>#REF!</v>
      </c>
      <c r="R92" s="413" t="str">
        <f t="shared" si="71"/>
        <v>400ESSC91</v>
      </c>
      <c r="S92" s="413" t="str">
        <f t="shared" si="72"/>
        <v>400ESSC02</v>
      </c>
      <c r="T92" s="413" t="str">
        <f t="shared" si="73"/>
        <v>400ESSC62</v>
      </c>
      <c r="U92" s="413" t="e">
        <f>CONCATENATE(AA93,#REF!)</f>
        <v>#REF!</v>
      </c>
      <c r="V92" s="413" t="str">
        <f t="shared" si="74"/>
        <v>400EPSIC3</v>
      </c>
      <c r="W92" s="413" t="str">
        <f t="shared" si="75"/>
        <v>400CCFC55</v>
      </c>
      <c r="X92" s="413" t="e">
        <f>CONCATENATE(AA93,#REF!)</f>
        <v>#REF!</v>
      </c>
      <c r="Y92" s="720" t="s">
        <v>84</v>
      </c>
      <c r="Z92" s="720" t="s">
        <v>235</v>
      </c>
      <c r="AA92" s="720">
        <v>376</v>
      </c>
      <c r="AB92" s="708">
        <f>IFERROR(VLOOKUP(A91,$AX$8:$BB$949,5,0),0)</f>
        <v>26824</v>
      </c>
      <c r="AC92" s="708">
        <f>IFERROR(VLOOKUP(B91,$AX$8:$BB$949,5,0),0)</f>
        <v>20257</v>
      </c>
      <c r="AD92" s="708">
        <f>IFERROR(VLOOKUP(C91,$AX$8:$BB$949,5,0),0)</f>
        <v>4531</v>
      </c>
      <c r="AE92" s="708">
        <f>IFERROR(VLOOKUP(D91,$AX$8:$BB$949,5,0),0)</f>
        <v>2</v>
      </c>
      <c r="AF92" s="708">
        <f>IFERROR(VLOOKUP(E91,$AX$8:$BB$949,5,0),0)</f>
        <v>1529</v>
      </c>
      <c r="AG92" s="708">
        <f>IFERROR(VLOOKUP(F91,$AX$8:$BB$949,5,0),0)</f>
        <v>0</v>
      </c>
      <c r="AH92" s="708">
        <f>IFERROR(VLOOKUP(G91,$AX$8:$BB$949,5,0),0)</f>
        <v>290</v>
      </c>
      <c r="AI92" s="708">
        <f>IFERROR(VLOOKUP(H91,$AX$8:$BB$949,5,0),0)</f>
        <v>0</v>
      </c>
      <c r="AJ92" s="708">
        <f>IFERROR(VLOOKUP(I91,$AX$8:$BB$949,5,0),0)</f>
        <v>58</v>
      </c>
      <c r="AK92" s="708">
        <f>IFERROR(VLOOKUP(J91,$AX$8:$BB$949,5,0),0)</f>
        <v>0</v>
      </c>
      <c r="AL92" s="708">
        <f>IFERROR(VLOOKUP(K91,$AX$8:$BB$949,5,0),0)</f>
        <v>0</v>
      </c>
      <c r="AM92" s="708">
        <f>IFERROR(VLOOKUP(L91,$AX$8:$BB$949,5,0),0)</f>
        <v>0</v>
      </c>
      <c r="AN92" s="708">
        <f>IFERROR(VLOOKUP(M91,$AX$8:$BB$949,5,0),0)</f>
        <v>0</v>
      </c>
      <c r="AO92" s="708">
        <f>IFERROR(VLOOKUP(N91,$AX$8:$BB$949,5,0),0)</f>
        <v>0</v>
      </c>
      <c r="AP92" s="708">
        <f>IFERROR(VLOOKUP(O91,$AX$8:$BB$949,5,0),0)</f>
        <v>972</v>
      </c>
      <c r="AQ92" s="708">
        <f>IFERROR(VLOOKUP(P91,$AX$8:$BB$949,5,0),0)</f>
        <v>0</v>
      </c>
      <c r="AR92" s="708">
        <f>IFERROR(VLOOKUP(R91,$AX$8:$BB$949,5,0),0)</f>
        <v>141</v>
      </c>
      <c r="AS92" s="708">
        <f>IFERROR(VLOOKUP(S91,$AX$8:$BB$949,5,0),0)</f>
        <v>1</v>
      </c>
      <c r="AT92" s="708">
        <f>IFERROR(VLOOKUP(T91,$AX$8:$BB$949,5,0),0)</f>
        <v>0</v>
      </c>
      <c r="AU92" s="708">
        <f>IFERROR(VLOOKUP(V91,$AX$8:$BB$949,5,0),0)</f>
        <v>0</v>
      </c>
      <c r="AV92" s="708">
        <f>IFERROR(VLOOKUP(W91,$AX$8:$BB$949,5,0),0)</f>
        <v>0</v>
      </c>
      <c r="AW92" s="734">
        <f>SUM(AB92:AV92)</f>
        <v>54605</v>
      </c>
      <c r="AX92" s="419" t="str">
        <f t="shared" si="76"/>
        <v>51EPS037</v>
      </c>
      <c r="AY92" s="491" t="s">
        <v>274</v>
      </c>
      <c r="AZ92" s="493">
        <v>51</v>
      </c>
      <c r="BA92" s="491" t="s">
        <v>203</v>
      </c>
      <c r="BB92" s="492">
        <v>212</v>
      </c>
    </row>
    <row r="93" spans="1:54" ht="15" customHeight="1">
      <c r="A93" s="413" t="str">
        <f t="shared" si="55"/>
        <v>440EPS010</v>
      </c>
      <c r="B93" s="413" t="str">
        <f t="shared" si="56"/>
        <v>440EPS016</v>
      </c>
      <c r="C93" s="413" t="str">
        <f t="shared" si="57"/>
        <v>440EPS037</v>
      </c>
      <c r="D93" s="413" t="str">
        <f t="shared" si="58"/>
        <v>440EPS002</v>
      </c>
      <c r="E93" s="413" t="str">
        <f t="shared" si="59"/>
        <v>440EPS044</v>
      </c>
      <c r="F93" s="413" t="str">
        <f t="shared" si="60"/>
        <v>440EPS023</v>
      </c>
      <c r="G93" s="413" t="str">
        <f t="shared" si="61"/>
        <v>440EPS005</v>
      </c>
      <c r="H93" s="413" t="str">
        <f t="shared" si="62"/>
        <v>440EPS018</v>
      </c>
      <c r="I93" s="413" t="str">
        <f t="shared" si="63"/>
        <v>440EAS016</v>
      </c>
      <c r="J93" s="413" t="str">
        <f t="shared" si="64"/>
        <v>440EAS027</v>
      </c>
      <c r="K93" s="413" t="str">
        <f t="shared" si="65"/>
        <v>440EPS017</v>
      </c>
      <c r="L93" s="413" t="str">
        <f t="shared" si="66"/>
        <v>440EPS033</v>
      </c>
      <c r="M93" s="413" t="str">
        <f t="shared" si="67"/>
        <v>440EPS001</v>
      </c>
      <c r="N93" s="413" t="str">
        <f t="shared" si="68"/>
        <v>440EPS008</v>
      </c>
      <c r="O93" s="413" t="str">
        <f t="shared" si="69"/>
        <v>440EPS040</v>
      </c>
      <c r="P93" s="413" t="str">
        <f t="shared" si="70"/>
        <v>440ESSC24</v>
      </c>
      <c r="Q93" s="413" t="e">
        <f>CONCATENATE(AA94,#REF!)</f>
        <v>#REF!</v>
      </c>
      <c r="R93" s="413" t="str">
        <f t="shared" si="71"/>
        <v>440ESSC91</v>
      </c>
      <c r="S93" s="413" t="str">
        <f t="shared" si="72"/>
        <v>440ESSC02</v>
      </c>
      <c r="T93" s="413" t="str">
        <f t="shared" si="73"/>
        <v>440ESSC62</v>
      </c>
      <c r="U93" s="413" t="e">
        <f>CONCATENATE(AA94,#REF!)</f>
        <v>#REF!</v>
      </c>
      <c r="V93" s="413" t="str">
        <f t="shared" si="74"/>
        <v>440EPSIC3</v>
      </c>
      <c r="W93" s="413" t="str">
        <f t="shared" si="75"/>
        <v>440CCFC55</v>
      </c>
      <c r="X93" s="413" t="e">
        <f>CONCATENATE(AA94,#REF!)</f>
        <v>#REF!</v>
      </c>
      <c r="Y93" s="720" t="s">
        <v>142</v>
      </c>
      <c r="Z93" s="720" t="s">
        <v>235</v>
      </c>
      <c r="AA93" s="720">
        <v>400</v>
      </c>
      <c r="AB93" s="708">
        <f>IFERROR(VLOOKUP(A92,$AX$8:$BB$949,5,0),0)</f>
        <v>0</v>
      </c>
      <c r="AC93" s="708">
        <f>IFERROR(VLOOKUP(B92,$AX$8:$BB$949,5,0),0)</f>
        <v>5581</v>
      </c>
      <c r="AD93" s="708">
        <f>IFERROR(VLOOKUP(C92,$AX$8:$BB$949,5,0),0)</f>
        <v>741</v>
      </c>
      <c r="AE93" s="708">
        <f>IFERROR(VLOOKUP(D92,$AX$8:$BB$949,5,0),0)</f>
        <v>1375</v>
      </c>
      <c r="AF93" s="708">
        <f>IFERROR(VLOOKUP(E92,$AX$8:$BB$949,5,0),0)</f>
        <v>1426</v>
      </c>
      <c r="AG93" s="708">
        <f>IFERROR(VLOOKUP(F92,$AX$8:$BB$949,5,0),0)</f>
        <v>0</v>
      </c>
      <c r="AH93" s="708">
        <f>IFERROR(VLOOKUP(G92,$AX$8:$BB$949,5,0),0)</f>
        <v>0</v>
      </c>
      <c r="AI93" s="708">
        <f>IFERROR(VLOOKUP(H92,$AX$8:$BB$949,5,0),0)</f>
        <v>0</v>
      </c>
      <c r="AJ93" s="708">
        <f>IFERROR(VLOOKUP(I92,$AX$8:$BB$949,5,0),0)</f>
        <v>2</v>
      </c>
      <c r="AK93" s="708">
        <f>IFERROR(VLOOKUP(J92,$AX$8:$BB$949,5,0),0)</f>
        <v>0</v>
      </c>
      <c r="AL93" s="708">
        <f>IFERROR(VLOOKUP(K92,$AX$8:$BB$949,5,0),0)</f>
        <v>0</v>
      </c>
      <c r="AM93" s="708">
        <f>IFERROR(VLOOKUP(L92,$AX$8:$BB$949,5,0),0)</f>
        <v>0</v>
      </c>
      <c r="AN93" s="708">
        <f>IFERROR(VLOOKUP(M92,$AX$8:$BB$949,5,0),0)</f>
        <v>0</v>
      </c>
      <c r="AO93" s="708">
        <f>IFERROR(VLOOKUP(N92,$AX$8:$BB$949,5,0),0)</f>
        <v>0</v>
      </c>
      <c r="AP93" s="708">
        <f>IFERROR(VLOOKUP(O92,$AX$8:$BB$949,5,0),0)</f>
        <v>613</v>
      </c>
      <c r="AQ93" s="708">
        <f>IFERROR(VLOOKUP(P92,$AX$8:$BB$949,5,0),0)</f>
        <v>0</v>
      </c>
      <c r="AR93" s="708">
        <f>IFERROR(VLOOKUP(R92,$AX$8:$BB$949,5,0),0)</f>
        <v>0</v>
      </c>
      <c r="AS93" s="708">
        <f>IFERROR(VLOOKUP(S92,$AX$8:$BB$949,5,0),0)</f>
        <v>0</v>
      </c>
      <c r="AT93" s="708">
        <f>IFERROR(VLOOKUP(T92,$AX$8:$BB$949,5,0),0)</f>
        <v>0</v>
      </c>
      <c r="AU93" s="708">
        <f>IFERROR(VLOOKUP(V92,$AX$8:$BB$949,5,0),0)</f>
        <v>0</v>
      </c>
      <c r="AV93" s="708">
        <f>IFERROR(VLOOKUP(W92,$AX$8:$BB$949,5,0),0)</f>
        <v>0</v>
      </c>
      <c r="AW93" s="734">
        <f>SUM(AB93:AV93)</f>
        <v>9738</v>
      </c>
      <c r="AX93" s="419" t="str">
        <f t="shared" si="76"/>
        <v>51EPS040</v>
      </c>
      <c r="AY93" s="491" t="s">
        <v>274</v>
      </c>
      <c r="AZ93" s="493">
        <v>51</v>
      </c>
      <c r="BA93" s="491" t="s">
        <v>891</v>
      </c>
      <c r="BB93" s="492">
        <v>138</v>
      </c>
    </row>
    <row r="94" spans="1:54" ht="15" customHeight="1">
      <c r="A94" s="413" t="str">
        <f t="shared" si="55"/>
        <v>483EPS010</v>
      </c>
      <c r="B94" s="413" t="str">
        <f t="shared" si="56"/>
        <v>483EPS016</v>
      </c>
      <c r="C94" s="413" t="str">
        <f t="shared" si="57"/>
        <v>483EPS037</v>
      </c>
      <c r="D94" s="413" t="str">
        <f t="shared" si="58"/>
        <v>483EPS002</v>
      </c>
      <c r="E94" s="413" t="str">
        <f t="shared" si="59"/>
        <v>483EPS044</v>
      </c>
      <c r="F94" s="413" t="str">
        <f t="shared" si="60"/>
        <v>483EPS023</v>
      </c>
      <c r="G94" s="413" t="str">
        <f t="shared" si="61"/>
        <v>483EPS005</v>
      </c>
      <c r="H94" s="413" t="str">
        <f t="shared" si="62"/>
        <v>483EPS018</v>
      </c>
      <c r="I94" s="413" t="str">
        <f t="shared" si="63"/>
        <v>483EAS016</v>
      </c>
      <c r="J94" s="413" t="str">
        <f t="shared" si="64"/>
        <v>483EAS027</v>
      </c>
      <c r="K94" s="413" t="str">
        <f t="shared" si="65"/>
        <v>483EPS017</v>
      </c>
      <c r="L94" s="413" t="str">
        <f t="shared" si="66"/>
        <v>483EPS033</v>
      </c>
      <c r="M94" s="413" t="str">
        <f t="shared" si="67"/>
        <v>483EPS001</v>
      </c>
      <c r="N94" s="413" t="str">
        <f t="shared" si="68"/>
        <v>483EPS008</v>
      </c>
      <c r="O94" s="413" t="str">
        <f t="shared" si="69"/>
        <v>483EPS040</v>
      </c>
      <c r="P94" s="413" t="str">
        <f t="shared" si="70"/>
        <v>483ESSC24</v>
      </c>
      <c r="Q94" s="413" t="e">
        <f>CONCATENATE(AA95,#REF!)</f>
        <v>#REF!</v>
      </c>
      <c r="R94" s="413" t="str">
        <f t="shared" si="71"/>
        <v>483ESSC91</v>
      </c>
      <c r="S94" s="413" t="str">
        <f t="shared" si="72"/>
        <v>483ESSC02</v>
      </c>
      <c r="T94" s="413" t="str">
        <f t="shared" si="73"/>
        <v>483ESSC62</v>
      </c>
      <c r="U94" s="413" t="e">
        <f>CONCATENATE(AA95,#REF!)</f>
        <v>#REF!</v>
      </c>
      <c r="V94" s="413" t="str">
        <f t="shared" si="74"/>
        <v>483EPSIC3</v>
      </c>
      <c r="W94" s="413" t="str">
        <f t="shared" si="75"/>
        <v>483CCFC55</v>
      </c>
      <c r="X94" s="413" t="e">
        <f>CONCATENATE(AA95,#REF!)</f>
        <v>#REF!</v>
      </c>
      <c r="Y94" s="720" t="s">
        <v>85</v>
      </c>
      <c r="Z94" s="720" t="s">
        <v>235</v>
      </c>
      <c r="AA94" s="720">
        <v>440</v>
      </c>
      <c r="AB94" s="708">
        <f>IFERROR(VLOOKUP(A93,$AX$8:$BB$949,5,0),0)</f>
        <v>10113</v>
      </c>
      <c r="AC94" s="708">
        <f>IFERROR(VLOOKUP(B93,$AX$8:$BB$949,5,0),0)</f>
        <v>12637</v>
      </c>
      <c r="AD94" s="708">
        <f>IFERROR(VLOOKUP(C93,$AX$8:$BB$949,5,0),0)</f>
        <v>5890</v>
      </c>
      <c r="AE94" s="708">
        <f>IFERROR(VLOOKUP(D93,$AX$8:$BB$949,5,0),0)</f>
        <v>1416</v>
      </c>
      <c r="AF94" s="708">
        <f>IFERROR(VLOOKUP(E93,$AX$8:$BB$949,5,0),0)</f>
        <v>2300</v>
      </c>
      <c r="AG94" s="708">
        <f>IFERROR(VLOOKUP(F93,$AX$8:$BB$949,5,0),0)</f>
        <v>1</v>
      </c>
      <c r="AH94" s="708">
        <f>IFERROR(VLOOKUP(G93,$AX$8:$BB$949,5,0),0)</f>
        <v>9</v>
      </c>
      <c r="AI94" s="708">
        <f>IFERROR(VLOOKUP(H93,$AX$8:$BB$949,5,0),0)</f>
        <v>2</v>
      </c>
      <c r="AJ94" s="708">
        <f>IFERROR(VLOOKUP(I93,$AX$8:$BB$949,5,0),0)</f>
        <v>21</v>
      </c>
      <c r="AK94" s="708">
        <f>IFERROR(VLOOKUP(J93,$AX$8:$BB$949,5,0),0)</f>
        <v>0</v>
      </c>
      <c r="AL94" s="708">
        <f>IFERROR(VLOOKUP(K93,$AX$8:$BB$949,5,0),0)</f>
        <v>0</v>
      </c>
      <c r="AM94" s="708">
        <f>IFERROR(VLOOKUP(L93,$AX$8:$BB$949,5,0),0)</f>
        <v>0</v>
      </c>
      <c r="AN94" s="708">
        <f>IFERROR(VLOOKUP(M93,$AX$8:$BB$949,5,0),0)</f>
        <v>0</v>
      </c>
      <c r="AO94" s="708">
        <f>IFERROR(VLOOKUP(N93,$AX$8:$BB$949,5,0),0)</f>
        <v>0</v>
      </c>
      <c r="AP94" s="708">
        <f>IFERROR(VLOOKUP(O93,$AX$8:$BB$949,5,0),0)</f>
        <v>907</v>
      </c>
      <c r="AQ94" s="708">
        <f>IFERROR(VLOOKUP(P93,$AX$8:$BB$949,5,0),0)</f>
        <v>0</v>
      </c>
      <c r="AR94" s="708">
        <f>IFERROR(VLOOKUP(R93,$AX$8:$BB$949,5,0),0)</f>
        <v>0</v>
      </c>
      <c r="AS94" s="708">
        <f>IFERROR(VLOOKUP(S93,$AX$8:$BB$949,5,0),0)</f>
        <v>3</v>
      </c>
      <c r="AT94" s="708">
        <f>IFERROR(VLOOKUP(T93,$AX$8:$BB$949,5,0),0)</f>
        <v>0</v>
      </c>
      <c r="AU94" s="708">
        <f>IFERROR(VLOOKUP(V93,$AX$8:$BB$949,5,0),0)</f>
        <v>0</v>
      </c>
      <c r="AV94" s="708">
        <f>IFERROR(VLOOKUP(W93,$AX$8:$BB$949,5,0),0)</f>
        <v>0</v>
      </c>
      <c r="AW94" s="734">
        <f>SUM(AB94:AV94)</f>
        <v>33299</v>
      </c>
      <c r="AX94" s="419" t="str">
        <f t="shared" si="76"/>
        <v>51EPS044</v>
      </c>
      <c r="AY94" s="491" t="s">
        <v>274</v>
      </c>
      <c r="AZ94" s="493">
        <v>51</v>
      </c>
      <c r="BA94" s="491" t="s">
        <v>1071</v>
      </c>
      <c r="BB94" s="492">
        <v>623</v>
      </c>
    </row>
    <row r="95" spans="1:54" ht="15" customHeight="1">
      <c r="A95" s="413" t="str">
        <f t="shared" si="55"/>
        <v>541EPS010</v>
      </c>
      <c r="B95" s="413" t="str">
        <f t="shared" si="56"/>
        <v>541EPS016</v>
      </c>
      <c r="C95" s="413" t="str">
        <f t="shared" si="57"/>
        <v>541EPS037</v>
      </c>
      <c r="D95" s="413" t="str">
        <f t="shared" si="58"/>
        <v>541EPS002</v>
      </c>
      <c r="E95" s="413" t="str">
        <f t="shared" si="59"/>
        <v>541EPS044</v>
      </c>
      <c r="F95" s="413" t="str">
        <f t="shared" si="60"/>
        <v>541EPS023</v>
      </c>
      <c r="G95" s="413" t="str">
        <f t="shared" si="61"/>
        <v>541EPS005</v>
      </c>
      <c r="H95" s="413" t="str">
        <f t="shared" si="62"/>
        <v>541EPS018</v>
      </c>
      <c r="I95" s="413" t="str">
        <f t="shared" si="63"/>
        <v>541EAS016</v>
      </c>
      <c r="J95" s="413" t="str">
        <f t="shared" si="64"/>
        <v>541EAS027</v>
      </c>
      <c r="K95" s="413" t="str">
        <f t="shared" si="65"/>
        <v>541EPS017</v>
      </c>
      <c r="L95" s="413" t="str">
        <f t="shared" si="66"/>
        <v>541EPS033</v>
      </c>
      <c r="M95" s="413" t="str">
        <f t="shared" si="67"/>
        <v>541EPS001</v>
      </c>
      <c r="N95" s="413" t="str">
        <f t="shared" si="68"/>
        <v>541EPS008</v>
      </c>
      <c r="O95" s="413" t="str">
        <f t="shared" si="69"/>
        <v>541EPS040</v>
      </c>
      <c r="P95" s="413" t="str">
        <f t="shared" si="70"/>
        <v>541ESSC24</v>
      </c>
      <c r="Q95" s="413" t="e">
        <f>CONCATENATE(AA96,#REF!)</f>
        <v>#REF!</v>
      </c>
      <c r="R95" s="413" t="str">
        <f t="shared" si="71"/>
        <v>541ESSC91</v>
      </c>
      <c r="S95" s="413" t="str">
        <f t="shared" si="72"/>
        <v>541ESSC02</v>
      </c>
      <c r="T95" s="413" t="str">
        <f t="shared" si="73"/>
        <v>541ESSC62</v>
      </c>
      <c r="U95" s="413" t="e">
        <f>CONCATENATE(AA96,#REF!)</f>
        <v>#REF!</v>
      </c>
      <c r="V95" s="413" t="str">
        <f t="shared" si="74"/>
        <v>541EPSIC3</v>
      </c>
      <c r="W95" s="413" t="str">
        <f t="shared" si="75"/>
        <v>541CCFC55</v>
      </c>
      <c r="X95" s="413" t="e">
        <f>CONCATENATE(AA96,#REF!)</f>
        <v>#REF!</v>
      </c>
      <c r="Y95" s="720" t="s">
        <v>117</v>
      </c>
      <c r="Z95" s="720" t="s">
        <v>235</v>
      </c>
      <c r="AA95" s="720">
        <v>483</v>
      </c>
      <c r="AB95" s="708">
        <f>IFERROR(VLOOKUP(A94,$AX$8:$BB$949,5,0),0)</f>
        <v>0</v>
      </c>
      <c r="AC95" s="708">
        <f>IFERROR(VLOOKUP(B94,$AX$8:$BB$949,5,0),0)</f>
        <v>0</v>
      </c>
      <c r="AD95" s="708">
        <f>IFERROR(VLOOKUP(C94,$AX$8:$BB$949,5,0),0)</f>
        <v>168</v>
      </c>
      <c r="AE95" s="708">
        <f>IFERROR(VLOOKUP(D94,$AX$8:$BB$949,5,0),0)</f>
        <v>0</v>
      </c>
      <c r="AF95" s="708">
        <f>IFERROR(VLOOKUP(E94,$AX$8:$BB$949,5,0),0)</f>
        <v>553</v>
      </c>
      <c r="AG95" s="708">
        <f>IFERROR(VLOOKUP(F94,$AX$8:$BB$949,5,0),0)</f>
        <v>0</v>
      </c>
      <c r="AH95" s="708">
        <f>IFERROR(VLOOKUP(G94,$AX$8:$BB$949,5,0),0)</f>
        <v>0</v>
      </c>
      <c r="AI95" s="708">
        <f>IFERROR(VLOOKUP(H94,$AX$8:$BB$949,5,0),0)</f>
        <v>0</v>
      </c>
      <c r="AJ95" s="708">
        <f>IFERROR(VLOOKUP(I94,$AX$8:$BB$949,5,0),0)</f>
        <v>0</v>
      </c>
      <c r="AK95" s="708">
        <f>IFERROR(VLOOKUP(J94,$AX$8:$BB$949,5,0),0)</f>
        <v>0</v>
      </c>
      <c r="AL95" s="708">
        <f>IFERROR(VLOOKUP(K94,$AX$8:$BB$949,5,0),0)</f>
        <v>0</v>
      </c>
      <c r="AM95" s="708">
        <f>IFERROR(VLOOKUP(L94,$AX$8:$BB$949,5,0),0)</f>
        <v>0</v>
      </c>
      <c r="AN95" s="708">
        <f>IFERROR(VLOOKUP(M94,$AX$8:$BB$949,5,0),0)</f>
        <v>0</v>
      </c>
      <c r="AO95" s="708">
        <f>IFERROR(VLOOKUP(N94,$AX$8:$BB$949,5,0),0)</f>
        <v>0</v>
      </c>
      <c r="AP95" s="708">
        <f>IFERROR(VLOOKUP(O94,$AX$8:$BB$949,5,0),0)</f>
        <v>24</v>
      </c>
      <c r="AQ95" s="708">
        <f>IFERROR(VLOOKUP(P94,$AX$8:$BB$949,5,0),0)</f>
        <v>0</v>
      </c>
      <c r="AR95" s="708">
        <f>IFERROR(VLOOKUP(R94,$AX$8:$BB$949,5,0),0)</f>
        <v>0</v>
      </c>
      <c r="AS95" s="708">
        <f>IFERROR(VLOOKUP(S94,$AX$8:$BB$949,5,0),0)</f>
        <v>0</v>
      </c>
      <c r="AT95" s="708">
        <f>IFERROR(VLOOKUP(T94,$AX$8:$BB$949,5,0),0)</f>
        <v>0</v>
      </c>
      <c r="AU95" s="708">
        <f>IFERROR(VLOOKUP(V94,$AX$8:$BB$949,5,0),0)</f>
        <v>0</v>
      </c>
      <c r="AV95" s="708">
        <f>IFERROR(VLOOKUP(W94,$AX$8:$BB$949,5,0),0)</f>
        <v>0</v>
      </c>
      <c r="AW95" s="734">
        <f>SUM(AB95:AV95)</f>
        <v>745</v>
      </c>
      <c r="AX95" s="419" t="str">
        <f t="shared" si="76"/>
        <v>51EPSIC3</v>
      </c>
      <c r="AY95" s="491" t="s">
        <v>274</v>
      </c>
      <c r="AZ95" s="493">
        <v>51</v>
      </c>
      <c r="BA95" s="491" t="s">
        <v>636</v>
      </c>
      <c r="BB95" s="492">
        <v>4</v>
      </c>
    </row>
    <row r="96" spans="1:54" ht="15" customHeight="1">
      <c r="A96" s="413" t="str">
        <f t="shared" si="55"/>
        <v>607EPS010</v>
      </c>
      <c r="B96" s="413" t="str">
        <f t="shared" si="56"/>
        <v>607EPS016</v>
      </c>
      <c r="C96" s="413" t="str">
        <f t="shared" si="57"/>
        <v>607EPS037</v>
      </c>
      <c r="D96" s="413" t="str">
        <f t="shared" si="58"/>
        <v>607EPS002</v>
      </c>
      <c r="E96" s="413" t="str">
        <f t="shared" si="59"/>
        <v>607EPS044</v>
      </c>
      <c r="F96" s="413" t="str">
        <f t="shared" si="60"/>
        <v>607EPS023</v>
      </c>
      <c r="G96" s="413" t="str">
        <f t="shared" si="61"/>
        <v>607EPS005</v>
      </c>
      <c r="H96" s="413" t="str">
        <f t="shared" si="62"/>
        <v>607EPS018</v>
      </c>
      <c r="I96" s="413" t="str">
        <f t="shared" si="63"/>
        <v>607EAS016</v>
      </c>
      <c r="J96" s="413" t="str">
        <f t="shared" si="64"/>
        <v>607EAS027</v>
      </c>
      <c r="K96" s="413" t="str">
        <f t="shared" si="65"/>
        <v>607EPS017</v>
      </c>
      <c r="L96" s="413" t="str">
        <f t="shared" si="66"/>
        <v>607EPS033</v>
      </c>
      <c r="M96" s="413" t="str">
        <f t="shared" si="67"/>
        <v>607EPS001</v>
      </c>
      <c r="N96" s="413" t="str">
        <f t="shared" si="68"/>
        <v>607EPS008</v>
      </c>
      <c r="O96" s="413" t="str">
        <f t="shared" si="69"/>
        <v>607EPS040</v>
      </c>
      <c r="P96" s="413" t="str">
        <f t="shared" si="70"/>
        <v>607ESSC24</v>
      </c>
      <c r="Q96" s="413" t="e">
        <f>CONCATENATE(AA97,#REF!)</f>
        <v>#REF!</v>
      </c>
      <c r="R96" s="413" t="str">
        <f t="shared" si="71"/>
        <v>607ESSC91</v>
      </c>
      <c r="S96" s="413" t="str">
        <f t="shared" si="72"/>
        <v>607ESSC02</v>
      </c>
      <c r="T96" s="413" t="str">
        <f t="shared" si="73"/>
        <v>607ESSC62</v>
      </c>
      <c r="U96" s="413" t="e">
        <f>CONCATENATE(AA97,#REF!)</f>
        <v>#REF!</v>
      </c>
      <c r="V96" s="413" t="str">
        <f t="shared" si="74"/>
        <v>607EPSIC3</v>
      </c>
      <c r="W96" s="413" t="str">
        <f t="shared" si="75"/>
        <v>607CCFC55</v>
      </c>
      <c r="X96" s="413" t="e">
        <f>CONCATENATE(AA97,#REF!)</f>
        <v>#REF!</v>
      </c>
      <c r="Y96" s="720" t="s">
        <v>88</v>
      </c>
      <c r="Z96" s="720" t="s">
        <v>235</v>
      </c>
      <c r="AA96" s="720">
        <v>541</v>
      </c>
      <c r="AB96" s="708">
        <f>IFERROR(VLOOKUP(A95,$AX$8:$BB$949,5,0),0)</f>
        <v>0</v>
      </c>
      <c r="AC96" s="708">
        <f>IFERROR(VLOOKUP(B95,$AX$8:$BB$949,5,0),0)</f>
        <v>2</v>
      </c>
      <c r="AD96" s="708">
        <f>IFERROR(VLOOKUP(C95,$AX$8:$BB$949,5,0),0)</f>
        <v>2434</v>
      </c>
      <c r="AE96" s="708">
        <f>IFERROR(VLOOKUP(D95,$AX$8:$BB$949,5,0),0)</f>
        <v>561</v>
      </c>
      <c r="AF96" s="708">
        <f>IFERROR(VLOOKUP(E95,$AX$8:$BB$949,5,0),0)</f>
        <v>1673</v>
      </c>
      <c r="AG96" s="708">
        <f>IFERROR(VLOOKUP(F95,$AX$8:$BB$949,5,0),0)</f>
        <v>0</v>
      </c>
      <c r="AH96" s="708">
        <f>IFERROR(VLOOKUP(G95,$AX$8:$BB$949,5,0),0)</f>
        <v>2</v>
      </c>
      <c r="AI96" s="708">
        <f>IFERROR(VLOOKUP(H95,$AX$8:$BB$949,5,0),0)</f>
        <v>0</v>
      </c>
      <c r="AJ96" s="708">
        <f>IFERROR(VLOOKUP(I95,$AX$8:$BB$949,5,0),0)</f>
        <v>47</v>
      </c>
      <c r="AK96" s="708">
        <f>IFERROR(VLOOKUP(J95,$AX$8:$BB$949,5,0),0)</f>
        <v>0</v>
      </c>
      <c r="AL96" s="708">
        <f>IFERROR(VLOOKUP(K95,$AX$8:$BB$949,5,0),0)</f>
        <v>0</v>
      </c>
      <c r="AM96" s="708">
        <f>IFERROR(VLOOKUP(L95,$AX$8:$BB$949,5,0),0)</f>
        <v>0</v>
      </c>
      <c r="AN96" s="708">
        <f>IFERROR(VLOOKUP(M95,$AX$8:$BB$949,5,0),0)</f>
        <v>0</v>
      </c>
      <c r="AO96" s="708">
        <f>IFERROR(VLOOKUP(N95,$AX$8:$BB$949,5,0),0)</f>
        <v>0</v>
      </c>
      <c r="AP96" s="708">
        <f>IFERROR(VLOOKUP(O95,$AX$8:$BB$949,5,0),0)</f>
        <v>43</v>
      </c>
      <c r="AQ96" s="708">
        <f>IFERROR(VLOOKUP(P95,$AX$8:$BB$949,5,0),0)</f>
        <v>0</v>
      </c>
      <c r="AR96" s="708">
        <f>IFERROR(VLOOKUP(R95,$AX$8:$BB$949,5,0),0)</f>
        <v>69</v>
      </c>
      <c r="AS96" s="708">
        <f>IFERROR(VLOOKUP(S95,$AX$8:$BB$949,5,0),0)</f>
        <v>0</v>
      </c>
      <c r="AT96" s="708">
        <f>IFERROR(VLOOKUP(T95,$AX$8:$BB$949,5,0),0)</f>
        <v>0</v>
      </c>
      <c r="AU96" s="708">
        <f>IFERROR(VLOOKUP(V95,$AX$8:$BB$949,5,0),0)</f>
        <v>0</v>
      </c>
      <c r="AV96" s="708">
        <f>IFERROR(VLOOKUP(W95,$AX$8:$BB$949,5,0),0)</f>
        <v>0</v>
      </c>
      <c r="AW96" s="734">
        <f>SUM(AB96:AV96)</f>
        <v>4831</v>
      </c>
      <c r="AX96" s="419" t="str">
        <f t="shared" si="76"/>
        <v>51ESSC02</v>
      </c>
      <c r="AY96" s="491" t="s">
        <v>274</v>
      </c>
      <c r="AZ96" s="493">
        <v>51</v>
      </c>
      <c r="BA96" s="491" t="s">
        <v>650</v>
      </c>
      <c r="BB96" s="492">
        <v>47</v>
      </c>
    </row>
    <row r="97" spans="1:54" ht="15" customHeight="1">
      <c r="A97" s="413" t="str">
        <f t="shared" si="55"/>
        <v>615EPS010</v>
      </c>
      <c r="B97" s="413" t="str">
        <f t="shared" si="56"/>
        <v>615EPS016</v>
      </c>
      <c r="C97" s="413" t="str">
        <f t="shared" si="57"/>
        <v>615EPS037</v>
      </c>
      <c r="D97" s="413" t="str">
        <f t="shared" si="58"/>
        <v>615EPS002</v>
      </c>
      <c r="E97" s="413" t="str">
        <f t="shared" si="59"/>
        <v>615EPS044</v>
      </c>
      <c r="F97" s="413" t="str">
        <f t="shared" si="60"/>
        <v>615EPS023</v>
      </c>
      <c r="G97" s="413" t="str">
        <f t="shared" si="61"/>
        <v>615EPS005</v>
      </c>
      <c r="H97" s="413" t="str">
        <f t="shared" si="62"/>
        <v>615EPS018</v>
      </c>
      <c r="I97" s="413" t="str">
        <f t="shared" si="63"/>
        <v>615EAS016</v>
      </c>
      <c r="J97" s="413" t="str">
        <f t="shared" si="64"/>
        <v>615EAS027</v>
      </c>
      <c r="K97" s="413" t="str">
        <f t="shared" si="65"/>
        <v>615EPS017</v>
      </c>
      <c r="L97" s="413" t="str">
        <f t="shared" si="66"/>
        <v>615EPS033</v>
      </c>
      <c r="M97" s="413" t="str">
        <f t="shared" si="67"/>
        <v>615EPS001</v>
      </c>
      <c r="N97" s="413" t="str">
        <f t="shared" si="68"/>
        <v>615EPS008</v>
      </c>
      <c r="O97" s="413" t="str">
        <f t="shared" si="69"/>
        <v>615EPS040</v>
      </c>
      <c r="P97" s="413" t="str">
        <f t="shared" si="70"/>
        <v>615ESSC24</v>
      </c>
      <c r="Q97" s="413" t="e">
        <f>CONCATENATE(AA98,#REF!)</f>
        <v>#REF!</v>
      </c>
      <c r="R97" s="413" t="str">
        <f t="shared" si="71"/>
        <v>615ESSC91</v>
      </c>
      <c r="S97" s="413" t="str">
        <f t="shared" si="72"/>
        <v>615ESSC02</v>
      </c>
      <c r="T97" s="413" t="str">
        <f t="shared" si="73"/>
        <v>615ESSC62</v>
      </c>
      <c r="U97" s="413" t="e">
        <f>CONCATENATE(AA98,#REF!)</f>
        <v>#REF!</v>
      </c>
      <c r="V97" s="413" t="str">
        <f t="shared" si="74"/>
        <v>615EPSIC3</v>
      </c>
      <c r="W97" s="413" t="str">
        <f t="shared" si="75"/>
        <v>615CCFC55</v>
      </c>
      <c r="X97" s="413" t="e">
        <f>CONCATENATE(AA98,#REF!)</f>
        <v>#REF!</v>
      </c>
      <c r="Y97" s="720" t="s">
        <v>232</v>
      </c>
      <c r="Z97" s="720" t="s">
        <v>235</v>
      </c>
      <c r="AA97" s="720">
        <v>607</v>
      </c>
      <c r="AB97" s="708">
        <f>IFERROR(VLOOKUP(A96,$AX$8:$BB$949,5,0),0)</f>
        <v>0</v>
      </c>
      <c r="AC97" s="708">
        <f>IFERROR(VLOOKUP(B96,$AX$8:$BB$949,5,0),0)</f>
        <v>2</v>
      </c>
      <c r="AD97" s="708">
        <f>IFERROR(VLOOKUP(C96,$AX$8:$BB$949,5,0),0)</f>
        <v>5350</v>
      </c>
      <c r="AE97" s="708">
        <f>IFERROR(VLOOKUP(D96,$AX$8:$BB$949,5,0),0)</f>
        <v>0</v>
      </c>
      <c r="AF97" s="708">
        <f>IFERROR(VLOOKUP(E96,$AX$8:$BB$949,5,0),0)</f>
        <v>1020</v>
      </c>
      <c r="AG97" s="708">
        <f>IFERROR(VLOOKUP(F96,$AX$8:$BB$949,5,0),0)</f>
        <v>0</v>
      </c>
      <c r="AH97" s="708">
        <f>IFERROR(VLOOKUP(G96,$AX$8:$BB$949,5,0),0)</f>
        <v>25</v>
      </c>
      <c r="AI97" s="708">
        <f>IFERROR(VLOOKUP(H96,$AX$8:$BB$949,5,0),0)</f>
        <v>0</v>
      </c>
      <c r="AJ97" s="708">
        <f>IFERROR(VLOOKUP(I96,$AX$8:$BB$949,5,0),0)</f>
        <v>34</v>
      </c>
      <c r="AK97" s="708">
        <f>IFERROR(VLOOKUP(J96,$AX$8:$BB$949,5,0),0)</f>
        <v>0</v>
      </c>
      <c r="AL97" s="708">
        <f>IFERROR(VLOOKUP(K96,$AX$8:$BB$949,5,0),0)</f>
        <v>0</v>
      </c>
      <c r="AM97" s="708">
        <f>IFERROR(VLOOKUP(L96,$AX$8:$BB$949,5,0),0)</f>
        <v>0</v>
      </c>
      <c r="AN97" s="708">
        <f>IFERROR(VLOOKUP(M96,$AX$8:$BB$949,5,0),0)</f>
        <v>0</v>
      </c>
      <c r="AO97" s="708">
        <f>IFERROR(VLOOKUP(N96,$AX$8:$BB$949,5,0),0)</f>
        <v>0</v>
      </c>
      <c r="AP97" s="708">
        <f>IFERROR(VLOOKUP(O96,$AX$8:$BB$949,5,0),0)</f>
        <v>332</v>
      </c>
      <c r="AQ97" s="708">
        <f>IFERROR(VLOOKUP(P96,$AX$8:$BB$949,5,0),0)</f>
        <v>0</v>
      </c>
      <c r="AR97" s="708">
        <f>IFERROR(VLOOKUP(R96,$AX$8:$BB$949,5,0),0)</f>
        <v>5</v>
      </c>
      <c r="AS97" s="708">
        <f>IFERROR(VLOOKUP(S96,$AX$8:$BB$949,5,0),0)</f>
        <v>0</v>
      </c>
      <c r="AT97" s="708">
        <f>IFERROR(VLOOKUP(T96,$AX$8:$BB$949,5,0),0)</f>
        <v>0</v>
      </c>
      <c r="AU97" s="708">
        <f>IFERROR(VLOOKUP(V96,$AX$8:$BB$949,5,0),0)</f>
        <v>0</v>
      </c>
      <c r="AV97" s="708">
        <f>IFERROR(VLOOKUP(W96,$AX$8:$BB$949,5,0),0)</f>
        <v>0</v>
      </c>
      <c r="AW97" s="734">
        <f>SUM(AB97:AV97)</f>
        <v>6768</v>
      </c>
      <c r="AX97" s="419" t="str">
        <f t="shared" si="76"/>
        <v>147EPS010</v>
      </c>
      <c r="AY97" s="491" t="s">
        <v>274</v>
      </c>
      <c r="AZ97" s="493">
        <v>147</v>
      </c>
      <c r="BA97" s="491" t="s">
        <v>198</v>
      </c>
      <c r="BB97" s="492">
        <v>1329</v>
      </c>
    </row>
    <row r="98" spans="1:54" ht="15" customHeight="1">
      <c r="A98" s="413" t="str">
        <f t="shared" si="55"/>
        <v>649EPS010</v>
      </c>
      <c r="B98" s="413" t="str">
        <f t="shared" si="56"/>
        <v>649EPS016</v>
      </c>
      <c r="C98" s="413" t="str">
        <f t="shared" si="57"/>
        <v>649EPS037</v>
      </c>
      <c r="D98" s="413" t="str">
        <f t="shared" si="58"/>
        <v>649EPS002</v>
      </c>
      <c r="E98" s="413" t="str">
        <f t="shared" si="59"/>
        <v>649EPS044</v>
      </c>
      <c r="F98" s="413" t="str">
        <f t="shared" si="60"/>
        <v>649EPS023</v>
      </c>
      <c r="G98" s="413" t="str">
        <f t="shared" si="61"/>
        <v>649EPS005</v>
      </c>
      <c r="H98" s="413" t="str">
        <f t="shared" si="62"/>
        <v>649EPS018</v>
      </c>
      <c r="I98" s="413" t="str">
        <f t="shared" si="63"/>
        <v>649EAS016</v>
      </c>
      <c r="J98" s="413" t="str">
        <f t="shared" si="64"/>
        <v>649EAS027</v>
      </c>
      <c r="K98" s="413" t="str">
        <f t="shared" si="65"/>
        <v>649EPS017</v>
      </c>
      <c r="L98" s="413" t="str">
        <f t="shared" si="66"/>
        <v>649EPS033</v>
      </c>
      <c r="M98" s="413" t="str">
        <f t="shared" si="67"/>
        <v>649EPS001</v>
      </c>
      <c r="N98" s="413" t="str">
        <f t="shared" si="68"/>
        <v>649EPS008</v>
      </c>
      <c r="O98" s="413" t="str">
        <f t="shared" si="69"/>
        <v>649EPS040</v>
      </c>
      <c r="P98" s="413" t="str">
        <f t="shared" si="70"/>
        <v>649ESSC24</v>
      </c>
      <c r="Q98" s="413" t="e">
        <f>CONCATENATE(AA99,#REF!)</f>
        <v>#REF!</v>
      </c>
      <c r="R98" s="413" t="str">
        <f t="shared" si="71"/>
        <v>649ESSC91</v>
      </c>
      <c r="S98" s="413" t="str">
        <f t="shared" si="72"/>
        <v>649ESSC02</v>
      </c>
      <c r="T98" s="413" t="str">
        <f t="shared" si="73"/>
        <v>649ESSC62</v>
      </c>
      <c r="U98" s="413" t="e">
        <f>CONCATENATE(AA99,#REF!)</f>
        <v>#REF!</v>
      </c>
      <c r="V98" s="413" t="str">
        <f t="shared" si="74"/>
        <v>649EPSIC3</v>
      </c>
      <c r="W98" s="413" t="str">
        <f t="shared" si="75"/>
        <v>649CCFC55</v>
      </c>
      <c r="X98" s="413" t="e">
        <f>CONCATENATE(AA99,#REF!)</f>
        <v>#REF!</v>
      </c>
      <c r="Y98" s="720" t="s">
        <v>52</v>
      </c>
      <c r="Z98" s="720" t="s">
        <v>235</v>
      </c>
      <c r="AA98" s="720">
        <v>615</v>
      </c>
      <c r="AB98" s="708">
        <f>IFERROR(VLOOKUP(A97,$AX$8:$BB$949,5,0),0)</f>
        <v>72464</v>
      </c>
      <c r="AC98" s="708">
        <f>IFERROR(VLOOKUP(B97,$AX$8:$BB$949,5,0),0)</f>
        <v>28883</v>
      </c>
      <c r="AD98" s="708">
        <f>IFERROR(VLOOKUP(C97,$AX$8:$BB$949,5,0),0)</f>
        <v>14510</v>
      </c>
      <c r="AE98" s="708">
        <f>IFERROR(VLOOKUP(D97,$AX$8:$BB$949,5,0),0)</f>
        <v>4958</v>
      </c>
      <c r="AF98" s="708">
        <f>IFERROR(VLOOKUP(E97,$AX$8:$BB$949,5,0),0)</f>
        <v>8662</v>
      </c>
      <c r="AG98" s="708">
        <f>IFERROR(VLOOKUP(F97,$AX$8:$BB$949,5,0),0)</f>
        <v>0</v>
      </c>
      <c r="AH98" s="708">
        <f>IFERROR(VLOOKUP(G97,$AX$8:$BB$949,5,0),0)</f>
        <v>3965</v>
      </c>
      <c r="AI98" s="708">
        <f>IFERROR(VLOOKUP(H97,$AX$8:$BB$949,5,0),0)</f>
        <v>25</v>
      </c>
      <c r="AJ98" s="708">
        <f>IFERROR(VLOOKUP(I97,$AX$8:$BB$949,5,0),0)</f>
        <v>104</v>
      </c>
      <c r="AK98" s="708">
        <f>IFERROR(VLOOKUP(J97,$AX$8:$BB$949,5,0),0)</f>
        <v>0</v>
      </c>
      <c r="AL98" s="708">
        <f>IFERROR(VLOOKUP(K97,$AX$8:$BB$949,5,0),0)</f>
        <v>0</v>
      </c>
      <c r="AM98" s="708">
        <f>IFERROR(VLOOKUP(L97,$AX$8:$BB$949,5,0),0)</f>
        <v>0</v>
      </c>
      <c r="AN98" s="708">
        <f>IFERROR(VLOOKUP(M97,$AX$8:$BB$949,5,0),0)</f>
        <v>0</v>
      </c>
      <c r="AO98" s="708">
        <f>IFERROR(VLOOKUP(N97,$AX$8:$BB$949,5,0),0)</f>
        <v>0</v>
      </c>
      <c r="AP98" s="708">
        <f>IFERROR(VLOOKUP(O97,$AX$8:$BB$949,5,0),0)</f>
        <v>2691</v>
      </c>
      <c r="AQ98" s="708">
        <f>IFERROR(VLOOKUP(P97,$AX$8:$BB$949,5,0),0)</f>
        <v>0</v>
      </c>
      <c r="AR98" s="708">
        <f>IFERROR(VLOOKUP(R97,$AX$8:$BB$949,5,0),0)</f>
        <v>40</v>
      </c>
      <c r="AS98" s="708">
        <f>IFERROR(VLOOKUP(S97,$AX$8:$BB$949,5,0),0)</f>
        <v>4</v>
      </c>
      <c r="AT98" s="708">
        <f>IFERROR(VLOOKUP(T97,$AX$8:$BB$949,5,0),0)</f>
        <v>0</v>
      </c>
      <c r="AU98" s="708">
        <f>IFERROR(VLOOKUP(V97,$AX$8:$BB$949,5,0),0)</f>
        <v>0</v>
      </c>
      <c r="AV98" s="708">
        <f>IFERROR(VLOOKUP(W97,$AX$8:$BB$949,5,0),0)</f>
        <v>0</v>
      </c>
      <c r="AW98" s="734">
        <f>SUM(AB98:AV98)</f>
        <v>136306</v>
      </c>
      <c r="AX98" s="419" t="str">
        <f t="shared" si="76"/>
        <v>147EPS016</v>
      </c>
      <c r="AY98" s="491" t="s">
        <v>274</v>
      </c>
      <c r="AZ98" s="493">
        <v>147</v>
      </c>
      <c r="BA98" s="491" t="s">
        <v>199</v>
      </c>
      <c r="BB98" s="492">
        <v>10827</v>
      </c>
    </row>
    <row r="99" spans="1:54" ht="15" customHeight="1">
      <c r="A99" s="413" t="str">
        <f t="shared" si="55"/>
        <v>652EPS010</v>
      </c>
      <c r="B99" s="413" t="str">
        <f t="shared" si="56"/>
        <v>652EPS016</v>
      </c>
      <c r="C99" s="413" t="str">
        <f t="shared" si="57"/>
        <v>652EPS037</v>
      </c>
      <c r="D99" s="413" t="str">
        <f t="shared" si="58"/>
        <v>652EPS002</v>
      </c>
      <c r="E99" s="413" t="str">
        <f t="shared" si="59"/>
        <v>652EPS044</v>
      </c>
      <c r="F99" s="413" t="str">
        <f t="shared" si="60"/>
        <v>652EPS023</v>
      </c>
      <c r="G99" s="413" t="str">
        <f t="shared" si="61"/>
        <v>652EPS005</v>
      </c>
      <c r="H99" s="413" t="str">
        <f t="shared" si="62"/>
        <v>652EPS018</v>
      </c>
      <c r="I99" s="413" t="str">
        <f t="shared" si="63"/>
        <v>652EAS016</v>
      </c>
      <c r="J99" s="413" t="str">
        <f t="shared" si="64"/>
        <v>652EAS027</v>
      </c>
      <c r="K99" s="413" t="str">
        <f t="shared" si="65"/>
        <v>652EPS017</v>
      </c>
      <c r="L99" s="413" t="str">
        <f t="shared" si="66"/>
        <v>652EPS033</v>
      </c>
      <c r="M99" s="413" t="str">
        <f t="shared" si="67"/>
        <v>652EPS001</v>
      </c>
      <c r="N99" s="413" t="str">
        <f t="shared" si="68"/>
        <v>652EPS008</v>
      </c>
      <c r="O99" s="413" t="str">
        <f t="shared" si="69"/>
        <v>652EPS040</v>
      </c>
      <c r="P99" s="413" t="str">
        <f t="shared" si="70"/>
        <v>652ESSC24</v>
      </c>
      <c r="Q99" s="413" t="e">
        <f>CONCATENATE(AA100,#REF!)</f>
        <v>#REF!</v>
      </c>
      <c r="R99" s="413" t="str">
        <f t="shared" si="71"/>
        <v>652ESSC91</v>
      </c>
      <c r="S99" s="413" t="str">
        <f t="shared" si="72"/>
        <v>652ESSC02</v>
      </c>
      <c r="T99" s="413" t="str">
        <f t="shared" si="73"/>
        <v>652ESSC62</v>
      </c>
      <c r="U99" s="413" t="e">
        <f>CONCATENATE(AA100,#REF!)</f>
        <v>#REF!</v>
      </c>
      <c r="V99" s="413" t="str">
        <f t="shared" si="74"/>
        <v>652EPSIC3</v>
      </c>
      <c r="W99" s="413" t="str">
        <f t="shared" si="75"/>
        <v>652CCFC55</v>
      </c>
      <c r="X99" s="413" t="e">
        <f>CONCATENATE(AA100,#REF!)</f>
        <v>#REF!</v>
      </c>
      <c r="Y99" s="720" t="s">
        <v>92</v>
      </c>
      <c r="Z99" s="720" t="s">
        <v>235</v>
      </c>
      <c r="AA99" s="720">
        <v>649</v>
      </c>
      <c r="AB99" s="708">
        <f>IFERROR(VLOOKUP(A98,$AX$8:$BB$949,5,0),0)</f>
        <v>0</v>
      </c>
      <c r="AC99" s="708">
        <f>IFERROR(VLOOKUP(B98,$AX$8:$BB$949,5,0),0)</f>
        <v>0</v>
      </c>
      <c r="AD99" s="708">
        <f>IFERROR(VLOOKUP(C98,$AX$8:$BB$949,5,0),0)</f>
        <v>741</v>
      </c>
      <c r="AE99" s="708">
        <f>IFERROR(VLOOKUP(D98,$AX$8:$BB$949,5,0),0)</f>
        <v>0</v>
      </c>
      <c r="AF99" s="708">
        <f>IFERROR(VLOOKUP(E98,$AX$8:$BB$949,5,0),0)</f>
        <v>1648</v>
      </c>
      <c r="AG99" s="708">
        <f>IFERROR(VLOOKUP(F98,$AX$8:$BB$949,5,0),0)</f>
        <v>0</v>
      </c>
      <c r="AH99" s="708">
        <f>IFERROR(VLOOKUP(G98,$AX$8:$BB$949,5,0),0)</f>
        <v>0</v>
      </c>
      <c r="AI99" s="708">
        <f>IFERROR(VLOOKUP(H98,$AX$8:$BB$949,5,0),0)</f>
        <v>0</v>
      </c>
      <c r="AJ99" s="708">
        <f>IFERROR(VLOOKUP(I98,$AX$8:$BB$949,5,0),0)</f>
        <v>2</v>
      </c>
      <c r="AK99" s="708">
        <f>IFERROR(VLOOKUP(J98,$AX$8:$BB$949,5,0),0)</f>
        <v>0</v>
      </c>
      <c r="AL99" s="708">
        <f>IFERROR(VLOOKUP(K98,$AX$8:$BB$949,5,0),0)</f>
        <v>0</v>
      </c>
      <c r="AM99" s="708">
        <f>IFERROR(VLOOKUP(L98,$AX$8:$BB$949,5,0),0)</f>
        <v>0</v>
      </c>
      <c r="AN99" s="708">
        <f>IFERROR(VLOOKUP(M98,$AX$8:$BB$949,5,0),0)</f>
        <v>0</v>
      </c>
      <c r="AO99" s="708">
        <f>IFERROR(VLOOKUP(N98,$AX$8:$BB$949,5,0),0)</f>
        <v>0</v>
      </c>
      <c r="AP99" s="708">
        <f>IFERROR(VLOOKUP(O98,$AX$8:$BB$949,5,0),0)</f>
        <v>233</v>
      </c>
      <c r="AQ99" s="708">
        <f>IFERROR(VLOOKUP(P98,$AX$8:$BB$949,5,0),0)</f>
        <v>0</v>
      </c>
      <c r="AR99" s="708">
        <f>IFERROR(VLOOKUP(R98,$AX$8:$BB$949,5,0),0)</f>
        <v>27</v>
      </c>
      <c r="AS99" s="708">
        <f>IFERROR(VLOOKUP(S98,$AX$8:$BB$949,5,0),0)</f>
        <v>0</v>
      </c>
      <c r="AT99" s="708">
        <f>IFERROR(VLOOKUP(T98,$AX$8:$BB$949,5,0),0)</f>
        <v>0</v>
      </c>
      <c r="AU99" s="708">
        <f>IFERROR(VLOOKUP(V98,$AX$8:$BB$949,5,0),0)</f>
        <v>0</v>
      </c>
      <c r="AV99" s="708">
        <f>IFERROR(VLOOKUP(W98,$AX$8:$BB$949,5,0),0)</f>
        <v>0</v>
      </c>
      <c r="AW99" s="734">
        <f>SUM(AB99:AV99)</f>
        <v>2651</v>
      </c>
      <c r="AX99" s="419" t="str">
        <f t="shared" si="76"/>
        <v>147EPS037</v>
      </c>
      <c r="AY99" s="491" t="s">
        <v>274</v>
      </c>
      <c r="AZ99" s="493">
        <v>147</v>
      </c>
      <c r="BA99" s="491" t="s">
        <v>203</v>
      </c>
      <c r="BB99" s="492">
        <v>7046</v>
      </c>
    </row>
    <row r="100" spans="1:54" ht="15" customHeight="1">
      <c r="A100" s="413" t="str">
        <f t="shared" si="55"/>
        <v>660EPS010</v>
      </c>
      <c r="B100" s="413" t="str">
        <f t="shared" si="56"/>
        <v>660EPS016</v>
      </c>
      <c r="C100" s="413" t="str">
        <f t="shared" si="57"/>
        <v>660EPS037</v>
      </c>
      <c r="D100" s="413" t="str">
        <f t="shared" si="58"/>
        <v>660EPS002</v>
      </c>
      <c r="E100" s="413" t="str">
        <f t="shared" si="59"/>
        <v>660EPS044</v>
      </c>
      <c r="F100" s="413" t="str">
        <f t="shared" si="60"/>
        <v>660EPS023</v>
      </c>
      <c r="G100" s="413" t="str">
        <f t="shared" si="61"/>
        <v>660EPS005</v>
      </c>
      <c r="H100" s="413" t="str">
        <f t="shared" si="62"/>
        <v>660EPS018</v>
      </c>
      <c r="I100" s="413" t="str">
        <f t="shared" si="63"/>
        <v>660EAS016</v>
      </c>
      <c r="J100" s="413" t="str">
        <f t="shared" si="64"/>
        <v>660EAS027</v>
      </c>
      <c r="K100" s="413" t="str">
        <f t="shared" si="65"/>
        <v>660EPS017</v>
      </c>
      <c r="L100" s="413" t="str">
        <f t="shared" si="66"/>
        <v>660EPS033</v>
      </c>
      <c r="M100" s="413" t="str">
        <f t="shared" si="67"/>
        <v>660EPS001</v>
      </c>
      <c r="N100" s="413" t="str">
        <f t="shared" si="68"/>
        <v>660EPS008</v>
      </c>
      <c r="O100" s="413" t="str">
        <f t="shared" si="69"/>
        <v>660EPS040</v>
      </c>
      <c r="P100" s="413" t="str">
        <f t="shared" si="70"/>
        <v>660ESSC24</v>
      </c>
      <c r="Q100" s="413" t="e">
        <f>CONCATENATE(AA101,#REF!)</f>
        <v>#REF!</v>
      </c>
      <c r="R100" s="413" t="str">
        <f t="shared" si="71"/>
        <v>660ESSC91</v>
      </c>
      <c r="S100" s="413" t="str">
        <f t="shared" si="72"/>
        <v>660ESSC02</v>
      </c>
      <c r="T100" s="413" t="str">
        <f t="shared" si="73"/>
        <v>660ESSC62</v>
      </c>
      <c r="U100" s="413" t="e">
        <f>CONCATENATE(AA101,#REF!)</f>
        <v>#REF!</v>
      </c>
      <c r="V100" s="413" t="str">
        <f t="shared" si="74"/>
        <v>660EPSIC3</v>
      </c>
      <c r="W100" s="413" t="str">
        <f t="shared" si="75"/>
        <v>660CCFC55</v>
      </c>
      <c r="X100" s="413" t="e">
        <f>CONCATENATE(AA101,#REF!)</f>
        <v>#REF!</v>
      </c>
      <c r="Y100" s="720" t="s">
        <v>55</v>
      </c>
      <c r="Z100" s="720" t="s">
        <v>235</v>
      </c>
      <c r="AA100" s="720">
        <v>652</v>
      </c>
      <c r="AB100" s="708">
        <f>IFERROR(VLOOKUP(A99,$AX$8:$BB$949,5,0),0)</f>
        <v>0</v>
      </c>
      <c r="AC100" s="708">
        <f>IFERROR(VLOOKUP(B99,$AX$8:$BB$949,5,0),0)</f>
        <v>0</v>
      </c>
      <c r="AD100" s="708">
        <f>IFERROR(VLOOKUP(C99,$AX$8:$BB$949,5,0),0)</f>
        <v>76</v>
      </c>
      <c r="AE100" s="708">
        <f>IFERROR(VLOOKUP(D99,$AX$8:$BB$949,5,0),0)</f>
        <v>0</v>
      </c>
      <c r="AF100" s="708">
        <f>IFERROR(VLOOKUP(E99,$AX$8:$BB$949,5,0),0)</f>
        <v>268</v>
      </c>
      <c r="AG100" s="708">
        <f>IFERROR(VLOOKUP(F99,$AX$8:$BB$949,5,0),0)</f>
        <v>0</v>
      </c>
      <c r="AH100" s="708">
        <f>IFERROR(VLOOKUP(G99,$AX$8:$BB$949,5,0),0)</f>
        <v>0</v>
      </c>
      <c r="AI100" s="708">
        <f>IFERROR(VLOOKUP(H99,$AX$8:$BB$949,5,0),0)</f>
        <v>0</v>
      </c>
      <c r="AJ100" s="708">
        <f>IFERROR(VLOOKUP(I99,$AX$8:$BB$949,5,0),0)</f>
        <v>0</v>
      </c>
      <c r="AK100" s="708">
        <f>IFERROR(VLOOKUP(J99,$AX$8:$BB$949,5,0),0)</f>
        <v>0</v>
      </c>
      <c r="AL100" s="708">
        <f>IFERROR(VLOOKUP(K99,$AX$8:$BB$949,5,0),0)</f>
        <v>0</v>
      </c>
      <c r="AM100" s="708">
        <f>IFERROR(VLOOKUP(L99,$AX$8:$BB$949,5,0),0)</f>
        <v>0</v>
      </c>
      <c r="AN100" s="708">
        <f>IFERROR(VLOOKUP(M99,$AX$8:$BB$949,5,0),0)</f>
        <v>0</v>
      </c>
      <c r="AO100" s="708">
        <f>IFERROR(VLOOKUP(N99,$AX$8:$BB$949,5,0),0)</f>
        <v>0</v>
      </c>
      <c r="AP100" s="708">
        <f>IFERROR(VLOOKUP(O99,$AX$8:$BB$949,5,0),0)</f>
        <v>121</v>
      </c>
      <c r="AQ100" s="708">
        <f>IFERROR(VLOOKUP(P99,$AX$8:$BB$949,5,0),0)</f>
        <v>0</v>
      </c>
      <c r="AR100" s="708">
        <f>IFERROR(VLOOKUP(R99,$AX$8:$BB$949,5,0),0)</f>
        <v>0</v>
      </c>
      <c r="AS100" s="708">
        <f>IFERROR(VLOOKUP(S99,$AX$8:$BB$949,5,0),0)</f>
        <v>0</v>
      </c>
      <c r="AT100" s="708">
        <f>IFERROR(VLOOKUP(T99,$AX$8:$BB$949,5,0),0)</f>
        <v>0</v>
      </c>
      <c r="AU100" s="708">
        <f>IFERROR(VLOOKUP(V99,$AX$8:$BB$949,5,0),0)</f>
        <v>0</v>
      </c>
      <c r="AV100" s="708">
        <f>IFERROR(VLOOKUP(W99,$AX$8:$BB$949,5,0),0)</f>
        <v>0</v>
      </c>
      <c r="AW100" s="734">
        <f>SUM(AB100:AV100)</f>
        <v>465</v>
      </c>
      <c r="AX100" s="419" t="str">
        <f t="shared" si="76"/>
        <v>147EPS040</v>
      </c>
      <c r="AY100" s="491" t="s">
        <v>274</v>
      </c>
      <c r="AZ100" s="493">
        <v>147</v>
      </c>
      <c r="BA100" s="491" t="s">
        <v>891</v>
      </c>
      <c r="BB100" s="492">
        <v>494</v>
      </c>
    </row>
    <row r="101" spans="1:54" ht="15" customHeight="1">
      <c r="A101" s="413" t="str">
        <f t="shared" si="55"/>
        <v>667EPS010</v>
      </c>
      <c r="B101" s="413" t="str">
        <f t="shared" si="56"/>
        <v>667EPS016</v>
      </c>
      <c r="C101" s="413" t="str">
        <f t="shared" si="57"/>
        <v>667EPS037</v>
      </c>
      <c r="D101" s="413" t="str">
        <f t="shared" si="58"/>
        <v>667EPS002</v>
      </c>
      <c r="E101" s="413" t="str">
        <f t="shared" si="59"/>
        <v>667EPS044</v>
      </c>
      <c r="F101" s="413" t="str">
        <f t="shared" si="60"/>
        <v>667EPS023</v>
      </c>
      <c r="G101" s="413" t="str">
        <f t="shared" si="61"/>
        <v>667EPS005</v>
      </c>
      <c r="H101" s="413" t="str">
        <f t="shared" si="62"/>
        <v>667EPS018</v>
      </c>
      <c r="I101" s="413" t="str">
        <f t="shared" si="63"/>
        <v>667EAS016</v>
      </c>
      <c r="J101" s="413" t="str">
        <f t="shared" si="64"/>
        <v>667EAS027</v>
      </c>
      <c r="K101" s="413" t="str">
        <f t="shared" si="65"/>
        <v>667EPS017</v>
      </c>
      <c r="L101" s="413" t="str">
        <f t="shared" si="66"/>
        <v>667EPS033</v>
      </c>
      <c r="M101" s="413" t="str">
        <f t="shared" si="67"/>
        <v>667EPS001</v>
      </c>
      <c r="N101" s="413" t="str">
        <f t="shared" si="68"/>
        <v>667EPS008</v>
      </c>
      <c r="O101" s="413" t="str">
        <f t="shared" si="69"/>
        <v>667EPS040</v>
      </c>
      <c r="P101" s="413" t="str">
        <f t="shared" si="70"/>
        <v>667ESSC24</v>
      </c>
      <c r="Q101" s="413" t="e">
        <f>CONCATENATE(AA102,#REF!)</f>
        <v>#REF!</v>
      </c>
      <c r="R101" s="413" t="str">
        <f t="shared" si="71"/>
        <v>667ESSC91</v>
      </c>
      <c r="S101" s="413" t="str">
        <f t="shared" si="72"/>
        <v>667ESSC02</v>
      </c>
      <c r="T101" s="413" t="str">
        <f t="shared" si="73"/>
        <v>667ESSC62</v>
      </c>
      <c r="U101" s="413" t="e">
        <f>CONCATENATE(AA102,#REF!)</f>
        <v>#REF!</v>
      </c>
      <c r="V101" s="413" t="str">
        <f t="shared" si="74"/>
        <v>667EPSIC3</v>
      </c>
      <c r="W101" s="413" t="str">
        <f t="shared" si="75"/>
        <v>667CCFC55</v>
      </c>
      <c r="X101" s="413" t="e">
        <f>CONCATENATE(AA102,#REF!)</f>
        <v>#REF!</v>
      </c>
      <c r="Y101" s="720" t="s">
        <v>56</v>
      </c>
      <c r="Z101" s="720" t="s">
        <v>235</v>
      </c>
      <c r="AA101" s="720">
        <v>660</v>
      </c>
      <c r="AB101" s="708">
        <f>IFERROR(VLOOKUP(A100,$AX$8:$BB$949,5,0),0)</f>
        <v>0</v>
      </c>
      <c r="AC101" s="708">
        <f>IFERROR(VLOOKUP(B100,$AX$8:$BB$949,5,0),0)</f>
        <v>0</v>
      </c>
      <c r="AD101" s="708">
        <f>IFERROR(VLOOKUP(C100,$AX$8:$BB$949,5,0),0)</f>
        <v>1489</v>
      </c>
      <c r="AE101" s="708">
        <f>IFERROR(VLOOKUP(D100,$AX$8:$BB$949,5,0),0)</f>
        <v>0</v>
      </c>
      <c r="AF101" s="708">
        <f>IFERROR(VLOOKUP(E100,$AX$8:$BB$949,5,0),0)</f>
        <v>1388</v>
      </c>
      <c r="AG101" s="708">
        <f>IFERROR(VLOOKUP(F100,$AX$8:$BB$949,5,0),0)</f>
        <v>0</v>
      </c>
      <c r="AH101" s="708">
        <f>IFERROR(VLOOKUP(G100,$AX$8:$BB$949,5,0),0)</f>
        <v>0</v>
      </c>
      <c r="AI101" s="708">
        <f>IFERROR(VLOOKUP(H100,$AX$8:$BB$949,5,0),0)</f>
        <v>0</v>
      </c>
      <c r="AJ101" s="708">
        <f>IFERROR(VLOOKUP(I100,$AX$8:$BB$949,5,0),0)</f>
        <v>0</v>
      </c>
      <c r="AK101" s="708">
        <f>IFERROR(VLOOKUP(J100,$AX$8:$BB$949,5,0),0)</f>
        <v>0</v>
      </c>
      <c r="AL101" s="708">
        <f>IFERROR(VLOOKUP(K100,$AX$8:$BB$949,5,0),0)</f>
        <v>0</v>
      </c>
      <c r="AM101" s="708">
        <f>IFERROR(VLOOKUP(L100,$AX$8:$BB$949,5,0),0)</f>
        <v>0</v>
      </c>
      <c r="AN101" s="708">
        <f>IFERROR(VLOOKUP(M100,$AX$8:$BB$949,5,0),0)</f>
        <v>0</v>
      </c>
      <c r="AO101" s="708">
        <f>IFERROR(VLOOKUP(N100,$AX$8:$BB$949,5,0),0)</f>
        <v>0</v>
      </c>
      <c r="AP101" s="708">
        <f>IFERROR(VLOOKUP(O100,$AX$8:$BB$949,5,0),0)</f>
        <v>240</v>
      </c>
      <c r="AQ101" s="708">
        <f>IFERROR(VLOOKUP(P100,$AX$8:$BB$949,5,0),0)</f>
        <v>0</v>
      </c>
      <c r="AR101" s="708">
        <f>IFERROR(VLOOKUP(R100,$AX$8:$BB$949,5,0),0)</f>
        <v>0</v>
      </c>
      <c r="AS101" s="708">
        <f>IFERROR(VLOOKUP(S100,$AX$8:$BB$949,5,0),0)</f>
        <v>0</v>
      </c>
      <c r="AT101" s="708">
        <f>IFERROR(VLOOKUP(T100,$AX$8:$BB$949,5,0),0)</f>
        <v>0</v>
      </c>
      <c r="AU101" s="708">
        <f>IFERROR(VLOOKUP(V100,$AX$8:$BB$949,5,0),0)</f>
        <v>0</v>
      </c>
      <c r="AV101" s="708">
        <f>IFERROR(VLOOKUP(W100,$AX$8:$BB$949,5,0),0)</f>
        <v>0</v>
      </c>
      <c r="AW101" s="734">
        <f>SUM(AB101:AV101)</f>
        <v>3117</v>
      </c>
      <c r="AX101" s="419" t="str">
        <f t="shared" si="76"/>
        <v>147EPS044</v>
      </c>
      <c r="AY101" s="491" t="s">
        <v>274</v>
      </c>
      <c r="AZ101" s="493">
        <v>147</v>
      </c>
      <c r="BA101" s="491" t="s">
        <v>1071</v>
      </c>
      <c r="BB101" s="492">
        <v>4590</v>
      </c>
    </row>
    <row r="102" spans="1:54" ht="15" customHeight="1">
      <c r="A102" s="413" t="str">
        <f t="shared" si="55"/>
        <v>674EPS010</v>
      </c>
      <c r="B102" s="413" t="str">
        <f t="shared" si="56"/>
        <v>674EPS016</v>
      </c>
      <c r="C102" s="413" t="str">
        <f t="shared" si="57"/>
        <v>674EPS037</v>
      </c>
      <c r="D102" s="413" t="str">
        <f t="shared" si="58"/>
        <v>674EPS002</v>
      </c>
      <c r="E102" s="413" t="str">
        <f t="shared" si="59"/>
        <v>674EPS044</v>
      </c>
      <c r="F102" s="413" t="str">
        <f t="shared" si="60"/>
        <v>674EPS023</v>
      </c>
      <c r="G102" s="413" t="str">
        <f t="shared" si="61"/>
        <v>674EPS005</v>
      </c>
      <c r="H102" s="413" t="str">
        <f t="shared" si="62"/>
        <v>674EPS018</v>
      </c>
      <c r="I102" s="413" t="str">
        <f t="shared" si="63"/>
        <v>674EAS016</v>
      </c>
      <c r="J102" s="413" t="str">
        <f t="shared" si="64"/>
        <v>674EAS027</v>
      </c>
      <c r="K102" s="413" t="str">
        <f t="shared" si="65"/>
        <v>674EPS017</v>
      </c>
      <c r="L102" s="413" t="str">
        <f t="shared" si="66"/>
        <v>674EPS033</v>
      </c>
      <c r="M102" s="413" t="str">
        <f t="shared" si="67"/>
        <v>674EPS001</v>
      </c>
      <c r="N102" s="413" t="str">
        <f t="shared" si="68"/>
        <v>674EPS008</v>
      </c>
      <c r="O102" s="413" t="str">
        <f t="shared" si="69"/>
        <v>674EPS040</v>
      </c>
      <c r="P102" s="413" t="str">
        <f t="shared" si="70"/>
        <v>674ESSC24</v>
      </c>
      <c r="Q102" s="413" t="e">
        <f>CONCATENATE(AA103,#REF!)</f>
        <v>#REF!</v>
      </c>
      <c r="R102" s="413" t="str">
        <f t="shared" si="71"/>
        <v>674ESSC91</v>
      </c>
      <c r="S102" s="413" t="str">
        <f t="shared" si="72"/>
        <v>674ESSC02</v>
      </c>
      <c r="T102" s="413" t="str">
        <f t="shared" si="73"/>
        <v>674ESSC62</v>
      </c>
      <c r="U102" s="413" t="e">
        <f>CONCATENATE(AA103,#REF!)</f>
        <v>#REF!</v>
      </c>
      <c r="V102" s="413" t="str">
        <f t="shared" si="74"/>
        <v>674EPSIC3</v>
      </c>
      <c r="W102" s="413" t="str">
        <f t="shared" si="75"/>
        <v>674CCFC55</v>
      </c>
      <c r="X102" s="413" t="e">
        <f>CONCATENATE(AA103,#REF!)</f>
        <v>#REF!</v>
      </c>
      <c r="Y102" s="720" t="s">
        <v>57</v>
      </c>
      <c r="Z102" s="720" t="s">
        <v>235</v>
      </c>
      <c r="AA102" s="720">
        <v>667</v>
      </c>
      <c r="AB102" s="708">
        <f>IFERROR(VLOOKUP(A101,$AX$8:$BB$949,5,0),0)</f>
        <v>0</v>
      </c>
      <c r="AC102" s="708">
        <f>IFERROR(VLOOKUP(B101,$AX$8:$BB$949,5,0),0)</f>
        <v>0</v>
      </c>
      <c r="AD102" s="708">
        <f>IFERROR(VLOOKUP(C101,$AX$8:$BB$949,5,0),0)</f>
        <v>1405</v>
      </c>
      <c r="AE102" s="708">
        <f>IFERROR(VLOOKUP(D101,$AX$8:$BB$949,5,0),0)</f>
        <v>0</v>
      </c>
      <c r="AF102" s="708">
        <f>IFERROR(VLOOKUP(E101,$AX$8:$BB$949,5,0),0)</f>
        <v>1314</v>
      </c>
      <c r="AG102" s="708">
        <f>IFERROR(VLOOKUP(F101,$AX$8:$BB$949,5,0),0)</f>
        <v>0</v>
      </c>
      <c r="AH102" s="708">
        <f>IFERROR(VLOOKUP(G101,$AX$8:$BB$949,5,0),0)</f>
        <v>0</v>
      </c>
      <c r="AI102" s="708">
        <f>IFERROR(VLOOKUP(H101,$AX$8:$BB$949,5,0),0)</f>
        <v>0</v>
      </c>
      <c r="AJ102" s="708">
        <f>IFERROR(VLOOKUP(I101,$AX$8:$BB$949,5,0),0)</f>
        <v>49</v>
      </c>
      <c r="AK102" s="708">
        <f>IFERROR(VLOOKUP(J101,$AX$8:$BB$949,5,0),0)</f>
        <v>0</v>
      </c>
      <c r="AL102" s="708">
        <f>IFERROR(VLOOKUP(K101,$AX$8:$BB$949,5,0),0)</f>
        <v>0</v>
      </c>
      <c r="AM102" s="708">
        <f>IFERROR(VLOOKUP(L101,$AX$8:$BB$949,5,0),0)</f>
        <v>0</v>
      </c>
      <c r="AN102" s="708">
        <f>IFERROR(VLOOKUP(M101,$AX$8:$BB$949,5,0),0)</f>
        <v>0</v>
      </c>
      <c r="AO102" s="708">
        <f>IFERROR(VLOOKUP(N101,$AX$8:$BB$949,5,0),0)</f>
        <v>0</v>
      </c>
      <c r="AP102" s="708">
        <f>IFERROR(VLOOKUP(O101,$AX$8:$BB$949,5,0),0)</f>
        <v>384</v>
      </c>
      <c r="AQ102" s="708">
        <f>IFERROR(VLOOKUP(P101,$AX$8:$BB$949,5,0),0)</f>
        <v>0</v>
      </c>
      <c r="AR102" s="708">
        <f>IFERROR(VLOOKUP(R101,$AX$8:$BB$949,5,0),0)</f>
        <v>16</v>
      </c>
      <c r="AS102" s="708">
        <f>IFERROR(VLOOKUP(S101,$AX$8:$BB$949,5,0),0)</f>
        <v>0</v>
      </c>
      <c r="AT102" s="708">
        <f>IFERROR(VLOOKUP(T101,$AX$8:$BB$949,5,0),0)</f>
        <v>0</v>
      </c>
      <c r="AU102" s="708">
        <f>IFERROR(VLOOKUP(V101,$AX$8:$BB$949,5,0),0)</f>
        <v>0</v>
      </c>
      <c r="AV102" s="708">
        <f>IFERROR(VLOOKUP(W101,$AX$8:$BB$949,5,0),0)</f>
        <v>0</v>
      </c>
      <c r="AW102" s="734">
        <f>SUM(AB102:AV102)</f>
        <v>3168</v>
      </c>
      <c r="AX102" s="419" t="str">
        <f t="shared" si="76"/>
        <v>147ESSC02</v>
      </c>
      <c r="AY102" s="491" t="s">
        <v>274</v>
      </c>
      <c r="AZ102" s="493">
        <v>147</v>
      </c>
      <c r="BA102" s="491" t="s">
        <v>650</v>
      </c>
      <c r="BB102" s="492">
        <v>133</v>
      </c>
    </row>
    <row r="103" spans="1:54" ht="15" customHeight="1">
      <c r="A103" s="413" t="str">
        <f t="shared" ref="A103:A139" si="78">CONCATENATE(AA104,$AB$4)</f>
        <v>697EPS010</v>
      </c>
      <c r="B103" s="413" t="str">
        <f t="shared" ref="B103:B139" si="79">CONCATENATE(AA104,$AC$4)</f>
        <v>697EPS016</v>
      </c>
      <c r="C103" s="413" t="str">
        <f t="shared" ref="C103:C139" si="80">CONCATENATE(AA104,$AD$4)</f>
        <v>697EPS037</v>
      </c>
      <c r="D103" s="413" t="str">
        <f t="shared" ref="D103:D139" si="81">CONCATENATE(AA104,$AE$4)</f>
        <v>697EPS002</v>
      </c>
      <c r="E103" s="413" t="str">
        <f t="shared" ref="E103:E139" si="82">CONCATENATE(AA104,$AF$4)</f>
        <v>697EPS044</v>
      </c>
      <c r="F103" s="413" t="str">
        <f t="shared" ref="F103:F139" si="83">CONCATENATE(AA104,$AG$4)</f>
        <v>697EPS023</v>
      </c>
      <c r="G103" s="413" t="str">
        <f t="shared" ref="G103:G139" si="84">CONCATENATE(AA104,$AH$4)</f>
        <v>697EPS005</v>
      </c>
      <c r="H103" s="413" t="str">
        <f t="shared" ref="H103:H139" si="85">CONCATENATE(AA104,$AI$4)</f>
        <v>697EPS018</v>
      </c>
      <c r="I103" s="413" t="str">
        <f t="shared" ref="I103:I139" si="86">CONCATENATE(AA104,$AJ$4)</f>
        <v>697EAS016</v>
      </c>
      <c r="J103" s="413" t="str">
        <f t="shared" ref="J103:J139" si="87">CONCATENATE(AA104,$AK$4)</f>
        <v>697EAS027</v>
      </c>
      <c r="K103" s="413" t="str">
        <f t="shared" ref="K103:K139" si="88">CONCATENATE(AA104,$AL$4)</f>
        <v>697EPS017</v>
      </c>
      <c r="L103" s="413" t="str">
        <f t="shared" ref="L103:L139" si="89">CONCATENATE(AA104,$AM$4)</f>
        <v>697EPS033</v>
      </c>
      <c r="M103" s="413" t="str">
        <f t="shared" ref="M103:M139" si="90">CONCATENATE(AA104,$AN$4)</f>
        <v>697EPS001</v>
      </c>
      <c r="N103" s="413" t="str">
        <f t="shared" ref="N103:N139" si="91">CONCATENATE(AA104,$AO$4)</f>
        <v>697EPS008</v>
      </c>
      <c r="O103" s="413" t="str">
        <f t="shared" ref="O103:O139" si="92">CONCATENATE(AA104,$AP$4)</f>
        <v>697EPS040</v>
      </c>
      <c r="P103" s="413" t="str">
        <f t="shared" ref="P103:P139" si="93">CONCATENATE(AA104,$AQ$4)</f>
        <v>697ESSC24</v>
      </c>
      <c r="Q103" s="413" t="e">
        <f>CONCATENATE(AA104,#REF!)</f>
        <v>#REF!</v>
      </c>
      <c r="R103" s="413" t="str">
        <f t="shared" ref="R103:R139" si="94">CONCATENATE(AA104,$AR$4)</f>
        <v>697ESSC91</v>
      </c>
      <c r="S103" s="413" t="str">
        <f t="shared" ref="S103:S139" si="95">CONCATENATE(AA104,$AS$4)</f>
        <v>697ESSC02</v>
      </c>
      <c r="T103" s="413" t="str">
        <f t="shared" ref="T103:T139" si="96">CONCATENATE(AA104,$AT$4)</f>
        <v>697ESSC62</v>
      </c>
      <c r="U103" s="413" t="e">
        <f>CONCATENATE(AA104,#REF!)</f>
        <v>#REF!</v>
      </c>
      <c r="V103" s="413" t="str">
        <f t="shared" ref="V103:V139" si="97">CONCATENATE(AA104,$AU$4)</f>
        <v>697EPSIC3</v>
      </c>
      <c r="W103" s="413" t="str">
        <f t="shared" ref="W103:W139" si="98">CONCATENATE(AA104,$AV$4)</f>
        <v>697CCFC55</v>
      </c>
      <c r="X103" s="413" t="e">
        <f>CONCATENATE(AA104,#REF!)</f>
        <v>#REF!</v>
      </c>
      <c r="Y103" s="720" t="s">
        <v>97</v>
      </c>
      <c r="Z103" s="720" t="s">
        <v>235</v>
      </c>
      <c r="AA103" s="720">
        <v>674</v>
      </c>
      <c r="AB103" s="708">
        <f>IFERROR(VLOOKUP(A102,$AX$8:$BB$949,5,0),0)</f>
        <v>0</v>
      </c>
      <c r="AC103" s="708">
        <f>IFERROR(VLOOKUP(B102,$AX$8:$BB$949,5,0),0)</f>
        <v>0</v>
      </c>
      <c r="AD103" s="708">
        <f>IFERROR(VLOOKUP(C102,$AX$8:$BB$949,5,0),0)</f>
        <v>943</v>
      </c>
      <c r="AE103" s="708">
        <f>IFERROR(VLOOKUP(D102,$AX$8:$BB$949,5,0),0)</f>
        <v>0</v>
      </c>
      <c r="AF103" s="708">
        <f>IFERROR(VLOOKUP(E102,$AX$8:$BB$949,5,0),0)</f>
        <v>752</v>
      </c>
      <c r="AG103" s="708">
        <f>IFERROR(VLOOKUP(F102,$AX$8:$BB$949,5,0),0)</f>
        <v>0</v>
      </c>
      <c r="AH103" s="708">
        <f>IFERROR(VLOOKUP(G102,$AX$8:$BB$949,5,0),0)</f>
        <v>2</v>
      </c>
      <c r="AI103" s="708">
        <f>IFERROR(VLOOKUP(H102,$AX$8:$BB$949,5,0),0)</f>
        <v>0</v>
      </c>
      <c r="AJ103" s="708">
        <f>IFERROR(VLOOKUP(I102,$AX$8:$BB$949,5,0),0)</f>
        <v>0</v>
      </c>
      <c r="AK103" s="708">
        <f>IFERROR(VLOOKUP(J102,$AX$8:$BB$949,5,0),0)</f>
        <v>0</v>
      </c>
      <c r="AL103" s="708">
        <f>IFERROR(VLOOKUP(K102,$AX$8:$BB$949,5,0),0)</f>
        <v>0</v>
      </c>
      <c r="AM103" s="708">
        <f>IFERROR(VLOOKUP(L102,$AX$8:$BB$949,5,0),0)</f>
        <v>0</v>
      </c>
      <c r="AN103" s="708">
        <f>IFERROR(VLOOKUP(M102,$AX$8:$BB$949,5,0),0)</f>
        <v>0</v>
      </c>
      <c r="AO103" s="708">
        <f>IFERROR(VLOOKUP(N102,$AX$8:$BB$949,5,0),0)</f>
        <v>0</v>
      </c>
      <c r="AP103" s="708">
        <f>IFERROR(VLOOKUP(O102,$AX$8:$BB$949,5,0),0)</f>
        <v>421</v>
      </c>
      <c r="AQ103" s="708">
        <f>IFERROR(VLOOKUP(P102,$AX$8:$BB$949,5,0),0)</f>
        <v>0</v>
      </c>
      <c r="AR103" s="708">
        <f>IFERROR(VLOOKUP(R102,$AX$8:$BB$949,5,0),0)</f>
        <v>0</v>
      </c>
      <c r="AS103" s="708">
        <f>IFERROR(VLOOKUP(S102,$AX$8:$BB$949,5,0),0)</f>
        <v>0</v>
      </c>
      <c r="AT103" s="708">
        <f>IFERROR(VLOOKUP(T102,$AX$8:$BB$949,5,0),0)</f>
        <v>0</v>
      </c>
      <c r="AU103" s="708">
        <f>IFERROR(VLOOKUP(V102,$AX$8:$BB$949,5,0),0)</f>
        <v>0</v>
      </c>
      <c r="AV103" s="708">
        <f>IFERROR(VLOOKUP(W102,$AX$8:$BB$949,5,0),0)</f>
        <v>0</v>
      </c>
      <c r="AW103" s="734">
        <f>SUM(AB103:AV103)</f>
        <v>2118</v>
      </c>
      <c r="AX103" s="419" t="str">
        <f t="shared" si="76"/>
        <v>172EPS005</v>
      </c>
      <c r="AY103" s="491" t="s">
        <v>274</v>
      </c>
      <c r="AZ103" s="493">
        <v>172</v>
      </c>
      <c r="BA103" s="491" t="s">
        <v>208</v>
      </c>
      <c r="BB103" s="492">
        <v>1</v>
      </c>
    </row>
    <row r="104" spans="1:54" ht="15" customHeight="1">
      <c r="A104" s="413" t="str">
        <f t="shared" si="78"/>
        <v>756EPS010</v>
      </c>
      <c r="B104" s="413" t="str">
        <f t="shared" si="79"/>
        <v>756EPS016</v>
      </c>
      <c r="C104" s="413" t="str">
        <f t="shared" si="80"/>
        <v>756EPS037</v>
      </c>
      <c r="D104" s="413" t="str">
        <f t="shared" si="81"/>
        <v>756EPS002</v>
      </c>
      <c r="E104" s="413" t="str">
        <f t="shared" si="82"/>
        <v>756EPS044</v>
      </c>
      <c r="F104" s="413" t="str">
        <f t="shared" si="83"/>
        <v>756EPS023</v>
      </c>
      <c r="G104" s="413" t="str">
        <f t="shared" si="84"/>
        <v>756EPS005</v>
      </c>
      <c r="H104" s="413" t="str">
        <f t="shared" si="85"/>
        <v>756EPS018</v>
      </c>
      <c r="I104" s="413" t="str">
        <f t="shared" si="86"/>
        <v>756EAS016</v>
      </c>
      <c r="J104" s="413" t="str">
        <f t="shared" si="87"/>
        <v>756EAS027</v>
      </c>
      <c r="K104" s="413" t="str">
        <f t="shared" si="88"/>
        <v>756EPS017</v>
      </c>
      <c r="L104" s="413" t="str">
        <f t="shared" si="89"/>
        <v>756EPS033</v>
      </c>
      <c r="M104" s="413" t="str">
        <f t="shared" si="90"/>
        <v>756EPS001</v>
      </c>
      <c r="N104" s="413" t="str">
        <f t="shared" si="91"/>
        <v>756EPS008</v>
      </c>
      <c r="O104" s="413" t="str">
        <f t="shared" si="92"/>
        <v>756EPS040</v>
      </c>
      <c r="P104" s="413" t="str">
        <f t="shared" si="93"/>
        <v>756ESSC24</v>
      </c>
      <c r="Q104" s="413" t="e">
        <f>CONCATENATE(AA105,#REF!)</f>
        <v>#REF!</v>
      </c>
      <c r="R104" s="413" t="str">
        <f t="shared" si="94"/>
        <v>756ESSC91</v>
      </c>
      <c r="S104" s="413" t="str">
        <f t="shared" si="95"/>
        <v>756ESSC02</v>
      </c>
      <c r="T104" s="413" t="str">
        <f t="shared" si="96"/>
        <v>756ESSC62</v>
      </c>
      <c r="U104" s="413" t="e">
        <f>CONCATENATE(AA105,#REF!)</f>
        <v>#REF!</v>
      </c>
      <c r="V104" s="413" t="str">
        <f t="shared" si="97"/>
        <v>756EPSIC3</v>
      </c>
      <c r="W104" s="413" t="str">
        <f t="shared" si="98"/>
        <v>756CCFC55</v>
      </c>
      <c r="X104" s="413" t="e">
        <f>CONCATENATE(AA105,#REF!)</f>
        <v>#REF!</v>
      </c>
      <c r="Y104" s="720" t="s">
        <v>176</v>
      </c>
      <c r="Z104" s="720" t="s">
        <v>235</v>
      </c>
      <c r="AA104" s="720">
        <v>697</v>
      </c>
      <c r="AB104" s="708">
        <f>IFERROR(VLOOKUP(A103,$AX$8:$BB$949,5,0),0)</f>
        <v>0</v>
      </c>
      <c r="AC104" s="708">
        <f>IFERROR(VLOOKUP(B103,$AX$8:$BB$949,5,0),0)</f>
        <v>6019</v>
      </c>
      <c r="AD104" s="708">
        <f>IFERROR(VLOOKUP(C103,$AX$8:$BB$949,5,0),0)</f>
        <v>4515</v>
      </c>
      <c r="AE104" s="708">
        <f>IFERROR(VLOOKUP(D103,$AX$8:$BB$949,5,0),0)</f>
        <v>0</v>
      </c>
      <c r="AF104" s="708">
        <f>IFERROR(VLOOKUP(E103,$AX$8:$BB$949,5,0),0)</f>
        <v>643</v>
      </c>
      <c r="AG104" s="708">
        <f>IFERROR(VLOOKUP(F103,$AX$8:$BB$949,5,0),0)</f>
        <v>0</v>
      </c>
      <c r="AH104" s="708">
        <f>IFERROR(VLOOKUP(G103,$AX$8:$BB$949,5,0),0)</f>
        <v>9</v>
      </c>
      <c r="AI104" s="708">
        <f>IFERROR(VLOOKUP(H103,$AX$8:$BB$949,5,0),0)</f>
        <v>1</v>
      </c>
      <c r="AJ104" s="708">
        <f>IFERROR(VLOOKUP(I103,$AX$8:$BB$949,5,0),0)</f>
        <v>4</v>
      </c>
      <c r="AK104" s="708">
        <f>IFERROR(VLOOKUP(J103,$AX$8:$BB$949,5,0),0)</f>
        <v>0</v>
      </c>
      <c r="AL104" s="708">
        <f>IFERROR(VLOOKUP(K103,$AX$8:$BB$949,5,0),0)</f>
        <v>0</v>
      </c>
      <c r="AM104" s="708">
        <f>IFERROR(VLOOKUP(L103,$AX$8:$BB$949,5,0),0)</f>
        <v>0</v>
      </c>
      <c r="AN104" s="708">
        <f>IFERROR(VLOOKUP(M103,$AX$8:$BB$949,5,0),0)</f>
        <v>0</v>
      </c>
      <c r="AO104" s="708">
        <f>IFERROR(VLOOKUP(N103,$AX$8:$BB$949,5,0),0)</f>
        <v>0</v>
      </c>
      <c r="AP104" s="708">
        <f>IFERROR(VLOOKUP(O103,$AX$8:$BB$949,5,0),0)</f>
        <v>476</v>
      </c>
      <c r="AQ104" s="708">
        <f>IFERROR(VLOOKUP(P103,$AX$8:$BB$949,5,0),0)</f>
        <v>0</v>
      </c>
      <c r="AR104" s="708">
        <f>IFERROR(VLOOKUP(R103,$AX$8:$BB$949,5,0),0)</f>
        <v>0</v>
      </c>
      <c r="AS104" s="708">
        <f>IFERROR(VLOOKUP(S103,$AX$8:$BB$949,5,0),0)</f>
        <v>0</v>
      </c>
      <c r="AT104" s="708">
        <f>IFERROR(VLOOKUP(T103,$AX$8:$BB$949,5,0),0)</f>
        <v>0</v>
      </c>
      <c r="AU104" s="708">
        <f>IFERROR(VLOOKUP(V103,$AX$8:$BB$949,5,0),0)</f>
        <v>0</v>
      </c>
      <c r="AV104" s="708">
        <f>IFERROR(VLOOKUP(W103,$AX$8:$BB$949,5,0),0)</f>
        <v>0</v>
      </c>
      <c r="AW104" s="734">
        <f>SUM(AB104:AV104)</f>
        <v>11667</v>
      </c>
      <c r="AX104" s="419" t="str">
        <f t="shared" si="76"/>
        <v>172EPS010</v>
      </c>
      <c r="AY104" s="491" t="s">
        <v>274</v>
      </c>
      <c r="AZ104" s="493">
        <v>172</v>
      </c>
      <c r="BA104" s="491" t="s">
        <v>198</v>
      </c>
      <c r="BB104" s="492">
        <v>3156</v>
      </c>
    </row>
    <row r="105" spans="1:54" ht="15" customHeight="1">
      <c r="A105" s="413" t="str">
        <f t="shared" si="78"/>
        <v>EPS010</v>
      </c>
      <c r="B105" s="413" t="str">
        <f t="shared" si="79"/>
        <v>EPS016</v>
      </c>
      <c r="C105" s="413" t="str">
        <f t="shared" si="80"/>
        <v>EPS037</v>
      </c>
      <c r="D105" s="413" t="str">
        <f t="shared" si="81"/>
        <v>EPS002</v>
      </c>
      <c r="E105" s="413" t="str">
        <f t="shared" si="82"/>
        <v>EPS044</v>
      </c>
      <c r="F105" s="413" t="str">
        <f t="shared" si="83"/>
        <v>EPS023</v>
      </c>
      <c r="G105" s="413" t="str">
        <f t="shared" si="84"/>
        <v>EPS005</v>
      </c>
      <c r="H105" s="413" t="str">
        <f t="shared" si="85"/>
        <v>EPS018</v>
      </c>
      <c r="I105" s="413" t="str">
        <f t="shared" si="86"/>
        <v>EAS016</v>
      </c>
      <c r="J105" s="413" t="str">
        <f t="shared" si="87"/>
        <v>EAS027</v>
      </c>
      <c r="K105" s="413" t="str">
        <f t="shared" si="88"/>
        <v>EPS017</v>
      </c>
      <c r="L105" s="413" t="str">
        <f t="shared" si="89"/>
        <v>EPS033</v>
      </c>
      <c r="M105" s="413" t="str">
        <f t="shared" si="90"/>
        <v>EPS001</v>
      </c>
      <c r="N105" s="413" t="str">
        <f t="shared" si="91"/>
        <v>EPS008</v>
      </c>
      <c r="O105" s="413" t="str">
        <f t="shared" si="92"/>
        <v>EPS040</v>
      </c>
      <c r="P105" s="413" t="str">
        <f t="shared" si="93"/>
        <v>ESSC24</v>
      </c>
      <c r="Q105" s="413" t="e">
        <f>CONCATENATE(AA106,#REF!)</f>
        <v>#REF!</v>
      </c>
      <c r="R105" s="413" t="str">
        <f t="shared" si="94"/>
        <v>ESSC91</v>
      </c>
      <c r="S105" s="413" t="str">
        <f t="shared" si="95"/>
        <v>ESSC02</v>
      </c>
      <c r="T105" s="413" t="str">
        <f t="shared" si="96"/>
        <v>ESSC62</v>
      </c>
      <c r="U105" s="413" t="e">
        <f>CONCATENATE(AA106,#REF!)</f>
        <v>#REF!</v>
      </c>
      <c r="V105" s="413" t="str">
        <f t="shared" si="97"/>
        <v>EPSIC3</v>
      </c>
      <c r="W105" s="413" t="str">
        <f t="shared" si="98"/>
        <v>CCFC55</v>
      </c>
      <c r="X105" s="413" t="e">
        <f>CONCATENATE(AA106,#REF!)</f>
        <v>#REF!</v>
      </c>
      <c r="Y105" s="720" t="s">
        <v>58</v>
      </c>
      <c r="Z105" s="720" t="s">
        <v>235</v>
      </c>
      <c r="AA105" s="720">
        <v>756</v>
      </c>
      <c r="AB105" s="708">
        <f>IFERROR(VLOOKUP(A104,$AX$8:$BB$949,5,0),0)</f>
        <v>0</v>
      </c>
      <c r="AC105" s="708">
        <f>IFERROR(VLOOKUP(B104,$AX$8:$BB$949,5,0),0)</f>
        <v>2</v>
      </c>
      <c r="AD105" s="708">
        <f>IFERROR(VLOOKUP(C104,$AX$8:$BB$949,5,0),0)</f>
        <v>2577</v>
      </c>
      <c r="AE105" s="708">
        <f>IFERROR(VLOOKUP(D104,$AX$8:$BB$949,5,0),0)</f>
        <v>0</v>
      </c>
      <c r="AF105" s="708">
        <f>IFERROR(VLOOKUP(E104,$AX$8:$BB$949,5,0),0)</f>
        <v>2527</v>
      </c>
      <c r="AG105" s="708">
        <f>IFERROR(VLOOKUP(F104,$AX$8:$BB$949,5,0),0)</f>
        <v>1</v>
      </c>
      <c r="AH105" s="708">
        <f>IFERROR(VLOOKUP(G104,$AX$8:$BB$949,5,0),0)</f>
        <v>1</v>
      </c>
      <c r="AI105" s="708">
        <f>IFERROR(VLOOKUP(H104,$AX$8:$BB$949,5,0),0)</f>
        <v>0</v>
      </c>
      <c r="AJ105" s="708">
        <f>IFERROR(VLOOKUP(I104,$AX$8:$BB$949,5,0),0)</f>
        <v>0</v>
      </c>
      <c r="AK105" s="708">
        <f>IFERROR(VLOOKUP(J104,$AX$8:$BB$949,5,0),0)</f>
        <v>0</v>
      </c>
      <c r="AL105" s="708">
        <f>IFERROR(VLOOKUP(K104,$AX$8:$BB$949,5,0),0)</f>
        <v>0</v>
      </c>
      <c r="AM105" s="708">
        <f>IFERROR(VLOOKUP(L104,$AX$8:$BB$949,5,0),0)</f>
        <v>0</v>
      </c>
      <c r="AN105" s="708">
        <f>IFERROR(VLOOKUP(M104,$AX$8:$BB$949,5,0),0)</f>
        <v>0</v>
      </c>
      <c r="AO105" s="708">
        <f>IFERROR(VLOOKUP(N104,$AX$8:$BB$949,5,0),0)</f>
        <v>0</v>
      </c>
      <c r="AP105" s="708">
        <f>IFERROR(VLOOKUP(O104,$AX$8:$BB$949,5,0),0)</f>
        <v>621</v>
      </c>
      <c r="AQ105" s="708">
        <f>IFERROR(VLOOKUP(P104,$AX$8:$BB$949,5,0),0)</f>
        <v>0</v>
      </c>
      <c r="AR105" s="708">
        <f>IFERROR(VLOOKUP(R104,$AX$8:$BB$949,5,0),0)</f>
        <v>5</v>
      </c>
      <c r="AS105" s="708">
        <f>IFERROR(VLOOKUP(S104,$AX$8:$BB$949,5,0),0)</f>
        <v>0</v>
      </c>
      <c r="AT105" s="708">
        <f>IFERROR(VLOOKUP(T104,$AX$8:$BB$949,5,0),0)</f>
        <v>0</v>
      </c>
      <c r="AU105" s="708">
        <f>IFERROR(VLOOKUP(V104,$AX$8:$BB$949,5,0),0)</f>
        <v>0</v>
      </c>
      <c r="AV105" s="708">
        <f>IFERROR(VLOOKUP(W104,$AX$8:$BB$949,5,0),0)</f>
        <v>0</v>
      </c>
      <c r="AW105" s="734">
        <f>SUM(AB105:AV105)</f>
        <v>5734</v>
      </c>
      <c r="AX105" s="419" t="str">
        <f t="shared" si="76"/>
        <v>172EPS016</v>
      </c>
      <c r="AY105" s="491" t="s">
        <v>274</v>
      </c>
      <c r="AZ105" s="493">
        <v>172</v>
      </c>
      <c r="BA105" s="491" t="s">
        <v>199</v>
      </c>
      <c r="BB105" s="492">
        <v>12215</v>
      </c>
    </row>
    <row r="106" spans="1:54" ht="15" customHeight="1">
      <c r="A106" s="413" t="str">
        <f t="shared" si="78"/>
        <v>30EPS010</v>
      </c>
      <c r="B106" s="413" t="str">
        <f t="shared" si="79"/>
        <v>30EPS016</v>
      </c>
      <c r="C106" s="413" t="str">
        <f t="shared" si="80"/>
        <v>30EPS037</v>
      </c>
      <c r="D106" s="413" t="str">
        <f t="shared" si="81"/>
        <v>30EPS002</v>
      </c>
      <c r="E106" s="413" t="str">
        <f t="shared" si="82"/>
        <v>30EPS044</v>
      </c>
      <c r="F106" s="413" t="str">
        <f t="shared" si="83"/>
        <v>30EPS023</v>
      </c>
      <c r="G106" s="413" t="str">
        <f t="shared" si="84"/>
        <v>30EPS005</v>
      </c>
      <c r="H106" s="413" t="str">
        <f t="shared" si="85"/>
        <v>30EPS018</v>
      </c>
      <c r="I106" s="413" t="str">
        <f t="shared" si="86"/>
        <v>30EAS016</v>
      </c>
      <c r="J106" s="413" t="str">
        <f t="shared" si="87"/>
        <v>30EAS027</v>
      </c>
      <c r="K106" s="413" t="str">
        <f t="shared" si="88"/>
        <v>30EPS017</v>
      </c>
      <c r="L106" s="413" t="str">
        <f t="shared" si="89"/>
        <v>30EPS033</v>
      </c>
      <c r="M106" s="413" t="str">
        <f t="shared" si="90"/>
        <v>30EPS001</v>
      </c>
      <c r="N106" s="413" t="str">
        <f t="shared" si="91"/>
        <v>30EPS008</v>
      </c>
      <c r="O106" s="413" t="str">
        <f t="shared" si="92"/>
        <v>30EPS040</v>
      </c>
      <c r="P106" s="413" t="str">
        <f t="shared" si="93"/>
        <v>30ESSC24</v>
      </c>
      <c r="Q106" s="413" t="e">
        <f>CONCATENATE(AA107,#REF!)</f>
        <v>#REF!</v>
      </c>
      <c r="R106" s="413" t="str">
        <f t="shared" si="94"/>
        <v>30ESSC91</v>
      </c>
      <c r="S106" s="413" t="str">
        <f t="shared" si="95"/>
        <v>30ESSC02</v>
      </c>
      <c r="T106" s="413" t="str">
        <f t="shared" si="96"/>
        <v>30ESSC62</v>
      </c>
      <c r="U106" s="413" t="e">
        <f>CONCATENATE(AA107,#REF!)</f>
        <v>#REF!</v>
      </c>
      <c r="V106" s="413" t="str">
        <f t="shared" si="97"/>
        <v>30EPSIC3</v>
      </c>
      <c r="W106" s="413" t="str">
        <f t="shared" si="98"/>
        <v>30CCFC55</v>
      </c>
      <c r="X106" s="413" t="e">
        <f>CONCATENATE(AA107,#REF!)</f>
        <v>#REF!</v>
      </c>
      <c r="Y106" s="718" t="s">
        <v>237</v>
      </c>
      <c r="Z106" s="721"/>
      <c r="AA106" s="717"/>
      <c r="AB106" s="710">
        <f t="shared" ref="AB106:AV106" si="99">SUM(AB107:AB129)</f>
        <v>0</v>
      </c>
      <c r="AC106" s="710">
        <f t="shared" si="99"/>
        <v>7323</v>
      </c>
      <c r="AD106" s="710">
        <f t="shared" si="99"/>
        <v>26311</v>
      </c>
      <c r="AE106" s="710">
        <f t="shared" si="99"/>
        <v>2809</v>
      </c>
      <c r="AF106" s="710">
        <f t="shared" si="99"/>
        <v>40897</v>
      </c>
      <c r="AG106" s="710">
        <f t="shared" si="99"/>
        <v>0</v>
      </c>
      <c r="AH106" s="710">
        <f t="shared" si="99"/>
        <v>14</v>
      </c>
      <c r="AI106" s="710">
        <f t="shared" si="99"/>
        <v>4</v>
      </c>
      <c r="AJ106" s="710">
        <f t="shared" si="99"/>
        <v>12</v>
      </c>
      <c r="AK106" s="710">
        <f t="shared" si="99"/>
        <v>58</v>
      </c>
      <c r="AL106" s="710">
        <f t="shared" si="99"/>
        <v>0</v>
      </c>
      <c r="AM106" s="710">
        <f t="shared" si="99"/>
        <v>0</v>
      </c>
      <c r="AN106" s="710">
        <f t="shared" si="99"/>
        <v>0</v>
      </c>
      <c r="AO106" s="710">
        <f t="shared" si="99"/>
        <v>0</v>
      </c>
      <c r="AP106" s="710">
        <f t="shared" si="99"/>
        <v>5277</v>
      </c>
      <c r="AQ106" s="710">
        <f t="shared" si="99"/>
        <v>2247</v>
      </c>
      <c r="AR106" s="710">
        <f t="shared" si="99"/>
        <v>132</v>
      </c>
      <c r="AS106" s="710">
        <f t="shared" si="99"/>
        <v>2</v>
      </c>
      <c r="AT106" s="710">
        <f t="shared" si="99"/>
        <v>0</v>
      </c>
      <c r="AU106" s="710">
        <f t="shared" si="99"/>
        <v>19</v>
      </c>
      <c r="AV106" s="710">
        <f t="shared" si="99"/>
        <v>1</v>
      </c>
      <c r="AW106" s="733">
        <f>SUM(AB106:AV106)</f>
        <v>85106</v>
      </c>
      <c r="AX106" s="419" t="str">
        <f t="shared" si="76"/>
        <v>172EPS023</v>
      </c>
      <c r="AY106" s="491" t="s">
        <v>274</v>
      </c>
      <c r="AZ106" s="493">
        <v>172</v>
      </c>
      <c r="BA106" s="491" t="s">
        <v>207</v>
      </c>
      <c r="BB106" s="492">
        <v>1</v>
      </c>
    </row>
    <row r="107" spans="1:54" ht="15" customHeight="1">
      <c r="A107" s="413" t="str">
        <f t="shared" si="78"/>
        <v>34EPS010</v>
      </c>
      <c r="B107" s="413" t="str">
        <f t="shared" si="79"/>
        <v>34EPS016</v>
      </c>
      <c r="C107" s="413" t="str">
        <f t="shared" si="80"/>
        <v>34EPS037</v>
      </c>
      <c r="D107" s="413" t="str">
        <f t="shared" si="81"/>
        <v>34EPS002</v>
      </c>
      <c r="E107" s="413" t="str">
        <f t="shared" si="82"/>
        <v>34EPS044</v>
      </c>
      <c r="F107" s="413" t="str">
        <f t="shared" si="83"/>
        <v>34EPS023</v>
      </c>
      <c r="G107" s="413" t="str">
        <f t="shared" si="84"/>
        <v>34EPS005</v>
      </c>
      <c r="H107" s="413" t="str">
        <f t="shared" si="85"/>
        <v>34EPS018</v>
      </c>
      <c r="I107" s="413" t="str">
        <f t="shared" si="86"/>
        <v>34EAS016</v>
      </c>
      <c r="J107" s="413" t="str">
        <f t="shared" si="87"/>
        <v>34EAS027</v>
      </c>
      <c r="K107" s="413" t="str">
        <f t="shared" si="88"/>
        <v>34EPS017</v>
      </c>
      <c r="L107" s="413" t="str">
        <f t="shared" si="89"/>
        <v>34EPS033</v>
      </c>
      <c r="M107" s="413" t="str">
        <f t="shared" si="90"/>
        <v>34EPS001</v>
      </c>
      <c r="N107" s="413" t="str">
        <f t="shared" si="91"/>
        <v>34EPS008</v>
      </c>
      <c r="O107" s="413" t="str">
        <f t="shared" si="92"/>
        <v>34EPS040</v>
      </c>
      <c r="P107" s="413" t="str">
        <f t="shared" si="93"/>
        <v>34ESSC24</v>
      </c>
      <c r="Q107" s="413" t="e">
        <f>CONCATENATE(AA108,#REF!)</f>
        <v>#REF!</v>
      </c>
      <c r="R107" s="413" t="str">
        <f t="shared" si="94"/>
        <v>34ESSC91</v>
      </c>
      <c r="S107" s="413" t="str">
        <f t="shared" si="95"/>
        <v>34ESSC02</v>
      </c>
      <c r="T107" s="413" t="str">
        <f t="shared" si="96"/>
        <v>34ESSC62</v>
      </c>
      <c r="U107" s="413" t="e">
        <f>CONCATENATE(AA108,#REF!)</f>
        <v>#REF!</v>
      </c>
      <c r="V107" s="413" t="str">
        <f t="shared" si="97"/>
        <v>34EPSIC3</v>
      </c>
      <c r="W107" s="413" t="str">
        <f t="shared" si="98"/>
        <v>34CCFC55</v>
      </c>
      <c r="X107" s="413" t="e">
        <f>CONCATENATE(AA108,#REF!)</f>
        <v>#REF!</v>
      </c>
      <c r="Y107" s="720" t="s">
        <v>7</v>
      </c>
      <c r="Z107" s="720" t="s">
        <v>237</v>
      </c>
      <c r="AA107" s="720">
        <v>30</v>
      </c>
      <c r="AB107" s="708">
        <f>IFERROR(VLOOKUP(A106,$AX$8:$BB$949,5,0),0)</f>
        <v>0</v>
      </c>
      <c r="AC107" s="708">
        <f>IFERROR(VLOOKUP(B106,$AX$8:$BB$949,5,0),0)</f>
        <v>6117</v>
      </c>
      <c r="AD107" s="708">
        <f>IFERROR(VLOOKUP(C106,$AX$8:$BB$949,5,0),0)</f>
        <v>2148</v>
      </c>
      <c r="AE107" s="708">
        <f>IFERROR(VLOOKUP(D106,$AX$8:$BB$949,5,0),0)</f>
        <v>2805</v>
      </c>
      <c r="AF107" s="708">
        <f>IFERROR(VLOOKUP(E106,$AX$8:$BB$949,5,0),0)</f>
        <v>1955</v>
      </c>
      <c r="AG107" s="708">
        <f>IFERROR(VLOOKUP(F106,$AX$8:$BB$949,5,0),0)</f>
        <v>0</v>
      </c>
      <c r="AH107" s="708">
        <f>IFERROR(VLOOKUP(G106,$AX$8:$BB$949,5,0),0)</f>
        <v>0</v>
      </c>
      <c r="AI107" s="708">
        <f>IFERROR(VLOOKUP(H106,$AX$8:$BB$949,5,0),0)</f>
        <v>0</v>
      </c>
      <c r="AJ107" s="708">
        <f>IFERROR(VLOOKUP(I106,$AX$8:$BB$949,5,0),0)</f>
        <v>0</v>
      </c>
      <c r="AK107" s="708">
        <f>IFERROR(VLOOKUP(J106,$AX$8:$BB$949,5,0),0)</f>
        <v>41</v>
      </c>
      <c r="AL107" s="708">
        <f>IFERROR(VLOOKUP(K106,$AX$8:$BB$949,5,0),0)</f>
        <v>0</v>
      </c>
      <c r="AM107" s="708">
        <f>IFERROR(VLOOKUP(L106,$AX$8:$BB$949,5,0),0)</f>
        <v>0</v>
      </c>
      <c r="AN107" s="708">
        <f>IFERROR(VLOOKUP(M106,$AX$8:$BB$949,5,0),0)</f>
        <v>0</v>
      </c>
      <c r="AO107" s="708">
        <f>IFERROR(VLOOKUP(N106,$AX$8:$BB$949,5,0),0)</f>
        <v>0</v>
      </c>
      <c r="AP107" s="708">
        <f>IFERROR(VLOOKUP(O106,$AX$8:$BB$949,5,0),0)</f>
        <v>227</v>
      </c>
      <c r="AQ107" s="708">
        <f>IFERROR(VLOOKUP(P106,$AX$8:$BB$949,5,0),0)</f>
        <v>407</v>
      </c>
      <c r="AR107" s="708">
        <f>IFERROR(VLOOKUP(R106,$AX$8:$BB$949,5,0),0)</f>
        <v>0</v>
      </c>
      <c r="AS107" s="708">
        <f>IFERROR(VLOOKUP(S106,$AX$8:$BB$949,5,0),0)</f>
        <v>1</v>
      </c>
      <c r="AT107" s="708">
        <f>IFERROR(VLOOKUP(T106,$AX$8:$BB$949,5,0),0)</f>
        <v>0</v>
      </c>
      <c r="AU107" s="708">
        <f>IFERROR(VLOOKUP(V106,$AX$8:$BB$949,5,0),0)</f>
        <v>0</v>
      </c>
      <c r="AV107" s="708">
        <f>IFERROR(VLOOKUP(W106,$AX$8:$BB$949,5,0),0)</f>
        <v>0</v>
      </c>
      <c r="AW107" s="734">
        <f>SUM(AB107:AV107)</f>
        <v>13701</v>
      </c>
      <c r="AX107" s="419" t="str">
        <f t="shared" si="76"/>
        <v>172EPS037</v>
      </c>
      <c r="AY107" s="491" t="s">
        <v>274</v>
      </c>
      <c r="AZ107" s="493">
        <v>172</v>
      </c>
      <c r="BA107" s="491" t="s">
        <v>203</v>
      </c>
      <c r="BB107" s="492">
        <v>7235</v>
      </c>
    </row>
    <row r="108" spans="1:54" ht="15" customHeight="1">
      <c r="A108" s="413" t="str">
        <f t="shared" si="78"/>
        <v>36EPS010</v>
      </c>
      <c r="B108" s="413" t="str">
        <f t="shared" si="79"/>
        <v>36EPS016</v>
      </c>
      <c r="C108" s="413" t="str">
        <f t="shared" si="80"/>
        <v>36EPS037</v>
      </c>
      <c r="D108" s="413" t="str">
        <f t="shared" si="81"/>
        <v>36EPS002</v>
      </c>
      <c r="E108" s="413" t="str">
        <f t="shared" si="82"/>
        <v>36EPS044</v>
      </c>
      <c r="F108" s="413" t="str">
        <f t="shared" si="83"/>
        <v>36EPS023</v>
      </c>
      <c r="G108" s="413" t="str">
        <f t="shared" si="84"/>
        <v>36EPS005</v>
      </c>
      <c r="H108" s="413" t="str">
        <f t="shared" si="85"/>
        <v>36EPS018</v>
      </c>
      <c r="I108" s="413" t="str">
        <f t="shared" si="86"/>
        <v>36EAS016</v>
      </c>
      <c r="J108" s="413" t="str">
        <f t="shared" si="87"/>
        <v>36EAS027</v>
      </c>
      <c r="K108" s="413" t="str">
        <f t="shared" si="88"/>
        <v>36EPS017</v>
      </c>
      <c r="L108" s="413" t="str">
        <f t="shared" si="89"/>
        <v>36EPS033</v>
      </c>
      <c r="M108" s="413" t="str">
        <f t="shared" si="90"/>
        <v>36EPS001</v>
      </c>
      <c r="N108" s="413" t="str">
        <f t="shared" si="91"/>
        <v>36EPS008</v>
      </c>
      <c r="O108" s="413" t="str">
        <f t="shared" si="92"/>
        <v>36EPS040</v>
      </c>
      <c r="P108" s="413" t="str">
        <f t="shared" si="93"/>
        <v>36ESSC24</v>
      </c>
      <c r="Q108" s="413" t="e">
        <f>CONCATENATE(AA109,#REF!)</f>
        <v>#REF!</v>
      </c>
      <c r="R108" s="413" t="str">
        <f t="shared" si="94"/>
        <v>36ESSC91</v>
      </c>
      <c r="S108" s="413" t="str">
        <f t="shared" si="95"/>
        <v>36ESSC02</v>
      </c>
      <c r="T108" s="413" t="str">
        <f t="shared" si="96"/>
        <v>36ESSC62</v>
      </c>
      <c r="U108" s="413" t="e">
        <f>CONCATENATE(AA109,#REF!)</f>
        <v>#REF!</v>
      </c>
      <c r="V108" s="413" t="str">
        <f t="shared" si="97"/>
        <v>36EPSIC3</v>
      </c>
      <c r="W108" s="413" t="str">
        <f t="shared" si="98"/>
        <v>36CCFC55</v>
      </c>
      <c r="X108" s="413" t="e">
        <f>CONCATENATE(AA109,#REF!)</f>
        <v>#REF!</v>
      </c>
      <c r="Y108" s="720" t="s">
        <v>64</v>
      </c>
      <c r="Z108" s="720" t="s">
        <v>237</v>
      </c>
      <c r="AA108" s="720">
        <v>34</v>
      </c>
      <c r="AB108" s="708">
        <f>IFERROR(VLOOKUP(A107,$AX$8:$BB$949,5,0),0)</f>
        <v>0</v>
      </c>
      <c r="AC108" s="708">
        <f>IFERROR(VLOOKUP(B107,$AX$8:$BB$949,5,0),0)</f>
        <v>0</v>
      </c>
      <c r="AD108" s="708">
        <f>IFERROR(VLOOKUP(C107,$AX$8:$BB$949,5,0),0)</f>
        <v>2562</v>
      </c>
      <c r="AE108" s="708">
        <f>IFERROR(VLOOKUP(D107,$AX$8:$BB$949,5,0),0)</f>
        <v>0</v>
      </c>
      <c r="AF108" s="708">
        <f>IFERROR(VLOOKUP(E107,$AX$8:$BB$949,5,0),0)</f>
        <v>5087</v>
      </c>
      <c r="AG108" s="708">
        <f>IFERROR(VLOOKUP(F107,$AX$8:$BB$949,5,0),0)</f>
        <v>0</v>
      </c>
      <c r="AH108" s="708">
        <f>IFERROR(VLOOKUP(G107,$AX$8:$BB$949,5,0),0)</f>
        <v>0</v>
      </c>
      <c r="AI108" s="708">
        <f>IFERROR(VLOOKUP(H107,$AX$8:$BB$949,5,0),0)</f>
        <v>1</v>
      </c>
      <c r="AJ108" s="708">
        <f>IFERROR(VLOOKUP(I107,$AX$8:$BB$949,5,0),0)</f>
        <v>0</v>
      </c>
      <c r="AK108" s="708">
        <f>IFERROR(VLOOKUP(J107,$AX$8:$BB$949,5,0),0)</f>
        <v>0</v>
      </c>
      <c r="AL108" s="708">
        <f>IFERROR(VLOOKUP(K107,$AX$8:$BB$949,5,0),0)</f>
        <v>0</v>
      </c>
      <c r="AM108" s="708">
        <f>IFERROR(VLOOKUP(L107,$AX$8:$BB$949,5,0),0)</f>
        <v>0</v>
      </c>
      <c r="AN108" s="708">
        <f>IFERROR(VLOOKUP(M107,$AX$8:$BB$949,5,0),0)</f>
        <v>0</v>
      </c>
      <c r="AO108" s="708">
        <f>IFERROR(VLOOKUP(N107,$AX$8:$BB$949,5,0),0)</f>
        <v>0</v>
      </c>
      <c r="AP108" s="708">
        <f>IFERROR(VLOOKUP(O107,$AX$8:$BB$949,5,0),0)</f>
        <v>611</v>
      </c>
      <c r="AQ108" s="708">
        <f>IFERROR(VLOOKUP(P107,$AX$8:$BB$949,5,0),0)</f>
        <v>0</v>
      </c>
      <c r="AR108" s="708">
        <f>IFERROR(VLOOKUP(R107,$AX$8:$BB$949,5,0),0)</f>
        <v>19</v>
      </c>
      <c r="AS108" s="708">
        <f>IFERROR(VLOOKUP(S107,$AX$8:$BB$949,5,0),0)</f>
        <v>0</v>
      </c>
      <c r="AT108" s="708">
        <f>IFERROR(VLOOKUP(T107,$AX$8:$BB$949,5,0),0)</f>
        <v>0</v>
      </c>
      <c r="AU108" s="708">
        <f>IFERROR(VLOOKUP(V107,$AX$8:$BB$949,5,0),0)</f>
        <v>0</v>
      </c>
      <c r="AV108" s="708">
        <f>IFERROR(VLOOKUP(W107,$AX$8:$BB$949,5,0),0)</f>
        <v>0</v>
      </c>
      <c r="AW108" s="734">
        <f>SUM(AB108:AV108)</f>
        <v>8280</v>
      </c>
      <c r="AX108" s="419" t="str">
        <f t="shared" si="76"/>
        <v>172EPS040</v>
      </c>
      <c r="AY108" s="491" t="s">
        <v>274</v>
      </c>
      <c r="AZ108" s="493">
        <v>172</v>
      </c>
      <c r="BA108" s="491" t="s">
        <v>891</v>
      </c>
      <c r="BB108" s="492">
        <v>620</v>
      </c>
    </row>
    <row r="109" spans="1:54" ht="15" customHeight="1">
      <c r="A109" s="413" t="str">
        <f t="shared" si="78"/>
        <v>91EPS010</v>
      </c>
      <c r="B109" s="413" t="str">
        <f t="shared" si="79"/>
        <v>91EPS016</v>
      </c>
      <c r="C109" s="413" t="str">
        <f t="shared" si="80"/>
        <v>91EPS037</v>
      </c>
      <c r="D109" s="413" t="str">
        <f t="shared" si="81"/>
        <v>91EPS002</v>
      </c>
      <c r="E109" s="413" t="str">
        <f t="shared" si="82"/>
        <v>91EPS044</v>
      </c>
      <c r="F109" s="413" t="str">
        <f t="shared" si="83"/>
        <v>91EPS023</v>
      </c>
      <c r="G109" s="413" t="str">
        <f t="shared" si="84"/>
        <v>91EPS005</v>
      </c>
      <c r="H109" s="413" t="str">
        <f t="shared" si="85"/>
        <v>91EPS018</v>
      </c>
      <c r="I109" s="413" t="str">
        <f t="shared" si="86"/>
        <v>91EAS016</v>
      </c>
      <c r="J109" s="413" t="str">
        <f t="shared" si="87"/>
        <v>91EAS027</v>
      </c>
      <c r="K109" s="413" t="str">
        <f t="shared" si="88"/>
        <v>91EPS017</v>
      </c>
      <c r="L109" s="413" t="str">
        <f t="shared" si="89"/>
        <v>91EPS033</v>
      </c>
      <c r="M109" s="413" t="str">
        <f t="shared" si="90"/>
        <v>91EPS001</v>
      </c>
      <c r="N109" s="413" t="str">
        <f t="shared" si="91"/>
        <v>91EPS008</v>
      </c>
      <c r="O109" s="413" t="str">
        <f t="shared" si="92"/>
        <v>91EPS040</v>
      </c>
      <c r="P109" s="413" t="str">
        <f t="shared" si="93"/>
        <v>91ESSC24</v>
      </c>
      <c r="Q109" s="413" t="e">
        <f>CONCATENATE(AA110,#REF!)</f>
        <v>#REF!</v>
      </c>
      <c r="R109" s="413" t="str">
        <f t="shared" si="94"/>
        <v>91ESSC91</v>
      </c>
      <c r="S109" s="413" t="str">
        <f t="shared" si="95"/>
        <v>91ESSC02</v>
      </c>
      <c r="T109" s="413" t="str">
        <f t="shared" si="96"/>
        <v>91ESSC62</v>
      </c>
      <c r="U109" s="413" t="e">
        <f>CONCATENATE(AA110,#REF!)</f>
        <v>#REF!</v>
      </c>
      <c r="V109" s="413" t="str">
        <f t="shared" si="97"/>
        <v>91EPSIC3</v>
      </c>
      <c r="W109" s="413" t="str">
        <f t="shared" si="98"/>
        <v>91CCFC55</v>
      </c>
      <c r="X109" s="413" t="e">
        <f>CONCATENATE(AA110,#REF!)</f>
        <v>#REF!</v>
      </c>
      <c r="Y109" s="720" t="s">
        <v>65</v>
      </c>
      <c r="Z109" s="720" t="s">
        <v>237</v>
      </c>
      <c r="AA109" s="720">
        <v>36</v>
      </c>
      <c r="AB109" s="708">
        <f>IFERROR(VLOOKUP(A108,$AX$8:$BB$949,5,0),0)</f>
        <v>0</v>
      </c>
      <c r="AC109" s="708">
        <f>IFERROR(VLOOKUP(B108,$AX$8:$BB$949,5,0),0)</f>
        <v>0</v>
      </c>
      <c r="AD109" s="708">
        <f>IFERROR(VLOOKUP(C108,$AX$8:$BB$949,5,0),0)</f>
        <v>645</v>
      </c>
      <c r="AE109" s="708">
        <f>IFERROR(VLOOKUP(D108,$AX$8:$BB$949,5,0),0)</f>
        <v>0</v>
      </c>
      <c r="AF109" s="708">
        <f>IFERROR(VLOOKUP(E108,$AX$8:$BB$949,5,0),0)</f>
        <v>833</v>
      </c>
      <c r="AG109" s="708">
        <f>IFERROR(VLOOKUP(F108,$AX$8:$BB$949,5,0),0)</f>
        <v>0</v>
      </c>
      <c r="AH109" s="708">
        <f>IFERROR(VLOOKUP(G108,$AX$8:$BB$949,5,0),0)</f>
        <v>0</v>
      </c>
      <c r="AI109" s="708">
        <f>IFERROR(VLOOKUP(H108,$AX$8:$BB$949,5,0),0)</f>
        <v>0</v>
      </c>
      <c r="AJ109" s="708">
        <f>IFERROR(VLOOKUP(I108,$AX$8:$BB$949,5,0),0)</f>
        <v>0</v>
      </c>
      <c r="AK109" s="708">
        <f>IFERROR(VLOOKUP(J108,$AX$8:$BB$949,5,0),0)</f>
        <v>0</v>
      </c>
      <c r="AL109" s="708">
        <f>IFERROR(VLOOKUP(K108,$AX$8:$BB$949,5,0),0)</f>
        <v>0</v>
      </c>
      <c r="AM109" s="708">
        <f>IFERROR(VLOOKUP(L108,$AX$8:$BB$949,5,0),0)</f>
        <v>0</v>
      </c>
      <c r="AN109" s="708">
        <f>IFERROR(VLOOKUP(M108,$AX$8:$BB$949,5,0),0)</f>
        <v>0</v>
      </c>
      <c r="AO109" s="708">
        <f>IFERROR(VLOOKUP(N108,$AX$8:$BB$949,5,0),0)</f>
        <v>0</v>
      </c>
      <c r="AP109" s="708">
        <f>IFERROR(VLOOKUP(O108,$AX$8:$BB$949,5,0),0)</f>
        <v>0</v>
      </c>
      <c r="AQ109" s="708">
        <f>IFERROR(VLOOKUP(P108,$AX$8:$BB$949,5,0),0)</f>
        <v>0</v>
      </c>
      <c r="AR109" s="708">
        <f>IFERROR(VLOOKUP(R108,$AX$8:$BB$949,5,0),0)</f>
        <v>34</v>
      </c>
      <c r="AS109" s="708">
        <f>IFERROR(VLOOKUP(S108,$AX$8:$BB$949,5,0),0)</f>
        <v>0</v>
      </c>
      <c r="AT109" s="708">
        <f>IFERROR(VLOOKUP(T108,$AX$8:$BB$949,5,0),0)</f>
        <v>0</v>
      </c>
      <c r="AU109" s="708">
        <f>IFERROR(VLOOKUP(V108,$AX$8:$BB$949,5,0),0)</f>
        <v>0</v>
      </c>
      <c r="AV109" s="708">
        <f>IFERROR(VLOOKUP(W108,$AX$8:$BB$949,5,0),0)</f>
        <v>0</v>
      </c>
      <c r="AW109" s="734">
        <f>SUM(AB109:AV109)</f>
        <v>1512</v>
      </c>
      <c r="AX109" s="419" t="str">
        <f t="shared" si="76"/>
        <v>172EPS044</v>
      </c>
      <c r="AY109" s="491" t="s">
        <v>274</v>
      </c>
      <c r="AZ109" s="493">
        <v>172</v>
      </c>
      <c r="BA109" s="491" t="s">
        <v>1071</v>
      </c>
      <c r="BB109" s="492">
        <v>5558</v>
      </c>
    </row>
    <row r="110" spans="1:54" ht="15" customHeight="1">
      <c r="A110" s="413" t="str">
        <f t="shared" si="78"/>
        <v>93EPS010</v>
      </c>
      <c r="B110" s="413" t="str">
        <f t="shared" si="79"/>
        <v>93EPS016</v>
      </c>
      <c r="C110" s="413" t="str">
        <f t="shared" si="80"/>
        <v>93EPS037</v>
      </c>
      <c r="D110" s="413" t="str">
        <f t="shared" si="81"/>
        <v>93EPS002</v>
      </c>
      <c r="E110" s="413" t="str">
        <f t="shared" si="82"/>
        <v>93EPS044</v>
      </c>
      <c r="F110" s="413" t="str">
        <f t="shared" si="83"/>
        <v>93EPS023</v>
      </c>
      <c r="G110" s="413" t="str">
        <f t="shared" si="84"/>
        <v>93EPS005</v>
      </c>
      <c r="H110" s="413" t="str">
        <f t="shared" si="85"/>
        <v>93EPS018</v>
      </c>
      <c r="I110" s="413" t="str">
        <f t="shared" si="86"/>
        <v>93EAS016</v>
      </c>
      <c r="J110" s="413" t="str">
        <f t="shared" si="87"/>
        <v>93EAS027</v>
      </c>
      <c r="K110" s="413" t="str">
        <f t="shared" si="88"/>
        <v>93EPS017</v>
      </c>
      <c r="L110" s="413" t="str">
        <f t="shared" si="89"/>
        <v>93EPS033</v>
      </c>
      <c r="M110" s="413" t="str">
        <f t="shared" si="90"/>
        <v>93EPS001</v>
      </c>
      <c r="N110" s="413" t="str">
        <f t="shared" si="91"/>
        <v>93EPS008</v>
      </c>
      <c r="O110" s="413" t="str">
        <f t="shared" si="92"/>
        <v>93EPS040</v>
      </c>
      <c r="P110" s="413" t="str">
        <f t="shared" si="93"/>
        <v>93ESSC24</v>
      </c>
      <c r="Q110" s="413" t="e">
        <f>CONCATENATE(AA111,#REF!)</f>
        <v>#REF!</v>
      </c>
      <c r="R110" s="413" t="str">
        <f t="shared" si="94"/>
        <v>93ESSC91</v>
      </c>
      <c r="S110" s="413" t="str">
        <f t="shared" si="95"/>
        <v>93ESSC02</v>
      </c>
      <c r="T110" s="413" t="str">
        <f t="shared" si="96"/>
        <v>93ESSC62</v>
      </c>
      <c r="U110" s="413" t="e">
        <f>CONCATENATE(AA111,#REF!)</f>
        <v>#REF!</v>
      </c>
      <c r="V110" s="413" t="str">
        <f t="shared" si="97"/>
        <v>93EPSIC3</v>
      </c>
      <c r="W110" s="413" t="str">
        <f t="shared" si="98"/>
        <v>93CCFC55</v>
      </c>
      <c r="X110" s="413" t="e">
        <f>CONCATENATE(AA111,#REF!)</f>
        <v>#REF!</v>
      </c>
      <c r="Y110" s="720" t="s">
        <v>10</v>
      </c>
      <c r="Z110" s="720" t="s">
        <v>237</v>
      </c>
      <c r="AA110" s="720">
        <v>91</v>
      </c>
      <c r="AB110" s="708">
        <f>IFERROR(VLOOKUP(A109,$AX$8:$BB$949,5,0),0)</f>
        <v>0</v>
      </c>
      <c r="AC110" s="708">
        <f>IFERROR(VLOOKUP(B109,$AX$8:$BB$949,5,0),0)</f>
        <v>0</v>
      </c>
      <c r="AD110" s="708">
        <f>IFERROR(VLOOKUP(C109,$AX$8:$BB$949,5,0),0)</f>
        <v>291</v>
      </c>
      <c r="AE110" s="708">
        <f>IFERROR(VLOOKUP(D109,$AX$8:$BB$949,5,0),0)</f>
        <v>0</v>
      </c>
      <c r="AF110" s="708">
        <f>IFERROR(VLOOKUP(E109,$AX$8:$BB$949,5,0),0)</f>
        <v>395</v>
      </c>
      <c r="AG110" s="708">
        <f>IFERROR(VLOOKUP(F109,$AX$8:$BB$949,5,0),0)</f>
        <v>0</v>
      </c>
      <c r="AH110" s="708">
        <f>IFERROR(VLOOKUP(G109,$AX$8:$BB$949,5,0),0)</f>
        <v>1</v>
      </c>
      <c r="AI110" s="708">
        <f>IFERROR(VLOOKUP(H109,$AX$8:$BB$949,5,0),0)</f>
        <v>0</v>
      </c>
      <c r="AJ110" s="708">
        <f>IFERROR(VLOOKUP(I109,$AX$8:$BB$949,5,0),0)</f>
        <v>0</v>
      </c>
      <c r="AK110" s="708">
        <f>IFERROR(VLOOKUP(J109,$AX$8:$BB$949,5,0),0)</f>
        <v>0</v>
      </c>
      <c r="AL110" s="708">
        <f>IFERROR(VLOOKUP(K109,$AX$8:$BB$949,5,0),0)</f>
        <v>0</v>
      </c>
      <c r="AM110" s="708">
        <f>IFERROR(VLOOKUP(L109,$AX$8:$BB$949,5,0),0)</f>
        <v>0</v>
      </c>
      <c r="AN110" s="708">
        <f>IFERROR(VLOOKUP(M109,$AX$8:$BB$949,5,0),0)</f>
        <v>0</v>
      </c>
      <c r="AO110" s="708">
        <f>IFERROR(VLOOKUP(N109,$AX$8:$BB$949,5,0),0)</f>
        <v>0</v>
      </c>
      <c r="AP110" s="708">
        <f>IFERROR(VLOOKUP(O109,$AX$8:$BB$949,5,0),0)</f>
        <v>68</v>
      </c>
      <c r="AQ110" s="708">
        <f>IFERROR(VLOOKUP(P109,$AX$8:$BB$949,5,0),0)</f>
        <v>0</v>
      </c>
      <c r="AR110" s="708">
        <f>IFERROR(VLOOKUP(R109,$AX$8:$BB$949,5,0),0)</f>
        <v>6</v>
      </c>
      <c r="AS110" s="708">
        <f>IFERROR(VLOOKUP(S109,$AX$8:$BB$949,5,0),0)</f>
        <v>0</v>
      </c>
      <c r="AT110" s="708">
        <f>IFERROR(VLOOKUP(T109,$AX$8:$BB$949,5,0),0)</f>
        <v>0</v>
      </c>
      <c r="AU110" s="708">
        <f>IFERROR(VLOOKUP(V109,$AX$8:$BB$949,5,0),0)</f>
        <v>0</v>
      </c>
      <c r="AV110" s="708">
        <f>IFERROR(VLOOKUP(W109,$AX$8:$BB$949,5,0),0)</f>
        <v>0</v>
      </c>
      <c r="AW110" s="734">
        <f>SUM(AB110:AV110)</f>
        <v>761</v>
      </c>
      <c r="AX110" s="419" t="str">
        <f t="shared" si="76"/>
        <v>172EPSIC3</v>
      </c>
      <c r="AY110" s="491" t="s">
        <v>274</v>
      </c>
      <c r="AZ110" s="493">
        <v>172</v>
      </c>
      <c r="BA110" s="491" t="s">
        <v>636</v>
      </c>
      <c r="BB110" s="492">
        <v>6</v>
      </c>
    </row>
    <row r="111" spans="1:54" ht="15" customHeight="1">
      <c r="A111" s="413" t="str">
        <f t="shared" si="78"/>
        <v>101EPS010</v>
      </c>
      <c r="B111" s="413" t="str">
        <f t="shared" si="79"/>
        <v>101EPS016</v>
      </c>
      <c r="C111" s="413" t="str">
        <f t="shared" si="80"/>
        <v>101EPS037</v>
      </c>
      <c r="D111" s="413" t="str">
        <f t="shared" si="81"/>
        <v>101EPS002</v>
      </c>
      <c r="E111" s="413" t="str">
        <f t="shared" si="82"/>
        <v>101EPS044</v>
      </c>
      <c r="F111" s="413" t="str">
        <f t="shared" si="83"/>
        <v>101EPS023</v>
      </c>
      <c r="G111" s="413" t="str">
        <f t="shared" si="84"/>
        <v>101EPS005</v>
      </c>
      <c r="H111" s="413" t="str">
        <f t="shared" si="85"/>
        <v>101EPS018</v>
      </c>
      <c r="I111" s="413" t="str">
        <f t="shared" si="86"/>
        <v>101EAS016</v>
      </c>
      <c r="J111" s="413" t="str">
        <f t="shared" si="87"/>
        <v>101EAS027</v>
      </c>
      <c r="K111" s="413" t="str">
        <f t="shared" si="88"/>
        <v>101EPS017</v>
      </c>
      <c r="L111" s="413" t="str">
        <f t="shared" si="89"/>
        <v>101EPS033</v>
      </c>
      <c r="M111" s="413" t="str">
        <f t="shared" si="90"/>
        <v>101EPS001</v>
      </c>
      <c r="N111" s="413" t="str">
        <f t="shared" si="91"/>
        <v>101EPS008</v>
      </c>
      <c r="O111" s="413" t="str">
        <f t="shared" si="92"/>
        <v>101EPS040</v>
      </c>
      <c r="P111" s="413" t="str">
        <f t="shared" si="93"/>
        <v>101ESSC24</v>
      </c>
      <c r="Q111" s="413" t="e">
        <f>CONCATENATE(AA112,#REF!)</f>
        <v>#REF!</v>
      </c>
      <c r="R111" s="413" t="str">
        <f t="shared" si="94"/>
        <v>101ESSC91</v>
      </c>
      <c r="S111" s="413" t="str">
        <f t="shared" si="95"/>
        <v>101ESSC02</v>
      </c>
      <c r="T111" s="413" t="str">
        <f t="shared" si="96"/>
        <v>101ESSC62</v>
      </c>
      <c r="U111" s="413" t="e">
        <f>CONCATENATE(AA112,#REF!)</f>
        <v>#REF!</v>
      </c>
      <c r="V111" s="413" t="str">
        <f t="shared" si="97"/>
        <v>101EPSIC3</v>
      </c>
      <c r="W111" s="413" t="str">
        <f t="shared" si="98"/>
        <v>101CCFC55</v>
      </c>
      <c r="X111" s="413" t="e">
        <f>CONCATENATE(AA112,#REF!)</f>
        <v>#REF!</v>
      </c>
      <c r="Y111" s="720" t="s">
        <v>71</v>
      </c>
      <c r="Z111" s="720" t="s">
        <v>237</v>
      </c>
      <c r="AA111" s="720">
        <v>93</v>
      </c>
      <c r="AB111" s="708">
        <f>IFERROR(VLOOKUP(A110,$AX$8:$BB$949,5,0),0)</f>
        <v>0</v>
      </c>
      <c r="AC111" s="708">
        <f>IFERROR(VLOOKUP(B110,$AX$8:$BB$949,5,0),0)</f>
        <v>0</v>
      </c>
      <c r="AD111" s="708">
        <f>IFERROR(VLOOKUP(C110,$AX$8:$BB$949,5,0),0)</f>
        <v>266</v>
      </c>
      <c r="AE111" s="708">
        <f>IFERROR(VLOOKUP(D110,$AX$8:$BB$949,5,0),0)</f>
        <v>0</v>
      </c>
      <c r="AF111" s="708">
        <f>IFERROR(VLOOKUP(E110,$AX$8:$BB$949,5,0),0)</f>
        <v>734</v>
      </c>
      <c r="AG111" s="708">
        <f>IFERROR(VLOOKUP(F110,$AX$8:$BB$949,5,0),0)</f>
        <v>0</v>
      </c>
      <c r="AH111" s="708">
        <f>IFERROR(VLOOKUP(G110,$AX$8:$BB$949,5,0),0)</f>
        <v>0</v>
      </c>
      <c r="AI111" s="708">
        <f>IFERROR(VLOOKUP(H110,$AX$8:$BB$949,5,0),0)</f>
        <v>0</v>
      </c>
      <c r="AJ111" s="708">
        <f>IFERROR(VLOOKUP(I110,$AX$8:$BB$949,5,0),0)</f>
        <v>0</v>
      </c>
      <c r="AK111" s="708">
        <f>IFERROR(VLOOKUP(J110,$AX$8:$BB$949,5,0),0)</f>
        <v>0</v>
      </c>
      <c r="AL111" s="708">
        <f>IFERROR(VLOOKUP(K110,$AX$8:$BB$949,5,0),0)</f>
        <v>0</v>
      </c>
      <c r="AM111" s="708">
        <f>IFERROR(VLOOKUP(L110,$AX$8:$BB$949,5,0),0)</f>
        <v>0</v>
      </c>
      <c r="AN111" s="708">
        <f>IFERROR(VLOOKUP(M110,$AX$8:$BB$949,5,0),0)</f>
        <v>0</v>
      </c>
      <c r="AO111" s="708">
        <f>IFERROR(VLOOKUP(N110,$AX$8:$BB$949,5,0),0)</f>
        <v>0</v>
      </c>
      <c r="AP111" s="708">
        <f>IFERROR(VLOOKUP(O110,$AX$8:$BB$949,5,0),0)</f>
        <v>157</v>
      </c>
      <c r="AQ111" s="708">
        <f>IFERROR(VLOOKUP(P110,$AX$8:$BB$949,5,0),0)</f>
        <v>0</v>
      </c>
      <c r="AR111" s="708">
        <f>IFERROR(VLOOKUP(R110,$AX$8:$BB$949,5,0),0)</f>
        <v>0</v>
      </c>
      <c r="AS111" s="708">
        <f>IFERROR(VLOOKUP(S110,$AX$8:$BB$949,5,0),0)</f>
        <v>0</v>
      </c>
      <c r="AT111" s="708">
        <f>IFERROR(VLOOKUP(T110,$AX$8:$BB$949,5,0),0)</f>
        <v>0</v>
      </c>
      <c r="AU111" s="708">
        <f>IFERROR(VLOOKUP(V110,$AX$8:$BB$949,5,0),0)</f>
        <v>0</v>
      </c>
      <c r="AV111" s="708">
        <f>IFERROR(VLOOKUP(W110,$AX$8:$BB$949,5,0),0)</f>
        <v>0</v>
      </c>
      <c r="AW111" s="734">
        <f>SUM(AB111:AV111)</f>
        <v>1157</v>
      </c>
      <c r="AX111" s="419" t="str">
        <f t="shared" si="76"/>
        <v>172ESSC02</v>
      </c>
      <c r="AY111" s="491" t="s">
        <v>274</v>
      </c>
      <c r="AZ111" s="493">
        <v>172</v>
      </c>
      <c r="BA111" s="491" t="s">
        <v>650</v>
      </c>
      <c r="BB111" s="492">
        <v>140</v>
      </c>
    </row>
    <row r="112" spans="1:54" ht="15" customHeight="1">
      <c r="A112" s="413" t="str">
        <f t="shared" si="78"/>
        <v>145EPS010</v>
      </c>
      <c r="B112" s="413" t="str">
        <f t="shared" si="79"/>
        <v>145EPS016</v>
      </c>
      <c r="C112" s="413" t="str">
        <f t="shared" si="80"/>
        <v>145EPS037</v>
      </c>
      <c r="D112" s="413" t="str">
        <f t="shared" si="81"/>
        <v>145EPS002</v>
      </c>
      <c r="E112" s="413" t="str">
        <f t="shared" si="82"/>
        <v>145EPS044</v>
      </c>
      <c r="F112" s="413" t="str">
        <f t="shared" si="83"/>
        <v>145EPS023</v>
      </c>
      <c r="G112" s="413" t="str">
        <f t="shared" si="84"/>
        <v>145EPS005</v>
      </c>
      <c r="H112" s="413" t="str">
        <f t="shared" si="85"/>
        <v>145EPS018</v>
      </c>
      <c r="I112" s="413" t="str">
        <f t="shared" si="86"/>
        <v>145EAS016</v>
      </c>
      <c r="J112" s="413" t="str">
        <f t="shared" si="87"/>
        <v>145EAS027</v>
      </c>
      <c r="K112" s="413" t="str">
        <f t="shared" si="88"/>
        <v>145EPS017</v>
      </c>
      <c r="L112" s="413" t="str">
        <f t="shared" si="89"/>
        <v>145EPS033</v>
      </c>
      <c r="M112" s="413" t="str">
        <f t="shared" si="90"/>
        <v>145EPS001</v>
      </c>
      <c r="N112" s="413" t="str">
        <f t="shared" si="91"/>
        <v>145EPS008</v>
      </c>
      <c r="O112" s="413" t="str">
        <f t="shared" si="92"/>
        <v>145EPS040</v>
      </c>
      <c r="P112" s="413" t="str">
        <f t="shared" si="93"/>
        <v>145ESSC24</v>
      </c>
      <c r="Q112" s="413" t="e">
        <f>CONCATENATE(AA113,#REF!)</f>
        <v>#REF!</v>
      </c>
      <c r="R112" s="413" t="str">
        <f t="shared" si="94"/>
        <v>145ESSC91</v>
      </c>
      <c r="S112" s="413" t="str">
        <f t="shared" si="95"/>
        <v>145ESSC02</v>
      </c>
      <c r="T112" s="413" t="str">
        <f t="shared" si="96"/>
        <v>145ESSC62</v>
      </c>
      <c r="U112" s="413" t="e">
        <f>CONCATENATE(AA113,#REF!)</f>
        <v>#REF!</v>
      </c>
      <c r="V112" s="413" t="str">
        <f t="shared" si="97"/>
        <v>145EPSIC3</v>
      </c>
      <c r="W112" s="413" t="str">
        <f t="shared" si="98"/>
        <v>145CCFC55</v>
      </c>
      <c r="X112" s="413" t="e">
        <f>CONCATENATE(AA113,#REF!)</f>
        <v>#REF!</v>
      </c>
      <c r="Y112" s="720" t="s">
        <v>72</v>
      </c>
      <c r="Z112" s="720" t="s">
        <v>237</v>
      </c>
      <c r="AA112" s="720">
        <v>101</v>
      </c>
      <c r="AB112" s="708">
        <f>IFERROR(VLOOKUP(A111,$AX$8:$BB$949,5,0),0)</f>
        <v>0</v>
      </c>
      <c r="AC112" s="708">
        <f>IFERROR(VLOOKUP(B111,$AX$8:$BB$949,5,0),0)</f>
        <v>2</v>
      </c>
      <c r="AD112" s="708">
        <f>IFERROR(VLOOKUP(C111,$AX$8:$BB$949,5,0),0)</f>
        <v>1569</v>
      </c>
      <c r="AE112" s="708">
        <f>IFERROR(VLOOKUP(D111,$AX$8:$BB$949,5,0),0)</f>
        <v>0</v>
      </c>
      <c r="AF112" s="708">
        <f>IFERROR(VLOOKUP(E111,$AX$8:$BB$949,5,0),0)</f>
        <v>5206</v>
      </c>
      <c r="AG112" s="708">
        <f>IFERROR(VLOOKUP(F111,$AX$8:$BB$949,5,0),0)</f>
        <v>0</v>
      </c>
      <c r="AH112" s="708">
        <f>IFERROR(VLOOKUP(G111,$AX$8:$BB$949,5,0),0)</f>
        <v>1</v>
      </c>
      <c r="AI112" s="708">
        <f>IFERROR(VLOOKUP(H111,$AX$8:$BB$949,5,0),0)</f>
        <v>0</v>
      </c>
      <c r="AJ112" s="708">
        <f>IFERROR(VLOOKUP(I111,$AX$8:$BB$949,5,0),0)</f>
        <v>0</v>
      </c>
      <c r="AK112" s="708">
        <f>IFERROR(VLOOKUP(J111,$AX$8:$BB$949,5,0),0)</f>
        <v>0</v>
      </c>
      <c r="AL112" s="708">
        <f>IFERROR(VLOOKUP(K111,$AX$8:$BB$949,5,0),0)</f>
        <v>0</v>
      </c>
      <c r="AM112" s="708">
        <f>IFERROR(VLOOKUP(L111,$AX$8:$BB$949,5,0),0)</f>
        <v>0</v>
      </c>
      <c r="AN112" s="708">
        <f>IFERROR(VLOOKUP(M111,$AX$8:$BB$949,5,0),0)</f>
        <v>0</v>
      </c>
      <c r="AO112" s="708">
        <f>IFERROR(VLOOKUP(N111,$AX$8:$BB$949,5,0),0)</f>
        <v>0</v>
      </c>
      <c r="AP112" s="708">
        <f>IFERROR(VLOOKUP(O111,$AX$8:$BB$949,5,0),0)</f>
        <v>248</v>
      </c>
      <c r="AQ112" s="708">
        <f>IFERROR(VLOOKUP(P111,$AX$8:$BB$949,5,0),0)</f>
        <v>463</v>
      </c>
      <c r="AR112" s="708">
        <f>IFERROR(VLOOKUP(R111,$AX$8:$BB$949,5,0),0)</f>
        <v>0</v>
      </c>
      <c r="AS112" s="708">
        <f>IFERROR(VLOOKUP(S111,$AX$8:$BB$949,5,0),0)</f>
        <v>0</v>
      </c>
      <c r="AT112" s="708">
        <f>IFERROR(VLOOKUP(T111,$AX$8:$BB$949,5,0),0)</f>
        <v>0</v>
      </c>
      <c r="AU112" s="708">
        <f>IFERROR(VLOOKUP(V111,$AX$8:$BB$949,5,0),0)</f>
        <v>0</v>
      </c>
      <c r="AV112" s="708">
        <f>IFERROR(VLOOKUP(W111,$AX$8:$BB$949,5,0),0)</f>
        <v>0</v>
      </c>
      <c r="AW112" s="734">
        <f>SUM(AB112:AV112)</f>
        <v>7489</v>
      </c>
      <c r="AX112" s="419" t="str">
        <f t="shared" si="76"/>
        <v>475EPS037</v>
      </c>
      <c r="AY112" s="491" t="s">
        <v>274</v>
      </c>
      <c r="AZ112" s="493">
        <v>475</v>
      </c>
      <c r="BA112" s="491" t="s">
        <v>203</v>
      </c>
      <c r="BB112" s="492">
        <v>206</v>
      </c>
    </row>
    <row r="113" spans="1:54" ht="15" customHeight="1">
      <c r="A113" s="413" t="str">
        <f t="shared" si="78"/>
        <v>209EPS010</v>
      </c>
      <c r="B113" s="413" t="str">
        <f t="shared" si="79"/>
        <v>209EPS016</v>
      </c>
      <c r="C113" s="413" t="str">
        <f t="shared" si="80"/>
        <v>209EPS037</v>
      </c>
      <c r="D113" s="413" t="str">
        <f t="shared" si="81"/>
        <v>209EPS002</v>
      </c>
      <c r="E113" s="413" t="str">
        <f t="shared" si="82"/>
        <v>209EPS044</v>
      </c>
      <c r="F113" s="413" t="str">
        <f t="shared" si="83"/>
        <v>209EPS023</v>
      </c>
      <c r="G113" s="413" t="str">
        <f t="shared" si="84"/>
        <v>209EPS005</v>
      </c>
      <c r="H113" s="413" t="str">
        <f t="shared" si="85"/>
        <v>209EPS018</v>
      </c>
      <c r="I113" s="413" t="str">
        <f t="shared" si="86"/>
        <v>209EAS016</v>
      </c>
      <c r="J113" s="413" t="str">
        <f t="shared" si="87"/>
        <v>209EAS027</v>
      </c>
      <c r="K113" s="413" t="str">
        <f t="shared" si="88"/>
        <v>209EPS017</v>
      </c>
      <c r="L113" s="413" t="str">
        <f t="shared" si="89"/>
        <v>209EPS033</v>
      </c>
      <c r="M113" s="413" t="str">
        <f t="shared" si="90"/>
        <v>209EPS001</v>
      </c>
      <c r="N113" s="413" t="str">
        <f t="shared" si="91"/>
        <v>209EPS008</v>
      </c>
      <c r="O113" s="413" t="str">
        <f t="shared" si="92"/>
        <v>209EPS040</v>
      </c>
      <c r="P113" s="413" t="str">
        <f t="shared" si="93"/>
        <v>209ESSC24</v>
      </c>
      <c r="Q113" s="413" t="e">
        <f>CONCATENATE(AA114,#REF!)</f>
        <v>#REF!</v>
      </c>
      <c r="R113" s="413" t="str">
        <f t="shared" si="94"/>
        <v>209ESSC91</v>
      </c>
      <c r="S113" s="413" t="str">
        <f t="shared" si="95"/>
        <v>209ESSC02</v>
      </c>
      <c r="T113" s="413" t="str">
        <f t="shared" si="96"/>
        <v>209ESSC62</v>
      </c>
      <c r="U113" s="413" t="e">
        <f>CONCATENATE(AA114,#REF!)</f>
        <v>#REF!</v>
      </c>
      <c r="V113" s="413" t="str">
        <f t="shared" si="97"/>
        <v>209EPSIC3</v>
      </c>
      <c r="W113" s="413" t="str">
        <f t="shared" si="98"/>
        <v>209CCFC55</v>
      </c>
      <c r="X113" s="413" t="e">
        <f>CONCATENATE(AA114,#REF!)</f>
        <v>#REF!</v>
      </c>
      <c r="Y113" s="720" t="s">
        <v>12</v>
      </c>
      <c r="Z113" s="720" t="s">
        <v>237</v>
      </c>
      <c r="AA113" s="720">
        <v>145</v>
      </c>
      <c r="AB113" s="708">
        <f>IFERROR(VLOOKUP(A112,$AX$8:$BB$949,5,0),0)</f>
        <v>0</v>
      </c>
      <c r="AC113" s="708">
        <f>IFERROR(VLOOKUP(B112,$AX$8:$BB$949,5,0),0)</f>
        <v>0</v>
      </c>
      <c r="AD113" s="708">
        <f>IFERROR(VLOOKUP(C112,$AX$8:$BB$949,5,0),0)</f>
        <v>238</v>
      </c>
      <c r="AE113" s="708">
        <f>IFERROR(VLOOKUP(D112,$AX$8:$BB$949,5,0),0)</f>
        <v>0</v>
      </c>
      <c r="AF113" s="708">
        <f>IFERROR(VLOOKUP(E112,$AX$8:$BB$949,5,0),0)</f>
        <v>323</v>
      </c>
      <c r="AG113" s="708">
        <f>IFERROR(VLOOKUP(F112,$AX$8:$BB$949,5,0),0)</f>
        <v>0</v>
      </c>
      <c r="AH113" s="708">
        <f>IFERROR(VLOOKUP(G112,$AX$8:$BB$949,5,0),0)</f>
        <v>0</v>
      </c>
      <c r="AI113" s="708">
        <f>IFERROR(VLOOKUP(H112,$AX$8:$BB$949,5,0),0)</f>
        <v>0</v>
      </c>
      <c r="AJ113" s="708">
        <f>IFERROR(VLOOKUP(I112,$AX$8:$BB$949,5,0),0)</f>
        <v>0</v>
      </c>
      <c r="AK113" s="708">
        <f>IFERROR(VLOOKUP(J112,$AX$8:$BB$949,5,0),0)</f>
        <v>0</v>
      </c>
      <c r="AL113" s="708">
        <f>IFERROR(VLOOKUP(K112,$AX$8:$BB$949,5,0),0)</f>
        <v>0</v>
      </c>
      <c r="AM113" s="708">
        <f>IFERROR(VLOOKUP(L112,$AX$8:$BB$949,5,0),0)</f>
        <v>0</v>
      </c>
      <c r="AN113" s="708">
        <f>IFERROR(VLOOKUP(M112,$AX$8:$BB$949,5,0),0)</f>
        <v>0</v>
      </c>
      <c r="AO113" s="708">
        <f>IFERROR(VLOOKUP(N112,$AX$8:$BB$949,5,0),0)</f>
        <v>0</v>
      </c>
      <c r="AP113" s="708">
        <f>IFERROR(VLOOKUP(O112,$AX$8:$BB$949,5,0),0)</f>
        <v>68</v>
      </c>
      <c r="AQ113" s="708">
        <f>IFERROR(VLOOKUP(P112,$AX$8:$BB$949,5,0),0)</f>
        <v>0</v>
      </c>
      <c r="AR113" s="708">
        <f>IFERROR(VLOOKUP(R112,$AX$8:$BB$949,5,0),0)</f>
        <v>0</v>
      </c>
      <c r="AS113" s="708">
        <f>IFERROR(VLOOKUP(S112,$AX$8:$BB$949,5,0),0)</f>
        <v>0</v>
      </c>
      <c r="AT113" s="708">
        <f>IFERROR(VLOOKUP(T112,$AX$8:$BB$949,5,0),0)</f>
        <v>0</v>
      </c>
      <c r="AU113" s="708">
        <f>IFERROR(VLOOKUP(V112,$AX$8:$BB$949,5,0),0)</f>
        <v>0</v>
      </c>
      <c r="AV113" s="708">
        <f>IFERROR(VLOOKUP(W112,$AX$8:$BB$949,5,0),0)</f>
        <v>0</v>
      </c>
      <c r="AW113" s="734">
        <f>SUM(AB113:AV113)</f>
        <v>629</v>
      </c>
      <c r="AX113" s="419" t="str">
        <f t="shared" si="76"/>
        <v>475EPS040</v>
      </c>
      <c r="AY113" s="491" t="s">
        <v>274</v>
      </c>
      <c r="AZ113" s="493">
        <v>475</v>
      </c>
      <c r="BA113" s="491" t="s">
        <v>891</v>
      </c>
      <c r="BB113" s="492">
        <v>50</v>
      </c>
    </row>
    <row r="114" spans="1:54" ht="15" customHeight="1">
      <c r="A114" s="413" t="str">
        <f t="shared" si="78"/>
        <v>282EPS010</v>
      </c>
      <c r="B114" s="413" t="str">
        <f t="shared" si="79"/>
        <v>282EPS016</v>
      </c>
      <c r="C114" s="413" t="str">
        <f t="shared" si="80"/>
        <v>282EPS037</v>
      </c>
      <c r="D114" s="413" t="str">
        <f t="shared" si="81"/>
        <v>282EPS002</v>
      </c>
      <c r="E114" s="413" t="str">
        <f t="shared" si="82"/>
        <v>282EPS044</v>
      </c>
      <c r="F114" s="413" t="str">
        <f t="shared" si="83"/>
        <v>282EPS023</v>
      </c>
      <c r="G114" s="413" t="str">
        <f t="shared" si="84"/>
        <v>282EPS005</v>
      </c>
      <c r="H114" s="413" t="str">
        <f t="shared" si="85"/>
        <v>282EPS018</v>
      </c>
      <c r="I114" s="413" t="str">
        <f t="shared" si="86"/>
        <v>282EAS016</v>
      </c>
      <c r="J114" s="413" t="str">
        <f t="shared" si="87"/>
        <v>282EAS027</v>
      </c>
      <c r="K114" s="413" t="str">
        <f t="shared" si="88"/>
        <v>282EPS017</v>
      </c>
      <c r="L114" s="413" t="str">
        <f t="shared" si="89"/>
        <v>282EPS033</v>
      </c>
      <c r="M114" s="413" t="str">
        <f t="shared" si="90"/>
        <v>282EPS001</v>
      </c>
      <c r="N114" s="413" t="str">
        <f t="shared" si="91"/>
        <v>282EPS008</v>
      </c>
      <c r="O114" s="413" t="str">
        <f t="shared" si="92"/>
        <v>282EPS040</v>
      </c>
      <c r="P114" s="413" t="str">
        <f t="shared" si="93"/>
        <v>282ESSC24</v>
      </c>
      <c r="Q114" s="413" t="e">
        <f>CONCATENATE(AA115,#REF!)</f>
        <v>#REF!</v>
      </c>
      <c r="R114" s="413" t="str">
        <f t="shared" si="94"/>
        <v>282ESSC91</v>
      </c>
      <c r="S114" s="413" t="str">
        <f t="shared" si="95"/>
        <v>282ESSC02</v>
      </c>
      <c r="T114" s="413" t="str">
        <f t="shared" si="96"/>
        <v>282ESSC62</v>
      </c>
      <c r="U114" s="413" t="e">
        <f>CONCATENATE(AA115,#REF!)</f>
        <v>#REF!</v>
      </c>
      <c r="V114" s="413" t="str">
        <f t="shared" si="97"/>
        <v>282EPSIC3</v>
      </c>
      <c r="W114" s="413" t="str">
        <f t="shared" si="98"/>
        <v>282CCFC55</v>
      </c>
      <c r="X114" s="413" t="e">
        <f>CONCATENATE(AA115,#REF!)</f>
        <v>#REF!</v>
      </c>
      <c r="Y114" s="720" t="s">
        <v>78</v>
      </c>
      <c r="Z114" s="720" t="s">
        <v>237</v>
      </c>
      <c r="AA114" s="720">
        <v>209</v>
      </c>
      <c r="AB114" s="708">
        <f>IFERROR(VLOOKUP(A113,$AX$8:$BB$949,5,0),0)</f>
        <v>0</v>
      </c>
      <c r="AC114" s="708">
        <f>IFERROR(VLOOKUP(B113,$AX$8:$BB$949,5,0),0)</f>
        <v>0</v>
      </c>
      <c r="AD114" s="708">
        <f>IFERROR(VLOOKUP(C113,$AX$8:$BB$949,5,0),0)</f>
        <v>777</v>
      </c>
      <c r="AE114" s="708">
        <f>IFERROR(VLOOKUP(D113,$AX$8:$BB$949,5,0),0)</f>
        <v>0</v>
      </c>
      <c r="AF114" s="708">
        <f>IFERROR(VLOOKUP(E113,$AX$8:$BB$949,5,0),0)</f>
        <v>2308</v>
      </c>
      <c r="AG114" s="708">
        <f>IFERROR(VLOOKUP(F113,$AX$8:$BB$949,5,0),0)</f>
        <v>0</v>
      </c>
      <c r="AH114" s="708">
        <f>IFERROR(VLOOKUP(G113,$AX$8:$BB$949,5,0),0)</f>
        <v>0</v>
      </c>
      <c r="AI114" s="708">
        <f>IFERROR(VLOOKUP(H113,$AX$8:$BB$949,5,0),0)</f>
        <v>0</v>
      </c>
      <c r="AJ114" s="708">
        <f>IFERROR(VLOOKUP(I113,$AX$8:$BB$949,5,0),0)</f>
        <v>0</v>
      </c>
      <c r="AK114" s="708">
        <f>IFERROR(VLOOKUP(J113,$AX$8:$BB$949,5,0),0)</f>
        <v>0</v>
      </c>
      <c r="AL114" s="708">
        <f>IFERROR(VLOOKUP(K113,$AX$8:$BB$949,5,0),0)</f>
        <v>0</v>
      </c>
      <c r="AM114" s="708">
        <f>IFERROR(VLOOKUP(L113,$AX$8:$BB$949,5,0),0)</f>
        <v>0</v>
      </c>
      <c r="AN114" s="708">
        <f>IFERROR(VLOOKUP(M113,$AX$8:$BB$949,5,0),0)</f>
        <v>0</v>
      </c>
      <c r="AO114" s="708">
        <f>IFERROR(VLOOKUP(N113,$AX$8:$BB$949,5,0),0)</f>
        <v>0</v>
      </c>
      <c r="AP114" s="708">
        <f>IFERROR(VLOOKUP(O113,$AX$8:$BB$949,5,0),0)</f>
        <v>197</v>
      </c>
      <c r="AQ114" s="708">
        <f>IFERROR(VLOOKUP(P113,$AX$8:$BB$949,5,0),0)</f>
        <v>0</v>
      </c>
      <c r="AR114" s="708">
        <f>IFERROR(VLOOKUP(R113,$AX$8:$BB$949,5,0),0)</f>
        <v>3</v>
      </c>
      <c r="AS114" s="708">
        <f>IFERROR(VLOOKUP(S113,$AX$8:$BB$949,5,0),0)</f>
        <v>0</v>
      </c>
      <c r="AT114" s="708">
        <f>IFERROR(VLOOKUP(T113,$AX$8:$BB$949,5,0),0)</f>
        <v>0</v>
      </c>
      <c r="AU114" s="708">
        <f>IFERROR(VLOOKUP(V113,$AX$8:$BB$949,5,0),0)</f>
        <v>0</v>
      </c>
      <c r="AV114" s="708">
        <f>IFERROR(VLOOKUP(W113,$AX$8:$BB$949,5,0),0)</f>
        <v>0</v>
      </c>
      <c r="AW114" s="734">
        <f>SUM(AB114:AV114)</f>
        <v>3285</v>
      </c>
      <c r="AX114" s="419" t="str">
        <f t="shared" si="76"/>
        <v>475EPSIC3</v>
      </c>
      <c r="AY114" s="491" t="s">
        <v>274</v>
      </c>
      <c r="AZ114" s="493">
        <v>475</v>
      </c>
      <c r="BA114" s="491" t="s">
        <v>636</v>
      </c>
      <c r="BB114" s="492">
        <v>2</v>
      </c>
    </row>
    <row r="115" spans="1:54" ht="15" customHeight="1">
      <c r="A115" s="413" t="str">
        <f t="shared" si="78"/>
        <v>353EPS010</v>
      </c>
      <c r="B115" s="413" t="str">
        <f t="shared" si="79"/>
        <v>353EPS016</v>
      </c>
      <c r="C115" s="413" t="str">
        <f t="shared" si="80"/>
        <v>353EPS037</v>
      </c>
      <c r="D115" s="413" t="str">
        <f t="shared" si="81"/>
        <v>353EPS002</v>
      </c>
      <c r="E115" s="413" t="str">
        <f t="shared" si="82"/>
        <v>353EPS044</v>
      </c>
      <c r="F115" s="413" t="str">
        <f t="shared" si="83"/>
        <v>353EPS023</v>
      </c>
      <c r="G115" s="413" t="str">
        <f t="shared" si="84"/>
        <v>353EPS005</v>
      </c>
      <c r="H115" s="413" t="str">
        <f t="shared" si="85"/>
        <v>353EPS018</v>
      </c>
      <c r="I115" s="413" t="str">
        <f t="shared" si="86"/>
        <v>353EAS016</v>
      </c>
      <c r="J115" s="413" t="str">
        <f t="shared" si="87"/>
        <v>353EAS027</v>
      </c>
      <c r="K115" s="413" t="str">
        <f t="shared" si="88"/>
        <v>353EPS017</v>
      </c>
      <c r="L115" s="413" t="str">
        <f t="shared" si="89"/>
        <v>353EPS033</v>
      </c>
      <c r="M115" s="413" t="str">
        <f t="shared" si="90"/>
        <v>353EPS001</v>
      </c>
      <c r="N115" s="413" t="str">
        <f t="shared" si="91"/>
        <v>353EPS008</v>
      </c>
      <c r="O115" s="413" t="str">
        <f t="shared" si="92"/>
        <v>353EPS040</v>
      </c>
      <c r="P115" s="413" t="str">
        <f t="shared" si="93"/>
        <v>353ESSC24</v>
      </c>
      <c r="Q115" s="413" t="e">
        <f>CONCATENATE(AA116,#REF!)</f>
        <v>#REF!</v>
      </c>
      <c r="R115" s="413" t="str">
        <f t="shared" si="94"/>
        <v>353ESSC91</v>
      </c>
      <c r="S115" s="413" t="str">
        <f t="shared" si="95"/>
        <v>353ESSC02</v>
      </c>
      <c r="T115" s="413" t="str">
        <f t="shared" si="96"/>
        <v>353ESSC62</v>
      </c>
      <c r="U115" s="413" t="e">
        <f>CONCATENATE(AA116,#REF!)</f>
        <v>#REF!</v>
      </c>
      <c r="V115" s="413" t="str">
        <f t="shared" si="97"/>
        <v>353EPSIC3</v>
      </c>
      <c r="W115" s="413" t="str">
        <f t="shared" si="98"/>
        <v>353CCFC55</v>
      </c>
      <c r="X115" s="413" t="e">
        <f>CONCATENATE(AA116,#REF!)</f>
        <v>#REF!</v>
      </c>
      <c r="Y115" s="720" t="s">
        <v>80</v>
      </c>
      <c r="Z115" s="720" t="s">
        <v>237</v>
      </c>
      <c r="AA115" s="720">
        <v>282</v>
      </c>
      <c r="AB115" s="708">
        <f>IFERROR(VLOOKUP(A114,$AX$8:$BB$949,5,0),0)</f>
        <v>0</v>
      </c>
      <c r="AC115" s="708">
        <f>IFERROR(VLOOKUP(B114,$AX$8:$BB$949,5,0),0)</f>
        <v>0</v>
      </c>
      <c r="AD115" s="708">
        <f>IFERROR(VLOOKUP(C114,$AX$8:$BB$949,5,0),0)</f>
        <v>1817</v>
      </c>
      <c r="AE115" s="708">
        <f>IFERROR(VLOOKUP(D114,$AX$8:$BB$949,5,0),0)</f>
        <v>0</v>
      </c>
      <c r="AF115" s="708">
        <f>IFERROR(VLOOKUP(E114,$AX$8:$BB$949,5,0),0)</f>
        <v>4724</v>
      </c>
      <c r="AG115" s="708">
        <f>IFERROR(VLOOKUP(F114,$AX$8:$BB$949,5,0),0)</f>
        <v>0</v>
      </c>
      <c r="AH115" s="708">
        <f>IFERROR(VLOOKUP(G114,$AX$8:$BB$949,5,0),0)</f>
        <v>0</v>
      </c>
      <c r="AI115" s="708">
        <f>IFERROR(VLOOKUP(H114,$AX$8:$BB$949,5,0),0)</f>
        <v>0</v>
      </c>
      <c r="AJ115" s="708">
        <f>IFERROR(VLOOKUP(I114,$AX$8:$BB$949,5,0),0)</f>
        <v>1</v>
      </c>
      <c r="AK115" s="708">
        <f>IFERROR(VLOOKUP(J114,$AX$8:$BB$949,5,0),0)</f>
        <v>17</v>
      </c>
      <c r="AL115" s="708">
        <f>IFERROR(VLOOKUP(K114,$AX$8:$BB$949,5,0),0)</f>
        <v>0</v>
      </c>
      <c r="AM115" s="708">
        <f>IFERROR(VLOOKUP(L114,$AX$8:$BB$949,5,0),0)</f>
        <v>0</v>
      </c>
      <c r="AN115" s="708">
        <f>IFERROR(VLOOKUP(M114,$AX$8:$BB$949,5,0),0)</f>
        <v>0</v>
      </c>
      <c r="AO115" s="708">
        <f>IFERROR(VLOOKUP(N114,$AX$8:$BB$949,5,0),0)</f>
        <v>0</v>
      </c>
      <c r="AP115" s="708">
        <f>IFERROR(VLOOKUP(O114,$AX$8:$BB$949,5,0),0)</f>
        <v>929</v>
      </c>
      <c r="AQ115" s="708">
        <f>IFERROR(VLOOKUP(P114,$AX$8:$BB$949,5,0),0)</f>
        <v>0</v>
      </c>
      <c r="AR115" s="708">
        <f>IFERROR(VLOOKUP(R114,$AX$8:$BB$949,5,0),0)</f>
        <v>0</v>
      </c>
      <c r="AS115" s="708">
        <f>IFERROR(VLOOKUP(S114,$AX$8:$BB$949,5,0),0)</f>
        <v>0</v>
      </c>
      <c r="AT115" s="708">
        <f>IFERROR(VLOOKUP(T114,$AX$8:$BB$949,5,0),0)</f>
        <v>0</v>
      </c>
      <c r="AU115" s="708">
        <f>IFERROR(VLOOKUP(V114,$AX$8:$BB$949,5,0),0)</f>
        <v>0</v>
      </c>
      <c r="AV115" s="708">
        <f>IFERROR(VLOOKUP(W114,$AX$8:$BB$949,5,0),0)</f>
        <v>0</v>
      </c>
      <c r="AW115" s="734">
        <f>SUM(AB115:AV115)</f>
        <v>7488</v>
      </c>
      <c r="AX115" s="419" t="str">
        <f t="shared" si="76"/>
        <v>480EPS016</v>
      </c>
      <c r="AY115" s="491" t="s">
        <v>274</v>
      </c>
      <c r="AZ115" s="493">
        <v>480</v>
      </c>
      <c r="BA115" s="491" t="s">
        <v>199</v>
      </c>
      <c r="BB115" s="492">
        <v>1</v>
      </c>
    </row>
    <row r="116" spans="1:54" ht="15" customHeight="1">
      <c r="A116" s="413" t="str">
        <f t="shared" si="78"/>
        <v>364EPS010</v>
      </c>
      <c r="B116" s="413" t="str">
        <f t="shared" si="79"/>
        <v>364EPS016</v>
      </c>
      <c r="C116" s="413" t="str">
        <f t="shared" si="80"/>
        <v>364EPS037</v>
      </c>
      <c r="D116" s="413" t="str">
        <f t="shared" si="81"/>
        <v>364EPS002</v>
      </c>
      <c r="E116" s="413" t="str">
        <f t="shared" si="82"/>
        <v>364EPS044</v>
      </c>
      <c r="F116" s="413" t="str">
        <f t="shared" si="83"/>
        <v>364EPS023</v>
      </c>
      <c r="G116" s="413" t="str">
        <f t="shared" si="84"/>
        <v>364EPS005</v>
      </c>
      <c r="H116" s="413" t="str">
        <f t="shared" si="85"/>
        <v>364EPS018</v>
      </c>
      <c r="I116" s="413" t="str">
        <f t="shared" si="86"/>
        <v>364EAS016</v>
      </c>
      <c r="J116" s="413" t="str">
        <f t="shared" si="87"/>
        <v>364EAS027</v>
      </c>
      <c r="K116" s="413" t="str">
        <f t="shared" si="88"/>
        <v>364EPS017</v>
      </c>
      <c r="L116" s="413" t="str">
        <f t="shared" si="89"/>
        <v>364EPS033</v>
      </c>
      <c r="M116" s="413" t="str">
        <f t="shared" si="90"/>
        <v>364EPS001</v>
      </c>
      <c r="N116" s="413" t="str">
        <f t="shared" si="91"/>
        <v>364EPS008</v>
      </c>
      <c r="O116" s="413" t="str">
        <f t="shared" si="92"/>
        <v>364EPS040</v>
      </c>
      <c r="P116" s="413" t="str">
        <f t="shared" si="93"/>
        <v>364ESSC24</v>
      </c>
      <c r="Q116" s="413" t="e">
        <f>CONCATENATE(AA117,#REF!)</f>
        <v>#REF!</v>
      </c>
      <c r="R116" s="413" t="str">
        <f t="shared" si="94"/>
        <v>364ESSC91</v>
      </c>
      <c r="S116" s="413" t="str">
        <f t="shared" si="95"/>
        <v>364ESSC02</v>
      </c>
      <c r="T116" s="413" t="str">
        <f t="shared" si="96"/>
        <v>364ESSC62</v>
      </c>
      <c r="U116" s="413" t="e">
        <f>CONCATENATE(AA117,#REF!)</f>
        <v>#REF!</v>
      </c>
      <c r="V116" s="413" t="str">
        <f t="shared" si="97"/>
        <v>364EPSIC3</v>
      </c>
      <c r="W116" s="413" t="str">
        <f t="shared" si="98"/>
        <v>364CCFC55</v>
      </c>
      <c r="X116" s="413" t="e">
        <f>CONCATENATE(AA117,#REF!)</f>
        <v>#REF!</v>
      </c>
      <c r="Y116" s="720" t="s">
        <v>115</v>
      </c>
      <c r="Z116" s="720" t="s">
        <v>237</v>
      </c>
      <c r="AA116" s="720">
        <v>353</v>
      </c>
      <c r="AB116" s="708">
        <f>IFERROR(VLOOKUP(A115,$AX$8:$BB$949,5,0),0)</f>
        <v>0</v>
      </c>
      <c r="AC116" s="708">
        <f>IFERROR(VLOOKUP(B115,$AX$8:$BB$949,5,0),0)</f>
        <v>0</v>
      </c>
      <c r="AD116" s="708">
        <f>IFERROR(VLOOKUP(C115,$AX$8:$BB$949,5,0),0)</f>
        <v>428</v>
      </c>
      <c r="AE116" s="708">
        <f>IFERROR(VLOOKUP(D115,$AX$8:$BB$949,5,0),0)</f>
        <v>0</v>
      </c>
      <c r="AF116" s="708">
        <f>IFERROR(VLOOKUP(E115,$AX$8:$BB$949,5,0),0)</f>
        <v>348</v>
      </c>
      <c r="AG116" s="708">
        <f>IFERROR(VLOOKUP(F115,$AX$8:$BB$949,5,0),0)</f>
        <v>0</v>
      </c>
      <c r="AH116" s="708">
        <f>IFERROR(VLOOKUP(G115,$AX$8:$BB$949,5,0),0)</f>
        <v>0</v>
      </c>
      <c r="AI116" s="708">
        <f>IFERROR(VLOOKUP(H115,$AX$8:$BB$949,5,0),0)</f>
        <v>0</v>
      </c>
      <c r="AJ116" s="708">
        <f>IFERROR(VLOOKUP(I115,$AX$8:$BB$949,5,0),0)</f>
        <v>1</v>
      </c>
      <c r="AK116" s="708">
        <f>IFERROR(VLOOKUP(J115,$AX$8:$BB$949,5,0),0)</f>
        <v>0</v>
      </c>
      <c r="AL116" s="708">
        <f>IFERROR(VLOOKUP(K115,$AX$8:$BB$949,5,0),0)</f>
        <v>0</v>
      </c>
      <c r="AM116" s="708">
        <f>IFERROR(VLOOKUP(L115,$AX$8:$BB$949,5,0),0)</f>
        <v>0</v>
      </c>
      <c r="AN116" s="708">
        <f>IFERROR(VLOOKUP(M115,$AX$8:$BB$949,5,0),0)</f>
        <v>0</v>
      </c>
      <c r="AO116" s="708">
        <f>IFERROR(VLOOKUP(N115,$AX$8:$BB$949,5,0),0)</f>
        <v>0</v>
      </c>
      <c r="AP116" s="708">
        <f>IFERROR(VLOOKUP(O115,$AX$8:$BB$949,5,0),0)</f>
        <v>35</v>
      </c>
      <c r="AQ116" s="708">
        <f>IFERROR(VLOOKUP(P115,$AX$8:$BB$949,5,0),0)</f>
        <v>158</v>
      </c>
      <c r="AR116" s="708">
        <f>IFERROR(VLOOKUP(R115,$AX$8:$BB$949,5,0),0)</f>
        <v>0</v>
      </c>
      <c r="AS116" s="708">
        <f>IFERROR(VLOOKUP(S115,$AX$8:$BB$949,5,0),0)</f>
        <v>0</v>
      </c>
      <c r="AT116" s="708">
        <f>IFERROR(VLOOKUP(T115,$AX$8:$BB$949,5,0),0)</f>
        <v>0</v>
      </c>
      <c r="AU116" s="708">
        <f>IFERROR(VLOOKUP(V115,$AX$8:$BB$949,5,0),0)</f>
        <v>0</v>
      </c>
      <c r="AV116" s="708">
        <f>IFERROR(VLOOKUP(W115,$AX$8:$BB$949,5,0),0)</f>
        <v>0</v>
      </c>
      <c r="AW116" s="734">
        <f>SUM(AB116:AV116)</f>
        <v>970</v>
      </c>
      <c r="AX116" s="419" t="str">
        <f t="shared" si="76"/>
        <v>480EPS037</v>
      </c>
      <c r="AY116" s="491" t="s">
        <v>274</v>
      </c>
      <c r="AZ116" s="493">
        <v>480</v>
      </c>
      <c r="BA116" s="491" t="s">
        <v>203</v>
      </c>
      <c r="BB116" s="492">
        <v>614</v>
      </c>
    </row>
    <row r="117" spans="1:54" ht="15" customHeight="1">
      <c r="A117" s="413" t="str">
        <f t="shared" si="78"/>
        <v>368EPS010</v>
      </c>
      <c r="B117" s="413" t="str">
        <f t="shared" si="79"/>
        <v>368EPS016</v>
      </c>
      <c r="C117" s="413" t="str">
        <f t="shared" si="80"/>
        <v>368EPS037</v>
      </c>
      <c r="D117" s="413" t="str">
        <f t="shared" si="81"/>
        <v>368EPS002</v>
      </c>
      <c r="E117" s="413" t="str">
        <f t="shared" si="82"/>
        <v>368EPS044</v>
      </c>
      <c r="F117" s="413" t="str">
        <f t="shared" si="83"/>
        <v>368EPS023</v>
      </c>
      <c r="G117" s="413" t="str">
        <f t="shared" si="84"/>
        <v>368EPS005</v>
      </c>
      <c r="H117" s="413" t="str">
        <f t="shared" si="85"/>
        <v>368EPS018</v>
      </c>
      <c r="I117" s="413" t="str">
        <f t="shared" si="86"/>
        <v>368EAS016</v>
      </c>
      <c r="J117" s="413" t="str">
        <f t="shared" si="87"/>
        <v>368EAS027</v>
      </c>
      <c r="K117" s="413" t="str">
        <f t="shared" si="88"/>
        <v>368EPS017</v>
      </c>
      <c r="L117" s="413" t="str">
        <f t="shared" si="89"/>
        <v>368EPS033</v>
      </c>
      <c r="M117" s="413" t="str">
        <f t="shared" si="90"/>
        <v>368EPS001</v>
      </c>
      <c r="N117" s="413" t="str">
        <f t="shared" si="91"/>
        <v>368EPS008</v>
      </c>
      <c r="O117" s="413" t="str">
        <f t="shared" si="92"/>
        <v>368EPS040</v>
      </c>
      <c r="P117" s="413" t="str">
        <f t="shared" si="93"/>
        <v>368ESSC24</v>
      </c>
      <c r="Q117" s="413" t="e">
        <f>CONCATENATE(AA118,#REF!)</f>
        <v>#REF!</v>
      </c>
      <c r="R117" s="413" t="str">
        <f t="shared" si="94"/>
        <v>368ESSC91</v>
      </c>
      <c r="S117" s="413" t="str">
        <f t="shared" si="95"/>
        <v>368ESSC02</v>
      </c>
      <c r="T117" s="413" t="str">
        <f t="shared" si="96"/>
        <v>368ESSC62</v>
      </c>
      <c r="U117" s="413" t="e">
        <f>CONCATENATE(AA118,#REF!)</f>
        <v>#REF!</v>
      </c>
      <c r="V117" s="413" t="str">
        <f t="shared" si="97"/>
        <v>368EPSIC3</v>
      </c>
      <c r="W117" s="413" t="str">
        <f t="shared" si="98"/>
        <v>368CCFC55</v>
      </c>
      <c r="X117" s="413" t="e">
        <f>CONCATENATE(AA118,#REF!)</f>
        <v>#REF!</v>
      </c>
      <c r="Y117" s="720" t="s">
        <v>18</v>
      </c>
      <c r="Z117" s="720" t="s">
        <v>237</v>
      </c>
      <c r="AA117" s="720">
        <v>364</v>
      </c>
      <c r="AB117" s="708">
        <f>IFERROR(VLOOKUP(A116,$AX$8:$BB$949,5,0),0)</f>
        <v>0</v>
      </c>
      <c r="AC117" s="708">
        <f>IFERROR(VLOOKUP(B116,$AX$8:$BB$949,5,0),0)</f>
        <v>0</v>
      </c>
      <c r="AD117" s="708">
        <f>IFERROR(VLOOKUP(C116,$AX$8:$BB$949,5,0),0)</f>
        <v>1457</v>
      </c>
      <c r="AE117" s="708">
        <f>IFERROR(VLOOKUP(D116,$AX$8:$BB$949,5,0),0)</f>
        <v>0</v>
      </c>
      <c r="AF117" s="708">
        <f>IFERROR(VLOOKUP(E116,$AX$8:$BB$949,5,0),0)</f>
        <v>1516</v>
      </c>
      <c r="AG117" s="708">
        <f>IFERROR(VLOOKUP(F116,$AX$8:$BB$949,5,0),0)</f>
        <v>0</v>
      </c>
      <c r="AH117" s="708">
        <f>IFERROR(VLOOKUP(G116,$AX$8:$BB$949,5,0),0)</f>
        <v>1</v>
      </c>
      <c r="AI117" s="708">
        <f>IFERROR(VLOOKUP(H116,$AX$8:$BB$949,5,0),0)</f>
        <v>0</v>
      </c>
      <c r="AJ117" s="708">
        <f>IFERROR(VLOOKUP(I116,$AX$8:$BB$949,5,0),0)</f>
        <v>0</v>
      </c>
      <c r="AK117" s="708">
        <f>IFERROR(VLOOKUP(J116,$AX$8:$BB$949,5,0),0)</f>
        <v>0</v>
      </c>
      <c r="AL117" s="708">
        <f>IFERROR(VLOOKUP(K116,$AX$8:$BB$949,5,0),0)</f>
        <v>0</v>
      </c>
      <c r="AM117" s="708">
        <f>IFERROR(VLOOKUP(L116,$AX$8:$BB$949,5,0),0)</f>
        <v>0</v>
      </c>
      <c r="AN117" s="708">
        <f>IFERROR(VLOOKUP(M116,$AX$8:$BB$949,5,0),0)</f>
        <v>0</v>
      </c>
      <c r="AO117" s="708">
        <f>IFERROR(VLOOKUP(N116,$AX$8:$BB$949,5,0),0)</f>
        <v>0</v>
      </c>
      <c r="AP117" s="708">
        <f>IFERROR(VLOOKUP(O116,$AX$8:$BB$949,5,0),0)</f>
        <v>296</v>
      </c>
      <c r="AQ117" s="708">
        <f>IFERROR(VLOOKUP(P116,$AX$8:$BB$949,5,0),0)</f>
        <v>0</v>
      </c>
      <c r="AR117" s="708">
        <f>IFERROR(VLOOKUP(R116,$AX$8:$BB$949,5,0),0)</f>
        <v>0</v>
      </c>
      <c r="AS117" s="708">
        <f>IFERROR(VLOOKUP(S116,$AX$8:$BB$949,5,0),0)</f>
        <v>0</v>
      </c>
      <c r="AT117" s="708">
        <f>IFERROR(VLOOKUP(T116,$AX$8:$BB$949,5,0),0)</f>
        <v>0</v>
      </c>
      <c r="AU117" s="708">
        <f>IFERROR(VLOOKUP(V116,$AX$8:$BB$949,5,0),0)</f>
        <v>7</v>
      </c>
      <c r="AV117" s="708">
        <f>IFERROR(VLOOKUP(W116,$AX$8:$BB$949,5,0),0)</f>
        <v>0</v>
      </c>
      <c r="AW117" s="734">
        <f>SUM(AB117:AV117)</f>
        <v>3277</v>
      </c>
      <c r="AX117" s="419" t="str">
        <f t="shared" si="76"/>
        <v>480EPS040</v>
      </c>
      <c r="AY117" s="491" t="s">
        <v>274</v>
      </c>
      <c r="AZ117" s="493">
        <v>480</v>
      </c>
      <c r="BA117" s="491" t="s">
        <v>891</v>
      </c>
      <c r="BB117" s="492">
        <v>160</v>
      </c>
    </row>
    <row r="118" spans="1:54" ht="15" customHeight="1">
      <c r="A118" s="413" t="str">
        <f t="shared" si="78"/>
        <v>390EPS010</v>
      </c>
      <c r="B118" s="413" t="str">
        <f t="shared" si="79"/>
        <v>390EPS016</v>
      </c>
      <c r="C118" s="413" t="str">
        <f t="shared" si="80"/>
        <v>390EPS037</v>
      </c>
      <c r="D118" s="413" t="str">
        <f t="shared" si="81"/>
        <v>390EPS002</v>
      </c>
      <c r="E118" s="413" t="str">
        <f t="shared" si="82"/>
        <v>390EPS044</v>
      </c>
      <c r="F118" s="413" t="str">
        <f t="shared" si="83"/>
        <v>390EPS023</v>
      </c>
      <c r="G118" s="413" t="str">
        <f t="shared" si="84"/>
        <v>390EPS005</v>
      </c>
      <c r="H118" s="413" t="str">
        <f t="shared" si="85"/>
        <v>390EPS018</v>
      </c>
      <c r="I118" s="413" t="str">
        <f t="shared" si="86"/>
        <v>390EAS016</v>
      </c>
      <c r="J118" s="413" t="str">
        <f t="shared" si="87"/>
        <v>390EAS027</v>
      </c>
      <c r="K118" s="413" t="str">
        <f t="shared" si="88"/>
        <v>390EPS017</v>
      </c>
      <c r="L118" s="413" t="str">
        <f t="shared" si="89"/>
        <v>390EPS033</v>
      </c>
      <c r="M118" s="413" t="str">
        <f t="shared" si="90"/>
        <v>390EPS001</v>
      </c>
      <c r="N118" s="413" t="str">
        <f t="shared" si="91"/>
        <v>390EPS008</v>
      </c>
      <c r="O118" s="413" t="str">
        <f t="shared" si="92"/>
        <v>390EPS040</v>
      </c>
      <c r="P118" s="413" t="str">
        <f t="shared" si="93"/>
        <v>390ESSC24</v>
      </c>
      <c r="Q118" s="413" t="e">
        <f>CONCATENATE(AA119,#REF!)</f>
        <v>#REF!</v>
      </c>
      <c r="R118" s="413" t="str">
        <f t="shared" si="94"/>
        <v>390ESSC91</v>
      </c>
      <c r="S118" s="413" t="str">
        <f t="shared" si="95"/>
        <v>390ESSC02</v>
      </c>
      <c r="T118" s="413" t="str">
        <f t="shared" si="96"/>
        <v>390ESSC62</v>
      </c>
      <c r="U118" s="413" t="e">
        <f>CONCATENATE(AA119,#REF!)</f>
        <v>#REF!</v>
      </c>
      <c r="V118" s="413" t="str">
        <f t="shared" si="97"/>
        <v>390EPSIC3</v>
      </c>
      <c r="W118" s="413" t="str">
        <f t="shared" si="98"/>
        <v>390CCFC55</v>
      </c>
      <c r="X118" s="413" t="e">
        <f>CONCATENATE(AA119,#REF!)</f>
        <v>#REF!</v>
      </c>
      <c r="Y118" s="720" t="s">
        <v>111</v>
      </c>
      <c r="Z118" s="720" t="s">
        <v>237</v>
      </c>
      <c r="AA118" s="720">
        <v>368</v>
      </c>
      <c r="AB118" s="708">
        <f>IFERROR(VLOOKUP(A117,$AX$8:$BB$949,5,0),0)</f>
        <v>0</v>
      </c>
      <c r="AC118" s="708">
        <f>IFERROR(VLOOKUP(B117,$AX$8:$BB$949,5,0),0)</f>
        <v>1</v>
      </c>
      <c r="AD118" s="708">
        <f>IFERROR(VLOOKUP(C117,$AX$8:$BB$949,5,0),0)</f>
        <v>1873</v>
      </c>
      <c r="AE118" s="708">
        <f>IFERROR(VLOOKUP(D117,$AX$8:$BB$949,5,0),0)</f>
        <v>1</v>
      </c>
      <c r="AF118" s="708">
        <f>IFERROR(VLOOKUP(E117,$AX$8:$BB$949,5,0),0)</f>
        <v>1460</v>
      </c>
      <c r="AG118" s="708">
        <f>IFERROR(VLOOKUP(F117,$AX$8:$BB$949,5,0),0)</f>
        <v>0</v>
      </c>
      <c r="AH118" s="708">
        <f>IFERROR(VLOOKUP(G117,$AX$8:$BB$949,5,0),0)</f>
        <v>0</v>
      </c>
      <c r="AI118" s="708">
        <f>IFERROR(VLOOKUP(H117,$AX$8:$BB$949,5,0),0)</f>
        <v>1</v>
      </c>
      <c r="AJ118" s="708">
        <f>IFERROR(VLOOKUP(I117,$AX$8:$BB$949,5,0),0)</f>
        <v>0</v>
      </c>
      <c r="AK118" s="708">
        <f>IFERROR(VLOOKUP(J117,$AX$8:$BB$949,5,0),0)</f>
        <v>0</v>
      </c>
      <c r="AL118" s="708">
        <f>IFERROR(VLOOKUP(K117,$AX$8:$BB$949,5,0),0)</f>
        <v>0</v>
      </c>
      <c r="AM118" s="708">
        <f>IFERROR(VLOOKUP(L117,$AX$8:$BB$949,5,0),0)</f>
        <v>0</v>
      </c>
      <c r="AN118" s="708">
        <f>IFERROR(VLOOKUP(M117,$AX$8:$BB$949,5,0),0)</f>
        <v>0</v>
      </c>
      <c r="AO118" s="708">
        <f>IFERROR(VLOOKUP(N117,$AX$8:$BB$949,5,0),0)</f>
        <v>0</v>
      </c>
      <c r="AP118" s="708">
        <f>IFERROR(VLOOKUP(O117,$AX$8:$BB$949,5,0),0)</f>
        <v>0</v>
      </c>
      <c r="AQ118" s="708">
        <f>IFERROR(VLOOKUP(P117,$AX$8:$BB$949,5,0),0)</f>
        <v>341</v>
      </c>
      <c r="AR118" s="708">
        <f>IFERROR(VLOOKUP(R117,$AX$8:$BB$949,5,0),0)</f>
        <v>0</v>
      </c>
      <c r="AS118" s="708">
        <f>IFERROR(VLOOKUP(S117,$AX$8:$BB$949,5,0),0)</f>
        <v>0</v>
      </c>
      <c r="AT118" s="708">
        <f>IFERROR(VLOOKUP(T117,$AX$8:$BB$949,5,0),0)</f>
        <v>0</v>
      </c>
      <c r="AU118" s="708">
        <f>IFERROR(VLOOKUP(V117,$AX$8:$BB$949,5,0),0)</f>
        <v>0</v>
      </c>
      <c r="AV118" s="708">
        <f>IFERROR(VLOOKUP(W117,$AX$8:$BB$949,5,0),0)</f>
        <v>0</v>
      </c>
      <c r="AW118" s="734">
        <f>SUM(AB118:AV118)</f>
        <v>3677</v>
      </c>
      <c r="AX118" s="419" t="str">
        <f t="shared" si="76"/>
        <v>480EPS044</v>
      </c>
      <c r="AY118" s="491" t="s">
        <v>274</v>
      </c>
      <c r="AZ118" s="493">
        <v>480</v>
      </c>
      <c r="BA118" s="491" t="s">
        <v>1071</v>
      </c>
      <c r="BB118" s="492">
        <v>1346</v>
      </c>
    </row>
    <row r="119" spans="1:54" ht="15" customHeight="1">
      <c r="A119" s="413" t="str">
        <f t="shared" si="78"/>
        <v>467EPS010</v>
      </c>
      <c r="B119" s="413" t="str">
        <f t="shared" si="79"/>
        <v>467EPS016</v>
      </c>
      <c r="C119" s="413" t="str">
        <f t="shared" si="80"/>
        <v>467EPS037</v>
      </c>
      <c r="D119" s="413" t="str">
        <f t="shared" si="81"/>
        <v>467EPS002</v>
      </c>
      <c r="E119" s="413" t="str">
        <f t="shared" si="82"/>
        <v>467EPS044</v>
      </c>
      <c r="F119" s="413" t="str">
        <f t="shared" si="83"/>
        <v>467EPS023</v>
      </c>
      <c r="G119" s="413" t="str">
        <f t="shared" si="84"/>
        <v>467EPS005</v>
      </c>
      <c r="H119" s="413" t="str">
        <f t="shared" si="85"/>
        <v>467EPS018</v>
      </c>
      <c r="I119" s="413" t="str">
        <f t="shared" si="86"/>
        <v>467EAS016</v>
      </c>
      <c r="J119" s="413" t="str">
        <f t="shared" si="87"/>
        <v>467EAS027</v>
      </c>
      <c r="K119" s="413" t="str">
        <f t="shared" si="88"/>
        <v>467EPS017</v>
      </c>
      <c r="L119" s="413" t="str">
        <f t="shared" si="89"/>
        <v>467EPS033</v>
      </c>
      <c r="M119" s="413" t="str">
        <f t="shared" si="90"/>
        <v>467EPS001</v>
      </c>
      <c r="N119" s="413" t="str">
        <f t="shared" si="91"/>
        <v>467EPS008</v>
      </c>
      <c r="O119" s="413" t="str">
        <f t="shared" si="92"/>
        <v>467EPS040</v>
      </c>
      <c r="P119" s="413" t="str">
        <f t="shared" si="93"/>
        <v>467ESSC24</v>
      </c>
      <c r="Q119" s="413" t="e">
        <f>CONCATENATE(AA120,#REF!)</f>
        <v>#REF!</v>
      </c>
      <c r="R119" s="413" t="str">
        <f t="shared" si="94"/>
        <v>467ESSC91</v>
      </c>
      <c r="S119" s="413" t="str">
        <f t="shared" si="95"/>
        <v>467ESSC02</v>
      </c>
      <c r="T119" s="413" t="str">
        <f t="shared" si="96"/>
        <v>467ESSC62</v>
      </c>
      <c r="U119" s="413" t="e">
        <f>CONCATENATE(AA120,#REF!)</f>
        <v>#REF!</v>
      </c>
      <c r="V119" s="413" t="str">
        <f t="shared" si="97"/>
        <v>467EPSIC3</v>
      </c>
      <c r="W119" s="413" t="str">
        <f t="shared" si="98"/>
        <v>467CCFC55</v>
      </c>
      <c r="X119" s="413" t="e">
        <f>CONCATENATE(AA120,#REF!)</f>
        <v>#REF!</v>
      </c>
      <c r="Y119" s="720" t="s">
        <v>19</v>
      </c>
      <c r="Z119" s="720" t="s">
        <v>237</v>
      </c>
      <c r="AA119" s="720">
        <v>390</v>
      </c>
      <c r="AB119" s="708">
        <f>IFERROR(VLOOKUP(A118,$AX$8:$BB$949,5,0),0)</f>
        <v>0</v>
      </c>
      <c r="AC119" s="708">
        <f>IFERROR(VLOOKUP(B118,$AX$8:$BB$949,5,0),0)</f>
        <v>0</v>
      </c>
      <c r="AD119" s="708">
        <f>IFERROR(VLOOKUP(C118,$AX$8:$BB$949,5,0),0)</f>
        <v>1788</v>
      </c>
      <c r="AE119" s="708">
        <f>IFERROR(VLOOKUP(D118,$AX$8:$BB$949,5,0),0)</f>
        <v>0</v>
      </c>
      <c r="AF119" s="708">
        <f>IFERROR(VLOOKUP(E118,$AX$8:$BB$949,5,0),0)</f>
        <v>1034</v>
      </c>
      <c r="AG119" s="708">
        <f>IFERROR(VLOOKUP(F118,$AX$8:$BB$949,5,0),0)</f>
        <v>0</v>
      </c>
      <c r="AH119" s="708">
        <f>IFERROR(VLOOKUP(G118,$AX$8:$BB$949,5,0),0)</f>
        <v>0</v>
      </c>
      <c r="AI119" s="708">
        <f>IFERROR(VLOOKUP(H118,$AX$8:$BB$949,5,0),0)</f>
        <v>0</v>
      </c>
      <c r="AJ119" s="708">
        <f>IFERROR(VLOOKUP(I118,$AX$8:$BB$949,5,0),0)</f>
        <v>0</v>
      </c>
      <c r="AK119" s="708">
        <f>IFERROR(VLOOKUP(J118,$AX$8:$BB$949,5,0),0)</f>
        <v>0</v>
      </c>
      <c r="AL119" s="708">
        <f>IFERROR(VLOOKUP(K118,$AX$8:$BB$949,5,0),0)</f>
        <v>0</v>
      </c>
      <c r="AM119" s="708">
        <f>IFERROR(VLOOKUP(L118,$AX$8:$BB$949,5,0),0)</f>
        <v>0</v>
      </c>
      <c r="AN119" s="708">
        <f>IFERROR(VLOOKUP(M118,$AX$8:$BB$949,5,0),0)</f>
        <v>0</v>
      </c>
      <c r="AO119" s="708">
        <f>IFERROR(VLOOKUP(N118,$AX$8:$BB$949,5,0),0)</f>
        <v>0</v>
      </c>
      <c r="AP119" s="708">
        <f>IFERROR(VLOOKUP(O118,$AX$8:$BB$949,5,0),0)</f>
        <v>486</v>
      </c>
      <c r="AQ119" s="708">
        <f>IFERROR(VLOOKUP(P118,$AX$8:$BB$949,5,0),0)</f>
        <v>0</v>
      </c>
      <c r="AR119" s="708">
        <f>IFERROR(VLOOKUP(R118,$AX$8:$BB$949,5,0),0)</f>
        <v>0</v>
      </c>
      <c r="AS119" s="708">
        <f>IFERROR(VLOOKUP(S118,$AX$8:$BB$949,5,0),0)</f>
        <v>0</v>
      </c>
      <c r="AT119" s="708">
        <f>IFERROR(VLOOKUP(T118,$AX$8:$BB$949,5,0),0)</f>
        <v>0</v>
      </c>
      <c r="AU119" s="708">
        <f>IFERROR(VLOOKUP(V118,$AX$8:$BB$949,5,0),0)</f>
        <v>0</v>
      </c>
      <c r="AV119" s="708">
        <f>IFERROR(VLOOKUP(W118,$AX$8:$BB$949,5,0),0)</f>
        <v>0</v>
      </c>
      <c r="AW119" s="734">
        <f>SUM(AB119:AV119)</f>
        <v>3308</v>
      </c>
      <c r="AX119" s="419" t="str">
        <f t="shared" si="76"/>
        <v>480EPSIC3</v>
      </c>
      <c r="AY119" s="491" t="s">
        <v>274</v>
      </c>
      <c r="AZ119" s="493">
        <v>480</v>
      </c>
      <c r="BA119" s="491" t="s">
        <v>636</v>
      </c>
      <c r="BB119" s="492">
        <v>6</v>
      </c>
    </row>
    <row r="120" spans="1:54" ht="15" customHeight="1">
      <c r="A120" s="413" t="str">
        <f t="shared" si="78"/>
        <v>576EPS010</v>
      </c>
      <c r="B120" s="413" t="str">
        <f t="shared" si="79"/>
        <v>576EPS016</v>
      </c>
      <c r="C120" s="413" t="str">
        <f t="shared" si="80"/>
        <v>576EPS037</v>
      </c>
      <c r="D120" s="413" t="str">
        <f t="shared" si="81"/>
        <v>576EPS002</v>
      </c>
      <c r="E120" s="413" t="str">
        <f t="shared" si="82"/>
        <v>576EPS044</v>
      </c>
      <c r="F120" s="413" t="str">
        <f t="shared" si="83"/>
        <v>576EPS023</v>
      </c>
      <c r="G120" s="413" t="str">
        <f t="shared" si="84"/>
        <v>576EPS005</v>
      </c>
      <c r="H120" s="413" t="str">
        <f t="shared" si="85"/>
        <v>576EPS018</v>
      </c>
      <c r="I120" s="413" t="str">
        <f t="shared" si="86"/>
        <v>576EAS016</v>
      </c>
      <c r="J120" s="413" t="str">
        <f t="shared" si="87"/>
        <v>576EAS027</v>
      </c>
      <c r="K120" s="413" t="str">
        <f t="shared" si="88"/>
        <v>576EPS017</v>
      </c>
      <c r="L120" s="413" t="str">
        <f t="shared" si="89"/>
        <v>576EPS033</v>
      </c>
      <c r="M120" s="413" t="str">
        <f t="shared" si="90"/>
        <v>576EPS001</v>
      </c>
      <c r="N120" s="413" t="str">
        <f t="shared" si="91"/>
        <v>576EPS008</v>
      </c>
      <c r="O120" s="413" t="str">
        <f t="shared" si="92"/>
        <v>576EPS040</v>
      </c>
      <c r="P120" s="413" t="str">
        <f t="shared" si="93"/>
        <v>576ESSC24</v>
      </c>
      <c r="Q120" s="413" t="e">
        <f>CONCATENATE(AA121,#REF!)</f>
        <v>#REF!</v>
      </c>
      <c r="R120" s="413" t="str">
        <f t="shared" si="94"/>
        <v>576ESSC91</v>
      </c>
      <c r="S120" s="413" t="str">
        <f t="shared" si="95"/>
        <v>576ESSC02</v>
      </c>
      <c r="T120" s="413" t="str">
        <f t="shared" si="96"/>
        <v>576ESSC62</v>
      </c>
      <c r="U120" s="413" t="e">
        <f>CONCATENATE(AA121,#REF!)</f>
        <v>#REF!</v>
      </c>
      <c r="V120" s="413" t="str">
        <f t="shared" si="97"/>
        <v>576EPSIC3</v>
      </c>
      <c r="W120" s="413" t="str">
        <f t="shared" si="98"/>
        <v>576CCFC55</v>
      </c>
      <c r="X120" s="413" t="e">
        <f>CONCATENATE(AA121,#REF!)</f>
        <v>#REF!</v>
      </c>
      <c r="Y120" s="720" t="s">
        <v>86</v>
      </c>
      <c r="Z120" s="720" t="s">
        <v>237</v>
      </c>
      <c r="AA120" s="720">
        <v>467</v>
      </c>
      <c r="AB120" s="708">
        <f>IFERROR(VLOOKUP(A119,$AX$8:$BB$949,5,0),0)</f>
        <v>0</v>
      </c>
      <c r="AC120" s="708">
        <f>IFERROR(VLOOKUP(B119,$AX$8:$BB$949,5,0),0)</f>
        <v>0</v>
      </c>
      <c r="AD120" s="708">
        <f>IFERROR(VLOOKUP(C119,$AX$8:$BB$949,5,0),0)</f>
        <v>623</v>
      </c>
      <c r="AE120" s="708">
        <f>IFERROR(VLOOKUP(D119,$AX$8:$BB$949,5,0),0)</f>
        <v>0</v>
      </c>
      <c r="AF120" s="708">
        <f>IFERROR(VLOOKUP(E119,$AX$8:$BB$949,5,0),0)</f>
        <v>153</v>
      </c>
      <c r="AG120" s="708">
        <f>IFERROR(VLOOKUP(F119,$AX$8:$BB$949,5,0),0)</f>
        <v>0</v>
      </c>
      <c r="AH120" s="708">
        <f>IFERROR(VLOOKUP(G119,$AX$8:$BB$949,5,0),0)</f>
        <v>0</v>
      </c>
      <c r="AI120" s="708">
        <f>IFERROR(VLOOKUP(H119,$AX$8:$BB$949,5,0),0)</f>
        <v>0</v>
      </c>
      <c r="AJ120" s="708">
        <f>IFERROR(VLOOKUP(I119,$AX$8:$BB$949,5,0),0)</f>
        <v>0</v>
      </c>
      <c r="AK120" s="708">
        <f>IFERROR(VLOOKUP(J119,$AX$8:$BB$949,5,0),0)</f>
        <v>0</v>
      </c>
      <c r="AL120" s="708">
        <f>IFERROR(VLOOKUP(K119,$AX$8:$BB$949,5,0),0)</f>
        <v>0</v>
      </c>
      <c r="AM120" s="708">
        <f>IFERROR(VLOOKUP(L119,$AX$8:$BB$949,5,0),0)</f>
        <v>0</v>
      </c>
      <c r="AN120" s="708">
        <f>IFERROR(VLOOKUP(M119,$AX$8:$BB$949,5,0),0)</f>
        <v>0</v>
      </c>
      <c r="AO120" s="708">
        <f>IFERROR(VLOOKUP(N119,$AX$8:$BB$949,5,0),0)</f>
        <v>0</v>
      </c>
      <c r="AP120" s="708">
        <f>IFERROR(VLOOKUP(O119,$AX$8:$BB$949,5,0),0)</f>
        <v>50</v>
      </c>
      <c r="AQ120" s="708">
        <f>IFERROR(VLOOKUP(P119,$AX$8:$BB$949,5,0),0)</f>
        <v>0</v>
      </c>
      <c r="AR120" s="708">
        <f>IFERROR(VLOOKUP(R119,$AX$8:$BB$949,5,0),0)</f>
        <v>0</v>
      </c>
      <c r="AS120" s="708">
        <f>IFERROR(VLOOKUP(S119,$AX$8:$BB$949,5,0),0)</f>
        <v>0</v>
      </c>
      <c r="AT120" s="708">
        <f>IFERROR(VLOOKUP(T119,$AX$8:$BB$949,5,0),0)</f>
        <v>0</v>
      </c>
      <c r="AU120" s="708">
        <f>IFERROR(VLOOKUP(V119,$AX$8:$BB$949,5,0),0)</f>
        <v>0</v>
      </c>
      <c r="AV120" s="708">
        <f>IFERROR(VLOOKUP(W119,$AX$8:$BB$949,5,0),0)</f>
        <v>0</v>
      </c>
      <c r="AW120" s="734">
        <f>SUM(AB120:AV120)</f>
        <v>826</v>
      </c>
      <c r="AX120" s="419" t="str">
        <f t="shared" si="76"/>
        <v>480ESSC02</v>
      </c>
      <c r="AY120" s="491" t="s">
        <v>274</v>
      </c>
      <c r="AZ120" s="493">
        <v>480</v>
      </c>
      <c r="BA120" s="491" t="s">
        <v>650</v>
      </c>
      <c r="BB120" s="492">
        <v>10</v>
      </c>
    </row>
    <row r="121" spans="1:54" ht="15" customHeight="1">
      <c r="A121" s="413" t="str">
        <f t="shared" si="78"/>
        <v>642EPS010</v>
      </c>
      <c r="B121" s="413" t="str">
        <f t="shared" si="79"/>
        <v>642EPS016</v>
      </c>
      <c r="C121" s="413" t="str">
        <f t="shared" si="80"/>
        <v>642EPS037</v>
      </c>
      <c r="D121" s="413" t="str">
        <f t="shared" si="81"/>
        <v>642EPS002</v>
      </c>
      <c r="E121" s="413" t="str">
        <f t="shared" si="82"/>
        <v>642EPS044</v>
      </c>
      <c r="F121" s="413" t="str">
        <f t="shared" si="83"/>
        <v>642EPS023</v>
      </c>
      <c r="G121" s="413" t="str">
        <f t="shared" si="84"/>
        <v>642EPS005</v>
      </c>
      <c r="H121" s="413" t="str">
        <f t="shared" si="85"/>
        <v>642EPS018</v>
      </c>
      <c r="I121" s="413" t="str">
        <f t="shared" si="86"/>
        <v>642EAS016</v>
      </c>
      <c r="J121" s="413" t="str">
        <f t="shared" si="87"/>
        <v>642EAS027</v>
      </c>
      <c r="K121" s="413" t="str">
        <f t="shared" si="88"/>
        <v>642EPS017</v>
      </c>
      <c r="L121" s="413" t="str">
        <f t="shared" si="89"/>
        <v>642EPS033</v>
      </c>
      <c r="M121" s="413" t="str">
        <f t="shared" si="90"/>
        <v>642EPS001</v>
      </c>
      <c r="N121" s="413" t="str">
        <f t="shared" si="91"/>
        <v>642EPS008</v>
      </c>
      <c r="O121" s="413" t="str">
        <f t="shared" si="92"/>
        <v>642EPS040</v>
      </c>
      <c r="P121" s="413" t="str">
        <f t="shared" si="93"/>
        <v>642ESSC24</v>
      </c>
      <c r="Q121" s="413" t="e">
        <f>CONCATENATE(AA122,#REF!)</f>
        <v>#REF!</v>
      </c>
      <c r="R121" s="413" t="str">
        <f t="shared" si="94"/>
        <v>642ESSC91</v>
      </c>
      <c r="S121" s="413" t="str">
        <f t="shared" si="95"/>
        <v>642ESSC02</v>
      </c>
      <c r="T121" s="413" t="str">
        <f t="shared" si="96"/>
        <v>642ESSC62</v>
      </c>
      <c r="U121" s="413" t="e">
        <f>CONCATENATE(AA122,#REF!)</f>
        <v>#REF!</v>
      </c>
      <c r="V121" s="413" t="str">
        <f t="shared" si="97"/>
        <v>642EPSIC3</v>
      </c>
      <c r="W121" s="413" t="str">
        <f t="shared" si="98"/>
        <v>642CCFC55</v>
      </c>
      <c r="X121" s="413" t="e">
        <f>CONCATENATE(AA122,#REF!)</f>
        <v>#REF!</v>
      </c>
      <c r="Y121" s="720" t="s">
        <v>90</v>
      </c>
      <c r="Z121" s="720" t="s">
        <v>237</v>
      </c>
      <c r="AA121" s="720">
        <v>576</v>
      </c>
      <c r="AB121" s="708">
        <f>IFERROR(VLOOKUP(A120,$AX$8:$BB$949,5,0),0)</f>
        <v>0</v>
      </c>
      <c r="AC121" s="708">
        <f>IFERROR(VLOOKUP(B120,$AX$8:$BB$949,5,0),0)</f>
        <v>0</v>
      </c>
      <c r="AD121" s="708">
        <f>IFERROR(VLOOKUP(C120,$AX$8:$BB$949,5,0),0)</f>
        <v>248</v>
      </c>
      <c r="AE121" s="708">
        <f>IFERROR(VLOOKUP(D120,$AX$8:$BB$949,5,0),0)</f>
        <v>0</v>
      </c>
      <c r="AF121" s="708">
        <f>IFERROR(VLOOKUP(E120,$AX$8:$BB$949,5,0),0)</f>
        <v>761</v>
      </c>
      <c r="AG121" s="708">
        <f>IFERROR(VLOOKUP(F120,$AX$8:$BB$949,5,0),0)</f>
        <v>0</v>
      </c>
      <c r="AH121" s="708">
        <f>IFERROR(VLOOKUP(G120,$AX$8:$BB$949,5,0),0)</f>
        <v>0</v>
      </c>
      <c r="AI121" s="708">
        <f>IFERROR(VLOOKUP(H120,$AX$8:$BB$949,5,0),0)</f>
        <v>0</v>
      </c>
      <c r="AJ121" s="708">
        <f>IFERROR(VLOOKUP(I120,$AX$8:$BB$949,5,0),0)</f>
        <v>0</v>
      </c>
      <c r="AK121" s="708">
        <f>IFERROR(VLOOKUP(J120,$AX$8:$BB$949,5,0),0)</f>
        <v>0</v>
      </c>
      <c r="AL121" s="708">
        <f>IFERROR(VLOOKUP(K120,$AX$8:$BB$949,5,0),0)</f>
        <v>0</v>
      </c>
      <c r="AM121" s="708">
        <f>IFERROR(VLOOKUP(L120,$AX$8:$BB$949,5,0),0)</f>
        <v>0</v>
      </c>
      <c r="AN121" s="708">
        <f>IFERROR(VLOOKUP(M120,$AX$8:$BB$949,5,0),0)</f>
        <v>0</v>
      </c>
      <c r="AO121" s="708">
        <f>IFERROR(VLOOKUP(N120,$AX$8:$BB$949,5,0),0)</f>
        <v>0</v>
      </c>
      <c r="AP121" s="708">
        <f>IFERROR(VLOOKUP(O120,$AX$8:$BB$949,5,0),0)</f>
        <v>32</v>
      </c>
      <c r="AQ121" s="708">
        <f>IFERROR(VLOOKUP(P120,$AX$8:$BB$949,5,0),0)</f>
        <v>136</v>
      </c>
      <c r="AR121" s="708">
        <f>IFERROR(VLOOKUP(R120,$AX$8:$BB$949,5,0),0)</f>
        <v>1</v>
      </c>
      <c r="AS121" s="708">
        <f>IFERROR(VLOOKUP(S120,$AX$8:$BB$949,5,0),0)</f>
        <v>0</v>
      </c>
      <c r="AT121" s="708">
        <f>IFERROR(VLOOKUP(T120,$AX$8:$BB$949,5,0),0)</f>
        <v>0</v>
      </c>
      <c r="AU121" s="708">
        <f>IFERROR(VLOOKUP(V120,$AX$8:$BB$949,5,0),0)</f>
        <v>0</v>
      </c>
      <c r="AV121" s="708">
        <f>IFERROR(VLOOKUP(W120,$AX$8:$BB$949,5,0),0)</f>
        <v>0</v>
      </c>
      <c r="AW121" s="734">
        <f>SUM(AB121:AV121)</f>
        <v>1178</v>
      </c>
      <c r="AX121" s="419" t="str">
        <f t="shared" si="76"/>
        <v>490EPS037</v>
      </c>
      <c r="AY121" s="491" t="s">
        <v>274</v>
      </c>
      <c r="AZ121" s="493">
        <v>490</v>
      </c>
      <c r="BA121" s="491" t="s">
        <v>203</v>
      </c>
      <c r="BB121" s="492">
        <v>1680</v>
      </c>
    </row>
    <row r="122" spans="1:54" ht="15" customHeight="1">
      <c r="A122" s="413" t="str">
        <f t="shared" si="78"/>
        <v>679EPS010</v>
      </c>
      <c r="B122" s="413" t="str">
        <f t="shared" si="79"/>
        <v>679EPS016</v>
      </c>
      <c r="C122" s="413" t="str">
        <f t="shared" si="80"/>
        <v>679EPS037</v>
      </c>
      <c r="D122" s="413" t="str">
        <f t="shared" si="81"/>
        <v>679EPS002</v>
      </c>
      <c r="E122" s="413" t="str">
        <f t="shared" si="82"/>
        <v>679EPS044</v>
      </c>
      <c r="F122" s="413" t="str">
        <f t="shared" si="83"/>
        <v>679EPS023</v>
      </c>
      <c r="G122" s="413" t="str">
        <f t="shared" si="84"/>
        <v>679EPS005</v>
      </c>
      <c r="H122" s="413" t="str">
        <f t="shared" si="85"/>
        <v>679EPS018</v>
      </c>
      <c r="I122" s="413" t="str">
        <f t="shared" si="86"/>
        <v>679EAS016</v>
      </c>
      <c r="J122" s="413" t="str">
        <f t="shared" si="87"/>
        <v>679EAS027</v>
      </c>
      <c r="K122" s="413" t="str">
        <f t="shared" si="88"/>
        <v>679EPS017</v>
      </c>
      <c r="L122" s="413" t="str">
        <f t="shared" si="89"/>
        <v>679EPS033</v>
      </c>
      <c r="M122" s="413" t="str">
        <f t="shared" si="90"/>
        <v>679EPS001</v>
      </c>
      <c r="N122" s="413" t="str">
        <f t="shared" si="91"/>
        <v>679EPS008</v>
      </c>
      <c r="O122" s="413" t="str">
        <f t="shared" si="92"/>
        <v>679EPS040</v>
      </c>
      <c r="P122" s="413" t="str">
        <f t="shared" si="93"/>
        <v>679ESSC24</v>
      </c>
      <c r="Q122" s="413" t="e">
        <f>CONCATENATE(AA123,#REF!)</f>
        <v>#REF!</v>
      </c>
      <c r="R122" s="413" t="str">
        <f t="shared" si="94"/>
        <v>679ESSC91</v>
      </c>
      <c r="S122" s="413" t="str">
        <f t="shared" si="95"/>
        <v>679ESSC02</v>
      </c>
      <c r="T122" s="413" t="str">
        <f t="shared" si="96"/>
        <v>679ESSC62</v>
      </c>
      <c r="U122" s="413" t="e">
        <f>CONCATENATE(AA123,#REF!)</f>
        <v>#REF!</v>
      </c>
      <c r="V122" s="413" t="str">
        <f t="shared" si="97"/>
        <v>679EPSIC3</v>
      </c>
      <c r="W122" s="413" t="str">
        <f t="shared" si="98"/>
        <v>679CCFC55</v>
      </c>
      <c r="X122" s="413" t="e">
        <f>CONCATENATE(AA123,#REF!)</f>
        <v>#REF!</v>
      </c>
      <c r="Y122" s="720" t="s">
        <v>24</v>
      </c>
      <c r="Z122" s="720" t="s">
        <v>237</v>
      </c>
      <c r="AA122" s="720">
        <v>642</v>
      </c>
      <c r="AB122" s="708">
        <f>IFERROR(VLOOKUP(A121,$AX$8:$BB$949,5,0),0)</f>
        <v>0</v>
      </c>
      <c r="AC122" s="708">
        <f>IFERROR(VLOOKUP(B121,$AX$8:$BB$949,5,0),0)</f>
        <v>0</v>
      </c>
      <c r="AD122" s="708">
        <f>IFERROR(VLOOKUP(C121,$AX$8:$BB$949,5,0),0)</f>
        <v>706</v>
      </c>
      <c r="AE122" s="708">
        <f>IFERROR(VLOOKUP(D121,$AX$8:$BB$949,5,0),0)</f>
        <v>0</v>
      </c>
      <c r="AF122" s="708">
        <f>IFERROR(VLOOKUP(E121,$AX$8:$BB$949,5,0),0)</f>
        <v>1087</v>
      </c>
      <c r="AG122" s="708">
        <f>IFERROR(VLOOKUP(F121,$AX$8:$BB$949,5,0),0)</f>
        <v>0</v>
      </c>
      <c r="AH122" s="708">
        <f>IFERROR(VLOOKUP(G121,$AX$8:$BB$949,5,0),0)</f>
        <v>0</v>
      </c>
      <c r="AI122" s="708">
        <f>IFERROR(VLOOKUP(H121,$AX$8:$BB$949,5,0),0)</f>
        <v>2</v>
      </c>
      <c r="AJ122" s="708">
        <f>IFERROR(VLOOKUP(I121,$AX$8:$BB$949,5,0),0)</f>
        <v>1</v>
      </c>
      <c r="AK122" s="708">
        <f>IFERROR(VLOOKUP(J121,$AX$8:$BB$949,5,0),0)</f>
        <v>0</v>
      </c>
      <c r="AL122" s="708">
        <f>IFERROR(VLOOKUP(K121,$AX$8:$BB$949,5,0),0)</f>
        <v>0</v>
      </c>
      <c r="AM122" s="708">
        <f>IFERROR(VLOOKUP(L121,$AX$8:$BB$949,5,0),0)</f>
        <v>0</v>
      </c>
      <c r="AN122" s="708">
        <f>IFERROR(VLOOKUP(M121,$AX$8:$BB$949,5,0),0)</f>
        <v>0</v>
      </c>
      <c r="AO122" s="708">
        <f>IFERROR(VLOOKUP(N121,$AX$8:$BB$949,5,0),0)</f>
        <v>0</v>
      </c>
      <c r="AP122" s="708">
        <f>IFERROR(VLOOKUP(O121,$AX$8:$BB$949,5,0),0)</f>
        <v>158</v>
      </c>
      <c r="AQ122" s="708">
        <f>IFERROR(VLOOKUP(P121,$AX$8:$BB$949,5,0),0)</f>
        <v>0</v>
      </c>
      <c r="AR122" s="708">
        <f>IFERROR(VLOOKUP(R121,$AX$8:$BB$949,5,0),0)</f>
        <v>63</v>
      </c>
      <c r="AS122" s="708">
        <f>IFERROR(VLOOKUP(S121,$AX$8:$BB$949,5,0),0)</f>
        <v>1</v>
      </c>
      <c r="AT122" s="708">
        <f>IFERROR(VLOOKUP(T121,$AX$8:$BB$949,5,0),0)</f>
        <v>0</v>
      </c>
      <c r="AU122" s="708">
        <f>IFERROR(VLOOKUP(V121,$AX$8:$BB$949,5,0),0)</f>
        <v>0</v>
      </c>
      <c r="AV122" s="708">
        <f>IFERROR(VLOOKUP(W121,$AX$8:$BB$949,5,0),0)</f>
        <v>0</v>
      </c>
      <c r="AW122" s="734">
        <f>SUM(AB122:AV122)</f>
        <v>2018</v>
      </c>
      <c r="AX122" s="419" t="str">
        <f t="shared" si="76"/>
        <v>490EPS040</v>
      </c>
      <c r="AY122" s="491" t="s">
        <v>274</v>
      </c>
      <c r="AZ122" s="493">
        <v>490</v>
      </c>
      <c r="BA122" s="491" t="s">
        <v>891</v>
      </c>
      <c r="BB122" s="492">
        <v>263</v>
      </c>
    </row>
    <row r="123" spans="1:54" ht="15" customHeight="1">
      <c r="A123" s="413" t="str">
        <f t="shared" si="78"/>
        <v>789EPS010</v>
      </c>
      <c r="B123" s="413" t="str">
        <f t="shared" si="79"/>
        <v>789EPS016</v>
      </c>
      <c r="C123" s="413" t="str">
        <f t="shared" si="80"/>
        <v>789EPS037</v>
      </c>
      <c r="D123" s="413" t="str">
        <f t="shared" si="81"/>
        <v>789EPS002</v>
      </c>
      <c r="E123" s="413" t="str">
        <f t="shared" si="82"/>
        <v>789EPS044</v>
      </c>
      <c r="F123" s="413" t="str">
        <f t="shared" si="83"/>
        <v>789EPS023</v>
      </c>
      <c r="G123" s="413" t="str">
        <f t="shared" si="84"/>
        <v>789EPS005</v>
      </c>
      <c r="H123" s="413" t="str">
        <f t="shared" si="85"/>
        <v>789EPS018</v>
      </c>
      <c r="I123" s="413" t="str">
        <f t="shared" si="86"/>
        <v>789EAS016</v>
      </c>
      <c r="J123" s="413" t="str">
        <f t="shared" si="87"/>
        <v>789EAS027</v>
      </c>
      <c r="K123" s="413" t="str">
        <f t="shared" si="88"/>
        <v>789EPS017</v>
      </c>
      <c r="L123" s="413" t="str">
        <f t="shared" si="89"/>
        <v>789EPS033</v>
      </c>
      <c r="M123" s="413" t="str">
        <f t="shared" si="90"/>
        <v>789EPS001</v>
      </c>
      <c r="N123" s="413" t="str">
        <f t="shared" si="91"/>
        <v>789EPS008</v>
      </c>
      <c r="O123" s="413" t="str">
        <f t="shared" si="92"/>
        <v>789EPS040</v>
      </c>
      <c r="P123" s="413" t="str">
        <f t="shared" si="93"/>
        <v>789ESSC24</v>
      </c>
      <c r="Q123" s="413" t="e">
        <f>CONCATENATE(AA124,#REF!)</f>
        <v>#REF!</v>
      </c>
      <c r="R123" s="413" t="str">
        <f t="shared" si="94"/>
        <v>789ESSC91</v>
      </c>
      <c r="S123" s="413" t="str">
        <f t="shared" si="95"/>
        <v>789ESSC02</v>
      </c>
      <c r="T123" s="413" t="str">
        <f t="shared" si="96"/>
        <v>789ESSC62</v>
      </c>
      <c r="U123" s="413" t="e">
        <f>CONCATENATE(AA124,#REF!)</f>
        <v>#REF!</v>
      </c>
      <c r="V123" s="413" t="str">
        <f t="shared" si="97"/>
        <v>789EPSIC3</v>
      </c>
      <c r="W123" s="413" t="str">
        <f t="shared" si="98"/>
        <v>789CCFC55</v>
      </c>
      <c r="X123" s="413" t="e">
        <f>CONCATENATE(AA124,#REF!)</f>
        <v>#REF!</v>
      </c>
      <c r="Y123" s="720" t="s">
        <v>25</v>
      </c>
      <c r="Z123" s="720" t="s">
        <v>237</v>
      </c>
      <c r="AA123" s="720">
        <v>679</v>
      </c>
      <c r="AB123" s="708">
        <f>IFERROR(VLOOKUP(A122,$AX$8:$BB$949,5,0),0)</f>
        <v>0</v>
      </c>
      <c r="AC123" s="708">
        <f>IFERROR(VLOOKUP(B122,$AX$8:$BB$949,5,0),0)</f>
        <v>1203</v>
      </c>
      <c r="AD123" s="708">
        <f>IFERROR(VLOOKUP(C122,$AX$8:$BB$949,5,0),0)</f>
        <v>1407</v>
      </c>
      <c r="AE123" s="708">
        <f>IFERROR(VLOOKUP(D122,$AX$8:$BB$949,5,0),0)</f>
        <v>0</v>
      </c>
      <c r="AF123" s="708">
        <f>IFERROR(VLOOKUP(E122,$AX$8:$BB$949,5,0),0)</f>
        <v>3050</v>
      </c>
      <c r="AG123" s="708">
        <f>IFERROR(VLOOKUP(F122,$AX$8:$BB$949,5,0),0)</f>
        <v>0</v>
      </c>
      <c r="AH123" s="708">
        <f>IFERROR(VLOOKUP(G122,$AX$8:$BB$949,5,0),0)</f>
        <v>2</v>
      </c>
      <c r="AI123" s="708">
        <f>IFERROR(VLOOKUP(H122,$AX$8:$BB$949,5,0),0)</f>
        <v>0</v>
      </c>
      <c r="AJ123" s="708">
        <f>IFERROR(VLOOKUP(I122,$AX$8:$BB$949,5,0),0)</f>
        <v>1</v>
      </c>
      <c r="AK123" s="708">
        <f>IFERROR(VLOOKUP(J122,$AX$8:$BB$949,5,0),0)</f>
        <v>0</v>
      </c>
      <c r="AL123" s="708">
        <f>IFERROR(VLOOKUP(K122,$AX$8:$BB$949,5,0),0)</f>
        <v>0</v>
      </c>
      <c r="AM123" s="708">
        <f>IFERROR(VLOOKUP(L122,$AX$8:$BB$949,5,0),0)</f>
        <v>0</v>
      </c>
      <c r="AN123" s="708">
        <f>IFERROR(VLOOKUP(M122,$AX$8:$BB$949,5,0),0)</f>
        <v>0</v>
      </c>
      <c r="AO123" s="708">
        <f>IFERROR(VLOOKUP(N122,$AX$8:$BB$949,5,0),0)</f>
        <v>0</v>
      </c>
      <c r="AP123" s="708">
        <f>IFERROR(VLOOKUP(O122,$AX$8:$BB$949,5,0),0)</f>
        <v>329</v>
      </c>
      <c r="AQ123" s="708">
        <f>IFERROR(VLOOKUP(P122,$AX$8:$BB$949,5,0),0)</f>
        <v>242</v>
      </c>
      <c r="AR123" s="708">
        <f>IFERROR(VLOOKUP(R122,$AX$8:$BB$949,5,0),0)</f>
        <v>6</v>
      </c>
      <c r="AS123" s="708">
        <f>IFERROR(VLOOKUP(S122,$AX$8:$BB$949,5,0),0)</f>
        <v>0</v>
      </c>
      <c r="AT123" s="708">
        <f>IFERROR(VLOOKUP(T122,$AX$8:$BB$949,5,0),0)</f>
        <v>0</v>
      </c>
      <c r="AU123" s="708">
        <f>IFERROR(VLOOKUP(V122,$AX$8:$BB$949,5,0),0)</f>
        <v>0</v>
      </c>
      <c r="AV123" s="708">
        <f>IFERROR(VLOOKUP(W122,$AX$8:$BB$949,5,0),0)</f>
        <v>0</v>
      </c>
      <c r="AW123" s="734">
        <f>SUM(AB123:AV123)</f>
        <v>6240</v>
      </c>
      <c r="AX123" s="419" t="str">
        <f t="shared" si="76"/>
        <v>490EPS044</v>
      </c>
      <c r="AY123" s="491" t="s">
        <v>274</v>
      </c>
      <c r="AZ123" s="493">
        <v>490</v>
      </c>
      <c r="BA123" s="491" t="s">
        <v>1071</v>
      </c>
      <c r="BB123" s="492">
        <v>2137</v>
      </c>
    </row>
    <row r="124" spans="1:54" ht="15" customHeight="1">
      <c r="A124" s="413" t="str">
        <f t="shared" si="78"/>
        <v>792EPS010</v>
      </c>
      <c r="B124" s="413" t="str">
        <f t="shared" si="79"/>
        <v>792EPS016</v>
      </c>
      <c r="C124" s="413" t="str">
        <f t="shared" si="80"/>
        <v>792EPS037</v>
      </c>
      <c r="D124" s="413" t="str">
        <f t="shared" si="81"/>
        <v>792EPS002</v>
      </c>
      <c r="E124" s="413" t="str">
        <f t="shared" si="82"/>
        <v>792EPS044</v>
      </c>
      <c r="F124" s="413" t="str">
        <f t="shared" si="83"/>
        <v>792EPS023</v>
      </c>
      <c r="G124" s="413" t="str">
        <f t="shared" si="84"/>
        <v>792EPS005</v>
      </c>
      <c r="H124" s="413" t="str">
        <f t="shared" si="85"/>
        <v>792EPS018</v>
      </c>
      <c r="I124" s="413" t="str">
        <f t="shared" si="86"/>
        <v>792EAS016</v>
      </c>
      <c r="J124" s="413" t="str">
        <f t="shared" si="87"/>
        <v>792EAS027</v>
      </c>
      <c r="K124" s="413" t="str">
        <f t="shared" si="88"/>
        <v>792EPS017</v>
      </c>
      <c r="L124" s="413" t="str">
        <f t="shared" si="89"/>
        <v>792EPS033</v>
      </c>
      <c r="M124" s="413" t="str">
        <f t="shared" si="90"/>
        <v>792EPS001</v>
      </c>
      <c r="N124" s="413" t="str">
        <f t="shared" si="91"/>
        <v>792EPS008</v>
      </c>
      <c r="O124" s="413" t="str">
        <f t="shared" si="92"/>
        <v>792EPS040</v>
      </c>
      <c r="P124" s="413" t="str">
        <f t="shared" si="93"/>
        <v>792ESSC24</v>
      </c>
      <c r="Q124" s="413" t="e">
        <f>CONCATENATE(AA125,#REF!)</f>
        <v>#REF!</v>
      </c>
      <c r="R124" s="413" t="str">
        <f t="shared" si="94"/>
        <v>792ESSC91</v>
      </c>
      <c r="S124" s="413" t="str">
        <f t="shared" si="95"/>
        <v>792ESSC02</v>
      </c>
      <c r="T124" s="413" t="str">
        <f t="shared" si="96"/>
        <v>792ESSC62</v>
      </c>
      <c r="U124" s="413" t="e">
        <f>CONCATENATE(AA125,#REF!)</f>
        <v>#REF!</v>
      </c>
      <c r="V124" s="413" t="str">
        <f t="shared" si="97"/>
        <v>792EPSIC3</v>
      </c>
      <c r="W124" s="413" t="str">
        <f t="shared" si="98"/>
        <v>792CCFC55</v>
      </c>
      <c r="X124" s="413" t="e">
        <f>CONCATENATE(AA125,#REF!)</f>
        <v>#REF!</v>
      </c>
      <c r="Y124" s="720" t="s">
        <v>116</v>
      </c>
      <c r="Z124" s="720" t="s">
        <v>237</v>
      </c>
      <c r="AA124" s="720">
        <v>789</v>
      </c>
      <c r="AB124" s="708">
        <f>IFERROR(VLOOKUP(A123,$AX$8:$BB$949,5,0),0)</f>
        <v>0</v>
      </c>
      <c r="AC124" s="708">
        <f>IFERROR(VLOOKUP(B123,$AX$8:$BB$949,5,0),0)</f>
        <v>0</v>
      </c>
      <c r="AD124" s="708">
        <f>IFERROR(VLOOKUP(C123,$AX$8:$BB$949,5,0),0)</f>
        <v>1310</v>
      </c>
      <c r="AE124" s="708">
        <f>IFERROR(VLOOKUP(D123,$AX$8:$BB$949,5,0),0)</f>
        <v>1</v>
      </c>
      <c r="AF124" s="708">
        <f>IFERROR(VLOOKUP(E123,$AX$8:$BB$949,5,0),0)</f>
        <v>2327</v>
      </c>
      <c r="AG124" s="708">
        <f>IFERROR(VLOOKUP(F123,$AX$8:$BB$949,5,0),0)</f>
        <v>0</v>
      </c>
      <c r="AH124" s="708">
        <f>IFERROR(VLOOKUP(G123,$AX$8:$BB$949,5,0),0)</f>
        <v>1</v>
      </c>
      <c r="AI124" s="708">
        <f>IFERROR(VLOOKUP(H123,$AX$8:$BB$949,5,0),0)</f>
        <v>0</v>
      </c>
      <c r="AJ124" s="708">
        <f>IFERROR(VLOOKUP(I123,$AX$8:$BB$949,5,0),0)</f>
        <v>2</v>
      </c>
      <c r="AK124" s="708">
        <f>IFERROR(VLOOKUP(J123,$AX$8:$BB$949,5,0),0)</f>
        <v>0</v>
      </c>
      <c r="AL124" s="708">
        <f>IFERROR(VLOOKUP(K123,$AX$8:$BB$949,5,0),0)</f>
        <v>0</v>
      </c>
      <c r="AM124" s="708">
        <f>IFERROR(VLOOKUP(L123,$AX$8:$BB$949,5,0),0)</f>
        <v>0</v>
      </c>
      <c r="AN124" s="708">
        <f>IFERROR(VLOOKUP(M123,$AX$8:$BB$949,5,0),0)</f>
        <v>0</v>
      </c>
      <c r="AO124" s="708">
        <f>IFERROR(VLOOKUP(N123,$AX$8:$BB$949,5,0),0)</f>
        <v>0</v>
      </c>
      <c r="AP124" s="708">
        <f>IFERROR(VLOOKUP(O123,$AX$8:$BB$949,5,0),0)</f>
        <v>88</v>
      </c>
      <c r="AQ124" s="708">
        <f>IFERROR(VLOOKUP(P123,$AX$8:$BB$949,5,0),0)</f>
        <v>500</v>
      </c>
      <c r="AR124" s="708">
        <f>IFERROR(VLOOKUP(R123,$AX$8:$BB$949,5,0),0)</f>
        <v>0</v>
      </c>
      <c r="AS124" s="708">
        <f>IFERROR(VLOOKUP(S123,$AX$8:$BB$949,5,0),0)</f>
        <v>0</v>
      </c>
      <c r="AT124" s="708">
        <f>IFERROR(VLOOKUP(T123,$AX$8:$BB$949,5,0),0)</f>
        <v>0</v>
      </c>
      <c r="AU124" s="708">
        <f>IFERROR(VLOOKUP(V123,$AX$8:$BB$949,5,0),0)</f>
        <v>0</v>
      </c>
      <c r="AV124" s="708">
        <f>IFERROR(VLOOKUP(W123,$AX$8:$BB$949,5,0),0)</f>
        <v>1</v>
      </c>
      <c r="AW124" s="734">
        <f>SUM(AB124:AV124)</f>
        <v>4230</v>
      </c>
      <c r="AX124" s="419" t="str">
        <f t="shared" si="76"/>
        <v>490EPSIC3</v>
      </c>
      <c r="AY124" s="491" t="s">
        <v>274</v>
      </c>
      <c r="AZ124" s="493">
        <v>490</v>
      </c>
      <c r="BA124" s="491" t="s">
        <v>636</v>
      </c>
      <c r="BB124" s="492">
        <v>2</v>
      </c>
    </row>
    <row r="125" spans="1:54" ht="15" customHeight="1">
      <c r="A125" s="413" t="str">
        <f t="shared" si="78"/>
        <v>809EPS010</v>
      </c>
      <c r="B125" s="413" t="str">
        <f t="shared" si="79"/>
        <v>809EPS016</v>
      </c>
      <c r="C125" s="413" t="str">
        <f t="shared" si="80"/>
        <v>809EPS037</v>
      </c>
      <c r="D125" s="413" t="str">
        <f t="shared" si="81"/>
        <v>809EPS002</v>
      </c>
      <c r="E125" s="413" t="str">
        <f t="shared" si="82"/>
        <v>809EPS044</v>
      </c>
      <c r="F125" s="413" t="str">
        <f t="shared" si="83"/>
        <v>809EPS023</v>
      </c>
      <c r="G125" s="413" t="str">
        <f t="shared" si="84"/>
        <v>809EPS005</v>
      </c>
      <c r="H125" s="413" t="str">
        <f t="shared" si="85"/>
        <v>809EPS018</v>
      </c>
      <c r="I125" s="413" t="str">
        <f t="shared" si="86"/>
        <v>809EAS016</v>
      </c>
      <c r="J125" s="413" t="str">
        <f t="shared" si="87"/>
        <v>809EAS027</v>
      </c>
      <c r="K125" s="413" t="str">
        <f t="shared" si="88"/>
        <v>809EPS017</v>
      </c>
      <c r="L125" s="413" t="str">
        <f t="shared" si="89"/>
        <v>809EPS033</v>
      </c>
      <c r="M125" s="413" t="str">
        <f t="shared" si="90"/>
        <v>809EPS001</v>
      </c>
      <c r="N125" s="413" t="str">
        <f t="shared" si="91"/>
        <v>809EPS008</v>
      </c>
      <c r="O125" s="413" t="str">
        <f t="shared" si="92"/>
        <v>809EPS040</v>
      </c>
      <c r="P125" s="413" t="str">
        <f t="shared" si="93"/>
        <v>809ESSC24</v>
      </c>
      <c r="Q125" s="413" t="e">
        <f>CONCATENATE(AA126,#REF!)</f>
        <v>#REF!</v>
      </c>
      <c r="R125" s="413" t="str">
        <f t="shared" si="94"/>
        <v>809ESSC91</v>
      </c>
      <c r="S125" s="413" t="str">
        <f t="shared" si="95"/>
        <v>809ESSC02</v>
      </c>
      <c r="T125" s="413" t="str">
        <f t="shared" si="96"/>
        <v>809ESSC62</v>
      </c>
      <c r="U125" s="413" t="e">
        <f>CONCATENATE(AA126,#REF!)</f>
        <v>#REF!</v>
      </c>
      <c r="V125" s="413" t="str">
        <f t="shared" si="97"/>
        <v>809EPSIC3</v>
      </c>
      <c r="W125" s="413" t="str">
        <f t="shared" si="98"/>
        <v>809CCFC55</v>
      </c>
      <c r="X125" s="413" t="e">
        <f>CONCATENATE(AA126,#REF!)</f>
        <v>#REF!</v>
      </c>
      <c r="Y125" s="720" t="s">
        <v>113</v>
      </c>
      <c r="Z125" s="720" t="s">
        <v>237</v>
      </c>
      <c r="AA125" s="720">
        <v>792</v>
      </c>
      <c r="AB125" s="708">
        <f>IFERROR(VLOOKUP(A124,$AX$8:$BB$949,5,0),0)</f>
        <v>0</v>
      </c>
      <c r="AC125" s="708">
        <f>IFERROR(VLOOKUP(B124,$AX$8:$BB$949,5,0),0)</f>
        <v>0</v>
      </c>
      <c r="AD125" s="708">
        <f>IFERROR(VLOOKUP(C124,$AX$8:$BB$949,5,0),0)</f>
        <v>388</v>
      </c>
      <c r="AE125" s="708">
        <f>IFERROR(VLOOKUP(D124,$AX$8:$BB$949,5,0),0)</f>
        <v>0</v>
      </c>
      <c r="AF125" s="708">
        <f>IFERROR(VLOOKUP(E124,$AX$8:$BB$949,5,0),0)</f>
        <v>1310</v>
      </c>
      <c r="AG125" s="708">
        <f>IFERROR(VLOOKUP(F124,$AX$8:$BB$949,5,0),0)</f>
        <v>0</v>
      </c>
      <c r="AH125" s="708">
        <f>IFERROR(VLOOKUP(G124,$AX$8:$BB$949,5,0),0)</f>
        <v>0</v>
      </c>
      <c r="AI125" s="708">
        <f>IFERROR(VLOOKUP(H124,$AX$8:$BB$949,5,0),0)</f>
        <v>0</v>
      </c>
      <c r="AJ125" s="708">
        <f>IFERROR(VLOOKUP(I124,$AX$8:$BB$949,5,0),0)</f>
        <v>2</v>
      </c>
      <c r="AK125" s="708">
        <f>IFERROR(VLOOKUP(J124,$AX$8:$BB$949,5,0),0)</f>
        <v>0</v>
      </c>
      <c r="AL125" s="708">
        <f>IFERROR(VLOOKUP(K124,$AX$8:$BB$949,5,0),0)</f>
        <v>0</v>
      </c>
      <c r="AM125" s="708">
        <f>IFERROR(VLOOKUP(L124,$AX$8:$BB$949,5,0),0)</f>
        <v>0</v>
      </c>
      <c r="AN125" s="708">
        <f>IFERROR(VLOOKUP(M124,$AX$8:$BB$949,5,0),0)</f>
        <v>0</v>
      </c>
      <c r="AO125" s="708">
        <f>IFERROR(VLOOKUP(N124,$AX$8:$BB$949,5,0),0)</f>
        <v>0</v>
      </c>
      <c r="AP125" s="708">
        <f>IFERROR(VLOOKUP(O124,$AX$8:$BB$949,5,0),0)</f>
        <v>162</v>
      </c>
      <c r="AQ125" s="708">
        <f>IFERROR(VLOOKUP(P124,$AX$8:$BB$949,5,0),0)</f>
        <v>0</v>
      </c>
      <c r="AR125" s="708">
        <f>IFERROR(VLOOKUP(R124,$AX$8:$BB$949,5,0),0)</f>
        <v>0</v>
      </c>
      <c r="AS125" s="708">
        <f>IFERROR(VLOOKUP(S124,$AX$8:$BB$949,5,0),0)</f>
        <v>0</v>
      </c>
      <c r="AT125" s="708">
        <f>IFERROR(VLOOKUP(T124,$AX$8:$BB$949,5,0),0)</f>
        <v>0</v>
      </c>
      <c r="AU125" s="708">
        <f>IFERROR(VLOOKUP(V124,$AX$8:$BB$949,5,0),0)</f>
        <v>0</v>
      </c>
      <c r="AV125" s="708">
        <f>IFERROR(VLOOKUP(W124,$AX$8:$BB$949,5,0),0)</f>
        <v>0</v>
      </c>
      <c r="AW125" s="734">
        <f>SUM(AB125:AV125)</f>
        <v>1862</v>
      </c>
      <c r="AX125" s="419" t="str">
        <f t="shared" si="76"/>
        <v>490ESSC02</v>
      </c>
      <c r="AY125" s="491" t="s">
        <v>274</v>
      </c>
      <c r="AZ125" s="493">
        <v>490</v>
      </c>
      <c r="BA125" s="491" t="s">
        <v>650</v>
      </c>
      <c r="BB125" s="492">
        <v>248</v>
      </c>
    </row>
    <row r="126" spans="1:54" ht="15" customHeight="1">
      <c r="A126" s="413" t="str">
        <f t="shared" si="78"/>
        <v>847EPS010</v>
      </c>
      <c r="B126" s="413" t="str">
        <f t="shared" si="79"/>
        <v>847EPS016</v>
      </c>
      <c r="C126" s="413" t="str">
        <f t="shared" si="80"/>
        <v>847EPS037</v>
      </c>
      <c r="D126" s="413" t="str">
        <f t="shared" si="81"/>
        <v>847EPS002</v>
      </c>
      <c r="E126" s="413" t="str">
        <f t="shared" si="82"/>
        <v>847EPS044</v>
      </c>
      <c r="F126" s="413" t="str">
        <f t="shared" si="83"/>
        <v>847EPS023</v>
      </c>
      <c r="G126" s="413" t="str">
        <f t="shared" si="84"/>
        <v>847EPS005</v>
      </c>
      <c r="H126" s="413" t="str">
        <f t="shared" si="85"/>
        <v>847EPS018</v>
      </c>
      <c r="I126" s="413" t="str">
        <f t="shared" si="86"/>
        <v>847EAS016</v>
      </c>
      <c r="J126" s="413" t="str">
        <f t="shared" si="87"/>
        <v>847EAS027</v>
      </c>
      <c r="K126" s="413" t="str">
        <f t="shared" si="88"/>
        <v>847EPS017</v>
      </c>
      <c r="L126" s="413" t="str">
        <f t="shared" si="89"/>
        <v>847EPS033</v>
      </c>
      <c r="M126" s="413" t="str">
        <f t="shared" si="90"/>
        <v>847EPS001</v>
      </c>
      <c r="N126" s="413" t="str">
        <f t="shared" si="91"/>
        <v>847EPS008</v>
      </c>
      <c r="O126" s="413" t="str">
        <f t="shared" si="92"/>
        <v>847EPS040</v>
      </c>
      <c r="P126" s="413" t="str">
        <f t="shared" si="93"/>
        <v>847ESSC24</v>
      </c>
      <c r="Q126" s="413" t="e">
        <f>CONCATENATE(AA127,#REF!)</f>
        <v>#REF!</v>
      </c>
      <c r="R126" s="413" t="str">
        <f t="shared" si="94"/>
        <v>847ESSC91</v>
      </c>
      <c r="S126" s="413" t="str">
        <f t="shared" si="95"/>
        <v>847ESSC02</v>
      </c>
      <c r="T126" s="413" t="str">
        <f t="shared" si="96"/>
        <v>847ESSC62</v>
      </c>
      <c r="U126" s="413" t="e">
        <f>CONCATENATE(AA127,#REF!)</f>
        <v>#REF!</v>
      </c>
      <c r="V126" s="413" t="str">
        <f t="shared" si="97"/>
        <v>847EPSIC3</v>
      </c>
      <c r="W126" s="413" t="str">
        <f t="shared" si="98"/>
        <v>847CCFC55</v>
      </c>
      <c r="X126" s="413" t="e">
        <f>CONCATENATE(AA127,#REF!)</f>
        <v>#REF!</v>
      </c>
      <c r="Y126" s="720" t="s">
        <v>100</v>
      </c>
      <c r="Z126" s="720" t="s">
        <v>237</v>
      </c>
      <c r="AA126" s="720">
        <v>809</v>
      </c>
      <c r="AB126" s="708">
        <f>IFERROR(VLOOKUP(A125,$AX$8:$BB$949,5,0),0)</f>
        <v>0</v>
      </c>
      <c r="AC126" s="708">
        <f>IFERROR(VLOOKUP(B125,$AX$8:$BB$949,5,0),0)</f>
        <v>0</v>
      </c>
      <c r="AD126" s="708">
        <f>IFERROR(VLOOKUP(C125,$AX$8:$BB$949,5,0),0)</f>
        <v>1304</v>
      </c>
      <c r="AE126" s="708">
        <f>IFERROR(VLOOKUP(D125,$AX$8:$BB$949,5,0),0)</f>
        <v>2</v>
      </c>
      <c r="AF126" s="708">
        <f>IFERROR(VLOOKUP(E125,$AX$8:$BB$949,5,0),0)</f>
        <v>2117</v>
      </c>
      <c r="AG126" s="708">
        <f>IFERROR(VLOOKUP(F125,$AX$8:$BB$949,5,0),0)</f>
        <v>0</v>
      </c>
      <c r="AH126" s="708">
        <f>IFERROR(VLOOKUP(G125,$AX$8:$BB$949,5,0),0)</f>
        <v>0</v>
      </c>
      <c r="AI126" s="708">
        <f>IFERROR(VLOOKUP(H125,$AX$8:$BB$949,5,0),0)</f>
        <v>0</v>
      </c>
      <c r="AJ126" s="708">
        <f>IFERROR(VLOOKUP(I125,$AX$8:$BB$949,5,0),0)</f>
        <v>0</v>
      </c>
      <c r="AK126" s="708">
        <f>IFERROR(VLOOKUP(J125,$AX$8:$BB$949,5,0),0)</f>
        <v>0</v>
      </c>
      <c r="AL126" s="708">
        <f>IFERROR(VLOOKUP(K125,$AX$8:$BB$949,5,0),0)</f>
        <v>0</v>
      </c>
      <c r="AM126" s="708">
        <f>IFERROR(VLOOKUP(L125,$AX$8:$BB$949,5,0),0)</f>
        <v>0</v>
      </c>
      <c r="AN126" s="708">
        <f>IFERROR(VLOOKUP(M125,$AX$8:$BB$949,5,0),0)</f>
        <v>0</v>
      </c>
      <c r="AO126" s="708">
        <f>IFERROR(VLOOKUP(N125,$AX$8:$BB$949,5,0),0)</f>
        <v>0</v>
      </c>
      <c r="AP126" s="708">
        <f>IFERROR(VLOOKUP(O125,$AX$8:$BB$949,5,0),0)</f>
        <v>163</v>
      </c>
      <c r="AQ126" s="708">
        <f>IFERROR(VLOOKUP(P125,$AX$8:$BB$949,5,0),0)</f>
        <v>0</v>
      </c>
      <c r="AR126" s="708">
        <f>IFERROR(VLOOKUP(R125,$AX$8:$BB$949,5,0),0)</f>
        <v>0</v>
      </c>
      <c r="AS126" s="708">
        <f>IFERROR(VLOOKUP(S125,$AX$8:$BB$949,5,0),0)</f>
        <v>0</v>
      </c>
      <c r="AT126" s="708">
        <f>IFERROR(VLOOKUP(T125,$AX$8:$BB$949,5,0),0)</f>
        <v>0</v>
      </c>
      <c r="AU126" s="708">
        <f>IFERROR(VLOOKUP(V125,$AX$8:$BB$949,5,0),0)</f>
        <v>0</v>
      </c>
      <c r="AV126" s="708">
        <f>IFERROR(VLOOKUP(W125,$AX$8:$BB$949,5,0),0)</f>
        <v>0</v>
      </c>
      <c r="AW126" s="734">
        <f>SUM(AB126:AV126)</f>
        <v>3586</v>
      </c>
      <c r="AX126" s="419" t="str">
        <f t="shared" si="76"/>
        <v>659EPS037</v>
      </c>
      <c r="AY126" s="491" t="s">
        <v>274</v>
      </c>
      <c r="AZ126" s="493">
        <v>659</v>
      </c>
      <c r="BA126" s="491" t="s">
        <v>203</v>
      </c>
      <c r="BB126" s="492">
        <v>311</v>
      </c>
    </row>
    <row r="127" spans="1:54" ht="15" customHeight="1">
      <c r="A127" s="413" t="str">
        <f t="shared" si="78"/>
        <v>856EPS010</v>
      </c>
      <c r="B127" s="413" t="str">
        <f t="shared" si="79"/>
        <v>856EPS016</v>
      </c>
      <c r="C127" s="413" t="str">
        <f t="shared" si="80"/>
        <v>856EPS037</v>
      </c>
      <c r="D127" s="413" t="str">
        <f t="shared" si="81"/>
        <v>856EPS002</v>
      </c>
      <c r="E127" s="413" t="str">
        <f t="shared" si="82"/>
        <v>856EPS044</v>
      </c>
      <c r="F127" s="413" t="str">
        <f t="shared" si="83"/>
        <v>856EPS023</v>
      </c>
      <c r="G127" s="413" t="str">
        <f t="shared" si="84"/>
        <v>856EPS005</v>
      </c>
      <c r="H127" s="413" t="str">
        <f t="shared" si="85"/>
        <v>856EPS018</v>
      </c>
      <c r="I127" s="413" t="str">
        <f t="shared" si="86"/>
        <v>856EAS016</v>
      </c>
      <c r="J127" s="413" t="str">
        <f t="shared" si="87"/>
        <v>856EAS027</v>
      </c>
      <c r="K127" s="413" t="str">
        <f t="shared" si="88"/>
        <v>856EPS017</v>
      </c>
      <c r="L127" s="413" t="str">
        <f t="shared" si="89"/>
        <v>856EPS033</v>
      </c>
      <c r="M127" s="413" t="str">
        <f t="shared" si="90"/>
        <v>856EPS001</v>
      </c>
      <c r="N127" s="413" t="str">
        <f t="shared" si="91"/>
        <v>856EPS008</v>
      </c>
      <c r="O127" s="413" t="str">
        <f t="shared" si="92"/>
        <v>856EPS040</v>
      </c>
      <c r="P127" s="413" t="str">
        <f t="shared" si="93"/>
        <v>856ESSC24</v>
      </c>
      <c r="Q127" s="413" t="e">
        <f>CONCATENATE(AA128,#REF!)</f>
        <v>#REF!</v>
      </c>
      <c r="R127" s="413" t="str">
        <f t="shared" si="94"/>
        <v>856ESSC91</v>
      </c>
      <c r="S127" s="413" t="str">
        <f t="shared" si="95"/>
        <v>856ESSC02</v>
      </c>
      <c r="T127" s="413" t="str">
        <f t="shared" si="96"/>
        <v>856ESSC62</v>
      </c>
      <c r="U127" s="413" t="e">
        <f>CONCATENATE(AA128,#REF!)</f>
        <v>#REF!</v>
      </c>
      <c r="V127" s="413" t="str">
        <f t="shared" si="97"/>
        <v>856EPSIC3</v>
      </c>
      <c r="W127" s="413" t="str">
        <f t="shared" si="98"/>
        <v>856CCFC55</v>
      </c>
      <c r="X127" s="413" t="e">
        <f>CONCATENATE(AA128,#REF!)</f>
        <v>#REF!</v>
      </c>
      <c r="Y127" s="720" t="s">
        <v>102</v>
      </c>
      <c r="Z127" s="720" t="s">
        <v>237</v>
      </c>
      <c r="AA127" s="720">
        <v>847</v>
      </c>
      <c r="AB127" s="708">
        <f>IFERROR(VLOOKUP(A126,$AX$8:$BB$949,5,0),0)</f>
        <v>0</v>
      </c>
      <c r="AC127" s="708">
        <f>IFERROR(VLOOKUP(B126,$AX$8:$BB$949,5,0),0)</f>
        <v>0</v>
      </c>
      <c r="AD127" s="708">
        <f>IFERROR(VLOOKUP(C126,$AX$8:$BB$949,5,0),0)</f>
        <v>2240</v>
      </c>
      <c r="AE127" s="708">
        <f>IFERROR(VLOOKUP(D126,$AX$8:$BB$949,5,0),0)</f>
        <v>0</v>
      </c>
      <c r="AF127" s="708">
        <f>IFERROR(VLOOKUP(E126,$AX$8:$BB$949,5,0),0)</f>
        <v>1166</v>
      </c>
      <c r="AG127" s="708">
        <f>IFERROR(VLOOKUP(F126,$AX$8:$BB$949,5,0),0)</f>
        <v>0</v>
      </c>
      <c r="AH127" s="708">
        <f>IFERROR(VLOOKUP(G126,$AX$8:$BB$949,5,0),0)</f>
        <v>1</v>
      </c>
      <c r="AI127" s="708">
        <f>IFERROR(VLOOKUP(H126,$AX$8:$BB$949,5,0),0)</f>
        <v>0</v>
      </c>
      <c r="AJ127" s="708">
        <f>IFERROR(VLOOKUP(I126,$AX$8:$BB$949,5,0),0)</f>
        <v>0</v>
      </c>
      <c r="AK127" s="708">
        <f>IFERROR(VLOOKUP(J126,$AX$8:$BB$949,5,0),0)</f>
        <v>0</v>
      </c>
      <c r="AL127" s="708">
        <f>IFERROR(VLOOKUP(K126,$AX$8:$BB$949,5,0),0)</f>
        <v>0</v>
      </c>
      <c r="AM127" s="708">
        <f>IFERROR(VLOOKUP(L126,$AX$8:$BB$949,5,0),0)</f>
        <v>0</v>
      </c>
      <c r="AN127" s="708">
        <f>IFERROR(VLOOKUP(M126,$AX$8:$BB$949,5,0),0)</f>
        <v>0</v>
      </c>
      <c r="AO127" s="708">
        <f>IFERROR(VLOOKUP(N126,$AX$8:$BB$949,5,0),0)</f>
        <v>0</v>
      </c>
      <c r="AP127" s="708">
        <f>IFERROR(VLOOKUP(O126,$AX$8:$BB$949,5,0),0)</f>
        <v>480</v>
      </c>
      <c r="AQ127" s="708">
        <f>IFERROR(VLOOKUP(P126,$AX$8:$BB$949,5,0),0)</f>
        <v>0</v>
      </c>
      <c r="AR127" s="708">
        <f>IFERROR(VLOOKUP(R126,$AX$8:$BB$949,5,0),0)</f>
        <v>0</v>
      </c>
      <c r="AS127" s="708">
        <f>IFERROR(VLOOKUP(S126,$AX$8:$BB$949,5,0),0)</f>
        <v>0</v>
      </c>
      <c r="AT127" s="708">
        <f>IFERROR(VLOOKUP(T126,$AX$8:$BB$949,5,0),0)</f>
        <v>0</v>
      </c>
      <c r="AU127" s="708">
        <f>IFERROR(VLOOKUP(V126,$AX$8:$BB$949,5,0),0)</f>
        <v>0</v>
      </c>
      <c r="AV127" s="708">
        <f>IFERROR(VLOOKUP(W126,$AX$8:$BB$949,5,0),0)</f>
        <v>0</v>
      </c>
      <c r="AW127" s="734">
        <f>SUM(AB127:AV127)</f>
        <v>3887</v>
      </c>
      <c r="AX127" s="419" t="str">
        <f t="shared" si="76"/>
        <v>659EPS040</v>
      </c>
      <c r="AY127" s="491" t="s">
        <v>274</v>
      </c>
      <c r="AZ127" s="493">
        <v>659</v>
      </c>
      <c r="BA127" s="491" t="s">
        <v>891</v>
      </c>
      <c r="BB127" s="492">
        <v>138</v>
      </c>
    </row>
    <row r="128" spans="1:54" ht="15" customHeight="1">
      <c r="A128" s="413" t="str">
        <f t="shared" si="78"/>
        <v>861EPS010</v>
      </c>
      <c r="B128" s="413" t="str">
        <f t="shared" si="79"/>
        <v>861EPS016</v>
      </c>
      <c r="C128" s="413" t="str">
        <f t="shared" si="80"/>
        <v>861EPS037</v>
      </c>
      <c r="D128" s="413" t="str">
        <f t="shared" si="81"/>
        <v>861EPS002</v>
      </c>
      <c r="E128" s="413" t="str">
        <f t="shared" si="82"/>
        <v>861EPS044</v>
      </c>
      <c r="F128" s="413" t="str">
        <f t="shared" si="83"/>
        <v>861EPS023</v>
      </c>
      <c r="G128" s="413" t="str">
        <f t="shared" si="84"/>
        <v>861EPS005</v>
      </c>
      <c r="H128" s="413" t="str">
        <f t="shared" si="85"/>
        <v>861EPS018</v>
      </c>
      <c r="I128" s="413" t="str">
        <f t="shared" si="86"/>
        <v>861EAS016</v>
      </c>
      <c r="J128" s="413" t="str">
        <f t="shared" si="87"/>
        <v>861EAS027</v>
      </c>
      <c r="K128" s="413" t="str">
        <f t="shared" si="88"/>
        <v>861EPS017</v>
      </c>
      <c r="L128" s="413" t="str">
        <f t="shared" si="89"/>
        <v>861EPS033</v>
      </c>
      <c r="M128" s="413" t="str">
        <f t="shared" si="90"/>
        <v>861EPS001</v>
      </c>
      <c r="N128" s="413" t="str">
        <f t="shared" si="91"/>
        <v>861EPS008</v>
      </c>
      <c r="O128" s="413" t="str">
        <f t="shared" si="92"/>
        <v>861EPS040</v>
      </c>
      <c r="P128" s="413" t="str">
        <f t="shared" si="93"/>
        <v>861ESSC24</v>
      </c>
      <c r="Q128" s="413" t="e">
        <f>CONCATENATE(AA129,#REF!)</f>
        <v>#REF!</v>
      </c>
      <c r="R128" s="413" t="str">
        <f t="shared" si="94"/>
        <v>861ESSC91</v>
      </c>
      <c r="S128" s="413" t="str">
        <f t="shared" si="95"/>
        <v>861ESSC02</v>
      </c>
      <c r="T128" s="413" t="str">
        <f t="shared" si="96"/>
        <v>861ESSC62</v>
      </c>
      <c r="U128" s="413" t="e">
        <f>CONCATENATE(AA129,#REF!)</f>
        <v>#REF!</v>
      </c>
      <c r="V128" s="413" t="str">
        <f t="shared" si="97"/>
        <v>861EPSIC3</v>
      </c>
      <c r="W128" s="413" t="str">
        <f t="shared" si="98"/>
        <v>861CCFC55</v>
      </c>
      <c r="X128" s="413" t="e">
        <f>CONCATENATE(AA129,#REF!)</f>
        <v>#REF!</v>
      </c>
      <c r="Y128" s="720" t="s">
        <v>104</v>
      </c>
      <c r="Z128" s="720" t="s">
        <v>237</v>
      </c>
      <c r="AA128" s="720">
        <v>856</v>
      </c>
      <c r="AB128" s="708">
        <f>IFERROR(VLOOKUP(A127,$AX$8:$BB$949,5,0),0)</f>
        <v>0</v>
      </c>
      <c r="AC128" s="708">
        <f>IFERROR(VLOOKUP(B127,$AX$8:$BB$949,5,0),0)</f>
        <v>0</v>
      </c>
      <c r="AD128" s="708">
        <f>IFERROR(VLOOKUP(C127,$AX$8:$BB$949,5,0),0)</f>
        <v>528</v>
      </c>
      <c r="AE128" s="708">
        <f>IFERROR(VLOOKUP(D127,$AX$8:$BB$949,5,0),0)</f>
        <v>0</v>
      </c>
      <c r="AF128" s="708">
        <f>IFERROR(VLOOKUP(E127,$AX$8:$BB$949,5,0),0)</f>
        <v>842</v>
      </c>
      <c r="AG128" s="708">
        <f>IFERROR(VLOOKUP(F127,$AX$8:$BB$949,5,0),0)</f>
        <v>0</v>
      </c>
      <c r="AH128" s="708">
        <f>IFERROR(VLOOKUP(G127,$AX$8:$BB$949,5,0),0)</f>
        <v>1</v>
      </c>
      <c r="AI128" s="708">
        <f>IFERROR(VLOOKUP(H127,$AX$8:$BB$949,5,0),0)</f>
        <v>0</v>
      </c>
      <c r="AJ128" s="708">
        <f>IFERROR(VLOOKUP(I127,$AX$8:$BB$949,5,0),0)</f>
        <v>0</v>
      </c>
      <c r="AK128" s="708">
        <f>IFERROR(VLOOKUP(J127,$AX$8:$BB$949,5,0),0)</f>
        <v>0</v>
      </c>
      <c r="AL128" s="708">
        <f>IFERROR(VLOOKUP(K127,$AX$8:$BB$949,5,0),0)</f>
        <v>0</v>
      </c>
      <c r="AM128" s="708">
        <f>IFERROR(VLOOKUP(L127,$AX$8:$BB$949,5,0),0)</f>
        <v>0</v>
      </c>
      <c r="AN128" s="708">
        <f>IFERROR(VLOOKUP(M127,$AX$8:$BB$949,5,0),0)</f>
        <v>0</v>
      </c>
      <c r="AO128" s="708">
        <f>IFERROR(VLOOKUP(N127,$AX$8:$BB$949,5,0),0)</f>
        <v>0</v>
      </c>
      <c r="AP128" s="708">
        <f>IFERROR(VLOOKUP(O127,$AX$8:$BB$949,5,0),0)</f>
        <v>197</v>
      </c>
      <c r="AQ128" s="708">
        <f>IFERROR(VLOOKUP(P127,$AX$8:$BB$949,5,0),0)</f>
        <v>0</v>
      </c>
      <c r="AR128" s="708">
        <f>IFERROR(VLOOKUP(R127,$AX$8:$BB$949,5,0),0)</f>
        <v>0</v>
      </c>
      <c r="AS128" s="708">
        <f>IFERROR(VLOOKUP(S127,$AX$8:$BB$949,5,0),0)</f>
        <v>0</v>
      </c>
      <c r="AT128" s="708">
        <f>IFERROR(VLOOKUP(T127,$AX$8:$BB$949,5,0),0)</f>
        <v>0</v>
      </c>
      <c r="AU128" s="708">
        <f>IFERROR(VLOOKUP(V127,$AX$8:$BB$949,5,0),0)</f>
        <v>12</v>
      </c>
      <c r="AV128" s="708">
        <f>IFERROR(VLOOKUP(W127,$AX$8:$BB$949,5,0),0)</f>
        <v>0</v>
      </c>
      <c r="AW128" s="734">
        <f>SUM(AB128:AV128)</f>
        <v>1580</v>
      </c>
      <c r="AX128" s="419" t="str">
        <f t="shared" si="76"/>
        <v>659EPS044</v>
      </c>
      <c r="AY128" s="491" t="s">
        <v>274</v>
      </c>
      <c r="AZ128" s="493">
        <v>659</v>
      </c>
      <c r="BA128" s="491" t="s">
        <v>1071</v>
      </c>
      <c r="BB128" s="492">
        <v>557</v>
      </c>
    </row>
    <row r="129" spans="1:54" ht="15" customHeight="1">
      <c r="A129" s="413" t="str">
        <f t="shared" si="78"/>
        <v>EPS010</v>
      </c>
      <c r="B129" s="413" t="str">
        <f t="shared" si="79"/>
        <v>EPS016</v>
      </c>
      <c r="C129" s="413" t="str">
        <f t="shared" si="80"/>
        <v>EPS037</v>
      </c>
      <c r="D129" s="413" t="str">
        <f t="shared" si="81"/>
        <v>EPS002</v>
      </c>
      <c r="E129" s="413" t="str">
        <f t="shared" si="82"/>
        <v>EPS044</v>
      </c>
      <c r="F129" s="413" t="str">
        <f t="shared" si="83"/>
        <v>EPS023</v>
      </c>
      <c r="G129" s="413" t="str">
        <f t="shared" si="84"/>
        <v>EPS005</v>
      </c>
      <c r="H129" s="413" t="str">
        <f t="shared" si="85"/>
        <v>EPS018</v>
      </c>
      <c r="I129" s="413" t="str">
        <f t="shared" si="86"/>
        <v>EAS016</v>
      </c>
      <c r="J129" s="413" t="str">
        <f t="shared" si="87"/>
        <v>EAS027</v>
      </c>
      <c r="K129" s="413" t="str">
        <f t="shared" si="88"/>
        <v>EPS017</v>
      </c>
      <c r="L129" s="413" t="str">
        <f t="shared" si="89"/>
        <v>EPS033</v>
      </c>
      <c r="M129" s="413" t="str">
        <f t="shared" si="90"/>
        <v>EPS001</v>
      </c>
      <c r="N129" s="413" t="str">
        <f t="shared" si="91"/>
        <v>EPS008</v>
      </c>
      <c r="O129" s="413" t="str">
        <f t="shared" si="92"/>
        <v>EPS040</v>
      </c>
      <c r="P129" s="413" t="str">
        <f t="shared" si="93"/>
        <v>ESSC24</v>
      </c>
      <c r="Q129" s="413" t="e">
        <f>CONCATENATE(AA130,#REF!)</f>
        <v>#REF!</v>
      </c>
      <c r="R129" s="413" t="str">
        <f t="shared" si="94"/>
        <v>ESSC91</v>
      </c>
      <c r="S129" s="413" t="str">
        <f t="shared" si="95"/>
        <v>ESSC02</v>
      </c>
      <c r="T129" s="413" t="str">
        <f t="shared" si="96"/>
        <v>ESSC62</v>
      </c>
      <c r="U129" s="413" t="e">
        <f>CONCATENATE(AA130,#REF!)</f>
        <v>#REF!</v>
      </c>
      <c r="V129" s="413" t="str">
        <f t="shared" si="97"/>
        <v>EPSIC3</v>
      </c>
      <c r="W129" s="413" t="str">
        <f t="shared" si="98"/>
        <v>CCFC55</v>
      </c>
      <c r="X129" s="413" t="e">
        <f>CONCATENATE(AA130,#REF!)</f>
        <v>#REF!</v>
      </c>
      <c r="Y129" s="720" t="s">
        <v>29</v>
      </c>
      <c r="Z129" s="720" t="s">
        <v>237</v>
      </c>
      <c r="AA129" s="720">
        <v>861</v>
      </c>
      <c r="AB129" s="708">
        <f>IFERROR(VLOOKUP(A128,$AX$8:$BB$949,5,0),0)</f>
        <v>0</v>
      </c>
      <c r="AC129" s="708">
        <f>IFERROR(VLOOKUP(B128,$AX$8:$BB$949,5,0),0)</f>
        <v>0</v>
      </c>
      <c r="AD129" s="708">
        <f>IFERROR(VLOOKUP(C128,$AX$8:$BB$949,5,0),0)</f>
        <v>1698</v>
      </c>
      <c r="AE129" s="708">
        <f>IFERROR(VLOOKUP(D128,$AX$8:$BB$949,5,0),0)</f>
        <v>0</v>
      </c>
      <c r="AF129" s="708">
        <f>IFERROR(VLOOKUP(E128,$AX$8:$BB$949,5,0),0)</f>
        <v>2161</v>
      </c>
      <c r="AG129" s="708">
        <f>IFERROR(VLOOKUP(F128,$AX$8:$BB$949,5,0),0)</f>
        <v>0</v>
      </c>
      <c r="AH129" s="708">
        <f>IFERROR(VLOOKUP(G128,$AX$8:$BB$949,5,0),0)</f>
        <v>6</v>
      </c>
      <c r="AI129" s="708">
        <f>IFERROR(VLOOKUP(H128,$AX$8:$BB$949,5,0),0)</f>
        <v>0</v>
      </c>
      <c r="AJ129" s="708">
        <f>IFERROR(VLOOKUP(I128,$AX$8:$BB$949,5,0),0)</f>
        <v>4</v>
      </c>
      <c r="AK129" s="708">
        <f>IFERROR(VLOOKUP(J128,$AX$8:$BB$949,5,0),0)</f>
        <v>0</v>
      </c>
      <c r="AL129" s="708">
        <f>IFERROR(VLOOKUP(K128,$AX$8:$BB$949,5,0),0)</f>
        <v>0</v>
      </c>
      <c r="AM129" s="708">
        <f>IFERROR(VLOOKUP(L128,$AX$8:$BB$949,5,0),0)</f>
        <v>0</v>
      </c>
      <c r="AN129" s="708">
        <f>IFERROR(VLOOKUP(M128,$AX$8:$BB$949,5,0),0)</f>
        <v>0</v>
      </c>
      <c r="AO129" s="708">
        <f>IFERROR(VLOOKUP(N128,$AX$8:$BB$949,5,0),0)</f>
        <v>0</v>
      </c>
      <c r="AP129" s="708">
        <f>IFERROR(VLOOKUP(O128,$AX$8:$BB$949,5,0),0)</f>
        <v>296</v>
      </c>
      <c r="AQ129" s="708">
        <f>IFERROR(VLOOKUP(P128,$AX$8:$BB$949,5,0),0)</f>
        <v>0</v>
      </c>
      <c r="AR129" s="708">
        <f>IFERROR(VLOOKUP(R128,$AX$8:$BB$949,5,0),0)</f>
        <v>0</v>
      </c>
      <c r="AS129" s="708">
        <f>IFERROR(VLOOKUP(S128,$AX$8:$BB$949,5,0),0)</f>
        <v>0</v>
      </c>
      <c r="AT129" s="708">
        <f>IFERROR(VLOOKUP(T128,$AX$8:$BB$949,5,0),0)</f>
        <v>0</v>
      </c>
      <c r="AU129" s="708">
        <f>IFERROR(VLOOKUP(V128,$AX$8:$BB$949,5,0),0)</f>
        <v>0</v>
      </c>
      <c r="AV129" s="708">
        <f>IFERROR(VLOOKUP(W128,$AX$8:$BB$949,5,0),0)</f>
        <v>0</v>
      </c>
      <c r="AW129" s="734">
        <f>SUM(AB129:AV129)</f>
        <v>4165</v>
      </c>
      <c r="AX129" s="419" t="str">
        <f t="shared" si="76"/>
        <v>659EPSIC3</v>
      </c>
      <c r="AY129" s="491" t="s">
        <v>274</v>
      </c>
      <c r="AZ129" s="493">
        <v>659</v>
      </c>
      <c r="BA129" s="491" t="s">
        <v>636</v>
      </c>
      <c r="BB129" s="492">
        <v>4</v>
      </c>
    </row>
    <row r="130" spans="1:54" ht="15" customHeight="1">
      <c r="A130" s="413" t="str">
        <f t="shared" si="78"/>
        <v>1EPS010</v>
      </c>
      <c r="B130" s="413" t="str">
        <f t="shared" si="79"/>
        <v>1EPS016</v>
      </c>
      <c r="C130" s="413" t="str">
        <f t="shared" si="80"/>
        <v>1EPS037</v>
      </c>
      <c r="D130" s="413" t="str">
        <f t="shared" si="81"/>
        <v>1EPS002</v>
      </c>
      <c r="E130" s="413" t="str">
        <f t="shared" si="82"/>
        <v>1EPS044</v>
      </c>
      <c r="F130" s="413" t="str">
        <f t="shared" si="83"/>
        <v>1EPS023</v>
      </c>
      <c r="G130" s="413" t="str">
        <f t="shared" si="84"/>
        <v>1EPS005</v>
      </c>
      <c r="H130" s="413" t="str">
        <f t="shared" si="85"/>
        <v>1EPS018</v>
      </c>
      <c r="I130" s="413" t="str">
        <f t="shared" si="86"/>
        <v>1EAS016</v>
      </c>
      <c r="J130" s="413" t="str">
        <f t="shared" si="87"/>
        <v>1EAS027</v>
      </c>
      <c r="K130" s="413" t="str">
        <f t="shared" si="88"/>
        <v>1EPS017</v>
      </c>
      <c r="L130" s="413" t="str">
        <f t="shared" si="89"/>
        <v>1EPS033</v>
      </c>
      <c r="M130" s="413" t="str">
        <f t="shared" si="90"/>
        <v>1EPS001</v>
      </c>
      <c r="N130" s="413" t="str">
        <f t="shared" si="91"/>
        <v>1EPS008</v>
      </c>
      <c r="O130" s="413" t="str">
        <f t="shared" si="92"/>
        <v>1EPS040</v>
      </c>
      <c r="P130" s="413" t="str">
        <f t="shared" si="93"/>
        <v>1ESSC24</v>
      </c>
      <c r="Q130" s="413" t="e">
        <f>CONCATENATE(AA131,#REF!)</f>
        <v>#REF!</v>
      </c>
      <c r="R130" s="413" t="str">
        <f t="shared" si="94"/>
        <v>1ESSC91</v>
      </c>
      <c r="S130" s="413" t="str">
        <f t="shared" si="95"/>
        <v>1ESSC02</v>
      </c>
      <c r="T130" s="413" t="str">
        <f t="shared" si="96"/>
        <v>1ESSC62</v>
      </c>
      <c r="U130" s="413" t="e">
        <f>CONCATENATE(AA131,#REF!)</f>
        <v>#REF!</v>
      </c>
      <c r="V130" s="413" t="str">
        <f t="shared" si="97"/>
        <v>1EPSIC3</v>
      </c>
      <c r="W130" s="413" t="str">
        <f t="shared" si="98"/>
        <v>1CCFC55</v>
      </c>
      <c r="X130" s="413" t="e">
        <f>CONCATENATE(AA131,#REF!)</f>
        <v>#REF!</v>
      </c>
      <c r="Y130" s="718" t="s">
        <v>1124</v>
      </c>
      <c r="Z130" s="721"/>
      <c r="AA130" s="717"/>
      <c r="AB130" s="710">
        <f>SUM(AB131:AB140)</f>
        <v>1506853</v>
      </c>
      <c r="AC130" s="710">
        <f t="shared" ref="AC130:AV130" si="100">SUM(AC131:AC140)</f>
        <v>335789</v>
      </c>
      <c r="AD130" s="710">
        <f t="shared" si="100"/>
        <v>312410</v>
      </c>
      <c r="AE130" s="710">
        <f t="shared" si="100"/>
        <v>281868</v>
      </c>
      <c r="AF130" s="710">
        <f t="shared" si="100"/>
        <v>214476</v>
      </c>
      <c r="AG130" s="710">
        <f t="shared" si="100"/>
        <v>68799</v>
      </c>
      <c r="AH130" s="710">
        <f t="shared" si="100"/>
        <v>71734</v>
      </c>
      <c r="AI130" s="710">
        <f t="shared" si="100"/>
        <v>1522</v>
      </c>
      <c r="AJ130" s="710">
        <f t="shared" si="100"/>
        <v>8950</v>
      </c>
      <c r="AK130" s="710">
        <f t="shared" si="100"/>
        <v>2309</v>
      </c>
      <c r="AL130" s="710">
        <f t="shared" si="100"/>
        <v>32</v>
      </c>
      <c r="AM130" s="710">
        <f t="shared" si="100"/>
        <v>0</v>
      </c>
      <c r="AN130" s="710">
        <f t="shared" si="100"/>
        <v>0</v>
      </c>
      <c r="AO130" s="710">
        <f t="shared" si="100"/>
        <v>0</v>
      </c>
      <c r="AP130" s="710">
        <f t="shared" si="100"/>
        <v>62386</v>
      </c>
      <c r="AQ130" s="710">
        <f t="shared" si="100"/>
        <v>42</v>
      </c>
      <c r="AR130" s="710">
        <f t="shared" si="100"/>
        <v>0</v>
      </c>
      <c r="AS130" s="710">
        <f t="shared" si="100"/>
        <v>642</v>
      </c>
      <c r="AT130" s="710">
        <f t="shared" si="100"/>
        <v>3</v>
      </c>
      <c r="AU130" s="710">
        <f t="shared" si="100"/>
        <v>0</v>
      </c>
      <c r="AV130" s="710">
        <f t="shared" si="100"/>
        <v>1</v>
      </c>
      <c r="AW130" s="733">
        <f>SUM(AB130:AV130)</f>
        <v>2867816</v>
      </c>
      <c r="AX130" s="419" t="str">
        <f t="shared" si="76"/>
        <v>659ESSC02</v>
      </c>
      <c r="AY130" s="491" t="s">
        <v>274</v>
      </c>
      <c r="AZ130" s="493">
        <v>659</v>
      </c>
      <c r="BA130" s="491" t="s">
        <v>650</v>
      </c>
      <c r="BB130" s="492">
        <v>41</v>
      </c>
    </row>
    <row r="131" spans="1:54" ht="15" customHeight="1">
      <c r="A131" s="413" t="str">
        <f t="shared" si="78"/>
        <v>79EPS010</v>
      </c>
      <c r="B131" s="413" t="str">
        <f t="shared" si="79"/>
        <v>79EPS016</v>
      </c>
      <c r="C131" s="413" t="str">
        <f t="shared" si="80"/>
        <v>79EPS037</v>
      </c>
      <c r="D131" s="413" t="str">
        <f t="shared" si="81"/>
        <v>79EPS002</v>
      </c>
      <c r="E131" s="413" t="str">
        <f t="shared" si="82"/>
        <v>79EPS044</v>
      </c>
      <c r="F131" s="413" t="str">
        <f t="shared" si="83"/>
        <v>79EPS023</v>
      </c>
      <c r="G131" s="413" t="str">
        <f t="shared" si="84"/>
        <v>79EPS005</v>
      </c>
      <c r="H131" s="413" t="str">
        <f t="shared" si="85"/>
        <v>79EPS018</v>
      </c>
      <c r="I131" s="413" t="str">
        <f t="shared" si="86"/>
        <v>79EAS016</v>
      </c>
      <c r="J131" s="413" t="str">
        <f t="shared" si="87"/>
        <v>79EAS027</v>
      </c>
      <c r="K131" s="413" t="str">
        <f t="shared" si="88"/>
        <v>79EPS017</v>
      </c>
      <c r="L131" s="413" t="str">
        <f t="shared" si="89"/>
        <v>79EPS033</v>
      </c>
      <c r="M131" s="413" t="str">
        <f t="shared" si="90"/>
        <v>79EPS001</v>
      </c>
      <c r="N131" s="413" t="str">
        <f t="shared" si="91"/>
        <v>79EPS008</v>
      </c>
      <c r="O131" s="413" t="str">
        <f t="shared" si="92"/>
        <v>79EPS040</v>
      </c>
      <c r="P131" s="413" t="str">
        <f t="shared" si="93"/>
        <v>79ESSC24</v>
      </c>
      <c r="Q131" s="413" t="e">
        <f>CONCATENATE(AA132,#REF!)</f>
        <v>#REF!</v>
      </c>
      <c r="R131" s="413" t="str">
        <f t="shared" si="94"/>
        <v>79ESSC91</v>
      </c>
      <c r="S131" s="413" t="str">
        <f t="shared" si="95"/>
        <v>79ESSC02</v>
      </c>
      <c r="T131" s="413" t="str">
        <f t="shared" si="96"/>
        <v>79ESSC62</v>
      </c>
      <c r="U131" s="413" t="e">
        <f>CONCATENATE(AA132,#REF!)</f>
        <v>#REF!</v>
      </c>
      <c r="V131" s="413" t="str">
        <f t="shared" si="97"/>
        <v>79EPSIC3</v>
      </c>
      <c r="W131" s="413" t="str">
        <f t="shared" si="98"/>
        <v>79CCFC55</v>
      </c>
      <c r="X131" s="413" t="e">
        <f>CONCATENATE(AA132,#REF!)</f>
        <v>#REF!</v>
      </c>
      <c r="Y131" s="720" t="s">
        <v>32</v>
      </c>
      <c r="Z131" s="720" t="s">
        <v>234</v>
      </c>
      <c r="AA131" s="720">
        <v>1</v>
      </c>
      <c r="AB131" s="708">
        <f>IFERROR(VLOOKUP(A130,$AX$8:$BB$949,5,0),0)</f>
        <v>982225</v>
      </c>
      <c r="AC131" s="708">
        <f>IFERROR(VLOOKUP(B130,$AX$8:$BB$949,5,0),0)</f>
        <v>240273</v>
      </c>
      <c r="AD131" s="708">
        <f>IFERROR(VLOOKUP(C130,$AX$8:$BB$949,5,0),0)</f>
        <v>200184</v>
      </c>
      <c r="AE131" s="708">
        <f>IFERROR(VLOOKUP(D130,$AX$8:$BB$949,5,0),0)</f>
        <v>190897</v>
      </c>
      <c r="AF131" s="708">
        <f>IFERROR(VLOOKUP(E130,$AX$8:$BB$949,5,0),0)</f>
        <v>135860</v>
      </c>
      <c r="AG131" s="708">
        <f>IFERROR(VLOOKUP(F130,$AX$8:$BB$949,5,0),0)</f>
        <v>57667</v>
      </c>
      <c r="AH131" s="708">
        <f>IFERROR(VLOOKUP(G130,$AX$8:$BB$949,5,0),0)</f>
        <v>54896</v>
      </c>
      <c r="AI131" s="708">
        <f>IFERROR(VLOOKUP(H130,$AX$8:$BB$949,5,0),0)</f>
        <v>475</v>
      </c>
      <c r="AJ131" s="708">
        <f>IFERROR(VLOOKUP(I130,$AX$8:$BB$949,5,0),0)</f>
        <v>6216</v>
      </c>
      <c r="AK131" s="708">
        <f>IFERROR(VLOOKUP(J130,$AX$8:$BB$949,5,0),0)</f>
        <v>1377</v>
      </c>
      <c r="AL131" s="708">
        <f>IFERROR(VLOOKUP(K130,$AX$8:$BB$949,5,0),0)</f>
        <v>31</v>
      </c>
      <c r="AM131" s="708">
        <f>IFERROR(VLOOKUP(L130,$AX$8:$BB$949,5,0),0)</f>
        <v>0</v>
      </c>
      <c r="AN131" s="708">
        <f>IFERROR(VLOOKUP(M130,$AX$8:$BB$949,5,0),0)</f>
        <v>0</v>
      </c>
      <c r="AO131" s="708">
        <f>IFERROR(VLOOKUP(N130,$AX$8:$BB$949,5,0),0)</f>
        <v>0</v>
      </c>
      <c r="AP131" s="708">
        <f>IFERROR(VLOOKUP(O130,$AX$8:$BB$949,5,0),0)</f>
        <v>45951</v>
      </c>
      <c r="AQ131" s="708">
        <f>IFERROR(VLOOKUP(P130,$AX$8:$BB$949,5,0),0)</f>
        <v>42</v>
      </c>
      <c r="AR131" s="708">
        <f>IFERROR(VLOOKUP(R130,$AX$8:$BB$949,5,0),0)</f>
        <v>0</v>
      </c>
      <c r="AS131" s="708">
        <f>IFERROR(VLOOKUP(S130,$AX$8:$BB$949,5,0),0)</f>
        <v>562</v>
      </c>
      <c r="AT131" s="708">
        <f>IFERROR(VLOOKUP(T130,$AX$8:$BB$949,5,0),0)</f>
        <v>1</v>
      </c>
      <c r="AU131" s="708">
        <f>IFERROR(VLOOKUP(V130,$AX$8:$BB$949,5,0),0)</f>
        <v>0</v>
      </c>
      <c r="AV131" s="708">
        <f>IFERROR(VLOOKUP(W130,$AX$8:$BB$949,5,0),0)</f>
        <v>1</v>
      </c>
      <c r="AW131" s="734">
        <f>SUM(AB131:AV131)</f>
        <v>1916658</v>
      </c>
      <c r="AX131" s="419" t="str">
        <f t="shared" si="76"/>
        <v>665EPS016</v>
      </c>
      <c r="AY131" s="491" t="s">
        <v>274</v>
      </c>
      <c r="AZ131" s="493">
        <v>665</v>
      </c>
      <c r="BA131" s="491" t="s">
        <v>199</v>
      </c>
      <c r="BB131" s="492">
        <v>826</v>
      </c>
    </row>
    <row r="132" spans="1:54" ht="15" customHeight="1">
      <c r="A132" s="413" t="str">
        <f t="shared" si="78"/>
        <v>88EPS010</v>
      </c>
      <c r="B132" s="413" t="str">
        <f t="shared" si="79"/>
        <v>88EPS016</v>
      </c>
      <c r="C132" s="413" t="str">
        <f t="shared" si="80"/>
        <v>88EPS037</v>
      </c>
      <c r="D132" s="413" t="str">
        <f t="shared" si="81"/>
        <v>88EPS002</v>
      </c>
      <c r="E132" s="413" t="str">
        <f t="shared" si="82"/>
        <v>88EPS044</v>
      </c>
      <c r="F132" s="413" t="str">
        <f t="shared" si="83"/>
        <v>88EPS023</v>
      </c>
      <c r="G132" s="413" t="str">
        <f t="shared" si="84"/>
        <v>88EPS005</v>
      </c>
      <c r="H132" s="413" t="str">
        <f t="shared" si="85"/>
        <v>88EPS018</v>
      </c>
      <c r="I132" s="413" t="str">
        <f t="shared" si="86"/>
        <v>88EAS016</v>
      </c>
      <c r="J132" s="413" t="str">
        <f t="shared" si="87"/>
        <v>88EAS027</v>
      </c>
      <c r="K132" s="413" t="str">
        <f t="shared" si="88"/>
        <v>88EPS017</v>
      </c>
      <c r="L132" s="413" t="str">
        <f t="shared" si="89"/>
        <v>88EPS033</v>
      </c>
      <c r="M132" s="413" t="str">
        <f t="shared" si="90"/>
        <v>88EPS001</v>
      </c>
      <c r="N132" s="413" t="str">
        <f t="shared" si="91"/>
        <v>88EPS008</v>
      </c>
      <c r="O132" s="413" t="str">
        <f t="shared" si="92"/>
        <v>88EPS040</v>
      </c>
      <c r="P132" s="413" t="str">
        <f t="shared" si="93"/>
        <v>88ESSC24</v>
      </c>
      <c r="Q132" s="413" t="e">
        <f>CONCATENATE(AA133,#REF!)</f>
        <v>#REF!</v>
      </c>
      <c r="R132" s="413" t="str">
        <f t="shared" si="94"/>
        <v>88ESSC91</v>
      </c>
      <c r="S132" s="413" t="str">
        <f t="shared" si="95"/>
        <v>88ESSC02</v>
      </c>
      <c r="T132" s="413" t="str">
        <f t="shared" si="96"/>
        <v>88ESSC62</v>
      </c>
      <c r="U132" s="413" t="e">
        <f>CONCATENATE(AA133,#REF!)</f>
        <v>#REF!</v>
      </c>
      <c r="V132" s="413" t="str">
        <f t="shared" si="97"/>
        <v>88EPSIC3</v>
      </c>
      <c r="W132" s="413" t="str">
        <f t="shared" si="98"/>
        <v>88CCFC55</v>
      </c>
      <c r="X132" s="413" t="e">
        <f>CONCATENATE(AA133,#REF!)</f>
        <v>#REF!</v>
      </c>
      <c r="Y132" s="720" t="s">
        <v>70</v>
      </c>
      <c r="Z132" s="720" t="s">
        <v>234</v>
      </c>
      <c r="AA132" s="720">
        <v>79</v>
      </c>
      <c r="AB132" s="708">
        <f>IFERROR(VLOOKUP(A131,$AX$8:$BB$949,5,0),0)</f>
        <v>6828</v>
      </c>
      <c r="AC132" s="708">
        <f>IFERROR(VLOOKUP(B131,$AX$8:$BB$949,5,0),0)</f>
        <v>5737</v>
      </c>
      <c r="AD132" s="708">
        <f>IFERROR(VLOOKUP(C131,$AX$8:$BB$949,5,0),0)</f>
        <v>4085</v>
      </c>
      <c r="AE132" s="708">
        <f>IFERROR(VLOOKUP(D131,$AX$8:$BB$949,5,0),0)</f>
        <v>782</v>
      </c>
      <c r="AF132" s="708">
        <f>IFERROR(VLOOKUP(E131,$AX$8:$BB$949,5,0),0)</f>
        <v>3086</v>
      </c>
      <c r="AG132" s="708">
        <f>IFERROR(VLOOKUP(F131,$AX$8:$BB$949,5,0),0)</f>
        <v>0</v>
      </c>
      <c r="AH132" s="708">
        <f>IFERROR(VLOOKUP(G131,$AX$8:$BB$949,5,0),0)</f>
        <v>2</v>
      </c>
      <c r="AI132" s="708">
        <f>IFERROR(VLOOKUP(H131,$AX$8:$BB$949,5,0),0)</f>
        <v>0</v>
      </c>
      <c r="AJ132" s="708">
        <f>IFERROR(VLOOKUP(I131,$AX$8:$BB$949,5,0),0)</f>
        <v>22</v>
      </c>
      <c r="AK132" s="708">
        <f>IFERROR(VLOOKUP(J131,$AX$8:$BB$949,5,0),0)</f>
        <v>87</v>
      </c>
      <c r="AL132" s="708">
        <f>IFERROR(VLOOKUP(K131,$AX$8:$BB$949,5,0),0)</f>
        <v>0</v>
      </c>
      <c r="AM132" s="708">
        <f>IFERROR(VLOOKUP(L131,$AX$8:$BB$949,5,0),0)</f>
        <v>0</v>
      </c>
      <c r="AN132" s="708">
        <f>IFERROR(VLOOKUP(M131,$AX$8:$BB$949,5,0),0)</f>
        <v>0</v>
      </c>
      <c r="AO132" s="708">
        <f>IFERROR(VLOOKUP(N131,$AX$8:$BB$949,5,0),0)</f>
        <v>0</v>
      </c>
      <c r="AP132" s="708">
        <f>IFERROR(VLOOKUP(O131,$AX$8:$BB$949,5,0),0)</f>
        <v>907</v>
      </c>
      <c r="AQ132" s="708">
        <f>IFERROR(VLOOKUP(P131,$AX$8:$BB$949,5,0),0)</f>
        <v>0</v>
      </c>
      <c r="AR132" s="708">
        <f>IFERROR(VLOOKUP(R131,$AX$8:$BB$949,5,0),0)</f>
        <v>0</v>
      </c>
      <c r="AS132" s="708">
        <f>IFERROR(VLOOKUP(S131,$AX$8:$BB$949,5,0),0)</f>
        <v>5</v>
      </c>
      <c r="AT132" s="708">
        <f>IFERROR(VLOOKUP(T131,$AX$8:$BB$949,5,0),0)</f>
        <v>0</v>
      </c>
      <c r="AU132" s="708">
        <f>IFERROR(VLOOKUP(V131,$AX$8:$BB$949,5,0),0)</f>
        <v>0</v>
      </c>
      <c r="AV132" s="708">
        <f>IFERROR(VLOOKUP(W131,$AX$8:$BB$949,5,0),0)</f>
        <v>0</v>
      </c>
      <c r="AW132" s="734">
        <f>SUM(AB132:AV132)</f>
        <v>21541</v>
      </c>
      <c r="AX132" s="419" t="str">
        <f t="shared" si="76"/>
        <v>665EPS037</v>
      </c>
      <c r="AY132" s="491" t="s">
        <v>274</v>
      </c>
      <c r="AZ132" s="493">
        <v>665</v>
      </c>
      <c r="BA132" s="491" t="s">
        <v>203</v>
      </c>
      <c r="BB132" s="492">
        <v>137</v>
      </c>
    </row>
    <row r="133" spans="1:54" ht="15" customHeight="1">
      <c r="A133" s="413" t="str">
        <f t="shared" si="78"/>
        <v>129EPS010</v>
      </c>
      <c r="B133" s="413" t="str">
        <f t="shared" si="79"/>
        <v>129EPS016</v>
      </c>
      <c r="C133" s="413" t="str">
        <f t="shared" si="80"/>
        <v>129EPS037</v>
      </c>
      <c r="D133" s="413" t="str">
        <f t="shared" si="81"/>
        <v>129EPS002</v>
      </c>
      <c r="E133" s="413" t="str">
        <f t="shared" si="82"/>
        <v>129EPS044</v>
      </c>
      <c r="F133" s="413" t="str">
        <f t="shared" si="83"/>
        <v>129EPS023</v>
      </c>
      <c r="G133" s="413" t="str">
        <f t="shared" si="84"/>
        <v>129EPS005</v>
      </c>
      <c r="H133" s="413" t="str">
        <f t="shared" si="85"/>
        <v>129EPS018</v>
      </c>
      <c r="I133" s="413" t="str">
        <f t="shared" si="86"/>
        <v>129EAS016</v>
      </c>
      <c r="J133" s="413" t="str">
        <f t="shared" si="87"/>
        <v>129EAS027</v>
      </c>
      <c r="K133" s="413" t="str">
        <f t="shared" si="88"/>
        <v>129EPS017</v>
      </c>
      <c r="L133" s="413" t="str">
        <f t="shared" si="89"/>
        <v>129EPS033</v>
      </c>
      <c r="M133" s="413" t="str">
        <f t="shared" si="90"/>
        <v>129EPS001</v>
      </c>
      <c r="N133" s="413" t="str">
        <f t="shared" si="91"/>
        <v>129EPS008</v>
      </c>
      <c r="O133" s="413" t="str">
        <f t="shared" si="92"/>
        <v>129EPS040</v>
      </c>
      <c r="P133" s="413" t="str">
        <f t="shared" si="93"/>
        <v>129ESSC24</v>
      </c>
      <c r="Q133" s="413" t="e">
        <f>CONCATENATE(AA134,#REF!)</f>
        <v>#REF!</v>
      </c>
      <c r="R133" s="413" t="str">
        <f t="shared" si="94"/>
        <v>129ESSC91</v>
      </c>
      <c r="S133" s="413" t="str">
        <f t="shared" si="95"/>
        <v>129ESSC02</v>
      </c>
      <c r="T133" s="413" t="str">
        <f t="shared" si="96"/>
        <v>129ESSC62</v>
      </c>
      <c r="U133" s="413" t="e">
        <f>CONCATENATE(AA134,#REF!)</f>
        <v>#REF!</v>
      </c>
      <c r="V133" s="413" t="str">
        <f t="shared" si="97"/>
        <v>129EPSIC3</v>
      </c>
      <c r="W133" s="413" t="str">
        <f t="shared" si="98"/>
        <v>129CCFC55</v>
      </c>
      <c r="X133" s="413" t="e">
        <f>CONCATENATE(AA134,#REF!)</f>
        <v>#REF!</v>
      </c>
      <c r="Y133" s="720" t="s">
        <v>36</v>
      </c>
      <c r="Z133" s="720" t="s">
        <v>234</v>
      </c>
      <c r="AA133" s="720">
        <v>88</v>
      </c>
      <c r="AB133" s="708">
        <f>IFERROR(VLOOKUP(A132,$AX$8:$BB$949,5,0),0)</f>
        <v>152523</v>
      </c>
      <c r="AC133" s="708">
        <f>IFERROR(VLOOKUP(B132,$AX$8:$BB$949,5,0),0)</f>
        <v>31397</v>
      </c>
      <c r="AD133" s="708">
        <f>IFERROR(VLOOKUP(C132,$AX$8:$BB$949,5,0),0)</f>
        <v>34983</v>
      </c>
      <c r="AE133" s="708">
        <f>IFERROR(VLOOKUP(D132,$AX$8:$BB$949,5,0),0)</f>
        <v>35812</v>
      </c>
      <c r="AF133" s="708">
        <f>IFERROR(VLOOKUP(E132,$AX$8:$BB$949,5,0),0)</f>
        <v>31235</v>
      </c>
      <c r="AG133" s="708">
        <f>IFERROR(VLOOKUP(F132,$AX$8:$BB$949,5,0),0)</f>
        <v>6205</v>
      </c>
      <c r="AH133" s="708">
        <f>IFERROR(VLOOKUP(G132,$AX$8:$BB$949,5,0),0)</f>
        <v>5117</v>
      </c>
      <c r="AI133" s="708">
        <f>IFERROR(VLOOKUP(H132,$AX$8:$BB$949,5,0),0)</f>
        <v>41</v>
      </c>
      <c r="AJ133" s="708">
        <f>IFERROR(VLOOKUP(I132,$AX$8:$BB$949,5,0),0)</f>
        <v>766</v>
      </c>
      <c r="AK133" s="708">
        <f>IFERROR(VLOOKUP(J132,$AX$8:$BB$949,5,0),0)</f>
        <v>589</v>
      </c>
      <c r="AL133" s="708">
        <f>IFERROR(VLOOKUP(K132,$AX$8:$BB$949,5,0),0)</f>
        <v>1</v>
      </c>
      <c r="AM133" s="708">
        <f>IFERROR(VLOOKUP(L132,$AX$8:$BB$949,5,0),0)</f>
        <v>0</v>
      </c>
      <c r="AN133" s="708">
        <f>IFERROR(VLOOKUP(M132,$AX$8:$BB$949,5,0),0)</f>
        <v>0</v>
      </c>
      <c r="AO133" s="708">
        <f>IFERROR(VLOOKUP(N132,$AX$8:$BB$949,5,0),0)</f>
        <v>0</v>
      </c>
      <c r="AP133" s="708">
        <f>IFERROR(VLOOKUP(O132,$AX$8:$BB$949,5,0),0)</f>
        <v>5528</v>
      </c>
      <c r="AQ133" s="708">
        <f>IFERROR(VLOOKUP(P132,$AX$8:$BB$949,5,0),0)</f>
        <v>0</v>
      </c>
      <c r="AR133" s="708">
        <f>IFERROR(VLOOKUP(R132,$AX$8:$BB$949,5,0),0)</f>
        <v>0</v>
      </c>
      <c r="AS133" s="708">
        <f>IFERROR(VLOOKUP(S132,$AX$8:$BB$949,5,0),0)</f>
        <v>36</v>
      </c>
      <c r="AT133" s="708">
        <f>IFERROR(VLOOKUP(T132,$AX$8:$BB$949,5,0),0)</f>
        <v>0</v>
      </c>
      <c r="AU133" s="708">
        <f>IFERROR(VLOOKUP(V132,$AX$8:$BB$949,5,0),0)</f>
        <v>0</v>
      </c>
      <c r="AV133" s="708">
        <f>IFERROR(VLOOKUP(W132,$AX$8:$BB$949,5,0),0)</f>
        <v>0</v>
      </c>
      <c r="AW133" s="734">
        <f>SUM(AB133:AV133)</f>
        <v>304233</v>
      </c>
      <c r="AX133" s="419" t="str">
        <f t="shared" si="76"/>
        <v>665EPS040</v>
      </c>
      <c r="AY133" s="491" t="s">
        <v>274</v>
      </c>
      <c r="AZ133" s="493">
        <v>665</v>
      </c>
      <c r="BA133" s="491" t="s">
        <v>891</v>
      </c>
      <c r="BB133" s="492">
        <v>284</v>
      </c>
    </row>
    <row r="134" spans="1:54" ht="15" customHeight="1">
      <c r="A134" s="413" t="str">
        <f t="shared" si="78"/>
        <v>212EPS010</v>
      </c>
      <c r="B134" s="413" t="str">
        <f t="shared" si="79"/>
        <v>212EPS016</v>
      </c>
      <c r="C134" s="413" t="str">
        <f t="shared" si="80"/>
        <v>212EPS037</v>
      </c>
      <c r="D134" s="413" t="str">
        <f t="shared" si="81"/>
        <v>212EPS002</v>
      </c>
      <c r="E134" s="413" t="str">
        <f t="shared" si="82"/>
        <v>212EPS044</v>
      </c>
      <c r="F134" s="413" t="str">
        <f t="shared" si="83"/>
        <v>212EPS023</v>
      </c>
      <c r="G134" s="413" t="str">
        <f t="shared" si="84"/>
        <v>212EPS005</v>
      </c>
      <c r="H134" s="413" t="str">
        <f t="shared" si="85"/>
        <v>212EPS018</v>
      </c>
      <c r="I134" s="413" t="str">
        <f t="shared" si="86"/>
        <v>212EAS016</v>
      </c>
      <c r="J134" s="413" t="str">
        <f t="shared" si="87"/>
        <v>212EAS027</v>
      </c>
      <c r="K134" s="413" t="str">
        <f t="shared" si="88"/>
        <v>212EPS017</v>
      </c>
      <c r="L134" s="413" t="str">
        <f t="shared" si="89"/>
        <v>212EPS033</v>
      </c>
      <c r="M134" s="413" t="str">
        <f t="shared" si="90"/>
        <v>212EPS001</v>
      </c>
      <c r="N134" s="413" t="str">
        <f t="shared" si="91"/>
        <v>212EPS008</v>
      </c>
      <c r="O134" s="413" t="str">
        <f t="shared" si="92"/>
        <v>212EPS040</v>
      </c>
      <c r="P134" s="413" t="str">
        <f t="shared" si="93"/>
        <v>212ESSC24</v>
      </c>
      <c r="Q134" s="413" t="e">
        <f>CONCATENATE(AA135,#REF!)</f>
        <v>#REF!</v>
      </c>
      <c r="R134" s="413" t="str">
        <f t="shared" si="94"/>
        <v>212ESSC91</v>
      </c>
      <c r="S134" s="413" t="str">
        <f t="shared" si="95"/>
        <v>212ESSC02</v>
      </c>
      <c r="T134" s="413" t="str">
        <f t="shared" si="96"/>
        <v>212ESSC62</v>
      </c>
      <c r="U134" s="413" t="e">
        <f>CONCATENATE(AA135,#REF!)</f>
        <v>#REF!</v>
      </c>
      <c r="V134" s="413" t="str">
        <f t="shared" si="97"/>
        <v>212EPSIC3</v>
      </c>
      <c r="W134" s="413" t="str">
        <f t="shared" si="98"/>
        <v>212CCFC55</v>
      </c>
      <c r="X134" s="413" t="e">
        <f>CONCATENATE(AA135,#REF!)</f>
        <v>#REF!</v>
      </c>
      <c r="Y134" s="720" t="s">
        <v>11</v>
      </c>
      <c r="Z134" s="720" t="s">
        <v>234</v>
      </c>
      <c r="AA134" s="720">
        <v>129</v>
      </c>
      <c r="AB134" s="708">
        <f>IFERROR(VLOOKUP(A133,$AX$8:$BB$949,5,0),0)</f>
        <v>48724</v>
      </c>
      <c r="AC134" s="708">
        <f>IFERROR(VLOOKUP(B133,$AX$8:$BB$949,5,0),0)</f>
        <v>5145</v>
      </c>
      <c r="AD134" s="708">
        <f>IFERROR(VLOOKUP(C133,$AX$8:$BB$949,5,0),0)</f>
        <v>7356</v>
      </c>
      <c r="AE134" s="708">
        <f>IFERROR(VLOOKUP(D133,$AX$8:$BB$949,5,0),0)</f>
        <v>3044</v>
      </c>
      <c r="AF134" s="708">
        <f>IFERROR(VLOOKUP(E133,$AX$8:$BB$949,5,0),0)</f>
        <v>4164</v>
      </c>
      <c r="AG134" s="708">
        <f>IFERROR(VLOOKUP(F133,$AX$8:$BB$949,5,0),0)</f>
        <v>18</v>
      </c>
      <c r="AH134" s="708">
        <f>IFERROR(VLOOKUP(G133,$AX$8:$BB$949,5,0),0)</f>
        <v>250</v>
      </c>
      <c r="AI134" s="708">
        <f>IFERROR(VLOOKUP(H133,$AX$8:$BB$949,5,0),0)</f>
        <v>19</v>
      </c>
      <c r="AJ134" s="708">
        <f>IFERROR(VLOOKUP(I133,$AX$8:$BB$949,5,0),0)</f>
        <v>75</v>
      </c>
      <c r="AK134" s="708">
        <f>IFERROR(VLOOKUP(J133,$AX$8:$BB$949,5,0),0)</f>
        <v>86</v>
      </c>
      <c r="AL134" s="708">
        <f>IFERROR(VLOOKUP(K133,$AX$8:$BB$949,5,0),0)</f>
        <v>0</v>
      </c>
      <c r="AM134" s="708">
        <f>IFERROR(VLOOKUP(L133,$AX$8:$BB$949,5,0),0)</f>
        <v>0</v>
      </c>
      <c r="AN134" s="708">
        <f>IFERROR(VLOOKUP(M133,$AX$8:$BB$949,5,0),0)</f>
        <v>0</v>
      </c>
      <c r="AO134" s="708">
        <f>IFERROR(VLOOKUP(N133,$AX$8:$BB$949,5,0),0)</f>
        <v>0</v>
      </c>
      <c r="AP134" s="708">
        <f>IFERROR(VLOOKUP(O133,$AX$8:$BB$949,5,0),0)</f>
        <v>1298</v>
      </c>
      <c r="AQ134" s="708">
        <f>IFERROR(VLOOKUP(P133,$AX$8:$BB$949,5,0),0)</f>
        <v>0</v>
      </c>
      <c r="AR134" s="708">
        <f>IFERROR(VLOOKUP(R133,$AX$8:$BB$949,5,0),0)</f>
        <v>0</v>
      </c>
      <c r="AS134" s="708">
        <f>IFERROR(VLOOKUP(S133,$AX$8:$BB$949,5,0),0)</f>
        <v>0</v>
      </c>
      <c r="AT134" s="708">
        <f>IFERROR(VLOOKUP(T133,$AX$8:$BB$949,5,0),0)</f>
        <v>0</v>
      </c>
      <c r="AU134" s="708">
        <f>IFERROR(VLOOKUP(V133,$AX$8:$BB$949,5,0),0)</f>
        <v>0</v>
      </c>
      <c r="AV134" s="708">
        <f>IFERROR(VLOOKUP(W133,$AX$8:$BB$949,5,0),0)</f>
        <v>0</v>
      </c>
      <c r="AW134" s="734">
        <f>SUM(AB134:AV134)</f>
        <v>70179</v>
      </c>
      <c r="AX134" s="419" t="str">
        <f t="shared" si="76"/>
        <v>665EPS044</v>
      </c>
      <c r="AY134" s="491" t="s">
        <v>274</v>
      </c>
      <c r="AZ134" s="493">
        <v>665</v>
      </c>
      <c r="BA134" s="491" t="s">
        <v>1071</v>
      </c>
      <c r="BB134" s="492">
        <v>1280</v>
      </c>
    </row>
    <row r="135" spans="1:54" ht="15" customHeight="1">
      <c r="A135" s="413" t="str">
        <f t="shared" si="78"/>
        <v>266EPS010</v>
      </c>
      <c r="B135" s="413" t="str">
        <f t="shared" si="79"/>
        <v>266EPS016</v>
      </c>
      <c r="C135" s="413" t="str">
        <f t="shared" si="80"/>
        <v>266EPS037</v>
      </c>
      <c r="D135" s="413" t="str">
        <f t="shared" si="81"/>
        <v>266EPS002</v>
      </c>
      <c r="E135" s="413" t="str">
        <f t="shared" si="82"/>
        <v>266EPS044</v>
      </c>
      <c r="F135" s="413" t="str">
        <f t="shared" si="83"/>
        <v>266EPS023</v>
      </c>
      <c r="G135" s="413" t="str">
        <f t="shared" si="84"/>
        <v>266EPS005</v>
      </c>
      <c r="H135" s="413" t="str">
        <f t="shared" si="85"/>
        <v>266EPS018</v>
      </c>
      <c r="I135" s="413" t="str">
        <f t="shared" si="86"/>
        <v>266EAS016</v>
      </c>
      <c r="J135" s="413" t="str">
        <f t="shared" si="87"/>
        <v>266EAS027</v>
      </c>
      <c r="K135" s="413" t="str">
        <f t="shared" si="88"/>
        <v>266EPS017</v>
      </c>
      <c r="L135" s="413" t="str">
        <f t="shared" si="89"/>
        <v>266EPS033</v>
      </c>
      <c r="M135" s="413" t="str">
        <f t="shared" si="90"/>
        <v>266EPS001</v>
      </c>
      <c r="N135" s="413" t="str">
        <f t="shared" si="91"/>
        <v>266EPS008</v>
      </c>
      <c r="O135" s="413" t="str">
        <f t="shared" si="92"/>
        <v>266EPS040</v>
      </c>
      <c r="P135" s="413" t="str">
        <f t="shared" si="93"/>
        <v>266ESSC24</v>
      </c>
      <c r="Q135" s="413" t="e">
        <f>CONCATENATE(AA136,#REF!)</f>
        <v>#REF!</v>
      </c>
      <c r="R135" s="413" t="str">
        <f t="shared" si="94"/>
        <v>266ESSC91</v>
      </c>
      <c r="S135" s="413" t="str">
        <f t="shared" si="95"/>
        <v>266ESSC02</v>
      </c>
      <c r="T135" s="413" t="str">
        <f t="shared" si="96"/>
        <v>266ESSC62</v>
      </c>
      <c r="U135" s="413" t="e">
        <f>CONCATENATE(AA136,#REF!)</f>
        <v>#REF!</v>
      </c>
      <c r="V135" s="413" t="str">
        <f t="shared" si="97"/>
        <v>266EPSIC3</v>
      </c>
      <c r="W135" s="413" t="str">
        <f t="shared" si="98"/>
        <v>266CCFC55</v>
      </c>
      <c r="X135" s="413" t="e">
        <f>CONCATENATE(AA136,#REF!)</f>
        <v>#REF!</v>
      </c>
      <c r="Y135" s="720" t="s">
        <v>39</v>
      </c>
      <c r="Z135" s="720" t="s">
        <v>234</v>
      </c>
      <c r="AA135" s="720">
        <v>212</v>
      </c>
      <c r="AB135" s="708">
        <f>IFERROR(VLOOKUP(A134,$AX$8:$BB$949,5,0),0)</f>
        <v>29130</v>
      </c>
      <c r="AC135" s="708">
        <f>IFERROR(VLOOKUP(B134,$AX$8:$BB$949,5,0),0)</f>
        <v>4</v>
      </c>
      <c r="AD135" s="708">
        <f>IFERROR(VLOOKUP(C134,$AX$8:$BB$949,5,0),0)</f>
        <v>7599</v>
      </c>
      <c r="AE135" s="708">
        <f>IFERROR(VLOOKUP(D134,$AX$8:$BB$949,5,0),0)</f>
        <v>1132</v>
      </c>
      <c r="AF135" s="708">
        <f>IFERROR(VLOOKUP(E134,$AX$8:$BB$949,5,0),0)</f>
        <v>3140</v>
      </c>
      <c r="AG135" s="708">
        <f>IFERROR(VLOOKUP(F134,$AX$8:$BB$949,5,0),0)</f>
        <v>11</v>
      </c>
      <c r="AH135" s="708">
        <f>IFERROR(VLOOKUP(G134,$AX$8:$BB$949,5,0),0)</f>
        <v>320</v>
      </c>
      <c r="AI135" s="708">
        <f>IFERROR(VLOOKUP(H134,$AX$8:$BB$949,5,0),0)</f>
        <v>2</v>
      </c>
      <c r="AJ135" s="708">
        <f>IFERROR(VLOOKUP(I134,$AX$8:$BB$949,5,0),0)</f>
        <v>169</v>
      </c>
      <c r="AK135" s="708">
        <f>IFERROR(VLOOKUP(J134,$AX$8:$BB$949,5,0),0)</f>
        <v>121</v>
      </c>
      <c r="AL135" s="708">
        <f>IFERROR(VLOOKUP(K134,$AX$8:$BB$949,5,0),0)</f>
        <v>0</v>
      </c>
      <c r="AM135" s="708">
        <f>IFERROR(VLOOKUP(L134,$AX$8:$BB$949,5,0),0)</f>
        <v>0</v>
      </c>
      <c r="AN135" s="708">
        <f>IFERROR(VLOOKUP(M134,$AX$8:$BB$949,5,0),0)</f>
        <v>0</v>
      </c>
      <c r="AO135" s="708">
        <f>IFERROR(VLOOKUP(N134,$AX$8:$BB$949,5,0),0)</f>
        <v>0</v>
      </c>
      <c r="AP135" s="708">
        <f>IFERROR(VLOOKUP(O134,$AX$8:$BB$949,5,0),0)</f>
        <v>1138</v>
      </c>
      <c r="AQ135" s="708">
        <f>IFERROR(VLOOKUP(P134,$AX$8:$BB$949,5,0),0)</f>
        <v>0</v>
      </c>
      <c r="AR135" s="708">
        <f>IFERROR(VLOOKUP(R134,$AX$8:$BB$949,5,0),0)</f>
        <v>0</v>
      </c>
      <c r="AS135" s="708">
        <f>IFERROR(VLOOKUP(S134,$AX$8:$BB$949,5,0),0)</f>
        <v>5</v>
      </c>
      <c r="AT135" s="708">
        <f>IFERROR(VLOOKUP(T134,$AX$8:$BB$949,5,0),0)</f>
        <v>0</v>
      </c>
      <c r="AU135" s="708">
        <f>IFERROR(VLOOKUP(V134,$AX$8:$BB$949,5,0),0)</f>
        <v>0</v>
      </c>
      <c r="AV135" s="708">
        <f>IFERROR(VLOOKUP(W134,$AX$8:$BB$949,5,0),0)</f>
        <v>0</v>
      </c>
      <c r="AW135" s="734">
        <f>SUM(AB135:AV135)</f>
        <v>42771</v>
      </c>
      <c r="AX135" s="419" t="str">
        <f t="shared" si="76"/>
        <v>665ESSC02</v>
      </c>
      <c r="AY135" s="491" t="s">
        <v>274</v>
      </c>
      <c r="AZ135" s="493">
        <v>665</v>
      </c>
      <c r="BA135" s="491" t="s">
        <v>650</v>
      </c>
      <c r="BB135" s="492">
        <v>24</v>
      </c>
    </row>
    <row r="136" spans="1:54" ht="15" customHeight="1">
      <c r="A136" s="413" t="str">
        <f t="shared" si="78"/>
        <v>308EPS010</v>
      </c>
      <c r="B136" s="413" t="str">
        <f t="shared" si="79"/>
        <v>308EPS016</v>
      </c>
      <c r="C136" s="413" t="str">
        <f t="shared" si="80"/>
        <v>308EPS037</v>
      </c>
      <c r="D136" s="413" t="str">
        <f t="shared" si="81"/>
        <v>308EPS002</v>
      </c>
      <c r="E136" s="413" t="str">
        <f t="shared" si="82"/>
        <v>308EPS044</v>
      </c>
      <c r="F136" s="413" t="str">
        <f t="shared" si="83"/>
        <v>308EPS023</v>
      </c>
      <c r="G136" s="413" t="str">
        <f t="shared" si="84"/>
        <v>308EPS005</v>
      </c>
      <c r="H136" s="413" t="str">
        <f t="shared" si="85"/>
        <v>308EPS018</v>
      </c>
      <c r="I136" s="413" t="str">
        <f t="shared" si="86"/>
        <v>308EAS016</v>
      </c>
      <c r="J136" s="413" t="str">
        <f t="shared" si="87"/>
        <v>308EAS027</v>
      </c>
      <c r="K136" s="413" t="str">
        <f t="shared" si="88"/>
        <v>308EPS017</v>
      </c>
      <c r="L136" s="413" t="str">
        <f t="shared" si="89"/>
        <v>308EPS033</v>
      </c>
      <c r="M136" s="413" t="str">
        <f t="shared" si="90"/>
        <v>308EPS001</v>
      </c>
      <c r="N136" s="413" t="str">
        <f t="shared" si="91"/>
        <v>308EPS008</v>
      </c>
      <c r="O136" s="413" t="str">
        <f t="shared" si="92"/>
        <v>308EPS040</v>
      </c>
      <c r="P136" s="413" t="str">
        <f t="shared" si="93"/>
        <v>308ESSC24</v>
      </c>
      <c r="Q136" s="413" t="e">
        <f>CONCATENATE(AA137,#REF!)</f>
        <v>#REF!</v>
      </c>
      <c r="R136" s="413" t="str">
        <f t="shared" si="94"/>
        <v>308ESSC91</v>
      </c>
      <c r="S136" s="413" t="str">
        <f t="shared" si="95"/>
        <v>308ESSC02</v>
      </c>
      <c r="T136" s="413" t="str">
        <f t="shared" si="96"/>
        <v>308ESSC62</v>
      </c>
      <c r="U136" s="413" t="e">
        <f>CONCATENATE(AA137,#REF!)</f>
        <v>#REF!</v>
      </c>
      <c r="V136" s="413" t="str">
        <f t="shared" si="97"/>
        <v>308EPSIC3</v>
      </c>
      <c r="W136" s="413" t="str">
        <f t="shared" si="98"/>
        <v>308CCFC55</v>
      </c>
      <c r="X136" s="413" t="e">
        <f>CONCATENATE(AA137,#REF!)</f>
        <v>#REF!</v>
      </c>
      <c r="Y136" s="720" t="s">
        <v>41</v>
      </c>
      <c r="Z136" s="720" t="s">
        <v>234</v>
      </c>
      <c r="AA136" s="720">
        <v>266</v>
      </c>
      <c r="AB136" s="708">
        <f>IFERROR(VLOOKUP(A135,$AX$8:$BB$949,5,0),0)</f>
        <v>81671</v>
      </c>
      <c r="AC136" s="708">
        <f>IFERROR(VLOOKUP(B135,$AX$8:$BB$949,5,0),0)</f>
        <v>24708</v>
      </c>
      <c r="AD136" s="708">
        <f>IFERROR(VLOOKUP(C135,$AX$8:$BB$949,5,0),0)</f>
        <v>17648</v>
      </c>
      <c r="AE136" s="708">
        <f>IFERROR(VLOOKUP(D135,$AX$8:$BB$949,5,0),0)</f>
        <v>12427</v>
      </c>
      <c r="AF136" s="708">
        <f>IFERROR(VLOOKUP(E135,$AX$8:$BB$949,5,0),0)</f>
        <v>8115</v>
      </c>
      <c r="AG136" s="708">
        <f>IFERROR(VLOOKUP(F135,$AX$8:$BB$949,5,0),0)</f>
        <v>420</v>
      </c>
      <c r="AH136" s="708">
        <f>IFERROR(VLOOKUP(G135,$AX$8:$BB$949,5,0),0)</f>
        <v>5853</v>
      </c>
      <c r="AI136" s="708">
        <f>IFERROR(VLOOKUP(H135,$AX$8:$BB$949,5,0),0)</f>
        <v>27</v>
      </c>
      <c r="AJ136" s="708">
        <f>IFERROR(VLOOKUP(I135,$AX$8:$BB$949,5,0),0)</f>
        <v>939</v>
      </c>
      <c r="AK136" s="708">
        <f>IFERROR(VLOOKUP(J135,$AX$8:$BB$949,5,0),0)</f>
        <v>0</v>
      </c>
      <c r="AL136" s="708">
        <f>IFERROR(VLOOKUP(K135,$AX$8:$BB$949,5,0),0)</f>
        <v>0</v>
      </c>
      <c r="AM136" s="708">
        <f>IFERROR(VLOOKUP(L135,$AX$8:$BB$949,5,0),0)</f>
        <v>0</v>
      </c>
      <c r="AN136" s="708">
        <f>IFERROR(VLOOKUP(M135,$AX$8:$BB$949,5,0),0)</f>
        <v>0</v>
      </c>
      <c r="AO136" s="708">
        <f>IFERROR(VLOOKUP(N135,$AX$8:$BB$949,5,0),0)</f>
        <v>0</v>
      </c>
      <c r="AP136" s="708">
        <f>IFERROR(VLOOKUP(O135,$AX$8:$BB$949,5,0),0)</f>
        <v>1711</v>
      </c>
      <c r="AQ136" s="708">
        <f>IFERROR(VLOOKUP(P135,$AX$8:$BB$949,5,0),0)</f>
        <v>0</v>
      </c>
      <c r="AR136" s="708">
        <f>IFERROR(VLOOKUP(R135,$AX$8:$BB$949,5,0),0)</f>
        <v>0</v>
      </c>
      <c r="AS136" s="708">
        <f>IFERROR(VLOOKUP(S135,$AX$8:$BB$949,5,0),0)</f>
        <v>6</v>
      </c>
      <c r="AT136" s="708">
        <f>IFERROR(VLOOKUP(T135,$AX$8:$BB$949,5,0),0)</f>
        <v>0</v>
      </c>
      <c r="AU136" s="708">
        <f>IFERROR(VLOOKUP(V135,$AX$8:$BB$949,5,0),0)</f>
        <v>0</v>
      </c>
      <c r="AV136" s="708">
        <f>IFERROR(VLOOKUP(W135,$AX$8:$BB$949,5,0),0)</f>
        <v>0</v>
      </c>
      <c r="AW136" s="734">
        <f>SUM(AB136:AV136)</f>
        <v>153525</v>
      </c>
      <c r="AX136" s="419" t="str">
        <f t="shared" ref="AX136:AX199" si="101">CONCATENATE(AZ136,BA136)</f>
        <v>837EPS002</v>
      </c>
      <c r="AY136" s="491" t="s">
        <v>274</v>
      </c>
      <c r="AZ136" s="493">
        <v>837</v>
      </c>
      <c r="BA136" s="491" t="s">
        <v>205</v>
      </c>
      <c r="BB136" s="492">
        <v>2</v>
      </c>
    </row>
    <row r="137" spans="1:54" ht="15" customHeight="1">
      <c r="A137" s="413" t="str">
        <f t="shared" si="78"/>
        <v>360EPS010</v>
      </c>
      <c r="B137" s="413" t="str">
        <f t="shared" si="79"/>
        <v>360EPS016</v>
      </c>
      <c r="C137" s="413" t="str">
        <f t="shared" si="80"/>
        <v>360EPS037</v>
      </c>
      <c r="D137" s="413" t="str">
        <f t="shared" si="81"/>
        <v>360EPS002</v>
      </c>
      <c r="E137" s="413" t="str">
        <f t="shared" si="82"/>
        <v>360EPS044</v>
      </c>
      <c r="F137" s="413" t="str">
        <f t="shared" si="83"/>
        <v>360EPS023</v>
      </c>
      <c r="G137" s="413" t="str">
        <f t="shared" si="84"/>
        <v>360EPS005</v>
      </c>
      <c r="H137" s="413" t="str">
        <f t="shared" si="85"/>
        <v>360EPS018</v>
      </c>
      <c r="I137" s="413" t="str">
        <f t="shared" si="86"/>
        <v>360EAS016</v>
      </c>
      <c r="J137" s="413" t="str">
        <f t="shared" si="87"/>
        <v>360EAS027</v>
      </c>
      <c r="K137" s="413" t="str">
        <f t="shared" si="88"/>
        <v>360EPS017</v>
      </c>
      <c r="L137" s="413" t="str">
        <f t="shared" si="89"/>
        <v>360EPS033</v>
      </c>
      <c r="M137" s="413" t="str">
        <f t="shared" si="90"/>
        <v>360EPS001</v>
      </c>
      <c r="N137" s="413" t="str">
        <f t="shared" si="91"/>
        <v>360EPS008</v>
      </c>
      <c r="O137" s="413" t="str">
        <f t="shared" si="92"/>
        <v>360EPS040</v>
      </c>
      <c r="P137" s="413" t="str">
        <f t="shared" si="93"/>
        <v>360ESSC24</v>
      </c>
      <c r="Q137" s="413" t="e">
        <f>CONCATENATE(AA138,#REF!)</f>
        <v>#REF!</v>
      </c>
      <c r="R137" s="413" t="str">
        <f t="shared" si="94"/>
        <v>360ESSC91</v>
      </c>
      <c r="S137" s="413" t="str">
        <f t="shared" si="95"/>
        <v>360ESSC02</v>
      </c>
      <c r="T137" s="413" t="str">
        <f t="shared" si="96"/>
        <v>360ESSC62</v>
      </c>
      <c r="U137" s="413" t="e">
        <f>CONCATENATE(AA138,#REF!)</f>
        <v>#REF!</v>
      </c>
      <c r="V137" s="413" t="str">
        <f t="shared" si="97"/>
        <v>360EPSIC3</v>
      </c>
      <c r="W137" s="413" t="str">
        <f t="shared" si="98"/>
        <v>360CCFC55</v>
      </c>
      <c r="X137" s="413" t="e">
        <f>CONCATENATE(AA138,#REF!)</f>
        <v>#REF!</v>
      </c>
      <c r="Y137" s="720" t="s">
        <v>43</v>
      </c>
      <c r="Z137" s="720" t="s">
        <v>234</v>
      </c>
      <c r="AA137" s="720">
        <v>308</v>
      </c>
      <c r="AB137" s="708">
        <f>IFERROR(VLOOKUP(A136,$AX$8:$BB$949,5,0),0)</f>
        <v>22422</v>
      </c>
      <c r="AC137" s="708">
        <f>IFERROR(VLOOKUP(B136,$AX$8:$BB$949,5,0),0)</f>
        <v>3</v>
      </c>
      <c r="AD137" s="708">
        <f>IFERROR(VLOOKUP(C136,$AX$8:$BB$949,5,0),0)</f>
        <v>5254</v>
      </c>
      <c r="AE137" s="708">
        <f>IFERROR(VLOOKUP(D136,$AX$8:$BB$949,5,0),0)</f>
        <v>2265</v>
      </c>
      <c r="AF137" s="708">
        <f>IFERROR(VLOOKUP(E136,$AX$8:$BB$949,5,0),0)</f>
        <v>2500</v>
      </c>
      <c r="AG137" s="708">
        <f>IFERROR(VLOOKUP(F136,$AX$8:$BB$949,5,0),0)</f>
        <v>5</v>
      </c>
      <c r="AH137" s="708">
        <f>IFERROR(VLOOKUP(G136,$AX$8:$BB$949,5,0),0)</f>
        <v>11</v>
      </c>
      <c r="AI137" s="708">
        <f>IFERROR(VLOOKUP(H136,$AX$8:$BB$949,5,0),0)</f>
        <v>1</v>
      </c>
      <c r="AJ137" s="708">
        <f>IFERROR(VLOOKUP(I136,$AX$8:$BB$949,5,0),0)</f>
        <v>92</v>
      </c>
      <c r="AK137" s="708">
        <f>IFERROR(VLOOKUP(J136,$AX$8:$BB$949,5,0),0)</f>
        <v>49</v>
      </c>
      <c r="AL137" s="708">
        <f>IFERROR(VLOOKUP(K136,$AX$8:$BB$949,5,0),0)</f>
        <v>0</v>
      </c>
      <c r="AM137" s="708">
        <f>IFERROR(VLOOKUP(L136,$AX$8:$BB$949,5,0),0)</f>
        <v>0</v>
      </c>
      <c r="AN137" s="708">
        <f>IFERROR(VLOOKUP(M136,$AX$8:$BB$949,5,0),0)</f>
        <v>0</v>
      </c>
      <c r="AO137" s="708">
        <f>IFERROR(VLOOKUP(N136,$AX$8:$BB$949,5,0),0)</f>
        <v>0</v>
      </c>
      <c r="AP137" s="708">
        <f>IFERROR(VLOOKUP(O136,$AX$8:$BB$949,5,0),0)</f>
        <v>1019</v>
      </c>
      <c r="AQ137" s="708">
        <f>IFERROR(VLOOKUP(P136,$AX$8:$BB$949,5,0),0)</f>
        <v>0</v>
      </c>
      <c r="AR137" s="708">
        <f>IFERROR(VLOOKUP(R136,$AX$8:$BB$949,5,0),0)</f>
        <v>0</v>
      </c>
      <c r="AS137" s="708">
        <f>IFERROR(VLOOKUP(S136,$AX$8:$BB$949,5,0),0)</f>
        <v>1</v>
      </c>
      <c r="AT137" s="708">
        <f>IFERROR(VLOOKUP(T136,$AX$8:$BB$949,5,0),0)</f>
        <v>0</v>
      </c>
      <c r="AU137" s="708">
        <f>IFERROR(VLOOKUP(V136,$AX$8:$BB$949,5,0),0)</f>
        <v>0</v>
      </c>
      <c r="AV137" s="708">
        <f>IFERROR(VLOOKUP(W136,$AX$8:$BB$949,5,0),0)</f>
        <v>0</v>
      </c>
      <c r="AW137" s="734">
        <f>SUM(AB137:AV137)</f>
        <v>33622</v>
      </c>
      <c r="AX137" s="419" t="str">
        <f t="shared" si="101"/>
        <v>837EPS005</v>
      </c>
      <c r="AY137" s="491" t="s">
        <v>274</v>
      </c>
      <c r="AZ137" s="493">
        <v>837</v>
      </c>
      <c r="BA137" s="491" t="s">
        <v>208</v>
      </c>
      <c r="BB137" s="492">
        <v>2</v>
      </c>
    </row>
    <row r="138" spans="1:54" ht="15" customHeight="1">
      <c r="A138" s="413" t="str">
        <f t="shared" si="78"/>
        <v>380EPS010</v>
      </c>
      <c r="B138" s="413" t="str">
        <f t="shared" si="79"/>
        <v>380EPS016</v>
      </c>
      <c r="C138" s="413" t="str">
        <f t="shared" si="80"/>
        <v>380EPS037</v>
      </c>
      <c r="D138" s="413" t="str">
        <f t="shared" si="81"/>
        <v>380EPS002</v>
      </c>
      <c r="E138" s="413" t="str">
        <f t="shared" si="82"/>
        <v>380EPS044</v>
      </c>
      <c r="F138" s="413" t="str">
        <f t="shared" si="83"/>
        <v>380EPS023</v>
      </c>
      <c r="G138" s="413" t="str">
        <f t="shared" si="84"/>
        <v>380EPS005</v>
      </c>
      <c r="H138" s="413" t="str">
        <f t="shared" si="85"/>
        <v>380EPS018</v>
      </c>
      <c r="I138" s="413" t="str">
        <f t="shared" si="86"/>
        <v>380EAS016</v>
      </c>
      <c r="J138" s="413" t="str">
        <f t="shared" si="87"/>
        <v>380EAS027</v>
      </c>
      <c r="K138" s="413" t="str">
        <f t="shared" si="88"/>
        <v>380EPS017</v>
      </c>
      <c r="L138" s="413" t="str">
        <f t="shared" si="89"/>
        <v>380EPS033</v>
      </c>
      <c r="M138" s="413" t="str">
        <f t="shared" si="90"/>
        <v>380EPS001</v>
      </c>
      <c r="N138" s="413" t="str">
        <f t="shared" si="91"/>
        <v>380EPS008</v>
      </c>
      <c r="O138" s="413" t="str">
        <f t="shared" si="92"/>
        <v>380EPS040</v>
      </c>
      <c r="P138" s="413" t="str">
        <f t="shared" si="93"/>
        <v>380ESSC24</v>
      </c>
      <c r="Q138" s="413" t="e">
        <f>CONCATENATE(AA139,#REF!)</f>
        <v>#REF!</v>
      </c>
      <c r="R138" s="413" t="str">
        <f t="shared" si="94"/>
        <v>380ESSC91</v>
      </c>
      <c r="S138" s="413" t="str">
        <f t="shared" si="95"/>
        <v>380ESSC02</v>
      </c>
      <c r="T138" s="413" t="str">
        <f t="shared" si="96"/>
        <v>380ESSC62</v>
      </c>
      <c r="U138" s="413" t="e">
        <f>CONCATENATE(AA139,#REF!)</f>
        <v>#REF!</v>
      </c>
      <c r="V138" s="413" t="str">
        <f t="shared" si="97"/>
        <v>380EPSIC3</v>
      </c>
      <c r="W138" s="413" t="str">
        <f t="shared" si="98"/>
        <v>380CCFC55</v>
      </c>
      <c r="X138" s="413" t="e">
        <f>CONCATENATE(AA139,#REF!)</f>
        <v>#REF!</v>
      </c>
      <c r="Y138" s="720" t="s">
        <v>221</v>
      </c>
      <c r="Z138" s="720" t="s">
        <v>234</v>
      </c>
      <c r="AA138" s="720">
        <v>360</v>
      </c>
      <c r="AB138" s="708">
        <f>IFERROR(VLOOKUP(A137,$AX$8:$BB$949,5,0),0)</f>
        <v>144897</v>
      </c>
      <c r="AC138" s="708">
        <f>IFERROR(VLOOKUP(B137,$AX$8:$BB$949,5,0),0)</f>
        <v>22850</v>
      </c>
      <c r="AD138" s="708">
        <f>IFERROR(VLOOKUP(C137,$AX$8:$BB$949,5,0),0)</f>
        <v>25791</v>
      </c>
      <c r="AE138" s="708">
        <f>IFERROR(VLOOKUP(D137,$AX$8:$BB$949,5,0),0)</f>
        <v>35509</v>
      </c>
      <c r="AF138" s="708">
        <f>IFERROR(VLOOKUP(E137,$AX$8:$BB$949,5,0),0)</f>
        <v>22586</v>
      </c>
      <c r="AG138" s="708">
        <f>IFERROR(VLOOKUP(F137,$AX$8:$BB$949,5,0),0)</f>
        <v>4436</v>
      </c>
      <c r="AH138" s="708">
        <f>IFERROR(VLOOKUP(G137,$AX$8:$BB$949,5,0),0)</f>
        <v>3513</v>
      </c>
      <c r="AI138" s="708">
        <f>IFERROR(VLOOKUP(H137,$AX$8:$BB$949,5,0),0)</f>
        <v>951</v>
      </c>
      <c r="AJ138" s="708">
        <f>IFERROR(VLOOKUP(I137,$AX$8:$BB$949,5,0),0)</f>
        <v>363</v>
      </c>
      <c r="AK138" s="708">
        <f>IFERROR(VLOOKUP(J137,$AX$8:$BB$949,5,0),0)</f>
        <v>0</v>
      </c>
      <c r="AL138" s="708">
        <f>IFERROR(VLOOKUP(K137,$AX$8:$BB$949,5,0),0)</f>
        <v>0</v>
      </c>
      <c r="AM138" s="708">
        <f>IFERROR(VLOOKUP(L137,$AX$8:$BB$949,5,0),0)</f>
        <v>0</v>
      </c>
      <c r="AN138" s="708">
        <f>IFERROR(VLOOKUP(M137,$AX$8:$BB$949,5,0),0)</f>
        <v>0</v>
      </c>
      <c r="AO138" s="708">
        <f>IFERROR(VLOOKUP(N137,$AX$8:$BB$949,5,0),0)</f>
        <v>0</v>
      </c>
      <c r="AP138" s="708">
        <f>IFERROR(VLOOKUP(O137,$AX$8:$BB$949,5,0),0)</f>
        <v>3404</v>
      </c>
      <c r="AQ138" s="708">
        <f>IFERROR(VLOOKUP(P137,$AX$8:$BB$949,5,0),0)</f>
        <v>0</v>
      </c>
      <c r="AR138" s="708">
        <f>IFERROR(VLOOKUP(R137,$AX$8:$BB$949,5,0),0)</f>
        <v>0</v>
      </c>
      <c r="AS138" s="708">
        <f>IFERROR(VLOOKUP(S137,$AX$8:$BB$949,5,0),0)</f>
        <v>23</v>
      </c>
      <c r="AT138" s="708">
        <f>IFERROR(VLOOKUP(T137,$AX$8:$BB$949,5,0),0)</f>
        <v>2</v>
      </c>
      <c r="AU138" s="708">
        <f>IFERROR(VLOOKUP(V137,$AX$8:$BB$949,5,0),0)</f>
        <v>0</v>
      </c>
      <c r="AV138" s="708">
        <f>IFERROR(VLOOKUP(W137,$AX$8:$BB$949,5,0),0)</f>
        <v>0</v>
      </c>
      <c r="AW138" s="734">
        <f>SUM(AB138:AV138)</f>
        <v>264325</v>
      </c>
      <c r="AX138" s="419" t="str">
        <f t="shared" si="101"/>
        <v>837EPS010</v>
      </c>
      <c r="AY138" s="491" t="s">
        <v>274</v>
      </c>
      <c r="AZ138" s="493">
        <v>837</v>
      </c>
      <c r="BA138" s="491" t="s">
        <v>198</v>
      </c>
      <c r="BB138" s="492">
        <v>3665</v>
      </c>
    </row>
    <row r="139" spans="1:54" ht="15" customHeight="1">
      <c r="A139" s="413" t="str">
        <f t="shared" si="78"/>
        <v>631EPS010</v>
      </c>
      <c r="B139" s="413" t="str">
        <f t="shared" si="79"/>
        <v>631EPS016</v>
      </c>
      <c r="C139" s="413" t="str">
        <f t="shared" si="80"/>
        <v>631EPS037</v>
      </c>
      <c r="D139" s="413" t="str">
        <f t="shared" si="81"/>
        <v>631EPS002</v>
      </c>
      <c r="E139" s="413" t="str">
        <f t="shared" si="82"/>
        <v>631EPS044</v>
      </c>
      <c r="F139" s="413" t="str">
        <f t="shared" si="83"/>
        <v>631EPS023</v>
      </c>
      <c r="G139" s="413" t="str">
        <f t="shared" si="84"/>
        <v>631EPS005</v>
      </c>
      <c r="H139" s="413" t="str">
        <f t="shared" si="85"/>
        <v>631EPS018</v>
      </c>
      <c r="I139" s="413" t="str">
        <f t="shared" si="86"/>
        <v>631EAS016</v>
      </c>
      <c r="J139" s="413" t="str">
        <f t="shared" si="87"/>
        <v>631EAS027</v>
      </c>
      <c r="K139" s="413" t="str">
        <f t="shared" si="88"/>
        <v>631EPS017</v>
      </c>
      <c r="L139" s="413" t="str">
        <f t="shared" si="89"/>
        <v>631EPS033</v>
      </c>
      <c r="M139" s="413" t="str">
        <f t="shared" si="90"/>
        <v>631EPS001</v>
      </c>
      <c r="N139" s="413" t="str">
        <f t="shared" si="91"/>
        <v>631EPS008</v>
      </c>
      <c r="O139" s="413" t="str">
        <f t="shared" si="92"/>
        <v>631EPS040</v>
      </c>
      <c r="P139" s="413" t="str">
        <f t="shared" si="93"/>
        <v>631ESSC24</v>
      </c>
      <c r="Q139" s="413" t="e">
        <f>CONCATENATE(AA140,#REF!)</f>
        <v>#REF!</v>
      </c>
      <c r="R139" s="413" t="str">
        <f t="shared" si="94"/>
        <v>631ESSC91</v>
      </c>
      <c r="S139" s="413" t="str">
        <f t="shared" si="95"/>
        <v>631ESSC02</v>
      </c>
      <c r="T139" s="413" t="str">
        <f t="shared" si="96"/>
        <v>631ESSC62</v>
      </c>
      <c r="U139" s="413" t="e">
        <f>CONCATENATE(AA140,#REF!)</f>
        <v>#REF!</v>
      </c>
      <c r="V139" s="413" t="str">
        <f t="shared" si="97"/>
        <v>631EPSIC3</v>
      </c>
      <c r="W139" s="413" t="str">
        <f t="shared" si="98"/>
        <v>631CCFC55</v>
      </c>
      <c r="X139" s="413" t="e">
        <f>CONCATENATE(AA140,#REF!)</f>
        <v>#REF!</v>
      </c>
      <c r="Y139" s="720" t="s">
        <v>47</v>
      </c>
      <c r="Z139" s="720" t="s">
        <v>234</v>
      </c>
      <c r="AA139" s="720">
        <v>380</v>
      </c>
      <c r="AB139" s="708">
        <f>IFERROR(VLOOKUP(A138,$AX$8:$BB$949,5,0),0)</f>
        <v>0</v>
      </c>
      <c r="AC139" s="708">
        <f>IFERROR(VLOOKUP(B138,$AX$8:$BB$949,5,0),0)</f>
        <v>3</v>
      </c>
      <c r="AD139" s="708">
        <f>IFERROR(VLOOKUP(C138,$AX$8:$BB$949,5,0),0)</f>
        <v>5831</v>
      </c>
      <c r="AE139" s="708">
        <f>IFERROR(VLOOKUP(D138,$AX$8:$BB$949,5,0),0)</f>
        <v>0</v>
      </c>
      <c r="AF139" s="708">
        <f>IFERROR(VLOOKUP(E138,$AX$8:$BB$949,5,0),0)</f>
        <v>1496</v>
      </c>
      <c r="AG139" s="708">
        <f>IFERROR(VLOOKUP(F138,$AX$8:$BB$949,5,0),0)</f>
        <v>16</v>
      </c>
      <c r="AH139" s="708">
        <f>IFERROR(VLOOKUP(G138,$AX$8:$BB$949,5,0),0)</f>
        <v>427</v>
      </c>
      <c r="AI139" s="708">
        <f>IFERROR(VLOOKUP(H138,$AX$8:$BB$949,5,0),0)</f>
        <v>4</v>
      </c>
      <c r="AJ139" s="708">
        <f>IFERROR(VLOOKUP(I138,$AX$8:$BB$949,5,0),0)</f>
        <v>127</v>
      </c>
      <c r="AK139" s="708">
        <f>IFERROR(VLOOKUP(J138,$AX$8:$BB$949,5,0),0)</f>
        <v>0</v>
      </c>
      <c r="AL139" s="708">
        <f>IFERROR(VLOOKUP(K138,$AX$8:$BB$949,5,0),0)</f>
        <v>0</v>
      </c>
      <c r="AM139" s="708">
        <f>IFERROR(VLOOKUP(L138,$AX$8:$BB$949,5,0),0)</f>
        <v>0</v>
      </c>
      <c r="AN139" s="708">
        <f>IFERROR(VLOOKUP(M138,$AX$8:$BB$949,5,0),0)</f>
        <v>0</v>
      </c>
      <c r="AO139" s="708">
        <f>IFERROR(VLOOKUP(N138,$AX$8:$BB$949,5,0),0)</f>
        <v>0</v>
      </c>
      <c r="AP139" s="708">
        <f>IFERROR(VLOOKUP(O138,$AX$8:$BB$949,5,0),0)</f>
        <v>782</v>
      </c>
      <c r="AQ139" s="708">
        <f>IFERROR(VLOOKUP(P138,$AX$8:$BB$949,5,0),0)</f>
        <v>0</v>
      </c>
      <c r="AR139" s="708">
        <f>IFERROR(VLOOKUP(R138,$AX$8:$BB$949,5,0),0)</f>
        <v>0</v>
      </c>
      <c r="AS139" s="708">
        <f>IFERROR(VLOOKUP(S138,$AX$8:$BB$949,5,0),0)</f>
        <v>2</v>
      </c>
      <c r="AT139" s="708">
        <f>IFERROR(VLOOKUP(T138,$AX$8:$BB$949,5,0),0)</f>
        <v>0</v>
      </c>
      <c r="AU139" s="708">
        <f>IFERROR(VLOOKUP(V138,$AX$8:$BB$949,5,0),0)</f>
        <v>0</v>
      </c>
      <c r="AV139" s="708">
        <f>IFERROR(VLOOKUP(W138,$AX$8:$BB$949,5,0),0)</f>
        <v>0</v>
      </c>
      <c r="AW139" s="734">
        <f>SUM(AB139:AV139)</f>
        <v>8688</v>
      </c>
      <c r="AX139" s="419" t="str">
        <f t="shared" si="101"/>
        <v>837EPS016</v>
      </c>
      <c r="AY139" s="491" t="s">
        <v>274</v>
      </c>
      <c r="AZ139" s="493">
        <v>837</v>
      </c>
      <c r="BA139" s="491" t="s">
        <v>199</v>
      </c>
      <c r="BB139" s="492">
        <v>16966</v>
      </c>
    </row>
    <row r="140" spans="1:54" ht="15" customHeight="1">
      <c r="Y140" s="720" t="s">
        <v>91</v>
      </c>
      <c r="Z140" s="720" t="s">
        <v>234</v>
      </c>
      <c r="AA140" s="720">
        <v>631</v>
      </c>
      <c r="AB140" s="708">
        <f>IFERROR(VLOOKUP(A139,$AX$8:$BB$949,5,0),0)</f>
        <v>38433</v>
      </c>
      <c r="AC140" s="708">
        <f>IFERROR(VLOOKUP(B139,$AX$8:$BB$949,5,0),0)</f>
        <v>5669</v>
      </c>
      <c r="AD140" s="708">
        <f>IFERROR(VLOOKUP(C139,$AX$8:$BB$949,5,0),0)</f>
        <v>3679</v>
      </c>
      <c r="AE140" s="708">
        <f>IFERROR(VLOOKUP(D139,$AX$8:$BB$949,5,0),0)</f>
        <v>0</v>
      </c>
      <c r="AF140" s="708">
        <f>IFERROR(VLOOKUP(E139,$AX$8:$BB$949,5,0),0)</f>
        <v>2294</v>
      </c>
      <c r="AG140" s="708">
        <f>IFERROR(VLOOKUP(F139,$AX$8:$BB$949,5,0),0)</f>
        <v>21</v>
      </c>
      <c r="AH140" s="708">
        <f>IFERROR(VLOOKUP(G139,$AX$8:$BB$949,5,0),0)</f>
        <v>1345</v>
      </c>
      <c r="AI140" s="708">
        <f>IFERROR(VLOOKUP(H139,$AX$8:$BB$949,5,0),0)</f>
        <v>2</v>
      </c>
      <c r="AJ140" s="708">
        <f>IFERROR(VLOOKUP(I139,$AX$8:$BB$949,5,0),0)</f>
        <v>181</v>
      </c>
      <c r="AK140" s="708">
        <f>IFERROR(VLOOKUP(J139,$AX$8:$BB$949,5,0),0)</f>
        <v>0</v>
      </c>
      <c r="AL140" s="708">
        <f>IFERROR(VLOOKUP(K139,$AX$8:$BB$949,5,0),0)</f>
        <v>0</v>
      </c>
      <c r="AM140" s="708">
        <f>IFERROR(VLOOKUP(L139,$AX$8:$BB$949,5,0),0)</f>
        <v>0</v>
      </c>
      <c r="AN140" s="708">
        <f>IFERROR(VLOOKUP(M139,$AX$8:$BB$949,5,0),0)</f>
        <v>0</v>
      </c>
      <c r="AO140" s="708">
        <f>IFERROR(VLOOKUP(N139,$AX$8:$BB$949,5,0),0)</f>
        <v>0</v>
      </c>
      <c r="AP140" s="708">
        <f>IFERROR(VLOOKUP(O139,$AX$8:$BB$949,5,0),0)</f>
        <v>648</v>
      </c>
      <c r="AQ140" s="708">
        <f>IFERROR(VLOOKUP(P139,$AX$8:$BB$949,5,0),0)</f>
        <v>0</v>
      </c>
      <c r="AR140" s="708">
        <f>IFERROR(VLOOKUP(R139,$AX$8:$BB$949,5,0),0)</f>
        <v>0</v>
      </c>
      <c r="AS140" s="708">
        <f>IFERROR(VLOOKUP(S139,$AX$8:$BB$949,5,0),0)</f>
        <v>2</v>
      </c>
      <c r="AT140" s="708">
        <f>IFERROR(VLOOKUP(T139,$AX$8:$BB$949,5,0),0)</f>
        <v>0</v>
      </c>
      <c r="AU140" s="708">
        <f>IFERROR(VLOOKUP(V139,$AX$8:$BB$949,5,0),0)</f>
        <v>0</v>
      </c>
      <c r="AV140" s="708">
        <f>IFERROR(VLOOKUP(W139,$AX$8:$BB$949,5,0),0)</f>
        <v>0</v>
      </c>
      <c r="AW140" s="734">
        <f>SUM(AB140:AV140)</f>
        <v>52274</v>
      </c>
      <c r="AX140" s="419" t="str">
        <f t="shared" si="101"/>
        <v>837EPS037</v>
      </c>
      <c r="AY140" s="491" t="s">
        <v>274</v>
      </c>
      <c r="AZ140" s="493">
        <v>837</v>
      </c>
      <c r="BA140" s="491" t="s">
        <v>203</v>
      </c>
      <c r="BB140" s="492">
        <v>8114</v>
      </c>
    </row>
    <row r="141" spans="1:54" ht="15" customHeight="1">
      <c r="AX141" s="419" t="str">
        <f t="shared" si="101"/>
        <v>837EPS040</v>
      </c>
      <c r="AY141" s="491" t="s">
        <v>274</v>
      </c>
      <c r="AZ141" s="493">
        <v>837</v>
      </c>
      <c r="BA141" s="491" t="s">
        <v>891</v>
      </c>
      <c r="BB141" s="492">
        <v>565</v>
      </c>
    </row>
    <row r="142" spans="1:54" ht="26.25" customHeight="1">
      <c r="Y142" s="457" t="s">
        <v>910</v>
      </c>
      <c r="Z142" s="599" t="str">
        <f>'1.COBERTURA  DANE'!B140</f>
        <v>SISPRO-BODEGA DE DATOS NOVIEMBRE 2017</v>
      </c>
      <c r="AA142" s="599"/>
      <c r="AX142" s="419" t="str">
        <f t="shared" si="101"/>
        <v>837EPS044</v>
      </c>
      <c r="AY142" s="491" t="s">
        <v>274</v>
      </c>
      <c r="AZ142" s="493">
        <v>837</v>
      </c>
      <c r="BA142" s="491" t="s">
        <v>1071</v>
      </c>
      <c r="BB142" s="492">
        <v>6306</v>
      </c>
    </row>
    <row r="143" spans="1:54" ht="15" customHeight="1">
      <c r="Y143" s="459"/>
      <c r="Z143" s="600" t="s">
        <v>1063</v>
      </c>
      <c r="AA143" s="600"/>
      <c r="AX143" s="419" t="str">
        <f t="shared" si="101"/>
        <v>837EPSIC3</v>
      </c>
      <c r="AY143" s="491" t="s">
        <v>274</v>
      </c>
      <c r="AZ143" s="493">
        <v>837</v>
      </c>
      <c r="BA143" s="491" t="s">
        <v>636</v>
      </c>
      <c r="BB143" s="492">
        <v>11</v>
      </c>
    </row>
    <row r="144" spans="1:54" ht="15" customHeight="1">
      <c r="Y144" s="460" t="s">
        <v>1079</v>
      </c>
      <c r="Z144" s="601" t="s">
        <v>1078</v>
      </c>
      <c r="AA144" s="601"/>
      <c r="AX144" s="419" t="str">
        <f t="shared" si="101"/>
        <v>837ESSC02</v>
      </c>
      <c r="AY144" s="491" t="s">
        <v>274</v>
      </c>
      <c r="AZ144" s="493">
        <v>837</v>
      </c>
      <c r="BA144" s="491" t="s">
        <v>650</v>
      </c>
      <c r="BB144" s="492">
        <v>885</v>
      </c>
    </row>
    <row r="145" spans="50:54" ht="15" customHeight="1">
      <c r="AX145" s="419" t="str">
        <f t="shared" si="101"/>
        <v>873EPS037</v>
      </c>
      <c r="AY145" s="491" t="s">
        <v>274</v>
      </c>
      <c r="AZ145" s="493">
        <v>873</v>
      </c>
      <c r="BA145" s="491" t="s">
        <v>203</v>
      </c>
      <c r="BB145" s="492">
        <v>64</v>
      </c>
    </row>
    <row r="146" spans="50:54" ht="15" customHeight="1">
      <c r="AX146" s="419" t="str">
        <f t="shared" si="101"/>
        <v>873EPS040</v>
      </c>
      <c r="AY146" s="491" t="s">
        <v>274</v>
      </c>
      <c r="AZ146" s="493">
        <v>873</v>
      </c>
      <c r="BA146" s="491" t="s">
        <v>891</v>
      </c>
      <c r="BB146" s="492">
        <v>83</v>
      </c>
    </row>
    <row r="147" spans="50:54" ht="15" customHeight="1">
      <c r="AX147" s="419" t="str">
        <f t="shared" si="101"/>
        <v>873EPSIC3</v>
      </c>
      <c r="AY147" s="491" t="s">
        <v>274</v>
      </c>
      <c r="AZ147" s="493">
        <v>873</v>
      </c>
      <c r="BA147" s="491" t="s">
        <v>636</v>
      </c>
      <c r="BB147" s="492">
        <v>1</v>
      </c>
    </row>
    <row r="148" spans="50:54" ht="15" customHeight="1">
      <c r="AX148" s="419" t="str">
        <f t="shared" si="101"/>
        <v>31EAS016</v>
      </c>
      <c r="AY148" s="491" t="s">
        <v>286</v>
      </c>
      <c r="AZ148" s="493">
        <v>31</v>
      </c>
      <c r="BA148" s="491" t="s">
        <v>211</v>
      </c>
      <c r="BB148" s="492">
        <v>6</v>
      </c>
    </row>
    <row r="149" spans="50:54" ht="15" customHeight="1">
      <c r="AX149" s="419" t="str">
        <f t="shared" si="101"/>
        <v>31EPS037</v>
      </c>
      <c r="AY149" s="491" t="s">
        <v>286</v>
      </c>
      <c r="AZ149" s="493">
        <v>31</v>
      </c>
      <c r="BA149" s="491" t="s">
        <v>203</v>
      </c>
      <c r="BB149" s="492">
        <v>1858</v>
      </c>
    </row>
    <row r="150" spans="50:54" ht="15" customHeight="1">
      <c r="AX150" s="419" t="str">
        <f t="shared" si="101"/>
        <v>31EPS040</v>
      </c>
      <c r="AY150" s="491" t="s">
        <v>286</v>
      </c>
      <c r="AZ150" s="493">
        <v>31</v>
      </c>
      <c r="BA150" s="491" t="s">
        <v>891</v>
      </c>
      <c r="BB150" s="492">
        <v>98</v>
      </c>
    </row>
    <row r="151" spans="50:54" ht="15" customHeight="1">
      <c r="AX151" s="419" t="str">
        <f t="shared" si="101"/>
        <v>31EPS044</v>
      </c>
      <c r="AY151" s="491" t="s">
        <v>286</v>
      </c>
      <c r="AZ151" s="493">
        <v>31</v>
      </c>
      <c r="BA151" s="491" t="s">
        <v>1071</v>
      </c>
      <c r="BB151" s="492">
        <v>2215</v>
      </c>
    </row>
    <row r="152" spans="50:54" ht="15" customHeight="1">
      <c r="AX152" s="419" t="str">
        <f t="shared" si="101"/>
        <v>31ESSC24</v>
      </c>
      <c r="AY152" s="491" t="s">
        <v>286</v>
      </c>
      <c r="AZ152" s="493">
        <v>31</v>
      </c>
      <c r="BA152" s="491" t="s">
        <v>652</v>
      </c>
      <c r="BB152" s="492">
        <v>340</v>
      </c>
    </row>
    <row r="153" spans="50:54" ht="15" customHeight="1">
      <c r="AX153" s="419" t="str">
        <f t="shared" si="101"/>
        <v>40EPS037</v>
      </c>
      <c r="AY153" s="491" t="s">
        <v>286</v>
      </c>
      <c r="AZ153" s="493">
        <v>40</v>
      </c>
      <c r="BA153" s="491" t="s">
        <v>203</v>
      </c>
      <c r="BB153" s="492">
        <v>481</v>
      </c>
    </row>
    <row r="154" spans="50:54" ht="15" customHeight="1">
      <c r="AX154" s="419" t="str">
        <f t="shared" si="101"/>
        <v>40EPS040</v>
      </c>
      <c r="AY154" s="491" t="s">
        <v>286</v>
      </c>
      <c r="AZ154" s="493">
        <v>40</v>
      </c>
      <c r="BA154" s="491" t="s">
        <v>891</v>
      </c>
      <c r="BB154" s="492">
        <v>46</v>
      </c>
    </row>
    <row r="155" spans="50:54" ht="15" customHeight="1">
      <c r="AX155" s="419" t="str">
        <f t="shared" si="101"/>
        <v>40EPS044</v>
      </c>
      <c r="AY155" s="491" t="s">
        <v>286</v>
      </c>
      <c r="AZ155" s="493">
        <v>40</v>
      </c>
      <c r="BA155" s="491" t="s">
        <v>1071</v>
      </c>
      <c r="BB155" s="492">
        <v>699</v>
      </c>
    </row>
    <row r="156" spans="50:54" ht="15" customHeight="1">
      <c r="AX156" s="419" t="str">
        <f t="shared" si="101"/>
        <v>40ESSC24</v>
      </c>
      <c r="AY156" s="491" t="s">
        <v>286</v>
      </c>
      <c r="AZ156" s="493">
        <v>40</v>
      </c>
      <c r="BA156" s="491" t="s">
        <v>652</v>
      </c>
      <c r="BB156" s="492">
        <v>396</v>
      </c>
    </row>
    <row r="157" spans="50:54" ht="15" customHeight="1">
      <c r="AX157" s="419" t="str">
        <f t="shared" si="101"/>
        <v>190EAS016</v>
      </c>
      <c r="AY157" s="491" t="s">
        <v>286</v>
      </c>
      <c r="AZ157" s="493">
        <v>190</v>
      </c>
      <c r="BA157" s="491" t="s">
        <v>211</v>
      </c>
      <c r="BB157" s="492">
        <v>1</v>
      </c>
    </row>
    <row r="158" spans="50:54" ht="15" customHeight="1">
      <c r="AX158" s="419" t="str">
        <f t="shared" si="101"/>
        <v>190EAS027</v>
      </c>
      <c r="AY158" s="491" t="s">
        <v>286</v>
      </c>
      <c r="AZ158" s="493">
        <v>190</v>
      </c>
      <c r="BA158" s="491" t="s">
        <v>212</v>
      </c>
      <c r="BB158" s="492">
        <v>140</v>
      </c>
    </row>
    <row r="159" spans="50:54" ht="15" customHeight="1">
      <c r="AX159" s="419" t="str">
        <f t="shared" si="101"/>
        <v>190EPS037</v>
      </c>
      <c r="AY159" s="491" t="s">
        <v>286</v>
      </c>
      <c r="AZ159" s="493">
        <v>190</v>
      </c>
      <c r="BA159" s="491" t="s">
        <v>203</v>
      </c>
      <c r="BB159" s="492">
        <v>929</v>
      </c>
    </row>
    <row r="160" spans="50:54" ht="15" customHeight="1">
      <c r="AX160" s="419" t="str">
        <f t="shared" si="101"/>
        <v>190EPS040</v>
      </c>
      <c r="AY160" s="491" t="s">
        <v>286</v>
      </c>
      <c r="AZ160" s="493">
        <v>190</v>
      </c>
      <c r="BA160" s="491" t="s">
        <v>891</v>
      </c>
      <c r="BB160" s="492">
        <v>217</v>
      </c>
    </row>
    <row r="161" spans="50:54" ht="15" customHeight="1">
      <c r="AX161" s="419" t="str">
        <f t="shared" si="101"/>
        <v>190EPS044</v>
      </c>
      <c r="AY161" s="491" t="s">
        <v>286</v>
      </c>
      <c r="AZ161" s="493">
        <v>190</v>
      </c>
      <c r="BA161" s="491" t="s">
        <v>1071</v>
      </c>
      <c r="BB161" s="492">
        <v>1390</v>
      </c>
    </row>
    <row r="162" spans="50:54" ht="15" customHeight="1">
      <c r="AX162" s="419" t="str">
        <f t="shared" si="101"/>
        <v>604EPS005</v>
      </c>
      <c r="AY162" s="491" t="s">
        <v>286</v>
      </c>
      <c r="AZ162" s="493">
        <v>604</v>
      </c>
      <c r="BA162" s="491" t="s">
        <v>208</v>
      </c>
      <c r="BB162" s="492">
        <v>1</v>
      </c>
    </row>
    <row r="163" spans="50:54" ht="15" customHeight="1">
      <c r="AX163" s="419" t="str">
        <f t="shared" si="101"/>
        <v>604EPS016</v>
      </c>
      <c r="AY163" s="491" t="s">
        <v>286</v>
      </c>
      <c r="AZ163" s="493">
        <v>604</v>
      </c>
      <c r="BA163" s="491" t="s">
        <v>199</v>
      </c>
      <c r="BB163" s="492">
        <v>2</v>
      </c>
    </row>
    <row r="164" spans="50:54" ht="15" customHeight="1">
      <c r="AX164" s="419" t="str">
        <f t="shared" si="101"/>
        <v>604EPS037</v>
      </c>
      <c r="AY164" s="491" t="s">
        <v>286</v>
      </c>
      <c r="AZ164" s="493">
        <v>604</v>
      </c>
      <c r="BA164" s="491" t="s">
        <v>203</v>
      </c>
      <c r="BB164" s="492">
        <v>952</v>
      </c>
    </row>
    <row r="165" spans="50:54" ht="15" customHeight="1">
      <c r="AX165" s="419" t="str">
        <f t="shared" si="101"/>
        <v>604EPS040</v>
      </c>
      <c r="AY165" s="491" t="s">
        <v>286</v>
      </c>
      <c r="AZ165" s="493">
        <v>604</v>
      </c>
      <c r="BA165" s="491" t="s">
        <v>891</v>
      </c>
      <c r="BB165" s="492">
        <v>217</v>
      </c>
    </row>
    <row r="166" spans="50:54" ht="15" customHeight="1">
      <c r="AX166" s="419" t="str">
        <f t="shared" si="101"/>
        <v>604EPS044</v>
      </c>
      <c r="AY166" s="491" t="s">
        <v>286</v>
      </c>
      <c r="AZ166" s="493">
        <v>604</v>
      </c>
      <c r="BA166" s="491" t="s">
        <v>1071</v>
      </c>
      <c r="BB166" s="492">
        <v>2366</v>
      </c>
    </row>
    <row r="167" spans="50:54" ht="15" customHeight="1">
      <c r="AX167" s="419" t="str">
        <f t="shared" si="101"/>
        <v>604ESSC02</v>
      </c>
      <c r="AY167" s="491" t="s">
        <v>286</v>
      </c>
      <c r="AZ167" s="493">
        <v>604</v>
      </c>
      <c r="BA167" s="491" t="s">
        <v>650</v>
      </c>
      <c r="BB167" s="492">
        <v>1</v>
      </c>
    </row>
    <row r="168" spans="50:54" ht="15" customHeight="1">
      <c r="AX168" s="419" t="str">
        <f t="shared" si="101"/>
        <v>604ESSC24</v>
      </c>
      <c r="AY168" s="491" t="s">
        <v>286</v>
      </c>
      <c r="AZ168" s="493">
        <v>604</v>
      </c>
      <c r="BA168" s="491" t="s">
        <v>652</v>
      </c>
      <c r="BB168" s="492">
        <v>702</v>
      </c>
    </row>
    <row r="169" spans="50:54" ht="15" customHeight="1">
      <c r="AX169" s="419" t="str">
        <f t="shared" si="101"/>
        <v>670EAS016</v>
      </c>
      <c r="AY169" s="491" t="s">
        <v>286</v>
      </c>
      <c r="AZ169" s="493">
        <v>670</v>
      </c>
      <c r="BA169" s="491" t="s">
        <v>211</v>
      </c>
      <c r="BB169" s="492">
        <v>1</v>
      </c>
    </row>
    <row r="170" spans="50:54" ht="15" customHeight="1">
      <c r="AX170" s="419" t="str">
        <f t="shared" si="101"/>
        <v>670EPS005</v>
      </c>
      <c r="AY170" s="491" t="s">
        <v>286</v>
      </c>
      <c r="AZ170" s="493">
        <v>670</v>
      </c>
      <c r="BA170" s="491" t="s">
        <v>208</v>
      </c>
      <c r="BB170" s="492">
        <v>1</v>
      </c>
    </row>
    <row r="171" spans="50:54" ht="15" customHeight="1">
      <c r="AX171" s="419" t="str">
        <f t="shared" si="101"/>
        <v>670EPS037</v>
      </c>
      <c r="AY171" s="491" t="s">
        <v>286</v>
      </c>
      <c r="AZ171" s="493">
        <v>670</v>
      </c>
      <c r="BA171" s="491" t="s">
        <v>203</v>
      </c>
      <c r="BB171" s="492">
        <v>1062</v>
      </c>
    </row>
    <row r="172" spans="50:54" ht="15" customHeight="1">
      <c r="AX172" s="419" t="str">
        <f t="shared" si="101"/>
        <v>670EPS040</v>
      </c>
      <c r="AY172" s="491" t="s">
        <v>286</v>
      </c>
      <c r="AZ172" s="493">
        <v>670</v>
      </c>
      <c r="BA172" s="491" t="s">
        <v>891</v>
      </c>
      <c r="BB172" s="492">
        <v>350</v>
      </c>
    </row>
    <row r="173" spans="50:54" ht="15" customHeight="1">
      <c r="AX173" s="419" t="str">
        <f t="shared" si="101"/>
        <v>670EPS044</v>
      </c>
      <c r="AY173" s="491" t="s">
        <v>286</v>
      </c>
      <c r="AZ173" s="493">
        <v>670</v>
      </c>
      <c r="BA173" s="491" t="s">
        <v>1071</v>
      </c>
      <c r="BB173" s="492">
        <v>1954</v>
      </c>
    </row>
    <row r="174" spans="50:54" ht="15" customHeight="1">
      <c r="AX174" s="419" t="str">
        <f t="shared" si="101"/>
        <v>690EPS037</v>
      </c>
      <c r="AY174" s="491" t="s">
        <v>286</v>
      </c>
      <c r="AZ174" s="493">
        <v>690</v>
      </c>
      <c r="BA174" s="491" t="s">
        <v>203</v>
      </c>
      <c r="BB174" s="492">
        <v>365</v>
      </c>
    </row>
    <row r="175" spans="50:54" ht="15" customHeight="1">
      <c r="AX175" s="419" t="str">
        <f t="shared" si="101"/>
        <v>690EPS040</v>
      </c>
      <c r="AY175" s="491" t="s">
        <v>286</v>
      </c>
      <c r="AZ175" s="493">
        <v>690</v>
      </c>
      <c r="BA175" s="491" t="s">
        <v>891</v>
      </c>
      <c r="BB175" s="492">
        <v>184</v>
      </c>
    </row>
    <row r="176" spans="50:54" ht="15" customHeight="1">
      <c r="AX176" s="419" t="str">
        <f t="shared" si="101"/>
        <v>690EPS044</v>
      </c>
      <c r="AY176" s="491" t="s">
        <v>286</v>
      </c>
      <c r="AZ176" s="493">
        <v>690</v>
      </c>
      <c r="BA176" s="491" t="s">
        <v>1071</v>
      </c>
      <c r="BB176" s="492">
        <v>691</v>
      </c>
    </row>
    <row r="177" spans="50:54" ht="15" customHeight="1">
      <c r="AX177" s="419" t="str">
        <f t="shared" si="101"/>
        <v>736EPS016</v>
      </c>
      <c r="AY177" s="491" t="s">
        <v>286</v>
      </c>
      <c r="AZ177" s="493">
        <v>736</v>
      </c>
      <c r="BA177" s="491" t="s">
        <v>199</v>
      </c>
      <c r="BB177" s="492">
        <v>7</v>
      </c>
    </row>
    <row r="178" spans="50:54" ht="15" customHeight="1">
      <c r="AX178" s="419" t="str">
        <f t="shared" si="101"/>
        <v>736EPS037</v>
      </c>
      <c r="AY178" s="491" t="s">
        <v>286</v>
      </c>
      <c r="AZ178" s="493">
        <v>736</v>
      </c>
      <c r="BA178" s="491" t="s">
        <v>203</v>
      </c>
      <c r="BB178" s="492">
        <v>2770</v>
      </c>
    </row>
    <row r="179" spans="50:54" ht="15" customHeight="1">
      <c r="AX179" s="419" t="str">
        <f t="shared" si="101"/>
        <v>736EPS040</v>
      </c>
      <c r="AY179" s="491" t="s">
        <v>286</v>
      </c>
      <c r="AZ179" s="493">
        <v>736</v>
      </c>
      <c r="BA179" s="491" t="s">
        <v>891</v>
      </c>
      <c r="BB179" s="492">
        <v>331</v>
      </c>
    </row>
    <row r="180" spans="50:54" ht="15" customHeight="1">
      <c r="AX180" s="419" t="str">
        <f t="shared" si="101"/>
        <v>736EPS044</v>
      </c>
      <c r="AY180" s="491" t="s">
        <v>286</v>
      </c>
      <c r="AZ180" s="493">
        <v>736</v>
      </c>
      <c r="BA180" s="491" t="s">
        <v>1071</v>
      </c>
      <c r="BB180" s="492">
        <v>10468</v>
      </c>
    </row>
    <row r="181" spans="50:54" ht="15" customHeight="1">
      <c r="AX181" s="419" t="str">
        <f t="shared" si="101"/>
        <v>736EPSIC3</v>
      </c>
      <c r="AY181" s="491" t="s">
        <v>286</v>
      </c>
      <c r="AZ181" s="493">
        <v>736</v>
      </c>
      <c r="BA181" s="491" t="s">
        <v>636</v>
      </c>
      <c r="BB181" s="492">
        <v>5</v>
      </c>
    </row>
    <row r="182" spans="50:54" ht="15" customHeight="1">
      <c r="AX182" s="419" t="str">
        <f t="shared" si="101"/>
        <v>736ESSC24</v>
      </c>
      <c r="AY182" s="491" t="s">
        <v>286</v>
      </c>
      <c r="AZ182" s="493">
        <v>736</v>
      </c>
      <c r="BA182" s="491" t="s">
        <v>652</v>
      </c>
      <c r="BB182" s="492">
        <v>707</v>
      </c>
    </row>
    <row r="183" spans="50:54" ht="15" customHeight="1">
      <c r="AX183" s="419" t="str">
        <f t="shared" si="101"/>
        <v>858EPS037</v>
      </c>
      <c r="AY183" s="491" t="s">
        <v>286</v>
      </c>
      <c r="AZ183" s="493">
        <v>858</v>
      </c>
      <c r="BA183" s="491" t="s">
        <v>203</v>
      </c>
      <c r="BB183" s="492">
        <v>922</v>
      </c>
    </row>
    <row r="184" spans="50:54" ht="15" customHeight="1">
      <c r="AX184" s="419" t="str">
        <f t="shared" si="101"/>
        <v>858EPS040</v>
      </c>
      <c r="AY184" s="491" t="s">
        <v>286</v>
      </c>
      <c r="AZ184" s="493">
        <v>858</v>
      </c>
      <c r="BA184" s="491" t="s">
        <v>891</v>
      </c>
      <c r="BB184" s="492">
        <v>254</v>
      </c>
    </row>
    <row r="185" spans="50:54" ht="15" customHeight="1">
      <c r="AX185" s="419" t="str">
        <f t="shared" si="101"/>
        <v>858EPS044</v>
      </c>
      <c r="AY185" s="491" t="s">
        <v>286</v>
      </c>
      <c r="AZ185" s="493">
        <v>858</v>
      </c>
      <c r="BA185" s="491" t="s">
        <v>1071</v>
      </c>
      <c r="BB185" s="492">
        <v>794</v>
      </c>
    </row>
    <row r="186" spans="50:54" ht="15" customHeight="1">
      <c r="AX186" s="419" t="str">
        <f t="shared" si="101"/>
        <v>858ESSC02</v>
      </c>
      <c r="AY186" s="491" t="s">
        <v>286</v>
      </c>
      <c r="AZ186" s="493">
        <v>858</v>
      </c>
      <c r="BA186" s="491" t="s">
        <v>650</v>
      </c>
      <c r="BB186" s="492">
        <v>6</v>
      </c>
    </row>
    <row r="187" spans="50:54" ht="15" customHeight="1">
      <c r="AX187" s="419" t="str">
        <f t="shared" si="101"/>
        <v>885EPS005</v>
      </c>
      <c r="AY187" s="491" t="s">
        <v>286</v>
      </c>
      <c r="AZ187" s="493">
        <v>885</v>
      </c>
      <c r="BA187" s="491" t="s">
        <v>208</v>
      </c>
      <c r="BB187" s="492">
        <v>1</v>
      </c>
    </row>
    <row r="188" spans="50:54" ht="15" customHeight="1">
      <c r="AX188" s="419" t="str">
        <f t="shared" si="101"/>
        <v>885EPS037</v>
      </c>
      <c r="AY188" s="491" t="s">
        <v>286</v>
      </c>
      <c r="AZ188" s="493">
        <v>885</v>
      </c>
      <c r="BA188" s="491" t="s">
        <v>203</v>
      </c>
      <c r="BB188" s="492">
        <v>396</v>
      </c>
    </row>
    <row r="189" spans="50:54" ht="15" customHeight="1">
      <c r="AX189" s="419" t="str">
        <f t="shared" si="101"/>
        <v>885EPS040</v>
      </c>
      <c r="AY189" s="491" t="s">
        <v>286</v>
      </c>
      <c r="AZ189" s="493">
        <v>885</v>
      </c>
      <c r="BA189" s="491" t="s">
        <v>891</v>
      </c>
      <c r="BB189" s="492">
        <v>54</v>
      </c>
    </row>
    <row r="190" spans="50:54" ht="15" customHeight="1">
      <c r="AX190" s="419" t="str">
        <f t="shared" si="101"/>
        <v>885EPS044</v>
      </c>
      <c r="AY190" s="491" t="s">
        <v>286</v>
      </c>
      <c r="AZ190" s="493">
        <v>885</v>
      </c>
      <c r="BA190" s="491" t="s">
        <v>1071</v>
      </c>
      <c r="BB190" s="492">
        <v>337</v>
      </c>
    </row>
    <row r="191" spans="50:54" ht="15" customHeight="1">
      <c r="AX191" s="419" t="str">
        <f t="shared" si="101"/>
        <v>885ESSC02</v>
      </c>
      <c r="AY191" s="491" t="s">
        <v>286</v>
      </c>
      <c r="AZ191" s="493">
        <v>885</v>
      </c>
      <c r="BA191" s="491" t="s">
        <v>650</v>
      </c>
      <c r="BB191" s="492">
        <v>16</v>
      </c>
    </row>
    <row r="192" spans="50:54" ht="15" customHeight="1">
      <c r="AX192" s="419" t="str">
        <f t="shared" si="101"/>
        <v>890EAS016</v>
      </c>
      <c r="AY192" s="491" t="s">
        <v>286</v>
      </c>
      <c r="AZ192" s="493">
        <v>890</v>
      </c>
      <c r="BA192" s="491" t="s">
        <v>211</v>
      </c>
      <c r="BB192" s="492">
        <v>1</v>
      </c>
    </row>
    <row r="193" spans="50:54" ht="15" customHeight="1">
      <c r="AX193" s="419" t="str">
        <f t="shared" si="101"/>
        <v>890EPS037</v>
      </c>
      <c r="AY193" s="491" t="s">
        <v>286</v>
      </c>
      <c r="AZ193" s="493">
        <v>890</v>
      </c>
      <c r="BA193" s="491" t="s">
        <v>203</v>
      </c>
      <c r="BB193" s="492">
        <v>1021</v>
      </c>
    </row>
    <row r="194" spans="50:54" ht="15" customHeight="1">
      <c r="AX194" s="419" t="str">
        <f t="shared" si="101"/>
        <v>890EPS040</v>
      </c>
      <c r="AY194" s="491" t="s">
        <v>286</v>
      </c>
      <c r="AZ194" s="493">
        <v>890</v>
      </c>
      <c r="BA194" s="491" t="s">
        <v>891</v>
      </c>
      <c r="BB194" s="492">
        <v>180</v>
      </c>
    </row>
    <row r="195" spans="50:54" ht="15" customHeight="1">
      <c r="AX195" s="419" t="str">
        <f t="shared" si="101"/>
        <v>890EPS044</v>
      </c>
      <c r="AY195" s="491" t="s">
        <v>286</v>
      </c>
      <c r="AZ195" s="493">
        <v>890</v>
      </c>
      <c r="BA195" s="491" t="s">
        <v>1071</v>
      </c>
      <c r="BB195" s="492">
        <v>1449</v>
      </c>
    </row>
    <row r="196" spans="50:54" ht="15" customHeight="1">
      <c r="AX196" s="419" t="str">
        <f t="shared" si="101"/>
        <v>890ESSC02</v>
      </c>
      <c r="AY196" s="491" t="s">
        <v>286</v>
      </c>
      <c r="AZ196" s="493">
        <v>890</v>
      </c>
      <c r="BA196" s="491" t="s">
        <v>650</v>
      </c>
      <c r="BB196" s="492">
        <v>1</v>
      </c>
    </row>
    <row r="197" spans="50:54" ht="15" customHeight="1">
      <c r="AX197" s="419" t="str">
        <f t="shared" si="101"/>
        <v>890ESSC24</v>
      </c>
      <c r="AY197" s="491" t="s">
        <v>286</v>
      </c>
      <c r="AZ197" s="493">
        <v>890</v>
      </c>
      <c r="BA197" s="491" t="s">
        <v>652</v>
      </c>
      <c r="BB197" s="492">
        <v>189</v>
      </c>
    </row>
    <row r="198" spans="50:54" ht="15" customHeight="1">
      <c r="AX198" s="419" t="str">
        <f t="shared" si="101"/>
        <v>4EPS037</v>
      </c>
      <c r="AY198" s="491" t="s">
        <v>283</v>
      </c>
      <c r="AZ198" s="493">
        <v>4</v>
      </c>
      <c r="BA198" s="491" t="s">
        <v>203</v>
      </c>
      <c r="BB198" s="492">
        <v>41</v>
      </c>
    </row>
    <row r="199" spans="50:54" ht="15" customHeight="1">
      <c r="AX199" s="419" t="str">
        <f t="shared" si="101"/>
        <v>4EPS040</v>
      </c>
      <c r="AY199" s="491" t="s">
        <v>283</v>
      </c>
      <c r="AZ199" s="493">
        <v>4</v>
      </c>
      <c r="BA199" s="491" t="s">
        <v>891</v>
      </c>
      <c r="BB199" s="492">
        <v>43</v>
      </c>
    </row>
    <row r="200" spans="50:54" ht="15" customHeight="1">
      <c r="AX200" s="419" t="str">
        <f t="shared" ref="AX200:AX263" si="102">CONCATENATE(AZ200,BA200)</f>
        <v>4EPS044</v>
      </c>
      <c r="AY200" s="491" t="s">
        <v>283</v>
      </c>
      <c r="AZ200" s="493">
        <v>4</v>
      </c>
      <c r="BA200" s="491" t="s">
        <v>1071</v>
      </c>
      <c r="BB200" s="492">
        <v>274</v>
      </c>
    </row>
    <row r="201" spans="50:54" ht="15" customHeight="1">
      <c r="AX201" s="419" t="str">
        <f t="shared" si="102"/>
        <v>42EAS016</v>
      </c>
      <c r="AY201" s="491" t="s">
        <v>283</v>
      </c>
      <c r="AZ201" s="493">
        <v>42</v>
      </c>
      <c r="BA201" s="491" t="s">
        <v>211</v>
      </c>
      <c r="BB201" s="492">
        <v>4</v>
      </c>
    </row>
    <row r="202" spans="50:54" ht="15" customHeight="1">
      <c r="AX202" s="419" t="str">
        <f t="shared" si="102"/>
        <v>42EPS005</v>
      </c>
      <c r="AY202" s="491" t="s">
        <v>283</v>
      </c>
      <c r="AZ202" s="493">
        <v>42</v>
      </c>
      <c r="BA202" s="491" t="s">
        <v>208</v>
      </c>
      <c r="BB202" s="492">
        <v>1</v>
      </c>
    </row>
    <row r="203" spans="50:54" ht="15" customHeight="1">
      <c r="AX203" s="419" t="str">
        <f t="shared" si="102"/>
        <v>42EPS016</v>
      </c>
      <c r="AY203" s="491" t="s">
        <v>283</v>
      </c>
      <c r="AZ203" s="493">
        <v>42</v>
      </c>
      <c r="BA203" s="491" t="s">
        <v>199</v>
      </c>
      <c r="BB203" s="492">
        <v>1</v>
      </c>
    </row>
    <row r="204" spans="50:54" ht="15" customHeight="1">
      <c r="AX204" s="419" t="str">
        <f t="shared" si="102"/>
        <v>42EPS018</v>
      </c>
      <c r="AY204" s="491" t="s">
        <v>283</v>
      </c>
      <c r="AZ204" s="493">
        <v>42</v>
      </c>
      <c r="BA204" s="491" t="s">
        <v>179</v>
      </c>
      <c r="BB204" s="492">
        <v>3</v>
      </c>
    </row>
    <row r="205" spans="50:54" ht="15" customHeight="1">
      <c r="AX205" s="419" t="str">
        <f t="shared" si="102"/>
        <v>42EPS037</v>
      </c>
      <c r="AY205" s="491" t="s">
        <v>283</v>
      </c>
      <c r="AZ205" s="493">
        <v>42</v>
      </c>
      <c r="BA205" s="491" t="s">
        <v>203</v>
      </c>
      <c r="BB205" s="492">
        <v>1943</v>
      </c>
    </row>
    <row r="206" spans="50:54" ht="15" customHeight="1">
      <c r="AX206" s="419" t="str">
        <f t="shared" si="102"/>
        <v>42EPS040</v>
      </c>
      <c r="AY206" s="491" t="s">
        <v>283</v>
      </c>
      <c r="AZ206" s="493">
        <v>42</v>
      </c>
      <c r="BA206" s="491" t="s">
        <v>891</v>
      </c>
      <c r="BB206" s="492">
        <v>463</v>
      </c>
    </row>
    <row r="207" spans="50:54" ht="15" customHeight="1">
      <c r="AX207" s="419" t="str">
        <f t="shared" si="102"/>
        <v>42EPS044</v>
      </c>
      <c r="AY207" s="491" t="s">
        <v>283</v>
      </c>
      <c r="AZ207" s="493">
        <v>42</v>
      </c>
      <c r="BA207" s="491" t="s">
        <v>1071</v>
      </c>
      <c r="BB207" s="492">
        <v>6205</v>
      </c>
    </row>
    <row r="208" spans="50:54" ht="15" customHeight="1">
      <c r="AX208" s="419" t="str">
        <f t="shared" si="102"/>
        <v>42ESSC24</v>
      </c>
      <c r="AY208" s="491" t="s">
        <v>283</v>
      </c>
      <c r="AZ208" s="493">
        <v>42</v>
      </c>
      <c r="BA208" s="491" t="s">
        <v>652</v>
      </c>
      <c r="BB208" s="492">
        <v>487</v>
      </c>
    </row>
    <row r="209" spans="50:54" ht="15" customHeight="1">
      <c r="AX209" s="419" t="str">
        <f t="shared" si="102"/>
        <v>42ESSC91</v>
      </c>
      <c r="AY209" s="491" t="s">
        <v>283</v>
      </c>
      <c r="AZ209" s="493">
        <v>42</v>
      </c>
      <c r="BA209" s="491" t="s">
        <v>658</v>
      </c>
      <c r="BB209" s="492">
        <v>3</v>
      </c>
    </row>
    <row r="210" spans="50:54" ht="15" customHeight="1">
      <c r="AX210" s="419" t="str">
        <f t="shared" si="102"/>
        <v>44EPS037</v>
      </c>
      <c r="AY210" s="491" t="s">
        <v>283</v>
      </c>
      <c r="AZ210" s="493">
        <v>44</v>
      </c>
      <c r="BA210" s="491" t="s">
        <v>203</v>
      </c>
      <c r="BB210" s="492">
        <v>43</v>
      </c>
    </row>
    <row r="211" spans="50:54" ht="15" customHeight="1">
      <c r="AX211" s="419" t="str">
        <f t="shared" si="102"/>
        <v>44EPS040</v>
      </c>
      <c r="AY211" s="491" t="s">
        <v>283</v>
      </c>
      <c r="AZ211" s="493">
        <v>44</v>
      </c>
      <c r="BA211" s="491" t="s">
        <v>891</v>
      </c>
      <c r="BB211" s="492">
        <v>126</v>
      </c>
    </row>
    <row r="212" spans="50:54" ht="15" customHeight="1">
      <c r="AX212" s="419" t="str">
        <f t="shared" si="102"/>
        <v>44EPS044</v>
      </c>
      <c r="AY212" s="491" t="s">
        <v>283</v>
      </c>
      <c r="AZ212" s="493">
        <v>44</v>
      </c>
      <c r="BA212" s="491" t="s">
        <v>1071</v>
      </c>
      <c r="BB212" s="492">
        <v>1025</v>
      </c>
    </row>
    <row r="213" spans="50:54" ht="15" customHeight="1">
      <c r="AX213" s="419" t="str">
        <f t="shared" si="102"/>
        <v>59EPS002</v>
      </c>
      <c r="AY213" s="491" t="s">
        <v>283</v>
      </c>
      <c r="AZ213" s="493">
        <v>59</v>
      </c>
      <c r="BA213" s="491" t="s">
        <v>205</v>
      </c>
      <c r="BB213" s="492">
        <v>23</v>
      </c>
    </row>
    <row r="214" spans="50:54" ht="15" customHeight="1">
      <c r="AX214" s="419" t="str">
        <f t="shared" si="102"/>
        <v>59EPS005</v>
      </c>
      <c r="AY214" s="491" t="s">
        <v>283</v>
      </c>
      <c r="AZ214" s="493">
        <v>59</v>
      </c>
      <c r="BA214" s="491" t="s">
        <v>208</v>
      </c>
      <c r="BB214" s="492">
        <v>59</v>
      </c>
    </row>
    <row r="215" spans="50:54" ht="15" customHeight="1">
      <c r="AX215" s="419" t="str">
        <f t="shared" si="102"/>
        <v>59EPS016</v>
      </c>
      <c r="AY215" s="491" t="s">
        <v>283</v>
      </c>
      <c r="AZ215" s="493">
        <v>59</v>
      </c>
      <c r="BA215" s="491" t="s">
        <v>199</v>
      </c>
      <c r="BB215" s="492">
        <v>1</v>
      </c>
    </row>
    <row r="216" spans="50:54" ht="15" customHeight="1">
      <c r="AX216" s="419" t="str">
        <f t="shared" si="102"/>
        <v>59EPS018</v>
      </c>
      <c r="AY216" s="491" t="s">
        <v>283</v>
      </c>
      <c r="AZ216" s="493">
        <v>59</v>
      </c>
      <c r="BA216" s="491" t="s">
        <v>179</v>
      </c>
      <c r="BB216" s="492">
        <v>1</v>
      </c>
    </row>
    <row r="217" spans="50:54" ht="15" customHeight="1">
      <c r="AX217" s="419" t="str">
        <f t="shared" si="102"/>
        <v>59EPS037</v>
      </c>
      <c r="AY217" s="491" t="s">
        <v>283</v>
      </c>
      <c r="AZ217" s="493">
        <v>59</v>
      </c>
      <c r="BA217" s="491" t="s">
        <v>203</v>
      </c>
      <c r="BB217" s="492">
        <v>204</v>
      </c>
    </row>
    <row r="218" spans="50:54" ht="15" customHeight="1">
      <c r="AX218" s="419" t="str">
        <f t="shared" si="102"/>
        <v>59EPS040</v>
      </c>
      <c r="AY218" s="491" t="s">
        <v>283</v>
      </c>
      <c r="AZ218" s="493">
        <v>59</v>
      </c>
      <c r="BA218" s="491" t="s">
        <v>891</v>
      </c>
      <c r="BB218" s="492">
        <v>24</v>
      </c>
    </row>
    <row r="219" spans="50:54" ht="15" customHeight="1">
      <c r="AX219" s="419" t="str">
        <f t="shared" si="102"/>
        <v>59EPS044</v>
      </c>
      <c r="AY219" s="491" t="s">
        <v>283</v>
      </c>
      <c r="AZ219" s="493">
        <v>59</v>
      </c>
      <c r="BA219" s="491" t="s">
        <v>1071</v>
      </c>
      <c r="BB219" s="492">
        <v>757</v>
      </c>
    </row>
    <row r="220" spans="50:54" ht="15" customHeight="1">
      <c r="AX220" s="419" t="str">
        <f t="shared" si="102"/>
        <v>59ESSC24</v>
      </c>
      <c r="AY220" s="491" t="s">
        <v>283</v>
      </c>
      <c r="AZ220" s="493">
        <v>59</v>
      </c>
      <c r="BA220" s="491" t="s">
        <v>652</v>
      </c>
      <c r="BB220" s="492">
        <v>94</v>
      </c>
    </row>
    <row r="221" spans="50:54" ht="15" customHeight="1">
      <c r="AX221" s="419" t="str">
        <f t="shared" si="102"/>
        <v>59ESSC62</v>
      </c>
      <c r="AY221" s="491" t="s">
        <v>283</v>
      </c>
      <c r="AZ221" s="493">
        <v>59</v>
      </c>
      <c r="BA221" s="491" t="s">
        <v>654</v>
      </c>
      <c r="BB221" s="492">
        <v>1</v>
      </c>
    </row>
    <row r="222" spans="50:54" ht="15" customHeight="1">
      <c r="AX222" s="419" t="str">
        <f t="shared" si="102"/>
        <v>113EPS037</v>
      </c>
      <c r="AY222" s="491" t="s">
        <v>283</v>
      </c>
      <c r="AZ222" s="493">
        <v>113</v>
      </c>
      <c r="BA222" s="491" t="s">
        <v>203</v>
      </c>
      <c r="BB222" s="492">
        <v>854</v>
      </c>
    </row>
    <row r="223" spans="50:54" ht="15" customHeight="1">
      <c r="AX223" s="419" t="str">
        <f t="shared" si="102"/>
        <v>113EPS040</v>
      </c>
      <c r="AY223" s="491" t="s">
        <v>283</v>
      </c>
      <c r="AZ223" s="493">
        <v>113</v>
      </c>
      <c r="BA223" s="491" t="s">
        <v>891</v>
      </c>
      <c r="BB223" s="492">
        <v>198</v>
      </c>
    </row>
    <row r="224" spans="50:54" ht="15" customHeight="1">
      <c r="AX224" s="419" t="str">
        <f t="shared" si="102"/>
        <v>113EPS044</v>
      </c>
      <c r="AY224" s="491" t="s">
        <v>283</v>
      </c>
      <c r="AZ224" s="493">
        <v>113</v>
      </c>
      <c r="BA224" s="491" t="s">
        <v>1071</v>
      </c>
      <c r="BB224" s="492">
        <v>791</v>
      </c>
    </row>
    <row r="225" spans="50:54" ht="15" customHeight="1">
      <c r="AX225" s="419" t="str">
        <f t="shared" si="102"/>
        <v>113ESSC91</v>
      </c>
      <c r="AY225" s="491" t="s">
        <v>283</v>
      </c>
      <c r="AZ225" s="493">
        <v>113</v>
      </c>
      <c r="BA225" s="491" t="s">
        <v>658</v>
      </c>
      <c r="BB225" s="492">
        <v>13</v>
      </c>
    </row>
    <row r="226" spans="50:54" ht="15" customHeight="1">
      <c r="AX226" s="419" t="str">
        <f t="shared" si="102"/>
        <v>125EPS037</v>
      </c>
      <c r="AY226" s="491" t="s">
        <v>283</v>
      </c>
      <c r="AZ226" s="493">
        <v>125</v>
      </c>
      <c r="BA226" s="491" t="s">
        <v>203</v>
      </c>
      <c r="BB226" s="492">
        <v>97</v>
      </c>
    </row>
    <row r="227" spans="50:54" ht="15" customHeight="1">
      <c r="AX227" s="419" t="str">
        <f t="shared" si="102"/>
        <v>125EPS040</v>
      </c>
      <c r="AY227" s="491" t="s">
        <v>283</v>
      </c>
      <c r="AZ227" s="493">
        <v>125</v>
      </c>
      <c r="BA227" s="491" t="s">
        <v>891</v>
      </c>
      <c r="BB227" s="492">
        <v>107</v>
      </c>
    </row>
    <row r="228" spans="50:54" ht="15" customHeight="1">
      <c r="AX228" s="419" t="str">
        <f t="shared" si="102"/>
        <v>125EPS044</v>
      </c>
      <c r="AY228" s="491" t="s">
        <v>283</v>
      </c>
      <c r="AZ228" s="493">
        <v>125</v>
      </c>
      <c r="BA228" s="491" t="s">
        <v>1071</v>
      </c>
      <c r="BB228" s="492">
        <v>351</v>
      </c>
    </row>
    <row r="229" spans="50:54" ht="15" customHeight="1">
      <c r="AX229" s="419" t="str">
        <f t="shared" si="102"/>
        <v>138EPS037</v>
      </c>
      <c r="AY229" s="491" t="s">
        <v>283</v>
      </c>
      <c r="AZ229" s="493">
        <v>138</v>
      </c>
      <c r="BA229" s="491" t="s">
        <v>203</v>
      </c>
      <c r="BB229" s="492">
        <v>647</v>
      </c>
    </row>
    <row r="230" spans="50:54" ht="15" customHeight="1">
      <c r="AX230" s="419" t="str">
        <f t="shared" si="102"/>
        <v>138EPS040</v>
      </c>
      <c r="AY230" s="491" t="s">
        <v>283</v>
      </c>
      <c r="AZ230" s="493">
        <v>138</v>
      </c>
      <c r="BA230" s="491" t="s">
        <v>891</v>
      </c>
      <c r="BB230" s="492">
        <v>20</v>
      </c>
    </row>
    <row r="231" spans="50:54" ht="15" customHeight="1">
      <c r="AX231" s="419" t="str">
        <f t="shared" si="102"/>
        <v>138EPS044</v>
      </c>
      <c r="AY231" s="491" t="s">
        <v>283</v>
      </c>
      <c r="AZ231" s="493">
        <v>138</v>
      </c>
      <c r="BA231" s="491" t="s">
        <v>1071</v>
      </c>
      <c r="BB231" s="492">
        <v>686</v>
      </c>
    </row>
    <row r="232" spans="50:54" ht="15" customHeight="1">
      <c r="AX232" s="419" t="str">
        <f t="shared" si="102"/>
        <v>234EPS033</v>
      </c>
      <c r="AY232" s="491" t="s">
        <v>283</v>
      </c>
      <c r="AZ232" s="493">
        <v>234</v>
      </c>
      <c r="BA232" s="491" t="s">
        <v>213</v>
      </c>
      <c r="BB232" s="492">
        <v>1</v>
      </c>
    </row>
    <row r="233" spans="50:54" ht="15" customHeight="1">
      <c r="AX233" s="419" t="str">
        <f t="shared" si="102"/>
        <v>234EPS037</v>
      </c>
      <c r="AY233" s="491" t="s">
        <v>283</v>
      </c>
      <c r="AZ233" s="493">
        <v>234</v>
      </c>
      <c r="BA233" s="491" t="s">
        <v>203</v>
      </c>
      <c r="BB233" s="492">
        <v>321</v>
      </c>
    </row>
    <row r="234" spans="50:54" ht="15" customHeight="1">
      <c r="AX234" s="419" t="str">
        <f t="shared" si="102"/>
        <v>234EPS044</v>
      </c>
      <c r="AY234" s="491" t="s">
        <v>283</v>
      </c>
      <c r="AZ234" s="493">
        <v>234</v>
      </c>
      <c r="BA234" s="491" t="s">
        <v>1071</v>
      </c>
      <c r="BB234" s="492">
        <v>931</v>
      </c>
    </row>
    <row r="235" spans="50:54" ht="15" customHeight="1">
      <c r="AX235" s="419" t="str">
        <f t="shared" si="102"/>
        <v>234EPSIC3</v>
      </c>
      <c r="AY235" s="491" t="s">
        <v>283</v>
      </c>
      <c r="AZ235" s="493">
        <v>234</v>
      </c>
      <c r="BA235" s="491" t="s">
        <v>636</v>
      </c>
      <c r="BB235" s="492">
        <v>8</v>
      </c>
    </row>
    <row r="236" spans="50:54" ht="15" customHeight="1">
      <c r="AX236" s="419" t="str">
        <f t="shared" si="102"/>
        <v>234ESSC24</v>
      </c>
      <c r="AY236" s="491" t="s">
        <v>283</v>
      </c>
      <c r="AZ236" s="493">
        <v>234</v>
      </c>
      <c r="BA236" s="491" t="s">
        <v>652</v>
      </c>
      <c r="BB236" s="492">
        <v>483</v>
      </c>
    </row>
    <row r="237" spans="50:54" ht="15" customHeight="1">
      <c r="AX237" s="419" t="str">
        <f t="shared" si="102"/>
        <v>240EAS016</v>
      </c>
      <c r="AY237" s="491" t="s">
        <v>283</v>
      </c>
      <c r="AZ237" s="493">
        <v>240</v>
      </c>
      <c r="BA237" s="491" t="s">
        <v>211</v>
      </c>
      <c r="BB237" s="492">
        <v>3</v>
      </c>
    </row>
    <row r="238" spans="50:54" ht="15" customHeight="1">
      <c r="AX238" s="419" t="str">
        <f t="shared" si="102"/>
        <v>240EPS037</v>
      </c>
      <c r="AY238" s="491" t="s">
        <v>283</v>
      </c>
      <c r="AZ238" s="493">
        <v>240</v>
      </c>
      <c r="BA238" s="491" t="s">
        <v>203</v>
      </c>
      <c r="BB238" s="492">
        <v>280</v>
      </c>
    </row>
    <row r="239" spans="50:54" ht="15" customHeight="1">
      <c r="AX239" s="419" t="str">
        <f t="shared" si="102"/>
        <v>240EPS040</v>
      </c>
      <c r="AY239" s="491" t="s">
        <v>283</v>
      </c>
      <c r="AZ239" s="493">
        <v>240</v>
      </c>
      <c r="BA239" s="491" t="s">
        <v>891</v>
      </c>
      <c r="BB239" s="492">
        <v>218</v>
      </c>
    </row>
    <row r="240" spans="50:54" ht="15" customHeight="1">
      <c r="AX240" s="419" t="str">
        <f t="shared" si="102"/>
        <v>240EPS044</v>
      </c>
      <c r="AY240" s="491" t="s">
        <v>283</v>
      </c>
      <c r="AZ240" s="493">
        <v>240</v>
      </c>
      <c r="BA240" s="491" t="s">
        <v>1071</v>
      </c>
      <c r="BB240" s="492">
        <v>1337</v>
      </c>
    </row>
    <row r="241" spans="50:54" ht="15" customHeight="1">
      <c r="AX241" s="419" t="str">
        <f t="shared" si="102"/>
        <v>284EPS037</v>
      </c>
      <c r="AY241" s="491" t="s">
        <v>283</v>
      </c>
      <c r="AZ241" s="493">
        <v>284</v>
      </c>
      <c r="BA241" s="491" t="s">
        <v>203</v>
      </c>
      <c r="BB241" s="492">
        <v>565</v>
      </c>
    </row>
    <row r="242" spans="50:54" ht="15" customHeight="1">
      <c r="AX242" s="419" t="str">
        <f t="shared" si="102"/>
        <v>284EPS040</v>
      </c>
      <c r="AY242" s="491" t="s">
        <v>283</v>
      </c>
      <c r="AZ242" s="493">
        <v>284</v>
      </c>
      <c r="BA242" s="491" t="s">
        <v>891</v>
      </c>
      <c r="BB242" s="492">
        <v>74</v>
      </c>
    </row>
    <row r="243" spans="50:54" ht="15" customHeight="1">
      <c r="AX243" s="419" t="str">
        <f t="shared" si="102"/>
        <v>284EPS044</v>
      </c>
      <c r="AY243" s="491" t="s">
        <v>283</v>
      </c>
      <c r="AZ243" s="493">
        <v>284</v>
      </c>
      <c r="BA243" s="491" t="s">
        <v>1071</v>
      </c>
      <c r="BB243" s="492">
        <v>1661</v>
      </c>
    </row>
    <row r="244" spans="50:54" ht="15" customHeight="1">
      <c r="AX244" s="419" t="str">
        <f t="shared" si="102"/>
        <v>284EPSIC3</v>
      </c>
      <c r="AY244" s="491" t="s">
        <v>283</v>
      </c>
      <c r="AZ244" s="493">
        <v>284</v>
      </c>
      <c r="BA244" s="491" t="s">
        <v>636</v>
      </c>
      <c r="BB244" s="492">
        <v>2</v>
      </c>
    </row>
    <row r="245" spans="50:54" ht="15" customHeight="1">
      <c r="AX245" s="419" t="str">
        <f t="shared" si="102"/>
        <v>284ESSC24</v>
      </c>
      <c r="AY245" s="491" t="s">
        <v>283</v>
      </c>
      <c r="AZ245" s="493">
        <v>284</v>
      </c>
      <c r="BA245" s="491" t="s">
        <v>652</v>
      </c>
      <c r="BB245" s="492">
        <v>419</v>
      </c>
    </row>
    <row r="246" spans="50:54" ht="15" customHeight="1">
      <c r="AX246" s="419" t="str">
        <f t="shared" si="102"/>
        <v>306EPS037</v>
      </c>
      <c r="AY246" s="491" t="s">
        <v>283</v>
      </c>
      <c r="AZ246" s="493">
        <v>306</v>
      </c>
      <c r="BA246" s="491" t="s">
        <v>203</v>
      </c>
      <c r="BB246" s="492">
        <v>103</v>
      </c>
    </row>
    <row r="247" spans="50:54" ht="15" customHeight="1">
      <c r="AX247" s="419" t="str">
        <f t="shared" si="102"/>
        <v>306EPS044</v>
      </c>
      <c r="AY247" s="491" t="s">
        <v>283</v>
      </c>
      <c r="AZ247" s="493">
        <v>306</v>
      </c>
      <c r="BA247" s="491" t="s">
        <v>1071</v>
      </c>
      <c r="BB247" s="492">
        <v>495</v>
      </c>
    </row>
    <row r="248" spans="50:54" ht="15" customHeight="1">
      <c r="AX248" s="419" t="str">
        <f t="shared" si="102"/>
        <v>306ESSC91</v>
      </c>
      <c r="AY248" s="491" t="s">
        <v>283</v>
      </c>
      <c r="AZ248" s="493">
        <v>306</v>
      </c>
      <c r="BA248" s="491" t="s">
        <v>658</v>
      </c>
      <c r="BB248" s="492">
        <v>92</v>
      </c>
    </row>
    <row r="249" spans="50:54" ht="15" customHeight="1">
      <c r="AX249" s="419" t="str">
        <f t="shared" si="102"/>
        <v>347EPS037</v>
      </c>
      <c r="AY249" s="491" t="s">
        <v>283</v>
      </c>
      <c r="AZ249" s="493">
        <v>347</v>
      </c>
      <c r="BA249" s="491" t="s">
        <v>203</v>
      </c>
      <c r="BB249" s="492">
        <v>317</v>
      </c>
    </row>
    <row r="250" spans="50:54" ht="15" customHeight="1">
      <c r="AX250" s="419" t="str">
        <f t="shared" si="102"/>
        <v>347EPS040</v>
      </c>
      <c r="AY250" s="491" t="s">
        <v>283</v>
      </c>
      <c r="AZ250" s="493">
        <v>347</v>
      </c>
      <c r="BA250" s="491" t="s">
        <v>891</v>
      </c>
      <c r="BB250" s="492">
        <v>139</v>
      </c>
    </row>
    <row r="251" spans="50:54" ht="15" customHeight="1">
      <c r="AX251" s="419" t="str">
        <f t="shared" si="102"/>
        <v>347EPS044</v>
      </c>
      <c r="AY251" s="491" t="s">
        <v>283</v>
      </c>
      <c r="AZ251" s="493">
        <v>347</v>
      </c>
      <c r="BA251" s="491" t="s">
        <v>1071</v>
      </c>
      <c r="BB251" s="492">
        <v>343</v>
      </c>
    </row>
    <row r="252" spans="50:54" ht="15" customHeight="1">
      <c r="AX252" s="419" t="str">
        <f t="shared" si="102"/>
        <v>411EAS016</v>
      </c>
      <c r="AY252" s="491" t="s">
        <v>283</v>
      </c>
      <c r="AZ252" s="493">
        <v>411</v>
      </c>
      <c r="BA252" s="491" t="s">
        <v>211</v>
      </c>
      <c r="BB252" s="492">
        <v>1</v>
      </c>
    </row>
    <row r="253" spans="50:54" ht="15" customHeight="1">
      <c r="AX253" s="419" t="str">
        <f t="shared" si="102"/>
        <v>411EPS037</v>
      </c>
      <c r="AY253" s="491" t="s">
        <v>283</v>
      </c>
      <c r="AZ253" s="493">
        <v>411</v>
      </c>
      <c r="BA253" s="491" t="s">
        <v>203</v>
      </c>
      <c r="BB253" s="492">
        <v>262</v>
      </c>
    </row>
    <row r="254" spans="50:54" ht="15" customHeight="1">
      <c r="AX254" s="419" t="str">
        <f t="shared" si="102"/>
        <v>411EPS040</v>
      </c>
      <c r="AY254" s="491" t="s">
        <v>283</v>
      </c>
      <c r="AZ254" s="493">
        <v>411</v>
      </c>
      <c r="BA254" s="491" t="s">
        <v>891</v>
      </c>
      <c r="BB254" s="492">
        <v>158</v>
      </c>
    </row>
    <row r="255" spans="50:54" ht="15" customHeight="1">
      <c r="AX255" s="419" t="str">
        <f t="shared" si="102"/>
        <v>411EPS044</v>
      </c>
      <c r="AY255" s="491" t="s">
        <v>283</v>
      </c>
      <c r="AZ255" s="493">
        <v>411</v>
      </c>
      <c r="BA255" s="491" t="s">
        <v>1071</v>
      </c>
      <c r="BB255" s="492">
        <v>760</v>
      </c>
    </row>
    <row r="256" spans="50:54" ht="15" customHeight="1">
      <c r="AX256" s="419" t="str">
        <f t="shared" si="102"/>
        <v>501EPS037</v>
      </c>
      <c r="AY256" s="491" t="s">
        <v>283</v>
      </c>
      <c r="AZ256" s="493">
        <v>501</v>
      </c>
      <c r="BA256" s="491" t="s">
        <v>203</v>
      </c>
      <c r="BB256" s="492">
        <v>134</v>
      </c>
    </row>
    <row r="257" spans="50:54" ht="15" customHeight="1">
      <c r="AX257" s="419" t="str">
        <f t="shared" si="102"/>
        <v>501EPS040</v>
      </c>
      <c r="AY257" s="491" t="s">
        <v>283</v>
      </c>
      <c r="AZ257" s="493">
        <v>501</v>
      </c>
      <c r="BA257" s="491" t="s">
        <v>891</v>
      </c>
      <c r="BB257" s="492">
        <v>48</v>
      </c>
    </row>
    <row r="258" spans="50:54" ht="15" customHeight="1">
      <c r="AX258" s="419" t="str">
        <f t="shared" si="102"/>
        <v>543EPS037</v>
      </c>
      <c r="AY258" s="491" t="s">
        <v>283</v>
      </c>
      <c r="AZ258" s="493">
        <v>543</v>
      </c>
      <c r="BA258" s="491" t="s">
        <v>203</v>
      </c>
      <c r="BB258" s="492">
        <v>22</v>
      </c>
    </row>
    <row r="259" spans="50:54" ht="15" customHeight="1">
      <c r="AX259" s="419" t="str">
        <f t="shared" si="102"/>
        <v>543EPS040</v>
      </c>
      <c r="AY259" s="491" t="s">
        <v>283</v>
      </c>
      <c r="AZ259" s="493">
        <v>543</v>
      </c>
      <c r="BA259" s="491" t="s">
        <v>891</v>
      </c>
      <c r="BB259" s="492">
        <v>64</v>
      </c>
    </row>
    <row r="260" spans="50:54" ht="15" customHeight="1">
      <c r="AX260" s="419" t="str">
        <f t="shared" si="102"/>
        <v>543EPS044</v>
      </c>
      <c r="AY260" s="491" t="s">
        <v>283</v>
      </c>
      <c r="AZ260" s="493">
        <v>543</v>
      </c>
      <c r="BA260" s="491" t="s">
        <v>1071</v>
      </c>
      <c r="BB260" s="492">
        <v>358</v>
      </c>
    </row>
    <row r="261" spans="50:54" ht="15" customHeight="1">
      <c r="AX261" s="419" t="str">
        <f t="shared" si="102"/>
        <v>543ESSC24</v>
      </c>
      <c r="AY261" s="491" t="s">
        <v>283</v>
      </c>
      <c r="AZ261" s="493">
        <v>543</v>
      </c>
      <c r="BA261" s="491" t="s">
        <v>652</v>
      </c>
      <c r="BB261" s="492">
        <v>149</v>
      </c>
    </row>
    <row r="262" spans="50:54" ht="15" customHeight="1">
      <c r="AX262" s="419" t="str">
        <f t="shared" si="102"/>
        <v>628CCFC55</v>
      </c>
      <c r="AY262" s="491" t="s">
        <v>283</v>
      </c>
      <c r="AZ262" s="493">
        <v>628</v>
      </c>
      <c r="BA262" s="491" t="s">
        <v>621</v>
      </c>
      <c r="BB262" s="492">
        <v>2</v>
      </c>
    </row>
    <row r="263" spans="50:54" ht="15" customHeight="1">
      <c r="AX263" s="419" t="str">
        <f t="shared" si="102"/>
        <v>628EPS005</v>
      </c>
      <c r="AY263" s="491" t="s">
        <v>283</v>
      </c>
      <c r="AZ263" s="493">
        <v>628</v>
      </c>
      <c r="BA263" s="491" t="s">
        <v>208</v>
      </c>
      <c r="BB263" s="492">
        <v>2</v>
      </c>
    </row>
    <row r="264" spans="50:54" ht="15" customHeight="1">
      <c r="AX264" s="419" t="str">
        <f t="shared" ref="AX264:AX327" si="103">CONCATENATE(AZ264,BA264)</f>
        <v>628EPS037</v>
      </c>
      <c r="AY264" s="491" t="s">
        <v>283</v>
      </c>
      <c r="AZ264" s="493">
        <v>628</v>
      </c>
      <c r="BA264" s="491" t="s">
        <v>203</v>
      </c>
      <c r="BB264" s="492">
        <v>152</v>
      </c>
    </row>
    <row r="265" spans="50:54" ht="15" customHeight="1">
      <c r="AX265" s="419" t="str">
        <f t="shared" si="103"/>
        <v>628EPS040</v>
      </c>
      <c r="AY265" s="491" t="s">
        <v>283</v>
      </c>
      <c r="AZ265" s="493">
        <v>628</v>
      </c>
      <c r="BA265" s="491" t="s">
        <v>891</v>
      </c>
      <c r="BB265" s="492">
        <v>97</v>
      </c>
    </row>
    <row r="266" spans="50:54" ht="15" customHeight="1">
      <c r="AX266" s="419" t="str">
        <f t="shared" si="103"/>
        <v>628EPS044</v>
      </c>
      <c r="AY266" s="491" t="s">
        <v>283</v>
      </c>
      <c r="AZ266" s="493">
        <v>628</v>
      </c>
      <c r="BA266" s="491" t="s">
        <v>1071</v>
      </c>
      <c r="BB266" s="492">
        <v>548</v>
      </c>
    </row>
    <row r="267" spans="50:54" ht="15" customHeight="1">
      <c r="AX267" s="419" t="str">
        <f t="shared" si="103"/>
        <v>628ESSC91</v>
      </c>
      <c r="AY267" s="491" t="s">
        <v>283</v>
      </c>
      <c r="AZ267" s="493">
        <v>628</v>
      </c>
      <c r="BA267" s="491" t="s">
        <v>658</v>
      </c>
      <c r="BB267" s="492">
        <v>5</v>
      </c>
    </row>
    <row r="268" spans="50:54" ht="15" customHeight="1">
      <c r="AX268" s="419" t="str">
        <f t="shared" si="103"/>
        <v>656EAS016</v>
      </c>
      <c r="AY268" s="491" t="s">
        <v>283</v>
      </c>
      <c r="AZ268" s="493">
        <v>656</v>
      </c>
      <c r="BA268" s="491" t="s">
        <v>211</v>
      </c>
      <c r="BB268" s="492">
        <v>3</v>
      </c>
    </row>
    <row r="269" spans="50:54" ht="15" customHeight="1">
      <c r="AX269" s="419" t="str">
        <f t="shared" si="103"/>
        <v>656EPS016</v>
      </c>
      <c r="AY269" s="491" t="s">
        <v>283</v>
      </c>
      <c r="AZ269" s="493">
        <v>656</v>
      </c>
      <c r="BA269" s="491" t="s">
        <v>199</v>
      </c>
      <c r="BB269" s="492">
        <v>1</v>
      </c>
    </row>
    <row r="270" spans="50:54" ht="15" customHeight="1">
      <c r="AX270" s="419" t="str">
        <f t="shared" si="103"/>
        <v>656EPS037</v>
      </c>
      <c r="AY270" s="491" t="s">
        <v>283</v>
      </c>
      <c r="AZ270" s="493">
        <v>656</v>
      </c>
      <c r="BA270" s="491" t="s">
        <v>203</v>
      </c>
      <c r="BB270" s="492">
        <v>1306</v>
      </c>
    </row>
    <row r="271" spans="50:54" ht="15" customHeight="1">
      <c r="AX271" s="419" t="str">
        <f t="shared" si="103"/>
        <v>656EPS040</v>
      </c>
      <c r="AY271" s="491" t="s">
        <v>283</v>
      </c>
      <c r="AZ271" s="493">
        <v>656</v>
      </c>
      <c r="BA271" s="491" t="s">
        <v>891</v>
      </c>
      <c r="BB271" s="492">
        <v>243</v>
      </c>
    </row>
    <row r="272" spans="50:54" ht="15" customHeight="1">
      <c r="AX272" s="419" t="str">
        <f t="shared" si="103"/>
        <v>656EPS044</v>
      </c>
      <c r="AY272" s="491" t="s">
        <v>283</v>
      </c>
      <c r="AZ272" s="493">
        <v>656</v>
      </c>
      <c r="BA272" s="491" t="s">
        <v>1071</v>
      </c>
      <c r="BB272" s="492">
        <v>3015</v>
      </c>
    </row>
    <row r="273" spans="50:54" ht="15" customHeight="1">
      <c r="AX273" s="419" t="str">
        <f t="shared" si="103"/>
        <v>656ESSC91</v>
      </c>
      <c r="AY273" s="491" t="s">
        <v>283</v>
      </c>
      <c r="AZ273" s="493">
        <v>656</v>
      </c>
      <c r="BA273" s="491" t="s">
        <v>658</v>
      </c>
      <c r="BB273" s="492">
        <v>10</v>
      </c>
    </row>
    <row r="274" spans="50:54" ht="15" customHeight="1">
      <c r="AX274" s="419" t="str">
        <f t="shared" si="103"/>
        <v>761EAS016</v>
      </c>
      <c r="AY274" s="491" t="s">
        <v>283</v>
      </c>
      <c r="AZ274" s="493">
        <v>761</v>
      </c>
      <c r="BA274" s="491" t="s">
        <v>211</v>
      </c>
      <c r="BB274" s="492">
        <v>3</v>
      </c>
    </row>
    <row r="275" spans="50:54" ht="15" customHeight="1">
      <c r="AX275" s="419" t="str">
        <f t="shared" si="103"/>
        <v>761EPS037</v>
      </c>
      <c r="AY275" s="491" t="s">
        <v>283</v>
      </c>
      <c r="AZ275" s="493">
        <v>761</v>
      </c>
      <c r="BA275" s="491" t="s">
        <v>203</v>
      </c>
      <c r="BB275" s="492">
        <v>543</v>
      </c>
    </row>
    <row r="276" spans="50:54" ht="15" customHeight="1">
      <c r="AX276" s="419" t="str">
        <f t="shared" si="103"/>
        <v>761EPS040</v>
      </c>
      <c r="AY276" s="491" t="s">
        <v>283</v>
      </c>
      <c r="AZ276" s="493">
        <v>761</v>
      </c>
      <c r="BA276" s="491" t="s">
        <v>891</v>
      </c>
      <c r="BB276" s="492">
        <v>255</v>
      </c>
    </row>
    <row r="277" spans="50:54" ht="15" customHeight="1">
      <c r="AX277" s="419" t="str">
        <f t="shared" si="103"/>
        <v>761EPS044</v>
      </c>
      <c r="AY277" s="491" t="s">
        <v>283</v>
      </c>
      <c r="AZ277" s="493">
        <v>761</v>
      </c>
      <c r="BA277" s="491" t="s">
        <v>1071</v>
      </c>
      <c r="BB277" s="492">
        <v>2030</v>
      </c>
    </row>
    <row r="278" spans="50:54" ht="15" customHeight="1">
      <c r="AX278" s="419" t="str">
        <f t="shared" si="103"/>
        <v>842EPS037</v>
      </c>
      <c r="AY278" s="491" t="s">
        <v>283</v>
      </c>
      <c r="AZ278" s="493">
        <v>842</v>
      </c>
      <c r="BA278" s="491" t="s">
        <v>203</v>
      </c>
      <c r="BB278" s="492">
        <v>112</v>
      </c>
    </row>
    <row r="279" spans="50:54" ht="15" customHeight="1">
      <c r="AX279" s="419" t="str">
        <f t="shared" si="103"/>
        <v>842EPS044</v>
      </c>
      <c r="AY279" s="491" t="s">
        <v>283</v>
      </c>
      <c r="AZ279" s="493">
        <v>842</v>
      </c>
      <c r="BA279" s="491" t="s">
        <v>1071</v>
      </c>
      <c r="BB279" s="492">
        <v>290</v>
      </c>
    </row>
    <row r="280" spans="50:54" ht="15" customHeight="1">
      <c r="AX280" s="419" t="str">
        <f t="shared" si="103"/>
        <v>842EPSIC3</v>
      </c>
      <c r="AY280" s="491" t="s">
        <v>283</v>
      </c>
      <c r="AZ280" s="493">
        <v>842</v>
      </c>
      <c r="BA280" s="491" t="s">
        <v>636</v>
      </c>
      <c r="BB280" s="492">
        <v>1</v>
      </c>
    </row>
    <row r="281" spans="50:54" ht="15" customHeight="1">
      <c r="AX281" s="419" t="str">
        <f t="shared" si="103"/>
        <v>842ESSC24</v>
      </c>
      <c r="AY281" s="491" t="s">
        <v>283</v>
      </c>
      <c r="AZ281" s="493">
        <v>842</v>
      </c>
      <c r="BA281" s="491" t="s">
        <v>652</v>
      </c>
      <c r="BB281" s="492">
        <v>163</v>
      </c>
    </row>
    <row r="282" spans="50:54" ht="15" customHeight="1">
      <c r="AX282" s="419" t="str">
        <f t="shared" si="103"/>
        <v>38EAS016</v>
      </c>
      <c r="AY282" s="491" t="s">
        <v>284</v>
      </c>
      <c r="AZ282" s="493">
        <v>38</v>
      </c>
      <c r="BA282" s="491" t="s">
        <v>211</v>
      </c>
      <c r="BB282" s="492">
        <v>2</v>
      </c>
    </row>
    <row r="283" spans="50:54" ht="15" customHeight="1">
      <c r="AX283" s="419" t="str">
        <f t="shared" si="103"/>
        <v>38EPS037</v>
      </c>
      <c r="AY283" s="491" t="s">
        <v>284</v>
      </c>
      <c r="AZ283" s="493">
        <v>38</v>
      </c>
      <c r="BA283" s="491" t="s">
        <v>203</v>
      </c>
      <c r="BB283" s="492">
        <v>357</v>
      </c>
    </row>
    <row r="284" spans="50:54" ht="15" customHeight="1">
      <c r="AX284" s="419" t="str">
        <f t="shared" si="103"/>
        <v>38EPS044</v>
      </c>
      <c r="AY284" s="491" t="s">
        <v>284</v>
      </c>
      <c r="AZ284" s="493">
        <v>38</v>
      </c>
      <c r="BA284" s="491" t="s">
        <v>1071</v>
      </c>
      <c r="BB284" s="492">
        <v>347</v>
      </c>
    </row>
    <row r="285" spans="50:54" ht="15" customHeight="1">
      <c r="AX285" s="419" t="str">
        <f t="shared" si="103"/>
        <v>38ESSC24</v>
      </c>
      <c r="AY285" s="491" t="s">
        <v>284</v>
      </c>
      <c r="AZ285" s="493">
        <v>38</v>
      </c>
      <c r="BA285" s="491" t="s">
        <v>652</v>
      </c>
      <c r="BB285" s="492">
        <v>262</v>
      </c>
    </row>
    <row r="286" spans="50:54" ht="15" customHeight="1">
      <c r="AX286" s="419" t="str">
        <f t="shared" si="103"/>
        <v>86EPS016</v>
      </c>
      <c r="AY286" s="491" t="s">
        <v>284</v>
      </c>
      <c r="AZ286" s="493">
        <v>86</v>
      </c>
      <c r="BA286" s="491" t="s">
        <v>199</v>
      </c>
      <c r="BB286" s="492">
        <v>362</v>
      </c>
    </row>
    <row r="287" spans="50:54" ht="15" customHeight="1">
      <c r="AX287" s="419" t="str">
        <f t="shared" si="103"/>
        <v>86EPS037</v>
      </c>
      <c r="AY287" s="491" t="s">
        <v>284</v>
      </c>
      <c r="AZ287" s="493">
        <v>86</v>
      </c>
      <c r="BA287" s="491" t="s">
        <v>203</v>
      </c>
      <c r="BB287" s="492">
        <v>515</v>
      </c>
    </row>
    <row r="288" spans="50:54" ht="15" customHeight="1">
      <c r="AX288" s="419" t="str">
        <f t="shared" si="103"/>
        <v>86EPS040</v>
      </c>
      <c r="AY288" s="491" t="s">
        <v>284</v>
      </c>
      <c r="AZ288" s="493">
        <v>86</v>
      </c>
      <c r="BA288" s="491" t="s">
        <v>891</v>
      </c>
      <c r="BB288" s="492">
        <v>166</v>
      </c>
    </row>
    <row r="289" spans="50:54" ht="15" customHeight="1">
      <c r="AX289" s="419" t="str">
        <f t="shared" si="103"/>
        <v>107EPS037</v>
      </c>
      <c r="AY289" s="491" t="s">
        <v>284</v>
      </c>
      <c r="AZ289" s="493">
        <v>107</v>
      </c>
      <c r="BA289" s="491" t="s">
        <v>203</v>
      </c>
      <c r="BB289" s="492">
        <v>127</v>
      </c>
    </row>
    <row r="290" spans="50:54" ht="15" customHeight="1">
      <c r="AX290" s="419" t="str">
        <f t="shared" si="103"/>
        <v>107EPS040</v>
      </c>
      <c r="AY290" s="491" t="s">
        <v>284</v>
      </c>
      <c r="AZ290" s="493">
        <v>107</v>
      </c>
      <c r="BA290" s="491" t="s">
        <v>891</v>
      </c>
      <c r="BB290" s="492">
        <v>8</v>
      </c>
    </row>
    <row r="291" spans="50:54" ht="15" customHeight="1">
      <c r="AX291" s="419" t="str">
        <f t="shared" si="103"/>
        <v>107EPS044</v>
      </c>
      <c r="AY291" s="491" t="s">
        <v>284</v>
      </c>
      <c r="AZ291" s="493">
        <v>107</v>
      </c>
      <c r="BA291" s="491" t="s">
        <v>1071</v>
      </c>
      <c r="BB291" s="492">
        <v>476</v>
      </c>
    </row>
    <row r="292" spans="50:54" ht="15" customHeight="1">
      <c r="AX292" s="419" t="str">
        <f t="shared" si="103"/>
        <v>107ESSC24</v>
      </c>
      <c r="AY292" s="491" t="s">
        <v>284</v>
      </c>
      <c r="AZ292" s="493">
        <v>107</v>
      </c>
      <c r="BA292" s="491" t="s">
        <v>652</v>
      </c>
      <c r="BB292" s="492">
        <v>203</v>
      </c>
    </row>
    <row r="293" spans="50:54" ht="15" customHeight="1">
      <c r="AX293" s="419" t="str">
        <f t="shared" si="103"/>
        <v>134EPS037</v>
      </c>
      <c r="AY293" s="491" t="s">
        <v>284</v>
      </c>
      <c r="AZ293" s="493">
        <v>134</v>
      </c>
      <c r="BA293" s="491" t="s">
        <v>203</v>
      </c>
      <c r="BB293" s="492">
        <v>102</v>
      </c>
    </row>
    <row r="294" spans="50:54" ht="15" customHeight="1">
      <c r="AX294" s="419" t="str">
        <f t="shared" si="103"/>
        <v>134EPS040</v>
      </c>
      <c r="AY294" s="491" t="s">
        <v>284</v>
      </c>
      <c r="AZ294" s="493">
        <v>134</v>
      </c>
      <c r="BA294" s="491" t="s">
        <v>891</v>
      </c>
      <c r="BB294" s="492">
        <v>79</v>
      </c>
    </row>
    <row r="295" spans="50:54" ht="15" customHeight="1">
      <c r="AX295" s="419" t="str">
        <f t="shared" si="103"/>
        <v>134EPS044</v>
      </c>
      <c r="AY295" s="491" t="s">
        <v>284</v>
      </c>
      <c r="AZ295" s="493">
        <v>134</v>
      </c>
      <c r="BA295" s="491" t="s">
        <v>1071</v>
      </c>
      <c r="BB295" s="492">
        <v>401</v>
      </c>
    </row>
    <row r="296" spans="50:54" ht="15" customHeight="1">
      <c r="AX296" s="419" t="str">
        <f t="shared" si="103"/>
        <v>150EAS016</v>
      </c>
      <c r="AY296" s="491" t="s">
        <v>284</v>
      </c>
      <c r="AZ296" s="493">
        <v>150</v>
      </c>
      <c r="BA296" s="491" t="s">
        <v>211</v>
      </c>
      <c r="BB296" s="492">
        <v>38</v>
      </c>
    </row>
    <row r="297" spans="50:54" ht="15" customHeight="1">
      <c r="AX297" s="419" t="str">
        <f t="shared" si="103"/>
        <v>150EPS037</v>
      </c>
      <c r="AY297" s="491" t="s">
        <v>284</v>
      </c>
      <c r="AZ297" s="493">
        <v>150</v>
      </c>
      <c r="BA297" s="491" t="s">
        <v>203</v>
      </c>
      <c r="BB297" s="492">
        <v>333</v>
      </c>
    </row>
    <row r="298" spans="50:54" ht="15" customHeight="1">
      <c r="AX298" s="419" t="str">
        <f t="shared" si="103"/>
        <v>150EPS040</v>
      </c>
      <c r="AY298" s="491" t="s">
        <v>284</v>
      </c>
      <c r="AZ298" s="493">
        <v>150</v>
      </c>
      <c r="BA298" s="491" t="s">
        <v>891</v>
      </c>
      <c r="BB298" s="492">
        <v>86</v>
      </c>
    </row>
    <row r="299" spans="50:54" ht="15" customHeight="1">
      <c r="AX299" s="419" t="str">
        <f t="shared" si="103"/>
        <v>150EPS044</v>
      </c>
      <c r="AY299" s="491" t="s">
        <v>284</v>
      </c>
      <c r="AZ299" s="493">
        <v>150</v>
      </c>
      <c r="BA299" s="491" t="s">
        <v>1071</v>
      </c>
      <c r="BB299" s="492">
        <v>725</v>
      </c>
    </row>
    <row r="300" spans="50:54" ht="15" customHeight="1">
      <c r="AX300" s="419" t="str">
        <f t="shared" si="103"/>
        <v>237EAS016</v>
      </c>
      <c r="AY300" s="491" t="s">
        <v>284</v>
      </c>
      <c r="AZ300" s="493">
        <v>237</v>
      </c>
      <c r="BA300" s="491" t="s">
        <v>211</v>
      </c>
      <c r="BB300" s="492">
        <v>13</v>
      </c>
    </row>
    <row r="301" spans="50:54" ht="15" customHeight="1">
      <c r="AX301" s="419" t="str">
        <f t="shared" si="103"/>
        <v>237EPS002</v>
      </c>
      <c r="AY301" s="491" t="s">
        <v>284</v>
      </c>
      <c r="AZ301" s="493">
        <v>237</v>
      </c>
      <c r="BA301" s="491" t="s">
        <v>205</v>
      </c>
      <c r="BB301" s="492">
        <v>758</v>
      </c>
    </row>
    <row r="302" spans="50:54" ht="15" customHeight="1">
      <c r="AX302" s="419" t="str">
        <f t="shared" si="103"/>
        <v>237EPS010</v>
      </c>
      <c r="AY302" s="491" t="s">
        <v>284</v>
      </c>
      <c r="AZ302" s="493">
        <v>237</v>
      </c>
      <c r="BA302" s="491" t="s">
        <v>198</v>
      </c>
      <c r="BB302" s="492">
        <v>7959</v>
      </c>
    </row>
    <row r="303" spans="50:54" ht="15" customHeight="1">
      <c r="AX303" s="419" t="str">
        <f t="shared" si="103"/>
        <v>237EPS037</v>
      </c>
      <c r="AY303" s="491" t="s">
        <v>284</v>
      </c>
      <c r="AZ303" s="493">
        <v>237</v>
      </c>
      <c r="BA303" s="491" t="s">
        <v>203</v>
      </c>
      <c r="BB303" s="492">
        <v>641</v>
      </c>
    </row>
    <row r="304" spans="50:54" ht="15" customHeight="1">
      <c r="AX304" s="419" t="str">
        <f t="shared" si="103"/>
        <v>237EPS040</v>
      </c>
      <c r="AY304" s="491" t="s">
        <v>284</v>
      </c>
      <c r="AZ304" s="493">
        <v>237</v>
      </c>
      <c r="BA304" s="491" t="s">
        <v>891</v>
      </c>
      <c r="BB304" s="492">
        <v>610</v>
      </c>
    </row>
    <row r="305" spans="50:54" ht="15" customHeight="1">
      <c r="AX305" s="419" t="str">
        <f t="shared" si="103"/>
        <v>237EPS044</v>
      </c>
      <c r="AY305" s="491" t="s">
        <v>284</v>
      </c>
      <c r="AZ305" s="493">
        <v>237</v>
      </c>
      <c r="BA305" s="491" t="s">
        <v>1071</v>
      </c>
      <c r="BB305" s="492">
        <v>2602</v>
      </c>
    </row>
    <row r="306" spans="50:54" ht="15" customHeight="1">
      <c r="AX306" s="419" t="str">
        <f t="shared" si="103"/>
        <v>264EPS002</v>
      </c>
      <c r="AY306" s="491" t="s">
        <v>284</v>
      </c>
      <c r="AZ306" s="493">
        <v>264</v>
      </c>
      <c r="BA306" s="491" t="s">
        <v>205</v>
      </c>
      <c r="BB306" s="492">
        <v>1556</v>
      </c>
    </row>
    <row r="307" spans="50:54" ht="15" customHeight="1">
      <c r="AX307" s="419" t="str">
        <f t="shared" si="103"/>
        <v>264EPS037</v>
      </c>
      <c r="AY307" s="491" t="s">
        <v>284</v>
      </c>
      <c r="AZ307" s="493">
        <v>264</v>
      </c>
      <c r="BA307" s="491" t="s">
        <v>203</v>
      </c>
      <c r="BB307" s="492">
        <v>2912</v>
      </c>
    </row>
    <row r="308" spans="50:54" ht="15" customHeight="1">
      <c r="AX308" s="419" t="str">
        <f t="shared" si="103"/>
        <v>264EPS040</v>
      </c>
      <c r="AY308" s="491" t="s">
        <v>284</v>
      </c>
      <c r="AZ308" s="493">
        <v>264</v>
      </c>
      <c r="BA308" s="491" t="s">
        <v>891</v>
      </c>
      <c r="BB308" s="492">
        <v>296</v>
      </c>
    </row>
    <row r="309" spans="50:54" ht="15" customHeight="1">
      <c r="AX309" s="419" t="str">
        <f t="shared" si="103"/>
        <v>264EPS044</v>
      </c>
      <c r="AY309" s="491" t="s">
        <v>284</v>
      </c>
      <c r="AZ309" s="493">
        <v>264</v>
      </c>
      <c r="BA309" s="491" t="s">
        <v>1071</v>
      </c>
      <c r="BB309" s="492">
        <v>1362</v>
      </c>
    </row>
    <row r="310" spans="50:54" ht="15" customHeight="1">
      <c r="AX310" s="419" t="str">
        <f t="shared" si="103"/>
        <v>310EAS016</v>
      </c>
      <c r="AY310" s="491" t="s">
        <v>284</v>
      </c>
      <c r="AZ310" s="493">
        <v>310</v>
      </c>
      <c r="BA310" s="491" t="s">
        <v>211</v>
      </c>
      <c r="BB310" s="492">
        <v>101</v>
      </c>
    </row>
    <row r="311" spans="50:54" ht="15" customHeight="1">
      <c r="AX311" s="419" t="str">
        <f t="shared" si="103"/>
        <v>310EPS016</v>
      </c>
      <c r="AY311" s="491" t="s">
        <v>284</v>
      </c>
      <c r="AZ311" s="493">
        <v>310</v>
      </c>
      <c r="BA311" s="491" t="s">
        <v>199</v>
      </c>
      <c r="BB311" s="492">
        <v>4</v>
      </c>
    </row>
    <row r="312" spans="50:54" ht="15" customHeight="1">
      <c r="AX312" s="419" t="str">
        <f t="shared" si="103"/>
        <v>310EPS018</v>
      </c>
      <c r="AY312" s="491" t="s">
        <v>284</v>
      </c>
      <c r="AZ312" s="493">
        <v>310</v>
      </c>
      <c r="BA312" s="491" t="s">
        <v>179</v>
      </c>
      <c r="BB312" s="492">
        <v>1</v>
      </c>
    </row>
    <row r="313" spans="50:54" ht="15" customHeight="1">
      <c r="AX313" s="419" t="str">
        <f t="shared" si="103"/>
        <v>310EPS037</v>
      </c>
      <c r="AY313" s="491" t="s">
        <v>284</v>
      </c>
      <c r="AZ313" s="493">
        <v>310</v>
      </c>
      <c r="BA313" s="491" t="s">
        <v>203</v>
      </c>
      <c r="BB313" s="492">
        <v>744</v>
      </c>
    </row>
    <row r="314" spans="50:54" ht="15" customHeight="1">
      <c r="AX314" s="419" t="str">
        <f t="shared" si="103"/>
        <v>310EPS040</v>
      </c>
      <c r="AY314" s="491" t="s">
        <v>284</v>
      </c>
      <c r="AZ314" s="493">
        <v>310</v>
      </c>
      <c r="BA314" s="491" t="s">
        <v>891</v>
      </c>
      <c r="BB314" s="492">
        <v>112</v>
      </c>
    </row>
    <row r="315" spans="50:54" ht="15" customHeight="1">
      <c r="AX315" s="419" t="str">
        <f t="shared" si="103"/>
        <v>310EPS044</v>
      </c>
      <c r="AY315" s="491" t="s">
        <v>284</v>
      </c>
      <c r="AZ315" s="493">
        <v>310</v>
      </c>
      <c r="BA315" s="491" t="s">
        <v>1071</v>
      </c>
      <c r="BB315" s="492">
        <v>1344</v>
      </c>
    </row>
    <row r="316" spans="50:54" ht="15" customHeight="1">
      <c r="AX316" s="419" t="str">
        <f t="shared" si="103"/>
        <v>315EAS016</v>
      </c>
      <c r="AY316" s="491" t="s">
        <v>284</v>
      </c>
      <c r="AZ316" s="493">
        <v>315</v>
      </c>
      <c r="BA316" s="491" t="s">
        <v>211</v>
      </c>
      <c r="BB316" s="492">
        <v>24</v>
      </c>
    </row>
    <row r="317" spans="50:54" ht="15" customHeight="1">
      <c r="AX317" s="419" t="str">
        <f t="shared" si="103"/>
        <v>315EPS002</v>
      </c>
      <c r="AY317" s="491" t="s">
        <v>284</v>
      </c>
      <c r="AZ317" s="493">
        <v>315</v>
      </c>
      <c r="BA317" s="491" t="s">
        <v>205</v>
      </c>
      <c r="BB317" s="492">
        <v>1</v>
      </c>
    </row>
    <row r="318" spans="50:54" ht="15" customHeight="1">
      <c r="AX318" s="419" t="str">
        <f t="shared" si="103"/>
        <v>315EPS037</v>
      </c>
      <c r="AY318" s="491" t="s">
        <v>284</v>
      </c>
      <c r="AZ318" s="493">
        <v>315</v>
      </c>
      <c r="BA318" s="491" t="s">
        <v>203</v>
      </c>
      <c r="BB318" s="492">
        <v>293</v>
      </c>
    </row>
    <row r="319" spans="50:54" ht="15" customHeight="1">
      <c r="AX319" s="419" t="str">
        <f t="shared" si="103"/>
        <v>315EPS040</v>
      </c>
      <c r="AY319" s="491" t="s">
        <v>284</v>
      </c>
      <c r="AZ319" s="493">
        <v>315</v>
      </c>
      <c r="BA319" s="491" t="s">
        <v>891</v>
      </c>
      <c r="BB319" s="492">
        <v>83</v>
      </c>
    </row>
    <row r="320" spans="50:54" ht="15" customHeight="1">
      <c r="AX320" s="419" t="str">
        <f t="shared" si="103"/>
        <v>315EPS044</v>
      </c>
      <c r="AY320" s="491" t="s">
        <v>284</v>
      </c>
      <c r="AZ320" s="493">
        <v>315</v>
      </c>
      <c r="BA320" s="491" t="s">
        <v>1071</v>
      </c>
      <c r="BB320" s="492">
        <v>888</v>
      </c>
    </row>
    <row r="321" spans="50:54" ht="15" customHeight="1">
      <c r="AX321" s="419" t="str">
        <f t="shared" si="103"/>
        <v>361EAS016</v>
      </c>
      <c r="AY321" s="491" t="s">
        <v>284</v>
      </c>
      <c r="AZ321" s="493">
        <v>361</v>
      </c>
      <c r="BA321" s="491" t="s">
        <v>211</v>
      </c>
      <c r="BB321" s="492">
        <v>1</v>
      </c>
    </row>
    <row r="322" spans="50:54" ht="15" customHeight="1">
      <c r="AX322" s="419" t="str">
        <f t="shared" si="103"/>
        <v>361EPS037</v>
      </c>
      <c r="AY322" s="491" t="s">
        <v>284</v>
      </c>
      <c r="AZ322" s="493">
        <v>361</v>
      </c>
      <c r="BA322" s="491" t="s">
        <v>203</v>
      </c>
      <c r="BB322" s="492">
        <v>516</v>
      </c>
    </row>
    <row r="323" spans="50:54" ht="15" customHeight="1">
      <c r="AX323" s="419" t="str">
        <f t="shared" si="103"/>
        <v>361EPS040</v>
      </c>
      <c r="AY323" s="491" t="s">
        <v>284</v>
      </c>
      <c r="AZ323" s="493">
        <v>361</v>
      </c>
      <c r="BA323" s="491" t="s">
        <v>891</v>
      </c>
      <c r="BB323" s="492">
        <v>328</v>
      </c>
    </row>
    <row r="324" spans="50:54" ht="15" customHeight="1">
      <c r="AX324" s="419" t="str">
        <f t="shared" si="103"/>
        <v>361EPS044</v>
      </c>
      <c r="AY324" s="491" t="s">
        <v>284</v>
      </c>
      <c r="AZ324" s="493">
        <v>361</v>
      </c>
      <c r="BA324" s="491" t="s">
        <v>1071</v>
      </c>
      <c r="BB324" s="492">
        <v>1613</v>
      </c>
    </row>
    <row r="325" spans="50:54" ht="15" customHeight="1">
      <c r="AX325" s="419" t="str">
        <f t="shared" si="103"/>
        <v>647EPS037</v>
      </c>
      <c r="AY325" s="491" t="s">
        <v>284</v>
      </c>
      <c r="AZ325" s="493">
        <v>647</v>
      </c>
      <c r="BA325" s="491" t="s">
        <v>203</v>
      </c>
      <c r="BB325" s="492">
        <v>635</v>
      </c>
    </row>
    <row r="326" spans="50:54" ht="15" customHeight="1">
      <c r="AX326" s="419" t="str">
        <f t="shared" si="103"/>
        <v>647EPS040</v>
      </c>
      <c r="AY326" s="491" t="s">
        <v>284</v>
      </c>
      <c r="AZ326" s="493">
        <v>647</v>
      </c>
      <c r="BA326" s="491" t="s">
        <v>891</v>
      </c>
      <c r="BB326" s="492">
        <v>174</v>
      </c>
    </row>
    <row r="327" spans="50:54" ht="15" customHeight="1">
      <c r="AX327" s="419" t="str">
        <f t="shared" si="103"/>
        <v>647EPS044</v>
      </c>
      <c r="AY327" s="491" t="s">
        <v>284</v>
      </c>
      <c r="AZ327" s="493">
        <v>647</v>
      </c>
      <c r="BA327" s="491" t="s">
        <v>1071</v>
      </c>
      <c r="BB327" s="492">
        <v>572</v>
      </c>
    </row>
    <row r="328" spans="50:54" ht="15" customHeight="1">
      <c r="AX328" s="419" t="str">
        <f t="shared" ref="AX328:AX391" si="104">CONCATENATE(AZ328,BA328)</f>
        <v>658EAS016</v>
      </c>
      <c r="AY328" s="491" t="s">
        <v>284</v>
      </c>
      <c r="AZ328" s="493">
        <v>658</v>
      </c>
      <c r="BA328" s="491" t="s">
        <v>211</v>
      </c>
      <c r="BB328" s="492">
        <v>1</v>
      </c>
    </row>
    <row r="329" spans="50:54" ht="15" customHeight="1">
      <c r="AX329" s="419" t="str">
        <f t="shared" si="104"/>
        <v>658EPS037</v>
      </c>
      <c r="AY329" s="491" t="s">
        <v>284</v>
      </c>
      <c r="AZ329" s="493">
        <v>658</v>
      </c>
      <c r="BA329" s="491" t="s">
        <v>203</v>
      </c>
      <c r="BB329" s="492">
        <v>213</v>
      </c>
    </row>
    <row r="330" spans="50:54" ht="15" customHeight="1">
      <c r="AX330" s="419" t="str">
        <f t="shared" si="104"/>
        <v>658EPS040</v>
      </c>
      <c r="AY330" s="491" t="s">
        <v>284</v>
      </c>
      <c r="AZ330" s="493">
        <v>658</v>
      </c>
      <c r="BA330" s="491" t="s">
        <v>891</v>
      </c>
      <c r="BB330" s="492">
        <v>111</v>
      </c>
    </row>
    <row r="331" spans="50:54" ht="15" customHeight="1">
      <c r="AX331" s="419" t="str">
        <f t="shared" si="104"/>
        <v>658EPS044</v>
      </c>
      <c r="AY331" s="491" t="s">
        <v>284</v>
      </c>
      <c r="AZ331" s="493">
        <v>658</v>
      </c>
      <c r="BA331" s="491" t="s">
        <v>1071</v>
      </c>
      <c r="BB331" s="492">
        <v>746</v>
      </c>
    </row>
    <row r="332" spans="50:54" ht="15" customHeight="1">
      <c r="AX332" s="419" t="str">
        <f t="shared" si="104"/>
        <v>664EAS016</v>
      </c>
      <c r="AY332" s="491" t="s">
        <v>284</v>
      </c>
      <c r="AZ332" s="493">
        <v>664</v>
      </c>
      <c r="BA332" s="491" t="s">
        <v>211</v>
      </c>
      <c r="BB332" s="492">
        <v>1</v>
      </c>
    </row>
    <row r="333" spans="50:54" ht="15" customHeight="1">
      <c r="AX333" s="419" t="str">
        <f t="shared" si="104"/>
        <v>664EPS002</v>
      </c>
      <c r="AY333" s="491" t="s">
        <v>284</v>
      </c>
      <c r="AZ333" s="493">
        <v>664</v>
      </c>
      <c r="BA333" s="491" t="s">
        <v>205</v>
      </c>
      <c r="BB333" s="492">
        <v>486</v>
      </c>
    </row>
    <row r="334" spans="50:54" ht="15" customHeight="1">
      <c r="AX334" s="419" t="str">
        <f t="shared" si="104"/>
        <v>664EPS016</v>
      </c>
      <c r="AY334" s="491" t="s">
        <v>284</v>
      </c>
      <c r="AZ334" s="493">
        <v>664</v>
      </c>
      <c r="BA334" s="491" t="s">
        <v>199</v>
      </c>
      <c r="BB334" s="492">
        <v>8934</v>
      </c>
    </row>
    <row r="335" spans="50:54" ht="15" customHeight="1">
      <c r="AX335" s="419" t="str">
        <f t="shared" si="104"/>
        <v>664EPS037</v>
      </c>
      <c r="AY335" s="491" t="s">
        <v>284</v>
      </c>
      <c r="AZ335" s="493">
        <v>664</v>
      </c>
      <c r="BA335" s="491" t="s">
        <v>203</v>
      </c>
      <c r="BB335" s="492">
        <v>2506</v>
      </c>
    </row>
    <row r="336" spans="50:54" ht="15" customHeight="1">
      <c r="AX336" s="419" t="str">
        <f t="shared" si="104"/>
        <v>664EPS040</v>
      </c>
      <c r="AY336" s="491" t="s">
        <v>284</v>
      </c>
      <c r="AZ336" s="493">
        <v>664</v>
      </c>
      <c r="BA336" s="491" t="s">
        <v>891</v>
      </c>
      <c r="BB336" s="492">
        <v>785</v>
      </c>
    </row>
    <row r="337" spans="50:54" ht="15" customHeight="1">
      <c r="AX337" s="419" t="str">
        <f t="shared" si="104"/>
        <v>664EPS044</v>
      </c>
      <c r="AY337" s="491" t="s">
        <v>284</v>
      </c>
      <c r="AZ337" s="493">
        <v>664</v>
      </c>
      <c r="BA337" s="491" t="s">
        <v>1071</v>
      </c>
      <c r="BB337" s="492">
        <v>1218</v>
      </c>
    </row>
    <row r="338" spans="50:54" ht="15" customHeight="1">
      <c r="AX338" s="419" t="str">
        <f t="shared" si="104"/>
        <v>686EAS016</v>
      </c>
      <c r="AY338" s="491" t="s">
        <v>284</v>
      </c>
      <c r="AZ338" s="493">
        <v>686</v>
      </c>
      <c r="BA338" s="491" t="s">
        <v>211</v>
      </c>
      <c r="BB338" s="492">
        <v>17</v>
      </c>
    </row>
    <row r="339" spans="50:54" ht="15" customHeight="1">
      <c r="AX339" s="419" t="str">
        <f t="shared" si="104"/>
        <v>686EPS002</v>
      </c>
      <c r="AY339" s="491" t="s">
        <v>284</v>
      </c>
      <c r="AZ339" s="493">
        <v>686</v>
      </c>
      <c r="BA339" s="491" t="s">
        <v>205</v>
      </c>
      <c r="BB339" s="492">
        <v>511</v>
      </c>
    </row>
    <row r="340" spans="50:54" ht="15" customHeight="1">
      <c r="AX340" s="419" t="str">
        <f t="shared" si="104"/>
        <v>686EPS010</v>
      </c>
      <c r="AY340" s="491" t="s">
        <v>284</v>
      </c>
      <c r="AZ340" s="493">
        <v>686</v>
      </c>
      <c r="BA340" s="491" t="s">
        <v>198</v>
      </c>
      <c r="BB340" s="492">
        <v>5032</v>
      </c>
    </row>
    <row r="341" spans="50:54" ht="15" customHeight="1">
      <c r="AX341" s="419" t="str">
        <f t="shared" si="104"/>
        <v>686EPS016</v>
      </c>
      <c r="AY341" s="491" t="s">
        <v>284</v>
      </c>
      <c r="AZ341" s="493">
        <v>686</v>
      </c>
      <c r="BA341" s="491" t="s">
        <v>199</v>
      </c>
      <c r="BB341" s="492">
        <v>8601</v>
      </c>
    </row>
    <row r="342" spans="50:54" ht="15" customHeight="1">
      <c r="AX342" s="419" t="str">
        <f t="shared" si="104"/>
        <v>686EPS037</v>
      </c>
      <c r="AY342" s="491" t="s">
        <v>284</v>
      </c>
      <c r="AZ342" s="493">
        <v>686</v>
      </c>
      <c r="BA342" s="491" t="s">
        <v>203</v>
      </c>
      <c r="BB342" s="492">
        <v>426</v>
      </c>
    </row>
    <row r="343" spans="50:54" ht="15" customHeight="1">
      <c r="AX343" s="419" t="str">
        <f t="shared" si="104"/>
        <v>686EPS040</v>
      </c>
      <c r="AY343" s="491" t="s">
        <v>284</v>
      </c>
      <c r="AZ343" s="493">
        <v>686</v>
      </c>
      <c r="BA343" s="491" t="s">
        <v>891</v>
      </c>
      <c r="BB343" s="492">
        <v>1339</v>
      </c>
    </row>
    <row r="344" spans="50:54" ht="15" customHeight="1">
      <c r="AX344" s="419" t="str">
        <f t="shared" si="104"/>
        <v>686EPS044</v>
      </c>
      <c r="AY344" s="491" t="s">
        <v>284</v>
      </c>
      <c r="AZ344" s="493">
        <v>686</v>
      </c>
      <c r="BA344" s="491" t="s">
        <v>1071</v>
      </c>
      <c r="BB344" s="492">
        <v>1988</v>
      </c>
    </row>
    <row r="345" spans="50:54" ht="15" customHeight="1">
      <c r="AX345" s="419" t="str">
        <f t="shared" si="104"/>
        <v>686ESSC02</v>
      </c>
      <c r="AY345" s="491" t="s">
        <v>284</v>
      </c>
      <c r="AZ345" s="493">
        <v>686</v>
      </c>
      <c r="BA345" s="491" t="s">
        <v>650</v>
      </c>
      <c r="BB345" s="492">
        <v>1</v>
      </c>
    </row>
    <row r="346" spans="50:54" ht="15" customHeight="1">
      <c r="AX346" s="419" t="str">
        <f t="shared" si="104"/>
        <v>819EPS037</v>
      </c>
      <c r="AY346" s="491" t="s">
        <v>284</v>
      </c>
      <c r="AZ346" s="493">
        <v>819</v>
      </c>
      <c r="BA346" s="491" t="s">
        <v>203</v>
      </c>
      <c r="BB346" s="492">
        <v>374</v>
      </c>
    </row>
    <row r="347" spans="50:54" ht="15" customHeight="1">
      <c r="AX347" s="419" t="str">
        <f t="shared" si="104"/>
        <v>819EPS040</v>
      </c>
      <c r="AY347" s="491" t="s">
        <v>284</v>
      </c>
      <c r="AZ347" s="493">
        <v>819</v>
      </c>
      <c r="BA347" s="491" t="s">
        <v>891</v>
      </c>
      <c r="BB347" s="492">
        <v>185</v>
      </c>
    </row>
    <row r="348" spans="50:54" ht="15" customHeight="1">
      <c r="AX348" s="419" t="str">
        <f t="shared" si="104"/>
        <v>819EPS044</v>
      </c>
      <c r="AY348" s="491" t="s">
        <v>284</v>
      </c>
      <c r="AZ348" s="493">
        <v>819</v>
      </c>
      <c r="BA348" s="491" t="s">
        <v>1071</v>
      </c>
      <c r="BB348" s="492">
        <v>452</v>
      </c>
    </row>
    <row r="349" spans="50:54" ht="15" customHeight="1">
      <c r="AX349" s="419" t="str">
        <f t="shared" si="104"/>
        <v>854EPS037</v>
      </c>
      <c r="AY349" s="491" t="s">
        <v>284</v>
      </c>
      <c r="AZ349" s="493">
        <v>854</v>
      </c>
      <c r="BA349" s="491" t="s">
        <v>203</v>
      </c>
      <c r="BB349" s="492">
        <v>156</v>
      </c>
    </row>
    <row r="350" spans="50:54" ht="15" customHeight="1">
      <c r="AX350" s="419" t="str">
        <f t="shared" si="104"/>
        <v>854EPS044</v>
      </c>
      <c r="AY350" s="491" t="s">
        <v>284</v>
      </c>
      <c r="AZ350" s="493">
        <v>854</v>
      </c>
      <c r="BA350" s="491" t="s">
        <v>1071</v>
      </c>
      <c r="BB350" s="492">
        <v>775</v>
      </c>
    </row>
    <row r="351" spans="50:54" ht="15" customHeight="1">
      <c r="AX351" s="419" t="str">
        <f t="shared" si="104"/>
        <v>854ESSC02</v>
      </c>
      <c r="AY351" s="491" t="s">
        <v>284</v>
      </c>
      <c r="AZ351" s="493">
        <v>854</v>
      </c>
      <c r="BA351" s="491" t="s">
        <v>650</v>
      </c>
      <c r="BB351" s="492">
        <v>3</v>
      </c>
    </row>
    <row r="352" spans="50:54" ht="15" customHeight="1">
      <c r="AX352" s="419" t="str">
        <f t="shared" si="104"/>
        <v>854ESSC24</v>
      </c>
      <c r="AY352" s="491" t="s">
        <v>284</v>
      </c>
      <c r="AZ352" s="493">
        <v>854</v>
      </c>
      <c r="BA352" s="491" t="s">
        <v>652</v>
      </c>
      <c r="BB352" s="492">
        <v>417</v>
      </c>
    </row>
    <row r="353" spans="50:54" ht="15" customHeight="1">
      <c r="AX353" s="419" t="str">
        <f t="shared" si="104"/>
        <v>887EAS016</v>
      </c>
      <c r="AY353" s="491" t="s">
        <v>284</v>
      </c>
      <c r="AZ353" s="493">
        <v>887</v>
      </c>
      <c r="BA353" s="491" t="s">
        <v>211</v>
      </c>
      <c r="BB353" s="492">
        <v>2</v>
      </c>
    </row>
    <row r="354" spans="50:54" ht="15" customHeight="1">
      <c r="AX354" s="419" t="str">
        <f t="shared" si="104"/>
        <v>887EPS002</v>
      </c>
      <c r="AY354" s="491" t="s">
        <v>284</v>
      </c>
      <c r="AZ354" s="493">
        <v>887</v>
      </c>
      <c r="BA354" s="491" t="s">
        <v>205</v>
      </c>
      <c r="BB354" s="492">
        <v>263</v>
      </c>
    </row>
    <row r="355" spans="50:54" ht="15" customHeight="1">
      <c r="AX355" s="419" t="str">
        <f t="shared" si="104"/>
        <v>887EPS005</v>
      </c>
      <c r="AY355" s="491" t="s">
        <v>284</v>
      </c>
      <c r="AZ355" s="493">
        <v>887</v>
      </c>
      <c r="BA355" s="491" t="s">
        <v>208</v>
      </c>
      <c r="BB355" s="492">
        <v>7</v>
      </c>
    </row>
    <row r="356" spans="50:54" ht="15" customHeight="1">
      <c r="AX356" s="419" t="str">
        <f t="shared" si="104"/>
        <v>887EPS010</v>
      </c>
      <c r="AY356" s="491" t="s">
        <v>284</v>
      </c>
      <c r="AZ356" s="493">
        <v>887</v>
      </c>
      <c r="BA356" s="491" t="s">
        <v>198</v>
      </c>
      <c r="BB356" s="492">
        <v>2509</v>
      </c>
    </row>
    <row r="357" spans="50:54" ht="15" customHeight="1">
      <c r="AX357" s="419" t="str">
        <f t="shared" si="104"/>
        <v>887EPS016</v>
      </c>
      <c r="AY357" s="491" t="s">
        <v>284</v>
      </c>
      <c r="AZ357" s="493">
        <v>887</v>
      </c>
      <c r="BA357" s="491" t="s">
        <v>199</v>
      </c>
      <c r="BB357" s="492">
        <v>6633</v>
      </c>
    </row>
    <row r="358" spans="50:54" ht="15" customHeight="1">
      <c r="AX358" s="419" t="str">
        <f t="shared" si="104"/>
        <v>887EPS037</v>
      </c>
      <c r="AY358" s="491" t="s">
        <v>284</v>
      </c>
      <c r="AZ358" s="493">
        <v>887</v>
      </c>
      <c r="BA358" s="491" t="s">
        <v>203</v>
      </c>
      <c r="BB358" s="492">
        <v>877</v>
      </c>
    </row>
    <row r="359" spans="50:54" ht="15" customHeight="1">
      <c r="AX359" s="419" t="str">
        <f t="shared" si="104"/>
        <v>887EPS040</v>
      </c>
      <c r="AY359" s="491" t="s">
        <v>284</v>
      </c>
      <c r="AZ359" s="493">
        <v>887</v>
      </c>
      <c r="BA359" s="491" t="s">
        <v>891</v>
      </c>
      <c r="BB359" s="492">
        <v>613</v>
      </c>
    </row>
    <row r="360" spans="50:54" ht="15" customHeight="1">
      <c r="AX360" s="419" t="str">
        <f t="shared" si="104"/>
        <v>887EPS044</v>
      </c>
      <c r="AY360" s="491" t="s">
        <v>284</v>
      </c>
      <c r="AZ360" s="493">
        <v>887</v>
      </c>
      <c r="BA360" s="491" t="s">
        <v>1071</v>
      </c>
      <c r="BB360" s="492">
        <v>3969</v>
      </c>
    </row>
    <row r="361" spans="50:54" ht="15" customHeight="1">
      <c r="AX361" s="419" t="str">
        <f t="shared" si="104"/>
        <v>887ESSC24</v>
      </c>
      <c r="AY361" s="491" t="s">
        <v>284</v>
      </c>
      <c r="AZ361" s="493">
        <v>887</v>
      </c>
      <c r="BA361" s="491" t="s">
        <v>652</v>
      </c>
      <c r="BB361" s="492">
        <v>468</v>
      </c>
    </row>
    <row r="362" spans="50:54" ht="15" customHeight="1">
      <c r="AX362" s="419" t="str">
        <f t="shared" si="104"/>
        <v>2EAS016</v>
      </c>
      <c r="AY362" s="491" t="s">
        <v>285</v>
      </c>
      <c r="AZ362" s="493">
        <v>2</v>
      </c>
      <c r="BA362" s="491" t="s">
        <v>211</v>
      </c>
      <c r="BB362" s="492">
        <v>3</v>
      </c>
    </row>
    <row r="363" spans="50:54" ht="15" customHeight="1">
      <c r="AX363" s="419" t="str">
        <f t="shared" si="104"/>
        <v>2EPS002</v>
      </c>
      <c r="AY363" s="491" t="s">
        <v>285</v>
      </c>
      <c r="AZ363" s="493">
        <v>2</v>
      </c>
      <c r="BA363" s="491" t="s">
        <v>205</v>
      </c>
      <c r="BB363" s="492">
        <v>1</v>
      </c>
    </row>
    <row r="364" spans="50:54" ht="15" customHeight="1">
      <c r="AX364" s="419" t="str">
        <f t="shared" si="104"/>
        <v>2EPS005</v>
      </c>
      <c r="AY364" s="491" t="s">
        <v>285</v>
      </c>
      <c r="AZ364" s="493">
        <v>2</v>
      </c>
      <c r="BA364" s="491" t="s">
        <v>208</v>
      </c>
      <c r="BB364" s="492">
        <v>2</v>
      </c>
    </row>
    <row r="365" spans="50:54" ht="15" customHeight="1">
      <c r="AX365" s="419" t="str">
        <f t="shared" si="104"/>
        <v>2EPS037</v>
      </c>
      <c r="AY365" s="491" t="s">
        <v>285</v>
      </c>
      <c r="AZ365" s="493">
        <v>2</v>
      </c>
      <c r="BA365" s="491" t="s">
        <v>203</v>
      </c>
      <c r="BB365" s="492">
        <v>1105</v>
      </c>
    </row>
    <row r="366" spans="50:54" ht="15" customHeight="1">
      <c r="AX366" s="419" t="str">
        <f t="shared" si="104"/>
        <v>2EPS040</v>
      </c>
      <c r="AY366" s="491" t="s">
        <v>285</v>
      </c>
      <c r="AZ366" s="493">
        <v>2</v>
      </c>
      <c r="BA366" s="491" t="s">
        <v>891</v>
      </c>
      <c r="BB366" s="492">
        <v>309</v>
      </c>
    </row>
    <row r="367" spans="50:54" ht="15" customHeight="1">
      <c r="AX367" s="419" t="str">
        <f t="shared" si="104"/>
        <v>2EPS044</v>
      </c>
      <c r="AY367" s="491" t="s">
        <v>285</v>
      </c>
      <c r="AZ367" s="493">
        <v>2</v>
      </c>
      <c r="BA367" s="491" t="s">
        <v>1071</v>
      </c>
      <c r="BB367" s="492">
        <v>1815</v>
      </c>
    </row>
    <row r="368" spans="50:54" ht="15" customHeight="1">
      <c r="AX368" s="419" t="str">
        <f t="shared" si="104"/>
        <v>2ESSC24</v>
      </c>
      <c r="AY368" s="491" t="s">
        <v>285</v>
      </c>
      <c r="AZ368" s="493">
        <v>2</v>
      </c>
      <c r="BA368" s="491" t="s">
        <v>652</v>
      </c>
      <c r="BB368" s="492">
        <v>116</v>
      </c>
    </row>
    <row r="369" spans="50:54" ht="15" customHeight="1">
      <c r="AX369" s="419" t="str">
        <f t="shared" si="104"/>
        <v>21EPS037</v>
      </c>
      <c r="AY369" s="491" t="s">
        <v>285</v>
      </c>
      <c r="AZ369" s="493">
        <v>21</v>
      </c>
      <c r="BA369" s="491" t="s">
        <v>203</v>
      </c>
      <c r="BB369" s="492">
        <v>168</v>
      </c>
    </row>
    <row r="370" spans="50:54" ht="15" customHeight="1">
      <c r="AX370" s="419" t="str">
        <f t="shared" si="104"/>
        <v>21EPS040</v>
      </c>
      <c r="AY370" s="491" t="s">
        <v>285</v>
      </c>
      <c r="AZ370" s="493">
        <v>21</v>
      </c>
      <c r="BA370" s="491" t="s">
        <v>891</v>
      </c>
      <c r="BB370" s="492">
        <v>96</v>
      </c>
    </row>
    <row r="371" spans="50:54" ht="15" customHeight="1">
      <c r="AX371" s="419" t="str">
        <f t="shared" si="104"/>
        <v>21EPS044</v>
      </c>
      <c r="AY371" s="491" t="s">
        <v>285</v>
      </c>
      <c r="AZ371" s="493">
        <v>21</v>
      </c>
      <c r="BA371" s="491" t="s">
        <v>1071</v>
      </c>
      <c r="BB371" s="492">
        <v>297</v>
      </c>
    </row>
    <row r="372" spans="50:54" ht="15" customHeight="1">
      <c r="AX372" s="419" t="str">
        <f t="shared" si="104"/>
        <v>55EPS037</v>
      </c>
      <c r="AY372" s="491" t="s">
        <v>285</v>
      </c>
      <c r="AZ372" s="493">
        <v>55</v>
      </c>
      <c r="BA372" s="491" t="s">
        <v>203</v>
      </c>
      <c r="BB372" s="492">
        <v>129</v>
      </c>
    </row>
    <row r="373" spans="50:54" ht="15" customHeight="1">
      <c r="AX373" s="419" t="str">
        <f t="shared" si="104"/>
        <v>55EPS040</v>
      </c>
      <c r="AY373" s="491" t="s">
        <v>285</v>
      </c>
      <c r="AZ373" s="493">
        <v>55</v>
      </c>
      <c r="BA373" s="491" t="s">
        <v>891</v>
      </c>
      <c r="BB373" s="492">
        <v>132</v>
      </c>
    </row>
    <row r="374" spans="50:54" ht="15" customHeight="1">
      <c r="AX374" s="419" t="str">
        <f t="shared" si="104"/>
        <v>55EPS044</v>
      </c>
      <c r="AY374" s="491" t="s">
        <v>285</v>
      </c>
      <c r="AZ374" s="493">
        <v>55</v>
      </c>
      <c r="BA374" s="491" t="s">
        <v>1071</v>
      </c>
      <c r="BB374" s="492">
        <v>279</v>
      </c>
    </row>
    <row r="375" spans="50:54" ht="15" customHeight="1">
      <c r="AX375" s="419" t="str">
        <f t="shared" si="104"/>
        <v>148EAS016</v>
      </c>
      <c r="AY375" s="491" t="s">
        <v>285</v>
      </c>
      <c r="AZ375" s="493">
        <v>148</v>
      </c>
      <c r="BA375" s="491" t="s">
        <v>211</v>
      </c>
      <c r="BB375" s="492">
        <v>14</v>
      </c>
    </row>
    <row r="376" spans="50:54" ht="15" customHeight="1">
      <c r="AX376" s="419" t="str">
        <f t="shared" si="104"/>
        <v>148EPS005</v>
      </c>
      <c r="AY376" s="491" t="s">
        <v>285</v>
      </c>
      <c r="AZ376" s="493">
        <v>148</v>
      </c>
      <c r="BA376" s="491" t="s">
        <v>208</v>
      </c>
      <c r="BB376" s="492">
        <v>1</v>
      </c>
    </row>
    <row r="377" spans="50:54" ht="15" customHeight="1">
      <c r="AX377" s="419" t="str">
        <f t="shared" si="104"/>
        <v>148EPS016</v>
      </c>
      <c r="AY377" s="491" t="s">
        <v>285</v>
      </c>
      <c r="AZ377" s="493">
        <v>148</v>
      </c>
      <c r="BA377" s="491" t="s">
        <v>199</v>
      </c>
      <c r="BB377" s="492">
        <v>12185</v>
      </c>
    </row>
    <row r="378" spans="50:54" ht="15" customHeight="1">
      <c r="AX378" s="419" t="str">
        <f t="shared" si="104"/>
        <v>148EPS033</v>
      </c>
      <c r="AY378" s="491" t="s">
        <v>285</v>
      </c>
      <c r="AZ378" s="493">
        <v>148</v>
      </c>
      <c r="BA378" s="491" t="s">
        <v>213</v>
      </c>
      <c r="BB378" s="492">
        <v>1</v>
      </c>
    </row>
    <row r="379" spans="50:54" ht="15" customHeight="1">
      <c r="AX379" s="419" t="str">
        <f t="shared" si="104"/>
        <v>148EPS037</v>
      </c>
      <c r="AY379" s="491" t="s">
        <v>285</v>
      </c>
      <c r="AZ379" s="493">
        <v>148</v>
      </c>
      <c r="BA379" s="491" t="s">
        <v>203</v>
      </c>
      <c r="BB379" s="492">
        <v>7490</v>
      </c>
    </row>
    <row r="380" spans="50:54" ht="15" customHeight="1">
      <c r="AX380" s="419" t="str">
        <f t="shared" si="104"/>
        <v>148EPS040</v>
      </c>
      <c r="AY380" s="491" t="s">
        <v>285</v>
      </c>
      <c r="AZ380" s="493">
        <v>148</v>
      </c>
      <c r="BA380" s="491" t="s">
        <v>891</v>
      </c>
      <c r="BB380" s="492">
        <v>859</v>
      </c>
    </row>
    <row r="381" spans="50:54" ht="15" customHeight="1">
      <c r="AX381" s="419" t="str">
        <f t="shared" si="104"/>
        <v>148EPS044</v>
      </c>
      <c r="AY381" s="491" t="s">
        <v>285</v>
      </c>
      <c r="AZ381" s="493">
        <v>148</v>
      </c>
      <c r="BA381" s="491" t="s">
        <v>1071</v>
      </c>
      <c r="BB381" s="492">
        <v>2045</v>
      </c>
    </row>
    <row r="382" spans="50:54" ht="15" customHeight="1">
      <c r="AX382" s="419" t="str">
        <f t="shared" si="104"/>
        <v>148ESSC91</v>
      </c>
      <c r="AY382" s="491" t="s">
        <v>285</v>
      </c>
      <c r="AZ382" s="493">
        <v>148</v>
      </c>
      <c r="BA382" s="491" t="s">
        <v>658</v>
      </c>
      <c r="BB382" s="492">
        <v>35</v>
      </c>
    </row>
    <row r="383" spans="50:54" ht="15" customHeight="1">
      <c r="AX383" s="419" t="str">
        <f t="shared" si="104"/>
        <v>197EAS016</v>
      </c>
      <c r="AY383" s="491" t="s">
        <v>285</v>
      </c>
      <c r="AZ383" s="493">
        <v>197</v>
      </c>
      <c r="BA383" s="491" t="s">
        <v>211</v>
      </c>
      <c r="BB383" s="492">
        <v>2</v>
      </c>
    </row>
    <row r="384" spans="50:54" ht="15" customHeight="1">
      <c r="AX384" s="419" t="str">
        <f t="shared" si="104"/>
        <v>197EPS005</v>
      </c>
      <c r="AY384" s="491" t="s">
        <v>285</v>
      </c>
      <c r="AZ384" s="493">
        <v>197</v>
      </c>
      <c r="BA384" s="491" t="s">
        <v>208</v>
      </c>
      <c r="BB384" s="492">
        <v>1</v>
      </c>
    </row>
    <row r="385" spans="50:54" ht="15" customHeight="1">
      <c r="AX385" s="419" t="str">
        <f t="shared" si="104"/>
        <v>197EPS037</v>
      </c>
      <c r="AY385" s="491" t="s">
        <v>285</v>
      </c>
      <c r="AZ385" s="493">
        <v>197</v>
      </c>
      <c r="BA385" s="491" t="s">
        <v>203</v>
      </c>
      <c r="BB385" s="492">
        <v>1327</v>
      </c>
    </row>
    <row r="386" spans="50:54" ht="15" customHeight="1">
      <c r="AX386" s="419" t="str">
        <f t="shared" si="104"/>
        <v>197EPS040</v>
      </c>
      <c r="AY386" s="491" t="s">
        <v>285</v>
      </c>
      <c r="AZ386" s="493">
        <v>197</v>
      </c>
      <c r="BA386" s="491" t="s">
        <v>891</v>
      </c>
      <c r="BB386" s="492">
        <v>243</v>
      </c>
    </row>
    <row r="387" spans="50:54" ht="15" customHeight="1">
      <c r="AX387" s="419" t="str">
        <f t="shared" si="104"/>
        <v>197EPS044</v>
      </c>
      <c r="AY387" s="491" t="s">
        <v>285</v>
      </c>
      <c r="AZ387" s="493">
        <v>197</v>
      </c>
      <c r="BA387" s="491" t="s">
        <v>1071</v>
      </c>
      <c r="BB387" s="492">
        <v>878</v>
      </c>
    </row>
    <row r="388" spans="50:54" ht="15" customHeight="1">
      <c r="AX388" s="419" t="str">
        <f t="shared" si="104"/>
        <v>197ESSC91</v>
      </c>
      <c r="AY388" s="491" t="s">
        <v>285</v>
      </c>
      <c r="AZ388" s="493">
        <v>197</v>
      </c>
      <c r="BA388" s="491" t="s">
        <v>658</v>
      </c>
      <c r="BB388" s="492">
        <v>32</v>
      </c>
    </row>
    <row r="389" spans="50:54" ht="15" customHeight="1">
      <c r="AX389" s="419" t="str">
        <f t="shared" si="104"/>
        <v>206EAS016</v>
      </c>
      <c r="AY389" s="491" t="s">
        <v>285</v>
      </c>
      <c r="AZ389" s="493">
        <v>206</v>
      </c>
      <c r="BA389" s="491" t="s">
        <v>211</v>
      </c>
      <c r="BB389" s="492">
        <v>2</v>
      </c>
    </row>
    <row r="390" spans="50:54" ht="15" customHeight="1">
      <c r="AX390" s="419" t="str">
        <f t="shared" si="104"/>
        <v>206EPS037</v>
      </c>
      <c r="AY390" s="491" t="s">
        <v>285</v>
      </c>
      <c r="AZ390" s="493">
        <v>206</v>
      </c>
      <c r="BA390" s="491" t="s">
        <v>203</v>
      </c>
      <c r="BB390" s="492">
        <v>119</v>
      </c>
    </row>
    <row r="391" spans="50:54" ht="15" customHeight="1">
      <c r="AX391" s="419" t="str">
        <f t="shared" si="104"/>
        <v>206EPS040</v>
      </c>
      <c r="AY391" s="491" t="s">
        <v>285</v>
      </c>
      <c r="AZ391" s="493">
        <v>206</v>
      </c>
      <c r="BA391" s="491" t="s">
        <v>891</v>
      </c>
      <c r="BB391" s="492">
        <v>72</v>
      </c>
    </row>
    <row r="392" spans="50:54" ht="15" customHeight="1">
      <c r="AX392" s="419" t="str">
        <f t="shared" ref="AX392:AX455" si="105">CONCATENATE(AZ392,BA392)</f>
        <v>206EPS044</v>
      </c>
      <c r="AY392" s="491" t="s">
        <v>285</v>
      </c>
      <c r="AZ392" s="493">
        <v>206</v>
      </c>
      <c r="BA392" s="491" t="s">
        <v>1071</v>
      </c>
      <c r="BB392" s="492">
        <v>467</v>
      </c>
    </row>
    <row r="393" spans="50:54" ht="15" customHeight="1">
      <c r="AX393" s="419" t="str">
        <f t="shared" si="105"/>
        <v>206ESSC91</v>
      </c>
      <c r="AY393" s="491" t="s">
        <v>285</v>
      </c>
      <c r="AZ393" s="493">
        <v>206</v>
      </c>
      <c r="BA393" s="491" t="s">
        <v>658</v>
      </c>
      <c r="BB393" s="492">
        <v>4</v>
      </c>
    </row>
    <row r="394" spans="50:54" ht="15" customHeight="1">
      <c r="AX394" s="419" t="str">
        <f t="shared" si="105"/>
        <v>313CCFC55</v>
      </c>
      <c r="AY394" s="491" t="s">
        <v>285</v>
      </c>
      <c r="AZ394" s="493">
        <v>313</v>
      </c>
      <c r="BA394" s="491" t="s">
        <v>621</v>
      </c>
      <c r="BB394" s="492">
        <v>1</v>
      </c>
    </row>
    <row r="395" spans="50:54" ht="15" customHeight="1">
      <c r="AX395" s="419" t="str">
        <f t="shared" si="105"/>
        <v>313EPS005</v>
      </c>
      <c r="AY395" s="491" t="s">
        <v>285</v>
      </c>
      <c r="AZ395" s="493">
        <v>313</v>
      </c>
      <c r="BA395" s="491" t="s">
        <v>208</v>
      </c>
      <c r="BB395" s="492">
        <v>2</v>
      </c>
    </row>
    <row r="396" spans="50:54" ht="15" customHeight="1">
      <c r="AX396" s="419" t="str">
        <f t="shared" si="105"/>
        <v>313EPS037</v>
      </c>
      <c r="AY396" s="491" t="s">
        <v>285</v>
      </c>
      <c r="AZ396" s="493">
        <v>313</v>
      </c>
      <c r="BA396" s="491" t="s">
        <v>203</v>
      </c>
      <c r="BB396" s="492">
        <v>669</v>
      </c>
    </row>
    <row r="397" spans="50:54" ht="15" customHeight="1">
      <c r="AX397" s="419" t="str">
        <f t="shared" si="105"/>
        <v>313EPS040</v>
      </c>
      <c r="AY397" s="491" t="s">
        <v>285</v>
      </c>
      <c r="AZ397" s="493">
        <v>313</v>
      </c>
      <c r="BA397" s="491" t="s">
        <v>891</v>
      </c>
      <c r="BB397" s="492">
        <v>199</v>
      </c>
    </row>
    <row r="398" spans="50:54" ht="15" customHeight="1">
      <c r="AX398" s="419" t="str">
        <f t="shared" si="105"/>
        <v>313EPS044</v>
      </c>
      <c r="AY398" s="491" t="s">
        <v>285</v>
      </c>
      <c r="AZ398" s="493">
        <v>313</v>
      </c>
      <c r="BA398" s="491" t="s">
        <v>1071</v>
      </c>
      <c r="BB398" s="492">
        <v>707</v>
      </c>
    </row>
    <row r="399" spans="50:54" ht="15" customHeight="1">
      <c r="AX399" s="419" t="str">
        <f t="shared" si="105"/>
        <v>313ESSC91</v>
      </c>
      <c r="AY399" s="491" t="s">
        <v>285</v>
      </c>
      <c r="AZ399" s="493">
        <v>313</v>
      </c>
      <c r="BA399" s="491" t="s">
        <v>658</v>
      </c>
      <c r="BB399" s="492">
        <v>27</v>
      </c>
    </row>
    <row r="400" spans="50:54" ht="15" customHeight="1">
      <c r="AX400" s="419" t="str">
        <f t="shared" si="105"/>
        <v>318EAS016</v>
      </c>
      <c r="AY400" s="491" t="s">
        <v>285</v>
      </c>
      <c r="AZ400" s="493">
        <v>318</v>
      </c>
      <c r="BA400" s="491" t="s">
        <v>211</v>
      </c>
      <c r="BB400" s="492">
        <v>55</v>
      </c>
    </row>
    <row r="401" spans="50:54" ht="15" customHeight="1">
      <c r="AX401" s="419" t="str">
        <f t="shared" si="105"/>
        <v>318EPS002</v>
      </c>
      <c r="AY401" s="491" t="s">
        <v>285</v>
      </c>
      <c r="AZ401" s="493">
        <v>318</v>
      </c>
      <c r="BA401" s="491" t="s">
        <v>205</v>
      </c>
      <c r="BB401" s="492">
        <v>715</v>
      </c>
    </row>
    <row r="402" spans="50:54" ht="15" customHeight="1">
      <c r="AX402" s="419" t="str">
        <f t="shared" si="105"/>
        <v>318EPS005</v>
      </c>
      <c r="AY402" s="491" t="s">
        <v>285</v>
      </c>
      <c r="AZ402" s="493">
        <v>318</v>
      </c>
      <c r="BA402" s="491" t="s">
        <v>208</v>
      </c>
      <c r="BB402" s="492">
        <v>20</v>
      </c>
    </row>
    <row r="403" spans="50:54" ht="15" customHeight="1">
      <c r="AX403" s="419" t="str">
        <f t="shared" si="105"/>
        <v>318EPS010</v>
      </c>
      <c r="AY403" s="491" t="s">
        <v>285</v>
      </c>
      <c r="AZ403" s="493">
        <v>318</v>
      </c>
      <c r="BA403" s="491" t="s">
        <v>198</v>
      </c>
      <c r="BB403" s="492">
        <v>7683</v>
      </c>
    </row>
    <row r="404" spans="50:54" ht="15" customHeight="1">
      <c r="AX404" s="419" t="str">
        <f t="shared" si="105"/>
        <v>318EPS016</v>
      </c>
      <c r="AY404" s="491" t="s">
        <v>285</v>
      </c>
      <c r="AZ404" s="493">
        <v>318</v>
      </c>
      <c r="BA404" s="491" t="s">
        <v>199</v>
      </c>
      <c r="BB404" s="492">
        <v>8640</v>
      </c>
    </row>
    <row r="405" spans="50:54" ht="15" customHeight="1">
      <c r="AX405" s="419" t="str">
        <f t="shared" si="105"/>
        <v>318EPS018</v>
      </c>
      <c r="AY405" s="491" t="s">
        <v>285</v>
      </c>
      <c r="AZ405" s="493">
        <v>318</v>
      </c>
      <c r="BA405" s="491" t="s">
        <v>179</v>
      </c>
      <c r="BB405" s="492">
        <v>1</v>
      </c>
    </row>
    <row r="406" spans="50:54" ht="15" customHeight="1">
      <c r="AX406" s="419" t="str">
        <f t="shared" si="105"/>
        <v>318EPS023</v>
      </c>
      <c r="AY406" s="491" t="s">
        <v>285</v>
      </c>
      <c r="AZ406" s="493">
        <v>318</v>
      </c>
      <c r="BA406" s="491" t="s">
        <v>207</v>
      </c>
      <c r="BB406" s="492">
        <v>1</v>
      </c>
    </row>
    <row r="407" spans="50:54" ht="15" customHeight="1">
      <c r="AX407" s="419" t="str">
        <f t="shared" si="105"/>
        <v>318EPS037</v>
      </c>
      <c r="AY407" s="491" t="s">
        <v>285</v>
      </c>
      <c r="AZ407" s="493">
        <v>318</v>
      </c>
      <c r="BA407" s="491" t="s">
        <v>203</v>
      </c>
      <c r="BB407" s="492">
        <v>3910</v>
      </c>
    </row>
    <row r="408" spans="50:54" ht="15" customHeight="1">
      <c r="AX408" s="419" t="str">
        <f t="shared" si="105"/>
        <v>318EPS040</v>
      </c>
      <c r="AY408" s="491" t="s">
        <v>285</v>
      </c>
      <c r="AZ408" s="493">
        <v>318</v>
      </c>
      <c r="BA408" s="491" t="s">
        <v>891</v>
      </c>
      <c r="BB408" s="492">
        <v>1074</v>
      </c>
    </row>
    <row r="409" spans="50:54" ht="15" customHeight="1">
      <c r="AX409" s="419" t="str">
        <f t="shared" si="105"/>
        <v>318EPS044</v>
      </c>
      <c r="AY409" s="491" t="s">
        <v>285</v>
      </c>
      <c r="AZ409" s="493">
        <v>318</v>
      </c>
      <c r="BA409" s="491" t="s">
        <v>1071</v>
      </c>
      <c r="BB409" s="492">
        <v>1479</v>
      </c>
    </row>
    <row r="410" spans="50:54" ht="15" customHeight="1">
      <c r="AX410" s="419" t="str">
        <f t="shared" si="105"/>
        <v>321EAS016</v>
      </c>
      <c r="AY410" s="491" t="s">
        <v>285</v>
      </c>
      <c r="AZ410" s="493">
        <v>321</v>
      </c>
      <c r="BA410" s="491" t="s">
        <v>211</v>
      </c>
      <c r="BB410" s="492">
        <v>127</v>
      </c>
    </row>
    <row r="411" spans="50:54" ht="15" customHeight="1">
      <c r="AX411" s="419" t="str">
        <f t="shared" si="105"/>
        <v>321EPS005</v>
      </c>
      <c r="AY411" s="491" t="s">
        <v>285</v>
      </c>
      <c r="AZ411" s="493">
        <v>321</v>
      </c>
      <c r="BA411" s="491" t="s">
        <v>208</v>
      </c>
      <c r="BB411" s="492">
        <v>1</v>
      </c>
    </row>
    <row r="412" spans="50:54" ht="15" customHeight="1">
      <c r="AX412" s="419" t="str">
        <f t="shared" si="105"/>
        <v>321EPS037</v>
      </c>
      <c r="AY412" s="491" t="s">
        <v>285</v>
      </c>
      <c r="AZ412" s="493">
        <v>321</v>
      </c>
      <c r="BA412" s="491" t="s">
        <v>203</v>
      </c>
      <c r="BB412" s="492">
        <v>906</v>
      </c>
    </row>
    <row r="413" spans="50:54" ht="15" customHeight="1">
      <c r="AX413" s="419" t="str">
        <f t="shared" si="105"/>
        <v>321EPS040</v>
      </c>
      <c r="AY413" s="491" t="s">
        <v>285</v>
      </c>
      <c r="AZ413" s="493">
        <v>321</v>
      </c>
      <c r="BA413" s="491" t="s">
        <v>891</v>
      </c>
      <c r="BB413" s="492">
        <v>191</v>
      </c>
    </row>
    <row r="414" spans="50:54" ht="15" customHeight="1">
      <c r="AX414" s="419" t="str">
        <f t="shared" si="105"/>
        <v>321EPS044</v>
      </c>
      <c r="AY414" s="491" t="s">
        <v>285</v>
      </c>
      <c r="AZ414" s="493">
        <v>321</v>
      </c>
      <c r="BA414" s="491" t="s">
        <v>1071</v>
      </c>
      <c r="BB414" s="492">
        <v>1305</v>
      </c>
    </row>
    <row r="415" spans="50:54" ht="15" customHeight="1">
      <c r="AX415" s="419" t="str">
        <f t="shared" si="105"/>
        <v>376EAS016</v>
      </c>
      <c r="AY415" s="491" t="s">
        <v>285</v>
      </c>
      <c r="AZ415" s="493">
        <v>376</v>
      </c>
      <c r="BA415" s="491" t="s">
        <v>211</v>
      </c>
      <c r="BB415" s="492">
        <v>58</v>
      </c>
    </row>
    <row r="416" spans="50:54" ht="15" customHeight="1">
      <c r="AX416" s="419" t="str">
        <f t="shared" si="105"/>
        <v>376EPS002</v>
      </c>
      <c r="AY416" s="491" t="s">
        <v>285</v>
      </c>
      <c r="AZ416" s="493">
        <v>376</v>
      </c>
      <c r="BA416" s="491" t="s">
        <v>205</v>
      </c>
      <c r="BB416" s="492">
        <v>2</v>
      </c>
    </row>
    <row r="417" spans="50:54" ht="15" customHeight="1">
      <c r="AX417" s="419" t="str">
        <f t="shared" si="105"/>
        <v>376EPS005</v>
      </c>
      <c r="AY417" s="491" t="s">
        <v>285</v>
      </c>
      <c r="AZ417" s="493">
        <v>376</v>
      </c>
      <c r="BA417" s="491" t="s">
        <v>208</v>
      </c>
      <c r="BB417" s="492">
        <v>290</v>
      </c>
    </row>
    <row r="418" spans="50:54" ht="15" customHeight="1">
      <c r="AX418" s="419" t="str">
        <f t="shared" si="105"/>
        <v>376EPS010</v>
      </c>
      <c r="AY418" s="491" t="s">
        <v>285</v>
      </c>
      <c r="AZ418" s="493">
        <v>376</v>
      </c>
      <c r="BA418" s="491" t="s">
        <v>198</v>
      </c>
      <c r="BB418" s="492">
        <v>26824</v>
      </c>
    </row>
    <row r="419" spans="50:54" ht="15" customHeight="1">
      <c r="AX419" s="419" t="str">
        <f t="shared" si="105"/>
        <v>376EPS016</v>
      </c>
      <c r="AY419" s="491" t="s">
        <v>285</v>
      </c>
      <c r="AZ419" s="493">
        <v>376</v>
      </c>
      <c r="BA419" s="491" t="s">
        <v>199</v>
      </c>
      <c r="BB419" s="492">
        <v>20257</v>
      </c>
    </row>
    <row r="420" spans="50:54" ht="15" customHeight="1">
      <c r="AX420" s="419" t="str">
        <f t="shared" si="105"/>
        <v>376EPS037</v>
      </c>
      <c r="AY420" s="491" t="s">
        <v>285</v>
      </c>
      <c r="AZ420" s="493">
        <v>376</v>
      </c>
      <c r="BA420" s="491" t="s">
        <v>203</v>
      </c>
      <c r="BB420" s="492">
        <v>4531</v>
      </c>
    </row>
    <row r="421" spans="50:54" ht="15" customHeight="1">
      <c r="AX421" s="419" t="str">
        <f t="shared" si="105"/>
        <v>376EPS040</v>
      </c>
      <c r="AY421" s="491" t="s">
        <v>285</v>
      </c>
      <c r="AZ421" s="493">
        <v>376</v>
      </c>
      <c r="BA421" s="491" t="s">
        <v>891</v>
      </c>
      <c r="BB421" s="492">
        <v>972</v>
      </c>
    </row>
    <row r="422" spans="50:54" ht="15" customHeight="1">
      <c r="AX422" s="419" t="str">
        <f t="shared" si="105"/>
        <v>376EPS044</v>
      </c>
      <c r="AY422" s="491" t="s">
        <v>285</v>
      </c>
      <c r="AZ422" s="493">
        <v>376</v>
      </c>
      <c r="BA422" s="491" t="s">
        <v>1071</v>
      </c>
      <c r="BB422" s="492">
        <v>1529</v>
      </c>
    </row>
    <row r="423" spans="50:54" ht="15" customHeight="1">
      <c r="AX423" s="419" t="str">
        <f t="shared" si="105"/>
        <v>376ESSC02</v>
      </c>
      <c r="AY423" s="491" t="s">
        <v>285</v>
      </c>
      <c r="AZ423" s="493">
        <v>376</v>
      </c>
      <c r="BA423" s="491" t="s">
        <v>650</v>
      </c>
      <c r="BB423" s="492">
        <v>1</v>
      </c>
    </row>
    <row r="424" spans="50:54" ht="15" customHeight="1">
      <c r="AX424" s="419" t="str">
        <f t="shared" si="105"/>
        <v>376ESSC91</v>
      </c>
      <c r="AY424" s="491" t="s">
        <v>285</v>
      </c>
      <c r="AZ424" s="493">
        <v>376</v>
      </c>
      <c r="BA424" s="491" t="s">
        <v>658</v>
      </c>
      <c r="BB424" s="492">
        <v>141</v>
      </c>
    </row>
    <row r="425" spans="50:54" ht="15" customHeight="1">
      <c r="AX425" s="419" t="str">
        <f t="shared" si="105"/>
        <v>400EAS016</v>
      </c>
      <c r="AY425" s="491" t="s">
        <v>285</v>
      </c>
      <c r="AZ425" s="493">
        <v>400</v>
      </c>
      <c r="BA425" s="491" t="s">
        <v>211</v>
      </c>
      <c r="BB425" s="492">
        <v>2</v>
      </c>
    </row>
    <row r="426" spans="50:54" ht="15" customHeight="1">
      <c r="AX426" s="419" t="str">
        <f t="shared" si="105"/>
        <v>400EPS002</v>
      </c>
      <c r="AY426" s="491" t="s">
        <v>285</v>
      </c>
      <c r="AZ426" s="493">
        <v>400</v>
      </c>
      <c r="BA426" s="491" t="s">
        <v>205</v>
      </c>
      <c r="BB426" s="492">
        <v>1375</v>
      </c>
    </row>
    <row r="427" spans="50:54" ht="15" customHeight="1">
      <c r="AX427" s="419" t="str">
        <f t="shared" si="105"/>
        <v>400EPS016</v>
      </c>
      <c r="AY427" s="491" t="s">
        <v>285</v>
      </c>
      <c r="AZ427" s="493">
        <v>400</v>
      </c>
      <c r="BA427" s="491" t="s">
        <v>199</v>
      </c>
      <c r="BB427" s="492">
        <v>5581</v>
      </c>
    </row>
    <row r="428" spans="50:54" ht="15" customHeight="1">
      <c r="AX428" s="419" t="str">
        <f t="shared" si="105"/>
        <v>400EPS037</v>
      </c>
      <c r="AY428" s="491" t="s">
        <v>285</v>
      </c>
      <c r="AZ428" s="493">
        <v>400</v>
      </c>
      <c r="BA428" s="491" t="s">
        <v>203</v>
      </c>
      <c r="BB428" s="492">
        <v>741</v>
      </c>
    </row>
    <row r="429" spans="50:54" ht="15" customHeight="1">
      <c r="AX429" s="419" t="str">
        <f t="shared" si="105"/>
        <v>400EPS040</v>
      </c>
      <c r="AY429" s="491" t="s">
        <v>285</v>
      </c>
      <c r="AZ429" s="493">
        <v>400</v>
      </c>
      <c r="BA429" s="491" t="s">
        <v>891</v>
      </c>
      <c r="BB429" s="492">
        <v>613</v>
      </c>
    </row>
    <row r="430" spans="50:54" ht="15" customHeight="1">
      <c r="AX430" s="419" t="str">
        <f t="shared" si="105"/>
        <v>400EPS044</v>
      </c>
      <c r="AY430" s="491" t="s">
        <v>285</v>
      </c>
      <c r="AZ430" s="493">
        <v>400</v>
      </c>
      <c r="BA430" s="491" t="s">
        <v>1071</v>
      </c>
      <c r="BB430" s="492">
        <v>1426</v>
      </c>
    </row>
    <row r="431" spans="50:54" ht="15" customHeight="1">
      <c r="AX431" s="419" t="str">
        <f t="shared" si="105"/>
        <v>440EAS016</v>
      </c>
      <c r="AY431" s="491" t="s">
        <v>285</v>
      </c>
      <c r="AZ431" s="493">
        <v>440</v>
      </c>
      <c r="BA431" s="491" t="s">
        <v>211</v>
      </c>
      <c r="BB431" s="492">
        <v>21</v>
      </c>
    </row>
    <row r="432" spans="50:54" ht="15" customHeight="1">
      <c r="AX432" s="419" t="str">
        <f t="shared" si="105"/>
        <v>440EPS002</v>
      </c>
      <c r="AY432" s="491" t="s">
        <v>285</v>
      </c>
      <c r="AZ432" s="493">
        <v>440</v>
      </c>
      <c r="BA432" s="491" t="s">
        <v>205</v>
      </c>
      <c r="BB432" s="492">
        <v>1416</v>
      </c>
    </row>
    <row r="433" spans="50:54" ht="15" customHeight="1">
      <c r="AX433" s="419" t="str">
        <f t="shared" si="105"/>
        <v>440EPS005</v>
      </c>
      <c r="AY433" s="491" t="s">
        <v>285</v>
      </c>
      <c r="AZ433" s="493">
        <v>440</v>
      </c>
      <c r="BA433" s="491" t="s">
        <v>208</v>
      </c>
      <c r="BB433" s="492">
        <v>9</v>
      </c>
    </row>
    <row r="434" spans="50:54" ht="15" customHeight="1">
      <c r="AX434" s="419" t="str">
        <f t="shared" si="105"/>
        <v>440EPS010</v>
      </c>
      <c r="AY434" s="491" t="s">
        <v>285</v>
      </c>
      <c r="AZ434" s="493">
        <v>440</v>
      </c>
      <c r="BA434" s="491" t="s">
        <v>198</v>
      </c>
      <c r="BB434" s="492">
        <v>10113</v>
      </c>
    </row>
    <row r="435" spans="50:54" ht="15" customHeight="1">
      <c r="AX435" s="419" t="str">
        <f t="shared" si="105"/>
        <v>440EPS016</v>
      </c>
      <c r="AY435" s="491" t="s">
        <v>285</v>
      </c>
      <c r="AZ435" s="493">
        <v>440</v>
      </c>
      <c r="BA435" s="491" t="s">
        <v>199</v>
      </c>
      <c r="BB435" s="492">
        <v>12637</v>
      </c>
    </row>
    <row r="436" spans="50:54" ht="15" customHeight="1">
      <c r="AX436" s="419" t="str">
        <f t="shared" si="105"/>
        <v>440EPS018</v>
      </c>
      <c r="AY436" s="491" t="s">
        <v>285</v>
      </c>
      <c r="AZ436" s="493">
        <v>440</v>
      </c>
      <c r="BA436" s="491" t="s">
        <v>179</v>
      </c>
      <c r="BB436" s="492">
        <v>2</v>
      </c>
    </row>
    <row r="437" spans="50:54" ht="15" customHeight="1">
      <c r="AX437" s="419" t="str">
        <f t="shared" si="105"/>
        <v>440EPS023</v>
      </c>
      <c r="AY437" s="491" t="s">
        <v>285</v>
      </c>
      <c r="AZ437" s="493">
        <v>440</v>
      </c>
      <c r="BA437" s="491" t="s">
        <v>207</v>
      </c>
      <c r="BB437" s="492">
        <v>1</v>
      </c>
    </row>
    <row r="438" spans="50:54" ht="15" customHeight="1">
      <c r="AX438" s="419" t="str">
        <f t="shared" si="105"/>
        <v>440EPS037</v>
      </c>
      <c r="AY438" s="491" t="s">
        <v>285</v>
      </c>
      <c r="AZ438" s="493">
        <v>440</v>
      </c>
      <c r="BA438" s="491" t="s">
        <v>203</v>
      </c>
      <c r="BB438" s="492">
        <v>5890</v>
      </c>
    </row>
    <row r="439" spans="50:54" ht="15" customHeight="1">
      <c r="AX439" s="419" t="str">
        <f t="shared" si="105"/>
        <v>440EPS040</v>
      </c>
      <c r="AY439" s="491" t="s">
        <v>285</v>
      </c>
      <c r="AZ439" s="493">
        <v>440</v>
      </c>
      <c r="BA439" s="491" t="s">
        <v>891</v>
      </c>
      <c r="BB439" s="492">
        <v>907</v>
      </c>
    </row>
    <row r="440" spans="50:54" ht="15" customHeight="1">
      <c r="AX440" s="419" t="str">
        <f t="shared" si="105"/>
        <v>440EPS044</v>
      </c>
      <c r="AY440" s="491" t="s">
        <v>285</v>
      </c>
      <c r="AZ440" s="493">
        <v>440</v>
      </c>
      <c r="BA440" s="491" t="s">
        <v>1071</v>
      </c>
      <c r="BB440" s="492">
        <v>2300</v>
      </c>
    </row>
    <row r="441" spans="50:54" ht="15" customHeight="1">
      <c r="AX441" s="419" t="str">
        <f t="shared" si="105"/>
        <v>440ESSC02</v>
      </c>
      <c r="AY441" s="491" t="s">
        <v>285</v>
      </c>
      <c r="AZ441" s="493">
        <v>440</v>
      </c>
      <c r="BA441" s="491" t="s">
        <v>650</v>
      </c>
      <c r="BB441" s="492">
        <v>3</v>
      </c>
    </row>
    <row r="442" spans="50:54" ht="15" customHeight="1">
      <c r="AX442" s="419" t="str">
        <f t="shared" si="105"/>
        <v>483EPS037</v>
      </c>
      <c r="AY442" s="491" t="s">
        <v>285</v>
      </c>
      <c r="AZ442" s="493">
        <v>483</v>
      </c>
      <c r="BA442" s="491" t="s">
        <v>203</v>
      </c>
      <c r="BB442" s="492">
        <v>168</v>
      </c>
    </row>
    <row r="443" spans="50:54" ht="15" customHeight="1">
      <c r="AX443" s="419" t="str">
        <f t="shared" si="105"/>
        <v>483EPS040</v>
      </c>
      <c r="AY443" s="491" t="s">
        <v>285</v>
      </c>
      <c r="AZ443" s="493">
        <v>483</v>
      </c>
      <c r="BA443" s="491" t="s">
        <v>891</v>
      </c>
      <c r="BB443" s="492">
        <v>24</v>
      </c>
    </row>
    <row r="444" spans="50:54" ht="15" customHeight="1">
      <c r="AX444" s="419" t="str">
        <f t="shared" si="105"/>
        <v>483EPS044</v>
      </c>
      <c r="AY444" s="491" t="s">
        <v>285</v>
      </c>
      <c r="AZ444" s="493">
        <v>483</v>
      </c>
      <c r="BA444" s="491" t="s">
        <v>1071</v>
      </c>
      <c r="BB444" s="492">
        <v>553</v>
      </c>
    </row>
    <row r="445" spans="50:54" ht="15" customHeight="1">
      <c r="AX445" s="419" t="str">
        <f t="shared" si="105"/>
        <v>541EAS016</v>
      </c>
      <c r="AY445" s="491" t="s">
        <v>285</v>
      </c>
      <c r="AZ445" s="493">
        <v>541</v>
      </c>
      <c r="BA445" s="491" t="s">
        <v>211</v>
      </c>
      <c r="BB445" s="492">
        <v>47</v>
      </c>
    </row>
    <row r="446" spans="50:54" ht="15" customHeight="1">
      <c r="AX446" s="419" t="str">
        <f t="shared" si="105"/>
        <v>541EPS002</v>
      </c>
      <c r="AY446" s="491" t="s">
        <v>285</v>
      </c>
      <c r="AZ446" s="493">
        <v>541</v>
      </c>
      <c r="BA446" s="491" t="s">
        <v>205</v>
      </c>
      <c r="BB446" s="492">
        <v>561</v>
      </c>
    </row>
    <row r="447" spans="50:54" ht="15" customHeight="1">
      <c r="AX447" s="419" t="str">
        <f t="shared" si="105"/>
        <v>541EPS005</v>
      </c>
      <c r="AY447" s="491" t="s">
        <v>285</v>
      </c>
      <c r="AZ447" s="493">
        <v>541</v>
      </c>
      <c r="BA447" s="491" t="s">
        <v>208</v>
      </c>
      <c r="BB447" s="492">
        <v>2</v>
      </c>
    </row>
    <row r="448" spans="50:54" ht="15" customHeight="1">
      <c r="AX448" s="419" t="str">
        <f t="shared" si="105"/>
        <v>541EPS016</v>
      </c>
      <c r="AY448" s="491" t="s">
        <v>285</v>
      </c>
      <c r="AZ448" s="493">
        <v>541</v>
      </c>
      <c r="BA448" s="491" t="s">
        <v>199</v>
      </c>
      <c r="BB448" s="492">
        <v>2</v>
      </c>
    </row>
    <row r="449" spans="50:54" ht="15" customHeight="1">
      <c r="AX449" s="419" t="str">
        <f t="shared" si="105"/>
        <v>541EPS037</v>
      </c>
      <c r="AY449" s="491" t="s">
        <v>285</v>
      </c>
      <c r="AZ449" s="493">
        <v>541</v>
      </c>
      <c r="BA449" s="491" t="s">
        <v>203</v>
      </c>
      <c r="BB449" s="492">
        <v>2434</v>
      </c>
    </row>
    <row r="450" spans="50:54" ht="15" customHeight="1">
      <c r="AX450" s="419" t="str">
        <f t="shared" si="105"/>
        <v>541EPS040</v>
      </c>
      <c r="AY450" s="491" t="s">
        <v>285</v>
      </c>
      <c r="AZ450" s="493">
        <v>541</v>
      </c>
      <c r="BA450" s="491" t="s">
        <v>891</v>
      </c>
      <c r="BB450" s="492">
        <v>43</v>
      </c>
    </row>
    <row r="451" spans="50:54" ht="15" customHeight="1">
      <c r="AX451" s="419" t="str">
        <f t="shared" si="105"/>
        <v>541EPS044</v>
      </c>
      <c r="AY451" s="491" t="s">
        <v>285</v>
      </c>
      <c r="AZ451" s="493">
        <v>541</v>
      </c>
      <c r="BA451" s="491" t="s">
        <v>1071</v>
      </c>
      <c r="BB451" s="492">
        <v>1673</v>
      </c>
    </row>
    <row r="452" spans="50:54" ht="15" customHeight="1">
      <c r="AX452" s="419" t="str">
        <f t="shared" si="105"/>
        <v>541ESSC91</v>
      </c>
      <c r="AY452" s="491" t="s">
        <v>285</v>
      </c>
      <c r="AZ452" s="493">
        <v>541</v>
      </c>
      <c r="BA452" s="491" t="s">
        <v>658</v>
      </c>
      <c r="BB452" s="492">
        <v>69</v>
      </c>
    </row>
    <row r="453" spans="50:54" ht="15" customHeight="1">
      <c r="AX453" s="419" t="str">
        <f t="shared" si="105"/>
        <v>607EAS016</v>
      </c>
      <c r="AY453" s="491" t="s">
        <v>285</v>
      </c>
      <c r="AZ453" s="493">
        <v>607</v>
      </c>
      <c r="BA453" s="491" t="s">
        <v>211</v>
      </c>
      <c r="BB453" s="492">
        <v>34</v>
      </c>
    </row>
    <row r="454" spans="50:54" ht="15" customHeight="1">
      <c r="AX454" s="419" t="str">
        <f t="shared" si="105"/>
        <v>607EPS005</v>
      </c>
      <c r="AY454" s="491" t="s">
        <v>285</v>
      </c>
      <c r="AZ454" s="493">
        <v>607</v>
      </c>
      <c r="BA454" s="491" t="s">
        <v>208</v>
      </c>
      <c r="BB454" s="492">
        <v>25</v>
      </c>
    </row>
    <row r="455" spans="50:54" ht="15" customHeight="1">
      <c r="AX455" s="419" t="str">
        <f t="shared" si="105"/>
        <v>607EPS016</v>
      </c>
      <c r="AY455" s="491" t="s">
        <v>285</v>
      </c>
      <c r="AZ455" s="493">
        <v>607</v>
      </c>
      <c r="BA455" s="491" t="s">
        <v>199</v>
      </c>
      <c r="BB455" s="492">
        <v>2</v>
      </c>
    </row>
    <row r="456" spans="50:54" ht="15" customHeight="1">
      <c r="AX456" s="419" t="str">
        <f t="shared" ref="AX456:AX519" si="106">CONCATENATE(AZ456,BA456)</f>
        <v>607EPS037</v>
      </c>
      <c r="AY456" s="491" t="s">
        <v>285</v>
      </c>
      <c r="AZ456" s="493">
        <v>607</v>
      </c>
      <c r="BA456" s="491" t="s">
        <v>203</v>
      </c>
      <c r="BB456" s="492">
        <v>5350</v>
      </c>
    </row>
    <row r="457" spans="50:54" ht="15" customHeight="1">
      <c r="AX457" s="419" t="str">
        <f t="shared" si="106"/>
        <v>607EPS040</v>
      </c>
      <c r="AY457" s="491" t="s">
        <v>285</v>
      </c>
      <c r="AZ457" s="493">
        <v>607</v>
      </c>
      <c r="BA457" s="491" t="s">
        <v>891</v>
      </c>
      <c r="BB457" s="492">
        <v>332</v>
      </c>
    </row>
    <row r="458" spans="50:54" ht="15" customHeight="1">
      <c r="AX458" s="419" t="str">
        <f t="shared" si="106"/>
        <v>607EPS044</v>
      </c>
      <c r="AY458" s="491" t="s">
        <v>285</v>
      </c>
      <c r="AZ458" s="493">
        <v>607</v>
      </c>
      <c r="BA458" s="491" t="s">
        <v>1071</v>
      </c>
      <c r="BB458" s="492">
        <v>1020</v>
      </c>
    </row>
    <row r="459" spans="50:54" ht="15" customHeight="1">
      <c r="AX459" s="419" t="str">
        <f t="shared" si="106"/>
        <v>607ESSC91</v>
      </c>
      <c r="AY459" s="491" t="s">
        <v>285</v>
      </c>
      <c r="AZ459" s="493">
        <v>607</v>
      </c>
      <c r="BA459" s="491" t="s">
        <v>658</v>
      </c>
      <c r="BB459" s="492">
        <v>5</v>
      </c>
    </row>
    <row r="460" spans="50:54" ht="15" customHeight="1">
      <c r="AX460" s="419" t="str">
        <f t="shared" si="106"/>
        <v>615EAS016</v>
      </c>
      <c r="AY460" s="491" t="s">
        <v>285</v>
      </c>
      <c r="AZ460" s="493">
        <v>615</v>
      </c>
      <c r="BA460" s="491" t="s">
        <v>211</v>
      </c>
      <c r="BB460" s="492">
        <v>104</v>
      </c>
    </row>
    <row r="461" spans="50:54" ht="15" customHeight="1">
      <c r="AX461" s="419" t="str">
        <f t="shared" si="106"/>
        <v>615EPS002</v>
      </c>
      <c r="AY461" s="491" t="s">
        <v>285</v>
      </c>
      <c r="AZ461" s="493">
        <v>615</v>
      </c>
      <c r="BA461" s="491" t="s">
        <v>205</v>
      </c>
      <c r="BB461" s="492">
        <v>4958</v>
      </c>
    </row>
    <row r="462" spans="50:54" ht="15" customHeight="1">
      <c r="AX462" s="419" t="str">
        <f t="shared" si="106"/>
        <v>615EPS005</v>
      </c>
      <c r="AY462" s="491" t="s">
        <v>285</v>
      </c>
      <c r="AZ462" s="493">
        <v>615</v>
      </c>
      <c r="BA462" s="491" t="s">
        <v>208</v>
      </c>
      <c r="BB462" s="492">
        <v>3965</v>
      </c>
    </row>
    <row r="463" spans="50:54" ht="15" customHeight="1">
      <c r="AX463" s="419" t="str">
        <f t="shared" si="106"/>
        <v>615EPS010</v>
      </c>
      <c r="AY463" s="491" t="s">
        <v>285</v>
      </c>
      <c r="AZ463" s="493">
        <v>615</v>
      </c>
      <c r="BA463" s="491" t="s">
        <v>198</v>
      </c>
      <c r="BB463" s="492">
        <v>72464</v>
      </c>
    </row>
    <row r="464" spans="50:54" ht="15" customHeight="1">
      <c r="AX464" s="419" t="str">
        <f t="shared" si="106"/>
        <v>615EPS016</v>
      </c>
      <c r="AY464" s="491" t="s">
        <v>285</v>
      </c>
      <c r="AZ464" s="493">
        <v>615</v>
      </c>
      <c r="BA464" s="491" t="s">
        <v>199</v>
      </c>
      <c r="BB464" s="492">
        <v>28883</v>
      </c>
    </row>
    <row r="465" spans="50:54" ht="15" customHeight="1">
      <c r="AX465" s="419" t="str">
        <f t="shared" si="106"/>
        <v>615EPS018</v>
      </c>
      <c r="AY465" s="491" t="s">
        <v>285</v>
      </c>
      <c r="AZ465" s="493">
        <v>615</v>
      </c>
      <c r="BA465" s="491" t="s">
        <v>179</v>
      </c>
      <c r="BB465" s="492">
        <v>25</v>
      </c>
    </row>
    <row r="466" spans="50:54" ht="15" customHeight="1">
      <c r="AX466" s="419" t="str">
        <f t="shared" si="106"/>
        <v>615EPS037</v>
      </c>
      <c r="AY466" s="491" t="s">
        <v>285</v>
      </c>
      <c r="AZ466" s="493">
        <v>615</v>
      </c>
      <c r="BA466" s="491" t="s">
        <v>203</v>
      </c>
      <c r="BB466" s="492">
        <v>14510</v>
      </c>
    </row>
    <row r="467" spans="50:54" ht="15" customHeight="1">
      <c r="AX467" s="419" t="str">
        <f t="shared" si="106"/>
        <v>615EPS040</v>
      </c>
      <c r="AY467" s="491" t="s">
        <v>285</v>
      </c>
      <c r="AZ467" s="493">
        <v>615</v>
      </c>
      <c r="BA467" s="491" t="s">
        <v>891</v>
      </c>
      <c r="BB467" s="492">
        <v>2691</v>
      </c>
    </row>
    <row r="468" spans="50:54" ht="15" customHeight="1">
      <c r="AX468" s="419" t="str">
        <f t="shared" si="106"/>
        <v>615EPS044</v>
      </c>
      <c r="AY468" s="491" t="s">
        <v>285</v>
      </c>
      <c r="AZ468" s="493">
        <v>615</v>
      </c>
      <c r="BA468" s="491" t="s">
        <v>1071</v>
      </c>
      <c r="BB468" s="492">
        <v>8662</v>
      </c>
    </row>
    <row r="469" spans="50:54" ht="15" customHeight="1">
      <c r="AX469" s="419" t="str">
        <f t="shared" si="106"/>
        <v>615ESSC02</v>
      </c>
      <c r="AY469" s="491" t="s">
        <v>285</v>
      </c>
      <c r="AZ469" s="493">
        <v>615</v>
      </c>
      <c r="BA469" s="491" t="s">
        <v>650</v>
      </c>
      <c r="BB469" s="492">
        <v>4</v>
      </c>
    </row>
    <row r="470" spans="50:54" ht="15" customHeight="1">
      <c r="AX470" s="419" t="str">
        <f t="shared" si="106"/>
        <v>615ESSC91</v>
      </c>
      <c r="AY470" s="491" t="s">
        <v>285</v>
      </c>
      <c r="AZ470" s="493">
        <v>615</v>
      </c>
      <c r="BA470" s="491" t="s">
        <v>658</v>
      </c>
      <c r="BB470" s="492">
        <v>40</v>
      </c>
    </row>
    <row r="471" spans="50:54" ht="15" customHeight="1">
      <c r="AX471" s="419" t="str">
        <f t="shared" si="106"/>
        <v>649EAS016</v>
      </c>
      <c r="AY471" s="491" t="s">
        <v>285</v>
      </c>
      <c r="AZ471" s="493">
        <v>649</v>
      </c>
      <c r="BA471" s="491" t="s">
        <v>211</v>
      </c>
      <c r="BB471" s="492">
        <v>2</v>
      </c>
    </row>
    <row r="472" spans="50:54" ht="15" customHeight="1">
      <c r="AX472" s="419" t="str">
        <f t="shared" si="106"/>
        <v>649EPS037</v>
      </c>
      <c r="AY472" s="491" t="s">
        <v>285</v>
      </c>
      <c r="AZ472" s="493">
        <v>649</v>
      </c>
      <c r="BA472" s="491" t="s">
        <v>203</v>
      </c>
      <c r="BB472" s="492">
        <v>741</v>
      </c>
    </row>
    <row r="473" spans="50:54" ht="15" customHeight="1">
      <c r="AX473" s="419" t="str">
        <f t="shared" si="106"/>
        <v>649EPS040</v>
      </c>
      <c r="AY473" s="491" t="s">
        <v>285</v>
      </c>
      <c r="AZ473" s="493">
        <v>649</v>
      </c>
      <c r="BA473" s="491" t="s">
        <v>891</v>
      </c>
      <c r="BB473" s="492">
        <v>233</v>
      </c>
    </row>
    <row r="474" spans="50:54" ht="15" customHeight="1">
      <c r="AX474" s="419" t="str">
        <f t="shared" si="106"/>
        <v>649EPS044</v>
      </c>
      <c r="AY474" s="491" t="s">
        <v>285</v>
      </c>
      <c r="AZ474" s="493">
        <v>649</v>
      </c>
      <c r="BA474" s="491" t="s">
        <v>1071</v>
      </c>
      <c r="BB474" s="492">
        <v>1648</v>
      </c>
    </row>
    <row r="475" spans="50:54" ht="15" customHeight="1">
      <c r="AX475" s="419" t="str">
        <f t="shared" si="106"/>
        <v>649ESSC91</v>
      </c>
      <c r="AY475" s="491" t="s">
        <v>285</v>
      </c>
      <c r="AZ475" s="493">
        <v>649</v>
      </c>
      <c r="BA475" s="491" t="s">
        <v>658</v>
      </c>
      <c r="BB475" s="492">
        <v>27</v>
      </c>
    </row>
    <row r="476" spans="50:54" ht="15" customHeight="1">
      <c r="AX476" s="419" t="str">
        <f t="shared" si="106"/>
        <v>652EPS037</v>
      </c>
      <c r="AY476" s="491" t="s">
        <v>285</v>
      </c>
      <c r="AZ476" s="493">
        <v>652</v>
      </c>
      <c r="BA476" s="491" t="s">
        <v>203</v>
      </c>
      <c r="BB476" s="492">
        <v>76</v>
      </c>
    </row>
    <row r="477" spans="50:54" ht="15" customHeight="1">
      <c r="AX477" s="419" t="str">
        <f t="shared" si="106"/>
        <v>652EPS040</v>
      </c>
      <c r="AY477" s="491" t="s">
        <v>285</v>
      </c>
      <c r="AZ477" s="493">
        <v>652</v>
      </c>
      <c r="BA477" s="491" t="s">
        <v>891</v>
      </c>
      <c r="BB477" s="492">
        <v>121</v>
      </c>
    </row>
    <row r="478" spans="50:54" ht="15" customHeight="1">
      <c r="AX478" s="419" t="str">
        <f t="shared" si="106"/>
        <v>652EPS044</v>
      </c>
      <c r="AY478" s="491" t="s">
        <v>285</v>
      </c>
      <c r="AZ478" s="493">
        <v>652</v>
      </c>
      <c r="BA478" s="491" t="s">
        <v>1071</v>
      </c>
      <c r="BB478" s="492">
        <v>268</v>
      </c>
    </row>
    <row r="479" spans="50:54" ht="15" customHeight="1">
      <c r="AX479" s="419" t="str">
        <f t="shared" si="106"/>
        <v>660EPS037</v>
      </c>
      <c r="AY479" s="491" t="s">
        <v>285</v>
      </c>
      <c r="AZ479" s="493">
        <v>660</v>
      </c>
      <c r="BA479" s="491" t="s">
        <v>203</v>
      </c>
      <c r="BB479" s="492">
        <v>1489</v>
      </c>
    </row>
    <row r="480" spans="50:54" ht="15" customHeight="1">
      <c r="AX480" s="419" t="str">
        <f t="shared" si="106"/>
        <v>660EPS040</v>
      </c>
      <c r="AY480" s="491" t="s">
        <v>285</v>
      </c>
      <c r="AZ480" s="493">
        <v>660</v>
      </c>
      <c r="BA480" s="491" t="s">
        <v>891</v>
      </c>
      <c r="BB480" s="492">
        <v>240</v>
      </c>
    </row>
    <row r="481" spans="50:54" ht="15" customHeight="1">
      <c r="AX481" s="419" t="str">
        <f t="shared" si="106"/>
        <v>660EPS044</v>
      </c>
      <c r="AY481" s="491" t="s">
        <v>285</v>
      </c>
      <c r="AZ481" s="493">
        <v>660</v>
      </c>
      <c r="BA481" s="491" t="s">
        <v>1071</v>
      </c>
      <c r="BB481" s="492">
        <v>1388</v>
      </c>
    </row>
    <row r="482" spans="50:54" ht="15" customHeight="1">
      <c r="AX482" s="419" t="str">
        <f t="shared" si="106"/>
        <v>667EAS016</v>
      </c>
      <c r="AY482" s="491" t="s">
        <v>285</v>
      </c>
      <c r="AZ482" s="493">
        <v>667</v>
      </c>
      <c r="BA482" s="491" t="s">
        <v>211</v>
      </c>
      <c r="BB482" s="492">
        <v>49</v>
      </c>
    </row>
    <row r="483" spans="50:54" ht="15" customHeight="1">
      <c r="AX483" s="419" t="str">
        <f t="shared" si="106"/>
        <v>667EPS037</v>
      </c>
      <c r="AY483" s="491" t="s">
        <v>285</v>
      </c>
      <c r="AZ483" s="493">
        <v>667</v>
      </c>
      <c r="BA483" s="491" t="s">
        <v>203</v>
      </c>
      <c r="BB483" s="492">
        <v>1405</v>
      </c>
    </row>
    <row r="484" spans="50:54" ht="15" customHeight="1">
      <c r="AX484" s="419" t="str">
        <f t="shared" si="106"/>
        <v>667EPS040</v>
      </c>
      <c r="AY484" s="491" t="s">
        <v>285</v>
      </c>
      <c r="AZ484" s="493">
        <v>667</v>
      </c>
      <c r="BA484" s="491" t="s">
        <v>891</v>
      </c>
      <c r="BB484" s="492">
        <v>384</v>
      </c>
    </row>
    <row r="485" spans="50:54" ht="15" customHeight="1">
      <c r="AX485" s="419" t="str">
        <f t="shared" si="106"/>
        <v>667EPS044</v>
      </c>
      <c r="AY485" s="491" t="s">
        <v>285</v>
      </c>
      <c r="AZ485" s="493">
        <v>667</v>
      </c>
      <c r="BA485" s="491" t="s">
        <v>1071</v>
      </c>
      <c r="BB485" s="492">
        <v>1314</v>
      </c>
    </row>
    <row r="486" spans="50:54" ht="15" customHeight="1">
      <c r="AX486" s="419" t="str">
        <f t="shared" si="106"/>
        <v>667ESSC91</v>
      </c>
      <c r="AY486" s="491" t="s">
        <v>285</v>
      </c>
      <c r="AZ486" s="493">
        <v>667</v>
      </c>
      <c r="BA486" s="491" t="s">
        <v>658</v>
      </c>
      <c r="BB486" s="492">
        <v>16</v>
      </c>
    </row>
    <row r="487" spans="50:54" ht="15" customHeight="1">
      <c r="AX487" s="419" t="str">
        <f t="shared" si="106"/>
        <v>674EPS005</v>
      </c>
      <c r="AY487" s="491" t="s">
        <v>285</v>
      </c>
      <c r="AZ487" s="493">
        <v>674</v>
      </c>
      <c r="BA487" s="491" t="s">
        <v>208</v>
      </c>
      <c r="BB487" s="492">
        <v>2</v>
      </c>
    </row>
    <row r="488" spans="50:54" ht="15" customHeight="1">
      <c r="AX488" s="419" t="str">
        <f t="shared" si="106"/>
        <v>674EPS037</v>
      </c>
      <c r="AY488" s="491" t="s">
        <v>285</v>
      </c>
      <c r="AZ488" s="493">
        <v>674</v>
      </c>
      <c r="BA488" s="491" t="s">
        <v>203</v>
      </c>
      <c r="BB488" s="492">
        <v>943</v>
      </c>
    </row>
    <row r="489" spans="50:54" ht="15" customHeight="1">
      <c r="AX489" s="419" t="str">
        <f t="shared" si="106"/>
        <v>674EPS040</v>
      </c>
      <c r="AY489" s="491" t="s">
        <v>285</v>
      </c>
      <c r="AZ489" s="493">
        <v>674</v>
      </c>
      <c r="BA489" s="491" t="s">
        <v>891</v>
      </c>
      <c r="BB489" s="492">
        <v>421</v>
      </c>
    </row>
    <row r="490" spans="50:54" ht="15" customHeight="1">
      <c r="AX490" s="419" t="str">
        <f t="shared" si="106"/>
        <v>674EPS044</v>
      </c>
      <c r="AY490" s="491" t="s">
        <v>285</v>
      </c>
      <c r="AZ490" s="493">
        <v>674</v>
      </c>
      <c r="BA490" s="491" t="s">
        <v>1071</v>
      </c>
      <c r="BB490" s="492">
        <v>752</v>
      </c>
    </row>
    <row r="491" spans="50:54" ht="15" customHeight="1">
      <c r="AX491" s="419" t="str">
        <f t="shared" si="106"/>
        <v>697EAS016</v>
      </c>
      <c r="AY491" s="491" t="s">
        <v>285</v>
      </c>
      <c r="AZ491" s="493">
        <v>697</v>
      </c>
      <c r="BA491" s="491" t="s">
        <v>211</v>
      </c>
      <c r="BB491" s="492">
        <v>4</v>
      </c>
    </row>
    <row r="492" spans="50:54" ht="15" customHeight="1">
      <c r="AX492" s="419" t="str">
        <f t="shared" si="106"/>
        <v>697EPS005</v>
      </c>
      <c r="AY492" s="491" t="s">
        <v>285</v>
      </c>
      <c r="AZ492" s="493">
        <v>697</v>
      </c>
      <c r="BA492" s="491" t="s">
        <v>208</v>
      </c>
      <c r="BB492" s="492">
        <v>9</v>
      </c>
    </row>
    <row r="493" spans="50:54" ht="15" customHeight="1">
      <c r="AX493" s="419" t="str">
        <f t="shared" si="106"/>
        <v>697EPS016</v>
      </c>
      <c r="AY493" s="491" t="s">
        <v>285</v>
      </c>
      <c r="AZ493" s="493">
        <v>697</v>
      </c>
      <c r="BA493" s="491" t="s">
        <v>199</v>
      </c>
      <c r="BB493" s="492">
        <v>6019</v>
      </c>
    </row>
    <row r="494" spans="50:54" ht="15" customHeight="1">
      <c r="AX494" s="419" t="str">
        <f t="shared" si="106"/>
        <v>697EPS018</v>
      </c>
      <c r="AY494" s="491" t="s">
        <v>285</v>
      </c>
      <c r="AZ494" s="493">
        <v>697</v>
      </c>
      <c r="BA494" s="491" t="s">
        <v>179</v>
      </c>
      <c r="BB494" s="492">
        <v>1</v>
      </c>
    </row>
    <row r="495" spans="50:54" ht="15" customHeight="1">
      <c r="AX495" s="419" t="str">
        <f t="shared" si="106"/>
        <v>697EPS037</v>
      </c>
      <c r="AY495" s="491" t="s">
        <v>285</v>
      </c>
      <c r="AZ495" s="493">
        <v>697</v>
      </c>
      <c r="BA495" s="491" t="s">
        <v>203</v>
      </c>
      <c r="BB495" s="492">
        <v>4515</v>
      </c>
    </row>
    <row r="496" spans="50:54" ht="15" customHeight="1">
      <c r="AX496" s="419" t="str">
        <f t="shared" si="106"/>
        <v>697EPS040</v>
      </c>
      <c r="AY496" s="491" t="s">
        <v>285</v>
      </c>
      <c r="AZ496" s="493">
        <v>697</v>
      </c>
      <c r="BA496" s="491" t="s">
        <v>891</v>
      </c>
      <c r="BB496" s="492">
        <v>476</v>
      </c>
    </row>
    <row r="497" spans="50:54" ht="15" customHeight="1">
      <c r="AX497" s="419" t="str">
        <f t="shared" si="106"/>
        <v>697EPS044</v>
      </c>
      <c r="AY497" s="491" t="s">
        <v>285</v>
      </c>
      <c r="AZ497" s="493">
        <v>697</v>
      </c>
      <c r="BA497" s="491" t="s">
        <v>1071</v>
      </c>
      <c r="BB497" s="492">
        <v>643</v>
      </c>
    </row>
    <row r="498" spans="50:54" ht="15" customHeight="1">
      <c r="AX498" s="419" t="str">
        <f t="shared" si="106"/>
        <v>756EPS005</v>
      </c>
      <c r="AY498" s="491" t="s">
        <v>285</v>
      </c>
      <c r="AZ498" s="493">
        <v>756</v>
      </c>
      <c r="BA498" s="491" t="s">
        <v>208</v>
      </c>
      <c r="BB498" s="492">
        <v>1</v>
      </c>
    </row>
    <row r="499" spans="50:54" ht="15" customHeight="1">
      <c r="AX499" s="419" t="str">
        <f t="shared" si="106"/>
        <v>756EPS016</v>
      </c>
      <c r="AY499" s="491" t="s">
        <v>285</v>
      </c>
      <c r="AZ499" s="493">
        <v>756</v>
      </c>
      <c r="BA499" s="491" t="s">
        <v>199</v>
      </c>
      <c r="BB499" s="492">
        <v>2</v>
      </c>
    </row>
    <row r="500" spans="50:54" ht="15" customHeight="1">
      <c r="AX500" s="419" t="str">
        <f t="shared" si="106"/>
        <v>756EPS023</v>
      </c>
      <c r="AY500" s="491" t="s">
        <v>285</v>
      </c>
      <c r="AZ500" s="493">
        <v>756</v>
      </c>
      <c r="BA500" s="491" t="s">
        <v>207</v>
      </c>
      <c r="BB500" s="492">
        <v>1</v>
      </c>
    </row>
    <row r="501" spans="50:54" ht="15" customHeight="1">
      <c r="AX501" s="419" t="str">
        <f t="shared" si="106"/>
        <v>756EPS037</v>
      </c>
      <c r="AY501" s="491" t="s">
        <v>285</v>
      </c>
      <c r="AZ501" s="493">
        <v>756</v>
      </c>
      <c r="BA501" s="491" t="s">
        <v>203</v>
      </c>
      <c r="BB501" s="492">
        <v>2577</v>
      </c>
    </row>
    <row r="502" spans="50:54" ht="15" customHeight="1">
      <c r="AX502" s="419" t="str">
        <f t="shared" si="106"/>
        <v>756EPS040</v>
      </c>
      <c r="AY502" s="491" t="s">
        <v>285</v>
      </c>
      <c r="AZ502" s="493">
        <v>756</v>
      </c>
      <c r="BA502" s="491" t="s">
        <v>891</v>
      </c>
      <c r="BB502" s="492">
        <v>621</v>
      </c>
    </row>
    <row r="503" spans="50:54" ht="15" customHeight="1">
      <c r="AX503" s="419" t="str">
        <f t="shared" si="106"/>
        <v>756EPS044</v>
      </c>
      <c r="AY503" s="491" t="s">
        <v>285</v>
      </c>
      <c r="AZ503" s="493">
        <v>756</v>
      </c>
      <c r="BA503" s="491" t="s">
        <v>1071</v>
      </c>
      <c r="BB503" s="492">
        <v>2527</v>
      </c>
    </row>
    <row r="504" spans="50:54" ht="15" customHeight="1">
      <c r="AX504" s="419" t="str">
        <f t="shared" si="106"/>
        <v>756ESSC91</v>
      </c>
      <c r="AY504" s="491" t="s">
        <v>285</v>
      </c>
      <c r="AZ504" s="493">
        <v>756</v>
      </c>
      <c r="BA504" s="491" t="s">
        <v>658</v>
      </c>
      <c r="BB504" s="492">
        <v>5</v>
      </c>
    </row>
    <row r="505" spans="50:54" ht="15" customHeight="1">
      <c r="AX505" s="419" t="str">
        <f t="shared" si="106"/>
        <v>30EAS027</v>
      </c>
      <c r="AY505" s="491" t="s">
        <v>256</v>
      </c>
      <c r="AZ505" s="493">
        <v>30</v>
      </c>
      <c r="BA505" s="491" t="s">
        <v>212</v>
      </c>
      <c r="BB505" s="492">
        <v>41</v>
      </c>
    </row>
    <row r="506" spans="50:54" ht="15" customHeight="1">
      <c r="AX506" s="419" t="str">
        <f t="shared" si="106"/>
        <v>30EPS002</v>
      </c>
      <c r="AY506" s="491" t="s">
        <v>256</v>
      </c>
      <c r="AZ506" s="493">
        <v>30</v>
      </c>
      <c r="BA506" s="491" t="s">
        <v>205</v>
      </c>
      <c r="BB506" s="492">
        <v>2805</v>
      </c>
    </row>
    <row r="507" spans="50:54" ht="15" customHeight="1">
      <c r="AX507" s="419" t="str">
        <f t="shared" si="106"/>
        <v>30EPS016</v>
      </c>
      <c r="AY507" s="491" t="s">
        <v>256</v>
      </c>
      <c r="AZ507" s="493">
        <v>30</v>
      </c>
      <c r="BA507" s="491" t="s">
        <v>199</v>
      </c>
      <c r="BB507" s="492">
        <v>6117</v>
      </c>
    </row>
    <row r="508" spans="50:54" ht="15" customHeight="1">
      <c r="AX508" s="419" t="str">
        <f t="shared" si="106"/>
        <v>30EPS037</v>
      </c>
      <c r="AY508" s="491" t="s">
        <v>256</v>
      </c>
      <c r="AZ508" s="493">
        <v>30</v>
      </c>
      <c r="BA508" s="491" t="s">
        <v>203</v>
      </c>
      <c r="BB508" s="492">
        <v>2148</v>
      </c>
    </row>
    <row r="509" spans="50:54" ht="15" customHeight="1">
      <c r="AX509" s="419" t="str">
        <f t="shared" si="106"/>
        <v>30EPS040</v>
      </c>
      <c r="AY509" s="491" t="s">
        <v>256</v>
      </c>
      <c r="AZ509" s="493">
        <v>30</v>
      </c>
      <c r="BA509" s="491" t="s">
        <v>891</v>
      </c>
      <c r="BB509" s="492">
        <v>227</v>
      </c>
    </row>
    <row r="510" spans="50:54" ht="15" customHeight="1">
      <c r="AX510" s="419" t="str">
        <f t="shared" si="106"/>
        <v>30EPS044</v>
      </c>
      <c r="AY510" s="491" t="s">
        <v>256</v>
      </c>
      <c r="AZ510" s="493">
        <v>30</v>
      </c>
      <c r="BA510" s="491" t="s">
        <v>1071</v>
      </c>
      <c r="BB510" s="492">
        <v>1955</v>
      </c>
    </row>
    <row r="511" spans="50:54" ht="15" customHeight="1">
      <c r="AX511" s="419" t="str">
        <f t="shared" si="106"/>
        <v>30ESSC02</v>
      </c>
      <c r="AY511" s="491" t="s">
        <v>256</v>
      </c>
      <c r="AZ511" s="493">
        <v>30</v>
      </c>
      <c r="BA511" s="491" t="s">
        <v>650</v>
      </c>
      <c r="BB511" s="492">
        <v>1</v>
      </c>
    </row>
    <row r="512" spans="50:54" ht="15" customHeight="1">
      <c r="AX512" s="419" t="str">
        <f t="shared" si="106"/>
        <v>30ESSC24</v>
      </c>
      <c r="AY512" s="491" t="s">
        <v>256</v>
      </c>
      <c r="AZ512" s="493">
        <v>30</v>
      </c>
      <c r="BA512" s="491" t="s">
        <v>652</v>
      </c>
      <c r="BB512" s="492">
        <v>407</v>
      </c>
    </row>
    <row r="513" spans="50:54" ht="15" customHeight="1">
      <c r="AX513" s="419" t="str">
        <f t="shared" si="106"/>
        <v>34EPS018</v>
      </c>
      <c r="AY513" s="491" t="s">
        <v>256</v>
      </c>
      <c r="AZ513" s="493">
        <v>34</v>
      </c>
      <c r="BA513" s="491" t="s">
        <v>179</v>
      </c>
      <c r="BB513" s="492">
        <v>1</v>
      </c>
    </row>
    <row r="514" spans="50:54" ht="15" customHeight="1">
      <c r="AX514" s="419" t="str">
        <f t="shared" si="106"/>
        <v>34EPS037</v>
      </c>
      <c r="AY514" s="491" t="s">
        <v>256</v>
      </c>
      <c r="AZ514" s="493">
        <v>34</v>
      </c>
      <c r="BA514" s="491" t="s">
        <v>203</v>
      </c>
      <c r="BB514" s="492">
        <v>2562</v>
      </c>
    </row>
    <row r="515" spans="50:54" ht="15" customHeight="1">
      <c r="AX515" s="419" t="str">
        <f t="shared" si="106"/>
        <v>34EPS040</v>
      </c>
      <c r="AY515" s="491" t="s">
        <v>256</v>
      </c>
      <c r="AZ515" s="493">
        <v>34</v>
      </c>
      <c r="BA515" s="491" t="s">
        <v>891</v>
      </c>
      <c r="BB515" s="492">
        <v>611</v>
      </c>
    </row>
    <row r="516" spans="50:54" ht="15" customHeight="1">
      <c r="AX516" s="419" t="str">
        <f t="shared" si="106"/>
        <v>34EPS044</v>
      </c>
      <c r="AY516" s="491" t="s">
        <v>256</v>
      </c>
      <c r="AZ516" s="493">
        <v>34</v>
      </c>
      <c r="BA516" s="491" t="s">
        <v>1071</v>
      </c>
      <c r="BB516" s="492">
        <v>5087</v>
      </c>
    </row>
    <row r="517" spans="50:54" ht="15" customHeight="1">
      <c r="AX517" s="419" t="str">
        <f t="shared" si="106"/>
        <v>34ESSC91</v>
      </c>
      <c r="AY517" s="491" t="s">
        <v>256</v>
      </c>
      <c r="AZ517" s="493">
        <v>34</v>
      </c>
      <c r="BA517" s="491" t="s">
        <v>658</v>
      </c>
      <c r="BB517" s="492">
        <v>19</v>
      </c>
    </row>
    <row r="518" spans="50:54" ht="15" customHeight="1">
      <c r="AX518" s="419" t="str">
        <f t="shared" si="106"/>
        <v>36EPS037</v>
      </c>
      <c r="AY518" s="491" t="s">
        <v>256</v>
      </c>
      <c r="AZ518" s="493">
        <v>36</v>
      </c>
      <c r="BA518" s="491" t="s">
        <v>203</v>
      </c>
      <c r="BB518" s="492">
        <v>645</v>
      </c>
    </row>
    <row r="519" spans="50:54" ht="15" customHeight="1">
      <c r="AX519" s="419" t="str">
        <f t="shared" si="106"/>
        <v>36EPS044</v>
      </c>
      <c r="AY519" s="491" t="s">
        <v>256</v>
      </c>
      <c r="AZ519" s="493">
        <v>36</v>
      </c>
      <c r="BA519" s="491" t="s">
        <v>1071</v>
      </c>
      <c r="BB519" s="492">
        <v>833</v>
      </c>
    </row>
    <row r="520" spans="50:54" ht="15" customHeight="1">
      <c r="AX520" s="419" t="str">
        <f t="shared" ref="AX520:AX583" si="107">CONCATENATE(AZ520,BA520)</f>
        <v>36ESSC91</v>
      </c>
      <c r="AY520" s="491" t="s">
        <v>256</v>
      </c>
      <c r="AZ520" s="493">
        <v>36</v>
      </c>
      <c r="BA520" s="491" t="s">
        <v>658</v>
      </c>
      <c r="BB520" s="492">
        <v>34</v>
      </c>
    </row>
    <row r="521" spans="50:54" ht="15" customHeight="1">
      <c r="AX521" s="419" t="str">
        <f t="shared" si="107"/>
        <v>91EPS005</v>
      </c>
      <c r="AY521" s="491" t="s">
        <v>256</v>
      </c>
      <c r="AZ521" s="493">
        <v>91</v>
      </c>
      <c r="BA521" s="491" t="s">
        <v>208</v>
      </c>
      <c r="BB521" s="492">
        <v>1</v>
      </c>
    </row>
    <row r="522" spans="50:54" ht="15" customHeight="1">
      <c r="AX522" s="419" t="str">
        <f t="shared" si="107"/>
        <v>91EPS037</v>
      </c>
      <c r="AY522" s="491" t="s">
        <v>256</v>
      </c>
      <c r="AZ522" s="493">
        <v>91</v>
      </c>
      <c r="BA522" s="491" t="s">
        <v>203</v>
      </c>
      <c r="BB522" s="492">
        <v>291</v>
      </c>
    </row>
    <row r="523" spans="50:54" ht="15" customHeight="1">
      <c r="AX523" s="419" t="str">
        <f t="shared" si="107"/>
        <v>91EPS040</v>
      </c>
      <c r="AY523" s="491" t="s">
        <v>256</v>
      </c>
      <c r="AZ523" s="493">
        <v>91</v>
      </c>
      <c r="BA523" s="491" t="s">
        <v>891</v>
      </c>
      <c r="BB523" s="492">
        <v>68</v>
      </c>
    </row>
    <row r="524" spans="50:54" ht="15" customHeight="1">
      <c r="AX524" s="419" t="str">
        <f t="shared" si="107"/>
        <v>91EPS044</v>
      </c>
      <c r="AY524" s="491" t="s">
        <v>256</v>
      </c>
      <c r="AZ524" s="493">
        <v>91</v>
      </c>
      <c r="BA524" s="491" t="s">
        <v>1071</v>
      </c>
      <c r="BB524" s="492">
        <v>395</v>
      </c>
    </row>
    <row r="525" spans="50:54" ht="15" customHeight="1">
      <c r="AX525" s="419" t="str">
        <f t="shared" si="107"/>
        <v>91ESSC91</v>
      </c>
      <c r="AY525" s="491" t="s">
        <v>256</v>
      </c>
      <c r="AZ525" s="493">
        <v>91</v>
      </c>
      <c r="BA525" s="491" t="s">
        <v>658</v>
      </c>
      <c r="BB525" s="492">
        <v>6</v>
      </c>
    </row>
    <row r="526" spans="50:54" ht="15" customHeight="1">
      <c r="AX526" s="419" t="str">
        <f t="shared" si="107"/>
        <v>93EPS037</v>
      </c>
      <c r="AY526" s="491" t="s">
        <v>256</v>
      </c>
      <c r="AZ526" s="493">
        <v>93</v>
      </c>
      <c r="BA526" s="491" t="s">
        <v>203</v>
      </c>
      <c r="BB526" s="492">
        <v>266</v>
      </c>
    </row>
    <row r="527" spans="50:54" ht="15" customHeight="1">
      <c r="AX527" s="419" t="str">
        <f t="shared" si="107"/>
        <v>93EPS040</v>
      </c>
      <c r="AY527" s="491" t="s">
        <v>256</v>
      </c>
      <c r="AZ527" s="493">
        <v>93</v>
      </c>
      <c r="BA527" s="491" t="s">
        <v>891</v>
      </c>
      <c r="BB527" s="492">
        <v>157</v>
      </c>
    </row>
    <row r="528" spans="50:54" ht="15" customHeight="1">
      <c r="AX528" s="419" t="str">
        <f t="shared" si="107"/>
        <v>93EPS044</v>
      </c>
      <c r="AY528" s="491" t="s">
        <v>256</v>
      </c>
      <c r="AZ528" s="493">
        <v>93</v>
      </c>
      <c r="BA528" s="491" t="s">
        <v>1071</v>
      </c>
      <c r="BB528" s="492">
        <v>734</v>
      </c>
    </row>
    <row r="529" spans="50:54" ht="15" customHeight="1">
      <c r="AX529" s="419" t="str">
        <f t="shared" si="107"/>
        <v>101EPS005</v>
      </c>
      <c r="AY529" s="491" t="s">
        <v>256</v>
      </c>
      <c r="AZ529" s="493">
        <v>101</v>
      </c>
      <c r="BA529" s="491" t="s">
        <v>208</v>
      </c>
      <c r="BB529" s="492">
        <v>1</v>
      </c>
    </row>
    <row r="530" spans="50:54" ht="15" customHeight="1">
      <c r="AX530" s="419" t="str">
        <f t="shared" si="107"/>
        <v>101EPS016</v>
      </c>
      <c r="AY530" s="491" t="s">
        <v>256</v>
      </c>
      <c r="AZ530" s="493">
        <v>101</v>
      </c>
      <c r="BA530" s="491" t="s">
        <v>199</v>
      </c>
      <c r="BB530" s="492">
        <v>2</v>
      </c>
    </row>
    <row r="531" spans="50:54" ht="15" customHeight="1">
      <c r="AX531" s="419" t="str">
        <f t="shared" si="107"/>
        <v>101EPS037</v>
      </c>
      <c r="AY531" s="491" t="s">
        <v>256</v>
      </c>
      <c r="AZ531" s="493">
        <v>101</v>
      </c>
      <c r="BA531" s="491" t="s">
        <v>203</v>
      </c>
      <c r="BB531" s="492">
        <v>1569</v>
      </c>
    </row>
    <row r="532" spans="50:54" ht="15" customHeight="1">
      <c r="AX532" s="419" t="str">
        <f t="shared" si="107"/>
        <v>101EPS040</v>
      </c>
      <c r="AY532" s="491" t="s">
        <v>256</v>
      </c>
      <c r="AZ532" s="493">
        <v>101</v>
      </c>
      <c r="BA532" s="491" t="s">
        <v>891</v>
      </c>
      <c r="BB532" s="492">
        <v>248</v>
      </c>
    </row>
    <row r="533" spans="50:54" ht="15" customHeight="1">
      <c r="AX533" s="419" t="str">
        <f t="shared" si="107"/>
        <v>101EPS044</v>
      </c>
      <c r="AY533" s="491" t="s">
        <v>256</v>
      </c>
      <c r="AZ533" s="493">
        <v>101</v>
      </c>
      <c r="BA533" s="491" t="s">
        <v>1071</v>
      </c>
      <c r="BB533" s="492">
        <v>5206</v>
      </c>
    </row>
    <row r="534" spans="50:54" ht="15" customHeight="1">
      <c r="AX534" s="419" t="str">
        <f t="shared" si="107"/>
        <v>101ESSC24</v>
      </c>
      <c r="AY534" s="491" t="s">
        <v>256</v>
      </c>
      <c r="AZ534" s="493">
        <v>101</v>
      </c>
      <c r="BA534" s="491" t="s">
        <v>652</v>
      </c>
      <c r="BB534" s="492">
        <v>463</v>
      </c>
    </row>
    <row r="535" spans="50:54" ht="15" customHeight="1">
      <c r="AX535" s="419" t="str">
        <f t="shared" si="107"/>
        <v>145EPS037</v>
      </c>
      <c r="AY535" s="491" t="s">
        <v>256</v>
      </c>
      <c r="AZ535" s="493">
        <v>145</v>
      </c>
      <c r="BA535" s="491" t="s">
        <v>203</v>
      </c>
      <c r="BB535" s="492">
        <v>238</v>
      </c>
    </row>
    <row r="536" spans="50:54" ht="15" customHeight="1">
      <c r="AX536" s="419" t="str">
        <f t="shared" si="107"/>
        <v>145EPS040</v>
      </c>
      <c r="AY536" s="491" t="s">
        <v>256</v>
      </c>
      <c r="AZ536" s="493">
        <v>145</v>
      </c>
      <c r="BA536" s="491" t="s">
        <v>891</v>
      </c>
      <c r="BB536" s="492">
        <v>68</v>
      </c>
    </row>
    <row r="537" spans="50:54" ht="15" customHeight="1">
      <c r="AX537" s="419" t="str">
        <f t="shared" si="107"/>
        <v>145EPS044</v>
      </c>
      <c r="AY537" s="491" t="s">
        <v>256</v>
      </c>
      <c r="AZ537" s="493">
        <v>145</v>
      </c>
      <c r="BA537" s="491" t="s">
        <v>1071</v>
      </c>
      <c r="BB537" s="492">
        <v>323</v>
      </c>
    </row>
    <row r="538" spans="50:54" ht="15" customHeight="1">
      <c r="AX538" s="419" t="str">
        <f t="shared" si="107"/>
        <v>209EPS037</v>
      </c>
      <c r="AY538" s="491" t="s">
        <v>256</v>
      </c>
      <c r="AZ538" s="493">
        <v>209</v>
      </c>
      <c r="BA538" s="491" t="s">
        <v>203</v>
      </c>
      <c r="BB538" s="492">
        <v>777</v>
      </c>
    </row>
    <row r="539" spans="50:54" ht="15" customHeight="1">
      <c r="AX539" s="419" t="str">
        <f t="shared" si="107"/>
        <v>209EPS040</v>
      </c>
      <c r="AY539" s="491" t="s">
        <v>256</v>
      </c>
      <c r="AZ539" s="493">
        <v>209</v>
      </c>
      <c r="BA539" s="491" t="s">
        <v>891</v>
      </c>
      <c r="BB539" s="492">
        <v>197</v>
      </c>
    </row>
    <row r="540" spans="50:54" ht="15" customHeight="1">
      <c r="AX540" s="419" t="str">
        <f t="shared" si="107"/>
        <v>209EPS044</v>
      </c>
      <c r="AY540" s="491" t="s">
        <v>256</v>
      </c>
      <c r="AZ540" s="493">
        <v>209</v>
      </c>
      <c r="BA540" s="491" t="s">
        <v>1071</v>
      </c>
      <c r="BB540" s="492">
        <v>2308</v>
      </c>
    </row>
    <row r="541" spans="50:54" ht="15" customHeight="1">
      <c r="AX541" s="419" t="str">
        <f t="shared" si="107"/>
        <v>209ESSC91</v>
      </c>
      <c r="AY541" s="491" t="s">
        <v>256</v>
      </c>
      <c r="AZ541" s="493">
        <v>209</v>
      </c>
      <c r="BA541" s="491" t="s">
        <v>658</v>
      </c>
      <c r="BB541" s="492">
        <v>3</v>
      </c>
    </row>
    <row r="542" spans="50:54" ht="15" customHeight="1">
      <c r="AX542" s="419" t="str">
        <f t="shared" si="107"/>
        <v>282EAS016</v>
      </c>
      <c r="AY542" s="491" t="s">
        <v>256</v>
      </c>
      <c r="AZ542" s="493">
        <v>282</v>
      </c>
      <c r="BA542" s="491" t="s">
        <v>211</v>
      </c>
      <c r="BB542" s="492">
        <v>1</v>
      </c>
    </row>
    <row r="543" spans="50:54" ht="15" customHeight="1">
      <c r="AX543" s="419" t="str">
        <f t="shared" si="107"/>
        <v>282EAS027</v>
      </c>
      <c r="AY543" s="491" t="s">
        <v>256</v>
      </c>
      <c r="AZ543" s="493">
        <v>282</v>
      </c>
      <c r="BA543" s="491" t="s">
        <v>212</v>
      </c>
      <c r="BB543" s="492">
        <v>17</v>
      </c>
    </row>
    <row r="544" spans="50:54" ht="15" customHeight="1">
      <c r="AX544" s="419" t="str">
        <f t="shared" si="107"/>
        <v>282EPS037</v>
      </c>
      <c r="AY544" s="491" t="s">
        <v>256</v>
      </c>
      <c r="AZ544" s="493">
        <v>282</v>
      </c>
      <c r="BA544" s="491" t="s">
        <v>203</v>
      </c>
      <c r="BB544" s="492">
        <v>1817</v>
      </c>
    </row>
    <row r="545" spans="50:54" ht="15" customHeight="1">
      <c r="AX545" s="419" t="str">
        <f t="shared" si="107"/>
        <v>282EPS040</v>
      </c>
      <c r="AY545" s="491" t="s">
        <v>256</v>
      </c>
      <c r="AZ545" s="493">
        <v>282</v>
      </c>
      <c r="BA545" s="491" t="s">
        <v>891</v>
      </c>
      <c r="BB545" s="492">
        <v>929</v>
      </c>
    </row>
    <row r="546" spans="50:54" ht="15" customHeight="1">
      <c r="AX546" s="419" t="str">
        <f t="shared" si="107"/>
        <v>282EPS044</v>
      </c>
      <c r="AY546" s="491" t="s">
        <v>256</v>
      </c>
      <c r="AZ546" s="493">
        <v>282</v>
      </c>
      <c r="BA546" s="491" t="s">
        <v>1071</v>
      </c>
      <c r="BB546" s="492">
        <v>4724</v>
      </c>
    </row>
    <row r="547" spans="50:54" ht="15" customHeight="1">
      <c r="AX547" s="419" t="str">
        <f t="shared" si="107"/>
        <v>353EAS016</v>
      </c>
      <c r="AY547" s="491" t="s">
        <v>256</v>
      </c>
      <c r="AZ547" s="493">
        <v>353</v>
      </c>
      <c r="BA547" s="491" t="s">
        <v>211</v>
      </c>
      <c r="BB547" s="492">
        <v>1</v>
      </c>
    </row>
    <row r="548" spans="50:54" ht="15" customHeight="1">
      <c r="AX548" s="419" t="str">
        <f t="shared" si="107"/>
        <v>353EPS037</v>
      </c>
      <c r="AY548" s="491" t="s">
        <v>256</v>
      </c>
      <c r="AZ548" s="493">
        <v>353</v>
      </c>
      <c r="BA548" s="491" t="s">
        <v>203</v>
      </c>
      <c r="BB548" s="492">
        <v>428</v>
      </c>
    </row>
    <row r="549" spans="50:54" ht="15" customHeight="1">
      <c r="AX549" s="419" t="str">
        <f t="shared" si="107"/>
        <v>353EPS040</v>
      </c>
      <c r="AY549" s="491" t="s">
        <v>256</v>
      </c>
      <c r="AZ549" s="493">
        <v>353</v>
      </c>
      <c r="BA549" s="491" t="s">
        <v>891</v>
      </c>
      <c r="BB549" s="492">
        <v>35</v>
      </c>
    </row>
    <row r="550" spans="50:54" ht="15" customHeight="1">
      <c r="AX550" s="419" t="str">
        <f t="shared" si="107"/>
        <v>353EPS044</v>
      </c>
      <c r="AY550" s="491" t="s">
        <v>256</v>
      </c>
      <c r="AZ550" s="493">
        <v>353</v>
      </c>
      <c r="BA550" s="491" t="s">
        <v>1071</v>
      </c>
      <c r="BB550" s="492">
        <v>348</v>
      </c>
    </row>
    <row r="551" spans="50:54" ht="15" customHeight="1">
      <c r="AX551" s="419" t="str">
        <f t="shared" si="107"/>
        <v>353ESSC24</v>
      </c>
      <c r="AY551" s="491" t="s">
        <v>256</v>
      </c>
      <c r="AZ551" s="493">
        <v>353</v>
      </c>
      <c r="BA551" s="491" t="s">
        <v>652</v>
      </c>
      <c r="BB551" s="492">
        <v>158</v>
      </c>
    </row>
    <row r="552" spans="50:54" ht="15" customHeight="1">
      <c r="AX552" s="419" t="str">
        <f t="shared" si="107"/>
        <v>364EPS005</v>
      </c>
      <c r="AY552" s="491" t="s">
        <v>256</v>
      </c>
      <c r="AZ552" s="493">
        <v>364</v>
      </c>
      <c r="BA552" s="491" t="s">
        <v>208</v>
      </c>
      <c r="BB552" s="492">
        <v>1</v>
      </c>
    </row>
    <row r="553" spans="50:54" ht="15" customHeight="1">
      <c r="AX553" s="419" t="str">
        <f t="shared" si="107"/>
        <v>364EPS037</v>
      </c>
      <c r="AY553" s="491" t="s">
        <v>256</v>
      </c>
      <c r="AZ553" s="493">
        <v>364</v>
      </c>
      <c r="BA553" s="491" t="s">
        <v>203</v>
      </c>
      <c r="BB553" s="492">
        <v>1457</v>
      </c>
    </row>
    <row r="554" spans="50:54" ht="15" customHeight="1">
      <c r="AX554" s="419" t="str">
        <f t="shared" si="107"/>
        <v>364EPS040</v>
      </c>
      <c r="AY554" s="491" t="s">
        <v>256</v>
      </c>
      <c r="AZ554" s="493">
        <v>364</v>
      </c>
      <c r="BA554" s="491" t="s">
        <v>891</v>
      </c>
      <c r="BB554" s="492">
        <v>296</v>
      </c>
    </row>
    <row r="555" spans="50:54" ht="15" customHeight="1">
      <c r="AX555" s="419" t="str">
        <f t="shared" si="107"/>
        <v>364EPS044</v>
      </c>
      <c r="AY555" s="491" t="s">
        <v>256</v>
      </c>
      <c r="AZ555" s="493">
        <v>364</v>
      </c>
      <c r="BA555" s="491" t="s">
        <v>1071</v>
      </c>
      <c r="BB555" s="492">
        <v>1516</v>
      </c>
    </row>
    <row r="556" spans="50:54" ht="15" customHeight="1">
      <c r="AX556" s="419" t="str">
        <f t="shared" si="107"/>
        <v>364EPSIC3</v>
      </c>
      <c r="AY556" s="491" t="s">
        <v>256</v>
      </c>
      <c r="AZ556" s="493">
        <v>364</v>
      </c>
      <c r="BA556" s="491" t="s">
        <v>636</v>
      </c>
      <c r="BB556" s="492">
        <v>7</v>
      </c>
    </row>
    <row r="557" spans="50:54" ht="15" customHeight="1">
      <c r="AX557" s="419" t="str">
        <f t="shared" si="107"/>
        <v>368EPS002</v>
      </c>
      <c r="AY557" s="491" t="s">
        <v>256</v>
      </c>
      <c r="AZ557" s="493">
        <v>368</v>
      </c>
      <c r="BA557" s="491" t="s">
        <v>205</v>
      </c>
      <c r="BB557" s="492">
        <v>1</v>
      </c>
    </row>
    <row r="558" spans="50:54" ht="15" customHeight="1">
      <c r="AX558" s="419" t="str">
        <f t="shared" si="107"/>
        <v>368EPS016</v>
      </c>
      <c r="AY558" s="491" t="s">
        <v>256</v>
      </c>
      <c r="AZ558" s="493">
        <v>368</v>
      </c>
      <c r="BA558" s="491" t="s">
        <v>199</v>
      </c>
      <c r="BB558" s="492">
        <v>1</v>
      </c>
    </row>
    <row r="559" spans="50:54" ht="15" customHeight="1">
      <c r="AX559" s="419" t="str">
        <f t="shared" si="107"/>
        <v>368EPS018</v>
      </c>
      <c r="AY559" s="491" t="s">
        <v>256</v>
      </c>
      <c r="AZ559" s="493">
        <v>368</v>
      </c>
      <c r="BA559" s="491" t="s">
        <v>179</v>
      </c>
      <c r="BB559" s="492">
        <v>1</v>
      </c>
    </row>
    <row r="560" spans="50:54" ht="15" customHeight="1">
      <c r="AX560" s="419" t="str">
        <f t="shared" si="107"/>
        <v>368EPS037</v>
      </c>
      <c r="AY560" s="491" t="s">
        <v>256</v>
      </c>
      <c r="AZ560" s="493">
        <v>368</v>
      </c>
      <c r="BA560" s="491" t="s">
        <v>203</v>
      </c>
      <c r="BB560" s="492">
        <v>1873</v>
      </c>
    </row>
    <row r="561" spans="50:54" ht="15" customHeight="1">
      <c r="AX561" s="419" t="str">
        <f t="shared" si="107"/>
        <v>368EPS044</v>
      </c>
      <c r="AY561" s="491" t="s">
        <v>256</v>
      </c>
      <c r="AZ561" s="493">
        <v>368</v>
      </c>
      <c r="BA561" s="491" t="s">
        <v>1071</v>
      </c>
      <c r="BB561" s="492">
        <v>1460</v>
      </c>
    </row>
    <row r="562" spans="50:54" ht="15" customHeight="1">
      <c r="AX562" s="419" t="str">
        <f t="shared" si="107"/>
        <v>368ESSC24</v>
      </c>
      <c r="AY562" s="491" t="s">
        <v>256</v>
      </c>
      <c r="AZ562" s="493">
        <v>368</v>
      </c>
      <c r="BA562" s="491" t="s">
        <v>652</v>
      </c>
      <c r="BB562" s="492">
        <v>341</v>
      </c>
    </row>
    <row r="563" spans="50:54" ht="15" customHeight="1">
      <c r="AX563" s="419" t="str">
        <f t="shared" si="107"/>
        <v>390EPS037</v>
      </c>
      <c r="AY563" s="491" t="s">
        <v>256</v>
      </c>
      <c r="AZ563" s="493">
        <v>390</v>
      </c>
      <c r="BA563" s="491" t="s">
        <v>203</v>
      </c>
      <c r="BB563" s="492">
        <v>1788</v>
      </c>
    </row>
    <row r="564" spans="50:54" ht="15" customHeight="1">
      <c r="AX564" s="419" t="str">
        <f t="shared" si="107"/>
        <v>390EPS040</v>
      </c>
      <c r="AY564" s="491" t="s">
        <v>256</v>
      </c>
      <c r="AZ564" s="493">
        <v>390</v>
      </c>
      <c r="BA564" s="491" t="s">
        <v>891</v>
      </c>
      <c r="BB564" s="492">
        <v>486</v>
      </c>
    </row>
    <row r="565" spans="50:54" ht="15" customHeight="1">
      <c r="AX565" s="419" t="str">
        <f t="shared" si="107"/>
        <v>390EPS044</v>
      </c>
      <c r="AY565" s="491" t="s">
        <v>256</v>
      </c>
      <c r="AZ565" s="493">
        <v>390</v>
      </c>
      <c r="BA565" s="491" t="s">
        <v>1071</v>
      </c>
      <c r="BB565" s="492">
        <v>1034</v>
      </c>
    </row>
    <row r="566" spans="50:54" ht="15" customHeight="1">
      <c r="AX566" s="419" t="str">
        <f t="shared" si="107"/>
        <v>467EPS037</v>
      </c>
      <c r="AY566" s="491" t="s">
        <v>256</v>
      </c>
      <c r="AZ566" s="493">
        <v>467</v>
      </c>
      <c r="BA566" s="491" t="s">
        <v>203</v>
      </c>
      <c r="BB566" s="492">
        <v>623</v>
      </c>
    </row>
    <row r="567" spans="50:54" ht="15" customHeight="1">
      <c r="AX567" s="419" t="str">
        <f t="shared" si="107"/>
        <v>467EPS040</v>
      </c>
      <c r="AY567" s="491" t="s">
        <v>256</v>
      </c>
      <c r="AZ567" s="493">
        <v>467</v>
      </c>
      <c r="BA567" s="491" t="s">
        <v>891</v>
      </c>
      <c r="BB567" s="492">
        <v>50</v>
      </c>
    </row>
    <row r="568" spans="50:54" ht="15" customHeight="1">
      <c r="AX568" s="419" t="str">
        <f t="shared" si="107"/>
        <v>467EPS044</v>
      </c>
      <c r="AY568" s="491" t="s">
        <v>256</v>
      </c>
      <c r="AZ568" s="493">
        <v>467</v>
      </c>
      <c r="BA568" s="491" t="s">
        <v>1071</v>
      </c>
      <c r="BB568" s="492">
        <v>153</v>
      </c>
    </row>
    <row r="569" spans="50:54" ht="15" customHeight="1">
      <c r="AX569" s="419" t="str">
        <f t="shared" si="107"/>
        <v>576EPS037</v>
      </c>
      <c r="AY569" s="491" t="s">
        <v>256</v>
      </c>
      <c r="AZ569" s="493">
        <v>576</v>
      </c>
      <c r="BA569" s="491" t="s">
        <v>203</v>
      </c>
      <c r="BB569" s="492">
        <v>248</v>
      </c>
    </row>
    <row r="570" spans="50:54" ht="15" customHeight="1">
      <c r="AX570" s="419" t="str">
        <f t="shared" si="107"/>
        <v>576EPS040</v>
      </c>
      <c r="AY570" s="491" t="s">
        <v>256</v>
      </c>
      <c r="AZ570" s="493">
        <v>576</v>
      </c>
      <c r="BA570" s="491" t="s">
        <v>891</v>
      </c>
      <c r="BB570" s="492">
        <v>32</v>
      </c>
    </row>
    <row r="571" spans="50:54" ht="15" customHeight="1">
      <c r="AX571" s="419" t="str">
        <f t="shared" si="107"/>
        <v>576EPS044</v>
      </c>
      <c r="AY571" s="491" t="s">
        <v>256</v>
      </c>
      <c r="AZ571" s="493">
        <v>576</v>
      </c>
      <c r="BA571" s="491" t="s">
        <v>1071</v>
      </c>
      <c r="BB571" s="492">
        <v>761</v>
      </c>
    </row>
    <row r="572" spans="50:54" ht="15" customHeight="1">
      <c r="AX572" s="419" t="str">
        <f t="shared" si="107"/>
        <v>576ESSC24</v>
      </c>
      <c r="AY572" s="491" t="s">
        <v>256</v>
      </c>
      <c r="AZ572" s="493">
        <v>576</v>
      </c>
      <c r="BA572" s="491" t="s">
        <v>652</v>
      </c>
      <c r="BB572" s="492">
        <v>136</v>
      </c>
    </row>
    <row r="573" spans="50:54" ht="15" customHeight="1">
      <c r="AX573" s="419" t="str">
        <f t="shared" si="107"/>
        <v>576ESSC91</v>
      </c>
      <c r="AY573" s="491" t="s">
        <v>256</v>
      </c>
      <c r="AZ573" s="493">
        <v>576</v>
      </c>
      <c r="BA573" s="491" t="s">
        <v>658</v>
      </c>
      <c r="BB573" s="492">
        <v>1</v>
      </c>
    </row>
    <row r="574" spans="50:54" ht="15" customHeight="1">
      <c r="AX574" s="419" t="str">
        <f t="shared" si="107"/>
        <v>642EAS016</v>
      </c>
      <c r="AY574" s="491" t="s">
        <v>256</v>
      </c>
      <c r="AZ574" s="493">
        <v>642</v>
      </c>
      <c r="BA574" s="491" t="s">
        <v>211</v>
      </c>
      <c r="BB574" s="492">
        <v>1</v>
      </c>
    </row>
    <row r="575" spans="50:54" ht="15" customHeight="1">
      <c r="AX575" s="419" t="str">
        <f t="shared" si="107"/>
        <v>642EPS018</v>
      </c>
      <c r="AY575" s="491" t="s">
        <v>256</v>
      </c>
      <c r="AZ575" s="493">
        <v>642</v>
      </c>
      <c r="BA575" s="491" t="s">
        <v>179</v>
      </c>
      <c r="BB575" s="492">
        <v>2</v>
      </c>
    </row>
    <row r="576" spans="50:54" ht="15" customHeight="1">
      <c r="AX576" s="419" t="str">
        <f t="shared" si="107"/>
        <v>642EPS037</v>
      </c>
      <c r="AY576" s="491" t="s">
        <v>256</v>
      </c>
      <c r="AZ576" s="493">
        <v>642</v>
      </c>
      <c r="BA576" s="491" t="s">
        <v>203</v>
      </c>
      <c r="BB576" s="492">
        <v>706</v>
      </c>
    </row>
    <row r="577" spans="50:54" ht="15" customHeight="1">
      <c r="AX577" s="419" t="str">
        <f t="shared" si="107"/>
        <v>642EPS040</v>
      </c>
      <c r="AY577" s="491" t="s">
        <v>256</v>
      </c>
      <c r="AZ577" s="493">
        <v>642</v>
      </c>
      <c r="BA577" s="491" t="s">
        <v>891</v>
      </c>
      <c r="BB577" s="492">
        <v>158</v>
      </c>
    </row>
    <row r="578" spans="50:54" ht="15" customHeight="1">
      <c r="AX578" s="419" t="str">
        <f t="shared" si="107"/>
        <v>642EPS044</v>
      </c>
      <c r="AY578" s="491" t="s">
        <v>256</v>
      </c>
      <c r="AZ578" s="493">
        <v>642</v>
      </c>
      <c r="BA578" s="491" t="s">
        <v>1071</v>
      </c>
      <c r="BB578" s="492">
        <v>1087</v>
      </c>
    </row>
    <row r="579" spans="50:54" ht="15" customHeight="1">
      <c r="AX579" s="419" t="str">
        <f t="shared" si="107"/>
        <v>642ESSC02</v>
      </c>
      <c r="AY579" s="491" t="s">
        <v>256</v>
      </c>
      <c r="AZ579" s="493">
        <v>642</v>
      </c>
      <c r="BA579" s="491" t="s">
        <v>650</v>
      </c>
      <c r="BB579" s="492">
        <v>1</v>
      </c>
    </row>
    <row r="580" spans="50:54" ht="15" customHeight="1">
      <c r="AX580" s="419" t="str">
        <f t="shared" si="107"/>
        <v>642ESSC91</v>
      </c>
      <c r="AY580" s="491" t="s">
        <v>256</v>
      </c>
      <c r="AZ580" s="493">
        <v>642</v>
      </c>
      <c r="BA580" s="491" t="s">
        <v>658</v>
      </c>
      <c r="BB580" s="492">
        <v>63</v>
      </c>
    </row>
    <row r="581" spans="50:54" ht="15" customHeight="1">
      <c r="AX581" s="419" t="str">
        <f t="shared" si="107"/>
        <v>679EAS016</v>
      </c>
      <c r="AY581" s="491" t="s">
        <v>256</v>
      </c>
      <c r="AZ581" s="493">
        <v>679</v>
      </c>
      <c r="BA581" s="491" t="s">
        <v>211</v>
      </c>
      <c r="BB581" s="492">
        <v>1</v>
      </c>
    </row>
    <row r="582" spans="50:54" ht="15" customHeight="1">
      <c r="AX582" s="419" t="str">
        <f t="shared" si="107"/>
        <v>679EPS005</v>
      </c>
      <c r="AY582" s="491" t="s">
        <v>256</v>
      </c>
      <c r="AZ582" s="493">
        <v>679</v>
      </c>
      <c r="BA582" s="491" t="s">
        <v>208</v>
      </c>
      <c r="BB582" s="492">
        <v>2</v>
      </c>
    </row>
    <row r="583" spans="50:54" ht="15" customHeight="1">
      <c r="AX583" s="419" t="str">
        <f t="shared" si="107"/>
        <v>679EPS016</v>
      </c>
      <c r="AY583" s="491" t="s">
        <v>256</v>
      </c>
      <c r="AZ583" s="493">
        <v>679</v>
      </c>
      <c r="BA583" s="491" t="s">
        <v>199</v>
      </c>
      <c r="BB583" s="492">
        <v>1203</v>
      </c>
    </row>
    <row r="584" spans="50:54" ht="15" customHeight="1">
      <c r="AX584" s="419" t="str">
        <f t="shared" ref="AX584:AX647" si="108">CONCATENATE(AZ584,BA584)</f>
        <v>679EPS037</v>
      </c>
      <c r="AY584" s="491" t="s">
        <v>256</v>
      </c>
      <c r="AZ584" s="493">
        <v>679</v>
      </c>
      <c r="BA584" s="491" t="s">
        <v>203</v>
      </c>
      <c r="BB584" s="492">
        <v>1407</v>
      </c>
    </row>
    <row r="585" spans="50:54" ht="15" customHeight="1">
      <c r="AX585" s="419" t="str">
        <f t="shared" si="108"/>
        <v>679EPS040</v>
      </c>
      <c r="AY585" s="491" t="s">
        <v>256</v>
      </c>
      <c r="AZ585" s="493">
        <v>679</v>
      </c>
      <c r="BA585" s="491" t="s">
        <v>891</v>
      </c>
      <c r="BB585" s="492">
        <v>329</v>
      </c>
    </row>
    <row r="586" spans="50:54" ht="15" customHeight="1">
      <c r="AX586" s="419" t="str">
        <f t="shared" si="108"/>
        <v>679EPS044</v>
      </c>
      <c r="AY586" s="491" t="s">
        <v>256</v>
      </c>
      <c r="AZ586" s="493">
        <v>679</v>
      </c>
      <c r="BA586" s="491" t="s">
        <v>1071</v>
      </c>
      <c r="BB586" s="492">
        <v>3050</v>
      </c>
    </row>
    <row r="587" spans="50:54" ht="15" customHeight="1">
      <c r="AX587" s="419" t="str">
        <f t="shared" si="108"/>
        <v>679ESSC24</v>
      </c>
      <c r="AY587" s="491" t="s">
        <v>256</v>
      </c>
      <c r="AZ587" s="493">
        <v>679</v>
      </c>
      <c r="BA587" s="491" t="s">
        <v>652</v>
      </c>
      <c r="BB587" s="492">
        <v>242</v>
      </c>
    </row>
    <row r="588" spans="50:54" ht="15" customHeight="1">
      <c r="AX588" s="419" t="str">
        <f t="shared" si="108"/>
        <v>679ESSC91</v>
      </c>
      <c r="AY588" s="491" t="s">
        <v>256</v>
      </c>
      <c r="AZ588" s="493">
        <v>679</v>
      </c>
      <c r="BA588" s="491" t="s">
        <v>658</v>
      </c>
      <c r="BB588" s="492">
        <v>6</v>
      </c>
    </row>
    <row r="589" spans="50:54" ht="15" customHeight="1">
      <c r="AX589" s="419" t="str">
        <f t="shared" si="108"/>
        <v>789CCFC55</v>
      </c>
      <c r="AY589" s="491" t="s">
        <v>256</v>
      </c>
      <c r="AZ589" s="493">
        <v>789</v>
      </c>
      <c r="BA589" s="491" t="s">
        <v>621</v>
      </c>
      <c r="BB589" s="492">
        <v>1</v>
      </c>
    </row>
    <row r="590" spans="50:54" ht="15" customHeight="1">
      <c r="AX590" s="419" t="str">
        <f t="shared" si="108"/>
        <v>789EAS016</v>
      </c>
      <c r="AY590" s="491" t="s">
        <v>256</v>
      </c>
      <c r="AZ590" s="493">
        <v>789</v>
      </c>
      <c r="BA590" s="491" t="s">
        <v>211</v>
      </c>
      <c r="BB590" s="492">
        <v>2</v>
      </c>
    </row>
    <row r="591" spans="50:54" ht="15" customHeight="1">
      <c r="AX591" s="419" t="str">
        <f t="shared" si="108"/>
        <v>789EPS002</v>
      </c>
      <c r="AY591" s="491" t="s">
        <v>256</v>
      </c>
      <c r="AZ591" s="493">
        <v>789</v>
      </c>
      <c r="BA591" s="491" t="s">
        <v>205</v>
      </c>
      <c r="BB591" s="492">
        <v>1</v>
      </c>
    </row>
    <row r="592" spans="50:54" ht="15" customHeight="1">
      <c r="AX592" s="419" t="str">
        <f t="shared" si="108"/>
        <v>789EPS005</v>
      </c>
      <c r="AY592" s="491" t="s">
        <v>256</v>
      </c>
      <c r="AZ592" s="493">
        <v>789</v>
      </c>
      <c r="BA592" s="491" t="s">
        <v>208</v>
      </c>
      <c r="BB592" s="492">
        <v>1</v>
      </c>
    </row>
    <row r="593" spans="50:54" ht="15" customHeight="1">
      <c r="AX593" s="419" t="str">
        <f t="shared" si="108"/>
        <v>789EPS037</v>
      </c>
      <c r="AY593" s="491" t="s">
        <v>256</v>
      </c>
      <c r="AZ593" s="493">
        <v>789</v>
      </c>
      <c r="BA593" s="491" t="s">
        <v>203</v>
      </c>
      <c r="BB593" s="492">
        <v>1310</v>
      </c>
    </row>
    <row r="594" spans="50:54" ht="15" customHeight="1">
      <c r="AX594" s="419" t="str">
        <f t="shared" si="108"/>
        <v>789EPS040</v>
      </c>
      <c r="AY594" s="491" t="s">
        <v>256</v>
      </c>
      <c r="AZ594" s="493">
        <v>789</v>
      </c>
      <c r="BA594" s="491" t="s">
        <v>891</v>
      </c>
      <c r="BB594" s="492">
        <v>88</v>
      </c>
    </row>
    <row r="595" spans="50:54" ht="15" customHeight="1">
      <c r="AX595" s="419" t="str">
        <f t="shared" si="108"/>
        <v>789EPS044</v>
      </c>
      <c r="AY595" s="491" t="s">
        <v>256</v>
      </c>
      <c r="AZ595" s="493">
        <v>789</v>
      </c>
      <c r="BA595" s="491" t="s">
        <v>1071</v>
      </c>
      <c r="BB595" s="492">
        <v>2327</v>
      </c>
    </row>
    <row r="596" spans="50:54" ht="15" customHeight="1">
      <c r="AX596" s="419" t="str">
        <f t="shared" si="108"/>
        <v>789ESSC24</v>
      </c>
      <c r="AY596" s="491" t="s">
        <v>256</v>
      </c>
      <c r="AZ596" s="493">
        <v>789</v>
      </c>
      <c r="BA596" s="491" t="s">
        <v>652</v>
      </c>
      <c r="BB596" s="492">
        <v>500</v>
      </c>
    </row>
    <row r="597" spans="50:54" ht="15" customHeight="1">
      <c r="AX597" s="419" t="str">
        <f t="shared" si="108"/>
        <v>792EAS016</v>
      </c>
      <c r="AY597" s="491" t="s">
        <v>256</v>
      </c>
      <c r="AZ597" s="493">
        <v>792</v>
      </c>
      <c r="BA597" s="491" t="s">
        <v>211</v>
      </c>
      <c r="BB597" s="492">
        <v>2</v>
      </c>
    </row>
    <row r="598" spans="50:54" ht="15" customHeight="1">
      <c r="AX598" s="419" t="str">
        <f t="shared" si="108"/>
        <v>792EPS037</v>
      </c>
      <c r="AY598" s="491" t="s">
        <v>256</v>
      </c>
      <c r="AZ598" s="493">
        <v>792</v>
      </c>
      <c r="BA598" s="491" t="s">
        <v>203</v>
      </c>
      <c r="BB598" s="492">
        <v>388</v>
      </c>
    </row>
    <row r="599" spans="50:54" ht="15" customHeight="1">
      <c r="AX599" s="419" t="str">
        <f t="shared" si="108"/>
        <v>792EPS040</v>
      </c>
      <c r="AY599" s="491" t="s">
        <v>256</v>
      </c>
      <c r="AZ599" s="493">
        <v>792</v>
      </c>
      <c r="BA599" s="491" t="s">
        <v>891</v>
      </c>
      <c r="BB599" s="492">
        <v>162</v>
      </c>
    </row>
    <row r="600" spans="50:54" ht="15" customHeight="1">
      <c r="AX600" s="419" t="str">
        <f t="shared" si="108"/>
        <v>792EPS044</v>
      </c>
      <c r="AY600" s="491" t="s">
        <v>256</v>
      </c>
      <c r="AZ600" s="493">
        <v>792</v>
      </c>
      <c r="BA600" s="491" t="s">
        <v>1071</v>
      </c>
      <c r="BB600" s="492">
        <v>1310</v>
      </c>
    </row>
    <row r="601" spans="50:54" ht="15" customHeight="1">
      <c r="AX601" s="419" t="str">
        <f t="shared" si="108"/>
        <v>809EPS002</v>
      </c>
      <c r="AY601" s="491" t="s">
        <v>256</v>
      </c>
      <c r="AZ601" s="493">
        <v>809</v>
      </c>
      <c r="BA601" s="491" t="s">
        <v>205</v>
      </c>
      <c r="BB601" s="492">
        <v>2</v>
      </c>
    </row>
    <row r="602" spans="50:54" ht="15" customHeight="1">
      <c r="AX602" s="419" t="str">
        <f t="shared" si="108"/>
        <v>809EPS037</v>
      </c>
      <c r="AY602" s="491" t="s">
        <v>256</v>
      </c>
      <c r="AZ602" s="493">
        <v>809</v>
      </c>
      <c r="BA602" s="491" t="s">
        <v>203</v>
      </c>
      <c r="BB602" s="492">
        <v>1304</v>
      </c>
    </row>
    <row r="603" spans="50:54" ht="15" customHeight="1">
      <c r="AX603" s="419" t="str">
        <f t="shared" si="108"/>
        <v>809EPS040</v>
      </c>
      <c r="AY603" s="491" t="s">
        <v>256</v>
      </c>
      <c r="AZ603" s="493">
        <v>809</v>
      </c>
      <c r="BA603" s="491" t="s">
        <v>891</v>
      </c>
      <c r="BB603" s="492">
        <v>163</v>
      </c>
    </row>
    <row r="604" spans="50:54" ht="15" customHeight="1">
      <c r="AX604" s="419" t="str">
        <f t="shared" si="108"/>
        <v>809EPS044</v>
      </c>
      <c r="AY604" s="491" t="s">
        <v>256</v>
      </c>
      <c r="AZ604" s="493">
        <v>809</v>
      </c>
      <c r="BA604" s="491" t="s">
        <v>1071</v>
      </c>
      <c r="BB604" s="492">
        <v>2117</v>
      </c>
    </row>
    <row r="605" spans="50:54" ht="15" customHeight="1">
      <c r="AX605" s="419" t="str">
        <f t="shared" si="108"/>
        <v>847EPS005</v>
      </c>
      <c r="AY605" s="491" t="s">
        <v>256</v>
      </c>
      <c r="AZ605" s="493">
        <v>847</v>
      </c>
      <c r="BA605" s="491" t="s">
        <v>208</v>
      </c>
      <c r="BB605" s="492">
        <v>1</v>
      </c>
    </row>
    <row r="606" spans="50:54" ht="15" customHeight="1">
      <c r="AX606" s="419" t="str">
        <f t="shared" si="108"/>
        <v>847EPS037</v>
      </c>
      <c r="AY606" s="491" t="s">
        <v>256</v>
      </c>
      <c r="AZ606" s="493">
        <v>847</v>
      </c>
      <c r="BA606" s="491" t="s">
        <v>203</v>
      </c>
      <c r="BB606" s="492">
        <v>2240</v>
      </c>
    </row>
    <row r="607" spans="50:54" ht="15" customHeight="1">
      <c r="AX607" s="419" t="str">
        <f t="shared" si="108"/>
        <v>847EPS040</v>
      </c>
      <c r="AY607" s="491" t="s">
        <v>256</v>
      </c>
      <c r="AZ607" s="493">
        <v>847</v>
      </c>
      <c r="BA607" s="491" t="s">
        <v>891</v>
      </c>
      <c r="BB607" s="492">
        <v>480</v>
      </c>
    </row>
    <row r="608" spans="50:54" ht="15" customHeight="1">
      <c r="AX608" s="419" t="str">
        <f t="shared" si="108"/>
        <v>847EPS044</v>
      </c>
      <c r="AY608" s="491" t="s">
        <v>256</v>
      </c>
      <c r="AZ608" s="493">
        <v>847</v>
      </c>
      <c r="BA608" s="491" t="s">
        <v>1071</v>
      </c>
      <c r="BB608" s="492">
        <v>1166</v>
      </c>
    </row>
    <row r="609" spans="50:54" ht="15" customHeight="1">
      <c r="AX609" s="419" t="str">
        <f t="shared" si="108"/>
        <v>856EPS005</v>
      </c>
      <c r="AY609" s="491" t="s">
        <v>256</v>
      </c>
      <c r="AZ609" s="493">
        <v>856</v>
      </c>
      <c r="BA609" s="491" t="s">
        <v>208</v>
      </c>
      <c r="BB609" s="492">
        <v>1</v>
      </c>
    </row>
    <row r="610" spans="50:54" ht="15" customHeight="1">
      <c r="AX610" s="419" t="str">
        <f t="shared" si="108"/>
        <v>856EPS037</v>
      </c>
      <c r="AY610" s="491" t="s">
        <v>256</v>
      </c>
      <c r="AZ610" s="493">
        <v>856</v>
      </c>
      <c r="BA610" s="491" t="s">
        <v>203</v>
      </c>
      <c r="BB610" s="492">
        <v>528</v>
      </c>
    </row>
    <row r="611" spans="50:54" ht="15" customHeight="1">
      <c r="AX611" s="419" t="str">
        <f t="shared" si="108"/>
        <v>856EPS040</v>
      </c>
      <c r="AY611" s="491" t="s">
        <v>256</v>
      </c>
      <c r="AZ611" s="493">
        <v>856</v>
      </c>
      <c r="BA611" s="491" t="s">
        <v>891</v>
      </c>
      <c r="BB611" s="492">
        <v>197</v>
      </c>
    </row>
    <row r="612" spans="50:54" ht="15" customHeight="1">
      <c r="AX612" s="419" t="str">
        <f t="shared" si="108"/>
        <v>856EPS044</v>
      </c>
      <c r="AY612" s="491" t="s">
        <v>256</v>
      </c>
      <c r="AZ612" s="493">
        <v>856</v>
      </c>
      <c r="BA612" s="491" t="s">
        <v>1071</v>
      </c>
      <c r="BB612" s="492">
        <v>842</v>
      </c>
    </row>
    <row r="613" spans="50:54" ht="15" customHeight="1">
      <c r="AX613" s="419" t="str">
        <f t="shared" si="108"/>
        <v>856EPSIC3</v>
      </c>
      <c r="AY613" s="491" t="s">
        <v>256</v>
      </c>
      <c r="AZ613" s="493">
        <v>856</v>
      </c>
      <c r="BA613" s="491" t="s">
        <v>636</v>
      </c>
      <c r="BB613" s="492">
        <v>12</v>
      </c>
    </row>
    <row r="614" spans="50:54" ht="15" customHeight="1">
      <c r="AX614" s="419" t="str">
        <f t="shared" si="108"/>
        <v>861EAS016</v>
      </c>
      <c r="AY614" s="491" t="s">
        <v>256</v>
      </c>
      <c r="AZ614" s="493">
        <v>861</v>
      </c>
      <c r="BA614" s="491" t="s">
        <v>211</v>
      </c>
      <c r="BB614" s="492">
        <v>4</v>
      </c>
    </row>
    <row r="615" spans="50:54" ht="15" customHeight="1">
      <c r="AX615" s="419" t="str">
        <f t="shared" si="108"/>
        <v>861EPS005</v>
      </c>
      <c r="AY615" s="491" t="s">
        <v>256</v>
      </c>
      <c r="AZ615" s="493">
        <v>861</v>
      </c>
      <c r="BA615" s="491" t="s">
        <v>208</v>
      </c>
      <c r="BB615" s="492">
        <v>6</v>
      </c>
    </row>
    <row r="616" spans="50:54" ht="15" customHeight="1">
      <c r="AX616" s="419" t="str">
        <f t="shared" si="108"/>
        <v>861EPS037</v>
      </c>
      <c r="AY616" s="491" t="s">
        <v>256</v>
      </c>
      <c r="AZ616" s="493">
        <v>861</v>
      </c>
      <c r="BA616" s="491" t="s">
        <v>203</v>
      </c>
      <c r="BB616" s="492">
        <v>1698</v>
      </c>
    </row>
    <row r="617" spans="50:54" ht="15" customHeight="1">
      <c r="AX617" s="419" t="str">
        <f t="shared" si="108"/>
        <v>861EPS040</v>
      </c>
      <c r="AY617" s="491" t="s">
        <v>256</v>
      </c>
      <c r="AZ617" s="493">
        <v>861</v>
      </c>
      <c r="BA617" s="491" t="s">
        <v>891</v>
      </c>
      <c r="BB617" s="492">
        <v>296</v>
      </c>
    </row>
    <row r="618" spans="50:54" ht="15" customHeight="1">
      <c r="AX618" s="419" t="str">
        <f t="shared" si="108"/>
        <v>861EPS044</v>
      </c>
      <c r="AY618" s="491" t="s">
        <v>256</v>
      </c>
      <c r="AZ618" s="493">
        <v>861</v>
      </c>
      <c r="BA618" s="491" t="s">
        <v>1071</v>
      </c>
      <c r="BB618" s="492">
        <v>2161</v>
      </c>
    </row>
    <row r="619" spans="50:54" ht="15" customHeight="1">
      <c r="AX619" s="419" t="str">
        <f t="shared" si="108"/>
        <v>1CCFC55</v>
      </c>
      <c r="AY619" s="491" t="s">
        <v>257</v>
      </c>
      <c r="AZ619" s="493">
        <v>1</v>
      </c>
      <c r="BA619" s="491" t="s">
        <v>621</v>
      </c>
      <c r="BB619" s="492">
        <v>1</v>
      </c>
    </row>
    <row r="620" spans="50:54" ht="15" customHeight="1">
      <c r="AX620" s="419" t="str">
        <f t="shared" si="108"/>
        <v>1EAS016</v>
      </c>
      <c r="AY620" s="491" t="s">
        <v>257</v>
      </c>
      <c r="AZ620" s="493">
        <v>1</v>
      </c>
      <c r="BA620" s="491" t="s">
        <v>211</v>
      </c>
      <c r="BB620" s="492">
        <v>6216</v>
      </c>
    </row>
    <row r="621" spans="50:54" ht="15" customHeight="1">
      <c r="AX621" s="419" t="str">
        <f t="shared" si="108"/>
        <v>1EAS027</v>
      </c>
      <c r="AY621" s="491" t="s">
        <v>257</v>
      </c>
      <c r="AZ621" s="493">
        <v>1</v>
      </c>
      <c r="BA621" s="491" t="s">
        <v>212</v>
      </c>
      <c r="BB621" s="492">
        <v>1377</v>
      </c>
    </row>
    <row r="622" spans="50:54" ht="15" customHeight="1">
      <c r="AX622" s="419" t="str">
        <f t="shared" si="108"/>
        <v>1EPS002</v>
      </c>
      <c r="AY622" s="491" t="s">
        <v>257</v>
      </c>
      <c r="AZ622" s="493">
        <v>1</v>
      </c>
      <c r="BA622" s="491" t="s">
        <v>205</v>
      </c>
      <c r="BB622" s="492">
        <v>190897</v>
      </c>
    </row>
    <row r="623" spans="50:54" ht="15" customHeight="1">
      <c r="AX623" s="419" t="str">
        <f t="shared" si="108"/>
        <v>1EPS005</v>
      </c>
      <c r="AY623" s="491" t="s">
        <v>257</v>
      </c>
      <c r="AZ623" s="493">
        <v>1</v>
      </c>
      <c r="BA623" s="491" t="s">
        <v>208</v>
      </c>
      <c r="BB623" s="492">
        <v>54896</v>
      </c>
    </row>
    <row r="624" spans="50:54" ht="15" customHeight="1">
      <c r="AX624" s="419" t="str">
        <f t="shared" si="108"/>
        <v>1EPS010</v>
      </c>
      <c r="AY624" s="491" t="s">
        <v>257</v>
      </c>
      <c r="AZ624" s="493">
        <v>1</v>
      </c>
      <c r="BA624" s="491" t="s">
        <v>198</v>
      </c>
      <c r="BB624" s="492">
        <v>982225</v>
      </c>
    </row>
    <row r="625" spans="50:54" ht="15" customHeight="1">
      <c r="AX625" s="419" t="str">
        <f t="shared" si="108"/>
        <v>1EPS016</v>
      </c>
      <c r="AY625" s="491" t="s">
        <v>257</v>
      </c>
      <c r="AZ625" s="493">
        <v>1</v>
      </c>
      <c r="BA625" s="491" t="s">
        <v>199</v>
      </c>
      <c r="BB625" s="492">
        <v>240273</v>
      </c>
    </row>
    <row r="626" spans="50:54" ht="15" customHeight="1">
      <c r="AX626" s="419" t="str">
        <f t="shared" si="108"/>
        <v>1EPS017</v>
      </c>
      <c r="AY626" s="491" t="s">
        <v>257</v>
      </c>
      <c r="AZ626" s="493">
        <v>1</v>
      </c>
      <c r="BA626" s="491" t="s">
        <v>214</v>
      </c>
      <c r="BB626" s="492">
        <v>31</v>
      </c>
    </row>
    <row r="627" spans="50:54" ht="15" customHeight="1">
      <c r="AX627" s="419" t="str">
        <f t="shared" si="108"/>
        <v>1EPS018</v>
      </c>
      <c r="AY627" s="491" t="s">
        <v>257</v>
      </c>
      <c r="AZ627" s="493">
        <v>1</v>
      </c>
      <c r="BA627" s="491" t="s">
        <v>179</v>
      </c>
      <c r="BB627" s="492">
        <v>475</v>
      </c>
    </row>
    <row r="628" spans="50:54" ht="15" customHeight="1">
      <c r="AX628" s="419" t="str">
        <f t="shared" si="108"/>
        <v>1EPS023</v>
      </c>
      <c r="AY628" s="491" t="s">
        <v>257</v>
      </c>
      <c r="AZ628" s="493">
        <v>1</v>
      </c>
      <c r="BA628" s="491" t="s">
        <v>207</v>
      </c>
      <c r="BB628" s="492">
        <v>57667</v>
      </c>
    </row>
    <row r="629" spans="50:54" ht="15" customHeight="1">
      <c r="AX629" s="419" t="str">
        <f t="shared" si="108"/>
        <v>1EPS037</v>
      </c>
      <c r="AY629" s="491" t="s">
        <v>257</v>
      </c>
      <c r="AZ629" s="493">
        <v>1</v>
      </c>
      <c r="BA629" s="491" t="s">
        <v>203</v>
      </c>
      <c r="BB629" s="492">
        <v>200184</v>
      </c>
    </row>
    <row r="630" spans="50:54" ht="15" customHeight="1">
      <c r="AX630" s="419" t="str">
        <f t="shared" si="108"/>
        <v>1EPS040</v>
      </c>
      <c r="AY630" s="491" t="s">
        <v>257</v>
      </c>
      <c r="AZ630" s="493">
        <v>1</v>
      </c>
      <c r="BA630" s="491" t="s">
        <v>891</v>
      </c>
      <c r="BB630" s="492">
        <v>45951</v>
      </c>
    </row>
    <row r="631" spans="50:54" ht="15" customHeight="1">
      <c r="AX631" s="419" t="str">
        <f t="shared" si="108"/>
        <v>1EPS044</v>
      </c>
      <c r="AY631" s="491" t="s">
        <v>257</v>
      </c>
      <c r="AZ631" s="493">
        <v>1</v>
      </c>
      <c r="BA631" s="491" t="s">
        <v>1071</v>
      </c>
      <c r="BB631" s="492">
        <v>135860</v>
      </c>
    </row>
    <row r="632" spans="50:54" ht="15" customHeight="1">
      <c r="AX632" s="419" t="str">
        <f t="shared" si="108"/>
        <v>1ESSC02</v>
      </c>
      <c r="AY632" s="491" t="s">
        <v>257</v>
      </c>
      <c r="AZ632" s="493">
        <v>1</v>
      </c>
      <c r="BA632" s="491" t="s">
        <v>650</v>
      </c>
      <c r="BB632" s="492">
        <v>562</v>
      </c>
    </row>
    <row r="633" spans="50:54" ht="15" customHeight="1">
      <c r="AX633" s="419" t="str">
        <f t="shared" si="108"/>
        <v>1ESSC24</v>
      </c>
      <c r="AY633" s="491" t="s">
        <v>257</v>
      </c>
      <c r="AZ633" s="493">
        <v>1</v>
      </c>
      <c r="BA633" s="491" t="s">
        <v>652</v>
      </c>
      <c r="BB633" s="492">
        <v>42</v>
      </c>
    </row>
    <row r="634" spans="50:54" ht="15" customHeight="1">
      <c r="AX634" s="419" t="str">
        <f t="shared" si="108"/>
        <v>1ESSC62</v>
      </c>
      <c r="AY634" s="491" t="s">
        <v>257</v>
      </c>
      <c r="AZ634" s="493">
        <v>1</v>
      </c>
      <c r="BA634" s="491" t="s">
        <v>654</v>
      </c>
      <c r="BB634" s="492">
        <v>1</v>
      </c>
    </row>
    <row r="635" spans="50:54" ht="15" customHeight="1">
      <c r="AX635" s="419" t="str">
        <f t="shared" si="108"/>
        <v>79EAS016</v>
      </c>
      <c r="AY635" s="491" t="s">
        <v>257</v>
      </c>
      <c r="AZ635" s="493">
        <v>79</v>
      </c>
      <c r="BA635" s="491" t="s">
        <v>211</v>
      </c>
      <c r="BB635" s="492">
        <v>22</v>
      </c>
    </row>
    <row r="636" spans="50:54" ht="15" customHeight="1">
      <c r="AX636" s="419" t="str">
        <f t="shared" si="108"/>
        <v>79EAS027</v>
      </c>
      <c r="AY636" s="491" t="s">
        <v>257</v>
      </c>
      <c r="AZ636" s="493">
        <v>79</v>
      </c>
      <c r="BA636" s="491" t="s">
        <v>212</v>
      </c>
      <c r="BB636" s="492">
        <v>87</v>
      </c>
    </row>
    <row r="637" spans="50:54" ht="15" customHeight="1">
      <c r="AX637" s="419" t="str">
        <f t="shared" si="108"/>
        <v>79EPS002</v>
      </c>
      <c r="AY637" s="491" t="s">
        <v>257</v>
      </c>
      <c r="AZ637" s="493">
        <v>79</v>
      </c>
      <c r="BA637" s="491" t="s">
        <v>205</v>
      </c>
      <c r="BB637" s="492">
        <v>782</v>
      </c>
    </row>
    <row r="638" spans="50:54" ht="15" customHeight="1">
      <c r="AX638" s="419" t="str">
        <f t="shared" si="108"/>
        <v>79EPS005</v>
      </c>
      <c r="AY638" s="491" t="s">
        <v>257</v>
      </c>
      <c r="AZ638" s="493">
        <v>79</v>
      </c>
      <c r="BA638" s="491" t="s">
        <v>208</v>
      </c>
      <c r="BB638" s="492">
        <v>2</v>
      </c>
    </row>
    <row r="639" spans="50:54" ht="15" customHeight="1">
      <c r="AX639" s="419" t="str">
        <f t="shared" si="108"/>
        <v>79EPS010</v>
      </c>
      <c r="AY639" s="491" t="s">
        <v>257</v>
      </c>
      <c r="AZ639" s="493">
        <v>79</v>
      </c>
      <c r="BA639" s="491" t="s">
        <v>198</v>
      </c>
      <c r="BB639" s="492">
        <v>6828</v>
      </c>
    </row>
    <row r="640" spans="50:54" ht="15" customHeight="1">
      <c r="AX640" s="419" t="str">
        <f t="shared" si="108"/>
        <v>79EPS016</v>
      </c>
      <c r="AY640" s="491" t="s">
        <v>257</v>
      </c>
      <c r="AZ640" s="493">
        <v>79</v>
      </c>
      <c r="BA640" s="491" t="s">
        <v>199</v>
      </c>
      <c r="BB640" s="492">
        <v>5737</v>
      </c>
    </row>
    <row r="641" spans="50:54" ht="15" customHeight="1">
      <c r="AX641" s="419" t="str">
        <f t="shared" si="108"/>
        <v>79EPS037</v>
      </c>
      <c r="AY641" s="491" t="s">
        <v>257</v>
      </c>
      <c r="AZ641" s="493">
        <v>79</v>
      </c>
      <c r="BA641" s="491" t="s">
        <v>203</v>
      </c>
      <c r="BB641" s="492">
        <v>4085</v>
      </c>
    </row>
    <row r="642" spans="50:54" ht="15" customHeight="1">
      <c r="AX642" s="419" t="str">
        <f t="shared" si="108"/>
        <v>79EPS040</v>
      </c>
      <c r="AY642" s="491" t="s">
        <v>257</v>
      </c>
      <c r="AZ642" s="493">
        <v>79</v>
      </c>
      <c r="BA642" s="491" t="s">
        <v>891</v>
      </c>
      <c r="BB642" s="492">
        <v>907</v>
      </c>
    </row>
    <row r="643" spans="50:54" ht="15" customHeight="1">
      <c r="AX643" s="419" t="str">
        <f t="shared" si="108"/>
        <v>79EPS044</v>
      </c>
      <c r="AY643" s="491" t="s">
        <v>257</v>
      </c>
      <c r="AZ643" s="493">
        <v>79</v>
      </c>
      <c r="BA643" s="491" t="s">
        <v>1071</v>
      </c>
      <c r="BB643" s="492">
        <v>3086</v>
      </c>
    </row>
    <row r="644" spans="50:54" ht="15" customHeight="1">
      <c r="AX644" s="419" t="str">
        <f t="shared" si="108"/>
        <v>79ESSC02</v>
      </c>
      <c r="AY644" s="491" t="s">
        <v>257</v>
      </c>
      <c r="AZ644" s="493">
        <v>79</v>
      </c>
      <c r="BA644" s="491" t="s">
        <v>650</v>
      </c>
      <c r="BB644" s="492">
        <v>5</v>
      </c>
    </row>
    <row r="645" spans="50:54" ht="15" customHeight="1">
      <c r="AX645" s="419" t="str">
        <f t="shared" si="108"/>
        <v>88EAS016</v>
      </c>
      <c r="AY645" s="491" t="s">
        <v>257</v>
      </c>
      <c r="AZ645" s="493">
        <v>88</v>
      </c>
      <c r="BA645" s="491" t="s">
        <v>211</v>
      </c>
      <c r="BB645" s="492">
        <v>766</v>
      </c>
    </row>
    <row r="646" spans="50:54" ht="15" customHeight="1">
      <c r="AX646" s="419" t="str">
        <f t="shared" si="108"/>
        <v>88EAS027</v>
      </c>
      <c r="AY646" s="491" t="s">
        <v>257</v>
      </c>
      <c r="AZ646" s="493">
        <v>88</v>
      </c>
      <c r="BA646" s="491" t="s">
        <v>212</v>
      </c>
      <c r="BB646" s="492">
        <v>589</v>
      </c>
    </row>
    <row r="647" spans="50:54" ht="15" customHeight="1">
      <c r="AX647" s="419" t="str">
        <f t="shared" si="108"/>
        <v>88EPS002</v>
      </c>
      <c r="AY647" s="491" t="s">
        <v>257</v>
      </c>
      <c r="AZ647" s="493">
        <v>88</v>
      </c>
      <c r="BA647" s="491" t="s">
        <v>205</v>
      </c>
      <c r="BB647" s="492">
        <v>35812</v>
      </c>
    </row>
    <row r="648" spans="50:54" ht="15" customHeight="1">
      <c r="AX648" s="419" t="str">
        <f t="shared" ref="AX648:AX711" si="109">CONCATENATE(AZ648,BA648)</f>
        <v>88EPS005</v>
      </c>
      <c r="AY648" s="491" t="s">
        <v>257</v>
      </c>
      <c r="AZ648" s="493">
        <v>88</v>
      </c>
      <c r="BA648" s="491" t="s">
        <v>208</v>
      </c>
      <c r="BB648" s="492">
        <v>5117</v>
      </c>
    </row>
    <row r="649" spans="50:54" ht="15" customHeight="1">
      <c r="AX649" s="419" t="str">
        <f t="shared" si="109"/>
        <v>88EPS010</v>
      </c>
      <c r="AY649" s="491" t="s">
        <v>257</v>
      </c>
      <c r="AZ649" s="493">
        <v>88</v>
      </c>
      <c r="BA649" s="491" t="s">
        <v>198</v>
      </c>
      <c r="BB649" s="492">
        <v>152523</v>
      </c>
    </row>
    <row r="650" spans="50:54" ht="15" customHeight="1">
      <c r="AX650" s="419" t="str">
        <f t="shared" si="109"/>
        <v>88EPS016</v>
      </c>
      <c r="AY650" s="491" t="s">
        <v>257</v>
      </c>
      <c r="AZ650" s="493">
        <v>88</v>
      </c>
      <c r="BA650" s="491" t="s">
        <v>199</v>
      </c>
      <c r="BB650" s="492">
        <v>31397</v>
      </c>
    </row>
    <row r="651" spans="50:54" ht="15" customHeight="1">
      <c r="AX651" s="419" t="str">
        <f t="shared" si="109"/>
        <v>88EPS017</v>
      </c>
      <c r="AY651" s="491" t="s">
        <v>257</v>
      </c>
      <c r="AZ651" s="493">
        <v>88</v>
      </c>
      <c r="BA651" s="491" t="s">
        <v>214</v>
      </c>
      <c r="BB651" s="492">
        <v>1</v>
      </c>
    </row>
    <row r="652" spans="50:54" ht="15" customHeight="1">
      <c r="AX652" s="419" t="str">
        <f t="shared" si="109"/>
        <v>88EPS018</v>
      </c>
      <c r="AY652" s="491" t="s">
        <v>257</v>
      </c>
      <c r="AZ652" s="493">
        <v>88</v>
      </c>
      <c r="BA652" s="491" t="s">
        <v>179</v>
      </c>
      <c r="BB652" s="492">
        <v>41</v>
      </c>
    </row>
    <row r="653" spans="50:54" ht="15" customHeight="1">
      <c r="AX653" s="419" t="str">
        <f t="shared" si="109"/>
        <v>88EPS023</v>
      </c>
      <c r="AY653" s="491" t="s">
        <v>257</v>
      </c>
      <c r="AZ653" s="493">
        <v>88</v>
      </c>
      <c r="BA653" s="491" t="s">
        <v>207</v>
      </c>
      <c r="BB653" s="492">
        <v>6205</v>
      </c>
    </row>
    <row r="654" spans="50:54" ht="15" customHeight="1">
      <c r="AX654" s="419" t="str">
        <f t="shared" si="109"/>
        <v>88EPS037</v>
      </c>
      <c r="AY654" s="491" t="s">
        <v>257</v>
      </c>
      <c r="AZ654" s="493">
        <v>88</v>
      </c>
      <c r="BA654" s="491" t="s">
        <v>203</v>
      </c>
      <c r="BB654" s="492">
        <v>34983</v>
      </c>
    </row>
    <row r="655" spans="50:54" ht="15" customHeight="1">
      <c r="AX655" s="419" t="str">
        <f t="shared" si="109"/>
        <v>88EPS040</v>
      </c>
      <c r="AY655" s="491" t="s">
        <v>257</v>
      </c>
      <c r="AZ655" s="493">
        <v>88</v>
      </c>
      <c r="BA655" s="491" t="s">
        <v>891</v>
      </c>
      <c r="BB655" s="492">
        <v>5528</v>
      </c>
    </row>
    <row r="656" spans="50:54" ht="15" customHeight="1">
      <c r="AX656" s="419" t="str">
        <f t="shared" si="109"/>
        <v>88EPS044</v>
      </c>
      <c r="AY656" s="491" t="s">
        <v>257</v>
      </c>
      <c r="AZ656" s="493">
        <v>88</v>
      </c>
      <c r="BA656" s="491" t="s">
        <v>1071</v>
      </c>
      <c r="BB656" s="492">
        <v>31235</v>
      </c>
    </row>
    <row r="657" spans="50:54" ht="15" customHeight="1">
      <c r="AX657" s="419" t="str">
        <f t="shared" si="109"/>
        <v>88ESSC02</v>
      </c>
      <c r="AY657" s="491" t="s">
        <v>257</v>
      </c>
      <c r="AZ657" s="493">
        <v>88</v>
      </c>
      <c r="BA657" s="491" t="s">
        <v>650</v>
      </c>
      <c r="BB657" s="492">
        <v>36</v>
      </c>
    </row>
    <row r="658" spans="50:54" ht="15" customHeight="1">
      <c r="AX658" s="419" t="str">
        <f t="shared" si="109"/>
        <v>129EAS016</v>
      </c>
      <c r="AY658" s="491" t="s">
        <v>257</v>
      </c>
      <c r="AZ658" s="493">
        <v>129</v>
      </c>
      <c r="BA658" s="491" t="s">
        <v>211</v>
      </c>
      <c r="BB658" s="492">
        <v>75</v>
      </c>
    </row>
    <row r="659" spans="50:54" ht="15" customHeight="1">
      <c r="AX659" s="419" t="str">
        <f t="shared" si="109"/>
        <v>129EAS027</v>
      </c>
      <c r="AY659" s="491" t="s">
        <v>257</v>
      </c>
      <c r="AZ659" s="493">
        <v>129</v>
      </c>
      <c r="BA659" s="491" t="s">
        <v>212</v>
      </c>
      <c r="BB659" s="492">
        <v>86</v>
      </c>
    </row>
    <row r="660" spans="50:54" ht="15" customHeight="1">
      <c r="AX660" s="419" t="str">
        <f t="shared" si="109"/>
        <v>129EPS002</v>
      </c>
      <c r="AY660" s="491" t="s">
        <v>257</v>
      </c>
      <c r="AZ660" s="493">
        <v>129</v>
      </c>
      <c r="BA660" s="491" t="s">
        <v>205</v>
      </c>
      <c r="BB660" s="492">
        <v>3044</v>
      </c>
    </row>
    <row r="661" spans="50:54" ht="15" customHeight="1">
      <c r="AX661" s="419" t="str">
        <f t="shared" si="109"/>
        <v>129EPS005</v>
      </c>
      <c r="AY661" s="491" t="s">
        <v>257</v>
      </c>
      <c r="AZ661" s="493">
        <v>129</v>
      </c>
      <c r="BA661" s="491" t="s">
        <v>208</v>
      </c>
      <c r="BB661" s="492">
        <v>250</v>
      </c>
    </row>
    <row r="662" spans="50:54" ht="15" customHeight="1">
      <c r="AX662" s="419" t="str">
        <f t="shared" si="109"/>
        <v>129EPS010</v>
      </c>
      <c r="AY662" s="491" t="s">
        <v>257</v>
      </c>
      <c r="AZ662" s="493">
        <v>129</v>
      </c>
      <c r="BA662" s="491" t="s">
        <v>198</v>
      </c>
      <c r="BB662" s="492">
        <v>48724</v>
      </c>
    </row>
    <row r="663" spans="50:54" ht="15" customHeight="1">
      <c r="AX663" s="419" t="str">
        <f t="shared" si="109"/>
        <v>129EPS016</v>
      </c>
      <c r="AY663" s="491" t="s">
        <v>257</v>
      </c>
      <c r="AZ663" s="493">
        <v>129</v>
      </c>
      <c r="BA663" s="491" t="s">
        <v>199</v>
      </c>
      <c r="BB663" s="492">
        <v>5145</v>
      </c>
    </row>
    <row r="664" spans="50:54" ht="15" customHeight="1">
      <c r="AX664" s="419" t="str">
        <f t="shared" si="109"/>
        <v>129EPS018</v>
      </c>
      <c r="AY664" s="491" t="s">
        <v>257</v>
      </c>
      <c r="AZ664" s="493">
        <v>129</v>
      </c>
      <c r="BA664" s="491" t="s">
        <v>179</v>
      </c>
      <c r="BB664" s="492">
        <v>19</v>
      </c>
    </row>
    <row r="665" spans="50:54" ht="15" customHeight="1">
      <c r="AX665" s="419" t="str">
        <f t="shared" si="109"/>
        <v>129EPS023</v>
      </c>
      <c r="AY665" s="491" t="s">
        <v>257</v>
      </c>
      <c r="AZ665" s="493">
        <v>129</v>
      </c>
      <c r="BA665" s="491" t="s">
        <v>207</v>
      </c>
      <c r="BB665" s="492">
        <v>18</v>
      </c>
    </row>
    <row r="666" spans="50:54" ht="15" customHeight="1">
      <c r="AX666" s="419" t="str">
        <f t="shared" si="109"/>
        <v>129EPS037</v>
      </c>
      <c r="AY666" s="491" t="s">
        <v>257</v>
      </c>
      <c r="AZ666" s="493">
        <v>129</v>
      </c>
      <c r="BA666" s="491" t="s">
        <v>203</v>
      </c>
      <c r="BB666" s="492">
        <v>7356</v>
      </c>
    </row>
    <row r="667" spans="50:54" ht="15" customHeight="1">
      <c r="AX667" s="419" t="str">
        <f t="shared" si="109"/>
        <v>129EPS040</v>
      </c>
      <c r="AY667" s="491" t="s">
        <v>257</v>
      </c>
      <c r="AZ667" s="493">
        <v>129</v>
      </c>
      <c r="BA667" s="491" t="s">
        <v>891</v>
      </c>
      <c r="BB667" s="492">
        <v>1298</v>
      </c>
    </row>
    <row r="668" spans="50:54" ht="15" customHeight="1">
      <c r="AX668" s="419" t="str">
        <f t="shared" si="109"/>
        <v>129EPS044</v>
      </c>
      <c r="AY668" s="491" t="s">
        <v>257</v>
      </c>
      <c r="AZ668" s="493">
        <v>129</v>
      </c>
      <c r="BA668" s="491" t="s">
        <v>1071</v>
      </c>
      <c r="BB668" s="492">
        <v>4164</v>
      </c>
    </row>
    <row r="669" spans="50:54" ht="15" customHeight="1">
      <c r="AX669" s="419" t="str">
        <f t="shared" si="109"/>
        <v>212EAS016</v>
      </c>
      <c r="AY669" s="491" t="s">
        <v>257</v>
      </c>
      <c r="AZ669" s="493">
        <v>212</v>
      </c>
      <c r="BA669" s="491" t="s">
        <v>211</v>
      </c>
      <c r="BB669" s="492">
        <v>169</v>
      </c>
    </row>
    <row r="670" spans="50:54" ht="15" customHeight="1">
      <c r="AX670" s="419" t="str">
        <f t="shared" si="109"/>
        <v>212EAS027</v>
      </c>
      <c r="AY670" s="491" t="s">
        <v>257</v>
      </c>
      <c r="AZ670" s="493">
        <v>212</v>
      </c>
      <c r="BA670" s="491" t="s">
        <v>212</v>
      </c>
      <c r="BB670" s="492">
        <v>121</v>
      </c>
    </row>
    <row r="671" spans="50:54" ht="15" customHeight="1">
      <c r="AX671" s="419" t="str">
        <f t="shared" si="109"/>
        <v>212EPS002</v>
      </c>
      <c r="AY671" s="491" t="s">
        <v>257</v>
      </c>
      <c r="AZ671" s="493">
        <v>212</v>
      </c>
      <c r="BA671" s="491" t="s">
        <v>205</v>
      </c>
      <c r="BB671" s="492">
        <v>1132</v>
      </c>
    </row>
    <row r="672" spans="50:54" ht="15" customHeight="1">
      <c r="AX672" s="419" t="str">
        <f t="shared" si="109"/>
        <v>212EPS005</v>
      </c>
      <c r="AY672" s="491" t="s">
        <v>257</v>
      </c>
      <c r="AZ672" s="493">
        <v>212</v>
      </c>
      <c r="BA672" s="491" t="s">
        <v>208</v>
      </c>
      <c r="BB672" s="492">
        <v>320</v>
      </c>
    </row>
    <row r="673" spans="50:54" ht="15" customHeight="1">
      <c r="AX673" s="419" t="str">
        <f t="shared" si="109"/>
        <v>212EPS010</v>
      </c>
      <c r="AY673" s="491" t="s">
        <v>257</v>
      </c>
      <c r="AZ673" s="493">
        <v>212</v>
      </c>
      <c r="BA673" s="491" t="s">
        <v>198</v>
      </c>
      <c r="BB673" s="492">
        <v>29130</v>
      </c>
    </row>
    <row r="674" spans="50:54" ht="15" customHeight="1">
      <c r="AX674" s="419" t="str">
        <f t="shared" si="109"/>
        <v>212EPS016</v>
      </c>
      <c r="AY674" s="491" t="s">
        <v>257</v>
      </c>
      <c r="AZ674" s="493">
        <v>212</v>
      </c>
      <c r="BA674" s="491" t="s">
        <v>199</v>
      </c>
      <c r="BB674" s="492">
        <v>4</v>
      </c>
    </row>
    <row r="675" spans="50:54" ht="15" customHeight="1">
      <c r="AX675" s="419" t="str">
        <f t="shared" si="109"/>
        <v>212EPS018</v>
      </c>
      <c r="AY675" s="491" t="s">
        <v>257</v>
      </c>
      <c r="AZ675" s="493">
        <v>212</v>
      </c>
      <c r="BA675" s="491" t="s">
        <v>179</v>
      </c>
      <c r="BB675" s="492">
        <v>2</v>
      </c>
    </row>
    <row r="676" spans="50:54" ht="15" customHeight="1">
      <c r="AX676" s="419" t="str">
        <f t="shared" si="109"/>
        <v>212EPS023</v>
      </c>
      <c r="AY676" s="491" t="s">
        <v>257</v>
      </c>
      <c r="AZ676" s="493">
        <v>212</v>
      </c>
      <c r="BA676" s="491" t="s">
        <v>207</v>
      </c>
      <c r="BB676" s="492">
        <v>11</v>
      </c>
    </row>
    <row r="677" spans="50:54" ht="15" customHeight="1">
      <c r="AX677" s="419" t="str">
        <f t="shared" si="109"/>
        <v>212EPS037</v>
      </c>
      <c r="AY677" s="491" t="s">
        <v>257</v>
      </c>
      <c r="AZ677" s="493">
        <v>212</v>
      </c>
      <c r="BA677" s="491" t="s">
        <v>203</v>
      </c>
      <c r="BB677" s="492">
        <v>7599</v>
      </c>
    </row>
    <row r="678" spans="50:54" ht="15" customHeight="1">
      <c r="AX678" s="419" t="str">
        <f t="shared" si="109"/>
        <v>212EPS040</v>
      </c>
      <c r="AY678" s="491" t="s">
        <v>257</v>
      </c>
      <c r="AZ678" s="493">
        <v>212</v>
      </c>
      <c r="BA678" s="491" t="s">
        <v>891</v>
      </c>
      <c r="BB678" s="492">
        <v>1138</v>
      </c>
    </row>
    <row r="679" spans="50:54" ht="15" customHeight="1">
      <c r="AX679" s="419" t="str">
        <f t="shared" si="109"/>
        <v>212EPS044</v>
      </c>
      <c r="AY679" s="491" t="s">
        <v>257</v>
      </c>
      <c r="AZ679" s="493">
        <v>212</v>
      </c>
      <c r="BA679" s="491" t="s">
        <v>1071</v>
      </c>
      <c r="BB679" s="492">
        <v>3140</v>
      </c>
    </row>
    <row r="680" spans="50:54" ht="15" customHeight="1">
      <c r="AX680" s="419" t="str">
        <f t="shared" si="109"/>
        <v>212ESSC02</v>
      </c>
      <c r="AY680" s="491" t="s">
        <v>257</v>
      </c>
      <c r="AZ680" s="493">
        <v>212</v>
      </c>
      <c r="BA680" s="491" t="s">
        <v>650</v>
      </c>
      <c r="BB680" s="492">
        <v>5</v>
      </c>
    </row>
    <row r="681" spans="50:54" ht="15" customHeight="1">
      <c r="AX681" s="419" t="str">
        <f t="shared" si="109"/>
        <v>266EAS016</v>
      </c>
      <c r="AY681" s="491" t="s">
        <v>257</v>
      </c>
      <c r="AZ681" s="493">
        <v>266</v>
      </c>
      <c r="BA681" s="491" t="s">
        <v>211</v>
      </c>
      <c r="BB681" s="492">
        <v>939</v>
      </c>
    </row>
    <row r="682" spans="50:54" ht="15" customHeight="1">
      <c r="AX682" s="419" t="str">
        <f t="shared" si="109"/>
        <v>266EPS002</v>
      </c>
      <c r="AY682" s="491" t="s">
        <v>257</v>
      </c>
      <c r="AZ682" s="493">
        <v>266</v>
      </c>
      <c r="BA682" s="491" t="s">
        <v>205</v>
      </c>
      <c r="BB682" s="492">
        <v>12427</v>
      </c>
    </row>
    <row r="683" spans="50:54" ht="15" customHeight="1">
      <c r="AX683" s="419" t="str">
        <f t="shared" si="109"/>
        <v>266EPS005</v>
      </c>
      <c r="AY683" s="491" t="s">
        <v>257</v>
      </c>
      <c r="AZ683" s="493">
        <v>266</v>
      </c>
      <c r="BA683" s="491" t="s">
        <v>208</v>
      </c>
      <c r="BB683" s="492">
        <v>5853</v>
      </c>
    </row>
    <row r="684" spans="50:54" ht="15" customHeight="1">
      <c r="AX684" s="419" t="str">
        <f t="shared" si="109"/>
        <v>266EPS010</v>
      </c>
      <c r="AY684" s="491" t="s">
        <v>257</v>
      </c>
      <c r="AZ684" s="493">
        <v>266</v>
      </c>
      <c r="BA684" s="491" t="s">
        <v>198</v>
      </c>
      <c r="BB684" s="492">
        <v>81671</v>
      </c>
    </row>
    <row r="685" spans="50:54" ht="15" customHeight="1">
      <c r="AX685" s="419" t="str">
        <f t="shared" si="109"/>
        <v>266EPS016</v>
      </c>
      <c r="AY685" s="491" t="s">
        <v>257</v>
      </c>
      <c r="AZ685" s="493">
        <v>266</v>
      </c>
      <c r="BA685" s="491" t="s">
        <v>199</v>
      </c>
      <c r="BB685" s="492">
        <v>24708</v>
      </c>
    </row>
    <row r="686" spans="50:54" ht="15" customHeight="1">
      <c r="AX686" s="419" t="str">
        <f t="shared" si="109"/>
        <v>266EPS018</v>
      </c>
      <c r="AY686" s="491" t="s">
        <v>257</v>
      </c>
      <c r="AZ686" s="493">
        <v>266</v>
      </c>
      <c r="BA686" s="491" t="s">
        <v>179</v>
      </c>
      <c r="BB686" s="492">
        <v>27</v>
      </c>
    </row>
    <row r="687" spans="50:54" ht="15" customHeight="1">
      <c r="AX687" s="419" t="str">
        <f t="shared" si="109"/>
        <v>266EPS023</v>
      </c>
      <c r="AY687" s="491" t="s">
        <v>257</v>
      </c>
      <c r="AZ687" s="493">
        <v>266</v>
      </c>
      <c r="BA687" s="491" t="s">
        <v>207</v>
      </c>
      <c r="BB687" s="492">
        <v>420</v>
      </c>
    </row>
    <row r="688" spans="50:54" ht="15" customHeight="1">
      <c r="AX688" s="419" t="str">
        <f t="shared" si="109"/>
        <v>266EPS037</v>
      </c>
      <c r="AY688" s="491" t="s">
        <v>257</v>
      </c>
      <c r="AZ688" s="493">
        <v>266</v>
      </c>
      <c r="BA688" s="491" t="s">
        <v>203</v>
      </c>
      <c r="BB688" s="492">
        <v>17648</v>
      </c>
    </row>
    <row r="689" spans="50:54" ht="15" customHeight="1">
      <c r="AX689" s="419" t="str">
        <f t="shared" si="109"/>
        <v>266EPS040</v>
      </c>
      <c r="AY689" s="491" t="s">
        <v>257</v>
      </c>
      <c r="AZ689" s="493">
        <v>266</v>
      </c>
      <c r="BA689" s="491" t="s">
        <v>891</v>
      </c>
      <c r="BB689" s="492">
        <v>1711</v>
      </c>
    </row>
    <row r="690" spans="50:54" ht="15" customHeight="1">
      <c r="AX690" s="419" t="str">
        <f t="shared" si="109"/>
        <v>266EPS044</v>
      </c>
      <c r="AY690" s="491" t="s">
        <v>257</v>
      </c>
      <c r="AZ690" s="493">
        <v>266</v>
      </c>
      <c r="BA690" s="491" t="s">
        <v>1071</v>
      </c>
      <c r="BB690" s="492">
        <v>8115</v>
      </c>
    </row>
    <row r="691" spans="50:54" ht="15" customHeight="1">
      <c r="AX691" s="419" t="str">
        <f t="shared" si="109"/>
        <v>266ESSC02</v>
      </c>
      <c r="AY691" s="491" t="s">
        <v>257</v>
      </c>
      <c r="AZ691" s="493">
        <v>266</v>
      </c>
      <c r="BA691" s="491" t="s">
        <v>650</v>
      </c>
      <c r="BB691" s="492">
        <v>6</v>
      </c>
    </row>
    <row r="692" spans="50:54" ht="15" customHeight="1">
      <c r="AX692" s="419" t="str">
        <f t="shared" si="109"/>
        <v>308EAS016</v>
      </c>
      <c r="AY692" s="491" t="s">
        <v>257</v>
      </c>
      <c r="AZ692" s="493">
        <v>308</v>
      </c>
      <c r="BA692" s="491" t="s">
        <v>211</v>
      </c>
      <c r="BB692" s="492">
        <v>92</v>
      </c>
    </row>
    <row r="693" spans="50:54" ht="15" customHeight="1">
      <c r="AX693" s="419" t="str">
        <f t="shared" si="109"/>
        <v>308EAS027</v>
      </c>
      <c r="AY693" s="491" t="s">
        <v>257</v>
      </c>
      <c r="AZ693" s="493">
        <v>308</v>
      </c>
      <c r="BA693" s="491" t="s">
        <v>212</v>
      </c>
      <c r="BB693" s="492">
        <v>49</v>
      </c>
    </row>
    <row r="694" spans="50:54" ht="15" customHeight="1">
      <c r="AX694" s="419" t="str">
        <f t="shared" si="109"/>
        <v>308EPS002</v>
      </c>
      <c r="AY694" s="491" t="s">
        <v>257</v>
      </c>
      <c r="AZ694" s="493">
        <v>308</v>
      </c>
      <c r="BA694" s="491" t="s">
        <v>205</v>
      </c>
      <c r="BB694" s="492">
        <v>2265</v>
      </c>
    </row>
    <row r="695" spans="50:54" ht="15" customHeight="1">
      <c r="AX695" s="419" t="str">
        <f t="shared" si="109"/>
        <v>308EPS005</v>
      </c>
      <c r="AY695" s="491" t="s">
        <v>257</v>
      </c>
      <c r="AZ695" s="493">
        <v>308</v>
      </c>
      <c r="BA695" s="491" t="s">
        <v>208</v>
      </c>
      <c r="BB695" s="492">
        <v>11</v>
      </c>
    </row>
    <row r="696" spans="50:54" ht="15" customHeight="1">
      <c r="AX696" s="419" t="str">
        <f t="shared" si="109"/>
        <v>308EPS010</v>
      </c>
      <c r="AY696" s="491" t="s">
        <v>257</v>
      </c>
      <c r="AZ696" s="493">
        <v>308</v>
      </c>
      <c r="BA696" s="491" t="s">
        <v>198</v>
      </c>
      <c r="BB696" s="492">
        <v>22422</v>
      </c>
    </row>
    <row r="697" spans="50:54" ht="15" customHeight="1">
      <c r="AX697" s="419" t="str">
        <f t="shared" si="109"/>
        <v>308EPS016</v>
      </c>
      <c r="AY697" s="491" t="s">
        <v>257</v>
      </c>
      <c r="AZ697" s="493">
        <v>308</v>
      </c>
      <c r="BA697" s="491" t="s">
        <v>199</v>
      </c>
      <c r="BB697" s="492">
        <v>3</v>
      </c>
    </row>
    <row r="698" spans="50:54" ht="15" customHeight="1">
      <c r="AX698" s="419" t="str">
        <f t="shared" si="109"/>
        <v>308EPS018</v>
      </c>
      <c r="AY698" s="491" t="s">
        <v>257</v>
      </c>
      <c r="AZ698" s="493">
        <v>308</v>
      </c>
      <c r="BA698" s="491" t="s">
        <v>179</v>
      </c>
      <c r="BB698" s="492">
        <v>1</v>
      </c>
    </row>
    <row r="699" spans="50:54" ht="15" customHeight="1">
      <c r="AX699" s="419" t="str">
        <f t="shared" si="109"/>
        <v>308EPS023</v>
      </c>
      <c r="AY699" s="491" t="s">
        <v>257</v>
      </c>
      <c r="AZ699" s="493">
        <v>308</v>
      </c>
      <c r="BA699" s="491" t="s">
        <v>207</v>
      </c>
      <c r="BB699" s="492">
        <v>5</v>
      </c>
    </row>
    <row r="700" spans="50:54" ht="15" customHeight="1">
      <c r="AX700" s="419" t="str">
        <f t="shared" si="109"/>
        <v>308EPS037</v>
      </c>
      <c r="AY700" s="491" t="s">
        <v>257</v>
      </c>
      <c r="AZ700" s="493">
        <v>308</v>
      </c>
      <c r="BA700" s="491" t="s">
        <v>203</v>
      </c>
      <c r="BB700" s="492">
        <v>5254</v>
      </c>
    </row>
    <row r="701" spans="50:54" ht="15" customHeight="1">
      <c r="AX701" s="419" t="str">
        <f t="shared" si="109"/>
        <v>308EPS040</v>
      </c>
      <c r="AY701" s="491" t="s">
        <v>257</v>
      </c>
      <c r="AZ701" s="493">
        <v>308</v>
      </c>
      <c r="BA701" s="491" t="s">
        <v>891</v>
      </c>
      <c r="BB701" s="492">
        <v>1019</v>
      </c>
    </row>
    <row r="702" spans="50:54" ht="15" customHeight="1">
      <c r="AX702" s="419" t="str">
        <f t="shared" si="109"/>
        <v>308EPS044</v>
      </c>
      <c r="AY702" s="491" t="s">
        <v>257</v>
      </c>
      <c r="AZ702" s="493">
        <v>308</v>
      </c>
      <c r="BA702" s="491" t="s">
        <v>1071</v>
      </c>
      <c r="BB702" s="492">
        <v>2500</v>
      </c>
    </row>
    <row r="703" spans="50:54" ht="15" customHeight="1">
      <c r="AX703" s="419" t="str">
        <f t="shared" si="109"/>
        <v>308ESSC02</v>
      </c>
      <c r="AY703" s="491" t="s">
        <v>257</v>
      </c>
      <c r="AZ703" s="493">
        <v>308</v>
      </c>
      <c r="BA703" s="491" t="s">
        <v>650</v>
      </c>
      <c r="BB703" s="492">
        <v>1</v>
      </c>
    </row>
    <row r="704" spans="50:54" ht="15" customHeight="1">
      <c r="AX704" s="419" t="str">
        <f t="shared" si="109"/>
        <v>360EAS016</v>
      </c>
      <c r="AY704" s="491" t="s">
        <v>257</v>
      </c>
      <c r="AZ704" s="493">
        <v>360</v>
      </c>
      <c r="BA704" s="491" t="s">
        <v>211</v>
      </c>
      <c r="BB704" s="492">
        <v>363</v>
      </c>
    </row>
    <row r="705" spans="50:54" ht="15" customHeight="1">
      <c r="AX705" s="419" t="str">
        <f t="shared" si="109"/>
        <v>360EPS002</v>
      </c>
      <c r="AY705" s="491" t="s">
        <v>257</v>
      </c>
      <c r="AZ705" s="493">
        <v>360</v>
      </c>
      <c r="BA705" s="491" t="s">
        <v>205</v>
      </c>
      <c r="BB705" s="492">
        <v>35509</v>
      </c>
    </row>
    <row r="706" spans="50:54" ht="15" customHeight="1">
      <c r="AX706" s="419" t="str">
        <f t="shared" si="109"/>
        <v>360EPS005</v>
      </c>
      <c r="AY706" s="491" t="s">
        <v>257</v>
      </c>
      <c r="AZ706" s="493">
        <v>360</v>
      </c>
      <c r="BA706" s="491" t="s">
        <v>208</v>
      </c>
      <c r="BB706" s="492">
        <v>3513</v>
      </c>
    </row>
    <row r="707" spans="50:54" ht="15" customHeight="1">
      <c r="AX707" s="419" t="str">
        <f t="shared" si="109"/>
        <v>360EPS010</v>
      </c>
      <c r="AY707" s="491" t="s">
        <v>257</v>
      </c>
      <c r="AZ707" s="493">
        <v>360</v>
      </c>
      <c r="BA707" s="491" t="s">
        <v>198</v>
      </c>
      <c r="BB707" s="492">
        <v>144897</v>
      </c>
    </row>
    <row r="708" spans="50:54" ht="15" customHeight="1">
      <c r="AX708" s="419" t="str">
        <f t="shared" si="109"/>
        <v>360EPS016</v>
      </c>
      <c r="AY708" s="491" t="s">
        <v>257</v>
      </c>
      <c r="AZ708" s="493">
        <v>360</v>
      </c>
      <c r="BA708" s="491" t="s">
        <v>199</v>
      </c>
      <c r="BB708" s="492">
        <v>22850</v>
      </c>
    </row>
    <row r="709" spans="50:54" ht="15" customHeight="1">
      <c r="AX709" s="419" t="str">
        <f t="shared" si="109"/>
        <v>360EPS018</v>
      </c>
      <c r="AY709" s="491" t="s">
        <v>257</v>
      </c>
      <c r="AZ709" s="493">
        <v>360</v>
      </c>
      <c r="BA709" s="491" t="s">
        <v>179</v>
      </c>
      <c r="BB709" s="492">
        <v>951</v>
      </c>
    </row>
    <row r="710" spans="50:54" ht="15" customHeight="1">
      <c r="AX710" s="419" t="str">
        <f t="shared" si="109"/>
        <v>360EPS023</v>
      </c>
      <c r="AY710" s="491" t="s">
        <v>257</v>
      </c>
      <c r="AZ710" s="493">
        <v>360</v>
      </c>
      <c r="BA710" s="491" t="s">
        <v>207</v>
      </c>
      <c r="BB710" s="492">
        <v>4436</v>
      </c>
    </row>
    <row r="711" spans="50:54" ht="15" customHeight="1">
      <c r="AX711" s="419" t="str">
        <f t="shared" si="109"/>
        <v>360EPS037</v>
      </c>
      <c r="AY711" s="491" t="s">
        <v>257</v>
      </c>
      <c r="AZ711" s="493">
        <v>360</v>
      </c>
      <c r="BA711" s="491" t="s">
        <v>203</v>
      </c>
      <c r="BB711" s="492">
        <v>25791</v>
      </c>
    </row>
    <row r="712" spans="50:54" ht="15" customHeight="1">
      <c r="AX712" s="419" t="str">
        <f t="shared" ref="AX712:AX774" si="110">CONCATENATE(AZ712,BA712)</f>
        <v>360EPS040</v>
      </c>
      <c r="AY712" s="491" t="s">
        <v>257</v>
      </c>
      <c r="AZ712" s="493">
        <v>360</v>
      </c>
      <c r="BA712" s="491" t="s">
        <v>891</v>
      </c>
      <c r="BB712" s="492">
        <v>3404</v>
      </c>
    </row>
    <row r="713" spans="50:54" ht="15" customHeight="1">
      <c r="AX713" s="419" t="str">
        <f t="shared" si="110"/>
        <v>360EPS044</v>
      </c>
      <c r="AY713" s="491" t="s">
        <v>257</v>
      </c>
      <c r="AZ713" s="493">
        <v>360</v>
      </c>
      <c r="BA713" s="491" t="s">
        <v>1071</v>
      </c>
      <c r="BB713" s="492">
        <v>22586</v>
      </c>
    </row>
    <row r="714" spans="50:54" ht="15" customHeight="1">
      <c r="AX714" s="419" t="str">
        <f t="shared" si="110"/>
        <v>360ESSC02</v>
      </c>
      <c r="AY714" s="491" t="s">
        <v>257</v>
      </c>
      <c r="AZ714" s="493">
        <v>360</v>
      </c>
      <c r="BA714" s="491" t="s">
        <v>650</v>
      </c>
      <c r="BB714" s="492">
        <v>23</v>
      </c>
    </row>
    <row r="715" spans="50:54" ht="15" customHeight="1">
      <c r="AX715" s="419" t="str">
        <f t="shared" si="110"/>
        <v>360ESSC62</v>
      </c>
      <c r="AY715" s="491" t="s">
        <v>257</v>
      </c>
      <c r="AZ715" s="493">
        <v>360</v>
      </c>
      <c r="BA715" s="491" t="s">
        <v>654</v>
      </c>
      <c r="BB715" s="492">
        <v>2</v>
      </c>
    </row>
    <row r="716" spans="50:54" ht="15" customHeight="1">
      <c r="AX716" s="419" t="str">
        <f t="shared" si="110"/>
        <v>380EAS016</v>
      </c>
      <c r="AY716" s="491" t="s">
        <v>257</v>
      </c>
      <c r="AZ716" s="493">
        <v>380</v>
      </c>
      <c r="BA716" s="491" t="s">
        <v>211</v>
      </c>
      <c r="BB716" s="492">
        <v>127</v>
      </c>
    </row>
    <row r="717" spans="50:54" ht="15" customHeight="1">
      <c r="AX717" s="419" t="str">
        <f t="shared" si="110"/>
        <v>380EPS005</v>
      </c>
      <c r="AY717" s="491" t="s">
        <v>257</v>
      </c>
      <c r="AZ717" s="493">
        <v>380</v>
      </c>
      <c r="BA717" s="491" t="s">
        <v>208</v>
      </c>
      <c r="BB717" s="492">
        <v>427</v>
      </c>
    </row>
    <row r="718" spans="50:54" ht="15" customHeight="1">
      <c r="AX718" s="419" t="str">
        <f t="shared" si="110"/>
        <v>380EPS016</v>
      </c>
      <c r="AY718" s="491" t="s">
        <v>257</v>
      </c>
      <c r="AZ718" s="493">
        <v>380</v>
      </c>
      <c r="BA718" s="491" t="s">
        <v>199</v>
      </c>
      <c r="BB718" s="492">
        <v>3</v>
      </c>
    </row>
    <row r="719" spans="50:54" ht="15" customHeight="1">
      <c r="AX719" s="419" t="str">
        <f t="shared" si="110"/>
        <v>380EPS018</v>
      </c>
      <c r="AY719" s="491" t="s">
        <v>257</v>
      </c>
      <c r="AZ719" s="493">
        <v>380</v>
      </c>
      <c r="BA719" s="491" t="s">
        <v>179</v>
      </c>
      <c r="BB719" s="492">
        <v>4</v>
      </c>
    </row>
    <row r="720" spans="50:54" ht="15" customHeight="1">
      <c r="AX720" s="419" t="str">
        <f t="shared" si="110"/>
        <v>380EPS023</v>
      </c>
      <c r="AY720" s="491" t="s">
        <v>257</v>
      </c>
      <c r="AZ720" s="493">
        <v>380</v>
      </c>
      <c r="BA720" s="491" t="s">
        <v>207</v>
      </c>
      <c r="BB720" s="492">
        <v>16</v>
      </c>
    </row>
    <row r="721" spans="50:54" ht="15" customHeight="1">
      <c r="AX721" s="419" t="str">
        <f t="shared" si="110"/>
        <v>380EPS037</v>
      </c>
      <c r="AY721" s="491" t="s">
        <v>257</v>
      </c>
      <c r="AZ721" s="493">
        <v>380</v>
      </c>
      <c r="BA721" s="491" t="s">
        <v>203</v>
      </c>
      <c r="BB721" s="492">
        <v>5831</v>
      </c>
    </row>
    <row r="722" spans="50:54" ht="15" customHeight="1">
      <c r="AX722" s="419" t="str">
        <f t="shared" si="110"/>
        <v>380EPS040</v>
      </c>
      <c r="AY722" s="491" t="s">
        <v>257</v>
      </c>
      <c r="AZ722" s="493">
        <v>380</v>
      </c>
      <c r="BA722" s="491" t="s">
        <v>891</v>
      </c>
      <c r="BB722" s="492">
        <v>782</v>
      </c>
    </row>
    <row r="723" spans="50:54" ht="15" customHeight="1">
      <c r="AX723" s="419" t="str">
        <f t="shared" si="110"/>
        <v>380EPS044</v>
      </c>
      <c r="AY723" s="491" t="s">
        <v>257</v>
      </c>
      <c r="AZ723" s="493">
        <v>380</v>
      </c>
      <c r="BA723" s="491" t="s">
        <v>1071</v>
      </c>
      <c r="BB723" s="492">
        <v>1496</v>
      </c>
    </row>
    <row r="724" spans="50:54" ht="15" customHeight="1">
      <c r="AX724" s="419" t="str">
        <f t="shared" si="110"/>
        <v>380ESSC02</v>
      </c>
      <c r="AY724" s="491" t="s">
        <v>257</v>
      </c>
      <c r="AZ724" s="493">
        <v>380</v>
      </c>
      <c r="BA724" s="491" t="s">
        <v>650</v>
      </c>
      <c r="BB724" s="492">
        <v>2</v>
      </c>
    </row>
    <row r="725" spans="50:54" ht="15" customHeight="1">
      <c r="AX725" s="419" t="str">
        <f t="shared" si="110"/>
        <v>631EAS016</v>
      </c>
      <c r="AY725" s="491" t="s">
        <v>257</v>
      </c>
      <c r="AZ725" s="493">
        <v>631</v>
      </c>
      <c r="BA725" s="491" t="s">
        <v>211</v>
      </c>
      <c r="BB725" s="492">
        <v>181</v>
      </c>
    </row>
    <row r="726" spans="50:54" ht="15" customHeight="1">
      <c r="AX726" s="419" t="str">
        <f t="shared" si="110"/>
        <v>631EPS005</v>
      </c>
      <c r="AY726" s="491" t="s">
        <v>257</v>
      </c>
      <c r="AZ726" s="493">
        <v>631</v>
      </c>
      <c r="BA726" s="491" t="s">
        <v>208</v>
      </c>
      <c r="BB726" s="492">
        <v>1345</v>
      </c>
    </row>
    <row r="727" spans="50:54" ht="15" customHeight="1">
      <c r="AX727" s="419" t="str">
        <f t="shared" si="110"/>
        <v>631EPS010</v>
      </c>
      <c r="AY727" s="491" t="s">
        <v>257</v>
      </c>
      <c r="AZ727" s="493">
        <v>631</v>
      </c>
      <c r="BA727" s="491" t="s">
        <v>198</v>
      </c>
      <c r="BB727" s="492">
        <v>38433</v>
      </c>
    </row>
    <row r="728" spans="50:54" ht="15" customHeight="1">
      <c r="AX728" s="419" t="str">
        <f t="shared" si="110"/>
        <v>631EPS016</v>
      </c>
      <c r="AY728" s="491" t="s">
        <v>257</v>
      </c>
      <c r="AZ728" s="493">
        <v>631</v>
      </c>
      <c r="BA728" s="491" t="s">
        <v>199</v>
      </c>
      <c r="BB728" s="492">
        <v>5669</v>
      </c>
    </row>
    <row r="729" spans="50:54" ht="15" customHeight="1">
      <c r="AX729" s="419" t="str">
        <f t="shared" si="110"/>
        <v>631EPS018</v>
      </c>
      <c r="AY729" s="491" t="s">
        <v>257</v>
      </c>
      <c r="AZ729" s="493">
        <v>631</v>
      </c>
      <c r="BA729" s="491" t="s">
        <v>179</v>
      </c>
      <c r="BB729" s="492">
        <v>2</v>
      </c>
    </row>
    <row r="730" spans="50:54" ht="15" customHeight="1">
      <c r="AX730" s="419" t="str">
        <f t="shared" si="110"/>
        <v>631EPS023</v>
      </c>
      <c r="AY730" s="491" t="s">
        <v>257</v>
      </c>
      <c r="AZ730" s="493">
        <v>631</v>
      </c>
      <c r="BA730" s="491" t="s">
        <v>207</v>
      </c>
      <c r="BB730" s="492">
        <v>21</v>
      </c>
    </row>
    <row r="731" spans="50:54" ht="15" customHeight="1">
      <c r="AX731" s="419" t="str">
        <f t="shared" si="110"/>
        <v>631EPS037</v>
      </c>
      <c r="AY731" s="491" t="s">
        <v>257</v>
      </c>
      <c r="AZ731" s="493">
        <v>631</v>
      </c>
      <c r="BA731" s="491" t="s">
        <v>203</v>
      </c>
      <c r="BB731" s="492">
        <v>3679</v>
      </c>
    </row>
    <row r="732" spans="50:54" ht="15" customHeight="1">
      <c r="AX732" s="419" t="str">
        <f t="shared" si="110"/>
        <v>631EPS040</v>
      </c>
      <c r="AY732" s="491" t="s">
        <v>257</v>
      </c>
      <c r="AZ732" s="493">
        <v>631</v>
      </c>
      <c r="BA732" s="491" t="s">
        <v>891</v>
      </c>
      <c r="BB732" s="492">
        <v>648</v>
      </c>
    </row>
    <row r="733" spans="50:54" ht="15" customHeight="1">
      <c r="AX733" s="419" t="str">
        <f t="shared" si="110"/>
        <v>631EPS044</v>
      </c>
      <c r="AY733" s="491" t="s">
        <v>257</v>
      </c>
      <c r="AZ733" s="493">
        <v>631</v>
      </c>
      <c r="BA733" s="491" t="s">
        <v>1071</v>
      </c>
      <c r="BB733" s="492">
        <v>2294</v>
      </c>
    </row>
    <row r="734" spans="50:54" ht="15" customHeight="1">
      <c r="AX734" s="419" t="str">
        <f t="shared" si="110"/>
        <v>631ESSC02</v>
      </c>
      <c r="AY734" s="491" t="s">
        <v>257</v>
      </c>
      <c r="AZ734" s="493">
        <v>631</v>
      </c>
      <c r="BA734" s="491" t="s">
        <v>650</v>
      </c>
      <c r="BB734" s="492">
        <v>2</v>
      </c>
    </row>
    <row r="735" spans="50:54" ht="15" customHeight="1">
      <c r="AX735" s="419" t="str">
        <f t="shared" si="110"/>
        <v/>
      </c>
      <c r="AY735" s="473"/>
      <c r="AZ735" s="475"/>
      <c r="BA735" s="473"/>
      <c r="BB735" s="474"/>
    </row>
    <row r="736" spans="50:54" ht="15" customHeight="1">
      <c r="AX736" s="419" t="str">
        <f t="shared" si="110"/>
        <v/>
      </c>
      <c r="AY736" s="473"/>
      <c r="AZ736" s="475"/>
      <c r="BA736" s="473"/>
      <c r="BB736" s="474"/>
    </row>
    <row r="737" spans="50:54" ht="15" customHeight="1">
      <c r="AX737" s="419" t="str">
        <f t="shared" si="110"/>
        <v/>
      </c>
      <c r="AY737" s="473"/>
      <c r="AZ737" s="475"/>
      <c r="BA737" s="473"/>
      <c r="BB737" s="474"/>
    </row>
    <row r="738" spans="50:54" ht="15" customHeight="1">
      <c r="AX738" s="419" t="str">
        <f t="shared" si="110"/>
        <v/>
      </c>
      <c r="AY738" s="473"/>
      <c r="AZ738" s="475"/>
      <c r="BA738" s="473"/>
      <c r="BB738" s="474"/>
    </row>
    <row r="739" spans="50:54" ht="15" customHeight="1">
      <c r="AX739" s="419" t="str">
        <f t="shared" si="110"/>
        <v/>
      </c>
      <c r="AY739" s="473"/>
      <c r="AZ739" s="475"/>
      <c r="BA739" s="473"/>
      <c r="BB739" s="474"/>
    </row>
    <row r="740" spans="50:54" ht="15" customHeight="1">
      <c r="AX740" s="419" t="str">
        <f t="shared" si="110"/>
        <v/>
      </c>
      <c r="AY740" s="473"/>
      <c r="AZ740" s="475"/>
      <c r="BA740" s="473"/>
      <c r="BB740" s="474"/>
    </row>
    <row r="741" spans="50:54" ht="15" customHeight="1">
      <c r="AX741" s="419" t="str">
        <f t="shared" si="110"/>
        <v/>
      </c>
      <c r="AY741" s="473"/>
      <c r="AZ741" s="475"/>
      <c r="BA741" s="473"/>
      <c r="BB741" s="474"/>
    </row>
    <row r="742" spans="50:54" ht="15" customHeight="1">
      <c r="AX742" s="419" t="str">
        <f t="shared" si="110"/>
        <v/>
      </c>
      <c r="AY742" s="473"/>
      <c r="AZ742" s="475"/>
      <c r="BA742" s="473"/>
      <c r="BB742" s="474"/>
    </row>
    <row r="743" spans="50:54" ht="15" customHeight="1">
      <c r="AX743" s="419" t="str">
        <f t="shared" si="110"/>
        <v/>
      </c>
      <c r="AY743" s="473"/>
      <c r="AZ743" s="475"/>
      <c r="BA743" s="473"/>
      <c r="BB743" s="474"/>
    </row>
    <row r="744" spans="50:54" ht="15" customHeight="1">
      <c r="AX744" s="419" t="str">
        <f t="shared" si="110"/>
        <v/>
      </c>
      <c r="AY744" s="473"/>
      <c r="AZ744" s="475"/>
      <c r="BA744" s="473"/>
      <c r="BB744" s="474"/>
    </row>
    <row r="745" spans="50:54" ht="15" customHeight="1">
      <c r="AX745" s="419" t="str">
        <f t="shared" si="110"/>
        <v/>
      </c>
      <c r="AY745" s="473"/>
      <c r="AZ745" s="475"/>
      <c r="BA745" s="473"/>
      <c r="BB745" s="474"/>
    </row>
    <row r="746" spans="50:54" ht="15" customHeight="1">
      <c r="AX746" s="419" t="str">
        <f t="shared" si="110"/>
        <v/>
      </c>
      <c r="AY746" s="473"/>
      <c r="AZ746" s="475"/>
      <c r="BA746" s="473"/>
      <c r="BB746" s="474"/>
    </row>
    <row r="747" spans="50:54" ht="15" customHeight="1">
      <c r="AX747" s="419" t="str">
        <f t="shared" si="110"/>
        <v/>
      </c>
      <c r="AY747" s="473"/>
      <c r="AZ747" s="475"/>
      <c r="BA747" s="473"/>
      <c r="BB747" s="474"/>
    </row>
    <row r="748" spans="50:54" ht="15" customHeight="1">
      <c r="AX748" s="419" t="str">
        <f t="shared" si="110"/>
        <v/>
      </c>
      <c r="AY748" s="473"/>
      <c r="AZ748" s="475"/>
      <c r="BA748" s="473"/>
      <c r="BB748" s="474"/>
    </row>
    <row r="749" spans="50:54" ht="15" customHeight="1">
      <c r="AX749" s="419" t="str">
        <f t="shared" si="110"/>
        <v/>
      </c>
      <c r="AY749" s="473"/>
      <c r="AZ749" s="475"/>
      <c r="BA749" s="473"/>
      <c r="BB749" s="474"/>
    </row>
    <row r="750" spans="50:54" ht="15" customHeight="1">
      <c r="AX750" s="419" t="str">
        <f t="shared" si="110"/>
        <v/>
      </c>
      <c r="AY750" s="473"/>
      <c r="AZ750" s="473"/>
      <c r="BA750" s="473"/>
      <c r="BB750" s="474"/>
    </row>
    <row r="751" spans="50:54" ht="15" customHeight="1">
      <c r="AX751" s="419" t="str">
        <f t="shared" si="110"/>
        <v/>
      </c>
      <c r="AY751" s="473"/>
      <c r="AZ751" s="473"/>
      <c r="BA751" s="473"/>
      <c r="BB751" s="474"/>
    </row>
    <row r="752" spans="50:54" ht="15" customHeight="1">
      <c r="AX752" s="419" t="str">
        <f t="shared" si="110"/>
        <v/>
      </c>
      <c r="AY752" s="473"/>
      <c r="AZ752" s="473"/>
      <c r="BA752" s="473"/>
      <c r="BB752" s="474"/>
    </row>
    <row r="753" spans="50:54" ht="15" customHeight="1">
      <c r="AX753" s="419" t="str">
        <f t="shared" si="110"/>
        <v/>
      </c>
      <c r="AY753" s="473"/>
      <c r="AZ753" s="473"/>
      <c r="BA753" s="473"/>
      <c r="BB753" s="474"/>
    </row>
    <row r="754" spans="50:54" ht="15" customHeight="1">
      <c r="AX754" s="419" t="str">
        <f t="shared" si="110"/>
        <v/>
      </c>
      <c r="AY754" s="473"/>
      <c r="AZ754" s="473"/>
      <c r="BA754" s="473"/>
      <c r="BB754" s="474"/>
    </row>
    <row r="755" spans="50:54" ht="15" customHeight="1">
      <c r="AX755" s="419" t="str">
        <f t="shared" si="110"/>
        <v/>
      </c>
      <c r="AY755" s="473"/>
      <c r="AZ755" s="473"/>
      <c r="BA755" s="473"/>
      <c r="BB755" s="474"/>
    </row>
    <row r="756" spans="50:54" ht="15" customHeight="1">
      <c r="AX756" s="419" t="str">
        <f t="shared" si="110"/>
        <v/>
      </c>
      <c r="AY756" s="473"/>
      <c r="AZ756" s="473"/>
      <c r="BA756" s="473"/>
      <c r="BB756" s="474"/>
    </row>
    <row r="757" spans="50:54" ht="15" customHeight="1">
      <c r="AX757" s="419" t="str">
        <f t="shared" si="110"/>
        <v/>
      </c>
      <c r="AY757" s="473"/>
      <c r="AZ757" s="473"/>
      <c r="BA757" s="473"/>
      <c r="BB757" s="474"/>
    </row>
    <row r="758" spans="50:54" ht="15" customHeight="1">
      <c r="AX758" s="419" t="str">
        <f t="shared" si="110"/>
        <v/>
      </c>
      <c r="AY758" s="473"/>
      <c r="AZ758" s="473"/>
      <c r="BA758" s="473"/>
      <c r="BB758" s="474"/>
    </row>
    <row r="759" spans="50:54" ht="15" customHeight="1">
      <c r="AX759" s="419" t="str">
        <f t="shared" si="110"/>
        <v/>
      </c>
      <c r="AY759" s="473"/>
      <c r="AZ759" s="473"/>
      <c r="BA759" s="473"/>
      <c r="BB759" s="474"/>
    </row>
    <row r="760" spans="50:54" ht="15" customHeight="1">
      <c r="AX760" s="419" t="str">
        <f t="shared" si="110"/>
        <v/>
      </c>
      <c r="AY760" s="473"/>
      <c r="AZ760" s="473"/>
      <c r="BA760" s="473"/>
      <c r="BB760" s="474"/>
    </row>
    <row r="761" spans="50:54" ht="15" customHeight="1">
      <c r="AX761" s="419" t="str">
        <f t="shared" si="110"/>
        <v/>
      </c>
      <c r="AY761" s="473"/>
      <c r="AZ761" s="473"/>
      <c r="BA761" s="473"/>
      <c r="BB761" s="474"/>
    </row>
    <row r="762" spans="50:54" ht="15" customHeight="1">
      <c r="AX762" s="419" t="str">
        <f t="shared" si="110"/>
        <v/>
      </c>
      <c r="AY762" s="473"/>
      <c r="AZ762" s="473"/>
      <c r="BA762" s="473"/>
      <c r="BB762" s="474"/>
    </row>
    <row r="763" spans="50:54" ht="15" customHeight="1">
      <c r="AX763" s="419" t="str">
        <f t="shared" si="110"/>
        <v/>
      </c>
      <c r="AY763" s="473"/>
      <c r="AZ763" s="473"/>
      <c r="BA763" s="473"/>
      <c r="BB763" s="474"/>
    </row>
    <row r="764" spans="50:54" ht="15" customHeight="1">
      <c r="AX764" s="419" t="str">
        <f t="shared" si="110"/>
        <v/>
      </c>
      <c r="AY764" s="473"/>
      <c r="AZ764" s="473"/>
      <c r="BA764" s="473"/>
      <c r="BB764" s="474"/>
    </row>
    <row r="765" spans="50:54" ht="15" customHeight="1">
      <c r="AX765" s="419" t="str">
        <f t="shared" si="110"/>
        <v/>
      </c>
      <c r="AY765" s="473"/>
      <c r="AZ765" s="473"/>
      <c r="BA765" s="473"/>
      <c r="BB765" s="474"/>
    </row>
    <row r="766" spans="50:54" ht="15" customHeight="1">
      <c r="AX766" s="419" t="str">
        <f t="shared" si="110"/>
        <v/>
      </c>
      <c r="AY766" s="473"/>
      <c r="AZ766" s="473"/>
      <c r="BA766" s="473"/>
      <c r="BB766" s="474"/>
    </row>
    <row r="767" spans="50:54" ht="15" customHeight="1">
      <c r="AX767" s="419" t="str">
        <f t="shared" si="110"/>
        <v/>
      </c>
      <c r="AY767" s="473"/>
      <c r="AZ767" s="473"/>
      <c r="BA767" s="473"/>
      <c r="BB767" s="474"/>
    </row>
    <row r="768" spans="50:54" ht="15" customHeight="1">
      <c r="AX768" s="419" t="str">
        <f t="shared" si="110"/>
        <v/>
      </c>
      <c r="AY768" s="473"/>
      <c r="AZ768" s="473"/>
      <c r="BA768" s="473"/>
      <c r="BB768" s="474"/>
    </row>
    <row r="769" spans="50:54" ht="15" customHeight="1">
      <c r="AX769" s="419" t="str">
        <f t="shared" si="110"/>
        <v/>
      </c>
      <c r="AY769" s="473"/>
      <c r="AZ769" s="473"/>
      <c r="BA769" s="473"/>
      <c r="BB769" s="474"/>
    </row>
    <row r="770" spans="50:54" ht="15" customHeight="1">
      <c r="AX770" s="419" t="str">
        <f t="shared" si="110"/>
        <v/>
      </c>
      <c r="AY770" s="473"/>
      <c r="AZ770" s="473"/>
      <c r="BA770" s="473"/>
      <c r="BB770" s="474"/>
    </row>
    <row r="771" spans="50:54" ht="15" customHeight="1">
      <c r="AX771" s="419" t="str">
        <f t="shared" si="110"/>
        <v/>
      </c>
      <c r="AY771" s="473"/>
      <c r="AZ771" s="473"/>
      <c r="BA771" s="473"/>
      <c r="BB771" s="474"/>
    </row>
    <row r="772" spans="50:54" ht="15" customHeight="1">
      <c r="AX772" s="419" t="str">
        <f t="shared" si="110"/>
        <v/>
      </c>
      <c r="AY772" s="473"/>
      <c r="AZ772" s="473"/>
      <c r="BA772" s="473"/>
      <c r="BB772" s="474"/>
    </row>
    <row r="773" spans="50:54" ht="15" customHeight="1">
      <c r="AX773" s="419" t="str">
        <f t="shared" si="110"/>
        <v/>
      </c>
      <c r="AY773" s="473"/>
      <c r="AZ773" s="473"/>
      <c r="BA773" s="473"/>
      <c r="BB773" s="474"/>
    </row>
    <row r="774" spans="50:54" ht="15" customHeight="1">
      <c r="AX774" s="419" t="str">
        <f t="shared" si="110"/>
        <v/>
      </c>
      <c r="AY774" s="473"/>
      <c r="AZ774" s="473"/>
      <c r="BA774" s="473"/>
      <c r="BB774" s="474"/>
    </row>
    <row r="775" spans="50:54" ht="15" customHeight="1">
      <c r="AX775" s="419" t="str">
        <f t="shared" ref="AX775:AX837" si="111">CONCATENATE(AZ775,BA775)</f>
        <v/>
      </c>
      <c r="AY775" s="473"/>
      <c r="AZ775" s="473"/>
      <c r="BA775" s="473"/>
      <c r="BB775" s="474"/>
    </row>
    <row r="776" spans="50:54" ht="15" customHeight="1">
      <c r="AX776" s="419" t="str">
        <f t="shared" si="111"/>
        <v/>
      </c>
      <c r="AY776" s="473"/>
      <c r="AZ776" s="473"/>
      <c r="BA776" s="473"/>
      <c r="BB776" s="474"/>
    </row>
    <row r="777" spans="50:54" ht="15" customHeight="1">
      <c r="AX777" s="419" t="str">
        <f t="shared" si="111"/>
        <v/>
      </c>
      <c r="AY777" s="473"/>
      <c r="AZ777" s="473"/>
      <c r="BA777" s="473"/>
      <c r="BB777" s="474"/>
    </row>
    <row r="778" spans="50:54" ht="15" customHeight="1">
      <c r="AX778" s="419" t="str">
        <f t="shared" si="111"/>
        <v/>
      </c>
      <c r="AY778" s="473"/>
      <c r="AZ778" s="473"/>
      <c r="BA778" s="473"/>
      <c r="BB778" s="474"/>
    </row>
    <row r="779" spans="50:54" ht="15" customHeight="1">
      <c r="AX779" s="419" t="str">
        <f t="shared" si="111"/>
        <v/>
      </c>
      <c r="AY779" s="473"/>
      <c r="AZ779" s="473"/>
      <c r="BA779" s="473"/>
      <c r="BB779" s="474"/>
    </row>
    <row r="780" spans="50:54" ht="15" customHeight="1">
      <c r="AX780" s="419" t="str">
        <f t="shared" si="111"/>
        <v/>
      </c>
      <c r="AY780" s="473"/>
      <c r="AZ780" s="473"/>
      <c r="BA780" s="473"/>
      <c r="BB780" s="474"/>
    </row>
    <row r="781" spans="50:54" ht="15" customHeight="1">
      <c r="AX781" s="419" t="str">
        <f t="shared" si="111"/>
        <v/>
      </c>
      <c r="AY781" s="473"/>
      <c r="AZ781" s="473"/>
      <c r="BA781" s="473"/>
      <c r="BB781" s="474"/>
    </row>
    <row r="782" spans="50:54" ht="15" customHeight="1">
      <c r="AX782" s="419" t="str">
        <f t="shared" si="111"/>
        <v/>
      </c>
      <c r="AY782" s="473"/>
      <c r="AZ782" s="473"/>
      <c r="BA782" s="473"/>
      <c r="BB782" s="474"/>
    </row>
    <row r="783" spans="50:54" ht="15" customHeight="1">
      <c r="AX783" s="419" t="str">
        <f t="shared" si="111"/>
        <v/>
      </c>
      <c r="AY783" s="473"/>
      <c r="AZ783" s="473"/>
      <c r="BA783" s="473"/>
      <c r="BB783" s="474"/>
    </row>
    <row r="784" spans="50:54" ht="15" customHeight="1">
      <c r="AX784" s="419" t="str">
        <f t="shared" si="111"/>
        <v/>
      </c>
      <c r="AY784" s="473"/>
      <c r="AZ784" s="473"/>
      <c r="BA784" s="473"/>
      <c r="BB784" s="474"/>
    </row>
    <row r="785" spans="50:54" ht="15" customHeight="1">
      <c r="AX785" s="419" t="str">
        <f t="shared" si="111"/>
        <v/>
      </c>
      <c r="AY785" s="473"/>
      <c r="AZ785" s="473"/>
      <c r="BA785" s="473"/>
      <c r="BB785" s="474"/>
    </row>
    <row r="786" spans="50:54" ht="15" customHeight="1">
      <c r="AX786" s="419" t="str">
        <f t="shared" si="111"/>
        <v/>
      </c>
      <c r="AY786" s="473"/>
      <c r="AZ786" s="473"/>
      <c r="BA786" s="473"/>
      <c r="BB786" s="474"/>
    </row>
    <row r="787" spans="50:54" ht="15" customHeight="1">
      <c r="AX787" s="419" t="str">
        <f t="shared" si="111"/>
        <v/>
      </c>
      <c r="AY787" s="473"/>
      <c r="AZ787" s="473"/>
      <c r="BA787" s="473"/>
      <c r="BB787" s="474"/>
    </row>
    <row r="788" spans="50:54" ht="15" customHeight="1">
      <c r="AX788" s="419" t="str">
        <f t="shared" si="111"/>
        <v/>
      </c>
      <c r="AY788" s="473"/>
      <c r="AZ788" s="473"/>
      <c r="BA788" s="473"/>
      <c r="BB788" s="474"/>
    </row>
    <row r="789" spans="50:54" ht="15" customHeight="1">
      <c r="AX789" s="419" t="str">
        <f t="shared" si="111"/>
        <v/>
      </c>
      <c r="AY789" s="473"/>
      <c r="AZ789" s="473"/>
      <c r="BA789" s="473"/>
      <c r="BB789" s="474"/>
    </row>
    <row r="790" spans="50:54" ht="15" customHeight="1">
      <c r="AX790" s="419" t="str">
        <f t="shared" si="111"/>
        <v/>
      </c>
      <c r="AY790" s="473"/>
      <c r="AZ790" s="473"/>
      <c r="BA790" s="473"/>
      <c r="BB790" s="474"/>
    </row>
    <row r="791" spans="50:54" ht="15" customHeight="1">
      <c r="AX791" s="419" t="str">
        <f t="shared" si="111"/>
        <v/>
      </c>
      <c r="AY791" s="473"/>
      <c r="AZ791" s="473"/>
      <c r="BA791" s="473"/>
      <c r="BB791" s="474"/>
    </row>
    <row r="792" spans="50:54" ht="15" customHeight="1">
      <c r="AX792" s="419" t="str">
        <f t="shared" si="111"/>
        <v/>
      </c>
      <c r="AY792" s="473"/>
      <c r="AZ792" s="473"/>
      <c r="BA792" s="473"/>
      <c r="BB792" s="474"/>
    </row>
    <row r="793" spans="50:54" ht="15" customHeight="1">
      <c r="AX793" s="419" t="str">
        <f t="shared" si="111"/>
        <v/>
      </c>
      <c r="AY793" s="473"/>
      <c r="AZ793" s="473"/>
      <c r="BA793" s="473"/>
      <c r="BB793" s="474"/>
    </row>
    <row r="794" spans="50:54" ht="15" customHeight="1">
      <c r="AX794" s="419" t="str">
        <f t="shared" si="111"/>
        <v/>
      </c>
      <c r="AY794" s="473"/>
      <c r="AZ794" s="473"/>
      <c r="BA794" s="473"/>
      <c r="BB794" s="474"/>
    </row>
    <row r="795" spans="50:54" ht="15" customHeight="1">
      <c r="AX795" s="419" t="str">
        <f t="shared" si="111"/>
        <v/>
      </c>
      <c r="AY795" s="473"/>
      <c r="AZ795" s="473"/>
      <c r="BA795" s="473"/>
      <c r="BB795" s="474"/>
    </row>
    <row r="796" spans="50:54" ht="15" customHeight="1">
      <c r="AX796" s="419" t="str">
        <f t="shared" si="111"/>
        <v/>
      </c>
      <c r="AY796" s="473"/>
      <c r="AZ796" s="473"/>
      <c r="BA796" s="473"/>
      <c r="BB796" s="474"/>
    </row>
    <row r="797" spans="50:54" ht="15" customHeight="1">
      <c r="AX797" s="419" t="str">
        <f t="shared" si="111"/>
        <v/>
      </c>
      <c r="AY797" s="473"/>
      <c r="AZ797" s="473"/>
      <c r="BA797" s="473"/>
      <c r="BB797" s="474"/>
    </row>
    <row r="798" spans="50:54" ht="15" customHeight="1">
      <c r="AX798" s="419" t="str">
        <f t="shared" si="111"/>
        <v/>
      </c>
      <c r="AY798" s="473"/>
      <c r="AZ798" s="473"/>
      <c r="BA798" s="473"/>
      <c r="BB798" s="474"/>
    </row>
    <row r="799" spans="50:54" ht="15" customHeight="1">
      <c r="AX799" s="419" t="str">
        <f t="shared" si="111"/>
        <v/>
      </c>
      <c r="AY799" s="473"/>
      <c r="AZ799" s="473"/>
      <c r="BA799" s="473"/>
      <c r="BB799" s="474"/>
    </row>
    <row r="800" spans="50:54" ht="15" customHeight="1">
      <c r="AX800" s="419" t="str">
        <f t="shared" si="111"/>
        <v/>
      </c>
      <c r="AY800" s="473"/>
      <c r="AZ800" s="473"/>
      <c r="BA800" s="473"/>
      <c r="BB800" s="474"/>
    </row>
    <row r="801" spans="50:54" ht="15" customHeight="1">
      <c r="AX801" s="419" t="str">
        <f t="shared" si="111"/>
        <v/>
      </c>
      <c r="AY801" s="473"/>
      <c r="AZ801" s="473"/>
      <c r="BA801" s="473"/>
      <c r="BB801" s="474"/>
    </row>
    <row r="802" spans="50:54" ht="15" customHeight="1">
      <c r="AX802" s="419" t="str">
        <f t="shared" si="111"/>
        <v/>
      </c>
      <c r="AY802" s="473"/>
      <c r="AZ802" s="473"/>
      <c r="BA802" s="473"/>
      <c r="BB802" s="474"/>
    </row>
    <row r="803" spans="50:54" ht="15" customHeight="1">
      <c r="AX803" s="419" t="str">
        <f t="shared" si="111"/>
        <v/>
      </c>
      <c r="AY803" s="473"/>
      <c r="AZ803" s="473"/>
      <c r="BA803" s="473"/>
      <c r="BB803" s="474"/>
    </row>
    <row r="804" spans="50:54" ht="15" customHeight="1">
      <c r="AX804" s="419" t="str">
        <f t="shared" si="111"/>
        <v/>
      </c>
      <c r="AY804" s="473"/>
      <c r="AZ804" s="473"/>
      <c r="BA804" s="473"/>
      <c r="BB804" s="474"/>
    </row>
    <row r="805" spans="50:54" ht="15" customHeight="1">
      <c r="AX805" s="419" t="str">
        <f t="shared" si="111"/>
        <v/>
      </c>
      <c r="AY805" s="473"/>
      <c r="AZ805" s="473"/>
      <c r="BA805" s="473"/>
      <c r="BB805" s="474"/>
    </row>
    <row r="806" spans="50:54" ht="15" customHeight="1">
      <c r="AX806" s="419" t="str">
        <f t="shared" si="111"/>
        <v/>
      </c>
      <c r="AY806" s="473"/>
      <c r="AZ806" s="473"/>
      <c r="BA806" s="473"/>
      <c r="BB806" s="474"/>
    </row>
    <row r="807" spans="50:54" ht="15" customHeight="1">
      <c r="AX807" s="419" t="str">
        <f t="shared" si="111"/>
        <v/>
      </c>
      <c r="AY807" s="473"/>
      <c r="AZ807" s="473"/>
      <c r="BA807" s="473"/>
      <c r="BB807" s="474"/>
    </row>
    <row r="808" spans="50:54" ht="15" customHeight="1">
      <c r="AX808" s="419" t="str">
        <f t="shared" si="111"/>
        <v/>
      </c>
      <c r="AY808" s="473"/>
      <c r="AZ808" s="473"/>
      <c r="BA808" s="473"/>
      <c r="BB808" s="474"/>
    </row>
    <row r="809" spans="50:54" ht="15" customHeight="1">
      <c r="AX809" s="419" t="str">
        <f t="shared" si="111"/>
        <v/>
      </c>
      <c r="AY809" s="473"/>
      <c r="AZ809" s="473"/>
      <c r="BA809" s="473"/>
      <c r="BB809" s="474"/>
    </row>
    <row r="810" spans="50:54" ht="15" customHeight="1">
      <c r="AX810" s="419" t="str">
        <f t="shared" si="111"/>
        <v/>
      </c>
      <c r="AY810" s="473"/>
      <c r="AZ810" s="473"/>
      <c r="BA810" s="473"/>
      <c r="BB810" s="474"/>
    </row>
    <row r="811" spans="50:54" ht="15" customHeight="1">
      <c r="AX811" s="419" t="str">
        <f t="shared" si="111"/>
        <v/>
      </c>
      <c r="AY811" s="473"/>
      <c r="AZ811" s="473"/>
      <c r="BA811" s="473"/>
      <c r="BB811" s="474"/>
    </row>
    <row r="812" spans="50:54" ht="15" customHeight="1">
      <c r="AX812" s="419" t="str">
        <f t="shared" si="111"/>
        <v/>
      </c>
      <c r="AY812" s="473"/>
      <c r="AZ812" s="473"/>
      <c r="BA812" s="473"/>
      <c r="BB812" s="474"/>
    </row>
    <row r="813" spans="50:54" ht="15" customHeight="1">
      <c r="AX813" s="419" t="str">
        <f t="shared" si="111"/>
        <v/>
      </c>
      <c r="AY813" s="473"/>
      <c r="AZ813" s="473"/>
      <c r="BA813" s="473"/>
      <c r="BB813" s="474"/>
    </row>
    <row r="814" spans="50:54" ht="15" customHeight="1">
      <c r="AX814" s="419" t="str">
        <f t="shared" si="111"/>
        <v/>
      </c>
      <c r="AY814" s="473"/>
      <c r="AZ814" s="473"/>
      <c r="BA814" s="473"/>
      <c r="BB814" s="474"/>
    </row>
    <row r="815" spans="50:54" ht="15" customHeight="1">
      <c r="AX815" s="419" t="str">
        <f t="shared" si="111"/>
        <v/>
      </c>
      <c r="AY815" s="473"/>
      <c r="AZ815" s="473"/>
      <c r="BA815" s="473"/>
      <c r="BB815" s="474"/>
    </row>
    <row r="816" spans="50:54" ht="15" customHeight="1">
      <c r="AX816" s="419" t="str">
        <f t="shared" si="111"/>
        <v/>
      </c>
      <c r="AY816" s="473"/>
      <c r="AZ816" s="473"/>
      <c r="BA816" s="473"/>
      <c r="BB816" s="474"/>
    </row>
    <row r="817" spans="50:54" ht="15" customHeight="1">
      <c r="AX817" s="419" t="str">
        <f t="shared" si="111"/>
        <v/>
      </c>
      <c r="AY817" s="473"/>
      <c r="AZ817" s="473"/>
      <c r="BA817" s="473"/>
      <c r="BB817" s="474"/>
    </row>
    <row r="818" spans="50:54" ht="15" customHeight="1">
      <c r="AX818" s="419" t="str">
        <f t="shared" si="111"/>
        <v/>
      </c>
      <c r="AY818" s="473"/>
      <c r="AZ818" s="473"/>
      <c r="BA818" s="473"/>
      <c r="BB818" s="474"/>
    </row>
    <row r="819" spans="50:54" ht="15" customHeight="1">
      <c r="AX819" s="419" t="str">
        <f t="shared" si="111"/>
        <v/>
      </c>
      <c r="AY819" s="473"/>
      <c r="AZ819" s="473"/>
      <c r="BA819" s="473"/>
      <c r="BB819" s="474"/>
    </row>
    <row r="820" spans="50:54" ht="15" customHeight="1">
      <c r="AX820" s="419" t="str">
        <f t="shared" si="111"/>
        <v/>
      </c>
      <c r="AY820" s="473"/>
      <c r="AZ820" s="473"/>
      <c r="BA820" s="473"/>
      <c r="BB820" s="474"/>
    </row>
    <row r="821" spans="50:54" ht="15" customHeight="1">
      <c r="AX821" s="419" t="str">
        <f t="shared" si="111"/>
        <v/>
      </c>
      <c r="AY821" s="473"/>
      <c r="AZ821" s="473"/>
      <c r="BA821" s="473"/>
      <c r="BB821" s="474"/>
    </row>
    <row r="822" spans="50:54" ht="15" customHeight="1">
      <c r="AX822" s="419" t="str">
        <f t="shared" si="111"/>
        <v/>
      </c>
      <c r="AY822" s="473"/>
      <c r="AZ822" s="473"/>
      <c r="BA822" s="473"/>
      <c r="BB822" s="474"/>
    </row>
    <row r="823" spans="50:54" ht="15" customHeight="1">
      <c r="AX823" s="419" t="str">
        <f t="shared" si="111"/>
        <v/>
      </c>
      <c r="AY823" s="473"/>
      <c r="AZ823" s="473"/>
      <c r="BA823" s="473"/>
      <c r="BB823" s="474"/>
    </row>
    <row r="824" spans="50:54" ht="15" customHeight="1">
      <c r="AX824" s="419" t="str">
        <f t="shared" si="111"/>
        <v/>
      </c>
      <c r="AY824" s="473"/>
      <c r="AZ824" s="473"/>
      <c r="BA824" s="473"/>
      <c r="BB824" s="474"/>
    </row>
    <row r="825" spans="50:54" ht="15" customHeight="1">
      <c r="AX825" s="419" t="str">
        <f t="shared" si="111"/>
        <v/>
      </c>
      <c r="AY825" s="473"/>
      <c r="AZ825" s="473"/>
      <c r="BA825" s="473"/>
      <c r="BB825" s="474"/>
    </row>
    <row r="826" spans="50:54" ht="15" customHeight="1">
      <c r="AX826" s="419" t="str">
        <f t="shared" si="111"/>
        <v/>
      </c>
      <c r="AY826" s="473"/>
      <c r="AZ826" s="473"/>
      <c r="BA826" s="473"/>
      <c r="BB826" s="474"/>
    </row>
    <row r="827" spans="50:54" ht="15" customHeight="1">
      <c r="AX827" s="419" t="str">
        <f t="shared" si="111"/>
        <v/>
      </c>
      <c r="AY827" s="473"/>
      <c r="AZ827" s="473"/>
      <c r="BA827" s="473"/>
      <c r="BB827" s="474"/>
    </row>
    <row r="828" spans="50:54" ht="15" customHeight="1">
      <c r="AX828" s="419" t="str">
        <f t="shared" si="111"/>
        <v/>
      </c>
      <c r="AY828" s="473"/>
      <c r="AZ828" s="473"/>
      <c r="BA828" s="473"/>
      <c r="BB828" s="474"/>
    </row>
    <row r="829" spans="50:54" ht="15" customHeight="1">
      <c r="AX829" s="419" t="str">
        <f t="shared" si="111"/>
        <v/>
      </c>
      <c r="AY829" s="473"/>
      <c r="AZ829" s="473"/>
      <c r="BA829" s="473"/>
      <c r="BB829" s="474"/>
    </row>
    <row r="830" spans="50:54" ht="15" customHeight="1">
      <c r="AX830" s="419" t="str">
        <f t="shared" si="111"/>
        <v/>
      </c>
      <c r="AY830" s="473"/>
      <c r="AZ830" s="473"/>
      <c r="BA830" s="473"/>
      <c r="BB830" s="474"/>
    </row>
    <row r="831" spans="50:54" ht="15" customHeight="1">
      <c r="AX831" s="419" t="str">
        <f t="shared" si="111"/>
        <v/>
      </c>
      <c r="AY831" s="473"/>
      <c r="AZ831" s="473"/>
      <c r="BA831" s="473"/>
      <c r="BB831" s="474"/>
    </row>
    <row r="832" spans="50:54" ht="15" customHeight="1">
      <c r="AX832" s="419" t="str">
        <f t="shared" si="111"/>
        <v/>
      </c>
      <c r="AY832" s="473"/>
      <c r="AZ832" s="473"/>
      <c r="BA832" s="473"/>
      <c r="BB832" s="474"/>
    </row>
    <row r="833" spans="50:54" ht="15" customHeight="1">
      <c r="AX833" s="419" t="str">
        <f t="shared" si="111"/>
        <v/>
      </c>
      <c r="AY833" s="473"/>
      <c r="AZ833" s="473"/>
      <c r="BA833" s="473"/>
      <c r="BB833" s="474"/>
    </row>
    <row r="834" spans="50:54" ht="15" customHeight="1">
      <c r="AX834" s="419" t="str">
        <f t="shared" si="111"/>
        <v/>
      </c>
      <c r="AY834" s="473"/>
      <c r="AZ834" s="473"/>
      <c r="BA834" s="473"/>
      <c r="BB834" s="474"/>
    </row>
    <row r="835" spans="50:54" ht="15" customHeight="1">
      <c r="AX835" s="419" t="str">
        <f t="shared" si="111"/>
        <v/>
      </c>
      <c r="AY835" s="473"/>
      <c r="AZ835" s="473"/>
      <c r="BA835" s="473"/>
      <c r="BB835" s="474"/>
    </row>
    <row r="836" spans="50:54" ht="15" customHeight="1">
      <c r="AX836" s="419" t="str">
        <f t="shared" si="111"/>
        <v/>
      </c>
      <c r="AY836" s="473"/>
      <c r="AZ836" s="473"/>
      <c r="BA836" s="473"/>
      <c r="BB836" s="474"/>
    </row>
    <row r="837" spans="50:54" ht="15" customHeight="1">
      <c r="AX837" s="419" t="str">
        <f t="shared" si="111"/>
        <v/>
      </c>
      <c r="AY837" s="473"/>
      <c r="AZ837" s="473"/>
      <c r="BA837" s="473"/>
      <c r="BB837" s="474"/>
    </row>
    <row r="838" spans="50:54" ht="15" customHeight="1">
      <c r="AX838" s="419" t="str">
        <f t="shared" ref="AX838:AX902" si="112">CONCATENATE(AZ838,BA838)</f>
        <v/>
      </c>
      <c r="AY838" s="473"/>
      <c r="AZ838" s="473"/>
      <c r="BA838" s="473"/>
      <c r="BB838" s="474"/>
    </row>
    <row r="839" spans="50:54" ht="15" customHeight="1">
      <c r="AX839" s="419" t="str">
        <f t="shared" si="112"/>
        <v/>
      </c>
      <c r="AY839" s="473"/>
      <c r="AZ839" s="473"/>
      <c r="BA839" s="473"/>
      <c r="BB839" s="474"/>
    </row>
    <row r="840" spans="50:54" ht="15" customHeight="1">
      <c r="AX840" s="419" t="str">
        <f t="shared" si="112"/>
        <v/>
      </c>
      <c r="AY840" s="473"/>
      <c r="AZ840" s="473"/>
      <c r="BA840" s="473"/>
      <c r="BB840" s="474"/>
    </row>
    <row r="841" spans="50:54" ht="15" customHeight="1">
      <c r="AX841" s="419" t="str">
        <f t="shared" si="112"/>
        <v/>
      </c>
      <c r="AY841" s="473"/>
      <c r="AZ841" s="473"/>
      <c r="BA841" s="473"/>
      <c r="BB841" s="474"/>
    </row>
    <row r="842" spans="50:54" ht="15" customHeight="1">
      <c r="AX842" s="419" t="str">
        <f t="shared" si="112"/>
        <v/>
      </c>
      <c r="AY842" s="473"/>
      <c r="AZ842" s="473"/>
      <c r="BA842" s="473"/>
      <c r="BB842" s="474"/>
    </row>
    <row r="843" spans="50:54" ht="15" customHeight="1">
      <c r="AX843" s="419" t="str">
        <f t="shared" si="112"/>
        <v/>
      </c>
      <c r="AY843" s="473"/>
      <c r="AZ843" s="473"/>
      <c r="BA843" s="473"/>
      <c r="BB843" s="474"/>
    </row>
    <row r="844" spans="50:54" ht="15" customHeight="1">
      <c r="AX844" s="419" t="str">
        <f t="shared" si="112"/>
        <v/>
      </c>
      <c r="AY844" s="473"/>
      <c r="AZ844" s="473"/>
      <c r="BA844" s="473"/>
      <c r="BB844" s="474"/>
    </row>
    <row r="845" spans="50:54" ht="15" customHeight="1">
      <c r="AX845" s="419" t="str">
        <f t="shared" si="112"/>
        <v/>
      </c>
      <c r="AY845" s="283"/>
      <c r="AZ845" s="424"/>
      <c r="BA845" s="283"/>
      <c r="BB845" s="284"/>
    </row>
    <row r="846" spans="50:54" ht="15" customHeight="1">
      <c r="AX846" s="419" t="str">
        <f t="shared" si="112"/>
        <v/>
      </c>
      <c r="AY846" s="283"/>
      <c r="AZ846" s="424"/>
      <c r="BA846" s="283"/>
      <c r="BB846" s="284"/>
    </row>
    <row r="847" spans="50:54" ht="15" customHeight="1">
      <c r="AX847" s="419" t="str">
        <f t="shared" si="112"/>
        <v/>
      </c>
      <c r="AY847" s="283"/>
      <c r="AZ847" s="424"/>
      <c r="BA847" s="283"/>
      <c r="BB847" s="284"/>
    </row>
    <row r="848" spans="50:54" ht="15" customHeight="1">
      <c r="AX848" s="419" t="str">
        <f t="shared" si="112"/>
        <v/>
      </c>
      <c r="AY848" s="283"/>
      <c r="AZ848" s="424"/>
      <c r="BA848" s="283"/>
      <c r="BB848" s="284"/>
    </row>
    <row r="849" spans="50:54" ht="15" customHeight="1">
      <c r="AX849" s="419" t="str">
        <f t="shared" si="112"/>
        <v/>
      </c>
      <c r="AY849" s="283"/>
      <c r="AZ849" s="424"/>
      <c r="BA849" s="283"/>
      <c r="BB849" s="284"/>
    </row>
    <row r="850" spans="50:54" ht="15" customHeight="1">
      <c r="AX850" s="419" t="str">
        <f t="shared" si="112"/>
        <v/>
      </c>
      <c r="AY850" s="283"/>
      <c r="AZ850" s="424"/>
      <c r="BA850" s="283"/>
      <c r="BB850" s="284"/>
    </row>
    <row r="851" spans="50:54" ht="15" customHeight="1">
      <c r="AX851" s="419" t="str">
        <f t="shared" si="112"/>
        <v/>
      </c>
      <c r="AY851" s="283"/>
      <c r="AZ851" s="424"/>
      <c r="BA851" s="283"/>
      <c r="BB851" s="284"/>
    </row>
    <row r="852" spans="50:54" ht="15" customHeight="1">
      <c r="AX852" s="419" t="str">
        <f t="shared" si="112"/>
        <v/>
      </c>
      <c r="AY852" s="283"/>
      <c r="AZ852" s="424"/>
      <c r="BA852" s="283"/>
      <c r="BB852" s="284"/>
    </row>
    <row r="853" spans="50:54" ht="15" customHeight="1">
      <c r="AX853" s="419" t="str">
        <f t="shared" si="112"/>
        <v/>
      </c>
      <c r="AY853" s="283"/>
      <c r="AZ853" s="424"/>
      <c r="BA853" s="283"/>
      <c r="BB853" s="284"/>
    </row>
    <row r="854" spans="50:54" ht="15" customHeight="1">
      <c r="AX854" s="419" t="str">
        <f t="shared" si="112"/>
        <v/>
      </c>
      <c r="AY854" s="283"/>
      <c r="AZ854" s="424"/>
      <c r="BA854" s="283"/>
      <c r="BB854" s="284"/>
    </row>
    <row r="855" spans="50:54" ht="15" customHeight="1">
      <c r="AX855" s="419" t="str">
        <f t="shared" si="112"/>
        <v/>
      </c>
      <c r="AY855" s="283"/>
      <c r="AZ855" s="424"/>
      <c r="BA855" s="283"/>
      <c r="BB855" s="284"/>
    </row>
    <row r="856" spans="50:54" ht="15" customHeight="1">
      <c r="AX856" s="419" t="str">
        <f t="shared" si="112"/>
        <v/>
      </c>
      <c r="AY856" s="283"/>
      <c r="AZ856" s="424"/>
      <c r="BA856" s="283"/>
      <c r="BB856" s="284"/>
    </row>
    <row r="857" spans="50:54" ht="15" customHeight="1">
      <c r="AX857" s="419" t="str">
        <f t="shared" si="112"/>
        <v/>
      </c>
      <c r="AY857" s="283"/>
      <c r="AZ857" s="424"/>
      <c r="BA857" s="283"/>
      <c r="BB857" s="284"/>
    </row>
    <row r="858" spans="50:54" ht="15" customHeight="1">
      <c r="AX858" s="419" t="str">
        <f t="shared" si="112"/>
        <v/>
      </c>
      <c r="AY858" s="283"/>
      <c r="AZ858" s="424"/>
      <c r="BA858" s="283"/>
      <c r="BB858" s="284"/>
    </row>
    <row r="859" spans="50:54" ht="15" customHeight="1">
      <c r="AX859" s="419" t="str">
        <f t="shared" si="112"/>
        <v/>
      </c>
      <c r="AY859" s="283"/>
      <c r="AZ859" s="424"/>
      <c r="BA859" s="283"/>
      <c r="BB859" s="284"/>
    </row>
    <row r="860" spans="50:54" ht="15" customHeight="1">
      <c r="AX860" s="419" t="str">
        <f t="shared" si="112"/>
        <v/>
      </c>
      <c r="AY860" s="283"/>
      <c r="AZ860" s="424"/>
      <c r="BA860" s="283"/>
      <c r="BB860" s="284"/>
    </row>
    <row r="861" spans="50:54" ht="15" customHeight="1">
      <c r="AX861" s="419" t="str">
        <f t="shared" si="112"/>
        <v/>
      </c>
      <c r="AY861" s="283"/>
      <c r="AZ861" s="424"/>
      <c r="BA861" s="283"/>
      <c r="BB861" s="284"/>
    </row>
    <row r="862" spans="50:54" ht="15" customHeight="1">
      <c r="AX862" s="419" t="str">
        <f t="shared" si="112"/>
        <v/>
      </c>
      <c r="AY862" s="283"/>
      <c r="AZ862" s="424"/>
      <c r="BA862" s="283"/>
      <c r="BB862" s="284"/>
    </row>
    <row r="863" spans="50:54" ht="15" customHeight="1">
      <c r="AX863" s="419" t="str">
        <f t="shared" si="112"/>
        <v/>
      </c>
      <c r="AY863" s="283"/>
      <c r="AZ863" s="424"/>
      <c r="BA863" s="283"/>
      <c r="BB863" s="284"/>
    </row>
    <row r="864" spans="50:54" ht="15" customHeight="1">
      <c r="AX864" s="419" t="str">
        <f t="shared" si="112"/>
        <v/>
      </c>
      <c r="AY864" s="283"/>
      <c r="AZ864" s="424"/>
      <c r="BA864" s="283"/>
      <c r="BB864" s="284"/>
    </row>
    <row r="865" spans="50:54" ht="15" customHeight="1">
      <c r="AX865" s="419" t="str">
        <f t="shared" si="112"/>
        <v/>
      </c>
      <c r="AY865" s="283"/>
      <c r="AZ865" s="424"/>
      <c r="BA865" s="283"/>
      <c r="BB865" s="284"/>
    </row>
    <row r="866" spans="50:54" ht="15" customHeight="1">
      <c r="AX866" s="419" t="str">
        <f t="shared" si="112"/>
        <v/>
      </c>
      <c r="AY866" s="283"/>
      <c r="AZ866" s="424"/>
      <c r="BA866" s="283"/>
      <c r="BB866" s="284"/>
    </row>
    <row r="867" spans="50:54" ht="15" customHeight="1">
      <c r="AX867" s="419" t="str">
        <f t="shared" si="112"/>
        <v/>
      </c>
      <c r="AY867" s="283"/>
      <c r="AZ867" s="424"/>
      <c r="BA867" s="283"/>
      <c r="BB867" s="284"/>
    </row>
    <row r="868" spans="50:54" ht="15" customHeight="1">
      <c r="AX868" s="419" t="str">
        <f t="shared" si="112"/>
        <v/>
      </c>
      <c r="AY868" s="283"/>
      <c r="AZ868" s="424"/>
      <c r="BA868" s="283"/>
      <c r="BB868" s="284"/>
    </row>
    <row r="869" spans="50:54" ht="15" customHeight="1">
      <c r="AX869" s="419" t="str">
        <f t="shared" si="112"/>
        <v/>
      </c>
      <c r="AY869" s="283"/>
      <c r="AZ869" s="424"/>
      <c r="BA869" s="283"/>
      <c r="BB869" s="284"/>
    </row>
    <row r="870" spans="50:54" ht="15" customHeight="1">
      <c r="AX870" s="419" t="str">
        <f t="shared" si="112"/>
        <v/>
      </c>
      <c r="AY870" s="283"/>
      <c r="AZ870" s="424"/>
      <c r="BA870" s="283"/>
      <c r="BB870" s="284"/>
    </row>
    <row r="871" spans="50:54" ht="15" customHeight="1">
      <c r="AX871" s="419" t="str">
        <f t="shared" si="112"/>
        <v/>
      </c>
      <c r="AY871" s="283"/>
      <c r="AZ871" s="424"/>
      <c r="BA871" s="283"/>
      <c r="BB871" s="284"/>
    </row>
    <row r="872" spans="50:54" ht="15" customHeight="1">
      <c r="AX872" s="419" t="str">
        <f t="shared" si="112"/>
        <v/>
      </c>
      <c r="AY872" s="283"/>
      <c r="AZ872" s="424"/>
      <c r="BA872" s="283"/>
      <c r="BB872" s="284"/>
    </row>
    <row r="873" spans="50:54" ht="15" customHeight="1">
      <c r="AX873" s="419" t="str">
        <f t="shared" si="112"/>
        <v/>
      </c>
      <c r="AY873" s="283"/>
      <c r="AZ873" s="424"/>
      <c r="BA873" s="283"/>
      <c r="BB873" s="284"/>
    </row>
    <row r="874" spans="50:54" ht="15" customHeight="1">
      <c r="AX874" s="419" t="str">
        <f t="shared" si="112"/>
        <v/>
      </c>
      <c r="AY874" s="283"/>
      <c r="AZ874" s="424"/>
      <c r="BA874" s="283"/>
      <c r="BB874" s="284"/>
    </row>
    <row r="875" spans="50:54" ht="15" customHeight="1">
      <c r="AX875" s="419" t="str">
        <f t="shared" si="112"/>
        <v/>
      </c>
      <c r="AY875" s="283"/>
      <c r="AZ875" s="424"/>
      <c r="BA875" s="283"/>
      <c r="BB875" s="284"/>
    </row>
    <row r="876" spans="50:54" ht="15" customHeight="1">
      <c r="AX876" s="419" t="str">
        <f t="shared" si="112"/>
        <v/>
      </c>
      <c r="AY876" s="283"/>
      <c r="AZ876" s="424"/>
      <c r="BA876" s="283"/>
      <c r="BB876" s="284"/>
    </row>
    <row r="877" spans="50:54" ht="15" customHeight="1">
      <c r="AX877" s="419" t="str">
        <f t="shared" si="112"/>
        <v/>
      </c>
      <c r="AY877" s="283"/>
      <c r="AZ877" s="424"/>
      <c r="BA877" s="283"/>
      <c r="BB877" s="284"/>
    </row>
    <row r="878" spans="50:54" ht="15" customHeight="1">
      <c r="AX878" s="419" t="str">
        <f t="shared" si="112"/>
        <v/>
      </c>
      <c r="AY878" s="283"/>
      <c r="AZ878" s="424"/>
      <c r="BA878" s="283"/>
      <c r="BB878" s="284"/>
    </row>
    <row r="879" spans="50:54" ht="15" customHeight="1">
      <c r="AX879" s="419" t="str">
        <f t="shared" si="112"/>
        <v/>
      </c>
      <c r="AY879" s="283"/>
      <c r="AZ879" s="424"/>
      <c r="BA879" s="283"/>
      <c r="BB879" s="284"/>
    </row>
    <row r="880" spans="50:54" ht="15" customHeight="1">
      <c r="AX880" s="419" t="str">
        <f t="shared" si="112"/>
        <v/>
      </c>
      <c r="AY880" s="283"/>
      <c r="AZ880" s="424"/>
      <c r="BA880" s="283"/>
      <c r="BB880" s="284"/>
    </row>
    <row r="881" spans="50:54" ht="15" customHeight="1">
      <c r="AX881" s="419" t="str">
        <f t="shared" si="112"/>
        <v/>
      </c>
      <c r="AY881" s="283"/>
      <c r="AZ881" s="424"/>
      <c r="BA881" s="283"/>
      <c r="BB881" s="284"/>
    </row>
    <row r="882" spans="50:54" ht="15" customHeight="1">
      <c r="AX882" s="419" t="str">
        <f t="shared" si="112"/>
        <v/>
      </c>
      <c r="AY882" s="283"/>
      <c r="AZ882" s="424"/>
      <c r="BA882" s="283"/>
      <c r="BB882" s="284"/>
    </row>
    <row r="883" spans="50:54" ht="15" customHeight="1">
      <c r="AX883" s="419" t="str">
        <f t="shared" si="112"/>
        <v/>
      </c>
      <c r="AY883" s="283"/>
      <c r="AZ883" s="424"/>
      <c r="BA883" s="283"/>
      <c r="BB883" s="284"/>
    </row>
    <row r="884" spans="50:54" ht="15" customHeight="1">
      <c r="AX884" s="419" t="str">
        <f t="shared" si="112"/>
        <v/>
      </c>
      <c r="AY884" s="283"/>
      <c r="AZ884" s="424"/>
      <c r="BA884" s="283"/>
      <c r="BB884" s="284"/>
    </row>
    <row r="885" spans="50:54" ht="15" customHeight="1">
      <c r="AX885" s="419" t="str">
        <f t="shared" si="112"/>
        <v/>
      </c>
      <c r="AY885" s="283"/>
      <c r="AZ885" s="424"/>
      <c r="BA885" s="283"/>
      <c r="BB885" s="284"/>
    </row>
    <row r="886" spans="50:54" ht="15" customHeight="1">
      <c r="AX886" s="419" t="str">
        <f t="shared" si="112"/>
        <v/>
      </c>
      <c r="AY886" s="283"/>
      <c r="AZ886" s="424"/>
      <c r="BA886" s="283"/>
      <c r="BB886" s="284"/>
    </row>
    <row r="887" spans="50:54" ht="15" customHeight="1">
      <c r="AX887" s="419" t="str">
        <f t="shared" si="112"/>
        <v/>
      </c>
      <c r="AY887" s="283"/>
      <c r="AZ887" s="424"/>
      <c r="BA887" s="283"/>
      <c r="BB887" s="284"/>
    </row>
    <row r="888" spans="50:54" ht="15" customHeight="1">
      <c r="AX888" s="419" t="str">
        <f t="shared" si="112"/>
        <v/>
      </c>
      <c r="AY888" s="283"/>
      <c r="AZ888" s="424"/>
      <c r="BA888" s="283"/>
      <c r="BB888" s="284"/>
    </row>
    <row r="889" spans="50:54" ht="15" customHeight="1">
      <c r="AX889" s="419" t="str">
        <f t="shared" si="112"/>
        <v/>
      </c>
      <c r="AY889" s="283"/>
      <c r="AZ889" s="424"/>
      <c r="BA889" s="283"/>
      <c r="BB889" s="284"/>
    </row>
    <row r="890" spans="50:54" ht="15" customHeight="1">
      <c r="AX890" s="419" t="str">
        <f t="shared" si="112"/>
        <v/>
      </c>
      <c r="AY890" s="283"/>
      <c r="AZ890" s="424"/>
      <c r="BA890" s="283"/>
      <c r="BB890" s="284"/>
    </row>
    <row r="891" spans="50:54" ht="15" customHeight="1">
      <c r="AX891" s="419" t="str">
        <f t="shared" si="112"/>
        <v/>
      </c>
      <c r="AY891" s="283"/>
      <c r="AZ891" s="424"/>
      <c r="BA891" s="283"/>
      <c r="BB891" s="284"/>
    </row>
    <row r="892" spans="50:54" ht="15" customHeight="1">
      <c r="AX892" s="419" t="str">
        <f t="shared" si="112"/>
        <v/>
      </c>
      <c r="AY892" s="283"/>
      <c r="AZ892" s="424"/>
      <c r="BA892" s="283"/>
      <c r="BB892" s="284"/>
    </row>
    <row r="893" spans="50:54" ht="15" customHeight="1">
      <c r="AX893" s="419" t="str">
        <f t="shared" si="112"/>
        <v/>
      </c>
      <c r="AY893" s="283"/>
      <c r="AZ893" s="424"/>
      <c r="BA893" s="283"/>
      <c r="BB893" s="284"/>
    </row>
    <row r="894" spans="50:54" ht="15" customHeight="1">
      <c r="AX894" s="419" t="str">
        <f t="shared" si="112"/>
        <v/>
      </c>
      <c r="AY894" s="283"/>
      <c r="AZ894" s="424"/>
      <c r="BA894" s="283"/>
      <c r="BB894" s="284"/>
    </row>
    <row r="895" spans="50:54" ht="15" customHeight="1">
      <c r="AX895" s="419" t="str">
        <f t="shared" si="112"/>
        <v/>
      </c>
      <c r="AY895" s="283"/>
      <c r="AZ895" s="424"/>
      <c r="BA895" s="283"/>
      <c r="BB895" s="284"/>
    </row>
    <row r="896" spans="50:54" ht="15" customHeight="1">
      <c r="AX896" s="419" t="str">
        <f t="shared" si="112"/>
        <v/>
      </c>
      <c r="AY896" s="283"/>
      <c r="AZ896" s="424"/>
      <c r="BA896" s="283"/>
      <c r="BB896" s="284"/>
    </row>
    <row r="897" spans="50:54" ht="15" customHeight="1">
      <c r="AX897" s="419" t="str">
        <f t="shared" si="112"/>
        <v/>
      </c>
      <c r="AY897" s="283"/>
      <c r="AZ897" s="424"/>
      <c r="BA897" s="283"/>
      <c r="BB897" s="284"/>
    </row>
    <row r="898" spans="50:54" ht="15" customHeight="1">
      <c r="AX898" s="419" t="str">
        <f t="shared" si="112"/>
        <v/>
      </c>
      <c r="AY898" s="283"/>
      <c r="AZ898" s="424"/>
      <c r="BA898" s="283"/>
      <c r="BB898" s="284"/>
    </row>
    <row r="899" spans="50:54" ht="15" customHeight="1">
      <c r="AX899" s="419" t="str">
        <f t="shared" si="112"/>
        <v/>
      </c>
      <c r="AY899" s="283"/>
      <c r="AZ899" s="424"/>
      <c r="BA899" s="283"/>
      <c r="BB899" s="284"/>
    </row>
    <row r="900" spans="50:54" ht="15" customHeight="1">
      <c r="AX900" s="419" t="str">
        <f t="shared" si="112"/>
        <v/>
      </c>
      <c r="AY900" s="283"/>
      <c r="AZ900" s="424"/>
      <c r="BA900" s="283"/>
      <c r="BB900" s="284"/>
    </row>
    <row r="901" spans="50:54" ht="15" customHeight="1">
      <c r="AX901" s="419" t="str">
        <f t="shared" si="112"/>
        <v/>
      </c>
      <c r="AY901" s="283"/>
      <c r="AZ901" s="424"/>
      <c r="BA901" s="283"/>
      <c r="BB901" s="284"/>
    </row>
    <row r="902" spans="50:54" ht="15" customHeight="1">
      <c r="AX902" s="419" t="str">
        <f t="shared" si="112"/>
        <v/>
      </c>
      <c r="AY902" s="283"/>
      <c r="AZ902" s="424"/>
      <c r="BA902" s="283"/>
      <c r="BB902" s="284"/>
    </row>
    <row r="903" spans="50:54" ht="15" customHeight="1">
      <c r="AX903" s="419" t="str">
        <f t="shared" ref="AX903:AX930" si="113">CONCATENATE(AZ903,BA903)</f>
        <v/>
      </c>
      <c r="AY903" s="283"/>
      <c r="AZ903" s="424"/>
      <c r="BA903" s="283"/>
      <c r="BB903" s="284"/>
    </row>
    <row r="904" spans="50:54" ht="15" customHeight="1">
      <c r="AX904" s="419" t="str">
        <f t="shared" si="113"/>
        <v/>
      </c>
      <c r="AY904" s="283"/>
      <c r="AZ904" s="424"/>
      <c r="BA904" s="283"/>
      <c r="BB904" s="284"/>
    </row>
    <row r="905" spans="50:54" ht="15" customHeight="1">
      <c r="AX905" s="419" t="str">
        <f t="shared" si="113"/>
        <v/>
      </c>
      <c r="AY905" s="283"/>
      <c r="AZ905" s="424"/>
      <c r="BA905" s="283"/>
      <c r="BB905" s="284"/>
    </row>
    <row r="906" spans="50:54" ht="15" customHeight="1">
      <c r="AX906" s="419" t="str">
        <f t="shared" si="113"/>
        <v/>
      </c>
      <c r="AY906" s="283"/>
      <c r="AZ906" s="424"/>
      <c r="BA906" s="283"/>
      <c r="BB906" s="284"/>
    </row>
    <row r="907" spans="50:54" ht="15" customHeight="1">
      <c r="AX907" s="419" t="str">
        <f t="shared" si="113"/>
        <v/>
      </c>
      <c r="AY907" s="283"/>
      <c r="AZ907" s="424"/>
      <c r="BA907" s="283"/>
      <c r="BB907" s="284"/>
    </row>
    <row r="908" spans="50:54" ht="15" customHeight="1">
      <c r="AX908" s="419" t="str">
        <f t="shared" si="113"/>
        <v/>
      </c>
      <c r="AY908" s="283"/>
      <c r="AZ908" s="424"/>
      <c r="BA908" s="283"/>
      <c r="BB908" s="284"/>
    </row>
    <row r="909" spans="50:54" ht="15" customHeight="1">
      <c r="AX909" s="419" t="str">
        <f t="shared" si="113"/>
        <v/>
      </c>
      <c r="AY909" s="283"/>
      <c r="AZ909" s="424"/>
      <c r="BA909" s="283"/>
      <c r="BB909" s="284"/>
    </row>
    <row r="910" spans="50:54" ht="15" customHeight="1">
      <c r="AX910" s="419" t="str">
        <f t="shared" si="113"/>
        <v/>
      </c>
      <c r="AY910" s="283"/>
      <c r="AZ910" s="424"/>
      <c r="BA910" s="283"/>
      <c r="BB910" s="284"/>
    </row>
    <row r="911" spans="50:54" ht="15" customHeight="1">
      <c r="AX911" s="419" t="str">
        <f t="shared" si="113"/>
        <v/>
      </c>
      <c r="AY911" s="283"/>
      <c r="AZ911" s="424"/>
      <c r="BA911" s="283"/>
      <c r="BB911" s="284"/>
    </row>
    <row r="912" spans="50:54" ht="15" customHeight="1">
      <c r="AX912" s="419" t="str">
        <f t="shared" si="113"/>
        <v/>
      </c>
      <c r="AY912" s="283"/>
      <c r="AZ912" s="424"/>
      <c r="BA912" s="283"/>
      <c r="BB912" s="284"/>
    </row>
    <row r="913" spans="50:54" ht="15" customHeight="1">
      <c r="AX913" s="419" t="str">
        <f t="shared" si="113"/>
        <v/>
      </c>
      <c r="AY913" s="283"/>
      <c r="AZ913" s="424"/>
      <c r="BA913" s="283"/>
      <c r="BB913" s="284"/>
    </row>
    <row r="914" spans="50:54" ht="15" customHeight="1">
      <c r="AX914" s="419" t="str">
        <f t="shared" si="113"/>
        <v/>
      </c>
      <c r="AY914" s="422"/>
      <c r="AZ914" s="423"/>
      <c r="BA914" s="422"/>
      <c r="BB914" s="423"/>
    </row>
    <row r="915" spans="50:54" ht="15" customHeight="1">
      <c r="AX915" s="419" t="str">
        <f t="shared" si="113"/>
        <v/>
      </c>
      <c r="AY915" s="422"/>
      <c r="AZ915" s="423"/>
      <c r="BA915" s="422"/>
      <c r="BB915" s="423"/>
    </row>
    <row r="916" spans="50:54" ht="15" customHeight="1">
      <c r="AX916" s="419" t="str">
        <f t="shared" si="113"/>
        <v/>
      </c>
      <c r="AY916" s="422"/>
      <c r="AZ916" s="423"/>
      <c r="BA916" s="422"/>
      <c r="BB916" s="423"/>
    </row>
    <row r="917" spans="50:54" ht="15" customHeight="1">
      <c r="AX917" s="419" t="str">
        <f t="shared" si="113"/>
        <v/>
      </c>
      <c r="AY917" s="422"/>
      <c r="AZ917" s="423"/>
      <c r="BA917" s="422"/>
      <c r="BB917" s="423"/>
    </row>
    <row r="918" spans="50:54" ht="15" customHeight="1">
      <c r="AX918" s="419" t="str">
        <f t="shared" si="113"/>
        <v/>
      </c>
      <c r="AY918" s="422"/>
      <c r="AZ918" s="423"/>
      <c r="BA918" s="422"/>
      <c r="BB918" s="423"/>
    </row>
    <row r="919" spans="50:54" ht="15" customHeight="1">
      <c r="AX919" s="419" t="str">
        <f t="shared" si="113"/>
        <v/>
      </c>
      <c r="AY919" s="422"/>
      <c r="AZ919" s="423"/>
      <c r="BA919" s="422"/>
      <c r="BB919" s="423"/>
    </row>
    <row r="920" spans="50:54" ht="15" customHeight="1">
      <c r="AX920" s="419" t="str">
        <f t="shared" si="113"/>
        <v/>
      </c>
      <c r="AY920" s="422"/>
      <c r="AZ920" s="423"/>
      <c r="BA920" s="422"/>
      <c r="BB920" s="423"/>
    </row>
    <row r="921" spans="50:54" ht="15" customHeight="1">
      <c r="AX921" s="419" t="str">
        <f t="shared" si="113"/>
        <v/>
      </c>
      <c r="AY921" s="422"/>
      <c r="AZ921" s="423"/>
      <c r="BA921" s="422"/>
      <c r="BB921" s="423"/>
    </row>
    <row r="922" spans="50:54" ht="15" customHeight="1">
      <c r="AX922" s="419" t="str">
        <f t="shared" si="113"/>
        <v/>
      </c>
      <c r="AY922" s="422"/>
      <c r="AZ922" s="423"/>
      <c r="BA922" s="422"/>
      <c r="BB922" s="423"/>
    </row>
    <row r="923" spans="50:54" ht="15" customHeight="1">
      <c r="AX923" s="419" t="str">
        <f t="shared" si="113"/>
        <v/>
      </c>
      <c r="AY923" s="422"/>
      <c r="AZ923" s="423"/>
      <c r="BA923" s="422"/>
      <c r="BB923" s="423"/>
    </row>
    <row r="924" spans="50:54" ht="15" customHeight="1">
      <c r="AX924" s="419" t="str">
        <f t="shared" si="113"/>
        <v/>
      </c>
      <c r="AY924" s="422"/>
      <c r="AZ924" s="423"/>
      <c r="BA924" s="422"/>
      <c r="BB924" s="423"/>
    </row>
    <row r="925" spans="50:54" ht="15" customHeight="1">
      <c r="AX925" s="419" t="str">
        <f t="shared" si="113"/>
        <v/>
      </c>
      <c r="AY925" s="422"/>
      <c r="AZ925" s="423"/>
      <c r="BA925" s="422"/>
      <c r="BB925" s="423"/>
    </row>
    <row r="926" spans="50:54" ht="15" customHeight="1">
      <c r="AX926" s="419" t="str">
        <f t="shared" si="113"/>
        <v/>
      </c>
      <c r="AY926" s="422"/>
      <c r="AZ926" s="423"/>
      <c r="BA926" s="422"/>
      <c r="BB926" s="423"/>
    </row>
    <row r="927" spans="50:54" ht="15" customHeight="1">
      <c r="AX927" s="419" t="str">
        <f t="shared" si="113"/>
        <v/>
      </c>
      <c r="AY927" s="422"/>
      <c r="AZ927" s="423"/>
      <c r="BA927" s="422"/>
      <c r="BB927" s="423"/>
    </row>
    <row r="928" spans="50:54" ht="15" customHeight="1">
      <c r="AX928" s="419" t="str">
        <f t="shared" si="113"/>
        <v/>
      </c>
      <c r="AY928" s="422"/>
      <c r="AZ928" s="423"/>
      <c r="BA928" s="422"/>
      <c r="BB928" s="423"/>
    </row>
    <row r="929" spans="50:54" ht="15" customHeight="1">
      <c r="AX929" s="419" t="str">
        <f t="shared" si="113"/>
        <v/>
      </c>
      <c r="AY929" s="422"/>
      <c r="AZ929" s="423"/>
      <c r="BA929" s="422"/>
      <c r="BB929" s="423"/>
    </row>
    <row r="930" spans="50:54" ht="15" customHeight="1">
      <c r="AX930" s="419" t="str">
        <f t="shared" si="113"/>
        <v/>
      </c>
      <c r="AY930" s="422"/>
      <c r="AZ930" s="423"/>
      <c r="BA930" s="422"/>
      <c r="BB930" s="423"/>
    </row>
  </sheetData>
  <autoFilter ref="AY7:BA930"/>
  <mergeCells count="11">
    <mergeCell ref="Z142:AA142"/>
    <mergeCell ref="Z143:AA143"/>
    <mergeCell ref="Z144:AA144"/>
    <mergeCell ref="AW2:AW4"/>
    <mergeCell ref="Y1:AV1"/>
    <mergeCell ref="AA3:AA4"/>
    <mergeCell ref="Z3:Z4"/>
    <mergeCell ref="Y3:Y4"/>
    <mergeCell ref="AB2:AO2"/>
    <mergeCell ref="AP2:AV2"/>
    <mergeCell ref="Z2:AA2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AL930"/>
  <sheetViews>
    <sheetView zoomScaleNormal="100" workbookViewId="0">
      <pane xSplit="12" ySplit="5" topLeftCell="M6" activePane="bottomRight" state="frozen"/>
      <selection pane="topRight" activeCell="N1" sqref="N1"/>
      <selection pane="bottomLeft" activeCell="A6" sqref="A6"/>
      <selection pane="bottomRight" activeCell="J7" sqref="J7"/>
    </sheetView>
  </sheetViews>
  <sheetFormatPr baseColWidth="10" defaultRowHeight="15" customHeight="1"/>
  <cols>
    <col min="1" max="9" width="10.140625" style="52" hidden="1" customWidth="1"/>
    <col min="10" max="10" width="38.42578125" style="52" bestFit="1" customWidth="1"/>
    <col min="11" max="11" width="17.42578125" style="52" customWidth="1"/>
    <col min="12" max="12" width="11.42578125" style="52" customWidth="1"/>
    <col min="13" max="13" width="11.140625" style="52" customWidth="1"/>
    <col min="14" max="15" width="11.42578125" style="52" customWidth="1"/>
    <col min="16" max="16" width="11.42578125" style="52"/>
    <col min="17" max="21" width="11.42578125" style="52" customWidth="1"/>
    <col min="22" max="22" width="11.28515625" style="52" customWidth="1"/>
    <col min="23" max="23" width="11.140625" style="52" customWidth="1"/>
    <col min="24" max="25" width="11.42578125" style="52" customWidth="1"/>
    <col min="26" max="26" width="11.42578125" style="52"/>
    <col min="27" max="31" width="11.42578125" style="52" customWidth="1"/>
    <col min="32" max="32" width="11.28515625" style="52" customWidth="1"/>
    <col min="33" max="33" width="10.7109375" style="52" hidden="1" customWidth="1"/>
    <col min="34" max="37" width="11.42578125" style="116" hidden="1" customWidth="1"/>
    <col min="38" max="16384" width="11.42578125" style="52"/>
  </cols>
  <sheetData>
    <row r="1" spans="1:37" ht="42" customHeight="1">
      <c r="J1" s="593" t="s">
        <v>925</v>
      </c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  <c r="V1" s="593"/>
      <c r="W1" s="593"/>
      <c r="X1" s="593"/>
      <c r="Y1" s="593"/>
      <c r="Z1" s="593"/>
      <c r="AA1" s="593"/>
      <c r="AB1" s="593"/>
      <c r="AC1" s="593"/>
      <c r="AD1" s="593"/>
      <c r="AE1" s="593"/>
      <c r="AF1" s="149"/>
      <c r="AH1" s="52"/>
      <c r="AI1" s="52"/>
      <c r="AJ1" s="52"/>
      <c r="AK1" s="52"/>
    </row>
    <row r="2" spans="1:37" ht="17.25" customHeight="1" thickBot="1">
      <c r="J2" s="594"/>
      <c r="K2" s="594"/>
      <c r="L2" s="594"/>
      <c r="AH2" s="52"/>
      <c r="AI2" s="52"/>
      <c r="AJ2" s="52"/>
      <c r="AK2" s="52"/>
    </row>
    <row r="3" spans="1:37" ht="15" customHeight="1">
      <c r="J3" s="282" t="s">
        <v>183</v>
      </c>
      <c r="K3" s="609" t="str">
        <f>'1.COBERTURA  DANE'!C1</f>
        <v>Diciembre 2017</v>
      </c>
      <c r="L3" s="610"/>
      <c r="M3" s="595" t="s">
        <v>1059</v>
      </c>
      <c r="N3" s="596"/>
      <c r="O3" s="596"/>
      <c r="P3" s="596"/>
      <c r="Q3" s="596"/>
      <c r="R3" s="596"/>
      <c r="S3" s="596"/>
      <c r="T3" s="597"/>
      <c r="U3" s="598"/>
      <c r="V3" s="611" t="s">
        <v>1058</v>
      </c>
      <c r="W3" s="595" t="s">
        <v>1104</v>
      </c>
      <c r="X3" s="596"/>
      <c r="Y3" s="596"/>
      <c r="Z3" s="596"/>
      <c r="AA3" s="596"/>
      <c r="AB3" s="596"/>
      <c r="AC3" s="596"/>
      <c r="AD3" s="597"/>
      <c r="AE3" s="598"/>
      <c r="AF3" s="611" t="s">
        <v>1058</v>
      </c>
      <c r="AH3" s="52"/>
      <c r="AI3" s="52"/>
      <c r="AJ3" s="52"/>
      <c r="AK3" s="52"/>
    </row>
    <row r="4" spans="1:37" ht="38.25">
      <c r="J4" s="587" t="s">
        <v>6</v>
      </c>
      <c r="K4" s="589" t="s">
        <v>490</v>
      </c>
      <c r="L4" s="591" t="s">
        <v>190</v>
      </c>
      <c r="M4" s="252" t="s">
        <v>839</v>
      </c>
      <c r="N4" s="253" t="s">
        <v>836</v>
      </c>
      <c r="O4" s="253" t="s">
        <v>837</v>
      </c>
      <c r="P4" s="253" t="s">
        <v>921</v>
      </c>
      <c r="Q4" s="253" t="s">
        <v>835</v>
      </c>
      <c r="R4" s="253" t="s">
        <v>834</v>
      </c>
      <c r="S4" s="253" t="s">
        <v>1060</v>
      </c>
      <c r="T4" s="269" t="s">
        <v>1056</v>
      </c>
      <c r="U4" s="254" t="s">
        <v>922</v>
      </c>
      <c r="V4" s="612"/>
      <c r="W4" s="252" t="s">
        <v>839</v>
      </c>
      <c r="X4" s="253" t="s">
        <v>1102</v>
      </c>
      <c r="Y4" s="253" t="s">
        <v>837</v>
      </c>
      <c r="Z4" s="253" t="s">
        <v>921</v>
      </c>
      <c r="AA4" s="253" t="s">
        <v>835</v>
      </c>
      <c r="AB4" s="253" t="s">
        <v>834</v>
      </c>
      <c r="AC4" s="253" t="s">
        <v>1060</v>
      </c>
      <c r="AD4" s="269" t="s">
        <v>1056</v>
      </c>
      <c r="AE4" s="254" t="s">
        <v>922</v>
      </c>
      <c r="AF4" s="612"/>
      <c r="AH4" s="52"/>
      <c r="AI4" s="52"/>
      <c r="AJ4" s="52"/>
      <c r="AK4" s="52"/>
    </row>
    <row r="5" spans="1:37" ht="15.75" thickBot="1">
      <c r="J5" s="588"/>
      <c r="K5" s="590"/>
      <c r="L5" s="592"/>
      <c r="M5" s="389" t="s">
        <v>198</v>
      </c>
      <c r="N5" s="390" t="s">
        <v>206</v>
      </c>
      <c r="O5" s="390" t="s">
        <v>205</v>
      </c>
      <c r="P5" s="390" t="s">
        <v>199</v>
      </c>
      <c r="Q5" s="390" t="s">
        <v>207</v>
      </c>
      <c r="R5" s="390" t="s">
        <v>208</v>
      </c>
      <c r="S5" s="390" t="s">
        <v>891</v>
      </c>
      <c r="T5" s="392" t="s">
        <v>214</v>
      </c>
      <c r="U5" s="391" t="s">
        <v>211</v>
      </c>
      <c r="V5" s="613"/>
      <c r="W5" s="389" t="s">
        <v>198</v>
      </c>
      <c r="X5" s="390" t="s">
        <v>1071</v>
      </c>
      <c r="Y5" s="390" t="s">
        <v>205</v>
      </c>
      <c r="Z5" s="390" t="s">
        <v>199</v>
      </c>
      <c r="AA5" s="390" t="s">
        <v>207</v>
      </c>
      <c r="AB5" s="390" t="s">
        <v>208</v>
      </c>
      <c r="AC5" s="390" t="s">
        <v>891</v>
      </c>
      <c r="AD5" s="392" t="s">
        <v>214</v>
      </c>
      <c r="AE5" s="391" t="s">
        <v>211</v>
      </c>
      <c r="AF5" s="613"/>
      <c r="AH5" s="52"/>
      <c r="AI5" s="52"/>
      <c r="AJ5" s="52"/>
      <c r="AK5" s="52"/>
    </row>
    <row r="6" spans="1:37">
      <c r="J6" s="288" t="s">
        <v>296</v>
      </c>
      <c r="K6" s="274"/>
      <c r="L6" s="289"/>
      <c r="M6" s="279">
        <v>70113</v>
      </c>
      <c r="N6" s="280">
        <v>23</v>
      </c>
      <c r="O6" s="280">
        <v>4234</v>
      </c>
      <c r="P6" s="280">
        <v>4745</v>
      </c>
      <c r="Q6" s="280">
        <v>3845</v>
      </c>
      <c r="R6" s="280">
        <v>2100</v>
      </c>
      <c r="S6" s="280">
        <v>12</v>
      </c>
      <c r="T6" s="280">
        <v>1</v>
      </c>
      <c r="U6" s="281">
        <v>1</v>
      </c>
      <c r="V6" s="388">
        <v>85074</v>
      </c>
      <c r="W6" s="279">
        <f t="shared" ref="W6:AE6" si="0">+W7+W14+W21+W33+W44+W64+W82+W106+W130</f>
        <v>7434</v>
      </c>
      <c r="X6" s="280">
        <f t="shared" si="0"/>
        <v>0</v>
      </c>
      <c r="Y6" s="280">
        <f t="shared" si="0"/>
        <v>4432</v>
      </c>
      <c r="Z6" s="280">
        <f t="shared" si="0"/>
        <v>857</v>
      </c>
      <c r="AA6" s="280">
        <f t="shared" si="0"/>
        <v>3398</v>
      </c>
      <c r="AB6" s="280">
        <f t="shared" si="0"/>
        <v>3288</v>
      </c>
      <c r="AC6" s="280">
        <f>+AC7+AC14+AC21+AC33+AC44+AC64+AC82+AC106+AC130</f>
        <v>0</v>
      </c>
      <c r="AD6" s="280">
        <f>+AD7+AD14+AD21+AD33+AD44+AD64+AD82+AD106+AD130</f>
        <v>4</v>
      </c>
      <c r="AE6" s="281">
        <f t="shared" si="0"/>
        <v>1</v>
      </c>
      <c r="AF6" s="388">
        <f>SUM(W6:AE6)</f>
        <v>19414</v>
      </c>
      <c r="AH6" s="52"/>
      <c r="AI6" s="52"/>
      <c r="AJ6" s="52"/>
      <c r="AK6" s="52"/>
    </row>
    <row r="7" spans="1:37">
      <c r="A7" s="278" t="s">
        <v>198</v>
      </c>
      <c r="B7" s="276" t="s">
        <v>1071</v>
      </c>
      <c r="C7" s="276" t="s">
        <v>205</v>
      </c>
      <c r="D7" s="276" t="s">
        <v>199</v>
      </c>
      <c r="E7" s="276" t="s">
        <v>207</v>
      </c>
      <c r="F7" s="276" t="s">
        <v>208</v>
      </c>
      <c r="G7" s="276" t="s">
        <v>214</v>
      </c>
      <c r="H7" s="276" t="s">
        <v>179</v>
      </c>
      <c r="I7" s="277" t="s">
        <v>211</v>
      </c>
      <c r="J7" s="290" t="s">
        <v>678</v>
      </c>
      <c r="K7" s="239"/>
      <c r="L7" s="291"/>
      <c r="M7" s="62">
        <v>0</v>
      </c>
      <c r="N7" s="58">
        <v>1</v>
      </c>
      <c r="O7" s="58">
        <v>0</v>
      </c>
      <c r="P7" s="58">
        <v>66</v>
      </c>
      <c r="Q7" s="58">
        <v>0</v>
      </c>
      <c r="R7" s="58">
        <v>0</v>
      </c>
      <c r="S7" s="58">
        <v>1</v>
      </c>
      <c r="T7" s="58">
        <v>0</v>
      </c>
      <c r="U7" s="248">
        <v>0</v>
      </c>
      <c r="V7" s="285">
        <v>68</v>
      </c>
      <c r="W7" s="62">
        <f t="shared" ref="W7:AE7" si="1">SUM(W8:W13)</f>
        <v>0</v>
      </c>
      <c r="X7" s="58">
        <f t="shared" si="1"/>
        <v>0</v>
      </c>
      <c r="Y7" s="58">
        <f t="shared" si="1"/>
        <v>0</v>
      </c>
      <c r="Z7" s="58">
        <f t="shared" si="1"/>
        <v>0</v>
      </c>
      <c r="AA7" s="58">
        <f t="shared" si="1"/>
        <v>0</v>
      </c>
      <c r="AB7" s="58">
        <f t="shared" si="1"/>
        <v>0</v>
      </c>
      <c r="AC7" s="58">
        <f t="shared" si="1"/>
        <v>0</v>
      </c>
      <c r="AD7" s="58">
        <f t="shared" si="1"/>
        <v>0</v>
      </c>
      <c r="AE7" s="248">
        <f t="shared" si="1"/>
        <v>0</v>
      </c>
      <c r="AF7" s="285">
        <f t="shared" ref="AF7:AF70" si="2">SUM(W7:AE7)</f>
        <v>0</v>
      </c>
      <c r="AG7" s="57" t="s">
        <v>302</v>
      </c>
      <c r="AH7" s="494" t="s">
        <v>301</v>
      </c>
      <c r="AI7" s="494" t="s">
        <v>226</v>
      </c>
      <c r="AJ7" s="494" t="s">
        <v>890</v>
      </c>
      <c r="AK7" s="494" t="s">
        <v>233</v>
      </c>
    </row>
    <row r="8" spans="1:37">
      <c r="A8" s="52" t="str">
        <f t="shared" ref="A8:A39" si="3">CONCATENATE(L8,$W$5)</f>
        <v>142EPS010</v>
      </c>
      <c r="B8" s="52" t="str">
        <f t="shared" ref="B8:B39" si="4">CONCATENATE(L8,$X$5)</f>
        <v>142EPS044</v>
      </c>
      <c r="C8" s="52" t="str">
        <f t="shared" ref="C8:C39" si="5">CONCATENATE(L8,$Y$5)</f>
        <v>142EPS002</v>
      </c>
      <c r="D8" s="52" t="str">
        <f t="shared" ref="D8:D39" si="6">CONCATENATE(L8,$Z$5)</f>
        <v>142EPS016</v>
      </c>
      <c r="E8" s="52" t="str">
        <f t="shared" ref="E8:E39" si="7">CONCATENATE(L8,$AA$5)</f>
        <v>142EPS023</v>
      </c>
      <c r="F8" s="52" t="str">
        <f t="shared" ref="F8:F39" si="8">CONCATENATE(L8,$AB$5)</f>
        <v>142EPS005</v>
      </c>
      <c r="G8" s="52" t="str">
        <f t="shared" ref="G8:G39" si="9">CONCATENATE(L8,$AC$5)</f>
        <v>142EPS040</v>
      </c>
      <c r="H8" s="52" t="str">
        <f t="shared" ref="H8:H39" si="10">CONCATENATE(L8,$AD$5)</f>
        <v>142EPS017</v>
      </c>
      <c r="I8" s="52" t="str">
        <f t="shared" ref="I8:I39" si="11">CONCATENATE(L8,$AE$5)</f>
        <v>142EAS016</v>
      </c>
      <c r="J8" s="292" t="s">
        <v>77</v>
      </c>
      <c r="K8" s="115" t="s">
        <v>242</v>
      </c>
      <c r="L8" s="293">
        <v>142</v>
      </c>
      <c r="M8" s="63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1</v>
      </c>
      <c r="T8" s="59">
        <v>0</v>
      </c>
      <c r="U8" s="249">
        <v>0</v>
      </c>
      <c r="V8" s="286">
        <v>1</v>
      </c>
      <c r="W8" s="63">
        <f t="shared" ref="W8:AE13" si="12">IFERROR(VLOOKUP(A8,$AG$8:$AK$928,5,0),0)</f>
        <v>0</v>
      </c>
      <c r="X8" s="59">
        <f t="shared" si="12"/>
        <v>0</v>
      </c>
      <c r="Y8" s="59">
        <f t="shared" si="12"/>
        <v>0</v>
      </c>
      <c r="Z8" s="59">
        <f t="shared" si="12"/>
        <v>0</v>
      </c>
      <c r="AA8" s="59">
        <f t="shared" si="12"/>
        <v>0</v>
      </c>
      <c r="AB8" s="59">
        <f t="shared" si="12"/>
        <v>0</v>
      </c>
      <c r="AC8" s="59">
        <f t="shared" si="12"/>
        <v>0</v>
      </c>
      <c r="AD8" s="59">
        <f t="shared" si="12"/>
        <v>0</v>
      </c>
      <c r="AE8" s="249">
        <f t="shared" si="12"/>
        <v>0</v>
      </c>
      <c r="AF8" s="286">
        <f t="shared" si="2"/>
        <v>0</v>
      </c>
      <c r="AG8" s="116" t="str">
        <f>CONCATENATE(AI8,AJ8)</f>
        <v>579ESSC02</v>
      </c>
      <c r="AH8" s="495" t="s">
        <v>254</v>
      </c>
      <c r="AI8" s="497">
        <v>579</v>
      </c>
      <c r="AJ8" s="495" t="s">
        <v>650</v>
      </c>
      <c r="AK8" s="496">
        <v>4</v>
      </c>
    </row>
    <row r="9" spans="1:37">
      <c r="A9" s="52" t="str">
        <f t="shared" si="3"/>
        <v>425EPS010</v>
      </c>
      <c r="B9" s="52" t="str">
        <f t="shared" si="4"/>
        <v>425EPS044</v>
      </c>
      <c r="C9" s="52" t="str">
        <f t="shared" si="5"/>
        <v>425EPS002</v>
      </c>
      <c r="D9" s="52" t="str">
        <f t="shared" si="6"/>
        <v>425EPS016</v>
      </c>
      <c r="E9" s="52" t="str">
        <f t="shared" si="7"/>
        <v>425EPS023</v>
      </c>
      <c r="F9" s="52" t="str">
        <f t="shared" si="8"/>
        <v>425EPS005</v>
      </c>
      <c r="G9" s="52" t="str">
        <f t="shared" si="9"/>
        <v>425EPS040</v>
      </c>
      <c r="H9" s="52" t="str">
        <f t="shared" si="10"/>
        <v>425EPS017</v>
      </c>
      <c r="I9" s="52" t="str">
        <f t="shared" si="11"/>
        <v>425EAS016</v>
      </c>
      <c r="J9" s="294" t="s">
        <v>49</v>
      </c>
      <c r="K9" s="115" t="s">
        <v>242</v>
      </c>
      <c r="L9" s="293">
        <v>425</v>
      </c>
      <c r="M9" s="63">
        <v>0</v>
      </c>
      <c r="N9" s="59">
        <v>0</v>
      </c>
      <c r="O9" s="59">
        <v>0</v>
      </c>
      <c r="P9" s="59">
        <v>16</v>
      </c>
      <c r="Q9" s="59">
        <v>0</v>
      </c>
      <c r="R9" s="59">
        <v>0</v>
      </c>
      <c r="S9" s="59">
        <v>0</v>
      </c>
      <c r="T9" s="59">
        <v>0</v>
      </c>
      <c r="U9" s="249">
        <v>0</v>
      </c>
      <c r="V9" s="286">
        <v>16</v>
      </c>
      <c r="W9" s="63">
        <f t="shared" si="12"/>
        <v>0</v>
      </c>
      <c r="X9" s="59">
        <f t="shared" si="12"/>
        <v>0</v>
      </c>
      <c r="Y9" s="59">
        <f t="shared" si="12"/>
        <v>0</v>
      </c>
      <c r="Z9" s="59">
        <f t="shared" si="12"/>
        <v>0</v>
      </c>
      <c r="AA9" s="59">
        <f t="shared" si="12"/>
        <v>0</v>
      </c>
      <c r="AB9" s="59">
        <f t="shared" si="12"/>
        <v>0</v>
      </c>
      <c r="AC9" s="59">
        <f t="shared" si="12"/>
        <v>0</v>
      </c>
      <c r="AD9" s="59">
        <f t="shared" si="12"/>
        <v>0</v>
      </c>
      <c r="AE9" s="249">
        <f t="shared" si="12"/>
        <v>0</v>
      </c>
      <c r="AF9" s="286">
        <f t="shared" si="2"/>
        <v>0</v>
      </c>
      <c r="AG9" s="116" t="str">
        <f t="shared" ref="AG9:AG72" si="13">CONCATENATE(AI9,AJ9)</f>
        <v>154EPS016</v>
      </c>
      <c r="AH9" s="495" t="s">
        <v>255</v>
      </c>
      <c r="AI9" s="497">
        <v>154</v>
      </c>
      <c r="AJ9" s="495" t="s">
        <v>199</v>
      </c>
      <c r="AK9" s="496">
        <v>34</v>
      </c>
    </row>
    <row r="10" spans="1:37">
      <c r="A10" s="52" t="str">
        <f t="shared" si="3"/>
        <v>579EPS010</v>
      </c>
      <c r="B10" s="52" t="str">
        <f t="shared" si="4"/>
        <v>579EPS044</v>
      </c>
      <c r="C10" s="52" t="str">
        <f t="shared" si="5"/>
        <v>579EPS002</v>
      </c>
      <c r="D10" s="52" t="str">
        <f t="shared" si="6"/>
        <v>579EPS016</v>
      </c>
      <c r="E10" s="52" t="str">
        <f t="shared" si="7"/>
        <v>579EPS023</v>
      </c>
      <c r="F10" s="52" t="str">
        <f t="shared" si="8"/>
        <v>579EPS005</v>
      </c>
      <c r="G10" s="52" t="str">
        <f t="shared" si="9"/>
        <v>579EPS040</v>
      </c>
      <c r="H10" s="52" t="str">
        <f t="shared" si="10"/>
        <v>579EPS017</v>
      </c>
      <c r="I10" s="52" t="str">
        <f t="shared" si="11"/>
        <v>579EAS016</v>
      </c>
      <c r="J10" s="50" t="s">
        <v>123</v>
      </c>
      <c r="K10" s="115" t="s">
        <v>242</v>
      </c>
      <c r="L10" s="293">
        <v>579</v>
      </c>
      <c r="M10" s="63">
        <v>0</v>
      </c>
      <c r="N10" s="59">
        <v>1</v>
      </c>
      <c r="O10" s="59">
        <v>0</v>
      </c>
      <c r="P10" s="59">
        <v>40</v>
      </c>
      <c r="Q10" s="59">
        <v>0</v>
      </c>
      <c r="R10" s="59">
        <v>0</v>
      </c>
      <c r="S10" s="59">
        <v>0</v>
      </c>
      <c r="T10" s="59">
        <v>0</v>
      </c>
      <c r="U10" s="249">
        <v>0</v>
      </c>
      <c r="V10" s="286">
        <v>41</v>
      </c>
      <c r="W10" s="63">
        <f t="shared" si="12"/>
        <v>0</v>
      </c>
      <c r="X10" s="59">
        <f t="shared" si="12"/>
        <v>0</v>
      </c>
      <c r="Y10" s="59">
        <f t="shared" si="12"/>
        <v>0</v>
      </c>
      <c r="Z10" s="59">
        <f t="shared" si="12"/>
        <v>0</v>
      </c>
      <c r="AA10" s="59">
        <f t="shared" si="12"/>
        <v>0</v>
      </c>
      <c r="AB10" s="59">
        <f t="shared" si="12"/>
        <v>0</v>
      </c>
      <c r="AC10" s="59">
        <f t="shared" si="12"/>
        <v>0</v>
      </c>
      <c r="AD10" s="59">
        <f t="shared" si="12"/>
        <v>0</v>
      </c>
      <c r="AE10" s="249">
        <f t="shared" si="12"/>
        <v>0</v>
      </c>
      <c r="AF10" s="286">
        <f t="shared" si="2"/>
        <v>0</v>
      </c>
      <c r="AG10" s="116" t="str">
        <f t="shared" si="13"/>
        <v>45EPS010</v>
      </c>
      <c r="AH10" s="495" t="s">
        <v>274</v>
      </c>
      <c r="AI10" s="497">
        <v>45</v>
      </c>
      <c r="AJ10" s="495" t="s">
        <v>198</v>
      </c>
      <c r="AK10" s="496">
        <v>54</v>
      </c>
    </row>
    <row r="11" spans="1:37">
      <c r="A11" s="52" t="str">
        <f t="shared" si="3"/>
        <v>585EPS010</v>
      </c>
      <c r="B11" s="52" t="str">
        <f t="shared" si="4"/>
        <v>585EPS044</v>
      </c>
      <c r="C11" s="52" t="str">
        <f t="shared" si="5"/>
        <v>585EPS002</v>
      </c>
      <c r="D11" s="52" t="str">
        <f t="shared" si="6"/>
        <v>585EPS016</v>
      </c>
      <c r="E11" s="52" t="str">
        <f t="shared" si="7"/>
        <v>585EPS023</v>
      </c>
      <c r="F11" s="52" t="str">
        <f t="shared" si="8"/>
        <v>585EPS005</v>
      </c>
      <c r="G11" s="52" t="str">
        <f t="shared" si="9"/>
        <v>585EPS040</v>
      </c>
      <c r="H11" s="52" t="str">
        <f t="shared" si="10"/>
        <v>585EPS017</v>
      </c>
      <c r="I11" s="52" t="str">
        <f t="shared" si="11"/>
        <v>585EAS016</v>
      </c>
      <c r="J11" s="292" t="s">
        <v>21</v>
      </c>
      <c r="K11" s="115" t="s">
        <v>242</v>
      </c>
      <c r="L11" s="293">
        <v>585</v>
      </c>
      <c r="M11" s="63">
        <v>0</v>
      </c>
      <c r="N11" s="59">
        <v>0</v>
      </c>
      <c r="O11" s="59">
        <v>0</v>
      </c>
      <c r="P11" s="59">
        <v>6</v>
      </c>
      <c r="Q11" s="59">
        <v>0</v>
      </c>
      <c r="R11" s="59">
        <v>0</v>
      </c>
      <c r="S11" s="59">
        <v>0</v>
      </c>
      <c r="T11" s="59">
        <v>0</v>
      </c>
      <c r="U11" s="249">
        <v>0</v>
      </c>
      <c r="V11" s="286">
        <v>6</v>
      </c>
      <c r="W11" s="63">
        <f t="shared" si="12"/>
        <v>0</v>
      </c>
      <c r="X11" s="59">
        <f t="shared" si="12"/>
        <v>0</v>
      </c>
      <c r="Y11" s="59">
        <f t="shared" si="12"/>
        <v>0</v>
      </c>
      <c r="Z11" s="59">
        <f t="shared" si="12"/>
        <v>0</v>
      </c>
      <c r="AA11" s="59">
        <f t="shared" si="12"/>
        <v>0</v>
      </c>
      <c r="AB11" s="59">
        <f t="shared" si="12"/>
        <v>0</v>
      </c>
      <c r="AC11" s="59">
        <f t="shared" si="12"/>
        <v>0</v>
      </c>
      <c r="AD11" s="59">
        <f t="shared" si="12"/>
        <v>0</v>
      </c>
      <c r="AE11" s="249">
        <f t="shared" si="12"/>
        <v>0</v>
      </c>
      <c r="AF11" s="286">
        <f t="shared" si="2"/>
        <v>0</v>
      </c>
      <c r="AG11" s="116" t="str">
        <f t="shared" si="13"/>
        <v>45EPS016</v>
      </c>
      <c r="AH11" s="495" t="s">
        <v>274</v>
      </c>
      <c r="AI11" s="497">
        <v>45</v>
      </c>
      <c r="AJ11" s="495" t="s">
        <v>199</v>
      </c>
      <c r="AK11" s="496">
        <v>71</v>
      </c>
    </row>
    <row r="12" spans="1:37">
      <c r="A12" s="52" t="str">
        <f t="shared" si="3"/>
        <v>591EPS010</v>
      </c>
      <c r="B12" s="52" t="str">
        <f t="shared" si="4"/>
        <v>591EPS044</v>
      </c>
      <c r="C12" s="52" t="str">
        <f t="shared" si="5"/>
        <v>591EPS002</v>
      </c>
      <c r="D12" s="52" t="str">
        <f t="shared" si="6"/>
        <v>591EPS016</v>
      </c>
      <c r="E12" s="52" t="str">
        <f t="shared" si="7"/>
        <v>591EPS023</v>
      </c>
      <c r="F12" s="52" t="str">
        <f t="shared" si="8"/>
        <v>591EPS005</v>
      </c>
      <c r="G12" s="52" t="str">
        <f t="shared" si="9"/>
        <v>591EPS040</v>
      </c>
      <c r="H12" s="52" t="str">
        <f t="shared" si="10"/>
        <v>591EPS017</v>
      </c>
      <c r="I12" s="52" t="str">
        <f t="shared" si="11"/>
        <v>591EAS016</v>
      </c>
      <c r="J12" s="292" t="s">
        <v>22</v>
      </c>
      <c r="K12" s="115" t="s">
        <v>242</v>
      </c>
      <c r="L12" s="293">
        <v>591</v>
      </c>
      <c r="M12" s="63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249">
        <v>0</v>
      </c>
      <c r="V12" s="286">
        <v>0</v>
      </c>
      <c r="W12" s="63">
        <f t="shared" si="12"/>
        <v>0</v>
      </c>
      <c r="X12" s="59">
        <f t="shared" si="12"/>
        <v>0</v>
      </c>
      <c r="Y12" s="59">
        <f t="shared" si="12"/>
        <v>0</v>
      </c>
      <c r="Z12" s="59">
        <f t="shared" si="12"/>
        <v>0</v>
      </c>
      <c r="AA12" s="59">
        <f t="shared" si="12"/>
        <v>0</v>
      </c>
      <c r="AB12" s="59">
        <f t="shared" si="12"/>
        <v>0</v>
      </c>
      <c r="AC12" s="59">
        <f t="shared" si="12"/>
        <v>0</v>
      </c>
      <c r="AD12" s="59">
        <f t="shared" si="12"/>
        <v>0</v>
      </c>
      <c r="AE12" s="249">
        <f t="shared" si="12"/>
        <v>0</v>
      </c>
      <c r="AF12" s="286">
        <f t="shared" si="2"/>
        <v>0</v>
      </c>
      <c r="AG12" s="116" t="str">
        <f t="shared" si="13"/>
        <v>45ESSC02</v>
      </c>
      <c r="AH12" s="495" t="s">
        <v>274</v>
      </c>
      <c r="AI12" s="497">
        <v>45</v>
      </c>
      <c r="AJ12" s="495" t="s">
        <v>650</v>
      </c>
      <c r="AK12" s="496">
        <v>2</v>
      </c>
    </row>
    <row r="13" spans="1:37">
      <c r="A13" s="52" t="str">
        <f t="shared" si="3"/>
        <v>893EPS010</v>
      </c>
      <c r="B13" s="52" t="str">
        <f t="shared" si="4"/>
        <v>893EPS044</v>
      </c>
      <c r="C13" s="52" t="str">
        <f t="shared" si="5"/>
        <v>893EPS002</v>
      </c>
      <c r="D13" s="52" t="str">
        <f t="shared" si="6"/>
        <v>893EPS016</v>
      </c>
      <c r="E13" s="52" t="str">
        <f t="shared" si="7"/>
        <v>893EPS023</v>
      </c>
      <c r="F13" s="52" t="str">
        <f t="shared" si="8"/>
        <v>893EPS005</v>
      </c>
      <c r="G13" s="52" t="str">
        <f t="shared" si="9"/>
        <v>893EPS040</v>
      </c>
      <c r="H13" s="52" t="str">
        <f t="shared" si="10"/>
        <v>893EPS017</v>
      </c>
      <c r="I13" s="52" t="str">
        <f t="shared" si="11"/>
        <v>893EAS016</v>
      </c>
      <c r="J13" s="294" t="s">
        <v>106</v>
      </c>
      <c r="K13" s="115" t="s">
        <v>242</v>
      </c>
      <c r="L13" s="293">
        <v>893</v>
      </c>
      <c r="M13" s="63">
        <v>0</v>
      </c>
      <c r="N13" s="59">
        <v>0</v>
      </c>
      <c r="O13" s="59">
        <v>0</v>
      </c>
      <c r="P13" s="59">
        <v>4</v>
      </c>
      <c r="Q13" s="59">
        <v>0</v>
      </c>
      <c r="R13" s="59">
        <v>0</v>
      </c>
      <c r="S13" s="59">
        <v>0</v>
      </c>
      <c r="T13" s="59">
        <v>0</v>
      </c>
      <c r="U13" s="249">
        <v>0</v>
      </c>
      <c r="V13" s="286">
        <v>4</v>
      </c>
      <c r="W13" s="63">
        <f t="shared" si="12"/>
        <v>0</v>
      </c>
      <c r="X13" s="59">
        <f t="shared" si="12"/>
        <v>0</v>
      </c>
      <c r="Y13" s="59">
        <f t="shared" si="12"/>
        <v>0</v>
      </c>
      <c r="Z13" s="59">
        <f t="shared" si="12"/>
        <v>0</v>
      </c>
      <c r="AA13" s="59">
        <f t="shared" si="12"/>
        <v>0</v>
      </c>
      <c r="AB13" s="59">
        <f t="shared" si="12"/>
        <v>0</v>
      </c>
      <c r="AC13" s="59">
        <f t="shared" si="12"/>
        <v>0</v>
      </c>
      <c r="AD13" s="59">
        <f t="shared" si="12"/>
        <v>0</v>
      </c>
      <c r="AE13" s="249">
        <f t="shared" si="12"/>
        <v>0</v>
      </c>
      <c r="AF13" s="286">
        <f t="shared" si="2"/>
        <v>0</v>
      </c>
      <c r="AG13" s="116" t="str">
        <f t="shared" si="13"/>
        <v>51EPS016</v>
      </c>
      <c r="AH13" s="495" t="s">
        <v>274</v>
      </c>
      <c r="AI13" s="497">
        <v>51</v>
      </c>
      <c r="AJ13" s="495" t="s">
        <v>199</v>
      </c>
      <c r="AK13" s="496">
        <v>14</v>
      </c>
    </row>
    <row r="14" spans="1:37">
      <c r="A14" s="52" t="str">
        <f t="shared" si="3"/>
        <v>EPS010</v>
      </c>
      <c r="B14" s="52" t="str">
        <f t="shared" si="4"/>
        <v>EPS044</v>
      </c>
      <c r="C14" s="52" t="str">
        <f t="shared" si="5"/>
        <v>EPS002</v>
      </c>
      <c r="D14" s="52" t="str">
        <f t="shared" si="6"/>
        <v>EPS016</v>
      </c>
      <c r="E14" s="52" t="str">
        <f t="shared" si="7"/>
        <v>EPS023</v>
      </c>
      <c r="F14" s="52" t="str">
        <f t="shared" si="8"/>
        <v>EPS005</v>
      </c>
      <c r="G14" s="52" t="str">
        <f t="shared" si="9"/>
        <v>EPS040</v>
      </c>
      <c r="H14" s="52" t="str">
        <f t="shared" si="10"/>
        <v>EPS017</v>
      </c>
      <c r="I14" s="52" t="str">
        <f t="shared" si="11"/>
        <v>EAS016</v>
      </c>
      <c r="J14" s="295" t="s">
        <v>288</v>
      </c>
      <c r="K14" s="240"/>
      <c r="L14" s="296"/>
      <c r="M14" s="61">
        <v>0</v>
      </c>
      <c r="N14" s="60">
        <v>2</v>
      </c>
      <c r="O14" s="60">
        <v>0</v>
      </c>
      <c r="P14" s="60">
        <v>167</v>
      </c>
      <c r="Q14" s="60">
        <v>0</v>
      </c>
      <c r="R14" s="60">
        <v>1</v>
      </c>
      <c r="S14" s="60">
        <v>0</v>
      </c>
      <c r="T14" s="60">
        <v>0</v>
      </c>
      <c r="U14" s="250">
        <v>0</v>
      </c>
      <c r="V14" s="285">
        <v>170</v>
      </c>
      <c r="W14" s="61">
        <f t="shared" ref="W14:AE14" si="14">SUM(W15:W20)</f>
        <v>0</v>
      </c>
      <c r="X14" s="60">
        <f t="shared" si="14"/>
        <v>0</v>
      </c>
      <c r="Y14" s="60">
        <f t="shared" si="14"/>
        <v>0</v>
      </c>
      <c r="Z14" s="60">
        <f t="shared" si="14"/>
        <v>34</v>
      </c>
      <c r="AA14" s="60">
        <f t="shared" si="14"/>
        <v>0</v>
      </c>
      <c r="AB14" s="60">
        <f t="shared" si="14"/>
        <v>0</v>
      </c>
      <c r="AC14" s="60">
        <f t="shared" si="14"/>
        <v>0</v>
      </c>
      <c r="AD14" s="60">
        <f t="shared" si="14"/>
        <v>0</v>
      </c>
      <c r="AE14" s="250">
        <f t="shared" si="14"/>
        <v>0</v>
      </c>
      <c r="AF14" s="285">
        <f t="shared" si="2"/>
        <v>34</v>
      </c>
      <c r="AG14" s="116" t="str">
        <f t="shared" si="13"/>
        <v>51ESSC02</v>
      </c>
      <c r="AH14" s="495" t="s">
        <v>274</v>
      </c>
      <c r="AI14" s="497">
        <v>51</v>
      </c>
      <c r="AJ14" s="495" t="s">
        <v>650</v>
      </c>
      <c r="AK14" s="496">
        <v>1</v>
      </c>
    </row>
    <row r="15" spans="1:37">
      <c r="A15" s="52" t="str">
        <f t="shared" si="3"/>
        <v>120EPS010</v>
      </c>
      <c r="B15" s="52" t="str">
        <f t="shared" si="4"/>
        <v>120EPS044</v>
      </c>
      <c r="C15" s="52" t="str">
        <f t="shared" si="5"/>
        <v>120EPS002</v>
      </c>
      <c r="D15" s="52" t="str">
        <f t="shared" si="6"/>
        <v>120EPS016</v>
      </c>
      <c r="E15" s="52" t="str">
        <f t="shared" si="7"/>
        <v>120EPS023</v>
      </c>
      <c r="F15" s="52" t="str">
        <f t="shared" si="8"/>
        <v>120EPS005</v>
      </c>
      <c r="G15" s="52" t="str">
        <f t="shared" si="9"/>
        <v>120EPS040</v>
      </c>
      <c r="H15" s="52" t="str">
        <f t="shared" si="10"/>
        <v>120EPS017</v>
      </c>
      <c r="I15" s="52" t="str">
        <f t="shared" si="11"/>
        <v>120EAS016</v>
      </c>
      <c r="J15" s="297" t="s">
        <v>74</v>
      </c>
      <c r="K15" s="263" t="s">
        <v>241</v>
      </c>
      <c r="L15" s="293">
        <v>120</v>
      </c>
      <c r="M15" s="63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249">
        <v>0</v>
      </c>
      <c r="V15" s="286">
        <v>0</v>
      </c>
      <c r="W15" s="63">
        <f t="shared" ref="W15:AE20" si="15">IFERROR(VLOOKUP(A15,$AG$8:$AK$928,5,0),0)</f>
        <v>0</v>
      </c>
      <c r="X15" s="59">
        <f t="shared" si="15"/>
        <v>0</v>
      </c>
      <c r="Y15" s="59">
        <f t="shared" si="15"/>
        <v>0</v>
      </c>
      <c r="Z15" s="59">
        <f t="shared" si="15"/>
        <v>0</v>
      </c>
      <c r="AA15" s="59">
        <f t="shared" si="15"/>
        <v>0</v>
      </c>
      <c r="AB15" s="59">
        <f t="shared" si="15"/>
        <v>0</v>
      </c>
      <c r="AC15" s="59">
        <f t="shared" si="15"/>
        <v>0</v>
      </c>
      <c r="AD15" s="59">
        <f t="shared" si="15"/>
        <v>0</v>
      </c>
      <c r="AE15" s="249">
        <f t="shared" si="15"/>
        <v>0</v>
      </c>
      <c r="AF15" s="286">
        <f t="shared" si="2"/>
        <v>0</v>
      </c>
      <c r="AG15" s="116" t="str">
        <f t="shared" si="13"/>
        <v>147EPS010</v>
      </c>
      <c r="AH15" s="495" t="s">
        <v>274</v>
      </c>
      <c r="AI15" s="497">
        <v>147</v>
      </c>
      <c r="AJ15" s="495" t="s">
        <v>198</v>
      </c>
      <c r="AK15" s="496">
        <v>4</v>
      </c>
    </row>
    <row r="16" spans="1:37">
      <c r="A16" s="52" t="str">
        <f t="shared" si="3"/>
        <v>154EPS010</v>
      </c>
      <c r="B16" s="52" t="str">
        <f t="shared" si="4"/>
        <v>154EPS044</v>
      </c>
      <c r="C16" s="52" t="str">
        <f t="shared" si="5"/>
        <v>154EPS002</v>
      </c>
      <c r="D16" s="52" t="str">
        <f t="shared" si="6"/>
        <v>154EPS016</v>
      </c>
      <c r="E16" s="52" t="str">
        <f t="shared" si="7"/>
        <v>154EPS023</v>
      </c>
      <c r="F16" s="52" t="str">
        <f t="shared" si="8"/>
        <v>154EPS005</v>
      </c>
      <c r="G16" s="52" t="str">
        <f t="shared" si="9"/>
        <v>154EPS040</v>
      </c>
      <c r="H16" s="52" t="str">
        <f t="shared" si="10"/>
        <v>154EPS017</v>
      </c>
      <c r="I16" s="52" t="str">
        <f t="shared" si="11"/>
        <v>154EAS016</v>
      </c>
      <c r="J16" s="298" t="s">
        <v>14</v>
      </c>
      <c r="K16" s="263" t="s">
        <v>241</v>
      </c>
      <c r="L16" s="293">
        <v>154</v>
      </c>
      <c r="M16" s="63">
        <v>0</v>
      </c>
      <c r="N16" s="59">
        <v>1</v>
      </c>
      <c r="O16" s="59">
        <v>0</v>
      </c>
      <c r="P16" s="59">
        <v>151</v>
      </c>
      <c r="Q16" s="59">
        <v>0</v>
      </c>
      <c r="R16" s="59">
        <v>1</v>
      </c>
      <c r="S16" s="59">
        <v>0</v>
      </c>
      <c r="T16" s="59">
        <v>0</v>
      </c>
      <c r="U16" s="249">
        <v>0</v>
      </c>
      <c r="V16" s="286">
        <v>153</v>
      </c>
      <c r="W16" s="63">
        <f t="shared" si="15"/>
        <v>0</v>
      </c>
      <c r="X16" s="59">
        <f t="shared" si="15"/>
        <v>0</v>
      </c>
      <c r="Y16" s="59">
        <f t="shared" si="15"/>
        <v>0</v>
      </c>
      <c r="Z16" s="59">
        <f t="shared" si="15"/>
        <v>34</v>
      </c>
      <c r="AA16" s="59">
        <f t="shared" si="15"/>
        <v>0</v>
      </c>
      <c r="AB16" s="59">
        <f t="shared" si="15"/>
        <v>0</v>
      </c>
      <c r="AC16" s="59">
        <f t="shared" si="15"/>
        <v>0</v>
      </c>
      <c r="AD16" s="59">
        <f t="shared" si="15"/>
        <v>0</v>
      </c>
      <c r="AE16" s="249">
        <f t="shared" si="15"/>
        <v>0</v>
      </c>
      <c r="AF16" s="286">
        <f t="shared" si="2"/>
        <v>34</v>
      </c>
      <c r="AG16" s="116" t="str">
        <f t="shared" si="13"/>
        <v>147EPS016</v>
      </c>
      <c r="AH16" s="495" t="s">
        <v>274</v>
      </c>
      <c r="AI16" s="497">
        <v>147</v>
      </c>
      <c r="AJ16" s="495" t="s">
        <v>199</v>
      </c>
      <c r="AK16" s="496">
        <v>11</v>
      </c>
    </row>
    <row r="17" spans="1:37">
      <c r="A17" s="52" t="str">
        <f t="shared" si="3"/>
        <v>250EPS010</v>
      </c>
      <c r="B17" s="52" t="str">
        <f t="shared" si="4"/>
        <v>250EPS044</v>
      </c>
      <c r="C17" s="52" t="str">
        <f t="shared" si="5"/>
        <v>250EPS002</v>
      </c>
      <c r="D17" s="52" t="str">
        <f t="shared" si="6"/>
        <v>250EPS016</v>
      </c>
      <c r="E17" s="52" t="str">
        <f t="shared" si="7"/>
        <v>250EPS023</v>
      </c>
      <c r="F17" s="52" t="str">
        <f t="shared" si="8"/>
        <v>250EPS005</v>
      </c>
      <c r="G17" s="52" t="str">
        <f t="shared" si="9"/>
        <v>250EPS040</v>
      </c>
      <c r="H17" s="52" t="str">
        <f t="shared" si="10"/>
        <v>250EPS017</v>
      </c>
      <c r="I17" s="52" t="str">
        <f t="shared" si="11"/>
        <v>250EAS016</v>
      </c>
      <c r="J17" s="292" t="s">
        <v>17</v>
      </c>
      <c r="K17" s="263" t="s">
        <v>241</v>
      </c>
      <c r="L17" s="293">
        <v>250</v>
      </c>
      <c r="M17" s="63">
        <v>0</v>
      </c>
      <c r="N17" s="59">
        <v>0</v>
      </c>
      <c r="O17" s="59">
        <v>0</v>
      </c>
      <c r="P17" s="59">
        <v>16</v>
      </c>
      <c r="Q17" s="59">
        <v>0</v>
      </c>
      <c r="R17" s="59">
        <v>0</v>
      </c>
      <c r="S17" s="59">
        <v>0</v>
      </c>
      <c r="T17" s="59">
        <v>0</v>
      </c>
      <c r="U17" s="249">
        <v>0</v>
      </c>
      <c r="V17" s="286">
        <v>16</v>
      </c>
      <c r="W17" s="63">
        <f t="shared" si="15"/>
        <v>0</v>
      </c>
      <c r="X17" s="59">
        <f t="shared" si="15"/>
        <v>0</v>
      </c>
      <c r="Y17" s="59">
        <f t="shared" si="15"/>
        <v>0</v>
      </c>
      <c r="Z17" s="59">
        <f t="shared" si="15"/>
        <v>0</v>
      </c>
      <c r="AA17" s="59">
        <f t="shared" si="15"/>
        <v>0</v>
      </c>
      <c r="AB17" s="59">
        <f t="shared" si="15"/>
        <v>0</v>
      </c>
      <c r="AC17" s="59">
        <f t="shared" si="15"/>
        <v>0</v>
      </c>
      <c r="AD17" s="59">
        <f t="shared" si="15"/>
        <v>0</v>
      </c>
      <c r="AE17" s="249">
        <f t="shared" si="15"/>
        <v>0</v>
      </c>
      <c r="AF17" s="286">
        <f t="shared" si="2"/>
        <v>0</v>
      </c>
      <c r="AG17" s="116" t="str">
        <f t="shared" si="13"/>
        <v>172EPS010</v>
      </c>
      <c r="AH17" s="495" t="s">
        <v>274</v>
      </c>
      <c r="AI17" s="497">
        <v>172</v>
      </c>
      <c r="AJ17" s="495" t="s">
        <v>198</v>
      </c>
      <c r="AK17" s="496">
        <v>9</v>
      </c>
    </row>
    <row r="18" spans="1:37">
      <c r="A18" s="52" t="str">
        <f t="shared" si="3"/>
        <v>495EPS010</v>
      </c>
      <c r="B18" s="52" t="str">
        <f t="shared" si="4"/>
        <v>495EPS044</v>
      </c>
      <c r="C18" s="52" t="str">
        <f t="shared" si="5"/>
        <v>495EPS002</v>
      </c>
      <c r="D18" s="52" t="str">
        <f t="shared" si="6"/>
        <v>495EPS016</v>
      </c>
      <c r="E18" s="52" t="str">
        <f t="shared" si="7"/>
        <v>495EPS023</v>
      </c>
      <c r="F18" s="52" t="str">
        <f t="shared" si="8"/>
        <v>495EPS005</v>
      </c>
      <c r="G18" s="52" t="str">
        <f t="shared" si="9"/>
        <v>495EPS040</v>
      </c>
      <c r="H18" s="52" t="str">
        <f t="shared" si="10"/>
        <v>495EPS017</v>
      </c>
      <c r="I18" s="52" t="str">
        <f t="shared" si="11"/>
        <v>495EAS016</v>
      </c>
      <c r="J18" s="292" t="s">
        <v>87</v>
      </c>
      <c r="K18" s="263" t="s">
        <v>241</v>
      </c>
      <c r="L18" s="293">
        <v>495</v>
      </c>
      <c r="M18" s="63">
        <v>0</v>
      </c>
      <c r="N18" s="59">
        <v>1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249">
        <v>0</v>
      </c>
      <c r="V18" s="286">
        <v>1</v>
      </c>
      <c r="W18" s="63">
        <f t="shared" si="15"/>
        <v>0</v>
      </c>
      <c r="X18" s="59">
        <f t="shared" si="15"/>
        <v>0</v>
      </c>
      <c r="Y18" s="59">
        <f t="shared" si="15"/>
        <v>0</v>
      </c>
      <c r="Z18" s="59">
        <f t="shared" si="15"/>
        <v>0</v>
      </c>
      <c r="AA18" s="59">
        <f t="shared" si="15"/>
        <v>0</v>
      </c>
      <c r="AB18" s="59">
        <f t="shared" si="15"/>
        <v>0</v>
      </c>
      <c r="AC18" s="59">
        <f t="shared" si="15"/>
        <v>0</v>
      </c>
      <c r="AD18" s="59">
        <f t="shared" si="15"/>
        <v>0</v>
      </c>
      <c r="AE18" s="249">
        <f t="shared" si="15"/>
        <v>0</v>
      </c>
      <c r="AF18" s="286">
        <f t="shared" si="2"/>
        <v>0</v>
      </c>
      <c r="AG18" s="116" t="str">
        <f t="shared" si="13"/>
        <v>172EPS016</v>
      </c>
      <c r="AH18" s="495" t="s">
        <v>274</v>
      </c>
      <c r="AI18" s="497">
        <v>172</v>
      </c>
      <c r="AJ18" s="495" t="s">
        <v>199</v>
      </c>
      <c r="AK18" s="496">
        <v>16</v>
      </c>
    </row>
    <row r="19" spans="1:37">
      <c r="A19" s="52" t="str">
        <f t="shared" si="3"/>
        <v>790EPS010</v>
      </c>
      <c r="B19" s="52" t="str">
        <f t="shared" si="4"/>
        <v>790EPS044</v>
      </c>
      <c r="C19" s="52" t="str">
        <f t="shared" si="5"/>
        <v>790EPS002</v>
      </c>
      <c r="D19" s="52" t="str">
        <f t="shared" si="6"/>
        <v>790EPS016</v>
      </c>
      <c r="E19" s="52" t="str">
        <f t="shared" si="7"/>
        <v>790EPS023</v>
      </c>
      <c r="F19" s="52" t="str">
        <f t="shared" si="8"/>
        <v>790EPS005</v>
      </c>
      <c r="G19" s="52" t="str">
        <f t="shared" si="9"/>
        <v>790EPS040</v>
      </c>
      <c r="H19" s="52" t="str">
        <f t="shared" si="10"/>
        <v>790EPS017</v>
      </c>
      <c r="I19" s="52" t="str">
        <f t="shared" si="11"/>
        <v>790EAS016</v>
      </c>
      <c r="J19" s="292" t="s">
        <v>99</v>
      </c>
      <c r="K19" s="263" t="s">
        <v>241</v>
      </c>
      <c r="L19" s="293">
        <v>790</v>
      </c>
      <c r="M19" s="63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249">
        <v>0</v>
      </c>
      <c r="V19" s="286">
        <v>0</v>
      </c>
      <c r="W19" s="63">
        <f t="shared" si="15"/>
        <v>0</v>
      </c>
      <c r="X19" s="59">
        <f t="shared" si="15"/>
        <v>0</v>
      </c>
      <c r="Y19" s="59">
        <f t="shared" si="15"/>
        <v>0</v>
      </c>
      <c r="Z19" s="59">
        <f t="shared" si="15"/>
        <v>0</v>
      </c>
      <c r="AA19" s="59">
        <f t="shared" si="15"/>
        <v>0</v>
      </c>
      <c r="AB19" s="59">
        <f t="shared" si="15"/>
        <v>0</v>
      </c>
      <c r="AC19" s="59">
        <f t="shared" si="15"/>
        <v>0</v>
      </c>
      <c r="AD19" s="59">
        <f t="shared" si="15"/>
        <v>0</v>
      </c>
      <c r="AE19" s="249">
        <f t="shared" si="15"/>
        <v>0</v>
      </c>
      <c r="AF19" s="286">
        <f t="shared" si="2"/>
        <v>0</v>
      </c>
      <c r="AG19" s="116" t="str">
        <f t="shared" si="13"/>
        <v>480ESSC02</v>
      </c>
      <c r="AH19" s="495" t="s">
        <v>274</v>
      </c>
      <c r="AI19" s="497">
        <v>480</v>
      </c>
      <c r="AJ19" s="495" t="s">
        <v>650</v>
      </c>
      <c r="AK19" s="496">
        <v>1</v>
      </c>
    </row>
    <row r="20" spans="1:37">
      <c r="A20" s="52" t="str">
        <f t="shared" si="3"/>
        <v>895EPS010</v>
      </c>
      <c r="B20" s="52" t="str">
        <f t="shared" si="4"/>
        <v>895EPS044</v>
      </c>
      <c r="C20" s="52" t="str">
        <f t="shared" si="5"/>
        <v>895EPS002</v>
      </c>
      <c r="D20" s="52" t="str">
        <f t="shared" si="6"/>
        <v>895EPS016</v>
      </c>
      <c r="E20" s="52" t="str">
        <f t="shared" si="7"/>
        <v>895EPS023</v>
      </c>
      <c r="F20" s="52" t="str">
        <f t="shared" si="8"/>
        <v>895EPS005</v>
      </c>
      <c r="G20" s="52" t="str">
        <f t="shared" si="9"/>
        <v>895EPS040</v>
      </c>
      <c r="H20" s="52" t="str">
        <f t="shared" si="10"/>
        <v>895EPS017</v>
      </c>
      <c r="I20" s="52" t="str">
        <f t="shared" si="11"/>
        <v>895EAS016</v>
      </c>
      <c r="J20" s="299" t="s">
        <v>121</v>
      </c>
      <c r="K20" s="263" t="s">
        <v>241</v>
      </c>
      <c r="L20" s="293">
        <v>895</v>
      </c>
      <c r="M20" s="63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249">
        <v>0</v>
      </c>
      <c r="V20" s="286">
        <v>0</v>
      </c>
      <c r="W20" s="63">
        <f t="shared" si="15"/>
        <v>0</v>
      </c>
      <c r="X20" s="59">
        <f t="shared" si="15"/>
        <v>0</v>
      </c>
      <c r="Y20" s="59">
        <f t="shared" si="15"/>
        <v>0</v>
      </c>
      <c r="Z20" s="59">
        <f t="shared" si="15"/>
        <v>0</v>
      </c>
      <c r="AA20" s="59">
        <f t="shared" si="15"/>
        <v>0</v>
      </c>
      <c r="AB20" s="59">
        <f t="shared" si="15"/>
        <v>0</v>
      </c>
      <c r="AC20" s="59">
        <f t="shared" si="15"/>
        <v>0</v>
      </c>
      <c r="AD20" s="59">
        <f t="shared" si="15"/>
        <v>0</v>
      </c>
      <c r="AE20" s="249">
        <f t="shared" si="15"/>
        <v>0</v>
      </c>
      <c r="AF20" s="286">
        <f t="shared" si="2"/>
        <v>0</v>
      </c>
      <c r="AG20" s="116" t="str">
        <f t="shared" si="13"/>
        <v>490ESSC02</v>
      </c>
      <c r="AH20" s="495" t="s">
        <v>274</v>
      </c>
      <c r="AI20" s="497">
        <v>490</v>
      </c>
      <c r="AJ20" s="495" t="s">
        <v>650</v>
      </c>
      <c r="AK20" s="496">
        <v>4</v>
      </c>
    </row>
    <row r="21" spans="1:37">
      <c r="A21" s="52" t="str">
        <f t="shared" si="3"/>
        <v>EPS010</v>
      </c>
      <c r="B21" s="52" t="str">
        <f t="shared" si="4"/>
        <v>EPS044</v>
      </c>
      <c r="C21" s="52" t="str">
        <f t="shared" si="5"/>
        <v>EPS002</v>
      </c>
      <c r="D21" s="52" t="str">
        <f t="shared" si="6"/>
        <v>EPS016</v>
      </c>
      <c r="E21" s="52" t="str">
        <f t="shared" si="7"/>
        <v>EPS023</v>
      </c>
      <c r="F21" s="52" t="str">
        <f t="shared" si="8"/>
        <v>EPS005</v>
      </c>
      <c r="G21" s="52" t="str">
        <f t="shared" si="9"/>
        <v>EPS040</v>
      </c>
      <c r="H21" s="52" t="str">
        <f t="shared" si="10"/>
        <v>EPS017</v>
      </c>
      <c r="I21" s="52" t="str">
        <f t="shared" si="11"/>
        <v>EAS016</v>
      </c>
      <c r="J21" s="295" t="s">
        <v>289</v>
      </c>
      <c r="K21" s="240"/>
      <c r="L21" s="296"/>
      <c r="M21" s="61">
        <v>777</v>
      </c>
      <c r="N21" s="60">
        <v>0</v>
      </c>
      <c r="O21" s="60">
        <v>0</v>
      </c>
      <c r="P21" s="60">
        <v>794</v>
      </c>
      <c r="Q21" s="60">
        <v>0</v>
      </c>
      <c r="R21" s="60">
        <v>0</v>
      </c>
      <c r="S21" s="60">
        <v>3</v>
      </c>
      <c r="T21" s="60">
        <v>0</v>
      </c>
      <c r="U21" s="250">
        <v>0</v>
      </c>
      <c r="V21" s="285">
        <v>1574</v>
      </c>
      <c r="W21" s="61">
        <f t="shared" ref="W21:AE21" si="16">SUM(W22:W32)</f>
        <v>80</v>
      </c>
      <c r="X21" s="60">
        <f t="shared" si="16"/>
        <v>0</v>
      </c>
      <c r="Y21" s="60">
        <f t="shared" si="16"/>
        <v>0</v>
      </c>
      <c r="Z21" s="60">
        <f t="shared" si="16"/>
        <v>176</v>
      </c>
      <c r="AA21" s="60">
        <f t="shared" si="16"/>
        <v>0</v>
      </c>
      <c r="AB21" s="60">
        <f t="shared" si="16"/>
        <v>0</v>
      </c>
      <c r="AC21" s="60">
        <f t="shared" si="16"/>
        <v>0</v>
      </c>
      <c r="AD21" s="60">
        <f t="shared" si="16"/>
        <v>0</v>
      </c>
      <c r="AE21" s="250">
        <f t="shared" si="16"/>
        <v>0</v>
      </c>
      <c r="AF21" s="285">
        <f t="shared" si="2"/>
        <v>256</v>
      </c>
      <c r="AG21" s="116" t="str">
        <f t="shared" si="13"/>
        <v>665EPS016</v>
      </c>
      <c r="AH21" s="495" t="s">
        <v>274</v>
      </c>
      <c r="AI21" s="497">
        <v>665</v>
      </c>
      <c r="AJ21" s="495" t="s">
        <v>199</v>
      </c>
      <c r="AK21" s="496">
        <v>17</v>
      </c>
    </row>
    <row r="22" spans="1:37">
      <c r="A22" s="52" t="str">
        <f t="shared" si="3"/>
        <v>45EPS010</v>
      </c>
      <c r="B22" s="52" t="str">
        <f t="shared" si="4"/>
        <v>45EPS044</v>
      </c>
      <c r="C22" s="52" t="str">
        <f t="shared" si="5"/>
        <v>45EPS002</v>
      </c>
      <c r="D22" s="52" t="str">
        <f t="shared" si="6"/>
        <v>45EPS016</v>
      </c>
      <c r="E22" s="52" t="str">
        <f t="shared" si="7"/>
        <v>45EPS023</v>
      </c>
      <c r="F22" s="52" t="str">
        <f t="shared" si="8"/>
        <v>45EPS005</v>
      </c>
      <c r="G22" s="52" t="str">
        <f t="shared" si="9"/>
        <v>45EPS040</v>
      </c>
      <c r="H22" s="52" t="str">
        <f t="shared" si="10"/>
        <v>45EPS017</v>
      </c>
      <c r="I22" s="52" t="str">
        <f t="shared" si="11"/>
        <v>45EAS016</v>
      </c>
      <c r="J22" s="292" t="s">
        <v>8</v>
      </c>
      <c r="K22" s="53" t="s">
        <v>240</v>
      </c>
      <c r="L22" s="293">
        <v>45</v>
      </c>
      <c r="M22" s="63">
        <v>540</v>
      </c>
      <c r="N22" s="59">
        <v>0</v>
      </c>
      <c r="O22" s="59">
        <v>0</v>
      </c>
      <c r="P22" s="59">
        <v>266</v>
      </c>
      <c r="Q22" s="59">
        <v>0</v>
      </c>
      <c r="R22" s="59">
        <v>0</v>
      </c>
      <c r="S22" s="59">
        <v>0</v>
      </c>
      <c r="T22" s="59">
        <v>0</v>
      </c>
      <c r="U22" s="249">
        <v>0</v>
      </c>
      <c r="V22" s="286">
        <v>806</v>
      </c>
      <c r="W22" s="63">
        <f t="shared" ref="W22:W32" si="17">IFERROR(VLOOKUP(A22,$AG$8:$AK$928,5,0),0)</f>
        <v>54</v>
      </c>
      <c r="X22" s="59">
        <f t="shared" ref="X22:X32" si="18">IFERROR(VLOOKUP(B22,$AG$8:$AK$928,5,0),0)</f>
        <v>0</v>
      </c>
      <c r="Y22" s="59">
        <f t="shared" ref="Y22:Y32" si="19">IFERROR(VLOOKUP(C22,$AG$8:$AK$928,5,0),0)</f>
        <v>0</v>
      </c>
      <c r="Z22" s="59">
        <f t="shared" ref="Z22:Z32" si="20">IFERROR(VLOOKUP(D22,$AG$8:$AK$928,5,0),0)</f>
        <v>71</v>
      </c>
      <c r="AA22" s="59">
        <f t="shared" ref="AA22:AA32" si="21">IFERROR(VLOOKUP(E22,$AG$8:$AK$928,5,0),0)</f>
        <v>0</v>
      </c>
      <c r="AB22" s="59">
        <f t="shared" ref="AB22:AB32" si="22">IFERROR(VLOOKUP(F22,$AG$8:$AK$928,5,0),0)</f>
        <v>0</v>
      </c>
      <c r="AC22" s="59">
        <f t="shared" ref="AC22:AC32" si="23">IFERROR(VLOOKUP(G22,$AG$8:$AK$928,5,0),0)</f>
        <v>0</v>
      </c>
      <c r="AD22" s="59">
        <f t="shared" ref="AD22:AD32" si="24">IFERROR(VLOOKUP(H22,$AG$8:$AK$928,5,0),0)</f>
        <v>0</v>
      </c>
      <c r="AE22" s="249">
        <f t="shared" ref="AE22:AE32" si="25">IFERROR(VLOOKUP(I22,$AG$8:$AK$928,5,0),0)</f>
        <v>0</v>
      </c>
      <c r="AF22" s="286">
        <f t="shared" si="2"/>
        <v>125</v>
      </c>
      <c r="AG22" s="116" t="str">
        <f t="shared" si="13"/>
        <v>837EPS010</v>
      </c>
      <c r="AH22" s="495" t="s">
        <v>274</v>
      </c>
      <c r="AI22" s="497">
        <v>837</v>
      </c>
      <c r="AJ22" s="495" t="s">
        <v>198</v>
      </c>
      <c r="AK22" s="496">
        <v>13</v>
      </c>
    </row>
    <row r="23" spans="1:37">
      <c r="A23" s="52" t="str">
        <f t="shared" si="3"/>
        <v>51EPS010</v>
      </c>
      <c r="B23" s="52" t="str">
        <f t="shared" si="4"/>
        <v>51EPS044</v>
      </c>
      <c r="C23" s="52" t="str">
        <f t="shared" si="5"/>
        <v>51EPS002</v>
      </c>
      <c r="D23" s="52" t="str">
        <f t="shared" si="6"/>
        <v>51EPS016</v>
      </c>
      <c r="E23" s="52" t="str">
        <f t="shared" si="7"/>
        <v>51EPS023</v>
      </c>
      <c r="F23" s="52" t="str">
        <f t="shared" si="8"/>
        <v>51EPS005</v>
      </c>
      <c r="G23" s="52" t="str">
        <f t="shared" si="9"/>
        <v>51EPS040</v>
      </c>
      <c r="H23" s="52" t="str">
        <f t="shared" si="10"/>
        <v>51EPS017</v>
      </c>
      <c r="I23" s="52" t="str">
        <f t="shared" si="11"/>
        <v>51EAS016</v>
      </c>
      <c r="J23" s="292" t="s">
        <v>68</v>
      </c>
      <c r="K23" s="53" t="s">
        <v>240</v>
      </c>
      <c r="L23" s="293">
        <v>51</v>
      </c>
      <c r="M23" s="63">
        <v>0</v>
      </c>
      <c r="N23" s="59">
        <v>0</v>
      </c>
      <c r="O23" s="59">
        <v>0</v>
      </c>
      <c r="P23" s="59">
        <v>53</v>
      </c>
      <c r="Q23" s="59">
        <v>0</v>
      </c>
      <c r="R23" s="59">
        <v>0</v>
      </c>
      <c r="S23" s="59">
        <v>0</v>
      </c>
      <c r="T23" s="59">
        <v>0</v>
      </c>
      <c r="U23" s="249">
        <v>0</v>
      </c>
      <c r="V23" s="286">
        <v>53</v>
      </c>
      <c r="W23" s="63">
        <f t="shared" si="17"/>
        <v>0</v>
      </c>
      <c r="X23" s="59">
        <f t="shared" si="18"/>
        <v>0</v>
      </c>
      <c r="Y23" s="59">
        <f t="shared" si="19"/>
        <v>0</v>
      </c>
      <c r="Z23" s="59">
        <f t="shared" si="20"/>
        <v>14</v>
      </c>
      <c r="AA23" s="59">
        <f t="shared" si="21"/>
        <v>0</v>
      </c>
      <c r="AB23" s="59">
        <f t="shared" si="22"/>
        <v>0</v>
      </c>
      <c r="AC23" s="59">
        <f t="shared" si="23"/>
        <v>0</v>
      </c>
      <c r="AD23" s="59">
        <f t="shared" si="24"/>
        <v>0</v>
      </c>
      <c r="AE23" s="249">
        <f t="shared" si="25"/>
        <v>0</v>
      </c>
      <c r="AF23" s="286">
        <f t="shared" si="2"/>
        <v>14</v>
      </c>
      <c r="AG23" s="116" t="str">
        <f t="shared" si="13"/>
        <v>837EPS016</v>
      </c>
      <c r="AH23" s="495" t="s">
        <v>274</v>
      </c>
      <c r="AI23" s="497">
        <v>837</v>
      </c>
      <c r="AJ23" s="495" t="s">
        <v>199</v>
      </c>
      <c r="AK23" s="496">
        <v>47</v>
      </c>
    </row>
    <row r="24" spans="1:37">
      <c r="A24" s="52" t="str">
        <f t="shared" si="3"/>
        <v>147EPS010</v>
      </c>
      <c r="B24" s="52" t="str">
        <f t="shared" si="4"/>
        <v>147EPS044</v>
      </c>
      <c r="C24" s="52" t="str">
        <f t="shared" si="5"/>
        <v>147EPS002</v>
      </c>
      <c r="D24" s="52" t="str">
        <f t="shared" si="6"/>
        <v>147EPS016</v>
      </c>
      <c r="E24" s="52" t="str">
        <f t="shared" si="7"/>
        <v>147EPS023</v>
      </c>
      <c r="F24" s="52" t="str">
        <f t="shared" si="8"/>
        <v>147EPS005</v>
      </c>
      <c r="G24" s="52" t="str">
        <f t="shared" si="9"/>
        <v>147EPS040</v>
      </c>
      <c r="H24" s="52" t="str">
        <f t="shared" si="10"/>
        <v>147EPS017</v>
      </c>
      <c r="I24" s="52" t="str">
        <f t="shared" si="11"/>
        <v>147EAS016</v>
      </c>
      <c r="J24" s="292" t="s">
        <v>13</v>
      </c>
      <c r="K24" s="53" t="s">
        <v>240</v>
      </c>
      <c r="L24" s="293">
        <v>147</v>
      </c>
      <c r="M24" s="63">
        <v>50</v>
      </c>
      <c r="N24" s="59">
        <v>0</v>
      </c>
      <c r="O24" s="59">
        <v>0</v>
      </c>
      <c r="P24" s="59">
        <v>56</v>
      </c>
      <c r="Q24" s="59">
        <v>0</v>
      </c>
      <c r="R24" s="59">
        <v>0</v>
      </c>
      <c r="S24" s="59">
        <v>2</v>
      </c>
      <c r="T24" s="59">
        <v>0</v>
      </c>
      <c r="U24" s="249">
        <v>0</v>
      </c>
      <c r="V24" s="286">
        <v>108</v>
      </c>
      <c r="W24" s="63">
        <f t="shared" si="17"/>
        <v>4</v>
      </c>
      <c r="X24" s="59">
        <f t="shared" si="18"/>
        <v>0</v>
      </c>
      <c r="Y24" s="59">
        <f t="shared" si="19"/>
        <v>0</v>
      </c>
      <c r="Z24" s="59">
        <f t="shared" si="20"/>
        <v>11</v>
      </c>
      <c r="AA24" s="59">
        <f t="shared" si="21"/>
        <v>0</v>
      </c>
      <c r="AB24" s="59">
        <f t="shared" si="22"/>
        <v>0</v>
      </c>
      <c r="AC24" s="59">
        <f t="shared" si="23"/>
        <v>0</v>
      </c>
      <c r="AD24" s="59">
        <f t="shared" si="24"/>
        <v>0</v>
      </c>
      <c r="AE24" s="249">
        <f t="shared" si="25"/>
        <v>0</v>
      </c>
      <c r="AF24" s="286">
        <f t="shared" si="2"/>
        <v>15</v>
      </c>
      <c r="AG24" s="116" t="str">
        <f t="shared" si="13"/>
        <v>837ESSC02</v>
      </c>
      <c r="AH24" s="495" t="s">
        <v>274</v>
      </c>
      <c r="AI24" s="497">
        <v>837</v>
      </c>
      <c r="AJ24" s="495" t="s">
        <v>650</v>
      </c>
      <c r="AK24" s="496">
        <v>5</v>
      </c>
    </row>
    <row r="25" spans="1:37">
      <c r="A25" s="52" t="str">
        <f t="shared" si="3"/>
        <v>172EPS010</v>
      </c>
      <c r="B25" s="52" t="str">
        <f t="shared" si="4"/>
        <v>172EPS044</v>
      </c>
      <c r="C25" s="52" t="str">
        <f t="shared" si="5"/>
        <v>172EPS002</v>
      </c>
      <c r="D25" s="52" t="str">
        <f t="shared" si="6"/>
        <v>172EPS016</v>
      </c>
      <c r="E25" s="52" t="str">
        <f t="shared" si="7"/>
        <v>172EPS023</v>
      </c>
      <c r="F25" s="52" t="str">
        <f t="shared" si="8"/>
        <v>172EPS005</v>
      </c>
      <c r="G25" s="52" t="str">
        <f t="shared" si="9"/>
        <v>172EPS040</v>
      </c>
      <c r="H25" s="52" t="str">
        <f t="shared" si="10"/>
        <v>172EPS017</v>
      </c>
      <c r="I25" s="52" t="str">
        <f t="shared" si="11"/>
        <v>172EAS016</v>
      </c>
      <c r="J25" s="294" t="s">
        <v>15</v>
      </c>
      <c r="K25" s="53" t="s">
        <v>240</v>
      </c>
      <c r="L25" s="293">
        <v>172</v>
      </c>
      <c r="M25" s="63">
        <v>69</v>
      </c>
      <c r="N25" s="59">
        <v>0</v>
      </c>
      <c r="O25" s="59">
        <v>0</v>
      </c>
      <c r="P25" s="59">
        <v>104</v>
      </c>
      <c r="Q25" s="59">
        <v>0</v>
      </c>
      <c r="R25" s="59">
        <v>0</v>
      </c>
      <c r="S25" s="59">
        <v>0</v>
      </c>
      <c r="T25" s="59">
        <v>0</v>
      </c>
      <c r="U25" s="249">
        <v>0</v>
      </c>
      <c r="V25" s="286">
        <v>173</v>
      </c>
      <c r="W25" s="63">
        <f t="shared" si="17"/>
        <v>9</v>
      </c>
      <c r="X25" s="59">
        <f t="shared" si="18"/>
        <v>0</v>
      </c>
      <c r="Y25" s="59">
        <f t="shared" si="19"/>
        <v>0</v>
      </c>
      <c r="Z25" s="59">
        <f t="shared" si="20"/>
        <v>16</v>
      </c>
      <c r="AA25" s="59">
        <f t="shared" si="21"/>
        <v>0</v>
      </c>
      <c r="AB25" s="59">
        <f t="shared" si="22"/>
        <v>0</v>
      </c>
      <c r="AC25" s="59">
        <f t="shared" si="23"/>
        <v>0</v>
      </c>
      <c r="AD25" s="59">
        <f t="shared" si="24"/>
        <v>0</v>
      </c>
      <c r="AE25" s="249">
        <f t="shared" si="25"/>
        <v>0</v>
      </c>
      <c r="AF25" s="286">
        <f t="shared" si="2"/>
        <v>25</v>
      </c>
      <c r="AG25" s="116" t="str">
        <f t="shared" si="13"/>
        <v>59EPS002</v>
      </c>
      <c r="AH25" s="495" t="s">
        <v>283</v>
      </c>
      <c r="AI25" s="497">
        <v>59</v>
      </c>
      <c r="AJ25" s="495" t="s">
        <v>205</v>
      </c>
      <c r="AK25" s="496">
        <v>1</v>
      </c>
    </row>
    <row r="26" spans="1:37">
      <c r="A26" s="52" t="str">
        <f t="shared" si="3"/>
        <v>475EPS010</v>
      </c>
      <c r="B26" s="52" t="str">
        <f t="shared" si="4"/>
        <v>475EPS044</v>
      </c>
      <c r="C26" s="52" t="str">
        <f t="shared" si="5"/>
        <v>475EPS002</v>
      </c>
      <c r="D26" s="52" t="str">
        <f t="shared" si="6"/>
        <v>475EPS016</v>
      </c>
      <c r="E26" s="52" t="str">
        <f t="shared" si="7"/>
        <v>475EPS023</v>
      </c>
      <c r="F26" s="52" t="str">
        <f t="shared" si="8"/>
        <v>475EPS005</v>
      </c>
      <c r="G26" s="52" t="str">
        <f t="shared" si="9"/>
        <v>475EPS040</v>
      </c>
      <c r="H26" s="52" t="str">
        <f t="shared" si="10"/>
        <v>475EPS017</v>
      </c>
      <c r="I26" s="52" t="str">
        <f t="shared" si="11"/>
        <v>475EAS016</v>
      </c>
      <c r="J26" s="294" t="s">
        <v>107</v>
      </c>
      <c r="K26" s="53" t="s">
        <v>240</v>
      </c>
      <c r="L26" s="293">
        <v>475</v>
      </c>
      <c r="M26" s="63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249">
        <v>0</v>
      </c>
      <c r="V26" s="286">
        <v>0</v>
      </c>
      <c r="W26" s="63">
        <f t="shared" si="17"/>
        <v>0</v>
      </c>
      <c r="X26" s="59">
        <f t="shared" si="18"/>
        <v>0</v>
      </c>
      <c r="Y26" s="59">
        <f t="shared" si="19"/>
        <v>0</v>
      </c>
      <c r="Z26" s="59">
        <f t="shared" si="20"/>
        <v>0</v>
      </c>
      <c r="AA26" s="59">
        <f t="shared" si="21"/>
        <v>0</v>
      </c>
      <c r="AB26" s="59">
        <f t="shared" si="22"/>
        <v>0</v>
      </c>
      <c r="AC26" s="59">
        <f t="shared" si="23"/>
        <v>0</v>
      </c>
      <c r="AD26" s="59">
        <f t="shared" si="24"/>
        <v>0</v>
      </c>
      <c r="AE26" s="249">
        <f t="shared" si="25"/>
        <v>0</v>
      </c>
      <c r="AF26" s="286">
        <f t="shared" si="2"/>
        <v>0</v>
      </c>
      <c r="AG26" s="116" t="str">
        <f t="shared" si="13"/>
        <v>59EPS005</v>
      </c>
      <c r="AH26" s="495" t="s">
        <v>283</v>
      </c>
      <c r="AI26" s="497">
        <v>59</v>
      </c>
      <c r="AJ26" s="495" t="s">
        <v>208</v>
      </c>
      <c r="AK26" s="496">
        <v>2</v>
      </c>
    </row>
    <row r="27" spans="1:37">
      <c r="A27" s="52" t="str">
        <f t="shared" si="3"/>
        <v>480EPS010</v>
      </c>
      <c r="B27" s="52" t="str">
        <f t="shared" si="4"/>
        <v>480EPS044</v>
      </c>
      <c r="C27" s="52" t="str">
        <f t="shared" si="5"/>
        <v>480EPS002</v>
      </c>
      <c r="D27" s="52" t="str">
        <f t="shared" si="6"/>
        <v>480EPS016</v>
      </c>
      <c r="E27" s="52" t="str">
        <f t="shared" si="7"/>
        <v>480EPS023</v>
      </c>
      <c r="F27" s="52" t="str">
        <f t="shared" si="8"/>
        <v>480EPS005</v>
      </c>
      <c r="G27" s="52" t="str">
        <f t="shared" si="9"/>
        <v>480EPS040</v>
      </c>
      <c r="H27" s="52" t="str">
        <f t="shared" si="10"/>
        <v>480EPS017</v>
      </c>
      <c r="I27" s="52" t="str">
        <f t="shared" si="11"/>
        <v>480EAS016</v>
      </c>
      <c r="J27" s="294" t="s">
        <v>20</v>
      </c>
      <c r="K27" s="53" t="s">
        <v>240</v>
      </c>
      <c r="L27" s="293">
        <v>480</v>
      </c>
      <c r="M27" s="63">
        <v>0</v>
      </c>
      <c r="N27" s="59">
        <v>0</v>
      </c>
      <c r="O27" s="59">
        <v>0</v>
      </c>
      <c r="P27" s="59">
        <v>15</v>
      </c>
      <c r="Q27" s="59">
        <v>0</v>
      </c>
      <c r="R27" s="59">
        <v>0</v>
      </c>
      <c r="S27" s="59">
        <v>0</v>
      </c>
      <c r="T27" s="59">
        <v>0</v>
      </c>
      <c r="U27" s="249">
        <v>0</v>
      </c>
      <c r="V27" s="286">
        <v>15</v>
      </c>
      <c r="W27" s="63">
        <f t="shared" si="17"/>
        <v>0</v>
      </c>
      <c r="X27" s="59">
        <f t="shared" si="18"/>
        <v>0</v>
      </c>
      <c r="Y27" s="59">
        <f t="shared" si="19"/>
        <v>0</v>
      </c>
      <c r="Z27" s="59">
        <f t="shared" si="20"/>
        <v>0</v>
      </c>
      <c r="AA27" s="59">
        <f t="shared" si="21"/>
        <v>0</v>
      </c>
      <c r="AB27" s="59">
        <f t="shared" si="22"/>
        <v>0</v>
      </c>
      <c r="AC27" s="59">
        <f t="shared" si="23"/>
        <v>0</v>
      </c>
      <c r="AD27" s="59">
        <f t="shared" si="24"/>
        <v>0</v>
      </c>
      <c r="AE27" s="249">
        <f t="shared" si="25"/>
        <v>0</v>
      </c>
      <c r="AF27" s="286">
        <f t="shared" si="2"/>
        <v>0</v>
      </c>
      <c r="AG27" s="116" t="str">
        <f t="shared" si="13"/>
        <v>543EPS023</v>
      </c>
      <c r="AH27" s="495" t="s">
        <v>283</v>
      </c>
      <c r="AI27" s="497">
        <v>543</v>
      </c>
      <c r="AJ27" s="495" t="s">
        <v>207</v>
      </c>
      <c r="AK27" s="496">
        <v>1</v>
      </c>
    </row>
    <row r="28" spans="1:37" ht="15" customHeight="1">
      <c r="A28" s="52" t="str">
        <f t="shared" si="3"/>
        <v>490EPS010</v>
      </c>
      <c r="B28" s="52" t="str">
        <f t="shared" si="4"/>
        <v>490EPS044</v>
      </c>
      <c r="C28" s="52" t="str">
        <f t="shared" si="5"/>
        <v>490EPS002</v>
      </c>
      <c r="D28" s="52" t="str">
        <f t="shared" si="6"/>
        <v>490EPS016</v>
      </c>
      <c r="E28" s="52" t="str">
        <f t="shared" si="7"/>
        <v>490EPS023</v>
      </c>
      <c r="F28" s="52" t="str">
        <f t="shared" si="8"/>
        <v>490EPS005</v>
      </c>
      <c r="G28" s="52" t="str">
        <f t="shared" si="9"/>
        <v>490EPS040</v>
      </c>
      <c r="H28" s="52" t="str">
        <f t="shared" si="10"/>
        <v>490EPS017</v>
      </c>
      <c r="I28" s="52" t="str">
        <f t="shared" si="11"/>
        <v>490EAS016</v>
      </c>
      <c r="J28" s="292" t="s">
        <v>50</v>
      </c>
      <c r="K28" s="53" t="s">
        <v>240</v>
      </c>
      <c r="L28" s="293">
        <v>490</v>
      </c>
      <c r="M28" s="63">
        <v>0</v>
      </c>
      <c r="N28" s="59">
        <v>0</v>
      </c>
      <c r="O28" s="59">
        <v>0</v>
      </c>
      <c r="P28" s="59">
        <v>66</v>
      </c>
      <c r="Q28" s="59">
        <v>0</v>
      </c>
      <c r="R28" s="59">
        <v>0</v>
      </c>
      <c r="S28" s="59">
        <v>0</v>
      </c>
      <c r="T28" s="59">
        <v>0</v>
      </c>
      <c r="U28" s="249">
        <v>0</v>
      </c>
      <c r="V28" s="286">
        <v>66</v>
      </c>
      <c r="W28" s="63">
        <f t="shared" si="17"/>
        <v>0</v>
      </c>
      <c r="X28" s="59">
        <f t="shared" si="18"/>
        <v>0</v>
      </c>
      <c r="Y28" s="59">
        <f t="shared" si="19"/>
        <v>0</v>
      </c>
      <c r="Z28" s="59">
        <f t="shared" si="20"/>
        <v>0</v>
      </c>
      <c r="AA28" s="59">
        <f t="shared" si="21"/>
        <v>0</v>
      </c>
      <c r="AB28" s="59">
        <f t="shared" si="22"/>
        <v>0</v>
      </c>
      <c r="AC28" s="59">
        <f t="shared" si="23"/>
        <v>0</v>
      </c>
      <c r="AD28" s="59">
        <f t="shared" si="24"/>
        <v>0</v>
      </c>
      <c r="AE28" s="249">
        <f t="shared" si="25"/>
        <v>0</v>
      </c>
      <c r="AF28" s="286">
        <f t="shared" si="2"/>
        <v>0</v>
      </c>
      <c r="AG28" s="116" t="str">
        <f t="shared" si="13"/>
        <v>237EPS002</v>
      </c>
      <c r="AH28" s="495" t="s">
        <v>284</v>
      </c>
      <c r="AI28" s="497">
        <v>237</v>
      </c>
      <c r="AJ28" s="495" t="s">
        <v>205</v>
      </c>
      <c r="AK28" s="496">
        <v>6</v>
      </c>
    </row>
    <row r="29" spans="1:37" ht="15" customHeight="1">
      <c r="A29" s="52" t="str">
        <f t="shared" si="3"/>
        <v>659EPS010</v>
      </c>
      <c r="B29" s="52" t="str">
        <f t="shared" si="4"/>
        <v>659EPS044</v>
      </c>
      <c r="C29" s="52" t="str">
        <f t="shared" si="5"/>
        <v>659EPS002</v>
      </c>
      <c r="D29" s="52" t="str">
        <f t="shared" si="6"/>
        <v>659EPS016</v>
      </c>
      <c r="E29" s="52" t="str">
        <f t="shared" si="7"/>
        <v>659EPS023</v>
      </c>
      <c r="F29" s="52" t="str">
        <f t="shared" si="8"/>
        <v>659EPS005</v>
      </c>
      <c r="G29" s="52" t="str">
        <f t="shared" si="9"/>
        <v>659EPS040</v>
      </c>
      <c r="H29" s="52" t="str">
        <f t="shared" si="10"/>
        <v>659EPS017</v>
      </c>
      <c r="I29" s="52" t="str">
        <f t="shared" si="11"/>
        <v>659EAS016</v>
      </c>
      <c r="J29" s="294" t="s">
        <v>94</v>
      </c>
      <c r="K29" s="53" t="s">
        <v>240</v>
      </c>
      <c r="L29" s="293">
        <v>659</v>
      </c>
      <c r="M29" s="63">
        <v>0</v>
      </c>
      <c r="N29" s="59">
        <v>0</v>
      </c>
      <c r="O29" s="59">
        <v>0</v>
      </c>
      <c r="P29" s="59">
        <v>29</v>
      </c>
      <c r="Q29" s="59">
        <v>0</v>
      </c>
      <c r="R29" s="59">
        <v>0</v>
      </c>
      <c r="S29" s="59">
        <v>0</v>
      </c>
      <c r="T29" s="59">
        <v>0</v>
      </c>
      <c r="U29" s="249">
        <v>0</v>
      </c>
      <c r="V29" s="286">
        <v>29</v>
      </c>
      <c r="W29" s="63">
        <f t="shared" si="17"/>
        <v>0</v>
      </c>
      <c r="X29" s="59">
        <f t="shared" si="18"/>
        <v>0</v>
      </c>
      <c r="Y29" s="59">
        <f t="shared" si="19"/>
        <v>0</v>
      </c>
      <c r="Z29" s="59">
        <f t="shared" si="20"/>
        <v>0</v>
      </c>
      <c r="AA29" s="59">
        <f t="shared" si="21"/>
        <v>0</v>
      </c>
      <c r="AB29" s="59">
        <f t="shared" si="22"/>
        <v>0</v>
      </c>
      <c r="AC29" s="59">
        <f t="shared" si="23"/>
        <v>0</v>
      </c>
      <c r="AD29" s="59">
        <f t="shared" si="24"/>
        <v>0</v>
      </c>
      <c r="AE29" s="249">
        <f t="shared" si="25"/>
        <v>0</v>
      </c>
      <c r="AF29" s="286">
        <f t="shared" si="2"/>
        <v>0</v>
      </c>
      <c r="AG29" s="116" t="str">
        <f t="shared" si="13"/>
        <v>237EPS010</v>
      </c>
      <c r="AH29" s="495" t="s">
        <v>284</v>
      </c>
      <c r="AI29" s="497">
        <v>237</v>
      </c>
      <c r="AJ29" s="495" t="s">
        <v>198</v>
      </c>
      <c r="AK29" s="496">
        <v>37</v>
      </c>
    </row>
    <row r="30" spans="1:37" ht="15" customHeight="1">
      <c r="A30" s="52" t="str">
        <f t="shared" si="3"/>
        <v>665EPS010</v>
      </c>
      <c r="B30" s="52" t="str">
        <f t="shared" si="4"/>
        <v>665EPS044</v>
      </c>
      <c r="C30" s="52" t="str">
        <f t="shared" si="5"/>
        <v>665EPS002</v>
      </c>
      <c r="D30" s="52" t="str">
        <f t="shared" si="6"/>
        <v>665EPS016</v>
      </c>
      <c r="E30" s="52" t="str">
        <f t="shared" si="7"/>
        <v>665EPS023</v>
      </c>
      <c r="F30" s="52" t="str">
        <f t="shared" si="8"/>
        <v>665EPS005</v>
      </c>
      <c r="G30" s="52" t="str">
        <f t="shared" si="9"/>
        <v>665EPS040</v>
      </c>
      <c r="H30" s="52" t="str">
        <f t="shared" si="10"/>
        <v>665EPS017</v>
      </c>
      <c r="I30" s="52" t="str">
        <f t="shared" si="11"/>
        <v>665EAS016</v>
      </c>
      <c r="J30" s="292" t="s">
        <v>95</v>
      </c>
      <c r="K30" s="53" t="s">
        <v>240</v>
      </c>
      <c r="L30" s="293">
        <v>665</v>
      </c>
      <c r="M30" s="63">
        <v>0</v>
      </c>
      <c r="N30" s="59">
        <v>0</v>
      </c>
      <c r="O30" s="59">
        <v>0</v>
      </c>
      <c r="P30" s="59">
        <v>23</v>
      </c>
      <c r="Q30" s="59">
        <v>0</v>
      </c>
      <c r="R30" s="59">
        <v>0</v>
      </c>
      <c r="S30" s="59">
        <v>0</v>
      </c>
      <c r="T30" s="59">
        <v>0</v>
      </c>
      <c r="U30" s="249">
        <v>0</v>
      </c>
      <c r="V30" s="286">
        <v>23</v>
      </c>
      <c r="W30" s="63">
        <f t="shared" si="17"/>
        <v>0</v>
      </c>
      <c r="X30" s="59">
        <f t="shared" si="18"/>
        <v>0</v>
      </c>
      <c r="Y30" s="59">
        <f t="shared" si="19"/>
        <v>0</v>
      </c>
      <c r="Z30" s="59">
        <f t="shared" si="20"/>
        <v>17</v>
      </c>
      <c r="AA30" s="59">
        <f t="shared" si="21"/>
        <v>0</v>
      </c>
      <c r="AB30" s="59">
        <f t="shared" si="22"/>
        <v>0</v>
      </c>
      <c r="AC30" s="59">
        <f t="shared" si="23"/>
        <v>0</v>
      </c>
      <c r="AD30" s="59">
        <f t="shared" si="24"/>
        <v>0</v>
      </c>
      <c r="AE30" s="249">
        <f t="shared" si="25"/>
        <v>0</v>
      </c>
      <c r="AF30" s="286">
        <f t="shared" si="2"/>
        <v>17</v>
      </c>
      <c r="AG30" s="116" t="str">
        <f t="shared" si="13"/>
        <v>264EPS002</v>
      </c>
      <c r="AH30" s="495" t="s">
        <v>284</v>
      </c>
      <c r="AI30" s="497">
        <v>264</v>
      </c>
      <c r="AJ30" s="495" t="s">
        <v>205</v>
      </c>
      <c r="AK30" s="496">
        <v>15</v>
      </c>
    </row>
    <row r="31" spans="1:37" ht="15" customHeight="1">
      <c r="A31" s="52" t="str">
        <f t="shared" si="3"/>
        <v>837EPS010</v>
      </c>
      <c r="B31" s="52" t="str">
        <f t="shared" si="4"/>
        <v>837EPS044</v>
      </c>
      <c r="C31" s="52" t="str">
        <f t="shared" si="5"/>
        <v>837EPS002</v>
      </c>
      <c r="D31" s="52" t="str">
        <f t="shared" si="6"/>
        <v>837EPS016</v>
      </c>
      <c r="E31" s="52" t="str">
        <f t="shared" si="7"/>
        <v>837EPS023</v>
      </c>
      <c r="F31" s="52" t="str">
        <f t="shared" si="8"/>
        <v>837EPS005</v>
      </c>
      <c r="G31" s="52" t="str">
        <f t="shared" si="9"/>
        <v>837EPS040</v>
      </c>
      <c r="H31" s="52" t="str">
        <f t="shared" si="10"/>
        <v>837EPS017</v>
      </c>
      <c r="I31" s="52" t="str">
        <f t="shared" si="11"/>
        <v>837EAS016</v>
      </c>
      <c r="J31" s="294" t="s">
        <v>28</v>
      </c>
      <c r="K31" s="53" t="s">
        <v>240</v>
      </c>
      <c r="L31" s="293">
        <v>837</v>
      </c>
      <c r="M31" s="63">
        <v>118</v>
      </c>
      <c r="N31" s="59">
        <v>0</v>
      </c>
      <c r="O31" s="59">
        <v>0</v>
      </c>
      <c r="P31" s="59">
        <v>182</v>
      </c>
      <c r="Q31" s="59">
        <v>0</v>
      </c>
      <c r="R31" s="59">
        <v>0</v>
      </c>
      <c r="S31" s="59">
        <v>0</v>
      </c>
      <c r="T31" s="59">
        <v>0</v>
      </c>
      <c r="U31" s="249">
        <v>0</v>
      </c>
      <c r="V31" s="286">
        <v>300</v>
      </c>
      <c r="W31" s="63">
        <f t="shared" si="17"/>
        <v>13</v>
      </c>
      <c r="X31" s="59">
        <f t="shared" si="18"/>
        <v>0</v>
      </c>
      <c r="Y31" s="59">
        <f t="shared" si="19"/>
        <v>0</v>
      </c>
      <c r="Z31" s="59">
        <f t="shared" si="20"/>
        <v>47</v>
      </c>
      <c r="AA31" s="59">
        <f t="shared" si="21"/>
        <v>0</v>
      </c>
      <c r="AB31" s="59">
        <f t="shared" si="22"/>
        <v>0</v>
      </c>
      <c r="AC31" s="59">
        <f t="shared" si="23"/>
        <v>0</v>
      </c>
      <c r="AD31" s="59">
        <f t="shared" si="24"/>
        <v>0</v>
      </c>
      <c r="AE31" s="249">
        <f t="shared" si="25"/>
        <v>0</v>
      </c>
      <c r="AF31" s="286">
        <f t="shared" si="2"/>
        <v>60</v>
      </c>
      <c r="AG31" s="116" t="str">
        <f t="shared" si="13"/>
        <v>664EPS002</v>
      </c>
      <c r="AH31" s="495" t="s">
        <v>284</v>
      </c>
      <c r="AI31" s="497">
        <v>664</v>
      </c>
      <c r="AJ31" s="495" t="s">
        <v>205</v>
      </c>
      <c r="AK31" s="496">
        <v>6</v>
      </c>
    </row>
    <row r="32" spans="1:37" ht="15" customHeight="1">
      <c r="A32" s="52" t="str">
        <f t="shared" si="3"/>
        <v>873EPS010</v>
      </c>
      <c r="B32" s="52" t="str">
        <f t="shared" si="4"/>
        <v>873EPS044</v>
      </c>
      <c r="C32" s="52" t="str">
        <f t="shared" si="5"/>
        <v>873EPS002</v>
      </c>
      <c r="D32" s="52" t="str">
        <f t="shared" si="6"/>
        <v>873EPS016</v>
      </c>
      <c r="E32" s="52" t="str">
        <f t="shared" si="7"/>
        <v>873EPS023</v>
      </c>
      <c r="F32" s="52" t="str">
        <f t="shared" si="8"/>
        <v>873EPS005</v>
      </c>
      <c r="G32" s="52" t="str">
        <f t="shared" si="9"/>
        <v>873EPS040</v>
      </c>
      <c r="H32" s="52" t="str">
        <f t="shared" si="10"/>
        <v>873EPS017</v>
      </c>
      <c r="I32" s="52" t="str">
        <f t="shared" si="11"/>
        <v>873EAS016</v>
      </c>
      <c r="J32" s="292" t="s">
        <v>30</v>
      </c>
      <c r="K32" s="53" t="s">
        <v>240</v>
      </c>
      <c r="L32" s="293">
        <v>873</v>
      </c>
      <c r="M32" s="63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1</v>
      </c>
      <c r="T32" s="59">
        <v>0</v>
      </c>
      <c r="U32" s="249">
        <v>0</v>
      </c>
      <c r="V32" s="286">
        <v>1</v>
      </c>
      <c r="W32" s="63">
        <f t="shared" si="17"/>
        <v>0</v>
      </c>
      <c r="X32" s="59">
        <f t="shared" si="18"/>
        <v>0</v>
      </c>
      <c r="Y32" s="59">
        <f t="shared" si="19"/>
        <v>0</v>
      </c>
      <c r="Z32" s="59">
        <f t="shared" si="20"/>
        <v>0</v>
      </c>
      <c r="AA32" s="59">
        <f t="shared" si="21"/>
        <v>0</v>
      </c>
      <c r="AB32" s="59">
        <f t="shared" si="22"/>
        <v>0</v>
      </c>
      <c r="AC32" s="59">
        <f t="shared" si="23"/>
        <v>0</v>
      </c>
      <c r="AD32" s="59">
        <f t="shared" si="24"/>
        <v>0</v>
      </c>
      <c r="AE32" s="249">
        <f t="shared" si="25"/>
        <v>0</v>
      </c>
      <c r="AF32" s="286">
        <f t="shared" si="2"/>
        <v>0</v>
      </c>
      <c r="AG32" s="116" t="str">
        <f t="shared" si="13"/>
        <v>664EPS016</v>
      </c>
      <c r="AH32" s="495" t="s">
        <v>284</v>
      </c>
      <c r="AI32" s="497">
        <v>664</v>
      </c>
      <c r="AJ32" s="495" t="s">
        <v>199</v>
      </c>
      <c r="AK32" s="496">
        <v>4</v>
      </c>
    </row>
    <row r="33" spans="1:37" ht="15" customHeight="1">
      <c r="A33" s="52" t="str">
        <f t="shared" si="3"/>
        <v>EPS010</v>
      </c>
      <c r="B33" s="52" t="str">
        <f t="shared" si="4"/>
        <v>EPS044</v>
      </c>
      <c r="C33" s="52" t="str">
        <f t="shared" si="5"/>
        <v>EPS002</v>
      </c>
      <c r="D33" s="52" t="str">
        <f t="shared" si="6"/>
        <v>EPS016</v>
      </c>
      <c r="E33" s="52" t="str">
        <f t="shared" si="7"/>
        <v>EPS023</v>
      </c>
      <c r="F33" s="52" t="str">
        <f t="shared" si="8"/>
        <v>EPS005</v>
      </c>
      <c r="G33" s="52" t="str">
        <f t="shared" si="9"/>
        <v>EPS040</v>
      </c>
      <c r="H33" s="52" t="str">
        <f t="shared" si="10"/>
        <v>EPS017</v>
      </c>
      <c r="I33" s="52" t="str">
        <f t="shared" si="11"/>
        <v>EAS016</v>
      </c>
      <c r="J33" s="295" t="s">
        <v>290</v>
      </c>
      <c r="K33" s="240"/>
      <c r="L33" s="296"/>
      <c r="M33" s="61">
        <v>0</v>
      </c>
      <c r="N33" s="60">
        <v>1</v>
      </c>
      <c r="O33" s="60">
        <v>0</v>
      </c>
      <c r="P33" s="60">
        <v>88</v>
      </c>
      <c r="Q33" s="60">
        <v>0</v>
      </c>
      <c r="R33" s="60">
        <v>0</v>
      </c>
      <c r="S33" s="60">
        <v>0</v>
      </c>
      <c r="T33" s="60">
        <v>0</v>
      </c>
      <c r="U33" s="250">
        <v>0</v>
      </c>
      <c r="V33" s="285">
        <v>89</v>
      </c>
      <c r="W33" s="61">
        <f t="shared" ref="W33:AE33" si="26">SUM(W34:W43)</f>
        <v>0</v>
      </c>
      <c r="X33" s="60">
        <f t="shared" si="26"/>
        <v>0</v>
      </c>
      <c r="Y33" s="60">
        <f t="shared" si="26"/>
        <v>0</v>
      </c>
      <c r="Z33" s="60">
        <f t="shared" si="26"/>
        <v>0</v>
      </c>
      <c r="AA33" s="60">
        <f t="shared" si="26"/>
        <v>0</v>
      </c>
      <c r="AB33" s="60">
        <f t="shared" si="26"/>
        <v>0</v>
      </c>
      <c r="AC33" s="60">
        <f t="shared" si="26"/>
        <v>0</v>
      </c>
      <c r="AD33" s="60">
        <f t="shared" si="26"/>
        <v>0</v>
      </c>
      <c r="AE33" s="250">
        <f t="shared" si="26"/>
        <v>0</v>
      </c>
      <c r="AF33" s="285">
        <f t="shared" si="2"/>
        <v>0</v>
      </c>
      <c r="AG33" s="116" t="str">
        <f t="shared" si="13"/>
        <v>686EPS002</v>
      </c>
      <c r="AH33" s="495" t="s">
        <v>284</v>
      </c>
      <c r="AI33" s="497">
        <v>686</v>
      </c>
      <c r="AJ33" s="495" t="s">
        <v>205</v>
      </c>
      <c r="AK33" s="496">
        <v>7</v>
      </c>
    </row>
    <row r="34" spans="1:37" ht="15" customHeight="1">
      <c r="A34" s="52" t="str">
        <f t="shared" si="3"/>
        <v>31EPS010</v>
      </c>
      <c r="B34" s="52" t="str">
        <f t="shared" si="4"/>
        <v>31EPS044</v>
      </c>
      <c r="C34" s="52" t="str">
        <f t="shared" si="5"/>
        <v>31EPS002</v>
      </c>
      <c r="D34" s="52" t="str">
        <f t="shared" si="6"/>
        <v>31EPS016</v>
      </c>
      <c r="E34" s="52" t="str">
        <f t="shared" si="7"/>
        <v>31EPS023</v>
      </c>
      <c r="F34" s="52" t="str">
        <f t="shared" si="8"/>
        <v>31EPS005</v>
      </c>
      <c r="G34" s="52" t="str">
        <f t="shared" si="9"/>
        <v>31EPS040</v>
      </c>
      <c r="H34" s="52" t="str">
        <f t="shared" si="10"/>
        <v>31EPS017</v>
      </c>
      <c r="I34" s="52" t="str">
        <f t="shared" si="11"/>
        <v>31EAS016</v>
      </c>
      <c r="J34" s="298" t="s">
        <v>63</v>
      </c>
      <c r="K34" s="53" t="s">
        <v>238</v>
      </c>
      <c r="L34" s="293">
        <v>31</v>
      </c>
      <c r="M34" s="63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249">
        <v>0</v>
      </c>
      <c r="V34" s="286">
        <v>0</v>
      </c>
      <c r="W34" s="63">
        <f t="shared" ref="W34:W43" si="27">IFERROR(VLOOKUP(A34,$AG$8:$AK$928,5,0),0)</f>
        <v>0</v>
      </c>
      <c r="X34" s="59">
        <f t="shared" ref="X34:X43" si="28">IFERROR(VLOOKUP(B34,$AG$8:$AK$928,5,0),0)</f>
        <v>0</v>
      </c>
      <c r="Y34" s="59">
        <f t="shared" ref="Y34:Y43" si="29">IFERROR(VLOOKUP(C34,$AG$8:$AK$928,5,0),0)</f>
        <v>0</v>
      </c>
      <c r="Z34" s="59">
        <f t="shared" ref="Z34:Z43" si="30">IFERROR(VLOOKUP(D34,$AG$8:$AK$928,5,0),0)</f>
        <v>0</v>
      </c>
      <c r="AA34" s="59">
        <f t="shared" ref="AA34:AA43" si="31">IFERROR(VLOOKUP(E34,$AG$8:$AK$928,5,0),0)</f>
        <v>0</v>
      </c>
      <c r="AB34" s="59">
        <f t="shared" ref="AB34:AB43" si="32">IFERROR(VLOOKUP(F34,$AG$8:$AK$928,5,0),0)</f>
        <v>0</v>
      </c>
      <c r="AC34" s="59">
        <f t="shared" ref="AC34:AC43" si="33">IFERROR(VLOOKUP(G34,$AG$8:$AK$928,5,0),0)</f>
        <v>0</v>
      </c>
      <c r="AD34" s="59">
        <f t="shared" ref="AD34:AD43" si="34">IFERROR(VLOOKUP(H34,$AG$8:$AK$928,5,0),0)</f>
        <v>0</v>
      </c>
      <c r="AE34" s="249">
        <f t="shared" ref="AE34:AE43" si="35">IFERROR(VLOOKUP(I34,$AG$8:$AK$928,5,0),0)</f>
        <v>0</v>
      </c>
      <c r="AF34" s="286">
        <f t="shared" si="2"/>
        <v>0</v>
      </c>
      <c r="AG34" s="116" t="str">
        <f t="shared" si="13"/>
        <v>686EPS010</v>
      </c>
      <c r="AH34" s="495" t="s">
        <v>284</v>
      </c>
      <c r="AI34" s="497">
        <v>686</v>
      </c>
      <c r="AJ34" s="495" t="s">
        <v>198</v>
      </c>
      <c r="AK34" s="496">
        <v>27</v>
      </c>
    </row>
    <row r="35" spans="1:37" ht="15" customHeight="1">
      <c r="A35" s="52" t="str">
        <f t="shared" si="3"/>
        <v>40EPS010</v>
      </c>
      <c r="B35" s="52" t="str">
        <f t="shared" si="4"/>
        <v>40EPS044</v>
      </c>
      <c r="C35" s="52" t="str">
        <f t="shared" si="5"/>
        <v>40EPS002</v>
      </c>
      <c r="D35" s="52" t="str">
        <f t="shared" si="6"/>
        <v>40EPS016</v>
      </c>
      <c r="E35" s="52" t="str">
        <f t="shared" si="7"/>
        <v>40EPS023</v>
      </c>
      <c r="F35" s="52" t="str">
        <f t="shared" si="8"/>
        <v>40EPS005</v>
      </c>
      <c r="G35" s="52" t="str">
        <f t="shared" si="9"/>
        <v>40EPS040</v>
      </c>
      <c r="H35" s="52" t="str">
        <f t="shared" si="10"/>
        <v>40EPS017</v>
      </c>
      <c r="I35" s="52" t="str">
        <f t="shared" si="11"/>
        <v>40EAS016</v>
      </c>
      <c r="J35" s="292" t="s">
        <v>67</v>
      </c>
      <c r="K35" s="53" t="s">
        <v>238</v>
      </c>
      <c r="L35" s="293">
        <v>40</v>
      </c>
      <c r="M35" s="63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249">
        <v>0</v>
      </c>
      <c r="V35" s="286">
        <v>0</v>
      </c>
      <c r="W35" s="63">
        <f t="shared" si="27"/>
        <v>0</v>
      </c>
      <c r="X35" s="59">
        <f t="shared" si="28"/>
        <v>0</v>
      </c>
      <c r="Y35" s="59">
        <f t="shared" si="29"/>
        <v>0</v>
      </c>
      <c r="Z35" s="59">
        <f t="shared" si="30"/>
        <v>0</v>
      </c>
      <c r="AA35" s="59">
        <f t="shared" si="31"/>
        <v>0</v>
      </c>
      <c r="AB35" s="59">
        <f t="shared" si="32"/>
        <v>0</v>
      </c>
      <c r="AC35" s="59">
        <f t="shared" si="33"/>
        <v>0</v>
      </c>
      <c r="AD35" s="59">
        <f t="shared" si="34"/>
        <v>0</v>
      </c>
      <c r="AE35" s="249">
        <f t="shared" si="35"/>
        <v>0</v>
      </c>
      <c r="AF35" s="286">
        <f t="shared" si="2"/>
        <v>0</v>
      </c>
      <c r="AG35" s="116" t="str">
        <f t="shared" si="13"/>
        <v>686EPS016</v>
      </c>
      <c r="AH35" s="495" t="s">
        <v>284</v>
      </c>
      <c r="AI35" s="497">
        <v>686</v>
      </c>
      <c r="AJ35" s="495" t="s">
        <v>199</v>
      </c>
      <c r="AK35" s="496">
        <v>3</v>
      </c>
    </row>
    <row r="36" spans="1:37" ht="15" customHeight="1">
      <c r="A36" s="52" t="str">
        <f t="shared" si="3"/>
        <v>190EPS010</v>
      </c>
      <c r="B36" s="52" t="str">
        <f t="shared" si="4"/>
        <v>190EPS044</v>
      </c>
      <c r="C36" s="52" t="str">
        <f t="shared" si="5"/>
        <v>190EPS002</v>
      </c>
      <c r="D36" s="52" t="str">
        <f t="shared" si="6"/>
        <v>190EPS016</v>
      </c>
      <c r="E36" s="52" t="str">
        <f t="shared" si="7"/>
        <v>190EPS023</v>
      </c>
      <c r="F36" s="52" t="str">
        <f t="shared" si="8"/>
        <v>190EPS005</v>
      </c>
      <c r="G36" s="52" t="str">
        <f t="shared" si="9"/>
        <v>190EPS040</v>
      </c>
      <c r="H36" s="52" t="str">
        <f t="shared" si="10"/>
        <v>190EPS017</v>
      </c>
      <c r="I36" s="52" t="str">
        <f t="shared" si="11"/>
        <v>190EAS016</v>
      </c>
      <c r="J36" s="292" t="s">
        <v>16</v>
      </c>
      <c r="K36" s="53" t="s">
        <v>238</v>
      </c>
      <c r="L36" s="293">
        <v>190</v>
      </c>
      <c r="M36" s="63">
        <v>0</v>
      </c>
      <c r="N36" s="59">
        <v>0</v>
      </c>
      <c r="O36" s="59">
        <v>0</v>
      </c>
      <c r="P36" s="59">
        <v>3</v>
      </c>
      <c r="Q36" s="59">
        <v>0</v>
      </c>
      <c r="R36" s="59">
        <v>0</v>
      </c>
      <c r="S36" s="59">
        <v>0</v>
      </c>
      <c r="T36" s="59">
        <v>0</v>
      </c>
      <c r="U36" s="249">
        <v>0</v>
      </c>
      <c r="V36" s="286">
        <v>3</v>
      </c>
      <c r="W36" s="63">
        <f t="shared" si="27"/>
        <v>0</v>
      </c>
      <c r="X36" s="59">
        <f t="shared" si="28"/>
        <v>0</v>
      </c>
      <c r="Y36" s="59">
        <f t="shared" si="29"/>
        <v>0</v>
      </c>
      <c r="Z36" s="59">
        <f t="shared" si="30"/>
        <v>0</v>
      </c>
      <c r="AA36" s="59">
        <f t="shared" si="31"/>
        <v>0</v>
      </c>
      <c r="AB36" s="59">
        <f t="shared" si="32"/>
        <v>0</v>
      </c>
      <c r="AC36" s="59">
        <f t="shared" si="33"/>
        <v>0</v>
      </c>
      <c r="AD36" s="59">
        <f t="shared" si="34"/>
        <v>0</v>
      </c>
      <c r="AE36" s="249">
        <f t="shared" si="35"/>
        <v>0</v>
      </c>
      <c r="AF36" s="286">
        <f t="shared" si="2"/>
        <v>0</v>
      </c>
      <c r="AG36" s="116" t="str">
        <f t="shared" si="13"/>
        <v>887EPS002</v>
      </c>
      <c r="AH36" s="495" t="s">
        <v>284</v>
      </c>
      <c r="AI36" s="497">
        <v>887</v>
      </c>
      <c r="AJ36" s="495" t="s">
        <v>205</v>
      </c>
      <c r="AK36" s="496">
        <v>6</v>
      </c>
    </row>
    <row r="37" spans="1:37" ht="15" customHeight="1">
      <c r="A37" s="52" t="str">
        <f t="shared" si="3"/>
        <v>604EPS010</v>
      </c>
      <c r="B37" s="52" t="str">
        <f t="shared" si="4"/>
        <v>604EPS044</v>
      </c>
      <c r="C37" s="52" t="str">
        <f t="shared" si="5"/>
        <v>604EPS002</v>
      </c>
      <c r="D37" s="52" t="str">
        <f t="shared" si="6"/>
        <v>604EPS016</v>
      </c>
      <c r="E37" s="52" t="str">
        <f t="shared" si="7"/>
        <v>604EPS023</v>
      </c>
      <c r="F37" s="52" t="str">
        <f t="shared" si="8"/>
        <v>604EPS005</v>
      </c>
      <c r="G37" s="52" t="str">
        <f t="shared" si="9"/>
        <v>604EPS040</v>
      </c>
      <c r="H37" s="52" t="str">
        <f t="shared" si="10"/>
        <v>604EPS017</v>
      </c>
      <c r="I37" s="52" t="str">
        <f t="shared" si="11"/>
        <v>604EAS016</v>
      </c>
      <c r="J37" s="292" t="s">
        <v>23</v>
      </c>
      <c r="K37" s="53" t="s">
        <v>238</v>
      </c>
      <c r="L37" s="293">
        <v>604</v>
      </c>
      <c r="M37" s="63">
        <v>0</v>
      </c>
      <c r="N37" s="59">
        <v>0</v>
      </c>
      <c r="O37" s="59">
        <v>0</v>
      </c>
      <c r="P37" s="59">
        <v>25</v>
      </c>
      <c r="Q37" s="59">
        <v>0</v>
      </c>
      <c r="R37" s="59">
        <v>0</v>
      </c>
      <c r="S37" s="59">
        <v>0</v>
      </c>
      <c r="T37" s="59">
        <v>0</v>
      </c>
      <c r="U37" s="249">
        <v>0</v>
      </c>
      <c r="V37" s="286">
        <v>25</v>
      </c>
      <c r="W37" s="63">
        <f t="shared" si="27"/>
        <v>0</v>
      </c>
      <c r="X37" s="59">
        <f t="shared" si="28"/>
        <v>0</v>
      </c>
      <c r="Y37" s="59">
        <f t="shared" si="29"/>
        <v>0</v>
      </c>
      <c r="Z37" s="59">
        <f t="shared" si="30"/>
        <v>0</v>
      </c>
      <c r="AA37" s="59">
        <f t="shared" si="31"/>
        <v>0</v>
      </c>
      <c r="AB37" s="59">
        <f t="shared" si="32"/>
        <v>0</v>
      </c>
      <c r="AC37" s="59">
        <f t="shared" si="33"/>
        <v>0</v>
      </c>
      <c r="AD37" s="59">
        <f t="shared" si="34"/>
        <v>0</v>
      </c>
      <c r="AE37" s="249">
        <f t="shared" si="35"/>
        <v>0</v>
      </c>
      <c r="AF37" s="286">
        <f t="shared" si="2"/>
        <v>0</v>
      </c>
      <c r="AG37" s="116" t="str">
        <f t="shared" si="13"/>
        <v>887EPS010</v>
      </c>
      <c r="AH37" s="495" t="s">
        <v>284</v>
      </c>
      <c r="AI37" s="497">
        <v>887</v>
      </c>
      <c r="AJ37" s="495" t="s">
        <v>198</v>
      </c>
      <c r="AK37" s="496">
        <v>7</v>
      </c>
    </row>
    <row r="38" spans="1:37" ht="15" customHeight="1">
      <c r="A38" s="52" t="str">
        <f t="shared" si="3"/>
        <v>670EPS010</v>
      </c>
      <c r="B38" s="52" t="str">
        <f t="shared" si="4"/>
        <v>670EPS044</v>
      </c>
      <c r="C38" s="52" t="str">
        <f t="shared" si="5"/>
        <v>670EPS002</v>
      </c>
      <c r="D38" s="52" t="str">
        <f t="shared" si="6"/>
        <v>670EPS016</v>
      </c>
      <c r="E38" s="52" t="str">
        <f t="shared" si="7"/>
        <v>670EPS023</v>
      </c>
      <c r="F38" s="52" t="str">
        <f t="shared" si="8"/>
        <v>670EPS005</v>
      </c>
      <c r="G38" s="52" t="str">
        <f t="shared" si="9"/>
        <v>670EPS040</v>
      </c>
      <c r="H38" s="52" t="str">
        <f t="shared" si="10"/>
        <v>670EPS017</v>
      </c>
      <c r="I38" s="52" t="str">
        <f t="shared" si="11"/>
        <v>670EAS016</v>
      </c>
      <c r="J38" s="292" t="s">
        <v>96</v>
      </c>
      <c r="K38" s="53" t="s">
        <v>238</v>
      </c>
      <c r="L38" s="293">
        <v>670</v>
      </c>
      <c r="M38" s="63">
        <v>0</v>
      </c>
      <c r="N38" s="59">
        <v>0</v>
      </c>
      <c r="O38" s="59">
        <v>0</v>
      </c>
      <c r="P38" s="59">
        <v>7</v>
      </c>
      <c r="Q38" s="59">
        <v>0</v>
      </c>
      <c r="R38" s="59">
        <v>0</v>
      </c>
      <c r="S38" s="59">
        <v>0</v>
      </c>
      <c r="T38" s="59">
        <v>0</v>
      </c>
      <c r="U38" s="249">
        <v>0</v>
      </c>
      <c r="V38" s="286">
        <v>7</v>
      </c>
      <c r="W38" s="63">
        <f t="shared" si="27"/>
        <v>0</v>
      </c>
      <c r="X38" s="59">
        <f t="shared" si="28"/>
        <v>0</v>
      </c>
      <c r="Y38" s="59">
        <f t="shared" si="29"/>
        <v>0</v>
      </c>
      <c r="Z38" s="59">
        <f t="shared" si="30"/>
        <v>0</v>
      </c>
      <c r="AA38" s="59">
        <f t="shared" si="31"/>
        <v>0</v>
      </c>
      <c r="AB38" s="59">
        <f t="shared" si="32"/>
        <v>0</v>
      </c>
      <c r="AC38" s="59">
        <f t="shared" si="33"/>
        <v>0</v>
      </c>
      <c r="AD38" s="59">
        <f t="shared" si="34"/>
        <v>0</v>
      </c>
      <c r="AE38" s="249">
        <f t="shared" si="35"/>
        <v>0</v>
      </c>
      <c r="AF38" s="286">
        <f t="shared" si="2"/>
        <v>0</v>
      </c>
      <c r="AG38" s="116" t="str">
        <f t="shared" si="13"/>
        <v>887EPS016</v>
      </c>
      <c r="AH38" s="495" t="s">
        <v>284</v>
      </c>
      <c r="AI38" s="497">
        <v>887</v>
      </c>
      <c r="AJ38" s="495" t="s">
        <v>199</v>
      </c>
      <c r="AK38" s="496">
        <v>10</v>
      </c>
    </row>
    <row r="39" spans="1:37" ht="15" customHeight="1">
      <c r="A39" s="52" t="str">
        <f t="shared" si="3"/>
        <v>690EPS010</v>
      </c>
      <c r="B39" s="52" t="str">
        <f t="shared" si="4"/>
        <v>690EPS044</v>
      </c>
      <c r="C39" s="52" t="str">
        <f t="shared" si="5"/>
        <v>690EPS002</v>
      </c>
      <c r="D39" s="52" t="str">
        <f t="shared" si="6"/>
        <v>690EPS016</v>
      </c>
      <c r="E39" s="52" t="str">
        <f t="shared" si="7"/>
        <v>690EPS023</v>
      </c>
      <c r="F39" s="52" t="str">
        <f t="shared" si="8"/>
        <v>690EPS005</v>
      </c>
      <c r="G39" s="52" t="str">
        <f t="shared" si="9"/>
        <v>690EPS040</v>
      </c>
      <c r="H39" s="52" t="str">
        <f t="shared" si="10"/>
        <v>690EPS017</v>
      </c>
      <c r="I39" s="52" t="str">
        <f t="shared" si="11"/>
        <v>690EAS016</v>
      </c>
      <c r="J39" s="294" t="s">
        <v>26</v>
      </c>
      <c r="K39" s="53" t="s">
        <v>238</v>
      </c>
      <c r="L39" s="293">
        <v>690</v>
      </c>
      <c r="M39" s="63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249">
        <v>0</v>
      </c>
      <c r="V39" s="286">
        <v>0</v>
      </c>
      <c r="W39" s="63">
        <f t="shared" si="27"/>
        <v>0</v>
      </c>
      <c r="X39" s="59">
        <f t="shared" si="28"/>
        <v>0</v>
      </c>
      <c r="Y39" s="59">
        <f t="shared" si="29"/>
        <v>0</v>
      </c>
      <c r="Z39" s="59">
        <f t="shared" si="30"/>
        <v>0</v>
      </c>
      <c r="AA39" s="59">
        <f t="shared" si="31"/>
        <v>0</v>
      </c>
      <c r="AB39" s="59">
        <f t="shared" si="32"/>
        <v>0</v>
      </c>
      <c r="AC39" s="59">
        <f t="shared" si="33"/>
        <v>0</v>
      </c>
      <c r="AD39" s="59">
        <f t="shared" si="34"/>
        <v>0</v>
      </c>
      <c r="AE39" s="249">
        <f t="shared" si="35"/>
        <v>0</v>
      </c>
      <c r="AF39" s="286">
        <f t="shared" si="2"/>
        <v>0</v>
      </c>
      <c r="AG39" s="116" t="str">
        <f t="shared" si="13"/>
        <v>148EPS016</v>
      </c>
      <c r="AH39" s="495" t="s">
        <v>285</v>
      </c>
      <c r="AI39" s="497">
        <v>148</v>
      </c>
      <c r="AJ39" s="495" t="s">
        <v>199</v>
      </c>
      <c r="AK39" s="496">
        <v>8</v>
      </c>
    </row>
    <row r="40" spans="1:37" ht="15" customHeight="1">
      <c r="A40" s="52" t="str">
        <f t="shared" ref="A40:A71" si="36">CONCATENATE(L40,$W$5)</f>
        <v>736EPS010</v>
      </c>
      <c r="B40" s="52" t="str">
        <f t="shared" ref="B40:B71" si="37">CONCATENATE(L40,$X$5)</f>
        <v>736EPS044</v>
      </c>
      <c r="C40" s="52" t="str">
        <f t="shared" ref="C40:C71" si="38">CONCATENATE(L40,$Y$5)</f>
        <v>736EPS002</v>
      </c>
      <c r="D40" s="52" t="str">
        <f t="shared" ref="D40:D71" si="39">CONCATENATE(L40,$Z$5)</f>
        <v>736EPS016</v>
      </c>
      <c r="E40" s="52" t="str">
        <f t="shared" ref="E40:E71" si="40">CONCATENATE(L40,$AA$5)</f>
        <v>736EPS023</v>
      </c>
      <c r="F40" s="52" t="str">
        <f t="shared" ref="F40:F71" si="41">CONCATENATE(L40,$AB$5)</f>
        <v>736EPS005</v>
      </c>
      <c r="G40" s="52" t="str">
        <f t="shared" ref="G40:G71" si="42">CONCATENATE(L40,$AC$5)</f>
        <v>736EPS040</v>
      </c>
      <c r="H40" s="52" t="str">
        <f t="shared" ref="H40:H71" si="43">CONCATENATE(L40,$AD$5)</f>
        <v>736EPS017</v>
      </c>
      <c r="I40" s="52" t="str">
        <f t="shared" ref="I40:I71" si="44">CONCATENATE(L40,$AE$5)</f>
        <v>736EAS016</v>
      </c>
      <c r="J40" s="292" t="s">
        <v>27</v>
      </c>
      <c r="K40" s="53" t="s">
        <v>238</v>
      </c>
      <c r="L40" s="293">
        <v>736</v>
      </c>
      <c r="M40" s="63">
        <v>0</v>
      </c>
      <c r="N40" s="59">
        <v>0</v>
      </c>
      <c r="O40" s="59">
        <v>0</v>
      </c>
      <c r="P40" s="59">
        <v>24</v>
      </c>
      <c r="Q40" s="59">
        <v>0</v>
      </c>
      <c r="R40" s="59">
        <v>0</v>
      </c>
      <c r="S40" s="59">
        <v>0</v>
      </c>
      <c r="T40" s="59">
        <v>0</v>
      </c>
      <c r="U40" s="249">
        <v>0</v>
      </c>
      <c r="V40" s="286">
        <v>24</v>
      </c>
      <c r="W40" s="63">
        <f t="shared" si="27"/>
        <v>0</v>
      </c>
      <c r="X40" s="59">
        <f t="shared" si="28"/>
        <v>0</v>
      </c>
      <c r="Y40" s="59">
        <f t="shared" si="29"/>
        <v>0</v>
      </c>
      <c r="Z40" s="59">
        <f t="shared" si="30"/>
        <v>0</v>
      </c>
      <c r="AA40" s="59">
        <f t="shared" si="31"/>
        <v>0</v>
      </c>
      <c r="AB40" s="59">
        <f t="shared" si="32"/>
        <v>0</v>
      </c>
      <c r="AC40" s="59">
        <f t="shared" si="33"/>
        <v>0</v>
      </c>
      <c r="AD40" s="59">
        <f t="shared" si="34"/>
        <v>0</v>
      </c>
      <c r="AE40" s="249">
        <f t="shared" si="35"/>
        <v>0</v>
      </c>
      <c r="AF40" s="286">
        <f t="shared" si="2"/>
        <v>0</v>
      </c>
      <c r="AG40" s="116" t="str">
        <f t="shared" si="13"/>
        <v>318EPS002</v>
      </c>
      <c r="AH40" s="495" t="s">
        <v>285</v>
      </c>
      <c r="AI40" s="497">
        <v>318</v>
      </c>
      <c r="AJ40" s="495" t="s">
        <v>205</v>
      </c>
      <c r="AK40" s="496">
        <v>12</v>
      </c>
    </row>
    <row r="41" spans="1:37" ht="15" customHeight="1">
      <c r="A41" s="52" t="str">
        <f t="shared" si="36"/>
        <v>858EPS010</v>
      </c>
      <c r="B41" s="52" t="str">
        <f t="shared" si="37"/>
        <v>858EPS044</v>
      </c>
      <c r="C41" s="52" t="str">
        <f t="shared" si="38"/>
        <v>858EPS002</v>
      </c>
      <c r="D41" s="52" t="str">
        <f t="shared" si="39"/>
        <v>858EPS016</v>
      </c>
      <c r="E41" s="52" t="str">
        <f t="shared" si="40"/>
        <v>858EPS023</v>
      </c>
      <c r="F41" s="52" t="str">
        <f t="shared" si="41"/>
        <v>858EPS005</v>
      </c>
      <c r="G41" s="52" t="str">
        <f t="shared" si="42"/>
        <v>858EPS040</v>
      </c>
      <c r="H41" s="52" t="str">
        <f t="shared" si="43"/>
        <v>858EPS017</v>
      </c>
      <c r="I41" s="52" t="str">
        <f t="shared" si="44"/>
        <v>858EAS016</v>
      </c>
      <c r="J41" s="292" t="s">
        <v>60</v>
      </c>
      <c r="K41" s="53" t="s">
        <v>238</v>
      </c>
      <c r="L41" s="293">
        <v>858</v>
      </c>
      <c r="M41" s="63">
        <v>0</v>
      </c>
      <c r="N41" s="59">
        <v>0</v>
      </c>
      <c r="O41" s="59">
        <v>0</v>
      </c>
      <c r="P41" s="59">
        <v>29</v>
      </c>
      <c r="Q41" s="59">
        <v>0</v>
      </c>
      <c r="R41" s="59">
        <v>0</v>
      </c>
      <c r="S41" s="59">
        <v>0</v>
      </c>
      <c r="T41" s="59">
        <v>0</v>
      </c>
      <c r="U41" s="249">
        <v>0</v>
      </c>
      <c r="V41" s="286">
        <v>29</v>
      </c>
      <c r="W41" s="63">
        <f t="shared" si="27"/>
        <v>0</v>
      </c>
      <c r="X41" s="59">
        <f t="shared" si="28"/>
        <v>0</v>
      </c>
      <c r="Y41" s="59">
        <f t="shared" si="29"/>
        <v>0</v>
      </c>
      <c r="Z41" s="59">
        <f t="shared" si="30"/>
        <v>0</v>
      </c>
      <c r="AA41" s="59">
        <f t="shared" si="31"/>
        <v>0</v>
      </c>
      <c r="AB41" s="59">
        <f t="shared" si="32"/>
        <v>0</v>
      </c>
      <c r="AC41" s="59">
        <f t="shared" si="33"/>
        <v>0</v>
      </c>
      <c r="AD41" s="59">
        <f t="shared" si="34"/>
        <v>0</v>
      </c>
      <c r="AE41" s="249">
        <f t="shared" si="35"/>
        <v>0</v>
      </c>
      <c r="AF41" s="286">
        <f t="shared" si="2"/>
        <v>0</v>
      </c>
      <c r="AG41" s="116" t="str">
        <f t="shared" si="13"/>
        <v>318EPS010</v>
      </c>
      <c r="AH41" s="495" t="s">
        <v>285</v>
      </c>
      <c r="AI41" s="497">
        <v>318</v>
      </c>
      <c r="AJ41" s="495" t="s">
        <v>198</v>
      </c>
      <c r="AK41" s="496">
        <v>64</v>
      </c>
    </row>
    <row r="42" spans="1:37" ht="15" customHeight="1">
      <c r="A42" s="52" t="str">
        <f t="shared" si="36"/>
        <v>885EPS010</v>
      </c>
      <c r="B42" s="52" t="str">
        <f t="shared" si="37"/>
        <v>885EPS044</v>
      </c>
      <c r="C42" s="52" t="str">
        <f t="shared" si="38"/>
        <v>885EPS002</v>
      </c>
      <c r="D42" s="52" t="str">
        <f t="shared" si="39"/>
        <v>885EPS016</v>
      </c>
      <c r="E42" s="52" t="str">
        <f t="shared" si="40"/>
        <v>885EPS023</v>
      </c>
      <c r="F42" s="52" t="str">
        <f t="shared" si="41"/>
        <v>885EPS005</v>
      </c>
      <c r="G42" s="52" t="str">
        <f t="shared" si="42"/>
        <v>885EPS040</v>
      </c>
      <c r="H42" s="52" t="str">
        <f t="shared" si="43"/>
        <v>885EPS017</v>
      </c>
      <c r="I42" s="52" t="str">
        <f t="shared" si="44"/>
        <v>885EAS016</v>
      </c>
      <c r="J42" s="292" t="s">
        <v>105</v>
      </c>
      <c r="K42" s="53" t="s">
        <v>238</v>
      </c>
      <c r="L42" s="293">
        <v>885</v>
      </c>
      <c r="M42" s="63">
        <v>0</v>
      </c>
      <c r="N42" s="59">
        <v>1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249">
        <v>0</v>
      </c>
      <c r="V42" s="286">
        <v>1</v>
      </c>
      <c r="W42" s="63">
        <f t="shared" si="27"/>
        <v>0</v>
      </c>
      <c r="X42" s="59">
        <f t="shared" si="28"/>
        <v>0</v>
      </c>
      <c r="Y42" s="59">
        <f t="shared" si="29"/>
        <v>0</v>
      </c>
      <c r="Z42" s="59">
        <f t="shared" si="30"/>
        <v>0</v>
      </c>
      <c r="AA42" s="59">
        <f t="shared" si="31"/>
        <v>0</v>
      </c>
      <c r="AB42" s="59">
        <f t="shared" si="32"/>
        <v>0</v>
      </c>
      <c r="AC42" s="59">
        <f t="shared" si="33"/>
        <v>0</v>
      </c>
      <c r="AD42" s="59">
        <f t="shared" si="34"/>
        <v>0</v>
      </c>
      <c r="AE42" s="249">
        <f t="shared" si="35"/>
        <v>0</v>
      </c>
      <c r="AF42" s="286">
        <f t="shared" si="2"/>
        <v>0</v>
      </c>
      <c r="AG42" s="116" t="str">
        <f t="shared" si="13"/>
        <v>318EPS016</v>
      </c>
      <c r="AH42" s="495" t="s">
        <v>285</v>
      </c>
      <c r="AI42" s="497">
        <v>318</v>
      </c>
      <c r="AJ42" s="495" t="s">
        <v>199</v>
      </c>
      <c r="AK42" s="496">
        <v>9</v>
      </c>
    </row>
    <row r="43" spans="1:37" ht="15" customHeight="1">
      <c r="A43" s="52" t="str">
        <f t="shared" si="36"/>
        <v>890EPS010</v>
      </c>
      <c r="B43" s="52" t="str">
        <f t="shared" si="37"/>
        <v>890EPS044</v>
      </c>
      <c r="C43" s="52" t="str">
        <f t="shared" si="38"/>
        <v>890EPS002</v>
      </c>
      <c r="D43" s="52" t="str">
        <f t="shared" si="39"/>
        <v>890EPS016</v>
      </c>
      <c r="E43" s="52" t="str">
        <f t="shared" si="40"/>
        <v>890EPS023</v>
      </c>
      <c r="F43" s="52" t="str">
        <f t="shared" si="41"/>
        <v>890EPS005</v>
      </c>
      <c r="G43" s="52" t="str">
        <f t="shared" si="42"/>
        <v>890EPS040</v>
      </c>
      <c r="H43" s="52" t="str">
        <f t="shared" si="43"/>
        <v>890EPS017</v>
      </c>
      <c r="I43" s="52" t="str">
        <f t="shared" si="44"/>
        <v>890EAS016</v>
      </c>
      <c r="J43" s="292" t="s">
        <v>61</v>
      </c>
      <c r="K43" s="53" t="s">
        <v>238</v>
      </c>
      <c r="L43" s="293">
        <v>890</v>
      </c>
      <c r="M43" s="63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249">
        <v>0</v>
      </c>
      <c r="V43" s="286">
        <v>0</v>
      </c>
      <c r="W43" s="63">
        <f t="shared" si="27"/>
        <v>0</v>
      </c>
      <c r="X43" s="59">
        <f t="shared" si="28"/>
        <v>0</v>
      </c>
      <c r="Y43" s="59">
        <f t="shared" si="29"/>
        <v>0</v>
      </c>
      <c r="Z43" s="59">
        <f t="shared" si="30"/>
        <v>0</v>
      </c>
      <c r="AA43" s="59">
        <f t="shared" si="31"/>
        <v>0</v>
      </c>
      <c r="AB43" s="59">
        <f t="shared" si="32"/>
        <v>0</v>
      </c>
      <c r="AC43" s="59">
        <f t="shared" si="33"/>
        <v>0</v>
      </c>
      <c r="AD43" s="59">
        <f t="shared" si="34"/>
        <v>0</v>
      </c>
      <c r="AE43" s="249">
        <f t="shared" si="35"/>
        <v>0</v>
      </c>
      <c r="AF43" s="286">
        <f t="shared" si="2"/>
        <v>0</v>
      </c>
      <c r="AG43" s="116" t="str">
        <f t="shared" si="13"/>
        <v>376EPS005</v>
      </c>
      <c r="AH43" s="495" t="s">
        <v>285</v>
      </c>
      <c r="AI43" s="497">
        <v>376</v>
      </c>
      <c r="AJ43" s="495" t="s">
        <v>208</v>
      </c>
      <c r="AK43" s="496">
        <v>15</v>
      </c>
    </row>
    <row r="44" spans="1:37" ht="15" customHeight="1">
      <c r="A44" s="52" t="str">
        <f t="shared" si="36"/>
        <v>EPS010</v>
      </c>
      <c r="B44" s="52" t="str">
        <f t="shared" si="37"/>
        <v>EPS044</v>
      </c>
      <c r="C44" s="52" t="str">
        <f t="shared" si="38"/>
        <v>EPS002</v>
      </c>
      <c r="D44" s="52" t="str">
        <f t="shared" si="39"/>
        <v>EPS016</v>
      </c>
      <c r="E44" s="52" t="str">
        <f t="shared" si="40"/>
        <v>EPS023</v>
      </c>
      <c r="F44" s="52" t="str">
        <f t="shared" si="41"/>
        <v>EPS005</v>
      </c>
      <c r="G44" s="52" t="str">
        <f t="shared" si="42"/>
        <v>EPS040</v>
      </c>
      <c r="H44" s="52" t="str">
        <f t="shared" si="43"/>
        <v>EPS017</v>
      </c>
      <c r="I44" s="52" t="str">
        <f t="shared" si="44"/>
        <v>EAS016</v>
      </c>
      <c r="J44" s="295" t="s">
        <v>291</v>
      </c>
      <c r="K44" s="240"/>
      <c r="L44" s="296"/>
      <c r="M44" s="61">
        <v>0</v>
      </c>
      <c r="N44" s="60">
        <v>2</v>
      </c>
      <c r="O44" s="60">
        <v>1</v>
      </c>
      <c r="P44" s="60">
        <v>42</v>
      </c>
      <c r="Q44" s="60">
        <v>1</v>
      </c>
      <c r="R44" s="60">
        <v>1</v>
      </c>
      <c r="S44" s="60">
        <v>1</v>
      </c>
      <c r="T44" s="60">
        <v>0</v>
      </c>
      <c r="U44" s="250">
        <v>0</v>
      </c>
      <c r="V44" s="285">
        <v>48</v>
      </c>
      <c r="W44" s="61">
        <f t="shared" ref="W44:AE44" si="45">SUM(W45:W63)</f>
        <v>0</v>
      </c>
      <c r="X44" s="60">
        <f t="shared" si="45"/>
        <v>0</v>
      </c>
      <c r="Y44" s="60">
        <f t="shared" si="45"/>
        <v>1</v>
      </c>
      <c r="Z44" s="60">
        <f t="shared" si="45"/>
        <v>0</v>
      </c>
      <c r="AA44" s="60">
        <f t="shared" si="45"/>
        <v>1</v>
      </c>
      <c r="AB44" s="60">
        <f t="shared" si="45"/>
        <v>2</v>
      </c>
      <c r="AC44" s="60">
        <f>SUM(AC45:AC63)</f>
        <v>0</v>
      </c>
      <c r="AD44" s="60">
        <f>SUM(AD45:AD63)</f>
        <v>0</v>
      </c>
      <c r="AE44" s="250">
        <f t="shared" si="45"/>
        <v>0</v>
      </c>
      <c r="AF44" s="285">
        <f t="shared" si="2"/>
        <v>4</v>
      </c>
      <c r="AG44" s="116" t="str">
        <f t="shared" si="13"/>
        <v>376EPS010</v>
      </c>
      <c r="AH44" s="495" t="s">
        <v>285</v>
      </c>
      <c r="AI44" s="497">
        <v>376</v>
      </c>
      <c r="AJ44" s="495" t="s">
        <v>198</v>
      </c>
      <c r="AK44" s="496">
        <v>92</v>
      </c>
    </row>
    <row r="45" spans="1:37" ht="15" customHeight="1">
      <c r="A45" s="52" t="str">
        <f t="shared" si="36"/>
        <v>4EPS010</v>
      </c>
      <c r="B45" s="52" t="str">
        <f t="shared" si="37"/>
        <v>4EPS044</v>
      </c>
      <c r="C45" s="52" t="str">
        <f t="shared" si="38"/>
        <v>4EPS002</v>
      </c>
      <c r="D45" s="52" t="str">
        <f t="shared" si="39"/>
        <v>4EPS016</v>
      </c>
      <c r="E45" s="52" t="str">
        <f t="shared" si="40"/>
        <v>4EPS023</v>
      </c>
      <c r="F45" s="52" t="str">
        <f t="shared" si="41"/>
        <v>4EPS005</v>
      </c>
      <c r="G45" s="52" t="str">
        <f t="shared" si="42"/>
        <v>4EPS040</v>
      </c>
      <c r="H45" s="52" t="str">
        <f t="shared" si="43"/>
        <v>4EPS017</v>
      </c>
      <c r="I45" s="52" t="str">
        <f t="shared" si="44"/>
        <v>4EAS016</v>
      </c>
      <c r="J45" s="294" t="s">
        <v>62</v>
      </c>
      <c r="K45" s="53" t="s">
        <v>236</v>
      </c>
      <c r="L45" s="293">
        <v>4</v>
      </c>
      <c r="M45" s="63">
        <v>0</v>
      </c>
      <c r="N45" s="59">
        <v>0</v>
      </c>
      <c r="O45" s="59">
        <v>0</v>
      </c>
      <c r="P45" s="59">
        <v>0</v>
      </c>
      <c r="Q45" s="59">
        <v>1</v>
      </c>
      <c r="R45" s="59">
        <v>0</v>
      </c>
      <c r="S45" s="59">
        <v>0</v>
      </c>
      <c r="T45" s="59">
        <v>0</v>
      </c>
      <c r="U45" s="249">
        <v>0</v>
      </c>
      <c r="V45" s="286">
        <v>1</v>
      </c>
      <c r="W45" s="63">
        <f t="shared" ref="W45:W63" si="46">IFERROR(VLOOKUP(A45,$AG$8:$AK$928,5,0),0)</f>
        <v>0</v>
      </c>
      <c r="X45" s="59">
        <f t="shared" ref="X45:X63" si="47">IFERROR(VLOOKUP(B45,$AG$8:$AK$928,5,0),0)</f>
        <v>0</v>
      </c>
      <c r="Y45" s="59">
        <f t="shared" ref="Y45:Y63" si="48">IFERROR(VLOOKUP(C45,$AG$8:$AK$928,5,0),0)</f>
        <v>0</v>
      </c>
      <c r="Z45" s="59">
        <f t="shared" ref="Z45:Z63" si="49">IFERROR(VLOOKUP(D45,$AG$8:$AK$928,5,0),0)</f>
        <v>0</v>
      </c>
      <c r="AA45" s="59">
        <f t="shared" ref="AA45:AA63" si="50">IFERROR(VLOOKUP(E45,$AG$8:$AK$928,5,0),0)</f>
        <v>0</v>
      </c>
      <c r="AB45" s="59">
        <f t="shared" ref="AB45:AB63" si="51">IFERROR(VLOOKUP(F45,$AG$8:$AK$928,5,0),0)</f>
        <v>0</v>
      </c>
      <c r="AC45" s="59">
        <f t="shared" ref="AC45:AC63" si="52">IFERROR(VLOOKUP(G45,$AG$8:$AK$928,5,0),0)</f>
        <v>0</v>
      </c>
      <c r="AD45" s="59">
        <f t="shared" ref="AD45:AD63" si="53">IFERROR(VLOOKUP(H45,$AG$8:$AK$928,5,0),0)</f>
        <v>0</v>
      </c>
      <c r="AE45" s="249">
        <f t="shared" ref="AE45:AE63" si="54">IFERROR(VLOOKUP(I45,$AG$8:$AK$928,5,0),0)</f>
        <v>0</v>
      </c>
      <c r="AF45" s="286">
        <f t="shared" si="2"/>
        <v>0</v>
      </c>
      <c r="AG45" s="116" t="str">
        <f t="shared" si="13"/>
        <v>376EPS016</v>
      </c>
      <c r="AH45" s="495" t="s">
        <v>285</v>
      </c>
      <c r="AI45" s="497">
        <v>376</v>
      </c>
      <c r="AJ45" s="495" t="s">
        <v>199</v>
      </c>
      <c r="AK45" s="496">
        <v>6</v>
      </c>
    </row>
    <row r="46" spans="1:37" ht="15" customHeight="1">
      <c r="A46" s="52" t="str">
        <f t="shared" si="36"/>
        <v>42EPS010</v>
      </c>
      <c r="B46" s="52" t="str">
        <f t="shared" si="37"/>
        <v>42EPS044</v>
      </c>
      <c r="C46" s="52" t="str">
        <f t="shared" si="38"/>
        <v>42EPS002</v>
      </c>
      <c r="D46" s="52" t="str">
        <f t="shared" si="39"/>
        <v>42EPS016</v>
      </c>
      <c r="E46" s="52" t="str">
        <f t="shared" si="40"/>
        <v>42EPS023</v>
      </c>
      <c r="F46" s="52" t="str">
        <f t="shared" si="41"/>
        <v>42EPS005</v>
      </c>
      <c r="G46" s="52" t="str">
        <f t="shared" si="42"/>
        <v>42EPS040</v>
      </c>
      <c r="H46" s="52" t="str">
        <f t="shared" si="43"/>
        <v>42EPS017</v>
      </c>
      <c r="I46" s="52" t="str">
        <f t="shared" si="44"/>
        <v>42EAS016</v>
      </c>
      <c r="J46" s="300" t="s">
        <v>177</v>
      </c>
      <c r="K46" s="53" t="s">
        <v>236</v>
      </c>
      <c r="L46" s="293">
        <v>42</v>
      </c>
      <c r="M46" s="63">
        <v>0</v>
      </c>
      <c r="N46" s="59">
        <v>1</v>
      </c>
      <c r="O46" s="59">
        <v>0</v>
      </c>
      <c r="P46" s="59">
        <v>23</v>
      </c>
      <c r="Q46" s="59">
        <v>0</v>
      </c>
      <c r="R46" s="59">
        <v>0</v>
      </c>
      <c r="S46" s="59">
        <v>0</v>
      </c>
      <c r="T46" s="59">
        <v>0</v>
      </c>
      <c r="U46" s="249">
        <v>0</v>
      </c>
      <c r="V46" s="286">
        <v>24</v>
      </c>
      <c r="W46" s="63">
        <f t="shared" si="46"/>
        <v>0</v>
      </c>
      <c r="X46" s="59">
        <f t="shared" si="47"/>
        <v>0</v>
      </c>
      <c r="Y46" s="59">
        <f t="shared" si="48"/>
        <v>0</v>
      </c>
      <c r="Z46" s="59">
        <f t="shared" si="49"/>
        <v>0</v>
      </c>
      <c r="AA46" s="59">
        <f t="shared" si="50"/>
        <v>0</v>
      </c>
      <c r="AB46" s="59">
        <f t="shared" si="51"/>
        <v>0</v>
      </c>
      <c r="AC46" s="59">
        <f t="shared" si="52"/>
        <v>0</v>
      </c>
      <c r="AD46" s="59">
        <f t="shared" si="53"/>
        <v>0</v>
      </c>
      <c r="AE46" s="249">
        <f t="shared" si="54"/>
        <v>0</v>
      </c>
      <c r="AF46" s="286">
        <f t="shared" si="2"/>
        <v>0</v>
      </c>
      <c r="AG46" s="116" t="str">
        <f t="shared" si="13"/>
        <v>400EPS002</v>
      </c>
      <c r="AH46" s="495" t="s">
        <v>285</v>
      </c>
      <c r="AI46" s="497">
        <v>400</v>
      </c>
      <c r="AJ46" s="495" t="s">
        <v>205</v>
      </c>
      <c r="AK46" s="496">
        <v>6</v>
      </c>
    </row>
    <row r="47" spans="1:37" ht="15" customHeight="1">
      <c r="A47" s="52" t="str">
        <f t="shared" si="36"/>
        <v>44EPS010</v>
      </c>
      <c r="B47" s="52" t="str">
        <f t="shared" si="37"/>
        <v>44EPS044</v>
      </c>
      <c r="C47" s="52" t="str">
        <f t="shared" si="38"/>
        <v>44EPS002</v>
      </c>
      <c r="D47" s="52" t="str">
        <f t="shared" si="39"/>
        <v>44EPS016</v>
      </c>
      <c r="E47" s="52" t="str">
        <f t="shared" si="40"/>
        <v>44EPS023</v>
      </c>
      <c r="F47" s="52" t="str">
        <f t="shared" si="41"/>
        <v>44EPS005</v>
      </c>
      <c r="G47" s="52" t="str">
        <f t="shared" si="42"/>
        <v>44EPS040</v>
      </c>
      <c r="H47" s="52" t="str">
        <f t="shared" si="43"/>
        <v>44EPS017</v>
      </c>
      <c r="I47" s="52" t="str">
        <f t="shared" si="44"/>
        <v>44EAS016</v>
      </c>
      <c r="J47" s="292" t="s">
        <v>35</v>
      </c>
      <c r="K47" s="53" t="s">
        <v>236</v>
      </c>
      <c r="L47" s="293">
        <v>44</v>
      </c>
      <c r="M47" s="63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249">
        <v>0</v>
      </c>
      <c r="V47" s="286">
        <v>0</v>
      </c>
      <c r="W47" s="63">
        <f t="shared" si="46"/>
        <v>0</v>
      </c>
      <c r="X47" s="59">
        <f t="shared" si="47"/>
        <v>0</v>
      </c>
      <c r="Y47" s="59">
        <f t="shared" si="48"/>
        <v>0</v>
      </c>
      <c r="Z47" s="59">
        <f t="shared" si="49"/>
        <v>0</v>
      </c>
      <c r="AA47" s="59">
        <f t="shared" si="50"/>
        <v>0</v>
      </c>
      <c r="AB47" s="59">
        <f t="shared" si="51"/>
        <v>0</v>
      </c>
      <c r="AC47" s="59">
        <f t="shared" si="52"/>
        <v>0</v>
      </c>
      <c r="AD47" s="59">
        <f t="shared" si="53"/>
        <v>0</v>
      </c>
      <c r="AE47" s="249">
        <f t="shared" si="54"/>
        <v>0</v>
      </c>
      <c r="AF47" s="286">
        <f t="shared" si="2"/>
        <v>0</v>
      </c>
      <c r="AG47" s="116" t="str">
        <f t="shared" si="13"/>
        <v>400EPS016</v>
      </c>
      <c r="AH47" s="495" t="s">
        <v>285</v>
      </c>
      <c r="AI47" s="497">
        <v>400</v>
      </c>
      <c r="AJ47" s="495" t="s">
        <v>199</v>
      </c>
      <c r="AK47" s="496">
        <v>11</v>
      </c>
    </row>
    <row r="48" spans="1:37" ht="15" customHeight="1">
      <c r="A48" s="52" t="str">
        <f t="shared" si="36"/>
        <v>59EPS010</v>
      </c>
      <c r="B48" s="52" t="str">
        <f t="shared" si="37"/>
        <v>59EPS044</v>
      </c>
      <c r="C48" s="52" t="str">
        <f t="shared" si="38"/>
        <v>59EPS002</v>
      </c>
      <c r="D48" s="52" t="str">
        <f t="shared" si="39"/>
        <v>59EPS016</v>
      </c>
      <c r="E48" s="52" t="str">
        <f t="shared" si="40"/>
        <v>59EPS023</v>
      </c>
      <c r="F48" s="52" t="str">
        <f t="shared" si="41"/>
        <v>59EPS005</v>
      </c>
      <c r="G48" s="52" t="str">
        <f t="shared" si="42"/>
        <v>59EPS040</v>
      </c>
      <c r="H48" s="52" t="str">
        <f t="shared" si="43"/>
        <v>59EPS017</v>
      </c>
      <c r="I48" s="52" t="str">
        <f t="shared" si="44"/>
        <v>59EAS016</v>
      </c>
      <c r="J48" s="292" t="s">
        <v>108</v>
      </c>
      <c r="K48" s="53" t="s">
        <v>236</v>
      </c>
      <c r="L48" s="293">
        <v>59</v>
      </c>
      <c r="M48" s="63">
        <v>0</v>
      </c>
      <c r="N48" s="59">
        <v>0</v>
      </c>
      <c r="O48" s="59">
        <v>1</v>
      </c>
      <c r="P48" s="59">
        <v>0</v>
      </c>
      <c r="Q48" s="59">
        <v>0</v>
      </c>
      <c r="R48" s="59">
        <v>1</v>
      </c>
      <c r="S48" s="59">
        <v>0</v>
      </c>
      <c r="T48" s="59">
        <v>0</v>
      </c>
      <c r="U48" s="249">
        <v>0</v>
      </c>
      <c r="V48" s="286">
        <v>2</v>
      </c>
      <c r="W48" s="63">
        <f t="shared" si="46"/>
        <v>0</v>
      </c>
      <c r="X48" s="59">
        <f t="shared" si="47"/>
        <v>0</v>
      </c>
      <c r="Y48" s="59">
        <f t="shared" si="48"/>
        <v>1</v>
      </c>
      <c r="Z48" s="59">
        <f t="shared" si="49"/>
        <v>0</v>
      </c>
      <c r="AA48" s="59">
        <f t="shared" si="50"/>
        <v>0</v>
      </c>
      <c r="AB48" s="59">
        <f t="shared" si="51"/>
        <v>2</v>
      </c>
      <c r="AC48" s="59">
        <f t="shared" si="52"/>
        <v>0</v>
      </c>
      <c r="AD48" s="59">
        <f t="shared" si="53"/>
        <v>0</v>
      </c>
      <c r="AE48" s="249">
        <f t="shared" si="54"/>
        <v>0</v>
      </c>
      <c r="AF48" s="286">
        <f t="shared" si="2"/>
        <v>3</v>
      </c>
      <c r="AG48" s="116" t="str">
        <f t="shared" si="13"/>
        <v>440EPS002</v>
      </c>
      <c r="AH48" s="495" t="s">
        <v>285</v>
      </c>
      <c r="AI48" s="497">
        <v>440</v>
      </c>
      <c r="AJ48" s="495" t="s">
        <v>205</v>
      </c>
      <c r="AK48" s="496">
        <v>18</v>
      </c>
    </row>
    <row r="49" spans="1:37" ht="15" customHeight="1">
      <c r="A49" s="52" t="str">
        <f t="shared" si="36"/>
        <v>113EPS010</v>
      </c>
      <c r="B49" s="52" t="str">
        <f t="shared" si="37"/>
        <v>113EPS044</v>
      </c>
      <c r="C49" s="52" t="str">
        <f t="shared" si="38"/>
        <v>113EPS002</v>
      </c>
      <c r="D49" s="52" t="str">
        <f t="shared" si="39"/>
        <v>113EPS016</v>
      </c>
      <c r="E49" s="52" t="str">
        <f t="shared" si="40"/>
        <v>113EPS023</v>
      </c>
      <c r="F49" s="52" t="str">
        <f t="shared" si="41"/>
        <v>113EPS005</v>
      </c>
      <c r="G49" s="52" t="str">
        <f t="shared" si="42"/>
        <v>113EPS040</v>
      </c>
      <c r="H49" s="52" t="str">
        <f t="shared" si="43"/>
        <v>113EPS017</v>
      </c>
      <c r="I49" s="52" t="str">
        <f t="shared" si="44"/>
        <v>113EAS016</v>
      </c>
      <c r="J49" s="292" t="s">
        <v>37</v>
      </c>
      <c r="K49" s="53" t="s">
        <v>236</v>
      </c>
      <c r="L49" s="293">
        <v>113</v>
      </c>
      <c r="M49" s="63">
        <v>0</v>
      </c>
      <c r="N49" s="59">
        <v>1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249">
        <v>0</v>
      </c>
      <c r="V49" s="286">
        <v>1</v>
      </c>
      <c r="W49" s="63">
        <f t="shared" si="46"/>
        <v>0</v>
      </c>
      <c r="X49" s="59">
        <f t="shared" si="47"/>
        <v>0</v>
      </c>
      <c r="Y49" s="59">
        <f t="shared" si="48"/>
        <v>0</v>
      </c>
      <c r="Z49" s="59">
        <f t="shared" si="49"/>
        <v>0</v>
      </c>
      <c r="AA49" s="59">
        <f t="shared" si="50"/>
        <v>0</v>
      </c>
      <c r="AB49" s="59">
        <f t="shared" si="51"/>
        <v>0</v>
      </c>
      <c r="AC49" s="59">
        <f t="shared" si="52"/>
        <v>0</v>
      </c>
      <c r="AD49" s="59">
        <f t="shared" si="53"/>
        <v>0</v>
      </c>
      <c r="AE49" s="249">
        <f t="shared" si="54"/>
        <v>0</v>
      </c>
      <c r="AF49" s="286">
        <f t="shared" si="2"/>
        <v>0</v>
      </c>
      <c r="AG49" s="116" t="str">
        <f t="shared" si="13"/>
        <v>440EPS005</v>
      </c>
      <c r="AH49" s="495" t="s">
        <v>285</v>
      </c>
      <c r="AI49" s="497">
        <v>440</v>
      </c>
      <c r="AJ49" s="495" t="s">
        <v>208</v>
      </c>
      <c r="AK49" s="496">
        <v>2</v>
      </c>
    </row>
    <row r="50" spans="1:37" ht="15" customHeight="1">
      <c r="A50" s="52" t="str">
        <f t="shared" si="36"/>
        <v>125EPS010</v>
      </c>
      <c r="B50" s="52" t="str">
        <f t="shared" si="37"/>
        <v>125EPS044</v>
      </c>
      <c r="C50" s="52" t="str">
        <f t="shared" si="38"/>
        <v>125EPS002</v>
      </c>
      <c r="D50" s="52" t="str">
        <f t="shared" si="39"/>
        <v>125EPS016</v>
      </c>
      <c r="E50" s="52" t="str">
        <f t="shared" si="40"/>
        <v>125EPS023</v>
      </c>
      <c r="F50" s="52" t="str">
        <f t="shared" si="41"/>
        <v>125EPS005</v>
      </c>
      <c r="G50" s="52" t="str">
        <f t="shared" si="42"/>
        <v>125EPS040</v>
      </c>
      <c r="H50" s="52" t="str">
        <f t="shared" si="43"/>
        <v>125EPS017</v>
      </c>
      <c r="I50" s="52" t="str">
        <f t="shared" si="44"/>
        <v>125EAS016</v>
      </c>
      <c r="J50" s="292" t="s">
        <v>75</v>
      </c>
      <c r="K50" s="53" t="s">
        <v>236</v>
      </c>
      <c r="L50" s="293">
        <v>125</v>
      </c>
      <c r="M50" s="63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249">
        <v>0</v>
      </c>
      <c r="V50" s="286">
        <v>0</v>
      </c>
      <c r="W50" s="63">
        <f t="shared" si="46"/>
        <v>0</v>
      </c>
      <c r="X50" s="59">
        <f t="shared" si="47"/>
        <v>0</v>
      </c>
      <c r="Y50" s="59">
        <f t="shared" si="48"/>
        <v>0</v>
      </c>
      <c r="Z50" s="59">
        <f t="shared" si="49"/>
        <v>0</v>
      </c>
      <c r="AA50" s="59">
        <f t="shared" si="50"/>
        <v>0</v>
      </c>
      <c r="AB50" s="59">
        <f t="shared" si="51"/>
        <v>0</v>
      </c>
      <c r="AC50" s="59">
        <f t="shared" si="52"/>
        <v>0</v>
      </c>
      <c r="AD50" s="59">
        <f t="shared" si="53"/>
        <v>0</v>
      </c>
      <c r="AE50" s="249">
        <f t="shared" si="54"/>
        <v>0</v>
      </c>
      <c r="AF50" s="286">
        <f t="shared" si="2"/>
        <v>0</v>
      </c>
      <c r="AG50" s="116" t="str">
        <f t="shared" si="13"/>
        <v>440EPS010</v>
      </c>
      <c r="AH50" s="495" t="s">
        <v>285</v>
      </c>
      <c r="AI50" s="497">
        <v>440</v>
      </c>
      <c r="AJ50" s="495" t="s">
        <v>198</v>
      </c>
      <c r="AK50" s="496">
        <v>31</v>
      </c>
    </row>
    <row r="51" spans="1:37" ht="15" customHeight="1">
      <c r="A51" s="52" t="str">
        <f t="shared" si="36"/>
        <v>138EPS010</v>
      </c>
      <c r="B51" s="52" t="str">
        <f t="shared" si="37"/>
        <v>138EPS044</v>
      </c>
      <c r="C51" s="52" t="str">
        <f t="shared" si="38"/>
        <v>138EPS002</v>
      </c>
      <c r="D51" s="52" t="str">
        <f t="shared" si="39"/>
        <v>138EPS016</v>
      </c>
      <c r="E51" s="52" t="str">
        <f t="shared" si="40"/>
        <v>138EPS023</v>
      </c>
      <c r="F51" s="52" t="str">
        <f t="shared" si="41"/>
        <v>138EPS005</v>
      </c>
      <c r="G51" s="52" t="str">
        <f t="shared" si="42"/>
        <v>138EPS040</v>
      </c>
      <c r="H51" s="52" t="str">
        <f t="shared" si="43"/>
        <v>138EPS017</v>
      </c>
      <c r="I51" s="52" t="str">
        <f t="shared" si="44"/>
        <v>138EAS016</v>
      </c>
      <c r="J51" s="292" t="s">
        <v>38</v>
      </c>
      <c r="K51" s="53" t="s">
        <v>236</v>
      </c>
      <c r="L51" s="293">
        <v>138</v>
      </c>
      <c r="M51" s="63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249">
        <v>0</v>
      </c>
      <c r="V51" s="286">
        <v>0</v>
      </c>
      <c r="W51" s="63">
        <f t="shared" si="46"/>
        <v>0</v>
      </c>
      <c r="X51" s="59">
        <f t="shared" si="47"/>
        <v>0</v>
      </c>
      <c r="Y51" s="59">
        <f t="shared" si="48"/>
        <v>0</v>
      </c>
      <c r="Z51" s="59">
        <f t="shared" si="49"/>
        <v>0</v>
      </c>
      <c r="AA51" s="59">
        <f t="shared" si="50"/>
        <v>0</v>
      </c>
      <c r="AB51" s="59">
        <f t="shared" si="51"/>
        <v>0</v>
      </c>
      <c r="AC51" s="59">
        <f t="shared" si="52"/>
        <v>0</v>
      </c>
      <c r="AD51" s="59">
        <f t="shared" si="53"/>
        <v>0</v>
      </c>
      <c r="AE51" s="249">
        <f t="shared" si="54"/>
        <v>0</v>
      </c>
      <c r="AF51" s="286">
        <f t="shared" si="2"/>
        <v>0</v>
      </c>
      <c r="AG51" s="116" t="str">
        <f t="shared" si="13"/>
        <v>440EPS016</v>
      </c>
      <c r="AH51" s="495" t="s">
        <v>285</v>
      </c>
      <c r="AI51" s="497">
        <v>440</v>
      </c>
      <c r="AJ51" s="495" t="s">
        <v>199</v>
      </c>
      <c r="AK51" s="496">
        <v>14</v>
      </c>
    </row>
    <row r="52" spans="1:37" ht="15" customHeight="1">
      <c r="A52" s="52" t="str">
        <f t="shared" si="36"/>
        <v>234EPS010</v>
      </c>
      <c r="B52" s="52" t="str">
        <f t="shared" si="37"/>
        <v>234EPS044</v>
      </c>
      <c r="C52" s="52" t="str">
        <f t="shared" si="38"/>
        <v>234EPS002</v>
      </c>
      <c r="D52" s="52" t="str">
        <f t="shared" si="39"/>
        <v>234EPS016</v>
      </c>
      <c r="E52" s="52" t="str">
        <f t="shared" si="40"/>
        <v>234EPS023</v>
      </c>
      <c r="F52" s="52" t="str">
        <f t="shared" si="41"/>
        <v>234EPS005</v>
      </c>
      <c r="G52" s="52" t="str">
        <f t="shared" si="42"/>
        <v>234EPS040</v>
      </c>
      <c r="H52" s="52" t="str">
        <f t="shared" si="43"/>
        <v>234EPS017</v>
      </c>
      <c r="I52" s="52" t="str">
        <f t="shared" si="44"/>
        <v>234EAS016</v>
      </c>
      <c r="J52" s="292" t="s">
        <v>79</v>
      </c>
      <c r="K52" s="53" t="s">
        <v>236</v>
      </c>
      <c r="L52" s="293">
        <v>234</v>
      </c>
      <c r="M52" s="63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249">
        <v>0</v>
      </c>
      <c r="V52" s="286">
        <v>0</v>
      </c>
      <c r="W52" s="63">
        <f t="shared" si="46"/>
        <v>0</v>
      </c>
      <c r="X52" s="59">
        <f t="shared" si="47"/>
        <v>0</v>
      </c>
      <c r="Y52" s="59">
        <f t="shared" si="48"/>
        <v>0</v>
      </c>
      <c r="Z52" s="59">
        <f t="shared" si="49"/>
        <v>0</v>
      </c>
      <c r="AA52" s="59">
        <f t="shared" si="50"/>
        <v>0</v>
      </c>
      <c r="AB52" s="59">
        <f t="shared" si="51"/>
        <v>0</v>
      </c>
      <c r="AC52" s="59">
        <f t="shared" si="52"/>
        <v>0</v>
      </c>
      <c r="AD52" s="59">
        <f t="shared" si="53"/>
        <v>0</v>
      </c>
      <c r="AE52" s="249">
        <f t="shared" si="54"/>
        <v>0</v>
      </c>
      <c r="AF52" s="286">
        <f t="shared" si="2"/>
        <v>0</v>
      </c>
      <c r="AG52" s="116" t="str">
        <f t="shared" si="13"/>
        <v>541EPS002</v>
      </c>
      <c r="AH52" s="495" t="s">
        <v>285</v>
      </c>
      <c r="AI52" s="497">
        <v>541</v>
      </c>
      <c r="AJ52" s="495" t="s">
        <v>205</v>
      </c>
      <c r="AK52" s="496">
        <v>10</v>
      </c>
    </row>
    <row r="53" spans="1:37" ht="15" customHeight="1">
      <c r="A53" s="52" t="str">
        <f t="shared" si="36"/>
        <v>240EPS010</v>
      </c>
      <c r="B53" s="52" t="str">
        <f t="shared" si="37"/>
        <v>240EPS044</v>
      </c>
      <c r="C53" s="52" t="str">
        <f t="shared" si="38"/>
        <v>240EPS002</v>
      </c>
      <c r="D53" s="52" t="str">
        <f t="shared" si="39"/>
        <v>240EPS016</v>
      </c>
      <c r="E53" s="52" t="str">
        <f t="shared" si="40"/>
        <v>240EPS023</v>
      </c>
      <c r="F53" s="52" t="str">
        <f t="shared" si="41"/>
        <v>240EPS005</v>
      </c>
      <c r="G53" s="52" t="str">
        <f t="shared" si="42"/>
        <v>240EPS040</v>
      </c>
      <c r="H53" s="52" t="str">
        <f t="shared" si="43"/>
        <v>240EPS017</v>
      </c>
      <c r="I53" s="52" t="str">
        <f t="shared" si="44"/>
        <v>240EAS016</v>
      </c>
      <c r="J53" s="292" t="s">
        <v>40</v>
      </c>
      <c r="K53" s="53" t="s">
        <v>236</v>
      </c>
      <c r="L53" s="293">
        <v>240</v>
      </c>
      <c r="M53" s="63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249">
        <v>0</v>
      </c>
      <c r="V53" s="286">
        <v>0</v>
      </c>
      <c r="W53" s="63">
        <f t="shared" si="46"/>
        <v>0</v>
      </c>
      <c r="X53" s="59">
        <f t="shared" si="47"/>
        <v>0</v>
      </c>
      <c r="Y53" s="59">
        <f t="shared" si="48"/>
        <v>0</v>
      </c>
      <c r="Z53" s="59">
        <f t="shared" si="49"/>
        <v>0</v>
      </c>
      <c r="AA53" s="59">
        <f t="shared" si="50"/>
        <v>0</v>
      </c>
      <c r="AB53" s="59">
        <f t="shared" si="51"/>
        <v>0</v>
      </c>
      <c r="AC53" s="59">
        <f t="shared" si="52"/>
        <v>0</v>
      </c>
      <c r="AD53" s="59">
        <f t="shared" si="53"/>
        <v>0</v>
      </c>
      <c r="AE53" s="249">
        <f t="shared" si="54"/>
        <v>0</v>
      </c>
      <c r="AF53" s="286">
        <f t="shared" si="2"/>
        <v>0</v>
      </c>
      <c r="AG53" s="116" t="str">
        <f t="shared" si="13"/>
        <v>615EPS002</v>
      </c>
      <c r="AH53" s="495" t="s">
        <v>285</v>
      </c>
      <c r="AI53" s="497">
        <v>615</v>
      </c>
      <c r="AJ53" s="495" t="s">
        <v>205</v>
      </c>
      <c r="AK53" s="496">
        <v>84</v>
      </c>
    </row>
    <row r="54" spans="1:37" ht="15" customHeight="1">
      <c r="A54" s="52" t="str">
        <f t="shared" si="36"/>
        <v>284EPS010</v>
      </c>
      <c r="B54" s="52" t="str">
        <f t="shared" si="37"/>
        <v>284EPS044</v>
      </c>
      <c r="C54" s="52" t="str">
        <f t="shared" si="38"/>
        <v>284EPS002</v>
      </c>
      <c r="D54" s="52" t="str">
        <f t="shared" si="39"/>
        <v>284EPS016</v>
      </c>
      <c r="E54" s="52" t="str">
        <f t="shared" si="40"/>
        <v>284EPS023</v>
      </c>
      <c r="F54" s="52" t="str">
        <f t="shared" si="41"/>
        <v>284EPS005</v>
      </c>
      <c r="G54" s="52" t="str">
        <f t="shared" si="42"/>
        <v>284EPS040</v>
      </c>
      <c r="H54" s="52" t="str">
        <f t="shared" si="43"/>
        <v>284EPS017</v>
      </c>
      <c r="I54" s="52" t="str">
        <f t="shared" si="44"/>
        <v>284EAS016</v>
      </c>
      <c r="J54" s="292" t="s">
        <v>42</v>
      </c>
      <c r="K54" s="53" t="s">
        <v>236</v>
      </c>
      <c r="L54" s="293">
        <v>284</v>
      </c>
      <c r="M54" s="63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249">
        <v>0</v>
      </c>
      <c r="V54" s="286">
        <v>0</v>
      </c>
      <c r="W54" s="63">
        <f t="shared" si="46"/>
        <v>0</v>
      </c>
      <c r="X54" s="59">
        <f t="shared" si="47"/>
        <v>0</v>
      </c>
      <c r="Y54" s="59">
        <f t="shared" si="48"/>
        <v>0</v>
      </c>
      <c r="Z54" s="59">
        <f t="shared" si="49"/>
        <v>0</v>
      </c>
      <c r="AA54" s="59">
        <f t="shared" si="50"/>
        <v>0</v>
      </c>
      <c r="AB54" s="59">
        <f t="shared" si="51"/>
        <v>0</v>
      </c>
      <c r="AC54" s="59">
        <f t="shared" si="52"/>
        <v>0</v>
      </c>
      <c r="AD54" s="59">
        <f t="shared" si="53"/>
        <v>0</v>
      </c>
      <c r="AE54" s="249">
        <f t="shared" si="54"/>
        <v>0</v>
      </c>
      <c r="AF54" s="286">
        <f t="shared" si="2"/>
        <v>0</v>
      </c>
      <c r="AG54" s="116" t="str">
        <f t="shared" si="13"/>
        <v>615EPS005</v>
      </c>
      <c r="AH54" s="495" t="s">
        <v>285</v>
      </c>
      <c r="AI54" s="497">
        <v>615</v>
      </c>
      <c r="AJ54" s="495" t="s">
        <v>208</v>
      </c>
      <c r="AK54" s="496">
        <v>194</v>
      </c>
    </row>
    <row r="55" spans="1:37" ht="15" customHeight="1">
      <c r="A55" s="52" t="str">
        <f t="shared" si="36"/>
        <v>306EPS010</v>
      </c>
      <c r="B55" s="52" t="str">
        <f t="shared" si="37"/>
        <v>306EPS044</v>
      </c>
      <c r="C55" s="52" t="str">
        <f t="shared" si="38"/>
        <v>306EPS002</v>
      </c>
      <c r="D55" s="52" t="str">
        <f t="shared" si="39"/>
        <v>306EPS016</v>
      </c>
      <c r="E55" s="52" t="str">
        <f t="shared" si="40"/>
        <v>306EPS023</v>
      </c>
      <c r="F55" s="52" t="str">
        <f t="shared" si="41"/>
        <v>306EPS005</v>
      </c>
      <c r="G55" s="52" t="str">
        <f t="shared" si="42"/>
        <v>306EPS040</v>
      </c>
      <c r="H55" s="52" t="str">
        <f t="shared" si="43"/>
        <v>306EPS017</v>
      </c>
      <c r="I55" s="52" t="str">
        <f t="shared" si="44"/>
        <v>306EAS016</v>
      </c>
      <c r="J55" s="292" t="s">
        <v>81</v>
      </c>
      <c r="K55" s="53" t="s">
        <v>236</v>
      </c>
      <c r="L55" s="293">
        <v>306</v>
      </c>
      <c r="M55" s="63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249">
        <v>0</v>
      </c>
      <c r="V55" s="286">
        <v>0</v>
      </c>
      <c r="W55" s="63">
        <f t="shared" si="46"/>
        <v>0</v>
      </c>
      <c r="X55" s="59">
        <f t="shared" si="47"/>
        <v>0</v>
      </c>
      <c r="Y55" s="59">
        <f t="shared" si="48"/>
        <v>0</v>
      </c>
      <c r="Z55" s="59">
        <f t="shared" si="49"/>
        <v>0</v>
      </c>
      <c r="AA55" s="59">
        <f t="shared" si="50"/>
        <v>0</v>
      </c>
      <c r="AB55" s="59">
        <f t="shared" si="51"/>
        <v>0</v>
      </c>
      <c r="AC55" s="59">
        <f t="shared" si="52"/>
        <v>0</v>
      </c>
      <c r="AD55" s="59">
        <f t="shared" si="53"/>
        <v>0</v>
      </c>
      <c r="AE55" s="249">
        <f t="shared" si="54"/>
        <v>0</v>
      </c>
      <c r="AF55" s="286">
        <f t="shared" si="2"/>
        <v>0</v>
      </c>
      <c r="AG55" s="116" t="str">
        <f t="shared" si="13"/>
        <v>615EPS010</v>
      </c>
      <c r="AH55" s="495" t="s">
        <v>285</v>
      </c>
      <c r="AI55" s="497">
        <v>615</v>
      </c>
      <c r="AJ55" s="495" t="s">
        <v>198</v>
      </c>
      <c r="AK55" s="496">
        <v>243</v>
      </c>
    </row>
    <row r="56" spans="1:37" ht="15" customHeight="1">
      <c r="A56" s="52" t="str">
        <f t="shared" si="36"/>
        <v>347EPS010</v>
      </c>
      <c r="B56" s="52" t="str">
        <f t="shared" si="37"/>
        <v>347EPS044</v>
      </c>
      <c r="C56" s="52" t="str">
        <f t="shared" si="38"/>
        <v>347EPS002</v>
      </c>
      <c r="D56" s="52" t="str">
        <f t="shared" si="39"/>
        <v>347EPS016</v>
      </c>
      <c r="E56" s="52" t="str">
        <f t="shared" si="40"/>
        <v>347EPS023</v>
      </c>
      <c r="F56" s="52" t="str">
        <f t="shared" si="41"/>
        <v>347EPS005</v>
      </c>
      <c r="G56" s="52" t="str">
        <f t="shared" si="42"/>
        <v>347EPS040</v>
      </c>
      <c r="H56" s="52" t="str">
        <f t="shared" si="43"/>
        <v>347EPS017</v>
      </c>
      <c r="I56" s="52" t="str">
        <f t="shared" si="44"/>
        <v>347EAS016</v>
      </c>
      <c r="J56" s="294" t="s">
        <v>83</v>
      </c>
      <c r="K56" s="53" t="s">
        <v>236</v>
      </c>
      <c r="L56" s="293">
        <v>347</v>
      </c>
      <c r="M56" s="63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249">
        <v>0</v>
      </c>
      <c r="V56" s="286">
        <v>0</v>
      </c>
      <c r="W56" s="63">
        <f t="shared" si="46"/>
        <v>0</v>
      </c>
      <c r="X56" s="59">
        <f t="shared" si="47"/>
        <v>0</v>
      </c>
      <c r="Y56" s="59">
        <f t="shared" si="48"/>
        <v>0</v>
      </c>
      <c r="Z56" s="59">
        <f t="shared" si="49"/>
        <v>0</v>
      </c>
      <c r="AA56" s="59">
        <f t="shared" si="50"/>
        <v>0</v>
      </c>
      <c r="AB56" s="59">
        <f t="shared" si="51"/>
        <v>0</v>
      </c>
      <c r="AC56" s="59">
        <f t="shared" si="52"/>
        <v>0</v>
      </c>
      <c r="AD56" s="59">
        <f t="shared" si="53"/>
        <v>0</v>
      </c>
      <c r="AE56" s="249">
        <f t="shared" si="54"/>
        <v>0</v>
      </c>
      <c r="AF56" s="286">
        <f t="shared" si="2"/>
        <v>0</v>
      </c>
      <c r="AG56" s="116" t="str">
        <f t="shared" si="13"/>
        <v>615EPS016</v>
      </c>
      <c r="AH56" s="495" t="s">
        <v>285</v>
      </c>
      <c r="AI56" s="497">
        <v>615</v>
      </c>
      <c r="AJ56" s="495" t="s">
        <v>199</v>
      </c>
      <c r="AK56" s="496">
        <v>38</v>
      </c>
    </row>
    <row r="57" spans="1:37" ht="15" customHeight="1">
      <c r="A57" s="52" t="str">
        <f t="shared" si="36"/>
        <v>411EPS010</v>
      </c>
      <c r="B57" s="52" t="str">
        <f t="shared" si="37"/>
        <v>411EPS044</v>
      </c>
      <c r="C57" s="52" t="str">
        <f t="shared" si="38"/>
        <v>411EPS002</v>
      </c>
      <c r="D57" s="52" t="str">
        <f t="shared" si="39"/>
        <v>411EPS016</v>
      </c>
      <c r="E57" s="52" t="str">
        <f t="shared" si="40"/>
        <v>411EPS023</v>
      </c>
      <c r="F57" s="52" t="str">
        <f t="shared" si="41"/>
        <v>411EPS005</v>
      </c>
      <c r="G57" s="52" t="str">
        <f t="shared" si="42"/>
        <v>411EPS040</v>
      </c>
      <c r="H57" s="52" t="str">
        <f t="shared" si="43"/>
        <v>411EPS017</v>
      </c>
      <c r="I57" s="52" t="str">
        <f t="shared" si="44"/>
        <v>411EAS016</v>
      </c>
      <c r="J57" s="294" t="s">
        <v>48</v>
      </c>
      <c r="K57" s="53" t="s">
        <v>236</v>
      </c>
      <c r="L57" s="293">
        <v>411</v>
      </c>
      <c r="M57" s="63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249">
        <v>0</v>
      </c>
      <c r="V57" s="286">
        <v>0</v>
      </c>
      <c r="W57" s="63">
        <f t="shared" si="46"/>
        <v>0</v>
      </c>
      <c r="X57" s="59">
        <f t="shared" si="47"/>
        <v>0</v>
      </c>
      <c r="Y57" s="59">
        <f t="shared" si="48"/>
        <v>0</v>
      </c>
      <c r="Z57" s="59">
        <f t="shared" si="49"/>
        <v>0</v>
      </c>
      <c r="AA57" s="59">
        <f t="shared" si="50"/>
        <v>0</v>
      </c>
      <c r="AB57" s="59">
        <f t="shared" si="51"/>
        <v>0</v>
      </c>
      <c r="AC57" s="59">
        <f t="shared" si="52"/>
        <v>0</v>
      </c>
      <c r="AD57" s="59">
        <f t="shared" si="53"/>
        <v>0</v>
      </c>
      <c r="AE57" s="249">
        <f t="shared" si="54"/>
        <v>0</v>
      </c>
      <c r="AF57" s="286">
        <f t="shared" si="2"/>
        <v>0</v>
      </c>
      <c r="AG57" s="116" t="str">
        <f t="shared" si="13"/>
        <v>697EPS016</v>
      </c>
      <c r="AH57" s="495" t="s">
        <v>285</v>
      </c>
      <c r="AI57" s="497">
        <v>697</v>
      </c>
      <c r="AJ57" s="495" t="s">
        <v>199</v>
      </c>
      <c r="AK57" s="496">
        <v>11</v>
      </c>
    </row>
    <row r="58" spans="1:37" ht="15" customHeight="1">
      <c r="A58" s="52" t="str">
        <f t="shared" si="36"/>
        <v>501EPS010</v>
      </c>
      <c r="B58" s="52" t="str">
        <f t="shared" si="37"/>
        <v>501EPS044</v>
      </c>
      <c r="C58" s="52" t="str">
        <f t="shared" si="38"/>
        <v>501EPS002</v>
      </c>
      <c r="D58" s="52" t="str">
        <f t="shared" si="39"/>
        <v>501EPS016</v>
      </c>
      <c r="E58" s="52" t="str">
        <f t="shared" si="40"/>
        <v>501EPS023</v>
      </c>
      <c r="F58" s="52" t="str">
        <f t="shared" si="41"/>
        <v>501EPS005</v>
      </c>
      <c r="G58" s="52" t="str">
        <f t="shared" si="42"/>
        <v>501EPS040</v>
      </c>
      <c r="H58" s="52" t="str">
        <f t="shared" si="43"/>
        <v>501EPS017</v>
      </c>
      <c r="I58" s="52" t="str">
        <f t="shared" si="44"/>
        <v>501EAS016</v>
      </c>
      <c r="J58" s="294" t="s">
        <v>51</v>
      </c>
      <c r="K58" s="53" t="s">
        <v>236</v>
      </c>
      <c r="L58" s="293">
        <v>501</v>
      </c>
      <c r="M58" s="63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249">
        <v>0</v>
      </c>
      <c r="V58" s="286">
        <v>0</v>
      </c>
      <c r="W58" s="63">
        <f t="shared" si="46"/>
        <v>0</v>
      </c>
      <c r="X58" s="59">
        <f t="shared" si="47"/>
        <v>0</v>
      </c>
      <c r="Y58" s="59">
        <f t="shared" si="48"/>
        <v>0</v>
      </c>
      <c r="Z58" s="59">
        <f t="shared" si="49"/>
        <v>0</v>
      </c>
      <c r="AA58" s="59">
        <f t="shared" si="50"/>
        <v>0</v>
      </c>
      <c r="AB58" s="59">
        <f t="shared" si="51"/>
        <v>0</v>
      </c>
      <c r="AC58" s="59">
        <f t="shared" si="52"/>
        <v>0</v>
      </c>
      <c r="AD58" s="59">
        <f t="shared" si="53"/>
        <v>0</v>
      </c>
      <c r="AE58" s="249">
        <f t="shared" si="54"/>
        <v>0</v>
      </c>
      <c r="AF58" s="286">
        <f t="shared" si="2"/>
        <v>0</v>
      </c>
      <c r="AG58" s="116" t="str">
        <f t="shared" si="13"/>
        <v>30EPS002</v>
      </c>
      <c r="AH58" s="495" t="s">
        <v>256</v>
      </c>
      <c r="AI58" s="497">
        <v>30</v>
      </c>
      <c r="AJ58" s="495" t="s">
        <v>205</v>
      </c>
      <c r="AK58" s="496">
        <v>74</v>
      </c>
    </row>
    <row r="59" spans="1:37" ht="15" customHeight="1">
      <c r="A59" s="52" t="str">
        <f t="shared" si="36"/>
        <v>543EPS010</v>
      </c>
      <c r="B59" s="52" t="str">
        <f t="shared" si="37"/>
        <v>543EPS044</v>
      </c>
      <c r="C59" s="52" t="str">
        <f t="shared" si="38"/>
        <v>543EPS002</v>
      </c>
      <c r="D59" s="52" t="str">
        <f t="shared" si="39"/>
        <v>543EPS016</v>
      </c>
      <c r="E59" s="52" t="str">
        <f t="shared" si="40"/>
        <v>543EPS023</v>
      </c>
      <c r="F59" s="52" t="str">
        <f t="shared" si="41"/>
        <v>543EPS005</v>
      </c>
      <c r="G59" s="52" t="str">
        <f t="shared" si="42"/>
        <v>543EPS040</v>
      </c>
      <c r="H59" s="52" t="str">
        <f t="shared" si="43"/>
        <v>543EPS017</v>
      </c>
      <c r="I59" s="52" t="str">
        <f t="shared" si="44"/>
        <v>543EAS016</v>
      </c>
      <c r="J59" s="292" t="s">
        <v>89</v>
      </c>
      <c r="K59" s="53" t="s">
        <v>236</v>
      </c>
      <c r="L59" s="293">
        <v>543</v>
      </c>
      <c r="M59" s="63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249">
        <v>0</v>
      </c>
      <c r="V59" s="286">
        <v>0</v>
      </c>
      <c r="W59" s="63">
        <f t="shared" si="46"/>
        <v>0</v>
      </c>
      <c r="X59" s="59">
        <f t="shared" si="47"/>
        <v>0</v>
      </c>
      <c r="Y59" s="59">
        <f t="shared" si="48"/>
        <v>0</v>
      </c>
      <c r="Z59" s="59">
        <f t="shared" si="49"/>
        <v>0</v>
      </c>
      <c r="AA59" s="59">
        <f t="shared" si="50"/>
        <v>1</v>
      </c>
      <c r="AB59" s="59">
        <f t="shared" si="51"/>
        <v>0</v>
      </c>
      <c r="AC59" s="59">
        <f t="shared" si="52"/>
        <v>0</v>
      </c>
      <c r="AD59" s="59">
        <f t="shared" si="53"/>
        <v>0</v>
      </c>
      <c r="AE59" s="249">
        <f t="shared" si="54"/>
        <v>0</v>
      </c>
      <c r="AF59" s="286">
        <f t="shared" si="2"/>
        <v>1</v>
      </c>
      <c r="AG59" s="116" t="str">
        <f t="shared" si="13"/>
        <v>30EPS016</v>
      </c>
      <c r="AH59" s="495" t="s">
        <v>256</v>
      </c>
      <c r="AI59" s="497">
        <v>30</v>
      </c>
      <c r="AJ59" s="495" t="s">
        <v>199</v>
      </c>
      <c r="AK59" s="496">
        <v>1</v>
      </c>
    </row>
    <row r="60" spans="1:37" ht="15" customHeight="1">
      <c r="A60" s="52" t="str">
        <f t="shared" si="36"/>
        <v>628EPS010</v>
      </c>
      <c r="B60" s="52" t="str">
        <f t="shared" si="37"/>
        <v>628EPS044</v>
      </c>
      <c r="C60" s="52" t="str">
        <f t="shared" si="38"/>
        <v>628EPS002</v>
      </c>
      <c r="D60" s="52" t="str">
        <f t="shared" si="39"/>
        <v>628EPS016</v>
      </c>
      <c r="E60" s="52" t="str">
        <f t="shared" si="40"/>
        <v>628EPS023</v>
      </c>
      <c r="F60" s="52" t="str">
        <f t="shared" si="41"/>
        <v>628EPS005</v>
      </c>
      <c r="G60" s="52" t="str">
        <f t="shared" si="42"/>
        <v>628EPS040</v>
      </c>
      <c r="H60" s="52" t="str">
        <f t="shared" si="43"/>
        <v>628EPS017</v>
      </c>
      <c r="I60" s="52" t="str">
        <f t="shared" si="44"/>
        <v>628EAS016</v>
      </c>
      <c r="J60" s="294" t="s">
        <v>53</v>
      </c>
      <c r="K60" s="53" t="s">
        <v>236</v>
      </c>
      <c r="L60" s="293">
        <v>628</v>
      </c>
      <c r="M60" s="63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249">
        <v>0</v>
      </c>
      <c r="V60" s="286">
        <v>0</v>
      </c>
      <c r="W60" s="63">
        <f t="shared" si="46"/>
        <v>0</v>
      </c>
      <c r="X60" s="59">
        <f t="shared" si="47"/>
        <v>0</v>
      </c>
      <c r="Y60" s="59">
        <f t="shared" si="48"/>
        <v>0</v>
      </c>
      <c r="Z60" s="59">
        <f t="shared" si="49"/>
        <v>0</v>
      </c>
      <c r="AA60" s="59">
        <f t="shared" si="50"/>
        <v>0</v>
      </c>
      <c r="AB60" s="59">
        <f t="shared" si="51"/>
        <v>0</v>
      </c>
      <c r="AC60" s="59">
        <f t="shared" si="52"/>
        <v>0</v>
      </c>
      <c r="AD60" s="59">
        <f t="shared" si="53"/>
        <v>0</v>
      </c>
      <c r="AE60" s="249">
        <f t="shared" si="54"/>
        <v>0</v>
      </c>
      <c r="AF60" s="286">
        <f t="shared" si="2"/>
        <v>0</v>
      </c>
      <c r="AG60" s="116" t="str">
        <f t="shared" si="13"/>
        <v>1EAS016</v>
      </c>
      <c r="AH60" s="495" t="s">
        <v>257</v>
      </c>
      <c r="AI60" s="497">
        <v>1</v>
      </c>
      <c r="AJ60" s="495" t="s">
        <v>211</v>
      </c>
      <c r="AK60" s="496">
        <v>1</v>
      </c>
    </row>
    <row r="61" spans="1:37" ht="15" customHeight="1">
      <c r="A61" s="52" t="str">
        <f t="shared" si="36"/>
        <v>656EPS010</v>
      </c>
      <c r="B61" s="52" t="str">
        <f t="shared" si="37"/>
        <v>656EPS044</v>
      </c>
      <c r="C61" s="52" t="str">
        <f t="shared" si="38"/>
        <v>656EPS002</v>
      </c>
      <c r="D61" s="52" t="str">
        <f t="shared" si="39"/>
        <v>656EPS016</v>
      </c>
      <c r="E61" s="52" t="str">
        <f t="shared" si="40"/>
        <v>656EPS023</v>
      </c>
      <c r="F61" s="52" t="str">
        <f t="shared" si="41"/>
        <v>656EPS005</v>
      </c>
      <c r="G61" s="52" t="str">
        <f t="shared" si="42"/>
        <v>656EPS040</v>
      </c>
      <c r="H61" s="52" t="str">
        <f t="shared" si="43"/>
        <v>656EPS017</v>
      </c>
      <c r="I61" s="52" t="str">
        <f t="shared" si="44"/>
        <v>656EAS016</v>
      </c>
      <c r="J61" s="299" t="s">
        <v>135</v>
      </c>
      <c r="K61" s="53" t="s">
        <v>236</v>
      </c>
      <c r="L61" s="293">
        <v>656</v>
      </c>
      <c r="M61" s="63">
        <v>0</v>
      </c>
      <c r="N61" s="59">
        <v>0</v>
      </c>
      <c r="O61" s="59">
        <v>0</v>
      </c>
      <c r="P61" s="59">
        <v>8</v>
      </c>
      <c r="Q61" s="59">
        <v>0</v>
      </c>
      <c r="R61" s="59">
        <v>0</v>
      </c>
      <c r="S61" s="59">
        <v>1</v>
      </c>
      <c r="T61" s="59">
        <v>0</v>
      </c>
      <c r="U61" s="249">
        <v>0</v>
      </c>
      <c r="V61" s="286">
        <v>9</v>
      </c>
      <c r="W61" s="63">
        <f t="shared" si="46"/>
        <v>0</v>
      </c>
      <c r="X61" s="59">
        <f t="shared" si="47"/>
        <v>0</v>
      </c>
      <c r="Y61" s="59">
        <f t="shared" si="48"/>
        <v>0</v>
      </c>
      <c r="Z61" s="59">
        <f t="shared" si="49"/>
        <v>0</v>
      </c>
      <c r="AA61" s="59">
        <f t="shared" si="50"/>
        <v>0</v>
      </c>
      <c r="AB61" s="59">
        <f t="shared" si="51"/>
        <v>0</v>
      </c>
      <c r="AC61" s="59">
        <f t="shared" si="52"/>
        <v>0</v>
      </c>
      <c r="AD61" s="59">
        <f t="shared" si="53"/>
        <v>0</v>
      </c>
      <c r="AE61" s="249">
        <f t="shared" si="54"/>
        <v>0</v>
      </c>
      <c r="AF61" s="286">
        <f t="shared" si="2"/>
        <v>0</v>
      </c>
      <c r="AG61" s="116" t="str">
        <f t="shared" si="13"/>
        <v>1EPS002</v>
      </c>
      <c r="AH61" s="495" t="s">
        <v>257</v>
      </c>
      <c r="AI61" s="497">
        <v>1</v>
      </c>
      <c r="AJ61" s="495" t="s">
        <v>205</v>
      </c>
      <c r="AK61" s="496">
        <v>3259</v>
      </c>
    </row>
    <row r="62" spans="1:37" ht="15" customHeight="1">
      <c r="A62" s="52" t="str">
        <f t="shared" si="36"/>
        <v>761EPS010</v>
      </c>
      <c r="B62" s="52" t="str">
        <f t="shared" si="37"/>
        <v>761EPS044</v>
      </c>
      <c r="C62" s="52" t="str">
        <f t="shared" si="38"/>
        <v>761EPS002</v>
      </c>
      <c r="D62" s="52" t="str">
        <f t="shared" si="39"/>
        <v>761EPS016</v>
      </c>
      <c r="E62" s="52" t="str">
        <f t="shared" si="40"/>
        <v>761EPS023</v>
      </c>
      <c r="F62" s="52" t="str">
        <f t="shared" si="41"/>
        <v>761EPS005</v>
      </c>
      <c r="G62" s="52" t="str">
        <f t="shared" si="42"/>
        <v>761EPS040</v>
      </c>
      <c r="H62" s="52" t="str">
        <f t="shared" si="43"/>
        <v>761EPS017</v>
      </c>
      <c r="I62" s="52" t="str">
        <f t="shared" si="44"/>
        <v>761EAS016</v>
      </c>
      <c r="J62" s="292" t="s">
        <v>98</v>
      </c>
      <c r="K62" s="53" t="s">
        <v>236</v>
      </c>
      <c r="L62" s="293">
        <v>761</v>
      </c>
      <c r="M62" s="63">
        <v>0</v>
      </c>
      <c r="N62" s="59">
        <v>0</v>
      </c>
      <c r="O62" s="59">
        <v>0</v>
      </c>
      <c r="P62" s="59">
        <v>11</v>
      </c>
      <c r="Q62" s="59">
        <v>0</v>
      </c>
      <c r="R62" s="59">
        <v>0</v>
      </c>
      <c r="S62" s="59">
        <v>0</v>
      </c>
      <c r="T62" s="59">
        <v>0</v>
      </c>
      <c r="U62" s="249">
        <v>0</v>
      </c>
      <c r="V62" s="286">
        <v>11</v>
      </c>
      <c r="W62" s="63">
        <f t="shared" si="46"/>
        <v>0</v>
      </c>
      <c r="X62" s="59">
        <f t="shared" si="47"/>
        <v>0</v>
      </c>
      <c r="Y62" s="59">
        <f t="shared" si="48"/>
        <v>0</v>
      </c>
      <c r="Z62" s="59">
        <f t="shared" si="49"/>
        <v>0</v>
      </c>
      <c r="AA62" s="59">
        <f t="shared" si="50"/>
        <v>0</v>
      </c>
      <c r="AB62" s="59">
        <f t="shared" si="51"/>
        <v>0</v>
      </c>
      <c r="AC62" s="59">
        <f t="shared" si="52"/>
        <v>0</v>
      </c>
      <c r="AD62" s="59">
        <f t="shared" si="53"/>
        <v>0</v>
      </c>
      <c r="AE62" s="249">
        <f t="shared" si="54"/>
        <v>0</v>
      </c>
      <c r="AF62" s="286">
        <f t="shared" si="2"/>
        <v>0</v>
      </c>
      <c r="AG62" s="116" t="str">
        <f t="shared" si="13"/>
        <v>1EPS005</v>
      </c>
      <c r="AH62" s="495" t="s">
        <v>257</v>
      </c>
      <c r="AI62" s="497">
        <v>1</v>
      </c>
      <c r="AJ62" s="495" t="s">
        <v>208</v>
      </c>
      <c r="AK62" s="496">
        <v>2446</v>
      </c>
    </row>
    <row r="63" spans="1:37" ht="15" customHeight="1">
      <c r="A63" s="52" t="str">
        <f t="shared" si="36"/>
        <v>842EPS010</v>
      </c>
      <c r="B63" s="52" t="str">
        <f t="shared" si="37"/>
        <v>842EPS044</v>
      </c>
      <c r="C63" s="52" t="str">
        <f t="shared" si="38"/>
        <v>842EPS002</v>
      </c>
      <c r="D63" s="52" t="str">
        <f t="shared" si="39"/>
        <v>842EPS016</v>
      </c>
      <c r="E63" s="52" t="str">
        <f t="shared" si="40"/>
        <v>842EPS023</v>
      </c>
      <c r="F63" s="52" t="str">
        <f t="shared" si="41"/>
        <v>842EPS005</v>
      </c>
      <c r="G63" s="52" t="str">
        <f t="shared" si="42"/>
        <v>842EPS040</v>
      </c>
      <c r="H63" s="52" t="str">
        <f t="shared" si="43"/>
        <v>842EPS017</v>
      </c>
      <c r="I63" s="52" t="str">
        <f t="shared" si="44"/>
        <v>842EAS016</v>
      </c>
      <c r="J63" s="294" t="s">
        <v>101</v>
      </c>
      <c r="K63" s="53" t="s">
        <v>236</v>
      </c>
      <c r="L63" s="293">
        <v>842</v>
      </c>
      <c r="M63" s="63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249">
        <v>0</v>
      </c>
      <c r="V63" s="286">
        <v>0</v>
      </c>
      <c r="W63" s="63">
        <f t="shared" si="46"/>
        <v>0</v>
      </c>
      <c r="X63" s="59">
        <f t="shared" si="47"/>
        <v>0</v>
      </c>
      <c r="Y63" s="59">
        <f t="shared" si="48"/>
        <v>0</v>
      </c>
      <c r="Z63" s="59">
        <f t="shared" si="49"/>
        <v>0</v>
      </c>
      <c r="AA63" s="59">
        <f t="shared" si="50"/>
        <v>0</v>
      </c>
      <c r="AB63" s="59">
        <f t="shared" si="51"/>
        <v>0</v>
      </c>
      <c r="AC63" s="59">
        <f t="shared" si="52"/>
        <v>0</v>
      </c>
      <c r="AD63" s="59">
        <f t="shared" si="53"/>
        <v>0</v>
      </c>
      <c r="AE63" s="249">
        <f t="shared" si="54"/>
        <v>0</v>
      </c>
      <c r="AF63" s="286">
        <f t="shared" si="2"/>
        <v>0</v>
      </c>
      <c r="AG63" s="116" t="str">
        <f t="shared" si="13"/>
        <v>1EPS010</v>
      </c>
      <c r="AH63" s="495" t="s">
        <v>257</v>
      </c>
      <c r="AI63" s="497">
        <v>1</v>
      </c>
      <c r="AJ63" s="495" t="s">
        <v>198</v>
      </c>
      <c r="AK63" s="496">
        <v>4657</v>
      </c>
    </row>
    <row r="64" spans="1:37" ht="15" customHeight="1">
      <c r="A64" s="52" t="str">
        <f t="shared" si="36"/>
        <v>EPS010</v>
      </c>
      <c r="B64" s="52" t="str">
        <f t="shared" si="37"/>
        <v>EPS044</v>
      </c>
      <c r="C64" s="52" t="str">
        <f t="shared" si="38"/>
        <v>EPS002</v>
      </c>
      <c r="D64" s="52" t="str">
        <f t="shared" si="39"/>
        <v>EPS016</v>
      </c>
      <c r="E64" s="52" t="str">
        <f t="shared" si="40"/>
        <v>EPS023</v>
      </c>
      <c r="F64" s="52" t="str">
        <f t="shared" si="41"/>
        <v>EPS005</v>
      </c>
      <c r="G64" s="52" t="str">
        <f t="shared" si="42"/>
        <v>EPS040</v>
      </c>
      <c r="H64" s="52" t="str">
        <f t="shared" si="43"/>
        <v>EPS017</v>
      </c>
      <c r="I64" s="52" t="str">
        <f t="shared" si="44"/>
        <v>EAS016</v>
      </c>
      <c r="J64" s="295" t="s">
        <v>292</v>
      </c>
      <c r="K64" s="240"/>
      <c r="L64" s="296"/>
      <c r="M64" s="61">
        <v>745</v>
      </c>
      <c r="N64" s="60">
        <v>0</v>
      </c>
      <c r="O64" s="60">
        <v>29</v>
      </c>
      <c r="P64" s="60">
        <v>189</v>
      </c>
      <c r="Q64" s="60">
        <v>0</v>
      </c>
      <c r="R64" s="60">
        <v>0</v>
      </c>
      <c r="S64" s="60">
        <v>1</v>
      </c>
      <c r="T64" s="60">
        <v>0</v>
      </c>
      <c r="U64" s="250">
        <v>0</v>
      </c>
      <c r="V64" s="285">
        <v>964</v>
      </c>
      <c r="W64" s="61">
        <f t="shared" ref="W64:AE64" si="55">SUM(W65:W81)</f>
        <v>71</v>
      </c>
      <c r="X64" s="60">
        <f t="shared" si="55"/>
        <v>0</v>
      </c>
      <c r="Y64" s="60">
        <f t="shared" si="55"/>
        <v>40</v>
      </c>
      <c r="Z64" s="60">
        <f t="shared" si="55"/>
        <v>17</v>
      </c>
      <c r="AA64" s="60">
        <f t="shared" si="55"/>
        <v>0</v>
      </c>
      <c r="AB64" s="60">
        <f t="shared" si="55"/>
        <v>0</v>
      </c>
      <c r="AC64" s="60">
        <f t="shared" si="55"/>
        <v>0</v>
      </c>
      <c r="AD64" s="60">
        <f t="shared" si="55"/>
        <v>0</v>
      </c>
      <c r="AE64" s="250">
        <f t="shared" si="55"/>
        <v>0</v>
      </c>
      <c r="AF64" s="285">
        <f t="shared" si="2"/>
        <v>128</v>
      </c>
      <c r="AG64" s="116" t="str">
        <f t="shared" si="13"/>
        <v>1EPS016</v>
      </c>
      <c r="AH64" s="495" t="s">
        <v>257</v>
      </c>
      <c r="AI64" s="497">
        <v>1</v>
      </c>
      <c r="AJ64" s="495" t="s">
        <v>199</v>
      </c>
      <c r="AK64" s="496">
        <v>385</v>
      </c>
    </row>
    <row r="65" spans="1:37" ht="15" customHeight="1">
      <c r="A65" s="52" t="str">
        <f t="shared" si="36"/>
        <v>38EPS010</v>
      </c>
      <c r="B65" s="52" t="str">
        <f t="shared" si="37"/>
        <v>38EPS044</v>
      </c>
      <c r="C65" s="52" t="str">
        <f t="shared" si="38"/>
        <v>38EPS002</v>
      </c>
      <c r="D65" s="52" t="str">
        <f t="shared" si="39"/>
        <v>38EPS016</v>
      </c>
      <c r="E65" s="52" t="str">
        <f t="shared" si="40"/>
        <v>38EPS023</v>
      </c>
      <c r="F65" s="52" t="str">
        <f t="shared" si="41"/>
        <v>38EPS005</v>
      </c>
      <c r="G65" s="52" t="str">
        <f t="shared" si="42"/>
        <v>38EPS040</v>
      </c>
      <c r="H65" s="52" t="str">
        <f t="shared" si="43"/>
        <v>38EPS017</v>
      </c>
      <c r="I65" s="52" t="str">
        <f t="shared" si="44"/>
        <v>38EAS016</v>
      </c>
      <c r="J65" s="292" t="s">
        <v>66</v>
      </c>
      <c r="K65" s="53" t="s">
        <v>239</v>
      </c>
      <c r="L65" s="293">
        <v>38</v>
      </c>
      <c r="M65" s="63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249">
        <v>0</v>
      </c>
      <c r="V65" s="286">
        <v>0</v>
      </c>
      <c r="W65" s="63">
        <f t="shared" ref="W65:W81" si="56">IFERROR(VLOOKUP(A65,$AG$8:$AK$928,5,0),0)</f>
        <v>0</v>
      </c>
      <c r="X65" s="59">
        <f t="shared" ref="X65:X81" si="57">IFERROR(VLOOKUP(B65,$AG$8:$AK$928,5,0),0)</f>
        <v>0</v>
      </c>
      <c r="Y65" s="59">
        <f t="shared" ref="Y65:Y81" si="58">IFERROR(VLOOKUP(C65,$AG$8:$AK$928,5,0),0)</f>
        <v>0</v>
      </c>
      <c r="Z65" s="59">
        <f t="shared" ref="Z65:Z81" si="59">IFERROR(VLOOKUP(D65,$AG$8:$AK$928,5,0),0)</f>
        <v>0</v>
      </c>
      <c r="AA65" s="59">
        <f t="shared" ref="AA65:AA81" si="60">IFERROR(VLOOKUP(E65,$AG$8:$AK$928,5,0),0)</f>
        <v>0</v>
      </c>
      <c r="AB65" s="59">
        <f t="shared" ref="AB65:AB81" si="61">IFERROR(VLOOKUP(F65,$AG$8:$AK$928,5,0),0)</f>
        <v>0</v>
      </c>
      <c r="AC65" s="59">
        <f t="shared" ref="AC65:AC81" si="62">IFERROR(VLOOKUP(G65,$AG$8:$AK$928,5,0),0)</f>
        <v>0</v>
      </c>
      <c r="AD65" s="59">
        <f t="shared" ref="AD65:AD81" si="63">IFERROR(VLOOKUP(H65,$AG$8:$AK$928,5,0),0)</f>
        <v>0</v>
      </c>
      <c r="AE65" s="249">
        <f t="shared" ref="AE65:AE81" si="64">IFERROR(VLOOKUP(I65,$AG$8:$AK$928,5,0),0)</f>
        <v>0</v>
      </c>
      <c r="AF65" s="286">
        <f t="shared" si="2"/>
        <v>0</v>
      </c>
      <c r="AG65" s="116" t="str">
        <f t="shared" si="13"/>
        <v>1EPS017</v>
      </c>
      <c r="AH65" s="495" t="s">
        <v>257</v>
      </c>
      <c r="AI65" s="497">
        <v>1</v>
      </c>
      <c r="AJ65" s="495" t="s">
        <v>214</v>
      </c>
      <c r="AK65" s="496">
        <v>4</v>
      </c>
    </row>
    <row r="66" spans="1:37" ht="15" customHeight="1">
      <c r="A66" s="52" t="str">
        <f t="shared" si="36"/>
        <v>86EPS010</v>
      </c>
      <c r="B66" s="52" t="str">
        <f t="shared" si="37"/>
        <v>86EPS044</v>
      </c>
      <c r="C66" s="52" t="str">
        <f t="shared" si="38"/>
        <v>86EPS002</v>
      </c>
      <c r="D66" s="52" t="str">
        <f t="shared" si="39"/>
        <v>86EPS016</v>
      </c>
      <c r="E66" s="52" t="str">
        <f t="shared" si="40"/>
        <v>86EPS023</v>
      </c>
      <c r="F66" s="52" t="str">
        <f t="shared" si="41"/>
        <v>86EPS005</v>
      </c>
      <c r="G66" s="52" t="str">
        <f t="shared" si="42"/>
        <v>86EPS040</v>
      </c>
      <c r="H66" s="52" t="str">
        <f t="shared" si="43"/>
        <v>86EPS017</v>
      </c>
      <c r="I66" s="52" t="str">
        <f t="shared" si="44"/>
        <v>86EAS016</v>
      </c>
      <c r="J66" s="294" t="s">
        <v>9</v>
      </c>
      <c r="K66" s="53" t="s">
        <v>239</v>
      </c>
      <c r="L66" s="293">
        <v>86</v>
      </c>
      <c r="M66" s="63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249">
        <v>0</v>
      </c>
      <c r="V66" s="286">
        <v>0</v>
      </c>
      <c r="W66" s="63">
        <f t="shared" si="56"/>
        <v>0</v>
      </c>
      <c r="X66" s="59">
        <f t="shared" si="57"/>
        <v>0</v>
      </c>
      <c r="Y66" s="59">
        <f t="shared" si="58"/>
        <v>0</v>
      </c>
      <c r="Z66" s="59">
        <f t="shared" si="59"/>
        <v>0</v>
      </c>
      <c r="AA66" s="59">
        <f t="shared" si="60"/>
        <v>0</v>
      </c>
      <c r="AB66" s="59">
        <f t="shared" si="61"/>
        <v>0</v>
      </c>
      <c r="AC66" s="59">
        <f t="shared" si="62"/>
        <v>0</v>
      </c>
      <c r="AD66" s="59">
        <f t="shared" si="63"/>
        <v>0</v>
      </c>
      <c r="AE66" s="249">
        <f t="shared" si="64"/>
        <v>0</v>
      </c>
      <c r="AF66" s="286">
        <f t="shared" si="2"/>
        <v>0</v>
      </c>
      <c r="AG66" s="116" t="str">
        <f t="shared" si="13"/>
        <v>1EPS023</v>
      </c>
      <c r="AH66" s="495" t="s">
        <v>257</v>
      </c>
      <c r="AI66" s="497">
        <v>1</v>
      </c>
      <c r="AJ66" s="495" t="s">
        <v>207</v>
      </c>
      <c r="AK66" s="496">
        <v>2813</v>
      </c>
    </row>
    <row r="67" spans="1:37" ht="15" customHeight="1">
      <c r="A67" s="52" t="str">
        <f t="shared" si="36"/>
        <v>107EPS010</v>
      </c>
      <c r="B67" s="52" t="str">
        <f t="shared" si="37"/>
        <v>107EPS044</v>
      </c>
      <c r="C67" s="52" t="str">
        <f t="shared" si="38"/>
        <v>107EPS002</v>
      </c>
      <c r="D67" s="52" t="str">
        <f t="shared" si="39"/>
        <v>107EPS016</v>
      </c>
      <c r="E67" s="52" t="str">
        <f t="shared" si="40"/>
        <v>107EPS023</v>
      </c>
      <c r="F67" s="52" t="str">
        <f t="shared" si="41"/>
        <v>107EPS005</v>
      </c>
      <c r="G67" s="52" t="str">
        <f t="shared" si="42"/>
        <v>107EPS040</v>
      </c>
      <c r="H67" s="52" t="str">
        <f t="shared" si="43"/>
        <v>107EPS017</v>
      </c>
      <c r="I67" s="52" t="str">
        <f t="shared" si="44"/>
        <v>107EAS016</v>
      </c>
      <c r="J67" s="292" t="s">
        <v>73</v>
      </c>
      <c r="K67" s="53" t="s">
        <v>239</v>
      </c>
      <c r="L67" s="293">
        <v>107</v>
      </c>
      <c r="M67" s="63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249">
        <v>0</v>
      </c>
      <c r="V67" s="286">
        <v>0</v>
      </c>
      <c r="W67" s="63">
        <f t="shared" si="56"/>
        <v>0</v>
      </c>
      <c r="X67" s="59">
        <f t="shared" si="57"/>
        <v>0</v>
      </c>
      <c r="Y67" s="59">
        <f t="shared" si="58"/>
        <v>0</v>
      </c>
      <c r="Z67" s="59">
        <f t="shared" si="59"/>
        <v>0</v>
      </c>
      <c r="AA67" s="59">
        <f t="shared" si="60"/>
        <v>0</v>
      </c>
      <c r="AB67" s="59">
        <f t="shared" si="61"/>
        <v>0</v>
      </c>
      <c r="AC67" s="59">
        <f t="shared" si="62"/>
        <v>0</v>
      </c>
      <c r="AD67" s="59">
        <f t="shared" si="63"/>
        <v>0</v>
      </c>
      <c r="AE67" s="249">
        <f t="shared" si="64"/>
        <v>0</v>
      </c>
      <c r="AF67" s="286">
        <f t="shared" si="2"/>
        <v>0</v>
      </c>
      <c r="AG67" s="116" t="str">
        <f t="shared" si="13"/>
        <v>1ESSC02</v>
      </c>
      <c r="AH67" s="495" t="s">
        <v>257</v>
      </c>
      <c r="AI67" s="497">
        <v>1</v>
      </c>
      <c r="AJ67" s="495" t="s">
        <v>650</v>
      </c>
      <c r="AK67" s="496">
        <v>3</v>
      </c>
    </row>
    <row r="68" spans="1:37" ht="15" customHeight="1">
      <c r="A68" s="52" t="str">
        <f t="shared" si="36"/>
        <v>134EPS010</v>
      </c>
      <c r="B68" s="52" t="str">
        <f t="shared" si="37"/>
        <v>134EPS044</v>
      </c>
      <c r="C68" s="52" t="str">
        <f t="shared" si="38"/>
        <v>134EPS002</v>
      </c>
      <c r="D68" s="52" t="str">
        <f t="shared" si="39"/>
        <v>134EPS016</v>
      </c>
      <c r="E68" s="52" t="str">
        <f t="shared" si="40"/>
        <v>134EPS023</v>
      </c>
      <c r="F68" s="52" t="str">
        <f t="shared" si="41"/>
        <v>134EPS005</v>
      </c>
      <c r="G68" s="52" t="str">
        <f t="shared" si="42"/>
        <v>134EPS040</v>
      </c>
      <c r="H68" s="52" t="str">
        <f t="shared" si="43"/>
        <v>134EPS017</v>
      </c>
      <c r="I68" s="52" t="str">
        <f t="shared" si="44"/>
        <v>134EAS016</v>
      </c>
      <c r="J68" s="292" t="s">
        <v>76</v>
      </c>
      <c r="K68" s="53" t="s">
        <v>239</v>
      </c>
      <c r="L68" s="293">
        <v>134</v>
      </c>
      <c r="M68" s="63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249">
        <v>0</v>
      </c>
      <c r="V68" s="286">
        <v>0</v>
      </c>
      <c r="W68" s="63">
        <f t="shared" si="56"/>
        <v>0</v>
      </c>
      <c r="X68" s="59">
        <f t="shared" si="57"/>
        <v>0</v>
      </c>
      <c r="Y68" s="59">
        <f t="shared" si="58"/>
        <v>0</v>
      </c>
      <c r="Z68" s="59">
        <f t="shared" si="59"/>
        <v>0</v>
      </c>
      <c r="AA68" s="59">
        <f t="shared" si="60"/>
        <v>0</v>
      </c>
      <c r="AB68" s="59">
        <f t="shared" si="61"/>
        <v>0</v>
      </c>
      <c r="AC68" s="59">
        <f t="shared" si="62"/>
        <v>0</v>
      </c>
      <c r="AD68" s="59">
        <f t="shared" si="63"/>
        <v>0</v>
      </c>
      <c r="AE68" s="249">
        <f t="shared" si="64"/>
        <v>0</v>
      </c>
      <c r="AF68" s="286">
        <f t="shared" si="2"/>
        <v>0</v>
      </c>
      <c r="AG68" s="116" t="str">
        <f t="shared" si="13"/>
        <v>79EPS002</v>
      </c>
      <c r="AH68" s="495" t="s">
        <v>257</v>
      </c>
      <c r="AI68" s="497">
        <v>79</v>
      </c>
      <c r="AJ68" s="495" t="s">
        <v>205</v>
      </c>
      <c r="AK68" s="496">
        <v>4</v>
      </c>
    </row>
    <row r="69" spans="1:37" ht="15" customHeight="1">
      <c r="A69" s="52" t="str">
        <f t="shared" si="36"/>
        <v>150EPS010</v>
      </c>
      <c r="B69" s="52" t="str">
        <f t="shared" si="37"/>
        <v>150EPS044</v>
      </c>
      <c r="C69" s="52" t="str">
        <f t="shared" si="38"/>
        <v>150EPS002</v>
      </c>
      <c r="D69" s="52" t="str">
        <f t="shared" si="39"/>
        <v>150EPS016</v>
      </c>
      <c r="E69" s="52" t="str">
        <f t="shared" si="40"/>
        <v>150EPS023</v>
      </c>
      <c r="F69" s="52" t="str">
        <f t="shared" si="41"/>
        <v>150EPS005</v>
      </c>
      <c r="G69" s="52" t="str">
        <f t="shared" si="42"/>
        <v>150EPS040</v>
      </c>
      <c r="H69" s="52" t="str">
        <f t="shared" si="43"/>
        <v>150EPS017</v>
      </c>
      <c r="I69" s="52" t="str">
        <f t="shared" si="44"/>
        <v>150EAS016</v>
      </c>
      <c r="J69" s="299" t="s">
        <v>128</v>
      </c>
      <c r="K69" s="53" t="s">
        <v>239</v>
      </c>
      <c r="L69" s="293">
        <v>150</v>
      </c>
      <c r="M69" s="63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249">
        <v>0</v>
      </c>
      <c r="V69" s="286">
        <v>0</v>
      </c>
      <c r="W69" s="63">
        <f t="shared" si="56"/>
        <v>0</v>
      </c>
      <c r="X69" s="59">
        <f t="shared" si="57"/>
        <v>0</v>
      </c>
      <c r="Y69" s="59">
        <f t="shared" si="58"/>
        <v>0</v>
      </c>
      <c r="Z69" s="59">
        <f t="shared" si="59"/>
        <v>0</v>
      </c>
      <c r="AA69" s="59">
        <f t="shared" si="60"/>
        <v>0</v>
      </c>
      <c r="AB69" s="59">
        <f t="shared" si="61"/>
        <v>0</v>
      </c>
      <c r="AC69" s="59">
        <f t="shared" si="62"/>
        <v>0</v>
      </c>
      <c r="AD69" s="59">
        <f t="shared" si="63"/>
        <v>0</v>
      </c>
      <c r="AE69" s="249">
        <f t="shared" si="64"/>
        <v>0</v>
      </c>
      <c r="AF69" s="286">
        <f t="shared" si="2"/>
        <v>0</v>
      </c>
      <c r="AG69" s="116" t="str">
        <f t="shared" si="13"/>
        <v>79EPS010</v>
      </c>
      <c r="AH69" s="495" t="s">
        <v>257</v>
      </c>
      <c r="AI69" s="497">
        <v>79</v>
      </c>
      <c r="AJ69" s="495" t="s">
        <v>198</v>
      </c>
      <c r="AK69" s="496">
        <v>29</v>
      </c>
    </row>
    <row r="70" spans="1:37" ht="15" customHeight="1">
      <c r="A70" s="52" t="str">
        <f t="shared" si="36"/>
        <v>237EPS010</v>
      </c>
      <c r="B70" s="52" t="str">
        <f t="shared" si="37"/>
        <v>237EPS044</v>
      </c>
      <c r="C70" s="52" t="str">
        <f t="shared" si="38"/>
        <v>237EPS002</v>
      </c>
      <c r="D70" s="52" t="str">
        <f t="shared" si="39"/>
        <v>237EPS016</v>
      </c>
      <c r="E70" s="52" t="str">
        <f t="shared" si="40"/>
        <v>237EPS023</v>
      </c>
      <c r="F70" s="52" t="str">
        <f t="shared" si="41"/>
        <v>237EPS005</v>
      </c>
      <c r="G70" s="52" t="str">
        <f t="shared" si="42"/>
        <v>237EPS040</v>
      </c>
      <c r="H70" s="52" t="str">
        <f t="shared" si="43"/>
        <v>237EPS017</v>
      </c>
      <c r="I70" s="52" t="str">
        <f t="shared" si="44"/>
        <v>237EAS016</v>
      </c>
      <c r="J70" s="50" t="s">
        <v>109</v>
      </c>
      <c r="K70" s="53" t="s">
        <v>239</v>
      </c>
      <c r="L70" s="293">
        <v>237</v>
      </c>
      <c r="M70" s="63">
        <v>404</v>
      </c>
      <c r="N70" s="59">
        <v>0</v>
      </c>
      <c r="O70" s="59">
        <v>2</v>
      </c>
      <c r="P70" s="59">
        <v>19</v>
      </c>
      <c r="Q70" s="59">
        <v>0</v>
      </c>
      <c r="R70" s="59">
        <v>0</v>
      </c>
      <c r="S70" s="59">
        <v>0</v>
      </c>
      <c r="T70" s="59">
        <v>0</v>
      </c>
      <c r="U70" s="249">
        <v>0</v>
      </c>
      <c r="V70" s="286">
        <v>425</v>
      </c>
      <c r="W70" s="63">
        <f t="shared" si="56"/>
        <v>37</v>
      </c>
      <c r="X70" s="59">
        <f t="shared" si="57"/>
        <v>0</v>
      </c>
      <c r="Y70" s="59">
        <f t="shared" si="58"/>
        <v>6</v>
      </c>
      <c r="Z70" s="59">
        <f t="shared" si="59"/>
        <v>0</v>
      </c>
      <c r="AA70" s="59">
        <f t="shared" si="60"/>
        <v>0</v>
      </c>
      <c r="AB70" s="59">
        <f t="shared" si="61"/>
        <v>0</v>
      </c>
      <c r="AC70" s="59">
        <f t="shared" si="62"/>
        <v>0</v>
      </c>
      <c r="AD70" s="59">
        <f t="shared" si="63"/>
        <v>0</v>
      </c>
      <c r="AE70" s="249">
        <f t="shared" si="64"/>
        <v>0</v>
      </c>
      <c r="AF70" s="286">
        <f t="shared" si="2"/>
        <v>43</v>
      </c>
      <c r="AG70" s="116" t="str">
        <f t="shared" si="13"/>
        <v>79EPS016</v>
      </c>
      <c r="AH70" s="495" t="s">
        <v>257</v>
      </c>
      <c r="AI70" s="497">
        <v>79</v>
      </c>
      <c r="AJ70" s="495" t="s">
        <v>199</v>
      </c>
      <c r="AK70" s="496">
        <v>5</v>
      </c>
    </row>
    <row r="71" spans="1:37" ht="15" customHeight="1">
      <c r="A71" s="52" t="str">
        <f t="shared" si="36"/>
        <v>264EPS010</v>
      </c>
      <c r="B71" s="52" t="str">
        <f t="shared" si="37"/>
        <v>264EPS044</v>
      </c>
      <c r="C71" s="52" t="str">
        <f t="shared" si="38"/>
        <v>264EPS002</v>
      </c>
      <c r="D71" s="52" t="str">
        <f t="shared" si="39"/>
        <v>264EPS016</v>
      </c>
      <c r="E71" s="52" t="str">
        <f t="shared" si="40"/>
        <v>264EPS023</v>
      </c>
      <c r="F71" s="52" t="str">
        <f t="shared" si="41"/>
        <v>264EPS005</v>
      </c>
      <c r="G71" s="52" t="str">
        <f t="shared" si="42"/>
        <v>264EPS040</v>
      </c>
      <c r="H71" s="52" t="str">
        <f t="shared" si="43"/>
        <v>264EPS017</v>
      </c>
      <c r="I71" s="52" t="str">
        <f t="shared" si="44"/>
        <v>264EAS016</v>
      </c>
      <c r="J71" s="299" t="s">
        <v>129</v>
      </c>
      <c r="K71" s="53" t="s">
        <v>239</v>
      </c>
      <c r="L71" s="293">
        <v>264</v>
      </c>
      <c r="M71" s="63">
        <v>0</v>
      </c>
      <c r="N71" s="59">
        <v>0</v>
      </c>
      <c r="O71" s="59">
        <v>12</v>
      </c>
      <c r="P71" s="59">
        <v>25</v>
      </c>
      <c r="Q71" s="59">
        <v>0</v>
      </c>
      <c r="R71" s="59">
        <v>0</v>
      </c>
      <c r="S71" s="59">
        <v>0</v>
      </c>
      <c r="T71" s="59">
        <v>0</v>
      </c>
      <c r="U71" s="249">
        <v>0</v>
      </c>
      <c r="V71" s="286">
        <v>37</v>
      </c>
      <c r="W71" s="63">
        <f t="shared" si="56"/>
        <v>0</v>
      </c>
      <c r="X71" s="59">
        <f t="shared" si="57"/>
        <v>0</v>
      </c>
      <c r="Y71" s="59">
        <f t="shared" si="58"/>
        <v>15</v>
      </c>
      <c r="Z71" s="59">
        <f t="shared" si="59"/>
        <v>0</v>
      </c>
      <c r="AA71" s="59">
        <f t="shared" si="60"/>
        <v>0</v>
      </c>
      <c r="AB71" s="59">
        <f t="shared" si="61"/>
        <v>0</v>
      </c>
      <c r="AC71" s="59">
        <f t="shared" si="62"/>
        <v>0</v>
      </c>
      <c r="AD71" s="59">
        <f t="shared" si="63"/>
        <v>0</v>
      </c>
      <c r="AE71" s="249">
        <f t="shared" si="64"/>
        <v>0</v>
      </c>
      <c r="AF71" s="286">
        <f t="shared" ref="AF71:AF134" si="65">SUM(W71:AE71)</f>
        <v>15</v>
      </c>
      <c r="AG71" s="116" t="str">
        <f t="shared" si="13"/>
        <v>88EPS002</v>
      </c>
      <c r="AH71" s="495" t="s">
        <v>257</v>
      </c>
      <c r="AI71" s="497">
        <v>88</v>
      </c>
      <c r="AJ71" s="495" t="s">
        <v>205</v>
      </c>
      <c r="AK71" s="496">
        <v>347</v>
      </c>
    </row>
    <row r="72" spans="1:37" ht="15" customHeight="1">
      <c r="A72" s="52" t="str">
        <f t="shared" ref="A72:A103" si="66">CONCATENATE(L72,$W$5)</f>
        <v>310EPS010</v>
      </c>
      <c r="B72" s="52" t="str">
        <f t="shared" ref="B72:B103" si="67">CONCATENATE(L72,$X$5)</f>
        <v>310EPS044</v>
      </c>
      <c r="C72" s="52" t="str">
        <f t="shared" ref="C72:C103" si="68">CONCATENATE(L72,$Y$5)</f>
        <v>310EPS002</v>
      </c>
      <c r="D72" s="52" t="str">
        <f t="shared" ref="D72:D103" si="69">CONCATENATE(L72,$Z$5)</f>
        <v>310EPS016</v>
      </c>
      <c r="E72" s="52" t="str">
        <f t="shared" ref="E72:E103" si="70">CONCATENATE(L72,$AA$5)</f>
        <v>310EPS023</v>
      </c>
      <c r="F72" s="52" t="str">
        <f t="shared" ref="F72:F103" si="71">CONCATENATE(L72,$AB$5)</f>
        <v>310EPS005</v>
      </c>
      <c r="G72" s="52" t="str">
        <f t="shared" ref="G72:G103" si="72">CONCATENATE(L72,$AC$5)</f>
        <v>310EPS040</v>
      </c>
      <c r="H72" s="52" t="str">
        <f t="shared" ref="H72:H103" si="73">CONCATENATE(L72,$AD$5)</f>
        <v>310EPS017</v>
      </c>
      <c r="I72" s="52" t="str">
        <f t="shared" ref="I72:I103" si="74">CONCATENATE(L72,$AE$5)</f>
        <v>310EAS016</v>
      </c>
      <c r="J72" s="301" t="s">
        <v>228</v>
      </c>
      <c r="K72" s="53" t="s">
        <v>239</v>
      </c>
      <c r="L72" s="293">
        <v>310</v>
      </c>
      <c r="M72" s="63">
        <v>0</v>
      </c>
      <c r="N72" s="59">
        <v>0</v>
      </c>
      <c r="O72" s="59">
        <v>0</v>
      </c>
      <c r="P72" s="59">
        <v>3</v>
      </c>
      <c r="Q72" s="59">
        <v>0</v>
      </c>
      <c r="R72" s="59">
        <v>0</v>
      </c>
      <c r="S72" s="59">
        <v>0</v>
      </c>
      <c r="T72" s="59">
        <v>0</v>
      </c>
      <c r="U72" s="249">
        <v>0</v>
      </c>
      <c r="V72" s="286">
        <v>3</v>
      </c>
      <c r="W72" s="63">
        <f t="shared" si="56"/>
        <v>0</v>
      </c>
      <c r="X72" s="59">
        <f t="shared" si="57"/>
        <v>0</v>
      </c>
      <c r="Y72" s="59">
        <f t="shared" si="58"/>
        <v>0</v>
      </c>
      <c r="Z72" s="59">
        <f t="shared" si="59"/>
        <v>0</v>
      </c>
      <c r="AA72" s="59">
        <f t="shared" si="60"/>
        <v>0</v>
      </c>
      <c r="AB72" s="59">
        <f t="shared" si="61"/>
        <v>0</v>
      </c>
      <c r="AC72" s="59">
        <f t="shared" si="62"/>
        <v>0</v>
      </c>
      <c r="AD72" s="59">
        <f t="shared" si="63"/>
        <v>0</v>
      </c>
      <c r="AE72" s="249">
        <f t="shared" si="64"/>
        <v>0</v>
      </c>
      <c r="AF72" s="286">
        <f t="shared" si="65"/>
        <v>0</v>
      </c>
      <c r="AG72" s="116" t="str">
        <f t="shared" si="13"/>
        <v>88EPS005</v>
      </c>
      <c r="AH72" s="495" t="s">
        <v>257</v>
      </c>
      <c r="AI72" s="497">
        <v>88</v>
      </c>
      <c r="AJ72" s="495" t="s">
        <v>208</v>
      </c>
      <c r="AK72" s="496">
        <v>180</v>
      </c>
    </row>
    <row r="73" spans="1:37" ht="15" customHeight="1">
      <c r="A73" s="52" t="str">
        <f t="shared" si="66"/>
        <v>315EPS010</v>
      </c>
      <c r="B73" s="52" t="str">
        <f t="shared" si="67"/>
        <v>315EPS044</v>
      </c>
      <c r="C73" s="52" t="str">
        <f t="shared" si="68"/>
        <v>315EPS002</v>
      </c>
      <c r="D73" s="52" t="str">
        <f t="shared" si="69"/>
        <v>315EPS016</v>
      </c>
      <c r="E73" s="52" t="str">
        <f t="shared" si="70"/>
        <v>315EPS023</v>
      </c>
      <c r="F73" s="52" t="str">
        <f t="shared" si="71"/>
        <v>315EPS005</v>
      </c>
      <c r="G73" s="52" t="str">
        <f t="shared" si="72"/>
        <v>315EPS040</v>
      </c>
      <c r="H73" s="52" t="str">
        <f t="shared" si="73"/>
        <v>315EPS017</v>
      </c>
      <c r="I73" s="52" t="str">
        <f t="shared" si="74"/>
        <v>315EAS016</v>
      </c>
      <c r="J73" s="292" t="s">
        <v>44</v>
      </c>
      <c r="K73" s="53" t="s">
        <v>239</v>
      </c>
      <c r="L73" s="293">
        <v>315</v>
      </c>
      <c r="M73" s="63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1</v>
      </c>
      <c r="T73" s="59">
        <v>0</v>
      </c>
      <c r="U73" s="249">
        <v>0</v>
      </c>
      <c r="V73" s="286">
        <v>1</v>
      </c>
      <c r="W73" s="63">
        <f t="shared" si="56"/>
        <v>0</v>
      </c>
      <c r="X73" s="59">
        <f t="shared" si="57"/>
        <v>0</v>
      </c>
      <c r="Y73" s="59">
        <f t="shared" si="58"/>
        <v>0</v>
      </c>
      <c r="Z73" s="59">
        <f t="shared" si="59"/>
        <v>0</v>
      </c>
      <c r="AA73" s="59">
        <f t="shared" si="60"/>
        <v>0</v>
      </c>
      <c r="AB73" s="59">
        <f t="shared" si="61"/>
        <v>0</v>
      </c>
      <c r="AC73" s="59">
        <f t="shared" si="62"/>
        <v>0</v>
      </c>
      <c r="AD73" s="59">
        <f t="shared" si="63"/>
        <v>0</v>
      </c>
      <c r="AE73" s="249">
        <f t="shared" si="64"/>
        <v>0</v>
      </c>
      <c r="AF73" s="286">
        <f t="shared" si="65"/>
        <v>0</v>
      </c>
      <c r="AG73" s="116" t="str">
        <f t="shared" ref="AG73:AG136" si="75">CONCATENATE(AI73,AJ73)</f>
        <v>88EPS010</v>
      </c>
      <c r="AH73" s="495" t="s">
        <v>257</v>
      </c>
      <c r="AI73" s="497">
        <v>88</v>
      </c>
      <c r="AJ73" s="495" t="s">
        <v>198</v>
      </c>
      <c r="AK73" s="496">
        <v>636</v>
      </c>
    </row>
    <row r="74" spans="1:37" ht="15" customHeight="1">
      <c r="A74" s="52" t="str">
        <f t="shared" si="66"/>
        <v>361EPS010</v>
      </c>
      <c r="B74" s="52" t="str">
        <f t="shared" si="67"/>
        <v>361EPS044</v>
      </c>
      <c r="C74" s="52" t="str">
        <f t="shared" si="68"/>
        <v>361EPS002</v>
      </c>
      <c r="D74" s="52" t="str">
        <f t="shared" si="69"/>
        <v>361EPS016</v>
      </c>
      <c r="E74" s="52" t="str">
        <f t="shared" si="70"/>
        <v>361EPS023</v>
      </c>
      <c r="F74" s="52" t="str">
        <f t="shared" si="71"/>
        <v>361EPS005</v>
      </c>
      <c r="G74" s="52" t="str">
        <f t="shared" si="72"/>
        <v>361EPS040</v>
      </c>
      <c r="H74" s="52" t="str">
        <f t="shared" si="73"/>
        <v>361EPS017</v>
      </c>
      <c r="I74" s="52" t="str">
        <f t="shared" si="74"/>
        <v>361EAS016</v>
      </c>
      <c r="J74" s="292" t="s">
        <v>46</v>
      </c>
      <c r="K74" s="53" t="s">
        <v>239</v>
      </c>
      <c r="L74" s="293">
        <v>361</v>
      </c>
      <c r="M74" s="63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249">
        <v>0</v>
      </c>
      <c r="V74" s="286">
        <v>0</v>
      </c>
      <c r="W74" s="63">
        <f t="shared" si="56"/>
        <v>0</v>
      </c>
      <c r="X74" s="59">
        <f t="shared" si="57"/>
        <v>0</v>
      </c>
      <c r="Y74" s="59">
        <f t="shared" si="58"/>
        <v>0</v>
      </c>
      <c r="Z74" s="59">
        <f t="shared" si="59"/>
        <v>0</v>
      </c>
      <c r="AA74" s="59">
        <f t="shared" si="60"/>
        <v>0</v>
      </c>
      <c r="AB74" s="59">
        <f t="shared" si="61"/>
        <v>0</v>
      </c>
      <c r="AC74" s="59">
        <f t="shared" si="62"/>
        <v>0</v>
      </c>
      <c r="AD74" s="59">
        <f t="shared" si="63"/>
        <v>0</v>
      </c>
      <c r="AE74" s="249">
        <f t="shared" si="64"/>
        <v>0</v>
      </c>
      <c r="AF74" s="286">
        <f t="shared" si="65"/>
        <v>0</v>
      </c>
      <c r="AG74" s="116" t="str">
        <f t="shared" si="75"/>
        <v>88EPS016</v>
      </c>
      <c r="AH74" s="495" t="s">
        <v>257</v>
      </c>
      <c r="AI74" s="497">
        <v>88</v>
      </c>
      <c r="AJ74" s="495" t="s">
        <v>199</v>
      </c>
      <c r="AK74" s="496">
        <v>48</v>
      </c>
    </row>
    <row r="75" spans="1:37" ht="15" customHeight="1">
      <c r="A75" s="52" t="str">
        <f t="shared" si="66"/>
        <v>647EPS010</v>
      </c>
      <c r="B75" s="52" t="str">
        <f t="shared" si="67"/>
        <v>647EPS044</v>
      </c>
      <c r="C75" s="52" t="str">
        <f t="shared" si="68"/>
        <v>647EPS002</v>
      </c>
      <c r="D75" s="52" t="str">
        <f t="shared" si="69"/>
        <v>647EPS016</v>
      </c>
      <c r="E75" s="52" t="str">
        <f t="shared" si="70"/>
        <v>647EPS023</v>
      </c>
      <c r="F75" s="52" t="str">
        <f t="shared" si="71"/>
        <v>647EPS005</v>
      </c>
      <c r="G75" s="52" t="str">
        <f t="shared" si="72"/>
        <v>647EPS040</v>
      </c>
      <c r="H75" s="52" t="str">
        <f t="shared" si="73"/>
        <v>647EPS017</v>
      </c>
      <c r="I75" s="52" t="str">
        <f t="shared" si="74"/>
        <v>647EAS016</v>
      </c>
      <c r="J75" s="50" t="s">
        <v>54</v>
      </c>
      <c r="K75" s="53" t="s">
        <v>239</v>
      </c>
      <c r="L75" s="293">
        <v>647</v>
      </c>
      <c r="M75" s="63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249">
        <v>0</v>
      </c>
      <c r="V75" s="286">
        <v>0</v>
      </c>
      <c r="W75" s="63">
        <f t="shared" si="56"/>
        <v>0</v>
      </c>
      <c r="X75" s="59">
        <f t="shared" si="57"/>
        <v>0</v>
      </c>
      <c r="Y75" s="59">
        <f t="shared" si="58"/>
        <v>0</v>
      </c>
      <c r="Z75" s="59">
        <f t="shared" si="59"/>
        <v>0</v>
      </c>
      <c r="AA75" s="59">
        <f t="shared" si="60"/>
        <v>0</v>
      </c>
      <c r="AB75" s="59">
        <f t="shared" si="61"/>
        <v>0</v>
      </c>
      <c r="AC75" s="59">
        <f t="shared" si="62"/>
        <v>0</v>
      </c>
      <c r="AD75" s="59">
        <f t="shared" si="63"/>
        <v>0</v>
      </c>
      <c r="AE75" s="249">
        <f t="shared" si="64"/>
        <v>0</v>
      </c>
      <c r="AF75" s="286">
        <f t="shared" si="65"/>
        <v>0</v>
      </c>
      <c r="AG75" s="116" t="str">
        <f t="shared" si="75"/>
        <v>88EPS023</v>
      </c>
      <c r="AH75" s="495" t="s">
        <v>257</v>
      </c>
      <c r="AI75" s="497">
        <v>88</v>
      </c>
      <c r="AJ75" s="495" t="s">
        <v>207</v>
      </c>
      <c r="AK75" s="496">
        <v>332</v>
      </c>
    </row>
    <row r="76" spans="1:37" ht="15" customHeight="1">
      <c r="A76" s="52" t="str">
        <f t="shared" si="66"/>
        <v>658EPS010</v>
      </c>
      <c r="B76" s="52" t="str">
        <f t="shared" si="67"/>
        <v>658EPS044</v>
      </c>
      <c r="C76" s="52" t="str">
        <f t="shared" si="68"/>
        <v>658EPS002</v>
      </c>
      <c r="D76" s="52" t="str">
        <f t="shared" si="69"/>
        <v>658EPS016</v>
      </c>
      <c r="E76" s="52" t="str">
        <f t="shared" si="70"/>
        <v>658EPS023</v>
      </c>
      <c r="F76" s="52" t="str">
        <f t="shared" si="71"/>
        <v>658EPS005</v>
      </c>
      <c r="G76" s="52" t="str">
        <f t="shared" si="72"/>
        <v>658EPS040</v>
      </c>
      <c r="H76" s="52" t="str">
        <f t="shared" si="73"/>
        <v>658EPS017</v>
      </c>
      <c r="I76" s="52" t="str">
        <f t="shared" si="74"/>
        <v>658EAS016</v>
      </c>
      <c r="J76" s="301" t="s">
        <v>93</v>
      </c>
      <c r="K76" s="53" t="s">
        <v>239</v>
      </c>
      <c r="L76" s="293">
        <v>658</v>
      </c>
      <c r="M76" s="63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249">
        <v>0</v>
      </c>
      <c r="V76" s="286">
        <v>0</v>
      </c>
      <c r="W76" s="63">
        <f t="shared" si="56"/>
        <v>0</v>
      </c>
      <c r="X76" s="59">
        <f t="shared" si="57"/>
        <v>0</v>
      </c>
      <c r="Y76" s="59">
        <f t="shared" si="58"/>
        <v>0</v>
      </c>
      <c r="Z76" s="59">
        <f t="shared" si="59"/>
        <v>0</v>
      </c>
      <c r="AA76" s="59">
        <f t="shared" si="60"/>
        <v>0</v>
      </c>
      <c r="AB76" s="59">
        <f t="shared" si="61"/>
        <v>0</v>
      </c>
      <c r="AC76" s="59">
        <f t="shared" si="62"/>
        <v>0</v>
      </c>
      <c r="AD76" s="59">
        <f t="shared" si="63"/>
        <v>0</v>
      </c>
      <c r="AE76" s="249">
        <f t="shared" si="64"/>
        <v>0</v>
      </c>
      <c r="AF76" s="286">
        <f t="shared" si="65"/>
        <v>0</v>
      </c>
      <c r="AG76" s="116" t="str">
        <f t="shared" si="75"/>
        <v>88ESSC02</v>
      </c>
      <c r="AH76" s="495" t="s">
        <v>257</v>
      </c>
      <c r="AI76" s="497">
        <v>88</v>
      </c>
      <c r="AJ76" s="495" t="s">
        <v>650</v>
      </c>
      <c r="AK76" s="496">
        <v>2</v>
      </c>
    </row>
    <row r="77" spans="1:37" ht="15" customHeight="1">
      <c r="A77" s="52" t="str">
        <f t="shared" si="66"/>
        <v>664EPS010</v>
      </c>
      <c r="B77" s="52" t="str">
        <f t="shared" si="67"/>
        <v>664EPS044</v>
      </c>
      <c r="C77" s="52" t="str">
        <f t="shared" si="68"/>
        <v>664EPS002</v>
      </c>
      <c r="D77" s="52" t="str">
        <f t="shared" si="69"/>
        <v>664EPS016</v>
      </c>
      <c r="E77" s="52" t="str">
        <f t="shared" si="70"/>
        <v>664EPS023</v>
      </c>
      <c r="F77" s="52" t="str">
        <f t="shared" si="71"/>
        <v>664EPS005</v>
      </c>
      <c r="G77" s="52" t="str">
        <f t="shared" si="72"/>
        <v>664EPS040</v>
      </c>
      <c r="H77" s="52" t="str">
        <f t="shared" si="73"/>
        <v>664EPS017</v>
      </c>
      <c r="I77" s="52" t="str">
        <f t="shared" si="74"/>
        <v>664EAS016</v>
      </c>
      <c r="J77" s="50" t="s">
        <v>130</v>
      </c>
      <c r="K77" s="53" t="s">
        <v>239</v>
      </c>
      <c r="L77" s="293">
        <v>664</v>
      </c>
      <c r="M77" s="63">
        <v>0</v>
      </c>
      <c r="N77" s="59">
        <v>0</v>
      </c>
      <c r="O77" s="59">
        <v>5</v>
      </c>
      <c r="P77" s="59">
        <v>49</v>
      </c>
      <c r="Q77" s="59">
        <v>0</v>
      </c>
      <c r="R77" s="59">
        <v>0</v>
      </c>
      <c r="S77" s="59">
        <v>0</v>
      </c>
      <c r="T77" s="59">
        <v>0</v>
      </c>
      <c r="U77" s="249">
        <v>0</v>
      </c>
      <c r="V77" s="286">
        <v>54</v>
      </c>
      <c r="W77" s="63">
        <f t="shared" si="56"/>
        <v>0</v>
      </c>
      <c r="X77" s="59">
        <f t="shared" si="57"/>
        <v>0</v>
      </c>
      <c r="Y77" s="59">
        <f t="shared" si="58"/>
        <v>6</v>
      </c>
      <c r="Z77" s="59">
        <f t="shared" si="59"/>
        <v>4</v>
      </c>
      <c r="AA77" s="59">
        <f t="shared" si="60"/>
        <v>0</v>
      </c>
      <c r="AB77" s="59">
        <f t="shared" si="61"/>
        <v>0</v>
      </c>
      <c r="AC77" s="59">
        <f t="shared" si="62"/>
        <v>0</v>
      </c>
      <c r="AD77" s="59">
        <f t="shared" si="63"/>
        <v>0</v>
      </c>
      <c r="AE77" s="249">
        <f t="shared" si="64"/>
        <v>0</v>
      </c>
      <c r="AF77" s="286">
        <f t="shared" si="65"/>
        <v>10</v>
      </c>
      <c r="AG77" s="116" t="str">
        <f t="shared" si="75"/>
        <v>129EPS002</v>
      </c>
      <c r="AH77" s="495" t="s">
        <v>257</v>
      </c>
      <c r="AI77" s="497">
        <v>129</v>
      </c>
      <c r="AJ77" s="495" t="s">
        <v>205</v>
      </c>
      <c r="AK77" s="496">
        <v>62</v>
      </c>
    </row>
    <row r="78" spans="1:37" ht="15" customHeight="1">
      <c r="A78" s="52" t="str">
        <f t="shared" si="66"/>
        <v>686EPS010</v>
      </c>
      <c r="B78" s="52" t="str">
        <f t="shared" si="67"/>
        <v>686EPS044</v>
      </c>
      <c r="C78" s="52" t="str">
        <f t="shared" si="68"/>
        <v>686EPS002</v>
      </c>
      <c r="D78" s="52" t="str">
        <f t="shared" si="69"/>
        <v>686EPS016</v>
      </c>
      <c r="E78" s="52" t="str">
        <f t="shared" si="70"/>
        <v>686EPS023</v>
      </c>
      <c r="F78" s="52" t="str">
        <f t="shared" si="71"/>
        <v>686EPS005</v>
      </c>
      <c r="G78" s="52" t="str">
        <f t="shared" si="72"/>
        <v>686EPS040</v>
      </c>
      <c r="H78" s="52" t="str">
        <f t="shared" si="73"/>
        <v>686EPS017</v>
      </c>
      <c r="I78" s="52" t="str">
        <f t="shared" si="74"/>
        <v>686EAS016</v>
      </c>
      <c r="J78" s="300" t="s">
        <v>131</v>
      </c>
      <c r="K78" s="53" t="s">
        <v>239</v>
      </c>
      <c r="L78" s="293">
        <v>686</v>
      </c>
      <c r="M78" s="63">
        <v>240</v>
      </c>
      <c r="N78" s="59">
        <v>0</v>
      </c>
      <c r="O78" s="59">
        <v>6</v>
      </c>
      <c r="P78" s="59">
        <v>41</v>
      </c>
      <c r="Q78" s="59">
        <v>0</v>
      </c>
      <c r="R78" s="59">
        <v>0</v>
      </c>
      <c r="S78" s="59">
        <v>0</v>
      </c>
      <c r="T78" s="59">
        <v>0</v>
      </c>
      <c r="U78" s="249">
        <v>0</v>
      </c>
      <c r="V78" s="286">
        <v>287</v>
      </c>
      <c r="W78" s="63">
        <f t="shared" si="56"/>
        <v>27</v>
      </c>
      <c r="X78" s="59">
        <f t="shared" si="57"/>
        <v>0</v>
      </c>
      <c r="Y78" s="59">
        <f t="shared" si="58"/>
        <v>7</v>
      </c>
      <c r="Z78" s="59">
        <f t="shared" si="59"/>
        <v>3</v>
      </c>
      <c r="AA78" s="59">
        <f t="shared" si="60"/>
        <v>0</v>
      </c>
      <c r="AB78" s="59">
        <f t="shared" si="61"/>
        <v>0</v>
      </c>
      <c r="AC78" s="59">
        <f t="shared" si="62"/>
        <v>0</v>
      </c>
      <c r="AD78" s="59">
        <f t="shared" si="63"/>
        <v>0</v>
      </c>
      <c r="AE78" s="249">
        <f t="shared" si="64"/>
        <v>0</v>
      </c>
      <c r="AF78" s="286">
        <f t="shared" si="65"/>
        <v>37</v>
      </c>
      <c r="AG78" s="116" t="str">
        <f t="shared" si="75"/>
        <v>129EPS005</v>
      </c>
      <c r="AH78" s="495" t="s">
        <v>257</v>
      </c>
      <c r="AI78" s="497">
        <v>129</v>
      </c>
      <c r="AJ78" s="495" t="s">
        <v>208</v>
      </c>
      <c r="AK78" s="496">
        <v>9</v>
      </c>
    </row>
    <row r="79" spans="1:37" ht="15" customHeight="1">
      <c r="A79" s="52" t="str">
        <f t="shared" si="66"/>
        <v>819EPS010</v>
      </c>
      <c r="B79" s="52" t="str">
        <f t="shared" si="67"/>
        <v>819EPS044</v>
      </c>
      <c r="C79" s="52" t="str">
        <f t="shared" si="68"/>
        <v>819EPS002</v>
      </c>
      <c r="D79" s="52" t="str">
        <f t="shared" si="69"/>
        <v>819EPS016</v>
      </c>
      <c r="E79" s="52" t="str">
        <f t="shared" si="70"/>
        <v>819EPS023</v>
      </c>
      <c r="F79" s="52" t="str">
        <f t="shared" si="71"/>
        <v>819EPS005</v>
      </c>
      <c r="G79" s="52" t="str">
        <f t="shared" si="72"/>
        <v>819EPS040</v>
      </c>
      <c r="H79" s="52" t="str">
        <f t="shared" si="73"/>
        <v>819EPS017</v>
      </c>
      <c r="I79" s="52" t="str">
        <f t="shared" si="74"/>
        <v>819EAS016</v>
      </c>
      <c r="J79" s="292" t="s">
        <v>59</v>
      </c>
      <c r="K79" s="53" t="s">
        <v>239</v>
      </c>
      <c r="L79" s="293">
        <v>819</v>
      </c>
      <c r="M79" s="63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249">
        <v>0</v>
      </c>
      <c r="V79" s="286">
        <v>0</v>
      </c>
      <c r="W79" s="63">
        <f t="shared" si="56"/>
        <v>0</v>
      </c>
      <c r="X79" s="59">
        <f t="shared" si="57"/>
        <v>0</v>
      </c>
      <c r="Y79" s="59">
        <f t="shared" si="58"/>
        <v>0</v>
      </c>
      <c r="Z79" s="59">
        <f t="shared" si="59"/>
        <v>0</v>
      </c>
      <c r="AA79" s="59">
        <f t="shared" si="60"/>
        <v>0</v>
      </c>
      <c r="AB79" s="59">
        <f t="shared" si="61"/>
        <v>0</v>
      </c>
      <c r="AC79" s="59">
        <f t="shared" si="62"/>
        <v>0</v>
      </c>
      <c r="AD79" s="59">
        <f t="shared" si="63"/>
        <v>0</v>
      </c>
      <c r="AE79" s="249">
        <f t="shared" si="64"/>
        <v>0</v>
      </c>
      <c r="AF79" s="286">
        <f t="shared" si="65"/>
        <v>0</v>
      </c>
      <c r="AG79" s="116" t="str">
        <f t="shared" si="75"/>
        <v>129EPS010</v>
      </c>
      <c r="AH79" s="495" t="s">
        <v>257</v>
      </c>
      <c r="AI79" s="497">
        <v>129</v>
      </c>
      <c r="AJ79" s="495" t="s">
        <v>198</v>
      </c>
      <c r="AK79" s="496">
        <v>111</v>
      </c>
    </row>
    <row r="80" spans="1:37" ht="15" customHeight="1">
      <c r="A80" s="52" t="str">
        <f t="shared" si="66"/>
        <v>854EPS010</v>
      </c>
      <c r="B80" s="52" t="str">
        <f t="shared" si="67"/>
        <v>854EPS044</v>
      </c>
      <c r="C80" s="52" t="str">
        <f t="shared" si="68"/>
        <v>854EPS002</v>
      </c>
      <c r="D80" s="52" t="str">
        <f t="shared" si="69"/>
        <v>854EPS016</v>
      </c>
      <c r="E80" s="52" t="str">
        <f t="shared" si="70"/>
        <v>854EPS023</v>
      </c>
      <c r="F80" s="52" t="str">
        <f t="shared" si="71"/>
        <v>854EPS005</v>
      </c>
      <c r="G80" s="52" t="str">
        <f t="shared" si="72"/>
        <v>854EPS040</v>
      </c>
      <c r="H80" s="52" t="str">
        <f t="shared" si="73"/>
        <v>854EPS017</v>
      </c>
      <c r="I80" s="52" t="str">
        <f t="shared" si="74"/>
        <v>854EAS016</v>
      </c>
      <c r="J80" s="292" t="s">
        <v>103</v>
      </c>
      <c r="K80" s="53" t="s">
        <v>239</v>
      </c>
      <c r="L80" s="293">
        <v>854</v>
      </c>
      <c r="M80" s="63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249">
        <v>0</v>
      </c>
      <c r="V80" s="286">
        <v>0</v>
      </c>
      <c r="W80" s="63">
        <f t="shared" si="56"/>
        <v>0</v>
      </c>
      <c r="X80" s="59">
        <f t="shared" si="57"/>
        <v>0</v>
      </c>
      <c r="Y80" s="59">
        <f t="shared" si="58"/>
        <v>0</v>
      </c>
      <c r="Z80" s="59">
        <f t="shared" si="59"/>
        <v>0</v>
      </c>
      <c r="AA80" s="59">
        <f t="shared" si="60"/>
        <v>0</v>
      </c>
      <c r="AB80" s="59">
        <f t="shared" si="61"/>
        <v>0</v>
      </c>
      <c r="AC80" s="59">
        <f t="shared" si="62"/>
        <v>0</v>
      </c>
      <c r="AD80" s="59">
        <f t="shared" si="63"/>
        <v>0</v>
      </c>
      <c r="AE80" s="249">
        <f t="shared" si="64"/>
        <v>0</v>
      </c>
      <c r="AF80" s="286">
        <f t="shared" si="65"/>
        <v>0</v>
      </c>
      <c r="AG80" s="116" t="str">
        <f t="shared" si="75"/>
        <v>129EPS023</v>
      </c>
      <c r="AH80" s="495" t="s">
        <v>257</v>
      </c>
      <c r="AI80" s="497">
        <v>129</v>
      </c>
      <c r="AJ80" s="495" t="s">
        <v>207</v>
      </c>
      <c r="AK80" s="496">
        <v>4</v>
      </c>
    </row>
    <row r="81" spans="1:37" ht="15" customHeight="1">
      <c r="A81" s="52" t="str">
        <f t="shared" si="66"/>
        <v>887EPS010</v>
      </c>
      <c r="B81" s="52" t="str">
        <f t="shared" si="67"/>
        <v>887EPS044</v>
      </c>
      <c r="C81" s="52" t="str">
        <f t="shared" si="68"/>
        <v>887EPS002</v>
      </c>
      <c r="D81" s="52" t="str">
        <f t="shared" si="69"/>
        <v>887EPS016</v>
      </c>
      <c r="E81" s="52" t="str">
        <f t="shared" si="70"/>
        <v>887EPS023</v>
      </c>
      <c r="F81" s="52" t="str">
        <f t="shared" si="71"/>
        <v>887EPS005</v>
      </c>
      <c r="G81" s="52" t="str">
        <f t="shared" si="72"/>
        <v>887EPS040</v>
      </c>
      <c r="H81" s="52" t="str">
        <f t="shared" si="73"/>
        <v>887EPS017</v>
      </c>
      <c r="I81" s="52" t="str">
        <f t="shared" si="74"/>
        <v>887EAS016</v>
      </c>
      <c r="J81" s="292" t="s">
        <v>31</v>
      </c>
      <c r="K81" s="53" t="s">
        <v>239</v>
      </c>
      <c r="L81" s="293">
        <v>887</v>
      </c>
      <c r="M81" s="63">
        <v>101</v>
      </c>
      <c r="N81" s="59">
        <v>0</v>
      </c>
      <c r="O81" s="59">
        <v>4</v>
      </c>
      <c r="P81" s="59">
        <v>52</v>
      </c>
      <c r="Q81" s="59">
        <v>0</v>
      </c>
      <c r="R81" s="59">
        <v>0</v>
      </c>
      <c r="S81" s="59">
        <v>0</v>
      </c>
      <c r="T81" s="59">
        <v>0</v>
      </c>
      <c r="U81" s="249">
        <v>0</v>
      </c>
      <c r="V81" s="286">
        <v>157</v>
      </c>
      <c r="W81" s="63">
        <f t="shared" si="56"/>
        <v>7</v>
      </c>
      <c r="X81" s="59">
        <f t="shared" si="57"/>
        <v>0</v>
      </c>
      <c r="Y81" s="59">
        <f t="shared" si="58"/>
        <v>6</v>
      </c>
      <c r="Z81" s="59">
        <f t="shared" si="59"/>
        <v>10</v>
      </c>
      <c r="AA81" s="59">
        <f t="shared" si="60"/>
        <v>0</v>
      </c>
      <c r="AB81" s="59">
        <f t="shared" si="61"/>
        <v>0</v>
      </c>
      <c r="AC81" s="59">
        <f t="shared" si="62"/>
        <v>0</v>
      </c>
      <c r="AD81" s="59">
        <f t="shared" si="63"/>
        <v>0</v>
      </c>
      <c r="AE81" s="249">
        <f t="shared" si="64"/>
        <v>0</v>
      </c>
      <c r="AF81" s="286">
        <f t="shared" si="65"/>
        <v>23</v>
      </c>
      <c r="AG81" s="116" t="str">
        <f t="shared" si="75"/>
        <v>212EPS002</v>
      </c>
      <c r="AH81" s="495" t="s">
        <v>257</v>
      </c>
      <c r="AI81" s="497">
        <v>212</v>
      </c>
      <c r="AJ81" s="495" t="s">
        <v>205</v>
      </c>
      <c r="AK81" s="496">
        <v>9</v>
      </c>
    </row>
    <row r="82" spans="1:37" ht="15" customHeight="1">
      <c r="A82" s="52" t="str">
        <f t="shared" si="66"/>
        <v>EPS010</v>
      </c>
      <c r="B82" s="52" t="str">
        <f t="shared" si="67"/>
        <v>EPS044</v>
      </c>
      <c r="C82" s="52" t="str">
        <f t="shared" si="68"/>
        <v>EPS002</v>
      </c>
      <c r="D82" s="52" t="str">
        <f t="shared" si="69"/>
        <v>EPS016</v>
      </c>
      <c r="E82" s="52" t="str">
        <f t="shared" si="70"/>
        <v>EPS023</v>
      </c>
      <c r="F82" s="52" t="str">
        <f t="shared" si="71"/>
        <v>EPS005</v>
      </c>
      <c r="G82" s="52" t="str">
        <f t="shared" si="72"/>
        <v>EPS040</v>
      </c>
      <c r="H82" s="52" t="str">
        <f t="shared" si="73"/>
        <v>EPS017</v>
      </c>
      <c r="I82" s="52" t="str">
        <f t="shared" si="74"/>
        <v>EAS016</v>
      </c>
      <c r="J82" s="295" t="s">
        <v>293</v>
      </c>
      <c r="K82" s="240"/>
      <c r="L82" s="296"/>
      <c r="M82" s="61">
        <v>3896</v>
      </c>
      <c r="N82" s="60">
        <v>3</v>
      </c>
      <c r="O82" s="60">
        <v>98</v>
      </c>
      <c r="P82" s="60">
        <v>559</v>
      </c>
      <c r="Q82" s="60">
        <v>0</v>
      </c>
      <c r="R82" s="60">
        <v>96</v>
      </c>
      <c r="S82" s="60">
        <v>0</v>
      </c>
      <c r="T82" s="60">
        <v>0</v>
      </c>
      <c r="U82" s="250">
        <v>0</v>
      </c>
      <c r="V82" s="285">
        <v>4652</v>
      </c>
      <c r="W82" s="61">
        <f t="shared" ref="W82:AE82" si="76">SUM(W83:W105)</f>
        <v>430</v>
      </c>
      <c r="X82" s="60">
        <f t="shared" si="76"/>
        <v>0</v>
      </c>
      <c r="Y82" s="60">
        <f t="shared" si="76"/>
        <v>130</v>
      </c>
      <c r="Z82" s="60">
        <f t="shared" si="76"/>
        <v>97</v>
      </c>
      <c r="AA82" s="60">
        <f t="shared" si="76"/>
        <v>0</v>
      </c>
      <c r="AB82" s="60">
        <f t="shared" si="76"/>
        <v>211</v>
      </c>
      <c r="AC82" s="60">
        <f>SUM(AC83:AC105)</f>
        <v>0</v>
      </c>
      <c r="AD82" s="60">
        <f>SUM(AD83:AD105)</f>
        <v>0</v>
      </c>
      <c r="AE82" s="250">
        <f t="shared" si="76"/>
        <v>0</v>
      </c>
      <c r="AF82" s="285">
        <f t="shared" si="65"/>
        <v>868</v>
      </c>
      <c r="AG82" s="116" t="str">
        <f t="shared" si="75"/>
        <v>212EPS005</v>
      </c>
      <c r="AH82" s="495" t="s">
        <v>257</v>
      </c>
      <c r="AI82" s="497">
        <v>212</v>
      </c>
      <c r="AJ82" s="495" t="s">
        <v>208</v>
      </c>
      <c r="AK82" s="496">
        <v>16</v>
      </c>
    </row>
    <row r="83" spans="1:37" ht="15" customHeight="1">
      <c r="A83" s="52" t="str">
        <f t="shared" si="66"/>
        <v>2EPS010</v>
      </c>
      <c r="B83" s="52" t="str">
        <f t="shared" si="67"/>
        <v>2EPS044</v>
      </c>
      <c r="C83" s="52" t="str">
        <f t="shared" si="68"/>
        <v>2EPS002</v>
      </c>
      <c r="D83" s="52" t="str">
        <f t="shared" si="69"/>
        <v>2EPS016</v>
      </c>
      <c r="E83" s="52" t="str">
        <f t="shared" si="70"/>
        <v>2EPS023</v>
      </c>
      <c r="F83" s="52" t="str">
        <f t="shared" si="71"/>
        <v>2EPS005</v>
      </c>
      <c r="G83" s="52" t="str">
        <f t="shared" si="72"/>
        <v>2EPS040</v>
      </c>
      <c r="H83" s="52" t="str">
        <f t="shared" si="73"/>
        <v>2EPS017</v>
      </c>
      <c r="I83" s="52" t="str">
        <f t="shared" si="74"/>
        <v>2EAS016</v>
      </c>
      <c r="J83" s="294" t="s">
        <v>33</v>
      </c>
      <c r="K83" s="53" t="s">
        <v>235</v>
      </c>
      <c r="L83" s="293">
        <v>2</v>
      </c>
      <c r="M83" s="63">
        <v>0</v>
      </c>
      <c r="N83" s="59">
        <v>0</v>
      </c>
      <c r="O83" s="59">
        <v>0</v>
      </c>
      <c r="P83" s="59">
        <v>1</v>
      </c>
      <c r="Q83" s="59">
        <v>0</v>
      </c>
      <c r="R83" s="59">
        <v>0</v>
      </c>
      <c r="S83" s="59">
        <v>0</v>
      </c>
      <c r="T83" s="59">
        <v>0</v>
      </c>
      <c r="U83" s="249">
        <v>0</v>
      </c>
      <c r="V83" s="286">
        <v>1</v>
      </c>
      <c r="W83" s="63">
        <f t="shared" ref="W83:W105" si="77">IFERROR(VLOOKUP(A83,$AG$8:$AK$928,5,0),0)</f>
        <v>0</v>
      </c>
      <c r="X83" s="59">
        <f t="shared" ref="X83:X105" si="78">IFERROR(VLOOKUP(B83,$AG$8:$AK$928,5,0),0)</f>
        <v>0</v>
      </c>
      <c r="Y83" s="59">
        <f t="shared" ref="Y83:Y105" si="79">IFERROR(VLOOKUP(C83,$AG$8:$AK$928,5,0),0)</f>
        <v>0</v>
      </c>
      <c r="Z83" s="59">
        <f t="shared" ref="Z83:Z105" si="80">IFERROR(VLOOKUP(D83,$AG$8:$AK$928,5,0),0)</f>
        <v>0</v>
      </c>
      <c r="AA83" s="59">
        <f t="shared" ref="AA83:AA105" si="81">IFERROR(VLOOKUP(E83,$AG$8:$AK$928,5,0),0)</f>
        <v>0</v>
      </c>
      <c r="AB83" s="59">
        <f t="shared" ref="AB83:AB105" si="82">IFERROR(VLOOKUP(F83,$AG$8:$AK$928,5,0),0)</f>
        <v>0</v>
      </c>
      <c r="AC83" s="59">
        <f t="shared" ref="AC83:AC105" si="83">IFERROR(VLOOKUP(G83,$AG$8:$AK$928,5,0),0)</f>
        <v>0</v>
      </c>
      <c r="AD83" s="59">
        <f t="shared" ref="AD83:AD105" si="84">IFERROR(VLOOKUP(H83,$AG$8:$AK$928,5,0),0)</f>
        <v>0</v>
      </c>
      <c r="AE83" s="249">
        <f t="shared" ref="AE83:AE105" si="85">IFERROR(VLOOKUP(I83,$AG$8:$AK$928,5,0),0)</f>
        <v>0</v>
      </c>
      <c r="AF83" s="286">
        <f t="shared" si="65"/>
        <v>0</v>
      </c>
      <c r="AG83" s="116" t="str">
        <f t="shared" si="75"/>
        <v>212EPS010</v>
      </c>
      <c r="AH83" s="495" t="s">
        <v>257</v>
      </c>
      <c r="AI83" s="497">
        <v>212</v>
      </c>
      <c r="AJ83" s="495" t="s">
        <v>198</v>
      </c>
      <c r="AK83" s="496">
        <v>102</v>
      </c>
    </row>
    <row r="84" spans="1:37" ht="15" customHeight="1">
      <c r="A84" s="52" t="str">
        <f t="shared" si="66"/>
        <v>21EPS010</v>
      </c>
      <c r="B84" s="52" t="str">
        <f t="shared" si="67"/>
        <v>21EPS044</v>
      </c>
      <c r="C84" s="52" t="str">
        <f t="shared" si="68"/>
        <v>21EPS002</v>
      </c>
      <c r="D84" s="52" t="str">
        <f t="shared" si="69"/>
        <v>21EPS016</v>
      </c>
      <c r="E84" s="52" t="str">
        <f t="shared" si="70"/>
        <v>21EPS023</v>
      </c>
      <c r="F84" s="52" t="str">
        <f t="shared" si="71"/>
        <v>21EPS005</v>
      </c>
      <c r="G84" s="52" t="str">
        <f t="shared" si="72"/>
        <v>21EPS040</v>
      </c>
      <c r="H84" s="52" t="str">
        <f t="shared" si="73"/>
        <v>21EPS017</v>
      </c>
      <c r="I84" s="52" t="str">
        <f t="shared" si="74"/>
        <v>21EAS016</v>
      </c>
      <c r="J84" s="292" t="s">
        <v>34</v>
      </c>
      <c r="K84" s="53" t="s">
        <v>235</v>
      </c>
      <c r="L84" s="293">
        <v>21</v>
      </c>
      <c r="M84" s="63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9">
        <v>0</v>
      </c>
      <c r="U84" s="249">
        <v>0</v>
      </c>
      <c r="V84" s="286">
        <v>0</v>
      </c>
      <c r="W84" s="63">
        <f t="shared" si="77"/>
        <v>0</v>
      </c>
      <c r="X84" s="59">
        <f t="shared" si="78"/>
        <v>0</v>
      </c>
      <c r="Y84" s="59">
        <f t="shared" si="79"/>
        <v>0</v>
      </c>
      <c r="Z84" s="59">
        <f t="shared" si="80"/>
        <v>0</v>
      </c>
      <c r="AA84" s="59">
        <f t="shared" si="81"/>
        <v>0</v>
      </c>
      <c r="AB84" s="59">
        <f t="shared" si="82"/>
        <v>0</v>
      </c>
      <c r="AC84" s="59">
        <f t="shared" si="83"/>
        <v>0</v>
      </c>
      <c r="AD84" s="59">
        <f t="shared" si="84"/>
        <v>0</v>
      </c>
      <c r="AE84" s="249">
        <f t="shared" si="85"/>
        <v>0</v>
      </c>
      <c r="AF84" s="286">
        <f t="shared" si="65"/>
        <v>0</v>
      </c>
      <c r="AG84" s="116" t="str">
        <f t="shared" si="75"/>
        <v>266EPS002</v>
      </c>
      <c r="AH84" s="495" t="s">
        <v>257</v>
      </c>
      <c r="AI84" s="497">
        <v>266</v>
      </c>
      <c r="AJ84" s="495" t="s">
        <v>205</v>
      </c>
      <c r="AK84" s="496">
        <v>121</v>
      </c>
    </row>
    <row r="85" spans="1:37" ht="15" customHeight="1">
      <c r="A85" s="52" t="str">
        <f t="shared" si="66"/>
        <v>55EPS010</v>
      </c>
      <c r="B85" s="52" t="str">
        <f t="shared" si="67"/>
        <v>55EPS044</v>
      </c>
      <c r="C85" s="52" t="str">
        <f t="shared" si="68"/>
        <v>55EPS002</v>
      </c>
      <c r="D85" s="52" t="str">
        <f t="shared" si="69"/>
        <v>55EPS016</v>
      </c>
      <c r="E85" s="52" t="str">
        <f t="shared" si="70"/>
        <v>55EPS023</v>
      </c>
      <c r="F85" s="52" t="str">
        <f t="shared" si="71"/>
        <v>55EPS005</v>
      </c>
      <c r="G85" s="52" t="str">
        <f t="shared" si="72"/>
        <v>55EPS040</v>
      </c>
      <c r="H85" s="52" t="str">
        <f t="shared" si="73"/>
        <v>55EPS017</v>
      </c>
      <c r="I85" s="52" t="str">
        <f t="shared" si="74"/>
        <v>55EAS016</v>
      </c>
      <c r="J85" s="292" t="s">
        <v>69</v>
      </c>
      <c r="K85" s="53" t="s">
        <v>235</v>
      </c>
      <c r="L85" s="293">
        <v>55</v>
      </c>
      <c r="M85" s="63">
        <v>0</v>
      </c>
      <c r="N85" s="59">
        <v>1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249">
        <v>0</v>
      </c>
      <c r="V85" s="286">
        <v>1</v>
      </c>
      <c r="W85" s="63">
        <f t="shared" si="77"/>
        <v>0</v>
      </c>
      <c r="X85" s="59">
        <f t="shared" si="78"/>
        <v>0</v>
      </c>
      <c r="Y85" s="59">
        <f t="shared" si="79"/>
        <v>0</v>
      </c>
      <c r="Z85" s="59">
        <f t="shared" si="80"/>
        <v>0</v>
      </c>
      <c r="AA85" s="59">
        <f t="shared" si="81"/>
        <v>0</v>
      </c>
      <c r="AB85" s="59">
        <f t="shared" si="82"/>
        <v>0</v>
      </c>
      <c r="AC85" s="59">
        <f t="shared" si="83"/>
        <v>0</v>
      </c>
      <c r="AD85" s="59">
        <f t="shared" si="84"/>
        <v>0</v>
      </c>
      <c r="AE85" s="249">
        <f t="shared" si="85"/>
        <v>0</v>
      </c>
      <c r="AF85" s="286">
        <f t="shared" si="65"/>
        <v>0</v>
      </c>
      <c r="AG85" s="116" t="str">
        <f t="shared" si="75"/>
        <v>266EPS005</v>
      </c>
      <c r="AH85" s="495" t="s">
        <v>257</v>
      </c>
      <c r="AI85" s="497">
        <v>266</v>
      </c>
      <c r="AJ85" s="495" t="s">
        <v>208</v>
      </c>
      <c r="AK85" s="496">
        <v>226</v>
      </c>
    </row>
    <row r="86" spans="1:37" ht="15" customHeight="1">
      <c r="A86" s="52" t="str">
        <f t="shared" si="66"/>
        <v>148EPS010</v>
      </c>
      <c r="B86" s="52" t="str">
        <f t="shared" si="67"/>
        <v>148EPS044</v>
      </c>
      <c r="C86" s="52" t="str">
        <f t="shared" si="68"/>
        <v>148EPS002</v>
      </c>
      <c r="D86" s="52" t="str">
        <f t="shared" si="69"/>
        <v>148EPS016</v>
      </c>
      <c r="E86" s="52" t="str">
        <f t="shared" si="70"/>
        <v>148EPS023</v>
      </c>
      <c r="F86" s="52" t="str">
        <f t="shared" si="71"/>
        <v>148EPS005</v>
      </c>
      <c r="G86" s="52" t="str">
        <f t="shared" si="72"/>
        <v>148EPS040</v>
      </c>
      <c r="H86" s="52" t="str">
        <f t="shared" si="73"/>
        <v>148EPS017</v>
      </c>
      <c r="I86" s="52" t="str">
        <f t="shared" si="74"/>
        <v>148EAS016</v>
      </c>
      <c r="J86" s="302" t="s">
        <v>140</v>
      </c>
      <c r="K86" s="53" t="s">
        <v>235</v>
      </c>
      <c r="L86" s="293">
        <v>148</v>
      </c>
      <c r="M86" s="63">
        <v>0</v>
      </c>
      <c r="N86" s="59">
        <v>0</v>
      </c>
      <c r="O86" s="59">
        <v>0</v>
      </c>
      <c r="P86" s="59">
        <v>42</v>
      </c>
      <c r="Q86" s="59">
        <v>0</v>
      </c>
      <c r="R86" s="59">
        <v>0</v>
      </c>
      <c r="S86" s="59">
        <v>0</v>
      </c>
      <c r="T86" s="59">
        <v>0</v>
      </c>
      <c r="U86" s="249">
        <v>0</v>
      </c>
      <c r="V86" s="286">
        <v>42</v>
      </c>
      <c r="W86" s="63">
        <f t="shared" si="77"/>
        <v>0</v>
      </c>
      <c r="X86" s="59">
        <f t="shared" si="78"/>
        <v>0</v>
      </c>
      <c r="Y86" s="59">
        <f t="shared" si="79"/>
        <v>0</v>
      </c>
      <c r="Z86" s="59">
        <f t="shared" si="80"/>
        <v>8</v>
      </c>
      <c r="AA86" s="59">
        <f t="shared" si="81"/>
        <v>0</v>
      </c>
      <c r="AB86" s="59">
        <f t="shared" si="82"/>
        <v>0</v>
      </c>
      <c r="AC86" s="59">
        <f t="shared" si="83"/>
        <v>0</v>
      </c>
      <c r="AD86" s="59">
        <f t="shared" si="84"/>
        <v>0</v>
      </c>
      <c r="AE86" s="249">
        <f t="shared" si="85"/>
        <v>0</v>
      </c>
      <c r="AF86" s="286">
        <f t="shared" si="65"/>
        <v>8</v>
      </c>
      <c r="AG86" s="116" t="str">
        <f t="shared" si="75"/>
        <v>266EPS010</v>
      </c>
      <c r="AH86" s="495" t="s">
        <v>257</v>
      </c>
      <c r="AI86" s="497">
        <v>266</v>
      </c>
      <c r="AJ86" s="495" t="s">
        <v>198</v>
      </c>
      <c r="AK86" s="496">
        <v>451</v>
      </c>
    </row>
    <row r="87" spans="1:37" ht="15" customHeight="1">
      <c r="A87" s="52" t="str">
        <f t="shared" si="66"/>
        <v>197EPS010</v>
      </c>
      <c r="B87" s="52" t="str">
        <f t="shared" si="67"/>
        <v>197EPS044</v>
      </c>
      <c r="C87" s="52" t="str">
        <f t="shared" si="68"/>
        <v>197EPS002</v>
      </c>
      <c r="D87" s="52" t="str">
        <f t="shared" si="69"/>
        <v>197EPS016</v>
      </c>
      <c r="E87" s="52" t="str">
        <f t="shared" si="70"/>
        <v>197EPS023</v>
      </c>
      <c r="F87" s="52" t="str">
        <f t="shared" si="71"/>
        <v>197EPS005</v>
      </c>
      <c r="G87" s="52" t="str">
        <f t="shared" si="72"/>
        <v>197EPS040</v>
      </c>
      <c r="H87" s="52" t="str">
        <f t="shared" si="73"/>
        <v>197EPS017</v>
      </c>
      <c r="I87" s="52" t="str">
        <f t="shared" si="74"/>
        <v>197EAS016</v>
      </c>
      <c r="J87" s="292" t="s">
        <v>114</v>
      </c>
      <c r="K87" s="53" t="s">
        <v>235</v>
      </c>
      <c r="L87" s="293">
        <v>197</v>
      </c>
      <c r="M87" s="63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249">
        <v>0</v>
      </c>
      <c r="V87" s="286">
        <v>0</v>
      </c>
      <c r="W87" s="63">
        <f t="shared" si="77"/>
        <v>0</v>
      </c>
      <c r="X87" s="59">
        <f t="shared" si="78"/>
        <v>0</v>
      </c>
      <c r="Y87" s="59">
        <f t="shared" si="79"/>
        <v>0</v>
      </c>
      <c r="Z87" s="59">
        <f t="shared" si="80"/>
        <v>0</v>
      </c>
      <c r="AA87" s="59">
        <f t="shared" si="81"/>
        <v>0</v>
      </c>
      <c r="AB87" s="59">
        <f t="shared" si="82"/>
        <v>0</v>
      </c>
      <c r="AC87" s="59">
        <f t="shared" si="83"/>
        <v>0</v>
      </c>
      <c r="AD87" s="59">
        <f t="shared" si="84"/>
        <v>0</v>
      </c>
      <c r="AE87" s="249">
        <f t="shared" si="85"/>
        <v>0</v>
      </c>
      <c r="AF87" s="286">
        <f t="shared" si="65"/>
        <v>0</v>
      </c>
      <c r="AG87" s="116" t="str">
        <f t="shared" si="75"/>
        <v>266EPS016</v>
      </c>
      <c r="AH87" s="495" t="s">
        <v>257</v>
      </c>
      <c r="AI87" s="497">
        <v>266</v>
      </c>
      <c r="AJ87" s="495" t="s">
        <v>199</v>
      </c>
      <c r="AK87" s="496">
        <v>78</v>
      </c>
    </row>
    <row r="88" spans="1:37" ht="15" customHeight="1">
      <c r="A88" s="52" t="str">
        <f t="shared" si="66"/>
        <v>206EPS010</v>
      </c>
      <c r="B88" s="52" t="str">
        <f t="shared" si="67"/>
        <v>206EPS044</v>
      </c>
      <c r="C88" s="52" t="str">
        <f t="shared" si="68"/>
        <v>206EPS002</v>
      </c>
      <c r="D88" s="52" t="str">
        <f t="shared" si="69"/>
        <v>206EPS016</v>
      </c>
      <c r="E88" s="52" t="str">
        <f t="shared" si="70"/>
        <v>206EPS023</v>
      </c>
      <c r="F88" s="52" t="str">
        <f t="shared" si="71"/>
        <v>206EPS005</v>
      </c>
      <c r="G88" s="52" t="str">
        <f t="shared" si="72"/>
        <v>206EPS040</v>
      </c>
      <c r="H88" s="52" t="str">
        <f t="shared" si="73"/>
        <v>206EPS017</v>
      </c>
      <c r="I88" s="52" t="str">
        <f t="shared" si="74"/>
        <v>206EAS016</v>
      </c>
      <c r="J88" s="299" t="s">
        <v>139</v>
      </c>
      <c r="K88" s="53" t="s">
        <v>235</v>
      </c>
      <c r="L88" s="293">
        <v>206</v>
      </c>
      <c r="M88" s="63">
        <v>0</v>
      </c>
      <c r="N88" s="59">
        <v>0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9">
        <v>0</v>
      </c>
      <c r="U88" s="249">
        <v>0</v>
      </c>
      <c r="V88" s="286">
        <v>0</v>
      </c>
      <c r="W88" s="63">
        <f t="shared" si="77"/>
        <v>0</v>
      </c>
      <c r="X88" s="59">
        <f t="shared" si="78"/>
        <v>0</v>
      </c>
      <c r="Y88" s="59">
        <f t="shared" si="79"/>
        <v>0</v>
      </c>
      <c r="Z88" s="59">
        <f t="shared" si="80"/>
        <v>0</v>
      </c>
      <c r="AA88" s="59">
        <f t="shared" si="81"/>
        <v>0</v>
      </c>
      <c r="AB88" s="59">
        <f t="shared" si="82"/>
        <v>0</v>
      </c>
      <c r="AC88" s="59">
        <f t="shared" si="83"/>
        <v>0</v>
      </c>
      <c r="AD88" s="59">
        <f t="shared" si="84"/>
        <v>0</v>
      </c>
      <c r="AE88" s="249">
        <f t="shared" si="85"/>
        <v>0</v>
      </c>
      <c r="AF88" s="286">
        <f t="shared" si="65"/>
        <v>0</v>
      </c>
      <c r="AG88" s="116" t="str">
        <f t="shared" si="75"/>
        <v>266EPS023</v>
      </c>
      <c r="AH88" s="495" t="s">
        <v>257</v>
      </c>
      <c r="AI88" s="497">
        <v>266</v>
      </c>
      <c r="AJ88" s="495" t="s">
        <v>207</v>
      </c>
      <c r="AK88" s="496">
        <v>12</v>
      </c>
    </row>
    <row r="89" spans="1:37" ht="15" customHeight="1">
      <c r="A89" s="52" t="str">
        <f t="shared" si="66"/>
        <v>313EPS010</v>
      </c>
      <c r="B89" s="52" t="str">
        <f t="shared" si="67"/>
        <v>313EPS044</v>
      </c>
      <c r="C89" s="52" t="str">
        <f t="shared" si="68"/>
        <v>313EPS002</v>
      </c>
      <c r="D89" s="52" t="str">
        <f t="shared" si="69"/>
        <v>313EPS016</v>
      </c>
      <c r="E89" s="52" t="str">
        <f t="shared" si="70"/>
        <v>313EPS023</v>
      </c>
      <c r="F89" s="52" t="str">
        <f t="shared" si="71"/>
        <v>313EPS005</v>
      </c>
      <c r="G89" s="52" t="str">
        <f t="shared" si="72"/>
        <v>313EPS040</v>
      </c>
      <c r="H89" s="52" t="str">
        <f t="shared" si="73"/>
        <v>313EPS017</v>
      </c>
      <c r="I89" s="52" t="str">
        <f t="shared" si="74"/>
        <v>313EAS016</v>
      </c>
      <c r="J89" s="294" t="s">
        <v>82</v>
      </c>
      <c r="K89" s="53" t="s">
        <v>235</v>
      </c>
      <c r="L89" s="293">
        <v>313</v>
      </c>
      <c r="M89" s="63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249">
        <v>0</v>
      </c>
      <c r="V89" s="286">
        <v>0</v>
      </c>
      <c r="W89" s="63">
        <f t="shared" si="77"/>
        <v>0</v>
      </c>
      <c r="X89" s="59">
        <f t="shared" si="78"/>
        <v>0</v>
      </c>
      <c r="Y89" s="59">
        <f t="shared" si="79"/>
        <v>0</v>
      </c>
      <c r="Z89" s="59">
        <f t="shared" si="80"/>
        <v>0</v>
      </c>
      <c r="AA89" s="59">
        <f t="shared" si="81"/>
        <v>0</v>
      </c>
      <c r="AB89" s="59">
        <f t="shared" si="82"/>
        <v>0</v>
      </c>
      <c r="AC89" s="59">
        <f t="shared" si="83"/>
        <v>0</v>
      </c>
      <c r="AD89" s="59">
        <f t="shared" si="84"/>
        <v>0</v>
      </c>
      <c r="AE89" s="249">
        <f t="shared" si="85"/>
        <v>0</v>
      </c>
      <c r="AF89" s="286">
        <f t="shared" si="65"/>
        <v>0</v>
      </c>
      <c r="AG89" s="116" t="str">
        <f t="shared" si="75"/>
        <v>308EPS002</v>
      </c>
      <c r="AH89" s="495" t="s">
        <v>257</v>
      </c>
      <c r="AI89" s="497">
        <v>308</v>
      </c>
      <c r="AJ89" s="495" t="s">
        <v>205</v>
      </c>
      <c r="AK89" s="496">
        <v>22</v>
      </c>
    </row>
    <row r="90" spans="1:37" ht="15" customHeight="1">
      <c r="A90" s="52" t="str">
        <f t="shared" si="66"/>
        <v>318EPS010</v>
      </c>
      <c r="B90" s="52" t="str">
        <f t="shared" si="67"/>
        <v>318EPS044</v>
      </c>
      <c r="C90" s="52" t="str">
        <f t="shared" si="68"/>
        <v>318EPS002</v>
      </c>
      <c r="D90" s="52" t="str">
        <f t="shared" si="69"/>
        <v>318EPS016</v>
      </c>
      <c r="E90" s="52" t="str">
        <f t="shared" si="70"/>
        <v>318EPS023</v>
      </c>
      <c r="F90" s="52" t="str">
        <f t="shared" si="71"/>
        <v>318EPS005</v>
      </c>
      <c r="G90" s="52" t="str">
        <f t="shared" si="72"/>
        <v>318EPS040</v>
      </c>
      <c r="H90" s="52" t="str">
        <f t="shared" si="73"/>
        <v>318EPS017</v>
      </c>
      <c r="I90" s="52" t="str">
        <f t="shared" si="74"/>
        <v>318EAS016</v>
      </c>
      <c r="J90" s="294" t="s">
        <v>45</v>
      </c>
      <c r="K90" s="53" t="s">
        <v>235</v>
      </c>
      <c r="L90" s="293">
        <v>318</v>
      </c>
      <c r="M90" s="63">
        <v>285</v>
      </c>
      <c r="N90" s="59">
        <v>0</v>
      </c>
      <c r="O90" s="59">
        <v>8</v>
      </c>
      <c r="P90" s="59">
        <v>60</v>
      </c>
      <c r="Q90" s="59">
        <v>0</v>
      </c>
      <c r="R90" s="59">
        <v>0</v>
      </c>
      <c r="S90" s="59">
        <v>0</v>
      </c>
      <c r="T90" s="59">
        <v>0</v>
      </c>
      <c r="U90" s="249">
        <v>0</v>
      </c>
      <c r="V90" s="286">
        <v>353</v>
      </c>
      <c r="W90" s="63">
        <f t="shared" si="77"/>
        <v>64</v>
      </c>
      <c r="X90" s="59">
        <f t="shared" si="78"/>
        <v>0</v>
      </c>
      <c r="Y90" s="59">
        <f t="shared" si="79"/>
        <v>12</v>
      </c>
      <c r="Z90" s="59">
        <f t="shared" si="80"/>
        <v>9</v>
      </c>
      <c r="AA90" s="59">
        <f t="shared" si="81"/>
        <v>0</v>
      </c>
      <c r="AB90" s="59">
        <f t="shared" si="82"/>
        <v>0</v>
      </c>
      <c r="AC90" s="59">
        <f t="shared" si="83"/>
        <v>0</v>
      </c>
      <c r="AD90" s="59">
        <f t="shared" si="84"/>
        <v>0</v>
      </c>
      <c r="AE90" s="249">
        <f t="shared" si="85"/>
        <v>0</v>
      </c>
      <c r="AF90" s="286">
        <f t="shared" si="65"/>
        <v>85</v>
      </c>
      <c r="AG90" s="116" t="str">
        <f t="shared" si="75"/>
        <v>308EPS010</v>
      </c>
      <c r="AH90" s="495" t="s">
        <v>257</v>
      </c>
      <c r="AI90" s="497">
        <v>308</v>
      </c>
      <c r="AJ90" s="495" t="s">
        <v>198</v>
      </c>
      <c r="AK90" s="496">
        <v>72</v>
      </c>
    </row>
    <row r="91" spans="1:37" ht="15" customHeight="1">
      <c r="A91" s="52" t="str">
        <f t="shared" si="66"/>
        <v>321EPS010</v>
      </c>
      <c r="B91" s="52" t="str">
        <f t="shared" si="67"/>
        <v>321EPS044</v>
      </c>
      <c r="C91" s="52" t="str">
        <f t="shared" si="68"/>
        <v>321EPS002</v>
      </c>
      <c r="D91" s="52" t="str">
        <f t="shared" si="69"/>
        <v>321EPS016</v>
      </c>
      <c r="E91" s="52" t="str">
        <f t="shared" si="70"/>
        <v>321EPS023</v>
      </c>
      <c r="F91" s="52" t="str">
        <f t="shared" si="71"/>
        <v>321EPS005</v>
      </c>
      <c r="G91" s="52" t="str">
        <f t="shared" si="72"/>
        <v>321EPS040</v>
      </c>
      <c r="H91" s="52" t="str">
        <f t="shared" si="73"/>
        <v>321EPS017</v>
      </c>
      <c r="I91" s="52" t="str">
        <f t="shared" si="74"/>
        <v>321EAS016</v>
      </c>
      <c r="J91" s="292" t="s">
        <v>110</v>
      </c>
      <c r="K91" s="53" t="s">
        <v>235</v>
      </c>
      <c r="L91" s="293">
        <v>321</v>
      </c>
      <c r="M91" s="63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249">
        <v>0</v>
      </c>
      <c r="V91" s="286">
        <v>0</v>
      </c>
      <c r="W91" s="63">
        <f t="shared" si="77"/>
        <v>0</v>
      </c>
      <c r="X91" s="59">
        <f t="shared" si="78"/>
        <v>0</v>
      </c>
      <c r="Y91" s="59">
        <f t="shared" si="79"/>
        <v>0</v>
      </c>
      <c r="Z91" s="59">
        <f t="shared" si="80"/>
        <v>0</v>
      </c>
      <c r="AA91" s="59">
        <f t="shared" si="81"/>
        <v>0</v>
      </c>
      <c r="AB91" s="59">
        <f t="shared" si="82"/>
        <v>0</v>
      </c>
      <c r="AC91" s="59">
        <f t="shared" si="83"/>
        <v>0</v>
      </c>
      <c r="AD91" s="59">
        <f t="shared" si="84"/>
        <v>0</v>
      </c>
      <c r="AE91" s="249">
        <f t="shared" si="85"/>
        <v>0</v>
      </c>
      <c r="AF91" s="286">
        <f t="shared" si="65"/>
        <v>0</v>
      </c>
      <c r="AG91" s="116" t="str">
        <f t="shared" si="75"/>
        <v>360EPS002</v>
      </c>
      <c r="AH91" s="495" t="s">
        <v>257</v>
      </c>
      <c r="AI91" s="497">
        <v>360</v>
      </c>
      <c r="AJ91" s="495" t="s">
        <v>205</v>
      </c>
      <c r="AK91" s="496">
        <v>363</v>
      </c>
    </row>
    <row r="92" spans="1:37" ht="15" customHeight="1">
      <c r="A92" s="52" t="str">
        <f t="shared" si="66"/>
        <v>376EPS010</v>
      </c>
      <c r="B92" s="52" t="str">
        <f t="shared" si="67"/>
        <v>376EPS044</v>
      </c>
      <c r="C92" s="52" t="str">
        <f t="shared" si="68"/>
        <v>376EPS002</v>
      </c>
      <c r="D92" s="52" t="str">
        <f t="shared" si="69"/>
        <v>376EPS016</v>
      </c>
      <c r="E92" s="52" t="str">
        <f t="shared" si="70"/>
        <v>376EPS023</v>
      </c>
      <c r="F92" s="52" t="str">
        <f t="shared" si="71"/>
        <v>376EPS005</v>
      </c>
      <c r="G92" s="52" t="str">
        <f t="shared" si="72"/>
        <v>376EPS040</v>
      </c>
      <c r="H92" s="52" t="str">
        <f t="shared" si="73"/>
        <v>376EPS017</v>
      </c>
      <c r="I92" s="52" t="str">
        <f t="shared" si="74"/>
        <v>376EAS016</v>
      </c>
      <c r="J92" s="294" t="s">
        <v>84</v>
      </c>
      <c r="K92" s="53" t="s">
        <v>235</v>
      </c>
      <c r="L92" s="293">
        <v>376</v>
      </c>
      <c r="M92" s="63">
        <v>777</v>
      </c>
      <c r="N92" s="59">
        <v>0</v>
      </c>
      <c r="O92" s="59">
        <v>0</v>
      </c>
      <c r="P92" s="59">
        <v>107</v>
      </c>
      <c r="Q92" s="59">
        <v>0</v>
      </c>
      <c r="R92" s="59">
        <v>7</v>
      </c>
      <c r="S92" s="59">
        <v>0</v>
      </c>
      <c r="T92" s="59">
        <v>0</v>
      </c>
      <c r="U92" s="249">
        <v>0</v>
      </c>
      <c r="V92" s="286">
        <v>891</v>
      </c>
      <c r="W92" s="63">
        <f t="shared" si="77"/>
        <v>92</v>
      </c>
      <c r="X92" s="59">
        <f t="shared" si="78"/>
        <v>0</v>
      </c>
      <c r="Y92" s="59">
        <f t="shared" si="79"/>
        <v>0</v>
      </c>
      <c r="Z92" s="59">
        <f t="shared" si="80"/>
        <v>6</v>
      </c>
      <c r="AA92" s="59">
        <f t="shared" si="81"/>
        <v>0</v>
      </c>
      <c r="AB92" s="59">
        <f t="shared" si="82"/>
        <v>15</v>
      </c>
      <c r="AC92" s="59">
        <f t="shared" si="83"/>
        <v>0</v>
      </c>
      <c r="AD92" s="59">
        <f t="shared" si="84"/>
        <v>0</v>
      </c>
      <c r="AE92" s="249">
        <f t="shared" si="85"/>
        <v>0</v>
      </c>
      <c r="AF92" s="286">
        <f t="shared" si="65"/>
        <v>113</v>
      </c>
      <c r="AG92" s="116" t="str">
        <f t="shared" si="75"/>
        <v>360EPS005</v>
      </c>
      <c r="AH92" s="495" t="s">
        <v>257</v>
      </c>
      <c r="AI92" s="497">
        <v>360</v>
      </c>
      <c r="AJ92" s="495" t="s">
        <v>208</v>
      </c>
      <c r="AK92" s="496">
        <v>106</v>
      </c>
    </row>
    <row r="93" spans="1:37" ht="15" customHeight="1">
      <c r="A93" s="52" t="str">
        <f t="shared" si="66"/>
        <v>400EPS010</v>
      </c>
      <c r="B93" s="52" t="str">
        <f t="shared" si="67"/>
        <v>400EPS044</v>
      </c>
      <c r="C93" s="52" t="str">
        <f t="shared" si="68"/>
        <v>400EPS002</v>
      </c>
      <c r="D93" s="52" t="str">
        <f t="shared" si="69"/>
        <v>400EPS016</v>
      </c>
      <c r="E93" s="52" t="str">
        <f t="shared" si="70"/>
        <v>400EPS023</v>
      </c>
      <c r="F93" s="52" t="str">
        <f t="shared" si="71"/>
        <v>400EPS005</v>
      </c>
      <c r="G93" s="52" t="str">
        <f t="shared" si="72"/>
        <v>400EPS040</v>
      </c>
      <c r="H93" s="52" t="str">
        <f t="shared" si="73"/>
        <v>400EPS017</v>
      </c>
      <c r="I93" s="52" t="str">
        <f t="shared" si="74"/>
        <v>400EAS016</v>
      </c>
      <c r="J93" s="299" t="s">
        <v>142</v>
      </c>
      <c r="K93" s="53" t="s">
        <v>235</v>
      </c>
      <c r="L93" s="293">
        <v>400</v>
      </c>
      <c r="M93" s="63">
        <v>0</v>
      </c>
      <c r="N93" s="59">
        <v>0</v>
      </c>
      <c r="O93" s="59">
        <v>9</v>
      </c>
      <c r="P93" s="59">
        <v>31</v>
      </c>
      <c r="Q93" s="59">
        <v>0</v>
      </c>
      <c r="R93" s="59">
        <v>0</v>
      </c>
      <c r="S93" s="59">
        <v>0</v>
      </c>
      <c r="T93" s="59">
        <v>0</v>
      </c>
      <c r="U93" s="249">
        <v>0</v>
      </c>
      <c r="V93" s="286">
        <v>40</v>
      </c>
      <c r="W93" s="63">
        <f t="shared" si="77"/>
        <v>0</v>
      </c>
      <c r="X93" s="59">
        <f t="shared" si="78"/>
        <v>0</v>
      </c>
      <c r="Y93" s="59">
        <f t="shared" si="79"/>
        <v>6</v>
      </c>
      <c r="Z93" s="59">
        <f t="shared" si="80"/>
        <v>11</v>
      </c>
      <c r="AA93" s="59">
        <f t="shared" si="81"/>
        <v>0</v>
      </c>
      <c r="AB93" s="59">
        <f t="shared" si="82"/>
        <v>0</v>
      </c>
      <c r="AC93" s="59">
        <f t="shared" si="83"/>
        <v>0</v>
      </c>
      <c r="AD93" s="59">
        <f t="shared" si="84"/>
        <v>0</v>
      </c>
      <c r="AE93" s="249">
        <f t="shared" si="85"/>
        <v>0</v>
      </c>
      <c r="AF93" s="286">
        <f t="shared" si="65"/>
        <v>17</v>
      </c>
      <c r="AG93" s="116" t="str">
        <f t="shared" si="75"/>
        <v>360EPS010</v>
      </c>
      <c r="AH93" s="495" t="s">
        <v>257</v>
      </c>
      <c r="AI93" s="497">
        <v>360</v>
      </c>
      <c r="AJ93" s="495" t="s">
        <v>198</v>
      </c>
      <c r="AK93" s="496">
        <v>592</v>
      </c>
    </row>
    <row r="94" spans="1:37" ht="15" customHeight="1">
      <c r="A94" s="52" t="str">
        <f t="shared" si="66"/>
        <v>440EPS010</v>
      </c>
      <c r="B94" s="52" t="str">
        <f t="shared" si="67"/>
        <v>440EPS044</v>
      </c>
      <c r="C94" s="52" t="str">
        <f t="shared" si="68"/>
        <v>440EPS002</v>
      </c>
      <c r="D94" s="52" t="str">
        <f t="shared" si="69"/>
        <v>440EPS016</v>
      </c>
      <c r="E94" s="52" t="str">
        <f t="shared" si="70"/>
        <v>440EPS023</v>
      </c>
      <c r="F94" s="52" t="str">
        <f t="shared" si="71"/>
        <v>440EPS005</v>
      </c>
      <c r="G94" s="52" t="str">
        <f t="shared" si="72"/>
        <v>440EPS040</v>
      </c>
      <c r="H94" s="52" t="str">
        <f t="shared" si="73"/>
        <v>440EPS017</v>
      </c>
      <c r="I94" s="52" t="str">
        <f t="shared" si="74"/>
        <v>440EAS016</v>
      </c>
      <c r="J94" s="292" t="s">
        <v>85</v>
      </c>
      <c r="K94" s="53" t="s">
        <v>235</v>
      </c>
      <c r="L94" s="293">
        <v>440</v>
      </c>
      <c r="M94" s="63">
        <v>419</v>
      </c>
      <c r="N94" s="59">
        <v>2</v>
      </c>
      <c r="O94" s="59">
        <v>7</v>
      </c>
      <c r="P94" s="59">
        <v>85</v>
      </c>
      <c r="Q94" s="59">
        <v>0</v>
      </c>
      <c r="R94" s="59">
        <v>0</v>
      </c>
      <c r="S94" s="59">
        <v>0</v>
      </c>
      <c r="T94" s="59">
        <v>0</v>
      </c>
      <c r="U94" s="249">
        <v>0</v>
      </c>
      <c r="V94" s="286">
        <v>513</v>
      </c>
      <c r="W94" s="63">
        <f t="shared" si="77"/>
        <v>31</v>
      </c>
      <c r="X94" s="59">
        <f t="shared" si="78"/>
        <v>0</v>
      </c>
      <c r="Y94" s="59">
        <f t="shared" si="79"/>
        <v>18</v>
      </c>
      <c r="Z94" s="59">
        <f t="shared" si="80"/>
        <v>14</v>
      </c>
      <c r="AA94" s="59">
        <f t="shared" si="81"/>
        <v>0</v>
      </c>
      <c r="AB94" s="59">
        <f t="shared" si="82"/>
        <v>2</v>
      </c>
      <c r="AC94" s="59">
        <f t="shared" si="83"/>
        <v>0</v>
      </c>
      <c r="AD94" s="59">
        <f t="shared" si="84"/>
        <v>0</v>
      </c>
      <c r="AE94" s="249">
        <f t="shared" si="85"/>
        <v>0</v>
      </c>
      <c r="AF94" s="286">
        <f t="shared" si="65"/>
        <v>65</v>
      </c>
      <c r="AG94" s="116" t="str">
        <f t="shared" si="75"/>
        <v>360EPS016</v>
      </c>
      <c r="AH94" s="495" t="s">
        <v>257</v>
      </c>
      <c r="AI94" s="497">
        <v>360</v>
      </c>
      <c r="AJ94" s="495" t="s">
        <v>199</v>
      </c>
      <c r="AK94" s="496">
        <v>12</v>
      </c>
    </row>
    <row r="95" spans="1:37" ht="15" customHeight="1">
      <c r="A95" s="52" t="str">
        <f t="shared" si="66"/>
        <v>483EPS010</v>
      </c>
      <c r="B95" s="52" t="str">
        <f t="shared" si="67"/>
        <v>483EPS044</v>
      </c>
      <c r="C95" s="52" t="str">
        <f t="shared" si="68"/>
        <v>483EPS002</v>
      </c>
      <c r="D95" s="52" t="str">
        <f t="shared" si="69"/>
        <v>483EPS016</v>
      </c>
      <c r="E95" s="52" t="str">
        <f t="shared" si="70"/>
        <v>483EPS023</v>
      </c>
      <c r="F95" s="52" t="str">
        <f t="shared" si="71"/>
        <v>483EPS005</v>
      </c>
      <c r="G95" s="52" t="str">
        <f t="shared" si="72"/>
        <v>483EPS040</v>
      </c>
      <c r="H95" s="52" t="str">
        <f t="shared" si="73"/>
        <v>483EPS017</v>
      </c>
      <c r="I95" s="52" t="str">
        <f t="shared" si="74"/>
        <v>483EAS016</v>
      </c>
      <c r="J95" s="294" t="s">
        <v>117</v>
      </c>
      <c r="K95" s="53" t="s">
        <v>235</v>
      </c>
      <c r="L95" s="293">
        <v>483</v>
      </c>
      <c r="M95" s="63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249">
        <v>0</v>
      </c>
      <c r="V95" s="286">
        <v>0</v>
      </c>
      <c r="W95" s="63">
        <f t="shared" si="77"/>
        <v>0</v>
      </c>
      <c r="X95" s="59">
        <f t="shared" si="78"/>
        <v>0</v>
      </c>
      <c r="Y95" s="59">
        <f t="shared" si="79"/>
        <v>0</v>
      </c>
      <c r="Z95" s="59">
        <f t="shared" si="80"/>
        <v>0</v>
      </c>
      <c r="AA95" s="59">
        <f t="shared" si="81"/>
        <v>0</v>
      </c>
      <c r="AB95" s="59">
        <f t="shared" si="82"/>
        <v>0</v>
      </c>
      <c r="AC95" s="59">
        <f t="shared" si="83"/>
        <v>0</v>
      </c>
      <c r="AD95" s="59">
        <f t="shared" si="84"/>
        <v>0</v>
      </c>
      <c r="AE95" s="249">
        <f t="shared" si="85"/>
        <v>0</v>
      </c>
      <c r="AF95" s="286">
        <f t="shared" si="65"/>
        <v>0</v>
      </c>
      <c r="AG95" s="116" t="str">
        <f t="shared" si="75"/>
        <v>360EPS023</v>
      </c>
      <c r="AH95" s="495" t="s">
        <v>257</v>
      </c>
      <c r="AI95" s="497">
        <v>360</v>
      </c>
      <c r="AJ95" s="495" t="s">
        <v>207</v>
      </c>
      <c r="AK95" s="496">
        <v>234</v>
      </c>
    </row>
    <row r="96" spans="1:37" ht="15" customHeight="1">
      <c r="A96" s="52" t="str">
        <f t="shared" si="66"/>
        <v>541EPS010</v>
      </c>
      <c r="B96" s="52" t="str">
        <f t="shared" si="67"/>
        <v>541EPS044</v>
      </c>
      <c r="C96" s="52" t="str">
        <f t="shared" si="68"/>
        <v>541EPS002</v>
      </c>
      <c r="D96" s="52" t="str">
        <f t="shared" si="69"/>
        <v>541EPS016</v>
      </c>
      <c r="E96" s="52" t="str">
        <f t="shared" si="70"/>
        <v>541EPS023</v>
      </c>
      <c r="F96" s="52" t="str">
        <f t="shared" si="71"/>
        <v>541EPS005</v>
      </c>
      <c r="G96" s="52" t="str">
        <f t="shared" si="72"/>
        <v>541EPS040</v>
      </c>
      <c r="H96" s="52" t="str">
        <f t="shared" si="73"/>
        <v>541EPS017</v>
      </c>
      <c r="I96" s="52" t="str">
        <f t="shared" si="74"/>
        <v>541EAS016</v>
      </c>
      <c r="J96" s="303" t="s">
        <v>88</v>
      </c>
      <c r="K96" s="53" t="s">
        <v>235</v>
      </c>
      <c r="L96" s="293">
        <v>541</v>
      </c>
      <c r="M96" s="63">
        <v>0</v>
      </c>
      <c r="N96" s="59">
        <v>0</v>
      </c>
      <c r="O96" s="59">
        <v>9</v>
      </c>
      <c r="P96" s="59">
        <v>7</v>
      </c>
      <c r="Q96" s="59">
        <v>0</v>
      </c>
      <c r="R96" s="59">
        <v>0</v>
      </c>
      <c r="S96" s="59">
        <v>0</v>
      </c>
      <c r="T96" s="59">
        <v>0</v>
      </c>
      <c r="U96" s="249">
        <v>0</v>
      </c>
      <c r="V96" s="286">
        <v>16</v>
      </c>
      <c r="W96" s="63">
        <f t="shared" si="77"/>
        <v>0</v>
      </c>
      <c r="X96" s="59">
        <f t="shared" si="78"/>
        <v>0</v>
      </c>
      <c r="Y96" s="59">
        <f t="shared" si="79"/>
        <v>10</v>
      </c>
      <c r="Z96" s="59">
        <f t="shared" si="80"/>
        <v>0</v>
      </c>
      <c r="AA96" s="59">
        <f t="shared" si="81"/>
        <v>0</v>
      </c>
      <c r="AB96" s="59">
        <f t="shared" si="82"/>
        <v>0</v>
      </c>
      <c r="AC96" s="59">
        <f t="shared" si="83"/>
        <v>0</v>
      </c>
      <c r="AD96" s="59">
        <f t="shared" si="84"/>
        <v>0</v>
      </c>
      <c r="AE96" s="249">
        <f t="shared" si="85"/>
        <v>0</v>
      </c>
      <c r="AF96" s="286">
        <f t="shared" si="65"/>
        <v>10</v>
      </c>
      <c r="AG96" s="116" t="str">
        <f t="shared" si="75"/>
        <v>380EPS005</v>
      </c>
      <c r="AH96" s="495" t="s">
        <v>257</v>
      </c>
      <c r="AI96" s="497">
        <v>380</v>
      </c>
      <c r="AJ96" s="495" t="s">
        <v>208</v>
      </c>
      <c r="AK96" s="496">
        <v>17</v>
      </c>
    </row>
    <row r="97" spans="1:37" ht="15" customHeight="1">
      <c r="A97" s="52" t="str">
        <f t="shared" si="66"/>
        <v>607EPS010</v>
      </c>
      <c r="B97" s="52" t="str">
        <f t="shared" si="67"/>
        <v>607EPS044</v>
      </c>
      <c r="C97" s="52" t="str">
        <f t="shared" si="68"/>
        <v>607EPS002</v>
      </c>
      <c r="D97" s="52" t="str">
        <f t="shared" si="69"/>
        <v>607EPS016</v>
      </c>
      <c r="E97" s="52" t="str">
        <f t="shared" si="70"/>
        <v>607EPS023</v>
      </c>
      <c r="F97" s="52" t="str">
        <f t="shared" si="71"/>
        <v>607EPS005</v>
      </c>
      <c r="G97" s="52" t="str">
        <f t="shared" si="72"/>
        <v>607EPS040</v>
      </c>
      <c r="H97" s="52" t="str">
        <f t="shared" si="73"/>
        <v>607EPS017</v>
      </c>
      <c r="I97" s="52" t="str">
        <f t="shared" si="74"/>
        <v>607EAS016</v>
      </c>
      <c r="J97" s="298" t="s">
        <v>232</v>
      </c>
      <c r="K97" s="53" t="s">
        <v>235</v>
      </c>
      <c r="L97" s="293">
        <v>607</v>
      </c>
      <c r="M97" s="63">
        <v>0</v>
      </c>
      <c r="N97" s="59">
        <v>0</v>
      </c>
      <c r="O97" s="59">
        <v>0</v>
      </c>
      <c r="P97" s="59">
        <v>16</v>
      </c>
      <c r="Q97" s="59">
        <v>0</v>
      </c>
      <c r="R97" s="59">
        <v>0</v>
      </c>
      <c r="S97" s="59">
        <v>0</v>
      </c>
      <c r="T97" s="59">
        <v>0</v>
      </c>
      <c r="U97" s="249">
        <v>0</v>
      </c>
      <c r="V97" s="286">
        <v>16</v>
      </c>
      <c r="W97" s="63">
        <f t="shared" si="77"/>
        <v>0</v>
      </c>
      <c r="X97" s="59">
        <f t="shared" si="78"/>
        <v>0</v>
      </c>
      <c r="Y97" s="59">
        <f t="shared" si="79"/>
        <v>0</v>
      </c>
      <c r="Z97" s="59">
        <f t="shared" si="80"/>
        <v>0</v>
      </c>
      <c r="AA97" s="59">
        <f t="shared" si="81"/>
        <v>0</v>
      </c>
      <c r="AB97" s="59">
        <f t="shared" si="82"/>
        <v>0</v>
      </c>
      <c r="AC97" s="59">
        <f t="shared" si="83"/>
        <v>0</v>
      </c>
      <c r="AD97" s="59">
        <f t="shared" si="84"/>
        <v>0</v>
      </c>
      <c r="AE97" s="249">
        <f t="shared" si="85"/>
        <v>0</v>
      </c>
      <c r="AF97" s="286">
        <f t="shared" si="65"/>
        <v>0</v>
      </c>
      <c r="AG97" s="116" t="str">
        <f t="shared" si="75"/>
        <v>380EPS023</v>
      </c>
      <c r="AH97" s="495" t="s">
        <v>257</v>
      </c>
      <c r="AI97" s="497">
        <v>380</v>
      </c>
      <c r="AJ97" s="495" t="s">
        <v>207</v>
      </c>
      <c r="AK97" s="496">
        <v>2</v>
      </c>
    </row>
    <row r="98" spans="1:37" ht="15" customHeight="1">
      <c r="A98" s="52" t="str">
        <f t="shared" si="66"/>
        <v>615EPS010</v>
      </c>
      <c r="B98" s="52" t="str">
        <f t="shared" si="67"/>
        <v>615EPS044</v>
      </c>
      <c r="C98" s="52" t="str">
        <f t="shared" si="68"/>
        <v>615EPS002</v>
      </c>
      <c r="D98" s="52" t="str">
        <f t="shared" si="69"/>
        <v>615EPS016</v>
      </c>
      <c r="E98" s="52" t="str">
        <f t="shared" si="70"/>
        <v>615EPS023</v>
      </c>
      <c r="F98" s="52" t="str">
        <f t="shared" si="71"/>
        <v>615EPS005</v>
      </c>
      <c r="G98" s="52" t="str">
        <f t="shared" si="72"/>
        <v>615EPS040</v>
      </c>
      <c r="H98" s="52" t="str">
        <f t="shared" si="73"/>
        <v>615EPS017</v>
      </c>
      <c r="I98" s="52" t="str">
        <f t="shared" si="74"/>
        <v>615EAS016</v>
      </c>
      <c r="J98" s="294" t="s">
        <v>52</v>
      </c>
      <c r="K98" s="53" t="s">
        <v>235</v>
      </c>
      <c r="L98" s="293">
        <v>615</v>
      </c>
      <c r="M98" s="63">
        <v>2415</v>
      </c>
      <c r="N98" s="59">
        <v>0</v>
      </c>
      <c r="O98" s="59">
        <v>65</v>
      </c>
      <c r="P98" s="59">
        <v>141</v>
      </c>
      <c r="Q98" s="59">
        <v>0</v>
      </c>
      <c r="R98" s="59">
        <v>87</v>
      </c>
      <c r="S98" s="59">
        <v>0</v>
      </c>
      <c r="T98" s="59">
        <v>0</v>
      </c>
      <c r="U98" s="249">
        <v>0</v>
      </c>
      <c r="V98" s="286">
        <v>2708</v>
      </c>
      <c r="W98" s="63">
        <f t="shared" si="77"/>
        <v>243</v>
      </c>
      <c r="X98" s="59">
        <f t="shared" si="78"/>
        <v>0</v>
      </c>
      <c r="Y98" s="59">
        <f t="shared" si="79"/>
        <v>84</v>
      </c>
      <c r="Z98" s="59">
        <f t="shared" si="80"/>
        <v>38</v>
      </c>
      <c r="AA98" s="59">
        <f t="shared" si="81"/>
        <v>0</v>
      </c>
      <c r="AB98" s="59">
        <f t="shared" si="82"/>
        <v>194</v>
      </c>
      <c r="AC98" s="59">
        <f t="shared" si="83"/>
        <v>0</v>
      </c>
      <c r="AD98" s="59">
        <f t="shared" si="84"/>
        <v>0</v>
      </c>
      <c r="AE98" s="249">
        <f t="shared" si="85"/>
        <v>0</v>
      </c>
      <c r="AF98" s="286">
        <f t="shared" si="65"/>
        <v>559</v>
      </c>
      <c r="AG98" s="116" t="str">
        <f t="shared" si="75"/>
        <v>380ESSC02</v>
      </c>
      <c r="AH98" s="495" t="s">
        <v>257</v>
      </c>
      <c r="AI98" s="497">
        <v>380</v>
      </c>
      <c r="AJ98" s="495" t="s">
        <v>650</v>
      </c>
      <c r="AK98" s="496">
        <v>1</v>
      </c>
    </row>
    <row r="99" spans="1:37" ht="15" customHeight="1">
      <c r="A99" s="52" t="str">
        <f t="shared" si="66"/>
        <v>649EPS010</v>
      </c>
      <c r="B99" s="52" t="str">
        <f t="shared" si="67"/>
        <v>649EPS044</v>
      </c>
      <c r="C99" s="52" t="str">
        <f t="shared" si="68"/>
        <v>649EPS002</v>
      </c>
      <c r="D99" s="52" t="str">
        <f t="shared" si="69"/>
        <v>649EPS016</v>
      </c>
      <c r="E99" s="52" t="str">
        <f t="shared" si="70"/>
        <v>649EPS023</v>
      </c>
      <c r="F99" s="52" t="str">
        <f t="shared" si="71"/>
        <v>649EPS005</v>
      </c>
      <c r="G99" s="52" t="str">
        <f t="shared" si="72"/>
        <v>649EPS040</v>
      </c>
      <c r="H99" s="52" t="str">
        <f t="shared" si="73"/>
        <v>649EPS017</v>
      </c>
      <c r="I99" s="52" t="str">
        <f t="shared" si="74"/>
        <v>649EAS016</v>
      </c>
      <c r="J99" s="294" t="s">
        <v>92</v>
      </c>
      <c r="K99" s="53" t="s">
        <v>235</v>
      </c>
      <c r="L99" s="293">
        <v>649</v>
      </c>
      <c r="M99" s="63">
        <v>0</v>
      </c>
      <c r="N99" s="59">
        <v>0</v>
      </c>
      <c r="O99" s="59">
        <v>0</v>
      </c>
      <c r="P99" s="59">
        <v>1</v>
      </c>
      <c r="Q99" s="59">
        <v>0</v>
      </c>
      <c r="R99" s="59">
        <v>0</v>
      </c>
      <c r="S99" s="59">
        <v>0</v>
      </c>
      <c r="T99" s="59">
        <v>0</v>
      </c>
      <c r="U99" s="249">
        <v>0</v>
      </c>
      <c r="V99" s="286">
        <v>1</v>
      </c>
      <c r="W99" s="63">
        <f t="shared" si="77"/>
        <v>0</v>
      </c>
      <c r="X99" s="59">
        <f t="shared" si="78"/>
        <v>0</v>
      </c>
      <c r="Y99" s="59">
        <f t="shared" si="79"/>
        <v>0</v>
      </c>
      <c r="Z99" s="59">
        <f t="shared" si="80"/>
        <v>0</v>
      </c>
      <c r="AA99" s="59">
        <f t="shared" si="81"/>
        <v>0</v>
      </c>
      <c r="AB99" s="59">
        <f t="shared" si="82"/>
        <v>0</v>
      </c>
      <c r="AC99" s="59">
        <f t="shared" si="83"/>
        <v>0</v>
      </c>
      <c r="AD99" s="59">
        <f t="shared" si="84"/>
        <v>0</v>
      </c>
      <c r="AE99" s="249">
        <f t="shared" si="85"/>
        <v>0</v>
      </c>
      <c r="AF99" s="286">
        <f t="shared" si="65"/>
        <v>0</v>
      </c>
      <c r="AG99" s="116" t="str">
        <f t="shared" si="75"/>
        <v>631EPS005</v>
      </c>
      <c r="AH99" s="495" t="s">
        <v>257</v>
      </c>
      <c r="AI99" s="497">
        <v>631</v>
      </c>
      <c r="AJ99" s="495" t="s">
        <v>208</v>
      </c>
      <c r="AK99" s="496">
        <v>75</v>
      </c>
    </row>
    <row r="100" spans="1:37" ht="15" customHeight="1">
      <c r="A100" s="52" t="str">
        <f t="shared" si="66"/>
        <v>652EPS010</v>
      </c>
      <c r="B100" s="52" t="str">
        <f t="shared" si="67"/>
        <v>652EPS044</v>
      </c>
      <c r="C100" s="52" t="str">
        <f t="shared" si="68"/>
        <v>652EPS002</v>
      </c>
      <c r="D100" s="52" t="str">
        <f t="shared" si="69"/>
        <v>652EPS016</v>
      </c>
      <c r="E100" s="52" t="str">
        <f t="shared" si="70"/>
        <v>652EPS023</v>
      </c>
      <c r="F100" s="52" t="str">
        <f t="shared" si="71"/>
        <v>652EPS005</v>
      </c>
      <c r="G100" s="52" t="str">
        <f t="shared" si="72"/>
        <v>652EPS040</v>
      </c>
      <c r="H100" s="52" t="str">
        <f t="shared" si="73"/>
        <v>652EPS017</v>
      </c>
      <c r="I100" s="52" t="str">
        <f t="shared" si="74"/>
        <v>652EAS016</v>
      </c>
      <c r="J100" s="294" t="s">
        <v>55</v>
      </c>
      <c r="K100" s="53" t="s">
        <v>235</v>
      </c>
      <c r="L100" s="293">
        <v>652</v>
      </c>
      <c r="M100" s="63">
        <v>0</v>
      </c>
      <c r="N100" s="59">
        <v>0</v>
      </c>
      <c r="O100" s="59">
        <v>0</v>
      </c>
      <c r="P100" s="59">
        <v>0</v>
      </c>
      <c r="Q100" s="59">
        <v>0</v>
      </c>
      <c r="R100" s="59">
        <v>0</v>
      </c>
      <c r="S100" s="59">
        <v>0</v>
      </c>
      <c r="T100" s="59">
        <v>0</v>
      </c>
      <c r="U100" s="249">
        <v>0</v>
      </c>
      <c r="V100" s="286">
        <v>0</v>
      </c>
      <c r="W100" s="63">
        <f t="shared" si="77"/>
        <v>0</v>
      </c>
      <c r="X100" s="59">
        <f t="shared" si="78"/>
        <v>0</v>
      </c>
      <c r="Y100" s="59">
        <f t="shared" si="79"/>
        <v>0</v>
      </c>
      <c r="Z100" s="59">
        <f t="shared" si="80"/>
        <v>0</v>
      </c>
      <c r="AA100" s="59">
        <f t="shared" si="81"/>
        <v>0</v>
      </c>
      <c r="AB100" s="59">
        <f t="shared" si="82"/>
        <v>0</v>
      </c>
      <c r="AC100" s="59">
        <f t="shared" si="83"/>
        <v>0</v>
      </c>
      <c r="AD100" s="59">
        <f t="shared" si="84"/>
        <v>0</v>
      </c>
      <c r="AE100" s="249">
        <f t="shared" si="85"/>
        <v>0</v>
      </c>
      <c r="AF100" s="286">
        <f t="shared" si="65"/>
        <v>0</v>
      </c>
      <c r="AG100" s="116" t="str">
        <f t="shared" si="75"/>
        <v>631EPS010</v>
      </c>
      <c r="AH100" s="495" t="s">
        <v>257</v>
      </c>
      <c r="AI100" s="497">
        <v>631</v>
      </c>
      <c r="AJ100" s="495" t="s">
        <v>198</v>
      </c>
      <c r="AK100" s="496">
        <v>203</v>
      </c>
    </row>
    <row r="101" spans="1:37" ht="15" customHeight="1">
      <c r="A101" s="52" t="str">
        <f t="shared" si="66"/>
        <v>660EPS010</v>
      </c>
      <c r="B101" s="52" t="str">
        <f t="shared" si="67"/>
        <v>660EPS044</v>
      </c>
      <c r="C101" s="52" t="str">
        <f t="shared" si="68"/>
        <v>660EPS002</v>
      </c>
      <c r="D101" s="52" t="str">
        <f t="shared" si="69"/>
        <v>660EPS016</v>
      </c>
      <c r="E101" s="52" t="str">
        <f t="shared" si="70"/>
        <v>660EPS023</v>
      </c>
      <c r="F101" s="52" t="str">
        <f t="shared" si="71"/>
        <v>660EPS005</v>
      </c>
      <c r="G101" s="52" t="str">
        <f t="shared" si="72"/>
        <v>660EPS040</v>
      </c>
      <c r="H101" s="52" t="str">
        <f t="shared" si="73"/>
        <v>660EPS017</v>
      </c>
      <c r="I101" s="52" t="str">
        <f t="shared" si="74"/>
        <v>660EAS016</v>
      </c>
      <c r="J101" s="292" t="s">
        <v>56</v>
      </c>
      <c r="K101" s="53" t="s">
        <v>235</v>
      </c>
      <c r="L101" s="293">
        <v>660</v>
      </c>
      <c r="M101" s="63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249">
        <v>0</v>
      </c>
      <c r="V101" s="286">
        <v>0</v>
      </c>
      <c r="W101" s="63">
        <f t="shared" si="77"/>
        <v>0</v>
      </c>
      <c r="X101" s="59">
        <f t="shared" si="78"/>
        <v>0</v>
      </c>
      <c r="Y101" s="59">
        <f t="shared" si="79"/>
        <v>0</v>
      </c>
      <c r="Z101" s="59">
        <f t="shared" si="80"/>
        <v>0</v>
      </c>
      <c r="AA101" s="59">
        <f t="shared" si="81"/>
        <v>0</v>
      </c>
      <c r="AB101" s="59">
        <f t="shared" si="82"/>
        <v>0</v>
      </c>
      <c r="AC101" s="59">
        <f t="shared" si="83"/>
        <v>0</v>
      </c>
      <c r="AD101" s="59">
        <f t="shared" si="84"/>
        <v>0</v>
      </c>
      <c r="AE101" s="249">
        <f t="shared" si="85"/>
        <v>0</v>
      </c>
      <c r="AF101" s="286">
        <f t="shared" si="65"/>
        <v>0</v>
      </c>
      <c r="AG101" s="116" t="str">
        <f t="shared" si="75"/>
        <v>631EPS016</v>
      </c>
      <c r="AH101" s="495" t="s">
        <v>257</v>
      </c>
      <c r="AI101" s="497">
        <v>631</v>
      </c>
      <c r="AJ101" s="495" t="s">
        <v>199</v>
      </c>
      <c r="AK101" s="496">
        <v>4</v>
      </c>
    </row>
    <row r="102" spans="1:37" ht="15" customHeight="1">
      <c r="A102" s="52" t="str">
        <f t="shared" si="66"/>
        <v>667EPS010</v>
      </c>
      <c r="B102" s="52" t="str">
        <f t="shared" si="67"/>
        <v>667EPS044</v>
      </c>
      <c r="C102" s="52" t="str">
        <f t="shared" si="68"/>
        <v>667EPS002</v>
      </c>
      <c r="D102" s="52" t="str">
        <f t="shared" si="69"/>
        <v>667EPS016</v>
      </c>
      <c r="E102" s="52" t="str">
        <f t="shared" si="70"/>
        <v>667EPS023</v>
      </c>
      <c r="F102" s="52" t="str">
        <f t="shared" si="71"/>
        <v>667EPS005</v>
      </c>
      <c r="G102" s="52" t="str">
        <f t="shared" si="72"/>
        <v>667EPS040</v>
      </c>
      <c r="H102" s="52" t="str">
        <f t="shared" si="73"/>
        <v>667EPS017</v>
      </c>
      <c r="I102" s="52" t="str">
        <f t="shared" si="74"/>
        <v>667EAS016</v>
      </c>
      <c r="J102" s="292" t="s">
        <v>57</v>
      </c>
      <c r="K102" s="53" t="s">
        <v>235</v>
      </c>
      <c r="L102" s="293">
        <v>667</v>
      </c>
      <c r="M102" s="63">
        <v>0</v>
      </c>
      <c r="N102" s="59">
        <v>0</v>
      </c>
      <c r="O102" s="59">
        <v>0</v>
      </c>
      <c r="P102" s="59">
        <v>3</v>
      </c>
      <c r="Q102" s="59">
        <v>0</v>
      </c>
      <c r="R102" s="59">
        <v>0</v>
      </c>
      <c r="S102" s="59">
        <v>0</v>
      </c>
      <c r="T102" s="59">
        <v>0</v>
      </c>
      <c r="U102" s="249">
        <v>0</v>
      </c>
      <c r="V102" s="286">
        <v>3</v>
      </c>
      <c r="W102" s="63">
        <f t="shared" si="77"/>
        <v>0</v>
      </c>
      <c r="X102" s="59">
        <f t="shared" si="78"/>
        <v>0</v>
      </c>
      <c r="Y102" s="59">
        <f t="shared" si="79"/>
        <v>0</v>
      </c>
      <c r="Z102" s="59">
        <f t="shared" si="80"/>
        <v>0</v>
      </c>
      <c r="AA102" s="59">
        <f t="shared" si="81"/>
        <v>0</v>
      </c>
      <c r="AB102" s="59">
        <f t="shared" si="82"/>
        <v>0</v>
      </c>
      <c r="AC102" s="59">
        <f t="shared" si="83"/>
        <v>0</v>
      </c>
      <c r="AD102" s="59">
        <f t="shared" si="84"/>
        <v>0</v>
      </c>
      <c r="AE102" s="249">
        <f t="shared" si="85"/>
        <v>0</v>
      </c>
      <c r="AF102" s="286">
        <f t="shared" si="65"/>
        <v>0</v>
      </c>
      <c r="AG102" s="116" t="str">
        <f t="shared" si="75"/>
        <v/>
      </c>
      <c r="AH102" s="476"/>
      <c r="AI102" s="478"/>
      <c r="AJ102" s="476"/>
      <c r="AK102" s="477"/>
    </row>
    <row r="103" spans="1:37" ht="15" customHeight="1">
      <c r="A103" s="52" t="str">
        <f t="shared" si="66"/>
        <v>674EPS010</v>
      </c>
      <c r="B103" s="52" t="str">
        <f t="shared" si="67"/>
        <v>674EPS044</v>
      </c>
      <c r="C103" s="52" t="str">
        <f t="shared" si="68"/>
        <v>674EPS002</v>
      </c>
      <c r="D103" s="52" t="str">
        <f t="shared" si="69"/>
        <v>674EPS016</v>
      </c>
      <c r="E103" s="52" t="str">
        <f t="shared" si="70"/>
        <v>674EPS023</v>
      </c>
      <c r="F103" s="52" t="str">
        <f t="shared" si="71"/>
        <v>674EPS005</v>
      </c>
      <c r="G103" s="52" t="str">
        <f t="shared" si="72"/>
        <v>674EPS040</v>
      </c>
      <c r="H103" s="52" t="str">
        <f t="shared" si="73"/>
        <v>674EPS017</v>
      </c>
      <c r="I103" s="52" t="str">
        <f t="shared" si="74"/>
        <v>674EAS016</v>
      </c>
      <c r="J103" s="292" t="s">
        <v>97</v>
      </c>
      <c r="K103" s="53" t="s">
        <v>235</v>
      </c>
      <c r="L103" s="293">
        <v>674</v>
      </c>
      <c r="M103" s="63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1</v>
      </c>
      <c r="S103" s="59">
        <v>0</v>
      </c>
      <c r="T103" s="59">
        <v>0</v>
      </c>
      <c r="U103" s="249">
        <v>0</v>
      </c>
      <c r="V103" s="286">
        <v>1</v>
      </c>
      <c r="W103" s="63">
        <f t="shared" si="77"/>
        <v>0</v>
      </c>
      <c r="X103" s="59">
        <f t="shared" si="78"/>
        <v>0</v>
      </c>
      <c r="Y103" s="59">
        <f t="shared" si="79"/>
        <v>0</v>
      </c>
      <c r="Z103" s="59">
        <f t="shared" si="80"/>
        <v>0</v>
      </c>
      <c r="AA103" s="59">
        <f t="shared" si="81"/>
        <v>0</v>
      </c>
      <c r="AB103" s="59">
        <f t="shared" si="82"/>
        <v>0</v>
      </c>
      <c r="AC103" s="59">
        <f t="shared" si="83"/>
        <v>0</v>
      </c>
      <c r="AD103" s="59">
        <f t="shared" si="84"/>
        <v>0</v>
      </c>
      <c r="AE103" s="249">
        <f t="shared" si="85"/>
        <v>0</v>
      </c>
      <c r="AF103" s="286">
        <f t="shared" si="65"/>
        <v>0</v>
      </c>
      <c r="AG103" s="116" t="str">
        <f t="shared" si="75"/>
        <v/>
      </c>
      <c r="AH103" s="476"/>
      <c r="AI103" s="478"/>
      <c r="AJ103" s="476"/>
      <c r="AK103" s="477"/>
    </row>
    <row r="104" spans="1:37" ht="15" customHeight="1">
      <c r="A104" s="52" t="str">
        <f t="shared" ref="A104:A140" si="86">CONCATENATE(L104,$W$5)</f>
        <v>697EPS010</v>
      </c>
      <c r="B104" s="52" t="str">
        <f t="shared" ref="B104:B140" si="87">CONCATENATE(L104,$X$5)</f>
        <v>697EPS044</v>
      </c>
      <c r="C104" s="52" t="str">
        <f t="shared" ref="C104:C140" si="88">CONCATENATE(L104,$Y$5)</f>
        <v>697EPS002</v>
      </c>
      <c r="D104" s="52" t="str">
        <f t="shared" ref="D104:D140" si="89">CONCATENATE(L104,$Z$5)</f>
        <v>697EPS016</v>
      </c>
      <c r="E104" s="52" t="str">
        <f t="shared" ref="E104:E140" si="90">CONCATENATE(L104,$AA$5)</f>
        <v>697EPS023</v>
      </c>
      <c r="F104" s="52" t="str">
        <f t="shared" ref="F104:F140" si="91">CONCATENATE(L104,$AB$5)</f>
        <v>697EPS005</v>
      </c>
      <c r="G104" s="52" t="str">
        <f t="shared" ref="G104:G140" si="92">CONCATENATE(L104,$AC$5)</f>
        <v>697EPS040</v>
      </c>
      <c r="H104" s="52" t="str">
        <f t="shared" ref="H104:H140" si="93">CONCATENATE(L104,$AD$5)</f>
        <v>697EPS017</v>
      </c>
      <c r="I104" s="52" t="str">
        <f t="shared" ref="I104:I140" si="94">CONCATENATE(L104,$AE$5)</f>
        <v>697EAS016</v>
      </c>
      <c r="J104" s="304" t="s">
        <v>176</v>
      </c>
      <c r="K104" s="53" t="s">
        <v>235</v>
      </c>
      <c r="L104" s="293">
        <v>697</v>
      </c>
      <c r="M104" s="63">
        <v>0</v>
      </c>
      <c r="N104" s="59">
        <v>0</v>
      </c>
      <c r="O104" s="59">
        <v>0</v>
      </c>
      <c r="P104" s="59">
        <v>38</v>
      </c>
      <c r="Q104" s="59">
        <v>0</v>
      </c>
      <c r="R104" s="59">
        <v>1</v>
      </c>
      <c r="S104" s="59">
        <v>0</v>
      </c>
      <c r="T104" s="59">
        <v>0</v>
      </c>
      <c r="U104" s="249">
        <v>0</v>
      </c>
      <c r="V104" s="286">
        <v>39</v>
      </c>
      <c r="W104" s="63">
        <f t="shared" si="77"/>
        <v>0</v>
      </c>
      <c r="X104" s="59">
        <f t="shared" si="78"/>
        <v>0</v>
      </c>
      <c r="Y104" s="59">
        <f t="shared" si="79"/>
        <v>0</v>
      </c>
      <c r="Z104" s="59">
        <f t="shared" si="80"/>
        <v>11</v>
      </c>
      <c r="AA104" s="59">
        <f t="shared" si="81"/>
        <v>0</v>
      </c>
      <c r="AB104" s="59">
        <f t="shared" si="82"/>
        <v>0</v>
      </c>
      <c r="AC104" s="59">
        <f t="shared" si="83"/>
        <v>0</v>
      </c>
      <c r="AD104" s="59">
        <f t="shared" si="84"/>
        <v>0</v>
      </c>
      <c r="AE104" s="249">
        <f t="shared" si="85"/>
        <v>0</v>
      </c>
      <c r="AF104" s="286">
        <f t="shared" si="65"/>
        <v>11</v>
      </c>
      <c r="AG104" s="116" t="str">
        <f t="shared" si="75"/>
        <v/>
      </c>
      <c r="AH104" s="476"/>
      <c r="AI104" s="478"/>
      <c r="AJ104" s="476"/>
      <c r="AK104" s="477"/>
    </row>
    <row r="105" spans="1:37" ht="15" customHeight="1">
      <c r="A105" s="52" t="str">
        <f t="shared" si="86"/>
        <v>756EPS010</v>
      </c>
      <c r="B105" s="52" t="str">
        <f t="shared" si="87"/>
        <v>756EPS044</v>
      </c>
      <c r="C105" s="52" t="str">
        <f t="shared" si="88"/>
        <v>756EPS002</v>
      </c>
      <c r="D105" s="52" t="str">
        <f t="shared" si="89"/>
        <v>756EPS016</v>
      </c>
      <c r="E105" s="52" t="str">
        <f t="shared" si="90"/>
        <v>756EPS023</v>
      </c>
      <c r="F105" s="52" t="str">
        <f t="shared" si="91"/>
        <v>756EPS005</v>
      </c>
      <c r="G105" s="52" t="str">
        <f t="shared" si="92"/>
        <v>756EPS040</v>
      </c>
      <c r="H105" s="52" t="str">
        <f t="shared" si="93"/>
        <v>756EPS017</v>
      </c>
      <c r="I105" s="52" t="str">
        <f t="shared" si="94"/>
        <v>756EAS016</v>
      </c>
      <c r="J105" s="292" t="s">
        <v>58</v>
      </c>
      <c r="K105" s="53" t="s">
        <v>235</v>
      </c>
      <c r="L105" s="293">
        <v>756</v>
      </c>
      <c r="M105" s="63">
        <v>0</v>
      </c>
      <c r="N105" s="59">
        <v>0</v>
      </c>
      <c r="O105" s="59">
        <v>0</v>
      </c>
      <c r="P105" s="59">
        <v>27</v>
      </c>
      <c r="Q105" s="59">
        <v>0</v>
      </c>
      <c r="R105" s="59">
        <v>0</v>
      </c>
      <c r="S105" s="59">
        <v>0</v>
      </c>
      <c r="T105" s="59">
        <v>0</v>
      </c>
      <c r="U105" s="249">
        <v>0</v>
      </c>
      <c r="V105" s="286">
        <v>27</v>
      </c>
      <c r="W105" s="63">
        <f t="shared" si="77"/>
        <v>0</v>
      </c>
      <c r="X105" s="59">
        <f t="shared" si="78"/>
        <v>0</v>
      </c>
      <c r="Y105" s="59">
        <f t="shared" si="79"/>
        <v>0</v>
      </c>
      <c r="Z105" s="59">
        <f t="shared" si="80"/>
        <v>0</v>
      </c>
      <c r="AA105" s="59">
        <f t="shared" si="81"/>
        <v>0</v>
      </c>
      <c r="AB105" s="59">
        <f t="shared" si="82"/>
        <v>0</v>
      </c>
      <c r="AC105" s="59">
        <f t="shared" si="83"/>
        <v>0</v>
      </c>
      <c r="AD105" s="59">
        <f t="shared" si="84"/>
        <v>0</v>
      </c>
      <c r="AE105" s="249">
        <f t="shared" si="85"/>
        <v>0</v>
      </c>
      <c r="AF105" s="286">
        <f t="shared" si="65"/>
        <v>0</v>
      </c>
      <c r="AG105" s="116" t="str">
        <f t="shared" si="75"/>
        <v/>
      </c>
      <c r="AH105" s="476"/>
      <c r="AI105" s="478"/>
      <c r="AJ105" s="476"/>
      <c r="AK105" s="477"/>
    </row>
    <row r="106" spans="1:37" ht="15" customHeight="1">
      <c r="A106" s="52" t="str">
        <f t="shared" si="86"/>
        <v>EPS010</v>
      </c>
      <c r="B106" s="52" t="str">
        <f t="shared" si="87"/>
        <v>EPS044</v>
      </c>
      <c r="C106" s="52" t="str">
        <f t="shared" si="88"/>
        <v>EPS002</v>
      </c>
      <c r="D106" s="52" t="str">
        <f t="shared" si="89"/>
        <v>EPS016</v>
      </c>
      <c r="E106" s="52" t="str">
        <f t="shared" si="90"/>
        <v>EPS023</v>
      </c>
      <c r="F106" s="52" t="str">
        <f t="shared" si="91"/>
        <v>EPS005</v>
      </c>
      <c r="G106" s="52" t="str">
        <f t="shared" si="92"/>
        <v>EPS040</v>
      </c>
      <c r="H106" s="52" t="str">
        <f t="shared" si="93"/>
        <v>EPS017</v>
      </c>
      <c r="I106" s="52" t="str">
        <f t="shared" si="94"/>
        <v>EAS016</v>
      </c>
      <c r="J106" s="295" t="s">
        <v>294</v>
      </c>
      <c r="K106" s="240"/>
      <c r="L106" s="296"/>
      <c r="M106" s="61">
        <v>0</v>
      </c>
      <c r="N106" s="60">
        <v>4</v>
      </c>
      <c r="O106" s="60">
        <v>50</v>
      </c>
      <c r="P106" s="60">
        <v>191</v>
      </c>
      <c r="Q106" s="60">
        <v>0</v>
      </c>
      <c r="R106" s="60">
        <v>0</v>
      </c>
      <c r="S106" s="60">
        <v>0</v>
      </c>
      <c r="T106" s="60">
        <v>0</v>
      </c>
      <c r="U106" s="250">
        <v>0</v>
      </c>
      <c r="V106" s="285">
        <v>245</v>
      </c>
      <c r="W106" s="61">
        <f t="shared" ref="W106:AE106" si="95">SUM(W107:W129)</f>
        <v>0</v>
      </c>
      <c r="X106" s="60">
        <f t="shared" si="95"/>
        <v>0</v>
      </c>
      <c r="Y106" s="60">
        <f t="shared" si="95"/>
        <v>74</v>
      </c>
      <c r="Z106" s="60">
        <f t="shared" si="95"/>
        <v>1</v>
      </c>
      <c r="AA106" s="60">
        <f t="shared" si="95"/>
        <v>0</v>
      </c>
      <c r="AB106" s="60">
        <f t="shared" si="95"/>
        <v>0</v>
      </c>
      <c r="AC106" s="60">
        <f t="shared" si="95"/>
        <v>0</v>
      </c>
      <c r="AD106" s="60">
        <f t="shared" si="95"/>
        <v>0</v>
      </c>
      <c r="AE106" s="250">
        <f t="shared" si="95"/>
        <v>0</v>
      </c>
      <c r="AF106" s="285">
        <f t="shared" si="65"/>
        <v>75</v>
      </c>
      <c r="AG106" s="116" t="str">
        <f t="shared" si="75"/>
        <v/>
      </c>
      <c r="AH106" s="476"/>
      <c r="AI106" s="478"/>
      <c r="AJ106" s="476"/>
      <c r="AK106" s="477"/>
    </row>
    <row r="107" spans="1:37" ht="15" customHeight="1">
      <c r="A107" s="52" t="str">
        <f t="shared" si="86"/>
        <v>30EPS010</v>
      </c>
      <c r="B107" s="52" t="str">
        <f t="shared" si="87"/>
        <v>30EPS044</v>
      </c>
      <c r="C107" s="52" t="str">
        <f t="shared" si="88"/>
        <v>30EPS002</v>
      </c>
      <c r="D107" s="52" t="str">
        <f t="shared" si="89"/>
        <v>30EPS016</v>
      </c>
      <c r="E107" s="52" t="str">
        <f t="shared" si="90"/>
        <v>30EPS023</v>
      </c>
      <c r="F107" s="52" t="str">
        <f t="shared" si="91"/>
        <v>30EPS005</v>
      </c>
      <c r="G107" s="52" t="str">
        <f t="shared" si="92"/>
        <v>30EPS040</v>
      </c>
      <c r="H107" s="52" t="str">
        <f t="shared" si="93"/>
        <v>30EPS017</v>
      </c>
      <c r="I107" s="52" t="str">
        <f t="shared" si="94"/>
        <v>30EAS016</v>
      </c>
      <c r="J107" s="292" t="s">
        <v>7</v>
      </c>
      <c r="K107" s="53" t="s">
        <v>237</v>
      </c>
      <c r="L107" s="293">
        <v>30</v>
      </c>
      <c r="M107" s="63">
        <v>0</v>
      </c>
      <c r="N107" s="59">
        <v>0</v>
      </c>
      <c r="O107" s="59">
        <v>50</v>
      </c>
      <c r="P107" s="59">
        <v>43</v>
      </c>
      <c r="Q107" s="59">
        <v>0</v>
      </c>
      <c r="R107" s="59">
        <v>0</v>
      </c>
      <c r="S107" s="59">
        <v>0</v>
      </c>
      <c r="T107" s="59">
        <v>0</v>
      </c>
      <c r="U107" s="249">
        <v>0</v>
      </c>
      <c r="V107" s="286">
        <v>93</v>
      </c>
      <c r="W107" s="63">
        <f t="shared" ref="W107:W129" si="96">IFERROR(VLOOKUP(A107,$AG$8:$AK$928,5,0),0)</f>
        <v>0</v>
      </c>
      <c r="X107" s="59">
        <f t="shared" ref="X107:X129" si="97">IFERROR(VLOOKUP(B107,$AG$8:$AK$928,5,0),0)</f>
        <v>0</v>
      </c>
      <c r="Y107" s="59">
        <f t="shared" ref="Y107:Y129" si="98">IFERROR(VLOOKUP(C107,$AG$8:$AK$928,5,0),0)</f>
        <v>74</v>
      </c>
      <c r="Z107" s="59">
        <f t="shared" ref="Z107:Z129" si="99">IFERROR(VLOOKUP(D107,$AG$8:$AK$928,5,0),0)</f>
        <v>1</v>
      </c>
      <c r="AA107" s="59">
        <f t="shared" ref="AA107:AA129" si="100">IFERROR(VLOOKUP(E107,$AG$8:$AK$928,5,0),0)</f>
        <v>0</v>
      </c>
      <c r="AB107" s="59">
        <f t="shared" ref="AB107:AB129" si="101">IFERROR(VLOOKUP(F107,$AG$8:$AK$928,5,0),0)</f>
        <v>0</v>
      </c>
      <c r="AC107" s="59">
        <f t="shared" ref="AC107:AC129" si="102">IFERROR(VLOOKUP(G107,$AG$8:$AK$928,5,0),0)</f>
        <v>0</v>
      </c>
      <c r="AD107" s="59">
        <f t="shared" ref="AD107:AD129" si="103">IFERROR(VLOOKUP(H107,$AG$8:$AK$928,5,0),0)</f>
        <v>0</v>
      </c>
      <c r="AE107" s="249">
        <f t="shared" ref="AE107:AE129" si="104">IFERROR(VLOOKUP(I107,$AG$8:$AK$928,5,0),0)</f>
        <v>0</v>
      </c>
      <c r="AF107" s="286">
        <f t="shared" si="65"/>
        <v>75</v>
      </c>
      <c r="AG107" s="116" t="str">
        <f t="shared" si="75"/>
        <v/>
      </c>
      <c r="AH107" s="476"/>
      <c r="AI107" s="478"/>
      <c r="AJ107" s="476"/>
      <c r="AK107" s="477"/>
    </row>
    <row r="108" spans="1:37" ht="15" customHeight="1">
      <c r="A108" s="52" t="str">
        <f t="shared" si="86"/>
        <v>34EPS010</v>
      </c>
      <c r="B108" s="52" t="str">
        <f t="shared" si="87"/>
        <v>34EPS044</v>
      </c>
      <c r="C108" s="52" t="str">
        <f t="shared" si="88"/>
        <v>34EPS002</v>
      </c>
      <c r="D108" s="52" t="str">
        <f t="shared" si="89"/>
        <v>34EPS016</v>
      </c>
      <c r="E108" s="52" t="str">
        <f t="shared" si="90"/>
        <v>34EPS023</v>
      </c>
      <c r="F108" s="52" t="str">
        <f t="shared" si="91"/>
        <v>34EPS005</v>
      </c>
      <c r="G108" s="52" t="str">
        <f t="shared" si="92"/>
        <v>34EPS040</v>
      </c>
      <c r="H108" s="52" t="str">
        <f t="shared" si="93"/>
        <v>34EPS017</v>
      </c>
      <c r="I108" s="52" t="str">
        <f t="shared" si="94"/>
        <v>34EAS016</v>
      </c>
      <c r="J108" s="292" t="s">
        <v>64</v>
      </c>
      <c r="K108" s="53" t="s">
        <v>237</v>
      </c>
      <c r="L108" s="293">
        <v>34</v>
      </c>
      <c r="M108" s="63">
        <v>0</v>
      </c>
      <c r="N108" s="59">
        <v>0</v>
      </c>
      <c r="O108" s="59">
        <v>0</v>
      </c>
      <c r="P108" s="59">
        <v>15</v>
      </c>
      <c r="Q108" s="59">
        <v>0</v>
      </c>
      <c r="R108" s="59">
        <v>0</v>
      </c>
      <c r="S108" s="59">
        <v>0</v>
      </c>
      <c r="T108" s="59">
        <v>0</v>
      </c>
      <c r="U108" s="249">
        <v>0</v>
      </c>
      <c r="V108" s="286">
        <v>15</v>
      </c>
      <c r="W108" s="63">
        <f t="shared" si="96"/>
        <v>0</v>
      </c>
      <c r="X108" s="59">
        <f t="shared" si="97"/>
        <v>0</v>
      </c>
      <c r="Y108" s="59">
        <f t="shared" si="98"/>
        <v>0</v>
      </c>
      <c r="Z108" s="59">
        <f t="shared" si="99"/>
        <v>0</v>
      </c>
      <c r="AA108" s="59">
        <f t="shared" si="100"/>
        <v>0</v>
      </c>
      <c r="AB108" s="59">
        <f t="shared" si="101"/>
        <v>0</v>
      </c>
      <c r="AC108" s="59">
        <f t="shared" si="102"/>
        <v>0</v>
      </c>
      <c r="AD108" s="59">
        <f t="shared" si="103"/>
        <v>0</v>
      </c>
      <c r="AE108" s="249">
        <f t="shared" si="104"/>
        <v>0</v>
      </c>
      <c r="AF108" s="286">
        <f t="shared" si="65"/>
        <v>0</v>
      </c>
      <c r="AG108" s="116" t="str">
        <f t="shared" si="75"/>
        <v/>
      </c>
      <c r="AH108" s="476"/>
      <c r="AI108" s="478"/>
      <c r="AJ108" s="476"/>
      <c r="AK108" s="477"/>
    </row>
    <row r="109" spans="1:37" ht="15" customHeight="1">
      <c r="A109" s="52" t="str">
        <f t="shared" si="86"/>
        <v>36EPS010</v>
      </c>
      <c r="B109" s="52" t="str">
        <f t="shared" si="87"/>
        <v>36EPS044</v>
      </c>
      <c r="C109" s="52" t="str">
        <f t="shared" si="88"/>
        <v>36EPS002</v>
      </c>
      <c r="D109" s="52" t="str">
        <f t="shared" si="89"/>
        <v>36EPS016</v>
      </c>
      <c r="E109" s="52" t="str">
        <f t="shared" si="90"/>
        <v>36EPS023</v>
      </c>
      <c r="F109" s="52" t="str">
        <f t="shared" si="91"/>
        <v>36EPS005</v>
      </c>
      <c r="G109" s="52" t="str">
        <f t="shared" si="92"/>
        <v>36EPS040</v>
      </c>
      <c r="H109" s="52" t="str">
        <f t="shared" si="93"/>
        <v>36EPS017</v>
      </c>
      <c r="I109" s="52" t="str">
        <f t="shared" si="94"/>
        <v>36EAS016</v>
      </c>
      <c r="J109" s="292" t="s">
        <v>65</v>
      </c>
      <c r="K109" s="53" t="s">
        <v>237</v>
      </c>
      <c r="L109" s="293">
        <v>36</v>
      </c>
      <c r="M109" s="63">
        <v>0</v>
      </c>
      <c r="N109" s="59">
        <v>0</v>
      </c>
      <c r="O109" s="59">
        <v>0</v>
      </c>
      <c r="P109" s="59">
        <v>5</v>
      </c>
      <c r="Q109" s="59">
        <v>0</v>
      </c>
      <c r="R109" s="59">
        <v>0</v>
      </c>
      <c r="S109" s="59">
        <v>0</v>
      </c>
      <c r="T109" s="59">
        <v>0</v>
      </c>
      <c r="U109" s="249">
        <v>0</v>
      </c>
      <c r="V109" s="286">
        <v>5</v>
      </c>
      <c r="W109" s="63">
        <f t="shared" si="96"/>
        <v>0</v>
      </c>
      <c r="X109" s="59">
        <f t="shared" si="97"/>
        <v>0</v>
      </c>
      <c r="Y109" s="59">
        <f t="shared" si="98"/>
        <v>0</v>
      </c>
      <c r="Z109" s="59">
        <f t="shared" si="99"/>
        <v>0</v>
      </c>
      <c r="AA109" s="59">
        <f t="shared" si="100"/>
        <v>0</v>
      </c>
      <c r="AB109" s="59">
        <f t="shared" si="101"/>
        <v>0</v>
      </c>
      <c r="AC109" s="59">
        <f t="shared" si="102"/>
        <v>0</v>
      </c>
      <c r="AD109" s="59">
        <f t="shared" si="103"/>
        <v>0</v>
      </c>
      <c r="AE109" s="249">
        <f t="shared" si="104"/>
        <v>0</v>
      </c>
      <c r="AF109" s="286">
        <f t="shared" si="65"/>
        <v>0</v>
      </c>
      <c r="AG109" s="116" t="str">
        <f t="shared" si="75"/>
        <v/>
      </c>
      <c r="AH109" s="476"/>
      <c r="AI109" s="478"/>
      <c r="AJ109" s="476"/>
      <c r="AK109" s="477"/>
    </row>
    <row r="110" spans="1:37" ht="15" customHeight="1">
      <c r="A110" s="52" t="str">
        <f t="shared" si="86"/>
        <v>91EPS010</v>
      </c>
      <c r="B110" s="52" t="str">
        <f t="shared" si="87"/>
        <v>91EPS044</v>
      </c>
      <c r="C110" s="52" t="str">
        <f t="shared" si="88"/>
        <v>91EPS002</v>
      </c>
      <c r="D110" s="52" t="str">
        <f t="shared" si="89"/>
        <v>91EPS016</v>
      </c>
      <c r="E110" s="52" t="str">
        <f t="shared" si="90"/>
        <v>91EPS023</v>
      </c>
      <c r="F110" s="52" t="str">
        <f t="shared" si="91"/>
        <v>91EPS005</v>
      </c>
      <c r="G110" s="52" t="str">
        <f t="shared" si="92"/>
        <v>91EPS040</v>
      </c>
      <c r="H110" s="52" t="str">
        <f t="shared" si="93"/>
        <v>91EPS017</v>
      </c>
      <c r="I110" s="52" t="str">
        <f t="shared" si="94"/>
        <v>91EAS016</v>
      </c>
      <c r="J110" s="292" t="s">
        <v>10</v>
      </c>
      <c r="K110" s="53" t="s">
        <v>237</v>
      </c>
      <c r="L110" s="293">
        <v>91</v>
      </c>
      <c r="M110" s="63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59">
        <v>0</v>
      </c>
      <c r="T110" s="59">
        <v>0</v>
      </c>
      <c r="U110" s="249">
        <v>0</v>
      </c>
      <c r="V110" s="286">
        <v>0</v>
      </c>
      <c r="W110" s="63">
        <f t="shared" si="96"/>
        <v>0</v>
      </c>
      <c r="X110" s="59">
        <f t="shared" si="97"/>
        <v>0</v>
      </c>
      <c r="Y110" s="59">
        <f t="shared" si="98"/>
        <v>0</v>
      </c>
      <c r="Z110" s="59">
        <f t="shared" si="99"/>
        <v>0</v>
      </c>
      <c r="AA110" s="59">
        <f t="shared" si="100"/>
        <v>0</v>
      </c>
      <c r="AB110" s="59">
        <f t="shared" si="101"/>
        <v>0</v>
      </c>
      <c r="AC110" s="59">
        <f t="shared" si="102"/>
        <v>0</v>
      </c>
      <c r="AD110" s="59">
        <f t="shared" si="103"/>
        <v>0</v>
      </c>
      <c r="AE110" s="249">
        <f t="shared" si="104"/>
        <v>0</v>
      </c>
      <c r="AF110" s="286">
        <f t="shared" si="65"/>
        <v>0</v>
      </c>
      <c r="AG110" s="116" t="str">
        <f t="shared" si="75"/>
        <v/>
      </c>
      <c r="AH110" s="476"/>
      <c r="AI110" s="478"/>
      <c r="AJ110" s="476"/>
      <c r="AK110" s="477"/>
    </row>
    <row r="111" spans="1:37" ht="15" customHeight="1">
      <c r="A111" s="52" t="str">
        <f t="shared" si="86"/>
        <v>93EPS010</v>
      </c>
      <c r="B111" s="52" t="str">
        <f t="shared" si="87"/>
        <v>93EPS044</v>
      </c>
      <c r="C111" s="52" t="str">
        <f t="shared" si="88"/>
        <v>93EPS002</v>
      </c>
      <c r="D111" s="52" t="str">
        <f t="shared" si="89"/>
        <v>93EPS016</v>
      </c>
      <c r="E111" s="52" t="str">
        <f t="shared" si="90"/>
        <v>93EPS023</v>
      </c>
      <c r="F111" s="52" t="str">
        <f t="shared" si="91"/>
        <v>93EPS005</v>
      </c>
      <c r="G111" s="52" t="str">
        <f t="shared" si="92"/>
        <v>93EPS040</v>
      </c>
      <c r="H111" s="52" t="str">
        <f t="shared" si="93"/>
        <v>93EPS017</v>
      </c>
      <c r="I111" s="52" t="str">
        <f t="shared" si="94"/>
        <v>93EAS016</v>
      </c>
      <c r="J111" s="292" t="s">
        <v>71</v>
      </c>
      <c r="K111" s="53" t="s">
        <v>237</v>
      </c>
      <c r="L111" s="293">
        <v>93</v>
      </c>
      <c r="M111" s="63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249">
        <v>0</v>
      </c>
      <c r="V111" s="286">
        <v>0</v>
      </c>
      <c r="W111" s="63">
        <f t="shared" si="96"/>
        <v>0</v>
      </c>
      <c r="X111" s="59">
        <f t="shared" si="97"/>
        <v>0</v>
      </c>
      <c r="Y111" s="59">
        <f t="shared" si="98"/>
        <v>0</v>
      </c>
      <c r="Z111" s="59">
        <f t="shared" si="99"/>
        <v>0</v>
      </c>
      <c r="AA111" s="59">
        <f t="shared" si="100"/>
        <v>0</v>
      </c>
      <c r="AB111" s="59">
        <f t="shared" si="101"/>
        <v>0</v>
      </c>
      <c r="AC111" s="59">
        <f t="shared" si="102"/>
        <v>0</v>
      </c>
      <c r="AD111" s="59">
        <f t="shared" si="103"/>
        <v>0</v>
      </c>
      <c r="AE111" s="249">
        <f t="shared" si="104"/>
        <v>0</v>
      </c>
      <c r="AF111" s="286">
        <f t="shared" si="65"/>
        <v>0</v>
      </c>
      <c r="AG111" s="116" t="str">
        <f t="shared" si="75"/>
        <v/>
      </c>
      <c r="AH111" s="476"/>
      <c r="AI111" s="478"/>
      <c r="AJ111" s="476"/>
      <c r="AK111" s="477"/>
    </row>
    <row r="112" spans="1:37" ht="15" customHeight="1">
      <c r="A112" s="52" t="str">
        <f t="shared" si="86"/>
        <v>101EPS010</v>
      </c>
      <c r="B112" s="52" t="str">
        <f t="shared" si="87"/>
        <v>101EPS044</v>
      </c>
      <c r="C112" s="52" t="str">
        <f t="shared" si="88"/>
        <v>101EPS002</v>
      </c>
      <c r="D112" s="52" t="str">
        <f t="shared" si="89"/>
        <v>101EPS016</v>
      </c>
      <c r="E112" s="52" t="str">
        <f t="shared" si="90"/>
        <v>101EPS023</v>
      </c>
      <c r="F112" s="52" t="str">
        <f t="shared" si="91"/>
        <v>101EPS005</v>
      </c>
      <c r="G112" s="52" t="str">
        <f t="shared" si="92"/>
        <v>101EPS040</v>
      </c>
      <c r="H112" s="52" t="str">
        <f t="shared" si="93"/>
        <v>101EPS017</v>
      </c>
      <c r="I112" s="52" t="str">
        <f t="shared" si="94"/>
        <v>101EAS016</v>
      </c>
      <c r="J112" s="50" t="s">
        <v>72</v>
      </c>
      <c r="K112" s="53" t="s">
        <v>237</v>
      </c>
      <c r="L112" s="293">
        <v>101</v>
      </c>
      <c r="M112" s="63">
        <v>0</v>
      </c>
      <c r="N112" s="59">
        <v>2</v>
      </c>
      <c r="O112" s="59">
        <v>0</v>
      </c>
      <c r="P112" s="59">
        <v>23</v>
      </c>
      <c r="Q112" s="59">
        <v>0</v>
      </c>
      <c r="R112" s="59">
        <v>0</v>
      </c>
      <c r="S112" s="59">
        <v>0</v>
      </c>
      <c r="T112" s="59">
        <v>0</v>
      </c>
      <c r="U112" s="249">
        <v>0</v>
      </c>
      <c r="V112" s="286">
        <v>25</v>
      </c>
      <c r="W112" s="63">
        <f t="shared" si="96"/>
        <v>0</v>
      </c>
      <c r="X112" s="59">
        <f t="shared" si="97"/>
        <v>0</v>
      </c>
      <c r="Y112" s="59">
        <f t="shared" si="98"/>
        <v>0</v>
      </c>
      <c r="Z112" s="59">
        <f t="shared" si="99"/>
        <v>0</v>
      </c>
      <c r="AA112" s="59">
        <f t="shared" si="100"/>
        <v>0</v>
      </c>
      <c r="AB112" s="59">
        <f t="shared" si="101"/>
        <v>0</v>
      </c>
      <c r="AC112" s="59">
        <f t="shared" si="102"/>
        <v>0</v>
      </c>
      <c r="AD112" s="59">
        <f t="shared" si="103"/>
        <v>0</v>
      </c>
      <c r="AE112" s="249">
        <f t="shared" si="104"/>
        <v>0</v>
      </c>
      <c r="AF112" s="286">
        <f t="shared" si="65"/>
        <v>0</v>
      </c>
      <c r="AG112" s="116" t="str">
        <f t="shared" si="75"/>
        <v/>
      </c>
      <c r="AH112" s="476"/>
      <c r="AI112" s="478"/>
      <c r="AJ112" s="476"/>
      <c r="AK112" s="477"/>
    </row>
    <row r="113" spans="1:37" ht="15" customHeight="1">
      <c r="A113" s="52" t="str">
        <f t="shared" si="86"/>
        <v>145EPS010</v>
      </c>
      <c r="B113" s="52" t="str">
        <f t="shared" si="87"/>
        <v>145EPS044</v>
      </c>
      <c r="C113" s="52" t="str">
        <f t="shared" si="88"/>
        <v>145EPS002</v>
      </c>
      <c r="D113" s="52" t="str">
        <f t="shared" si="89"/>
        <v>145EPS016</v>
      </c>
      <c r="E113" s="52" t="str">
        <f t="shared" si="90"/>
        <v>145EPS023</v>
      </c>
      <c r="F113" s="52" t="str">
        <f t="shared" si="91"/>
        <v>145EPS005</v>
      </c>
      <c r="G113" s="52" t="str">
        <f t="shared" si="92"/>
        <v>145EPS040</v>
      </c>
      <c r="H113" s="52" t="str">
        <f t="shared" si="93"/>
        <v>145EPS017</v>
      </c>
      <c r="I113" s="52" t="str">
        <f t="shared" si="94"/>
        <v>145EAS016</v>
      </c>
      <c r="J113" s="292" t="s">
        <v>12</v>
      </c>
      <c r="K113" s="53" t="s">
        <v>237</v>
      </c>
      <c r="L113" s="293">
        <v>145</v>
      </c>
      <c r="M113" s="63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249">
        <v>0</v>
      </c>
      <c r="V113" s="286">
        <v>0</v>
      </c>
      <c r="W113" s="63">
        <f t="shared" si="96"/>
        <v>0</v>
      </c>
      <c r="X113" s="59">
        <f t="shared" si="97"/>
        <v>0</v>
      </c>
      <c r="Y113" s="59">
        <f t="shared" si="98"/>
        <v>0</v>
      </c>
      <c r="Z113" s="59">
        <f t="shared" si="99"/>
        <v>0</v>
      </c>
      <c r="AA113" s="59">
        <f t="shared" si="100"/>
        <v>0</v>
      </c>
      <c r="AB113" s="59">
        <f t="shared" si="101"/>
        <v>0</v>
      </c>
      <c r="AC113" s="59">
        <f t="shared" si="102"/>
        <v>0</v>
      </c>
      <c r="AD113" s="59">
        <f t="shared" si="103"/>
        <v>0</v>
      </c>
      <c r="AE113" s="249">
        <f t="shared" si="104"/>
        <v>0</v>
      </c>
      <c r="AF113" s="286">
        <f t="shared" si="65"/>
        <v>0</v>
      </c>
      <c r="AG113" s="116" t="str">
        <f t="shared" si="75"/>
        <v/>
      </c>
      <c r="AH113" s="476"/>
      <c r="AI113" s="478"/>
      <c r="AJ113" s="476"/>
      <c r="AK113" s="477"/>
    </row>
    <row r="114" spans="1:37" ht="15" customHeight="1">
      <c r="A114" s="52" t="str">
        <f t="shared" si="86"/>
        <v>209EPS010</v>
      </c>
      <c r="B114" s="52" t="str">
        <f t="shared" si="87"/>
        <v>209EPS044</v>
      </c>
      <c r="C114" s="52" t="str">
        <f t="shared" si="88"/>
        <v>209EPS002</v>
      </c>
      <c r="D114" s="52" t="str">
        <f t="shared" si="89"/>
        <v>209EPS016</v>
      </c>
      <c r="E114" s="52" t="str">
        <f t="shared" si="90"/>
        <v>209EPS023</v>
      </c>
      <c r="F114" s="52" t="str">
        <f t="shared" si="91"/>
        <v>209EPS005</v>
      </c>
      <c r="G114" s="52" t="str">
        <f t="shared" si="92"/>
        <v>209EPS040</v>
      </c>
      <c r="H114" s="52" t="str">
        <f t="shared" si="93"/>
        <v>209EPS017</v>
      </c>
      <c r="I114" s="52" t="str">
        <f t="shared" si="94"/>
        <v>209EAS016</v>
      </c>
      <c r="J114" s="292" t="s">
        <v>78</v>
      </c>
      <c r="K114" s="53" t="s">
        <v>237</v>
      </c>
      <c r="L114" s="293">
        <v>209</v>
      </c>
      <c r="M114" s="63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0</v>
      </c>
      <c r="S114" s="59">
        <v>0</v>
      </c>
      <c r="T114" s="59">
        <v>0</v>
      </c>
      <c r="U114" s="249">
        <v>0</v>
      </c>
      <c r="V114" s="286">
        <v>0</v>
      </c>
      <c r="W114" s="63">
        <f t="shared" si="96"/>
        <v>0</v>
      </c>
      <c r="X114" s="59">
        <f t="shared" si="97"/>
        <v>0</v>
      </c>
      <c r="Y114" s="59">
        <f t="shared" si="98"/>
        <v>0</v>
      </c>
      <c r="Z114" s="59">
        <f t="shared" si="99"/>
        <v>0</v>
      </c>
      <c r="AA114" s="59">
        <f t="shared" si="100"/>
        <v>0</v>
      </c>
      <c r="AB114" s="59">
        <f t="shared" si="101"/>
        <v>0</v>
      </c>
      <c r="AC114" s="59">
        <f t="shared" si="102"/>
        <v>0</v>
      </c>
      <c r="AD114" s="59">
        <f t="shared" si="103"/>
        <v>0</v>
      </c>
      <c r="AE114" s="249">
        <f t="shared" si="104"/>
        <v>0</v>
      </c>
      <c r="AF114" s="286">
        <f t="shared" si="65"/>
        <v>0</v>
      </c>
      <c r="AG114" s="116" t="str">
        <f t="shared" si="75"/>
        <v/>
      </c>
      <c r="AH114" s="476"/>
      <c r="AI114" s="478"/>
      <c r="AJ114" s="476"/>
      <c r="AK114" s="477"/>
    </row>
    <row r="115" spans="1:37" ht="15" customHeight="1">
      <c r="A115" s="52" t="str">
        <f t="shared" si="86"/>
        <v>282EPS010</v>
      </c>
      <c r="B115" s="52" t="str">
        <f t="shared" si="87"/>
        <v>282EPS044</v>
      </c>
      <c r="C115" s="52" t="str">
        <f t="shared" si="88"/>
        <v>282EPS002</v>
      </c>
      <c r="D115" s="52" t="str">
        <f t="shared" si="89"/>
        <v>282EPS016</v>
      </c>
      <c r="E115" s="52" t="str">
        <f t="shared" si="90"/>
        <v>282EPS023</v>
      </c>
      <c r="F115" s="52" t="str">
        <f t="shared" si="91"/>
        <v>282EPS005</v>
      </c>
      <c r="G115" s="52" t="str">
        <f t="shared" si="92"/>
        <v>282EPS040</v>
      </c>
      <c r="H115" s="52" t="str">
        <f t="shared" si="93"/>
        <v>282EPS017</v>
      </c>
      <c r="I115" s="52" t="str">
        <f t="shared" si="94"/>
        <v>282EAS016</v>
      </c>
      <c r="J115" s="292" t="s">
        <v>80</v>
      </c>
      <c r="K115" s="53" t="s">
        <v>237</v>
      </c>
      <c r="L115" s="293">
        <v>282</v>
      </c>
      <c r="M115" s="63">
        <v>0</v>
      </c>
      <c r="N115" s="59">
        <v>0</v>
      </c>
      <c r="O115" s="59">
        <v>0</v>
      </c>
      <c r="P115" s="59">
        <v>15</v>
      </c>
      <c r="Q115" s="59">
        <v>0</v>
      </c>
      <c r="R115" s="59">
        <v>0</v>
      </c>
      <c r="S115" s="59">
        <v>0</v>
      </c>
      <c r="T115" s="59">
        <v>0</v>
      </c>
      <c r="U115" s="249">
        <v>0</v>
      </c>
      <c r="V115" s="286">
        <v>15</v>
      </c>
      <c r="W115" s="63">
        <f t="shared" si="96"/>
        <v>0</v>
      </c>
      <c r="X115" s="59">
        <f t="shared" si="97"/>
        <v>0</v>
      </c>
      <c r="Y115" s="59">
        <f t="shared" si="98"/>
        <v>0</v>
      </c>
      <c r="Z115" s="59">
        <f t="shared" si="99"/>
        <v>0</v>
      </c>
      <c r="AA115" s="59">
        <f t="shared" si="100"/>
        <v>0</v>
      </c>
      <c r="AB115" s="59">
        <f t="shared" si="101"/>
        <v>0</v>
      </c>
      <c r="AC115" s="59">
        <f t="shared" si="102"/>
        <v>0</v>
      </c>
      <c r="AD115" s="59">
        <f t="shared" si="103"/>
        <v>0</v>
      </c>
      <c r="AE115" s="249">
        <f t="shared" si="104"/>
        <v>0</v>
      </c>
      <c r="AF115" s="286">
        <f t="shared" si="65"/>
        <v>0</v>
      </c>
      <c r="AG115" s="116" t="str">
        <f t="shared" si="75"/>
        <v/>
      </c>
      <c r="AH115" s="476"/>
      <c r="AI115" s="478"/>
      <c r="AJ115" s="476"/>
      <c r="AK115" s="477"/>
    </row>
    <row r="116" spans="1:37" ht="15" customHeight="1">
      <c r="A116" s="52" t="str">
        <f t="shared" si="86"/>
        <v>353EPS010</v>
      </c>
      <c r="B116" s="52" t="str">
        <f t="shared" si="87"/>
        <v>353EPS044</v>
      </c>
      <c r="C116" s="52" t="str">
        <f t="shared" si="88"/>
        <v>353EPS002</v>
      </c>
      <c r="D116" s="52" t="str">
        <f t="shared" si="89"/>
        <v>353EPS016</v>
      </c>
      <c r="E116" s="52" t="str">
        <f t="shared" si="90"/>
        <v>353EPS023</v>
      </c>
      <c r="F116" s="52" t="str">
        <f t="shared" si="91"/>
        <v>353EPS005</v>
      </c>
      <c r="G116" s="52" t="str">
        <f t="shared" si="92"/>
        <v>353EPS040</v>
      </c>
      <c r="H116" s="52" t="str">
        <f t="shared" si="93"/>
        <v>353EPS017</v>
      </c>
      <c r="I116" s="52" t="str">
        <f t="shared" si="94"/>
        <v>353EAS016</v>
      </c>
      <c r="J116" s="292" t="s">
        <v>115</v>
      </c>
      <c r="K116" s="53" t="s">
        <v>237</v>
      </c>
      <c r="L116" s="293">
        <v>353</v>
      </c>
      <c r="M116" s="63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0</v>
      </c>
      <c r="U116" s="249">
        <v>0</v>
      </c>
      <c r="V116" s="286">
        <v>0</v>
      </c>
      <c r="W116" s="63">
        <f t="shared" si="96"/>
        <v>0</v>
      </c>
      <c r="X116" s="59">
        <f t="shared" si="97"/>
        <v>0</v>
      </c>
      <c r="Y116" s="59">
        <f t="shared" si="98"/>
        <v>0</v>
      </c>
      <c r="Z116" s="59">
        <f t="shared" si="99"/>
        <v>0</v>
      </c>
      <c r="AA116" s="59">
        <f t="shared" si="100"/>
        <v>0</v>
      </c>
      <c r="AB116" s="59">
        <f t="shared" si="101"/>
        <v>0</v>
      </c>
      <c r="AC116" s="59">
        <f t="shared" si="102"/>
        <v>0</v>
      </c>
      <c r="AD116" s="59">
        <f t="shared" si="103"/>
        <v>0</v>
      </c>
      <c r="AE116" s="249">
        <f t="shared" si="104"/>
        <v>0</v>
      </c>
      <c r="AF116" s="286">
        <f t="shared" si="65"/>
        <v>0</v>
      </c>
      <c r="AG116" s="116" t="str">
        <f t="shared" si="75"/>
        <v/>
      </c>
      <c r="AH116" s="476"/>
      <c r="AI116" s="478"/>
      <c r="AJ116" s="476"/>
      <c r="AK116" s="477"/>
    </row>
    <row r="117" spans="1:37" ht="15" customHeight="1">
      <c r="A117" s="52" t="str">
        <f t="shared" si="86"/>
        <v>364EPS010</v>
      </c>
      <c r="B117" s="52" t="str">
        <f t="shared" si="87"/>
        <v>364EPS044</v>
      </c>
      <c r="C117" s="52" t="str">
        <f t="shared" si="88"/>
        <v>364EPS002</v>
      </c>
      <c r="D117" s="52" t="str">
        <f t="shared" si="89"/>
        <v>364EPS016</v>
      </c>
      <c r="E117" s="52" t="str">
        <f t="shared" si="90"/>
        <v>364EPS023</v>
      </c>
      <c r="F117" s="52" t="str">
        <f t="shared" si="91"/>
        <v>364EPS005</v>
      </c>
      <c r="G117" s="52" t="str">
        <f t="shared" si="92"/>
        <v>364EPS040</v>
      </c>
      <c r="H117" s="52" t="str">
        <f t="shared" si="93"/>
        <v>364EPS017</v>
      </c>
      <c r="I117" s="52" t="str">
        <f t="shared" si="94"/>
        <v>364EAS016</v>
      </c>
      <c r="J117" s="294" t="s">
        <v>18</v>
      </c>
      <c r="K117" s="53" t="s">
        <v>237</v>
      </c>
      <c r="L117" s="293">
        <v>364</v>
      </c>
      <c r="M117" s="63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249">
        <v>0</v>
      </c>
      <c r="V117" s="286">
        <v>0</v>
      </c>
      <c r="W117" s="63">
        <f t="shared" si="96"/>
        <v>0</v>
      </c>
      <c r="X117" s="59">
        <f t="shared" si="97"/>
        <v>0</v>
      </c>
      <c r="Y117" s="59">
        <f t="shared" si="98"/>
        <v>0</v>
      </c>
      <c r="Z117" s="59">
        <f t="shared" si="99"/>
        <v>0</v>
      </c>
      <c r="AA117" s="59">
        <f t="shared" si="100"/>
        <v>0</v>
      </c>
      <c r="AB117" s="59">
        <f t="shared" si="101"/>
        <v>0</v>
      </c>
      <c r="AC117" s="59">
        <f t="shared" si="102"/>
        <v>0</v>
      </c>
      <c r="AD117" s="59">
        <f t="shared" si="103"/>
        <v>0</v>
      </c>
      <c r="AE117" s="249">
        <f t="shared" si="104"/>
        <v>0</v>
      </c>
      <c r="AF117" s="286">
        <f t="shared" si="65"/>
        <v>0</v>
      </c>
      <c r="AG117" s="116" t="str">
        <f t="shared" si="75"/>
        <v/>
      </c>
      <c r="AH117" s="476"/>
      <c r="AI117" s="478"/>
      <c r="AJ117" s="476"/>
      <c r="AK117" s="477"/>
    </row>
    <row r="118" spans="1:37" ht="15" customHeight="1">
      <c r="A118" s="52" t="str">
        <f t="shared" si="86"/>
        <v>368EPS010</v>
      </c>
      <c r="B118" s="52" t="str">
        <f t="shared" si="87"/>
        <v>368EPS044</v>
      </c>
      <c r="C118" s="52" t="str">
        <f t="shared" si="88"/>
        <v>368EPS002</v>
      </c>
      <c r="D118" s="52" t="str">
        <f t="shared" si="89"/>
        <v>368EPS016</v>
      </c>
      <c r="E118" s="52" t="str">
        <f t="shared" si="90"/>
        <v>368EPS023</v>
      </c>
      <c r="F118" s="52" t="str">
        <f t="shared" si="91"/>
        <v>368EPS005</v>
      </c>
      <c r="G118" s="52" t="str">
        <f t="shared" si="92"/>
        <v>368EPS040</v>
      </c>
      <c r="H118" s="52" t="str">
        <f t="shared" si="93"/>
        <v>368EPS017</v>
      </c>
      <c r="I118" s="52" t="str">
        <f t="shared" si="94"/>
        <v>368EAS016</v>
      </c>
      <c r="J118" s="292" t="s">
        <v>111</v>
      </c>
      <c r="K118" s="53" t="s">
        <v>237</v>
      </c>
      <c r="L118" s="293">
        <v>368</v>
      </c>
      <c r="M118" s="63">
        <v>0</v>
      </c>
      <c r="N118" s="59">
        <v>0</v>
      </c>
      <c r="O118" s="59">
        <v>0</v>
      </c>
      <c r="P118" s="59">
        <v>22</v>
      </c>
      <c r="Q118" s="59">
        <v>0</v>
      </c>
      <c r="R118" s="59">
        <v>0</v>
      </c>
      <c r="S118" s="59">
        <v>0</v>
      </c>
      <c r="T118" s="59">
        <v>0</v>
      </c>
      <c r="U118" s="249">
        <v>0</v>
      </c>
      <c r="V118" s="286">
        <v>22</v>
      </c>
      <c r="W118" s="63">
        <f t="shared" si="96"/>
        <v>0</v>
      </c>
      <c r="X118" s="59">
        <f t="shared" si="97"/>
        <v>0</v>
      </c>
      <c r="Y118" s="59">
        <f t="shared" si="98"/>
        <v>0</v>
      </c>
      <c r="Z118" s="59">
        <f t="shared" si="99"/>
        <v>0</v>
      </c>
      <c r="AA118" s="59">
        <f t="shared" si="100"/>
        <v>0</v>
      </c>
      <c r="AB118" s="59">
        <f t="shared" si="101"/>
        <v>0</v>
      </c>
      <c r="AC118" s="59">
        <f t="shared" si="102"/>
        <v>0</v>
      </c>
      <c r="AD118" s="59">
        <f t="shared" si="103"/>
        <v>0</v>
      </c>
      <c r="AE118" s="249">
        <f t="shared" si="104"/>
        <v>0</v>
      </c>
      <c r="AF118" s="286">
        <f t="shared" si="65"/>
        <v>0</v>
      </c>
      <c r="AG118" s="116" t="str">
        <f t="shared" si="75"/>
        <v/>
      </c>
      <c r="AH118" s="476"/>
      <c r="AI118" s="478"/>
      <c r="AJ118" s="476"/>
      <c r="AK118" s="477"/>
    </row>
    <row r="119" spans="1:37" ht="15" customHeight="1">
      <c r="A119" s="52" t="str">
        <f t="shared" si="86"/>
        <v>390EPS010</v>
      </c>
      <c r="B119" s="52" t="str">
        <f t="shared" si="87"/>
        <v>390EPS044</v>
      </c>
      <c r="C119" s="52" t="str">
        <f t="shared" si="88"/>
        <v>390EPS002</v>
      </c>
      <c r="D119" s="52" t="str">
        <f t="shared" si="89"/>
        <v>390EPS016</v>
      </c>
      <c r="E119" s="52" t="str">
        <f t="shared" si="90"/>
        <v>390EPS023</v>
      </c>
      <c r="F119" s="52" t="str">
        <f t="shared" si="91"/>
        <v>390EPS005</v>
      </c>
      <c r="G119" s="52" t="str">
        <f t="shared" si="92"/>
        <v>390EPS040</v>
      </c>
      <c r="H119" s="52" t="str">
        <f t="shared" si="93"/>
        <v>390EPS017</v>
      </c>
      <c r="I119" s="52" t="str">
        <f t="shared" si="94"/>
        <v>390EAS016</v>
      </c>
      <c r="J119" s="294" t="s">
        <v>19</v>
      </c>
      <c r="K119" s="53" t="s">
        <v>237</v>
      </c>
      <c r="L119" s="293">
        <v>390</v>
      </c>
      <c r="M119" s="63">
        <v>0</v>
      </c>
      <c r="N119" s="59">
        <v>0</v>
      </c>
      <c r="O119" s="59">
        <v>0</v>
      </c>
      <c r="P119" s="59">
        <v>5</v>
      </c>
      <c r="Q119" s="59">
        <v>0</v>
      </c>
      <c r="R119" s="59">
        <v>0</v>
      </c>
      <c r="S119" s="59">
        <v>0</v>
      </c>
      <c r="T119" s="59">
        <v>0</v>
      </c>
      <c r="U119" s="249">
        <v>0</v>
      </c>
      <c r="V119" s="286">
        <v>5</v>
      </c>
      <c r="W119" s="63">
        <f t="shared" si="96"/>
        <v>0</v>
      </c>
      <c r="X119" s="59">
        <f t="shared" si="97"/>
        <v>0</v>
      </c>
      <c r="Y119" s="59">
        <f t="shared" si="98"/>
        <v>0</v>
      </c>
      <c r="Z119" s="59">
        <f t="shared" si="99"/>
        <v>0</v>
      </c>
      <c r="AA119" s="59">
        <f t="shared" si="100"/>
        <v>0</v>
      </c>
      <c r="AB119" s="59">
        <f t="shared" si="101"/>
        <v>0</v>
      </c>
      <c r="AC119" s="59">
        <f t="shared" si="102"/>
        <v>0</v>
      </c>
      <c r="AD119" s="59">
        <f t="shared" si="103"/>
        <v>0</v>
      </c>
      <c r="AE119" s="249">
        <f t="shared" si="104"/>
        <v>0</v>
      </c>
      <c r="AF119" s="286">
        <f t="shared" si="65"/>
        <v>0</v>
      </c>
      <c r="AG119" s="116" t="str">
        <f t="shared" si="75"/>
        <v/>
      </c>
      <c r="AH119" s="476"/>
      <c r="AI119" s="478"/>
      <c r="AJ119" s="476"/>
      <c r="AK119" s="477"/>
    </row>
    <row r="120" spans="1:37" ht="15" customHeight="1">
      <c r="A120" s="52" t="str">
        <f t="shared" si="86"/>
        <v>467EPS010</v>
      </c>
      <c r="B120" s="52" t="str">
        <f t="shared" si="87"/>
        <v>467EPS044</v>
      </c>
      <c r="C120" s="52" t="str">
        <f t="shared" si="88"/>
        <v>467EPS002</v>
      </c>
      <c r="D120" s="52" t="str">
        <f t="shared" si="89"/>
        <v>467EPS016</v>
      </c>
      <c r="E120" s="52" t="str">
        <f t="shared" si="90"/>
        <v>467EPS023</v>
      </c>
      <c r="F120" s="52" t="str">
        <f t="shared" si="91"/>
        <v>467EPS005</v>
      </c>
      <c r="G120" s="52" t="str">
        <f t="shared" si="92"/>
        <v>467EPS040</v>
      </c>
      <c r="H120" s="52" t="str">
        <f t="shared" si="93"/>
        <v>467EPS017</v>
      </c>
      <c r="I120" s="52" t="str">
        <f t="shared" si="94"/>
        <v>467EAS016</v>
      </c>
      <c r="J120" s="292" t="s">
        <v>86</v>
      </c>
      <c r="K120" s="53" t="s">
        <v>237</v>
      </c>
      <c r="L120" s="293">
        <v>467</v>
      </c>
      <c r="M120" s="63">
        <v>0</v>
      </c>
      <c r="N120" s="59">
        <v>0</v>
      </c>
      <c r="O120" s="59">
        <v>0</v>
      </c>
      <c r="P120" s="59">
        <v>0</v>
      </c>
      <c r="Q120" s="59">
        <v>0</v>
      </c>
      <c r="R120" s="59">
        <v>0</v>
      </c>
      <c r="S120" s="59">
        <v>0</v>
      </c>
      <c r="T120" s="59">
        <v>0</v>
      </c>
      <c r="U120" s="249">
        <v>0</v>
      </c>
      <c r="V120" s="286">
        <v>0</v>
      </c>
      <c r="W120" s="63">
        <f t="shared" si="96"/>
        <v>0</v>
      </c>
      <c r="X120" s="59">
        <f t="shared" si="97"/>
        <v>0</v>
      </c>
      <c r="Y120" s="59">
        <f t="shared" si="98"/>
        <v>0</v>
      </c>
      <c r="Z120" s="59">
        <f t="shared" si="99"/>
        <v>0</v>
      </c>
      <c r="AA120" s="59">
        <f t="shared" si="100"/>
        <v>0</v>
      </c>
      <c r="AB120" s="59">
        <f t="shared" si="101"/>
        <v>0</v>
      </c>
      <c r="AC120" s="59">
        <f t="shared" si="102"/>
        <v>0</v>
      </c>
      <c r="AD120" s="59">
        <f t="shared" si="103"/>
        <v>0</v>
      </c>
      <c r="AE120" s="249">
        <f t="shared" si="104"/>
        <v>0</v>
      </c>
      <c r="AF120" s="286">
        <f t="shared" si="65"/>
        <v>0</v>
      </c>
      <c r="AG120" s="116" t="str">
        <f t="shared" si="75"/>
        <v/>
      </c>
      <c r="AH120" s="476"/>
      <c r="AI120" s="478"/>
      <c r="AJ120" s="476"/>
      <c r="AK120" s="477"/>
    </row>
    <row r="121" spans="1:37" ht="15" customHeight="1">
      <c r="A121" s="52" t="str">
        <f t="shared" si="86"/>
        <v>576EPS010</v>
      </c>
      <c r="B121" s="52" t="str">
        <f t="shared" si="87"/>
        <v>576EPS044</v>
      </c>
      <c r="C121" s="52" t="str">
        <f t="shared" si="88"/>
        <v>576EPS002</v>
      </c>
      <c r="D121" s="52" t="str">
        <f t="shared" si="89"/>
        <v>576EPS016</v>
      </c>
      <c r="E121" s="52" t="str">
        <f t="shared" si="90"/>
        <v>576EPS023</v>
      </c>
      <c r="F121" s="52" t="str">
        <f t="shared" si="91"/>
        <v>576EPS005</v>
      </c>
      <c r="G121" s="52" t="str">
        <f t="shared" si="92"/>
        <v>576EPS040</v>
      </c>
      <c r="H121" s="52" t="str">
        <f t="shared" si="93"/>
        <v>576EPS017</v>
      </c>
      <c r="I121" s="52" t="str">
        <f t="shared" si="94"/>
        <v>576EAS016</v>
      </c>
      <c r="J121" s="294" t="s">
        <v>90</v>
      </c>
      <c r="K121" s="53" t="s">
        <v>237</v>
      </c>
      <c r="L121" s="293">
        <v>576</v>
      </c>
      <c r="M121" s="63">
        <v>0</v>
      </c>
      <c r="N121" s="59">
        <v>0</v>
      </c>
      <c r="O121" s="59">
        <v>0</v>
      </c>
      <c r="P121" s="59">
        <v>8</v>
      </c>
      <c r="Q121" s="59">
        <v>0</v>
      </c>
      <c r="R121" s="59">
        <v>0</v>
      </c>
      <c r="S121" s="59">
        <v>0</v>
      </c>
      <c r="T121" s="59">
        <v>0</v>
      </c>
      <c r="U121" s="249">
        <v>0</v>
      </c>
      <c r="V121" s="286">
        <v>8</v>
      </c>
      <c r="W121" s="63">
        <f t="shared" si="96"/>
        <v>0</v>
      </c>
      <c r="X121" s="59">
        <f t="shared" si="97"/>
        <v>0</v>
      </c>
      <c r="Y121" s="59">
        <f t="shared" si="98"/>
        <v>0</v>
      </c>
      <c r="Z121" s="59">
        <f t="shared" si="99"/>
        <v>0</v>
      </c>
      <c r="AA121" s="59">
        <f t="shared" si="100"/>
        <v>0</v>
      </c>
      <c r="AB121" s="59">
        <f t="shared" si="101"/>
        <v>0</v>
      </c>
      <c r="AC121" s="59">
        <f t="shared" si="102"/>
        <v>0</v>
      </c>
      <c r="AD121" s="59">
        <f t="shared" si="103"/>
        <v>0</v>
      </c>
      <c r="AE121" s="249">
        <f t="shared" si="104"/>
        <v>0</v>
      </c>
      <c r="AF121" s="286">
        <f t="shared" si="65"/>
        <v>0</v>
      </c>
      <c r="AG121" s="116" t="str">
        <f t="shared" si="75"/>
        <v/>
      </c>
      <c r="AH121" s="476"/>
      <c r="AI121" s="478"/>
      <c r="AJ121" s="476"/>
      <c r="AK121" s="477"/>
    </row>
    <row r="122" spans="1:37" ht="15" customHeight="1">
      <c r="A122" s="52" t="str">
        <f t="shared" si="86"/>
        <v>642EPS010</v>
      </c>
      <c r="B122" s="52" t="str">
        <f t="shared" si="87"/>
        <v>642EPS044</v>
      </c>
      <c r="C122" s="52" t="str">
        <f t="shared" si="88"/>
        <v>642EPS002</v>
      </c>
      <c r="D122" s="52" t="str">
        <f t="shared" si="89"/>
        <v>642EPS016</v>
      </c>
      <c r="E122" s="52" t="str">
        <f t="shared" si="90"/>
        <v>642EPS023</v>
      </c>
      <c r="F122" s="52" t="str">
        <f t="shared" si="91"/>
        <v>642EPS005</v>
      </c>
      <c r="G122" s="52" t="str">
        <f t="shared" si="92"/>
        <v>642EPS040</v>
      </c>
      <c r="H122" s="52" t="str">
        <f t="shared" si="93"/>
        <v>642EPS017</v>
      </c>
      <c r="I122" s="52" t="str">
        <f t="shared" si="94"/>
        <v>642EAS016</v>
      </c>
      <c r="J122" s="294" t="s">
        <v>24</v>
      </c>
      <c r="K122" s="53" t="s">
        <v>237</v>
      </c>
      <c r="L122" s="293">
        <v>642</v>
      </c>
      <c r="M122" s="63">
        <v>0</v>
      </c>
      <c r="N122" s="59">
        <v>0</v>
      </c>
      <c r="O122" s="59">
        <v>0</v>
      </c>
      <c r="P122" s="59">
        <v>13</v>
      </c>
      <c r="Q122" s="59">
        <v>0</v>
      </c>
      <c r="R122" s="59">
        <v>0</v>
      </c>
      <c r="S122" s="59">
        <v>0</v>
      </c>
      <c r="T122" s="59">
        <v>0</v>
      </c>
      <c r="U122" s="249">
        <v>0</v>
      </c>
      <c r="V122" s="286">
        <v>13</v>
      </c>
      <c r="W122" s="63">
        <f t="shared" si="96"/>
        <v>0</v>
      </c>
      <c r="X122" s="59">
        <f t="shared" si="97"/>
        <v>0</v>
      </c>
      <c r="Y122" s="59">
        <f t="shared" si="98"/>
        <v>0</v>
      </c>
      <c r="Z122" s="59">
        <f t="shared" si="99"/>
        <v>0</v>
      </c>
      <c r="AA122" s="59">
        <f t="shared" si="100"/>
        <v>0</v>
      </c>
      <c r="AB122" s="59">
        <f t="shared" si="101"/>
        <v>0</v>
      </c>
      <c r="AC122" s="59">
        <f t="shared" si="102"/>
        <v>0</v>
      </c>
      <c r="AD122" s="59">
        <f t="shared" si="103"/>
        <v>0</v>
      </c>
      <c r="AE122" s="249">
        <f t="shared" si="104"/>
        <v>0</v>
      </c>
      <c r="AF122" s="286">
        <f t="shared" si="65"/>
        <v>0</v>
      </c>
      <c r="AG122" s="116" t="str">
        <f t="shared" si="75"/>
        <v/>
      </c>
      <c r="AH122" s="476"/>
      <c r="AI122" s="478"/>
      <c r="AJ122" s="476"/>
      <c r="AK122" s="477"/>
    </row>
    <row r="123" spans="1:37" ht="15" customHeight="1">
      <c r="A123" s="52" t="str">
        <f t="shared" si="86"/>
        <v>679EPS010</v>
      </c>
      <c r="B123" s="52" t="str">
        <f t="shared" si="87"/>
        <v>679EPS044</v>
      </c>
      <c r="C123" s="52" t="str">
        <f t="shared" si="88"/>
        <v>679EPS002</v>
      </c>
      <c r="D123" s="52" t="str">
        <f t="shared" si="89"/>
        <v>679EPS016</v>
      </c>
      <c r="E123" s="52" t="str">
        <f t="shared" si="90"/>
        <v>679EPS023</v>
      </c>
      <c r="F123" s="52" t="str">
        <f t="shared" si="91"/>
        <v>679EPS005</v>
      </c>
      <c r="G123" s="52" t="str">
        <f t="shared" si="92"/>
        <v>679EPS040</v>
      </c>
      <c r="H123" s="52" t="str">
        <f t="shared" si="93"/>
        <v>679EPS017</v>
      </c>
      <c r="I123" s="52" t="str">
        <f t="shared" si="94"/>
        <v>679EAS016</v>
      </c>
      <c r="J123" s="294" t="s">
        <v>25</v>
      </c>
      <c r="K123" s="53" t="s">
        <v>237</v>
      </c>
      <c r="L123" s="293">
        <v>679</v>
      </c>
      <c r="M123" s="63">
        <v>0</v>
      </c>
      <c r="N123" s="59">
        <v>0</v>
      </c>
      <c r="O123" s="59">
        <v>0</v>
      </c>
      <c r="P123" s="59">
        <v>8</v>
      </c>
      <c r="Q123" s="59">
        <v>0</v>
      </c>
      <c r="R123" s="59">
        <v>0</v>
      </c>
      <c r="S123" s="59">
        <v>0</v>
      </c>
      <c r="T123" s="59">
        <v>0</v>
      </c>
      <c r="U123" s="249">
        <v>0</v>
      </c>
      <c r="V123" s="286">
        <v>8</v>
      </c>
      <c r="W123" s="63">
        <f t="shared" si="96"/>
        <v>0</v>
      </c>
      <c r="X123" s="59">
        <f t="shared" si="97"/>
        <v>0</v>
      </c>
      <c r="Y123" s="59">
        <f t="shared" si="98"/>
        <v>0</v>
      </c>
      <c r="Z123" s="59">
        <f t="shared" si="99"/>
        <v>0</v>
      </c>
      <c r="AA123" s="59">
        <f t="shared" si="100"/>
        <v>0</v>
      </c>
      <c r="AB123" s="59">
        <f t="shared" si="101"/>
        <v>0</v>
      </c>
      <c r="AC123" s="59">
        <f t="shared" si="102"/>
        <v>0</v>
      </c>
      <c r="AD123" s="59">
        <f t="shared" si="103"/>
        <v>0</v>
      </c>
      <c r="AE123" s="249">
        <f t="shared" si="104"/>
        <v>0</v>
      </c>
      <c r="AF123" s="286">
        <f t="shared" si="65"/>
        <v>0</v>
      </c>
      <c r="AG123" s="116" t="str">
        <f t="shared" si="75"/>
        <v/>
      </c>
      <c r="AH123" s="476"/>
      <c r="AI123" s="478"/>
      <c r="AJ123" s="476"/>
      <c r="AK123" s="477"/>
    </row>
    <row r="124" spans="1:37" ht="15" customHeight="1">
      <c r="A124" s="52" t="str">
        <f t="shared" si="86"/>
        <v>789EPS010</v>
      </c>
      <c r="B124" s="52" t="str">
        <f t="shared" si="87"/>
        <v>789EPS044</v>
      </c>
      <c r="C124" s="52" t="str">
        <f t="shared" si="88"/>
        <v>789EPS002</v>
      </c>
      <c r="D124" s="52" t="str">
        <f t="shared" si="89"/>
        <v>789EPS016</v>
      </c>
      <c r="E124" s="52" t="str">
        <f t="shared" si="90"/>
        <v>789EPS023</v>
      </c>
      <c r="F124" s="52" t="str">
        <f t="shared" si="91"/>
        <v>789EPS005</v>
      </c>
      <c r="G124" s="52" t="str">
        <f t="shared" si="92"/>
        <v>789EPS040</v>
      </c>
      <c r="H124" s="52" t="str">
        <f t="shared" si="93"/>
        <v>789EPS017</v>
      </c>
      <c r="I124" s="52" t="str">
        <f t="shared" si="94"/>
        <v>789EAS016</v>
      </c>
      <c r="J124" s="292" t="s">
        <v>116</v>
      </c>
      <c r="K124" s="53" t="s">
        <v>237</v>
      </c>
      <c r="L124" s="293">
        <v>789</v>
      </c>
      <c r="M124" s="63">
        <v>0</v>
      </c>
      <c r="N124" s="59">
        <v>0</v>
      </c>
      <c r="O124" s="59">
        <v>0</v>
      </c>
      <c r="P124" s="59">
        <v>22</v>
      </c>
      <c r="Q124" s="59">
        <v>0</v>
      </c>
      <c r="R124" s="59">
        <v>0</v>
      </c>
      <c r="S124" s="59">
        <v>0</v>
      </c>
      <c r="T124" s="59">
        <v>0</v>
      </c>
      <c r="U124" s="249">
        <v>0</v>
      </c>
      <c r="V124" s="286">
        <v>22</v>
      </c>
      <c r="W124" s="63">
        <f t="shared" si="96"/>
        <v>0</v>
      </c>
      <c r="X124" s="59">
        <f t="shared" si="97"/>
        <v>0</v>
      </c>
      <c r="Y124" s="59">
        <f t="shared" si="98"/>
        <v>0</v>
      </c>
      <c r="Z124" s="59">
        <f t="shared" si="99"/>
        <v>0</v>
      </c>
      <c r="AA124" s="59">
        <f t="shared" si="100"/>
        <v>0</v>
      </c>
      <c r="AB124" s="59">
        <f t="shared" si="101"/>
        <v>0</v>
      </c>
      <c r="AC124" s="59">
        <f t="shared" si="102"/>
        <v>0</v>
      </c>
      <c r="AD124" s="59">
        <f t="shared" si="103"/>
        <v>0</v>
      </c>
      <c r="AE124" s="249">
        <f t="shared" si="104"/>
        <v>0</v>
      </c>
      <c r="AF124" s="286">
        <f t="shared" si="65"/>
        <v>0</v>
      </c>
      <c r="AG124" s="116" t="str">
        <f t="shared" si="75"/>
        <v/>
      </c>
      <c r="AH124" s="476"/>
      <c r="AI124" s="478"/>
      <c r="AJ124" s="476"/>
      <c r="AK124" s="477"/>
    </row>
    <row r="125" spans="1:37" ht="15" customHeight="1">
      <c r="A125" s="52" t="str">
        <f t="shared" si="86"/>
        <v>792EPS010</v>
      </c>
      <c r="B125" s="52" t="str">
        <f t="shared" si="87"/>
        <v>792EPS044</v>
      </c>
      <c r="C125" s="52" t="str">
        <f t="shared" si="88"/>
        <v>792EPS002</v>
      </c>
      <c r="D125" s="52" t="str">
        <f t="shared" si="89"/>
        <v>792EPS016</v>
      </c>
      <c r="E125" s="52" t="str">
        <f t="shared" si="90"/>
        <v>792EPS023</v>
      </c>
      <c r="F125" s="52" t="str">
        <f t="shared" si="91"/>
        <v>792EPS005</v>
      </c>
      <c r="G125" s="52" t="str">
        <f t="shared" si="92"/>
        <v>792EPS040</v>
      </c>
      <c r="H125" s="52" t="str">
        <f t="shared" si="93"/>
        <v>792EPS017</v>
      </c>
      <c r="I125" s="52" t="str">
        <f t="shared" si="94"/>
        <v>792EAS016</v>
      </c>
      <c r="J125" s="292" t="s">
        <v>113</v>
      </c>
      <c r="K125" s="53" t="s">
        <v>237</v>
      </c>
      <c r="L125" s="293">
        <v>792</v>
      </c>
      <c r="M125" s="63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249">
        <v>0</v>
      </c>
      <c r="V125" s="286">
        <v>0</v>
      </c>
      <c r="W125" s="63">
        <f t="shared" si="96"/>
        <v>0</v>
      </c>
      <c r="X125" s="59">
        <f t="shared" si="97"/>
        <v>0</v>
      </c>
      <c r="Y125" s="59">
        <f t="shared" si="98"/>
        <v>0</v>
      </c>
      <c r="Z125" s="59">
        <f t="shared" si="99"/>
        <v>0</v>
      </c>
      <c r="AA125" s="59">
        <f t="shared" si="100"/>
        <v>0</v>
      </c>
      <c r="AB125" s="59">
        <f t="shared" si="101"/>
        <v>0</v>
      </c>
      <c r="AC125" s="59">
        <f t="shared" si="102"/>
        <v>0</v>
      </c>
      <c r="AD125" s="59">
        <f t="shared" si="103"/>
        <v>0</v>
      </c>
      <c r="AE125" s="249">
        <f t="shared" si="104"/>
        <v>0</v>
      </c>
      <c r="AF125" s="286">
        <f t="shared" si="65"/>
        <v>0</v>
      </c>
      <c r="AG125" s="116" t="str">
        <f t="shared" si="75"/>
        <v/>
      </c>
      <c r="AH125" s="476"/>
      <c r="AI125" s="478"/>
      <c r="AJ125" s="476"/>
      <c r="AK125" s="477"/>
    </row>
    <row r="126" spans="1:37" ht="15" customHeight="1">
      <c r="A126" s="52" t="str">
        <f t="shared" si="86"/>
        <v>809EPS010</v>
      </c>
      <c r="B126" s="52" t="str">
        <f t="shared" si="87"/>
        <v>809EPS044</v>
      </c>
      <c r="C126" s="52" t="str">
        <f t="shared" si="88"/>
        <v>809EPS002</v>
      </c>
      <c r="D126" s="52" t="str">
        <f t="shared" si="89"/>
        <v>809EPS016</v>
      </c>
      <c r="E126" s="52" t="str">
        <f t="shared" si="90"/>
        <v>809EPS023</v>
      </c>
      <c r="F126" s="52" t="str">
        <f t="shared" si="91"/>
        <v>809EPS005</v>
      </c>
      <c r="G126" s="52" t="str">
        <f t="shared" si="92"/>
        <v>809EPS040</v>
      </c>
      <c r="H126" s="52" t="str">
        <f t="shared" si="93"/>
        <v>809EPS017</v>
      </c>
      <c r="I126" s="52" t="str">
        <f t="shared" si="94"/>
        <v>809EAS016</v>
      </c>
      <c r="J126" s="292" t="s">
        <v>100</v>
      </c>
      <c r="K126" s="53" t="s">
        <v>237</v>
      </c>
      <c r="L126" s="293">
        <v>809</v>
      </c>
      <c r="M126" s="63">
        <v>0</v>
      </c>
      <c r="N126" s="59">
        <v>0</v>
      </c>
      <c r="O126" s="59">
        <v>0</v>
      </c>
      <c r="P126" s="59">
        <v>5</v>
      </c>
      <c r="Q126" s="59">
        <v>0</v>
      </c>
      <c r="R126" s="59">
        <v>0</v>
      </c>
      <c r="S126" s="59">
        <v>0</v>
      </c>
      <c r="T126" s="59">
        <v>0</v>
      </c>
      <c r="U126" s="249">
        <v>0</v>
      </c>
      <c r="V126" s="286">
        <v>5</v>
      </c>
      <c r="W126" s="63">
        <f t="shared" si="96"/>
        <v>0</v>
      </c>
      <c r="X126" s="59">
        <f t="shared" si="97"/>
        <v>0</v>
      </c>
      <c r="Y126" s="59">
        <f t="shared" si="98"/>
        <v>0</v>
      </c>
      <c r="Z126" s="59">
        <f t="shared" si="99"/>
        <v>0</v>
      </c>
      <c r="AA126" s="59">
        <f t="shared" si="100"/>
        <v>0</v>
      </c>
      <c r="AB126" s="59">
        <f t="shared" si="101"/>
        <v>0</v>
      </c>
      <c r="AC126" s="59">
        <f t="shared" si="102"/>
        <v>0</v>
      </c>
      <c r="AD126" s="59">
        <f t="shared" si="103"/>
        <v>0</v>
      </c>
      <c r="AE126" s="249">
        <f t="shared" si="104"/>
        <v>0</v>
      </c>
      <c r="AF126" s="286">
        <f t="shared" si="65"/>
        <v>0</v>
      </c>
      <c r="AG126" s="116" t="str">
        <f t="shared" si="75"/>
        <v/>
      </c>
      <c r="AH126" s="476"/>
      <c r="AI126" s="478"/>
      <c r="AJ126" s="476"/>
      <c r="AK126" s="477"/>
    </row>
    <row r="127" spans="1:37" ht="15" customHeight="1">
      <c r="A127" s="52" t="str">
        <f t="shared" si="86"/>
        <v>847EPS010</v>
      </c>
      <c r="B127" s="52" t="str">
        <f t="shared" si="87"/>
        <v>847EPS044</v>
      </c>
      <c r="C127" s="52" t="str">
        <f t="shared" si="88"/>
        <v>847EPS002</v>
      </c>
      <c r="D127" s="52" t="str">
        <f t="shared" si="89"/>
        <v>847EPS016</v>
      </c>
      <c r="E127" s="52" t="str">
        <f t="shared" si="90"/>
        <v>847EPS023</v>
      </c>
      <c r="F127" s="52" t="str">
        <f t="shared" si="91"/>
        <v>847EPS005</v>
      </c>
      <c r="G127" s="52" t="str">
        <f t="shared" si="92"/>
        <v>847EPS040</v>
      </c>
      <c r="H127" s="52" t="str">
        <f t="shared" si="93"/>
        <v>847EPS017</v>
      </c>
      <c r="I127" s="52" t="str">
        <f t="shared" si="94"/>
        <v>847EAS016</v>
      </c>
      <c r="J127" s="294" t="s">
        <v>102</v>
      </c>
      <c r="K127" s="53" t="s">
        <v>237</v>
      </c>
      <c r="L127" s="293">
        <v>847</v>
      </c>
      <c r="M127" s="63">
        <v>0</v>
      </c>
      <c r="N127" s="59">
        <v>1</v>
      </c>
      <c r="O127" s="59">
        <v>0</v>
      </c>
      <c r="P127" s="59">
        <v>7</v>
      </c>
      <c r="Q127" s="59">
        <v>0</v>
      </c>
      <c r="R127" s="59">
        <v>0</v>
      </c>
      <c r="S127" s="59">
        <v>0</v>
      </c>
      <c r="T127" s="59">
        <v>0</v>
      </c>
      <c r="U127" s="249">
        <v>0</v>
      </c>
      <c r="V127" s="286">
        <v>8</v>
      </c>
      <c r="W127" s="63">
        <f t="shared" si="96"/>
        <v>0</v>
      </c>
      <c r="X127" s="59">
        <f t="shared" si="97"/>
        <v>0</v>
      </c>
      <c r="Y127" s="59">
        <f t="shared" si="98"/>
        <v>0</v>
      </c>
      <c r="Z127" s="59">
        <f t="shared" si="99"/>
        <v>0</v>
      </c>
      <c r="AA127" s="59">
        <f t="shared" si="100"/>
        <v>0</v>
      </c>
      <c r="AB127" s="59">
        <f t="shared" si="101"/>
        <v>0</v>
      </c>
      <c r="AC127" s="59">
        <f t="shared" si="102"/>
        <v>0</v>
      </c>
      <c r="AD127" s="59">
        <f t="shared" si="103"/>
        <v>0</v>
      </c>
      <c r="AE127" s="249">
        <f t="shared" si="104"/>
        <v>0</v>
      </c>
      <c r="AF127" s="286">
        <f t="shared" si="65"/>
        <v>0</v>
      </c>
      <c r="AG127" s="116" t="str">
        <f t="shared" si="75"/>
        <v/>
      </c>
      <c r="AH127" s="476"/>
      <c r="AI127" s="478"/>
      <c r="AJ127" s="476"/>
      <c r="AK127" s="477"/>
    </row>
    <row r="128" spans="1:37" ht="15" customHeight="1">
      <c r="A128" s="52" t="str">
        <f t="shared" si="86"/>
        <v>856EPS010</v>
      </c>
      <c r="B128" s="52" t="str">
        <f t="shared" si="87"/>
        <v>856EPS044</v>
      </c>
      <c r="C128" s="52" t="str">
        <f t="shared" si="88"/>
        <v>856EPS002</v>
      </c>
      <c r="D128" s="52" t="str">
        <f t="shared" si="89"/>
        <v>856EPS016</v>
      </c>
      <c r="E128" s="52" t="str">
        <f t="shared" si="90"/>
        <v>856EPS023</v>
      </c>
      <c r="F128" s="52" t="str">
        <f t="shared" si="91"/>
        <v>856EPS005</v>
      </c>
      <c r="G128" s="52" t="str">
        <f t="shared" si="92"/>
        <v>856EPS040</v>
      </c>
      <c r="H128" s="52" t="str">
        <f t="shared" si="93"/>
        <v>856EPS017</v>
      </c>
      <c r="I128" s="52" t="str">
        <f t="shared" si="94"/>
        <v>856EAS016</v>
      </c>
      <c r="J128" s="294" t="s">
        <v>104</v>
      </c>
      <c r="K128" s="53" t="s">
        <v>237</v>
      </c>
      <c r="L128" s="293">
        <v>856</v>
      </c>
      <c r="M128" s="63">
        <v>0</v>
      </c>
      <c r="N128" s="59">
        <v>1</v>
      </c>
      <c r="O128" s="59">
        <v>0</v>
      </c>
      <c r="P128" s="59">
        <v>0</v>
      </c>
      <c r="Q128" s="59">
        <v>0</v>
      </c>
      <c r="R128" s="59">
        <v>0</v>
      </c>
      <c r="S128" s="59">
        <v>0</v>
      </c>
      <c r="T128" s="59">
        <v>0</v>
      </c>
      <c r="U128" s="249">
        <v>0</v>
      </c>
      <c r="V128" s="286">
        <v>1</v>
      </c>
      <c r="W128" s="63">
        <f t="shared" si="96"/>
        <v>0</v>
      </c>
      <c r="X128" s="59">
        <f t="shared" si="97"/>
        <v>0</v>
      </c>
      <c r="Y128" s="59">
        <f t="shared" si="98"/>
        <v>0</v>
      </c>
      <c r="Z128" s="59">
        <f t="shared" si="99"/>
        <v>0</v>
      </c>
      <c r="AA128" s="59">
        <f t="shared" si="100"/>
        <v>0</v>
      </c>
      <c r="AB128" s="59">
        <f t="shared" si="101"/>
        <v>0</v>
      </c>
      <c r="AC128" s="59">
        <f t="shared" si="102"/>
        <v>0</v>
      </c>
      <c r="AD128" s="59">
        <f t="shared" si="103"/>
        <v>0</v>
      </c>
      <c r="AE128" s="249">
        <f t="shared" si="104"/>
        <v>0</v>
      </c>
      <c r="AF128" s="286">
        <f t="shared" si="65"/>
        <v>0</v>
      </c>
      <c r="AG128" s="116" t="str">
        <f t="shared" si="75"/>
        <v/>
      </c>
      <c r="AH128" s="476"/>
      <c r="AI128" s="478"/>
      <c r="AJ128" s="476"/>
      <c r="AK128" s="477"/>
    </row>
    <row r="129" spans="1:37" ht="15" customHeight="1">
      <c r="A129" s="52" t="str">
        <f t="shared" si="86"/>
        <v>861EPS010</v>
      </c>
      <c r="B129" s="52" t="str">
        <f t="shared" si="87"/>
        <v>861EPS044</v>
      </c>
      <c r="C129" s="52" t="str">
        <f t="shared" si="88"/>
        <v>861EPS002</v>
      </c>
      <c r="D129" s="52" t="str">
        <f t="shared" si="89"/>
        <v>861EPS016</v>
      </c>
      <c r="E129" s="52" t="str">
        <f t="shared" si="90"/>
        <v>861EPS023</v>
      </c>
      <c r="F129" s="52" t="str">
        <f t="shared" si="91"/>
        <v>861EPS005</v>
      </c>
      <c r="G129" s="52" t="str">
        <f t="shared" si="92"/>
        <v>861EPS040</v>
      </c>
      <c r="H129" s="52" t="str">
        <f t="shared" si="93"/>
        <v>861EPS017</v>
      </c>
      <c r="I129" s="52" t="str">
        <f t="shared" si="94"/>
        <v>861EAS016</v>
      </c>
      <c r="J129" s="294" t="s">
        <v>29</v>
      </c>
      <c r="K129" s="53" t="s">
        <v>237</v>
      </c>
      <c r="L129" s="293">
        <v>861</v>
      </c>
      <c r="M129" s="63">
        <v>0</v>
      </c>
      <c r="N129" s="59">
        <v>0</v>
      </c>
      <c r="O129" s="59">
        <v>0</v>
      </c>
      <c r="P129" s="59">
        <v>0</v>
      </c>
      <c r="Q129" s="59">
        <v>0</v>
      </c>
      <c r="R129" s="59">
        <v>0</v>
      </c>
      <c r="S129" s="59">
        <v>0</v>
      </c>
      <c r="T129" s="59">
        <v>0</v>
      </c>
      <c r="U129" s="249">
        <v>0</v>
      </c>
      <c r="V129" s="286">
        <v>0</v>
      </c>
      <c r="W129" s="63">
        <f t="shared" si="96"/>
        <v>0</v>
      </c>
      <c r="X129" s="59">
        <f t="shared" si="97"/>
        <v>0</v>
      </c>
      <c r="Y129" s="59">
        <f t="shared" si="98"/>
        <v>0</v>
      </c>
      <c r="Z129" s="59">
        <f t="shared" si="99"/>
        <v>0</v>
      </c>
      <c r="AA129" s="59">
        <f t="shared" si="100"/>
        <v>0</v>
      </c>
      <c r="AB129" s="59">
        <f t="shared" si="101"/>
        <v>0</v>
      </c>
      <c r="AC129" s="59">
        <f t="shared" si="102"/>
        <v>0</v>
      </c>
      <c r="AD129" s="59">
        <f t="shared" si="103"/>
        <v>0</v>
      </c>
      <c r="AE129" s="249">
        <f t="shared" si="104"/>
        <v>0</v>
      </c>
      <c r="AF129" s="286">
        <f t="shared" si="65"/>
        <v>0</v>
      </c>
      <c r="AG129" s="116" t="str">
        <f t="shared" si="75"/>
        <v/>
      </c>
      <c r="AH129" s="476"/>
      <c r="AI129" s="478"/>
      <c r="AJ129" s="476"/>
      <c r="AK129" s="477"/>
    </row>
    <row r="130" spans="1:37" ht="15" customHeight="1">
      <c r="A130" s="52" t="str">
        <f t="shared" si="86"/>
        <v>EPS010</v>
      </c>
      <c r="B130" s="52" t="str">
        <f t="shared" si="87"/>
        <v>EPS044</v>
      </c>
      <c r="C130" s="52" t="str">
        <f t="shared" si="88"/>
        <v>EPS002</v>
      </c>
      <c r="D130" s="52" t="str">
        <f t="shared" si="89"/>
        <v>EPS016</v>
      </c>
      <c r="E130" s="52" t="str">
        <f t="shared" si="90"/>
        <v>EPS023</v>
      </c>
      <c r="F130" s="52" t="str">
        <f t="shared" si="91"/>
        <v>EPS005</v>
      </c>
      <c r="G130" s="52" t="str">
        <f t="shared" si="92"/>
        <v>EPS040</v>
      </c>
      <c r="H130" s="52" t="str">
        <f t="shared" si="93"/>
        <v>EPS017</v>
      </c>
      <c r="I130" s="52" t="str">
        <f t="shared" si="94"/>
        <v>EAS016</v>
      </c>
      <c r="J130" s="295" t="s">
        <v>295</v>
      </c>
      <c r="K130" s="240"/>
      <c r="L130" s="296"/>
      <c r="M130" s="61">
        <v>64695</v>
      </c>
      <c r="N130" s="60">
        <v>10</v>
      </c>
      <c r="O130" s="60">
        <v>4056</v>
      </c>
      <c r="P130" s="60">
        <v>2649</v>
      </c>
      <c r="Q130" s="60">
        <v>3844</v>
      </c>
      <c r="R130" s="60">
        <v>2002</v>
      </c>
      <c r="S130" s="60">
        <v>6</v>
      </c>
      <c r="T130" s="60">
        <v>1</v>
      </c>
      <c r="U130" s="250">
        <v>1</v>
      </c>
      <c r="V130" s="285">
        <v>77264</v>
      </c>
      <c r="W130" s="61">
        <f t="shared" ref="W130:AE130" si="105">SUM(W131:W140)</f>
        <v>6853</v>
      </c>
      <c r="X130" s="60">
        <f t="shared" si="105"/>
        <v>0</v>
      </c>
      <c r="Y130" s="60">
        <f t="shared" si="105"/>
        <v>4187</v>
      </c>
      <c r="Z130" s="60">
        <f t="shared" si="105"/>
        <v>532</v>
      </c>
      <c r="AA130" s="60">
        <f t="shared" si="105"/>
        <v>3397</v>
      </c>
      <c r="AB130" s="60">
        <f t="shared" si="105"/>
        <v>3075</v>
      </c>
      <c r="AC130" s="60">
        <f t="shared" si="105"/>
        <v>0</v>
      </c>
      <c r="AD130" s="60">
        <f t="shared" si="105"/>
        <v>4</v>
      </c>
      <c r="AE130" s="250">
        <f t="shared" si="105"/>
        <v>1</v>
      </c>
      <c r="AF130" s="285">
        <f t="shared" si="65"/>
        <v>18049</v>
      </c>
      <c r="AG130" s="116" t="str">
        <f t="shared" si="75"/>
        <v/>
      </c>
      <c r="AH130" s="476"/>
      <c r="AI130" s="478"/>
      <c r="AJ130" s="476"/>
      <c r="AK130" s="477"/>
    </row>
    <row r="131" spans="1:37" ht="15" customHeight="1">
      <c r="A131" s="52" t="str">
        <f t="shared" si="86"/>
        <v>1EPS010</v>
      </c>
      <c r="B131" s="52" t="str">
        <f t="shared" si="87"/>
        <v>1EPS044</v>
      </c>
      <c r="C131" s="52" t="str">
        <f t="shared" si="88"/>
        <v>1EPS002</v>
      </c>
      <c r="D131" s="52" t="str">
        <f t="shared" si="89"/>
        <v>1EPS016</v>
      </c>
      <c r="E131" s="52" t="str">
        <f t="shared" si="90"/>
        <v>1EPS023</v>
      </c>
      <c r="F131" s="52" t="str">
        <f t="shared" si="91"/>
        <v>1EPS005</v>
      </c>
      <c r="G131" s="52" t="str">
        <f t="shared" si="92"/>
        <v>1EPS040</v>
      </c>
      <c r="H131" s="52" t="str">
        <f t="shared" si="93"/>
        <v>1EPS017</v>
      </c>
      <c r="I131" s="52" t="str">
        <f t="shared" si="94"/>
        <v>1EAS016</v>
      </c>
      <c r="J131" s="50" t="s">
        <v>32</v>
      </c>
      <c r="K131" s="53" t="s">
        <v>234</v>
      </c>
      <c r="L131" s="293">
        <v>1</v>
      </c>
      <c r="M131" s="63">
        <v>42294</v>
      </c>
      <c r="N131" s="59">
        <v>7</v>
      </c>
      <c r="O131" s="59">
        <v>3129</v>
      </c>
      <c r="P131" s="59">
        <v>1963</v>
      </c>
      <c r="Q131" s="59">
        <v>3207</v>
      </c>
      <c r="R131" s="59">
        <v>1612</v>
      </c>
      <c r="S131" s="59">
        <v>5</v>
      </c>
      <c r="T131" s="59">
        <v>1</v>
      </c>
      <c r="U131" s="249">
        <v>1</v>
      </c>
      <c r="V131" s="286">
        <v>52219</v>
      </c>
      <c r="W131" s="63">
        <f t="shared" ref="W131:W140" si="106">IFERROR(VLOOKUP(A131,$AG$8:$AK$928,5,0),0)</f>
        <v>4657</v>
      </c>
      <c r="X131" s="59">
        <f t="shared" ref="X131:X140" si="107">IFERROR(VLOOKUP(B131,$AG$8:$AK$928,5,0),0)</f>
        <v>0</v>
      </c>
      <c r="Y131" s="59">
        <f t="shared" ref="Y131:Y140" si="108">IFERROR(VLOOKUP(C131,$AG$8:$AK$928,5,0),0)</f>
        <v>3259</v>
      </c>
      <c r="Z131" s="59">
        <f t="shared" ref="Z131:Z140" si="109">IFERROR(VLOOKUP(D131,$AG$8:$AK$928,5,0),0)</f>
        <v>385</v>
      </c>
      <c r="AA131" s="59">
        <f t="shared" ref="AA131:AA140" si="110">IFERROR(VLOOKUP(E131,$AG$8:$AK$928,5,0),0)</f>
        <v>2813</v>
      </c>
      <c r="AB131" s="59">
        <f t="shared" ref="AB131:AB140" si="111">IFERROR(VLOOKUP(F131,$AG$8:$AK$928,5,0),0)</f>
        <v>2446</v>
      </c>
      <c r="AC131" s="59">
        <f t="shared" ref="AC131:AC140" si="112">IFERROR(VLOOKUP(G131,$AG$8:$AK$928,5,0),0)</f>
        <v>0</v>
      </c>
      <c r="AD131" s="59">
        <f t="shared" ref="AD131:AD140" si="113">IFERROR(VLOOKUP(H131,$AG$8:$AK$928,5,0),0)</f>
        <v>4</v>
      </c>
      <c r="AE131" s="249">
        <f t="shared" ref="AE131:AE140" si="114">IFERROR(VLOOKUP(I131,$AG$8:$AK$928,5,0),0)</f>
        <v>1</v>
      </c>
      <c r="AF131" s="286">
        <f t="shared" si="65"/>
        <v>13565</v>
      </c>
      <c r="AG131" s="116" t="str">
        <f t="shared" si="75"/>
        <v/>
      </c>
      <c r="AH131" s="476"/>
      <c r="AI131" s="478"/>
      <c r="AJ131" s="476"/>
      <c r="AK131" s="477"/>
    </row>
    <row r="132" spans="1:37" ht="15" customHeight="1">
      <c r="A132" s="52" t="str">
        <f t="shared" si="86"/>
        <v>79EPS010</v>
      </c>
      <c r="B132" s="52" t="str">
        <f t="shared" si="87"/>
        <v>79EPS044</v>
      </c>
      <c r="C132" s="52" t="str">
        <f t="shared" si="88"/>
        <v>79EPS002</v>
      </c>
      <c r="D132" s="52" t="str">
        <f t="shared" si="89"/>
        <v>79EPS016</v>
      </c>
      <c r="E132" s="52" t="str">
        <f t="shared" si="90"/>
        <v>79EPS023</v>
      </c>
      <c r="F132" s="52" t="str">
        <f t="shared" si="91"/>
        <v>79EPS005</v>
      </c>
      <c r="G132" s="52" t="str">
        <f t="shared" si="92"/>
        <v>79EPS040</v>
      </c>
      <c r="H132" s="52" t="str">
        <f t="shared" si="93"/>
        <v>79EPS017</v>
      </c>
      <c r="I132" s="52" t="str">
        <f t="shared" si="94"/>
        <v>79EAS016</v>
      </c>
      <c r="J132" s="294" t="s">
        <v>70</v>
      </c>
      <c r="K132" s="53" t="s">
        <v>234</v>
      </c>
      <c r="L132" s="293">
        <v>79</v>
      </c>
      <c r="M132" s="63">
        <v>393</v>
      </c>
      <c r="N132" s="59">
        <v>0</v>
      </c>
      <c r="O132" s="59">
        <v>3</v>
      </c>
      <c r="P132" s="59">
        <v>26</v>
      </c>
      <c r="Q132" s="59">
        <v>0</v>
      </c>
      <c r="R132" s="59">
        <v>0</v>
      </c>
      <c r="S132" s="59">
        <v>0</v>
      </c>
      <c r="T132" s="59">
        <v>0</v>
      </c>
      <c r="U132" s="249">
        <v>0</v>
      </c>
      <c r="V132" s="286">
        <v>422</v>
      </c>
      <c r="W132" s="63">
        <f t="shared" si="106"/>
        <v>29</v>
      </c>
      <c r="X132" s="59">
        <f t="shared" si="107"/>
        <v>0</v>
      </c>
      <c r="Y132" s="59">
        <f t="shared" si="108"/>
        <v>4</v>
      </c>
      <c r="Z132" s="59">
        <f t="shared" si="109"/>
        <v>5</v>
      </c>
      <c r="AA132" s="59">
        <f t="shared" si="110"/>
        <v>0</v>
      </c>
      <c r="AB132" s="59">
        <f t="shared" si="111"/>
        <v>0</v>
      </c>
      <c r="AC132" s="59">
        <f t="shared" si="112"/>
        <v>0</v>
      </c>
      <c r="AD132" s="59">
        <f t="shared" si="113"/>
        <v>0</v>
      </c>
      <c r="AE132" s="249">
        <f t="shared" si="114"/>
        <v>0</v>
      </c>
      <c r="AF132" s="286">
        <f t="shared" si="65"/>
        <v>38</v>
      </c>
      <c r="AG132" s="116" t="str">
        <f t="shared" si="75"/>
        <v/>
      </c>
      <c r="AH132" s="476"/>
      <c r="AI132" s="478"/>
      <c r="AJ132" s="476"/>
      <c r="AK132" s="477"/>
    </row>
    <row r="133" spans="1:37" ht="15" customHeight="1">
      <c r="A133" s="52" t="str">
        <f t="shared" si="86"/>
        <v>88EPS010</v>
      </c>
      <c r="B133" s="52" t="str">
        <f t="shared" si="87"/>
        <v>88EPS044</v>
      </c>
      <c r="C133" s="52" t="str">
        <f t="shared" si="88"/>
        <v>88EPS002</v>
      </c>
      <c r="D133" s="52" t="str">
        <f t="shared" si="89"/>
        <v>88EPS016</v>
      </c>
      <c r="E133" s="52" t="str">
        <f t="shared" si="90"/>
        <v>88EPS023</v>
      </c>
      <c r="F133" s="52" t="str">
        <f t="shared" si="91"/>
        <v>88EPS005</v>
      </c>
      <c r="G133" s="52" t="str">
        <f t="shared" si="92"/>
        <v>88EPS040</v>
      </c>
      <c r="H133" s="52" t="str">
        <f t="shared" si="93"/>
        <v>88EPS017</v>
      </c>
      <c r="I133" s="52" t="str">
        <f t="shared" si="94"/>
        <v>88EAS016</v>
      </c>
      <c r="J133" s="292" t="s">
        <v>36</v>
      </c>
      <c r="K133" s="53" t="s">
        <v>234</v>
      </c>
      <c r="L133" s="293">
        <v>88</v>
      </c>
      <c r="M133" s="63">
        <v>6818</v>
      </c>
      <c r="N133" s="59">
        <v>2</v>
      </c>
      <c r="O133" s="59">
        <v>359</v>
      </c>
      <c r="P133" s="59">
        <v>246</v>
      </c>
      <c r="Q133" s="59">
        <v>338</v>
      </c>
      <c r="R133" s="59">
        <v>106</v>
      </c>
      <c r="S133" s="59">
        <v>0</v>
      </c>
      <c r="T133" s="59">
        <v>0</v>
      </c>
      <c r="U133" s="249">
        <v>0</v>
      </c>
      <c r="V133" s="286">
        <v>7869</v>
      </c>
      <c r="W133" s="63">
        <f t="shared" si="106"/>
        <v>636</v>
      </c>
      <c r="X133" s="59">
        <f t="shared" si="107"/>
        <v>0</v>
      </c>
      <c r="Y133" s="59">
        <f t="shared" si="108"/>
        <v>347</v>
      </c>
      <c r="Z133" s="59">
        <f t="shared" si="109"/>
        <v>48</v>
      </c>
      <c r="AA133" s="59">
        <f t="shared" si="110"/>
        <v>332</v>
      </c>
      <c r="AB133" s="59">
        <f t="shared" si="111"/>
        <v>180</v>
      </c>
      <c r="AC133" s="59">
        <f t="shared" si="112"/>
        <v>0</v>
      </c>
      <c r="AD133" s="59">
        <f t="shared" si="113"/>
        <v>0</v>
      </c>
      <c r="AE133" s="249">
        <f t="shared" si="114"/>
        <v>0</v>
      </c>
      <c r="AF133" s="286">
        <f t="shared" si="65"/>
        <v>1543</v>
      </c>
      <c r="AG133" s="116" t="str">
        <f t="shared" si="75"/>
        <v/>
      </c>
      <c r="AH133" s="476"/>
      <c r="AI133" s="478"/>
      <c r="AJ133" s="476"/>
      <c r="AK133" s="477"/>
    </row>
    <row r="134" spans="1:37" ht="15" customHeight="1">
      <c r="A134" s="52" t="str">
        <f t="shared" si="86"/>
        <v>129EPS010</v>
      </c>
      <c r="B134" s="52" t="str">
        <f t="shared" si="87"/>
        <v>129EPS044</v>
      </c>
      <c r="C134" s="52" t="str">
        <f t="shared" si="88"/>
        <v>129EPS002</v>
      </c>
      <c r="D134" s="52" t="str">
        <f t="shared" si="89"/>
        <v>129EPS016</v>
      </c>
      <c r="E134" s="52" t="str">
        <f t="shared" si="90"/>
        <v>129EPS023</v>
      </c>
      <c r="F134" s="52" t="str">
        <f t="shared" si="91"/>
        <v>129EPS005</v>
      </c>
      <c r="G134" s="52" t="str">
        <f t="shared" si="92"/>
        <v>129EPS040</v>
      </c>
      <c r="H134" s="52" t="str">
        <f t="shared" si="93"/>
        <v>129EPS017</v>
      </c>
      <c r="I134" s="52" t="str">
        <f t="shared" si="94"/>
        <v>129EAS016</v>
      </c>
      <c r="J134" s="292" t="s">
        <v>11</v>
      </c>
      <c r="K134" s="53" t="s">
        <v>234</v>
      </c>
      <c r="L134" s="293">
        <v>129</v>
      </c>
      <c r="M134" s="63">
        <v>1527</v>
      </c>
      <c r="N134" s="59">
        <v>0</v>
      </c>
      <c r="O134" s="59">
        <v>39</v>
      </c>
      <c r="P134" s="59">
        <v>21</v>
      </c>
      <c r="Q134" s="59">
        <v>2</v>
      </c>
      <c r="R134" s="59">
        <v>6</v>
      </c>
      <c r="S134" s="59">
        <v>0</v>
      </c>
      <c r="T134" s="59">
        <v>0</v>
      </c>
      <c r="U134" s="249">
        <v>0</v>
      </c>
      <c r="V134" s="286">
        <v>1595</v>
      </c>
      <c r="W134" s="63">
        <f t="shared" si="106"/>
        <v>111</v>
      </c>
      <c r="X134" s="59">
        <f t="shared" si="107"/>
        <v>0</v>
      </c>
      <c r="Y134" s="59">
        <f t="shared" si="108"/>
        <v>62</v>
      </c>
      <c r="Z134" s="59">
        <f t="shared" si="109"/>
        <v>0</v>
      </c>
      <c r="AA134" s="59">
        <f t="shared" si="110"/>
        <v>4</v>
      </c>
      <c r="AB134" s="59">
        <f t="shared" si="111"/>
        <v>9</v>
      </c>
      <c r="AC134" s="59">
        <f t="shared" si="112"/>
        <v>0</v>
      </c>
      <c r="AD134" s="59">
        <f t="shared" si="113"/>
        <v>0</v>
      </c>
      <c r="AE134" s="249">
        <f t="shared" si="114"/>
        <v>0</v>
      </c>
      <c r="AF134" s="286">
        <f t="shared" si="65"/>
        <v>186</v>
      </c>
      <c r="AG134" s="116" t="str">
        <f t="shared" si="75"/>
        <v/>
      </c>
      <c r="AH134" s="476"/>
      <c r="AI134" s="478"/>
      <c r="AJ134" s="476"/>
      <c r="AK134" s="477"/>
    </row>
    <row r="135" spans="1:37" ht="15" customHeight="1">
      <c r="A135" s="52" t="str">
        <f t="shared" si="86"/>
        <v>212EPS010</v>
      </c>
      <c r="B135" s="52" t="str">
        <f t="shared" si="87"/>
        <v>212EPS044</v>
      </c>
      <c r="C135" s="52" t="str">
        <f t="shared" si="88"/>
        <v>212EPS002</v>
      </c>
      <c r="D135" s="52" t="str">
        <f t="shared" si="89"/>
        <v>212EPS016</v>
      </c>
      <c r="E135" s="52" t="str">
        <f t="shared" si="90"/>
        <v>212EPS023</v>
      </c>
      <c r="F135" s="52" t="str">
        <f t="shared" si="91"/>
        <v>212EPS005</v>
      </c>
      <c r="G135" s="52" t="str">
        <f t="shared" si="92"/>
        <v>212EPS040</v>
      </c>
      <c r="H135" s="52" t="str">
        <f t="shared" si="93"/>
        <v>212EPS017</v>
      </c>
      <c r="I135" s="52" t="str">
        <f t="shared" si="94"/>
        <v>212EAS016</v>
      </c>
      <c r="J135" s="292" t="s">
        <v>39</v>
      </c>
      <c r="K135" s="53" t="s">
        <v>234</v>
      </c>
      <c r="L135" s="293">
        <v>212</v>
      </c>
      <c r="M135" s="63">
        <v>1067</v>
      </c>
      <c r="N135" s="59">
        <v>0</v>
      </c>
      <c r="O135" s="59">
        <v>14</v>
      </c>
      <c r="P135" s="59">
        <v>21</v>
      </c>
      <c r="Q135" s="59">
        <v>0</v>
      </c>
      <c r="R135" s="59">
        <v>14</v>
      </c>
      <c r="S135" s="59">
        <v>0</v>
      </c>
      <c r="T135" s="59">
        <v>0</v>
      </c>
      <c r="U135" s="249">
        <v>0</v>
      </c>
      <c r="V135" s="286">
        <v>1116</v>
      </c>
      <c r="W135" s="63">
        <f t="shared" si="106"/>
        <v>102</v>
      </c>
      <c r="X135" s="59">
        <f t="shared" si="107"/>
        <v>0</v>
      </c>
      <c r="Y135" s="59">
        <f t="shared" si="108"/>
        <v>9</v>
      </c>
      <c r="Z135" s="59">
        <f t="shared" si="109"/>
        <v>0</v>
      </c>
      <c r="AA135" s="59">
        <f t="shared" si="110"/>
        <v>0</v>
      </c>
      <c r="AB135" s="59">
        <f t="shared" si="111"/>
        <v>16</v>
      </c>
      <c r="AC135" s="59">
        <f t="shared" si="112"/>
        <v>0</v>
      </c>
      <c r="AD135" s="59">
        <f t="shared" si="113"/>
        <v>0</v>
      </c>
      <c r="AE135" s="249">
        <f t="shared" si="114"/>
        <v>0</v>
      </c>
      <c r="AF135" s="286">
        <f t="shared" ref="AF135:AF140" si="115">SUM(W135:AE135)</f>
        <v>127</v>
      </c>
      <c r="AG135" s="116" t="str">
        <f t="shared" si="75"/>
        <v/>
      </c>
      <c r="AH135" s="476"/>
      <c r="AI135" s="478"/>
      <c r="AJ135" s="476"/>
      <c r="AK135" s="477"/>
    </row>
    <row r="136" spans="1:37" ht="15" customHeight="1">
      <c r="A136" s="52" t="str">
        <f t="shared" si="86"/>
        <v>266EPS010</v>
      </c>
      <c r="B136" s="52" t="str">
        <f t="shared" si="87"/>
        <v>266EPS044</v>
      </c>
      <c r="C136" s="52" t="str">
        <f t="shared" si="88"/>
        <v>266EPS002</v>
      </c>
      <c r="D136" s="52" t="str">
        <f t="shared" si="89"/>
        <v>266EPS016</v>
      </c>
      <c r="E136" s="52" t="str">
        <f t="shared" si="90"/>
        <v>266EPS023</v>
      </c>
      <c r="F136" s="52" t="str">
        <f t="shared" si="91"/>
        <v>266EPS005</v>
      </c>
      <c r="G136" s="52" t="str">
        <f t="shared" si="92"/>
        <v>266EPS040</v>
      </c>
      <c r="H136" s="52" t="str">
        <f t="shared" si="93"/>
        <v>266EPS017</v>
      </c>
      <c r="I136" s="52" t="str">
        <f t="shared" si="94"/>
        <v>266EAS016</v>
      </c>
      <c r="J136" s="292" t="s">
        <v>41</v>
      </c>
      <c r="K136" s="53" t="s">
        <v>234</v>
      </c>
      <c r="L136" s="293">
        <v>266</v>
      </c>
      <c r="M136" s="63">
        <v>3728</v>
      </c>
      <c r="N136" s="59">
        <v>0</v>
      </c>
      <c r="O136" s="59">
        <v>125</v>
      </c>
      <c r="P136" s="59">
        <v>168</v>
      </c>
      <c r="Q136" s="59">
        <v>21</v>
      </c>
      <c r="R136" s="59">
        <v>147</v>
      </c>
      <c r="S136" s="59">
        <v>0</v>
      </c>
      <c r="T136" s="59">
        <v>0</v>
      </c>
      <c r="U136" s="249">
        <v>0</v>
      </c>
      <c r="V136" s="286">
        <v>4189</v>
      </c>
      <c r="W136" s="63">
        <f t="shared" si="106"/>
        <v>451</v>
      </c>
      <c r="X136" s="59">
        <f t="shared" si="107"/>
        <v>0</v>
      </c>
      <c r="Y136" s="59">
        <f t="shared" si="108"/>
        <v>121</v>
      </c>
      <c r="Z136" s="59">
        <f t="shared" si="109"/>
        <v>78</v>
      </c>
      <c r="AA136" s="59">
        <f t="shared" si="110"/>
        <v>12</v>
      </c>
      <c r="AB136" s="59">
        <f t="shared" si="111"/>
        <v>226</v>
      </c>
      <c r="AC136" s="59">
        <f t="shared" si="112"/>
        <v>0</v>
      </c>
      <c r="AD136" s="59">
        <f t="shared" si="113"/>
        <v>0</v>
      </c>
      <c r="AE136" s="249">
        <f t="shared" si="114"/>
        <v>0</v>
      </c>
      <c r="AF136" s="286">
        <f t="shared" si="115"/>
        <v>888</v>
      </c>
      <c r="AG136" s="116" t="str">
        <f t="shared" si="75"/>
        <v/>
      </c>
      <c r="AH136" s="476"/>
      <c r="AI136" s="478"/>
      <c r="AJ136" s="476"/>
      <c r="AK136" s="477"/>
    </row>
    <row r="137" spans="1:37" ht="15" customHeight="1">
      <c r="A137" s="52" t="str">
        <f t="shared" si="86"/>
        <v>308EPS010</v>
      </c>
      <c r="B137" s="52" t="str">
        <f t="shared" si="87"/>
        <v>308EPS044</v>
      </c>
      <c r="C137" s="52" t="str">
        <f t="shared" si="88"/>
        <v>308EPS002</v>
      </c>
      <c r="D137" s="52" t="str">
        <f t="shared" si="89"/>
        <v>308EPS016</v>
      </c>
      <c r="E137" s="52" t="str">
        <f t="shared" si="90"/>
        <v>308EPS023</v>
      </c>
      <c r="F137" s="52" t="str">
        <f t="shared" si="91"/>
        <v>308EPS005</v>
      </c>
      <c r="G137" s="52" t="str">
        <f t="shared" si="92"/>
        <v>308EPS040</v>
      </c>
      <c r="H137" s="52" t="str">
        <f t="shared" si="93"/>
        <v>308EPS017</v>
      </c>
      <c r="I137" s="52" t="str">
        <f t="shared" si="94"/>
        <v>308EAS016</v>
      </c>
      <c r="J137" s="294" t="s">
        <v>43</v>
      </c>
      <c r="K137" s="53" t="s">
        <v>234</v>
      </c>
      <c r="L137" s="293">
        <v>308</v>
      </c>
      <c r="M137" s="63">
        <v>695</v>
      </c>
      <c r="N137" s="59">
        <v>0</v>
      </c>
      <c r="O137" s="59">
        <v>31</v>
      </c>
      <c r="P137" s="59">
        <v>17</v>
      </c>
      <c r="Q137" s="59">
        <v>0</v>
      </c>
      <c r="R137" s="59">
        <v>0</v>
      </c>
      <c r="S137" s="59">
        <v>0</v>
      </c>
      <c r="T137" s="59">
        <v>0</v>
      </c>
      <c r="U137" s="249">
        <v>0</v>
      </c>
      <c r="V137" s="286">
        <v>743</v>
      </c>
      <c r="W137" s="63">
        <f t="shared" si="106"/>
        <v>72</v>
      </c>
      <c r="X137" s="59">
        <f t="shared" si="107"/>
        <v>0</v>
      </c>
      <c r="Y137" s="59">
        <f t="shared" si="108"/>
        <v>22</v>
      </c>
      <c r="Z137" s="59">
        <f t="shared" si="109"/>
        <v>0</v>
      </c>
      <c r="AA137" s="59">
        <f t="shared" si="110"/>
        <v>0</v>
      </c>
      <c r="AB137" s="59">
        <f t="shared" si="111"/>
        <v>0</v>
      </c>
      <c r="AC137" s="59">
        <f t="shared" si="112"/>
        <v>0</v>
      </c>
      <c r="AD137" s="59">
        <f t="shared" si="113"/>
        <v>0</v>
      </c>
      <c r="AE137" s="249">
        <f t="shared" si="114"/>
        <v>0</v>
      </c>
      <c r="AF137" s="286">
        <f t="shared" si="115"/>
        <v>94</v>
      </c>
      <c r="AG137" s="116" t="str">
        <f t="shared" ref="AG137:AG200" si="116">CONCATENATE(AI137,AJ137)</f>
        <v/>
      </c>
      <c r="AH137" s="476"/>
      <c r="AI137" s="478"/>
      <c r="AJ137" s="476"/>
      <c r="AK137" s="477"/>
    </row>
    <row r="138" spans="1:37" ht="15" customHeight="1">
      <c r="A138" s="52" t="str">
        <f t="shared" si="86"/>
        <v>360EPS010</v>
      </c>
      <c r="B138" s="52" t="str">
        <f t="shared" si="87"/>
        <v>360EPS044</v>
      </c>
      <c r="C138" s="52" t="str">
        <f t="shared" si="88"/>
        <v>360EPS002</v>
      </c>
      <c r="D138" s="52" t="str">
        <f t="shared" si="89"/>
        <v>360EPS016</v>
      </c>
      <c r="E138" s="52" t="str">
        <f t="shared" si="90"/>
        <v>360EPS023</v>
      </c>
      <c r="F138" s="52" t="str">
        <f t="shared" si="91"/>
        <v>360EPS005</v>
      </c>
      <c r="G138" s="52" t="str">
        <f t="shared" si="92"/>
        <v>360EPS040</v>
      </c>
      <c r="H138" s="52" t="str">
        <f t="shared" si="93"/>
        <v>360EPS017</v>
      </c>
      <c r="I138" s="52" t="str">
        <f t="shared" si="94"/>
        <v>360EAS016</v>
      </c>
      <c r="J138" s="301" t="s">
        <v>221</v>
      </c>
      <c r="K138" s="53" t="s">
        <v>234</v>
      </c>
      <c r="L138" s="293">
        <v>360</v>
      </c>
      <c r="M138" s="63">
        <v>6560</v>
      </c>
      <c r="N138" s="59">
        <v>1</v>
      </c>
      <c r="O138" s="59">
        <v>356</v>
      </c>
      <c r="P138" s="59">
        <v>110</v>
      </c>
      <c r="Q138" s="59">
        <v>275</v>
      </c>
      <c r="R138" s="59">
        <v>67</v>
      </c>
      <c r="S138" s="59">
        <v>1</v>
      </c>
      <c r="T138" s="59">
        <v>0</v>
      </c>
      <c r="U138" s="249">
        <v>0</v>
      </c>
      <c r="V138" s="286">
        <v>7370</v>
      </c>
      <c r="W138" s="63">
        <f t="shared" si="106"/>
        <v>592</v>
      </c>
      <c r="X138" s="59">
        <f t="shared" si="107"/>
        <v>0</v>
      </c>
      <c r="Y138" s="59">
        <f t="shared" si="108"/>
        <v>363</v>
      </c>
      <c r="Z138" s="59">
        <f t="shared" si="109"/>
        <v>12</v>
      </c>
      <c r="AA138" s="59">
        <f t="shared" si="110"/>
        <v>234</v>
      </c>
      <c r="AB138" s="59">
        <f t="shared" si="111"/>
        <v>106</v>
      </c>
      <c r="AC138" s="59">
        <f t="shared" si="112"/>
        <v>0</v>
      </c>
      <c r="AD138" s="59">
        <f t="shared" si="113"/>
        <v>0</v>
      </c>
      <c r="AE138" s="249">
        <f t="shared" si="114"/>
        <v>0</v>
      </c>
      <c r="AF138" s="286">
        <f t="shared" si="115"/>
        <v>1307</v>
      </c>
      <c r="AG138" s="116" t="str">
        <f t="shared" si="116"/>
        <v/>
      </c>
      <c r="AH138" s="476"/>
      <c r="AI138" s="478"/>
      <c r="AJ138" s="476"/>
      <c r="AK138" s="477"/>
    </row>
    <row r="139" spans="1:37" ht="15" customHeight="1">
      <c r="A139" s="52" t="str">
        <f t="shared" si="86"/>
        <v>380EPS010</v>
      </c>
      <c r="B139" s="52" t="str">
        <f t="shared" si="87"/>
        <v>380EPS044</v>
      </c>
      <c r="C139" s="52" t="str">
        <f t="shared" si="88"/>
        <v>380EPS002</v>
      </c>
      <c r="D139" s="52" t="str">
        <f t="shared" si="89"/>
        <v>380EPS016</v>
      </c>
      <c r="E139" s="52" t="str">
        <f t="shared" si="90"/>
        <v>380EPS023</v>
      </c>
      <c r="F139" s="52" t="str">
        <f t="shared" si="91"/>
        <v>380EPS005</v>
      </c>
      <c r="G139" s="52" t="str">
        <f t="shared" si="92"/>
        <v>380EPS040</v>
      </c>
      <c r="H139" s="52" t="str">
        <f t="shared" si="93"/>
        <v>380EPS017</v>
      </c>
      <c r="I139" s="52" t="str">
        <f t="shared" si="94"/>
        <v>380EAS016</v>
      </c>
      <c r="J139" s="294" t="s">
        <v>47</v>
      </c>
      <c r="K139" s="53" t="s">
        <v>234</v>
      </c>
      <c r="L139" s="293">
        <v>380</v>
      </c>
      <c r="M139" s="63">
        <v>0</v>
      </c>
      <c r="N139" s="59">
        <v>0</v>
      </c>
      <c r="O139" s="59">
        <v>0</v>
      </c>
      <c r="P139" s="59">
        <v>16</v>
      </c>
      <c r="Q139" s="59">
        <v>1</v>
      </c>
      <c r="R139" s="59">
        <v>12</v>
      </c>
      <c r="S139" s="59">
        <v>0</v>
      </c>
      <c r="T139" s="59">
        <v>0</v>
      </c>
      <c r="U139" s="249">
        <v>0</v>
      </c>
      <c r="V139" s="286">
        <v>29</v>
      </c>
      <c r="W139" s="63">
        <f t="shared" si="106"/>
        <v>0</v>
      </c>
      <c r="X139" s="59">
        <f t="shared" si="107"/>
        <v>0</v>
      </c>
      <c r="Y139" s="59">
        <f t="shared" si="108"/>
        <v>0</v>
      </c>
      <c r="Z139" s="59">
        <f t="shared" si="109"/>
        <v>0</v>
      </c>
      <c r="AA139" s="59">
        <f t="shared" si="110"/>
        <v>2</v>
      </c>
      <c r="AB139" s="59">
        <f t="shared" si="111"/>
        <v>17</v>
      </c>
      <c r="AC139" s="59">
        <f t="shared" si="112"/>
        <v>0</v>
      </c>
      <c r="AD139" s="59">
        <f t="shared" si="113"/>
        <v>0</v>
      </c>
      <c r="AE139" s="249">
        <f t="shared" si="114"/>
        <v>0</v>
      </c>
      <c r="AF139" s="286">
        <f t="shared" si="115"/>
        <v>19</v>
      </c>
      <c r="AG139" s="116" t="str">
        <f t="shared" si="116"/>
        <v/>
      </c>
      <c r="AH139" s="476"/>
      <c r="AI139" s="478"/>
      <c r="AJ139" s="476"/>
      <c r="AK139" s="477"/>
    </row>
    <row r="140" spans="1:37" ht="15" customHeight="1" thickBot="1">
      <c r="A140" s="52" t="str">
        <f t="shared" si="86"/>
        <v>631EPS010</v>
      </c>
      <c r="B140" s="52" t="str">
        <f t="shared" si="87"/>
        <v>631EPS044</v>
      </c>
      <c r="C140" s="52" t="str">
        <f t="shared" si="88"/>
        <v>631EPS002</v>
      </c>
      <c r="D140" s="52" t="str">
        <f t="shared" si="89"/>
        <v>631EPS016</v>
      </c>
      <c r="E140" s="52" t="str">
        <f t="shared" si="90"/>
        <v>631EPS023</v>
      </c>
      <c r="F140" s="52" t="str">
        <f t="shared" si="91"/>
        <v>631EPS005</v>
      </c>
      <c r="G140" s="52" t="str">
        <f t="shared" si="92"/>
        <v>631EPS040</v>
      </c>
      <c r="H140" s="52" t="str">
        <f t="shared" si="93"/>
        <v>631EPS017</v>
      </c>
      <c r="I140" s="52" t="str">
        <f t="shared" si="94"/>
        <v>631EAS016</v>
      </c>
      <c r="J140" s="305" t="s">
        <v>91</v>
      </c>
      <c r="K140" s="306" t="s">
        <v>234</v>
      </c>
      <c r="L140" s="307">
        <v>631</v>
      </c>
      <c r="M140" s="64">
        <v>1613</v>
      </c>
      <c r="N140" s="65">
        <v>0</v>
      </c>
      <c r="O140" s="65">
        <v>0</v>
      </c>
      <c r="P140" s="65">
        <v>61</v>
      </c>
      <c r="Q140" s="65">
        <v>0</v>
      </c>
      <c r="R140" s="65">
        <v>38</v>
      </c>
      <c r="S140" s="65">
        <v>0</v>
      </c>
      <c r="T140" s="65">
        <v>0</v>
      </c>
      <c r="U140" s="251">
        <v>0</v>
      </c>
      <c r="V140" s="287">
        <v>1712</v>
      </c>
      <c r="W140" s="64">
        <f t="shared" si="106"/>
        <v>203</v>
      </c>
      <c r="X140" s="65">
        <f t="shared" si="107"/>
        <v>0</v>
      </c>
      <c r="Y140" s="65">
        <f t="shared" si="108"/>
        <v>0</v>
      </c>
      <c r="Z140" s="65">
        <f t="shared" si="109"/>
        <v>4</v>
      </c>
      <c r="AA140" s="65">
        <f t="shared" si="110"/>
        <v>0</v>
      </c>
      <c r="AB140" s="65">
        <f t="shared" si="111"/>
        <v>75</v>
      </c>
      <c r="AC140" s="65">
        <f t="shared" si="112"/>
        <v>0</v>
      </c>
      <c r="AD140" s="65">
        <f t="shared" si="113"/>
        <v>0</v>
      </c>
      <c r="AE140" s="251">
        <f t="shared" si="114"/>
        <v>0</v>
      </c>
      <c r="AF140" s="287">
        <f t="shared" si="115"/>
        <v>282</v>
      </c>
      <c r="AG140" s="116" t="str">
        <f t="shared" si="116"/>
        <v/>
      </c>
      <c r="AH140" s="476"/>
      <c r="AI140" s="478"/>
      <c r="AJ140" s="476"/>
      <c r="AK140" s="477"/>
    </row>
    <row r="141" spans="1:37" ht="15" customHeight="1">
      <c r="AG141" s="116" t="str">
        <f t="shared" si="116"/>
        <v/>
      </c>
      <c r="AH141" s="476"/>
      <c r="AI141" s="478"/>
      <c r="AJ141" s="476"/>
      <c r="AK141" s="477"/>
    </row>
    <row r="142" spans="1:37" ht="15" customHeight="1">
      <c r="J142" s="457" t="s">
        <v>910</v>
      </c>
      <c r="K142" s="603" t="str">
        <f>'1.COBERTURA  DANE'!B140</f>
        <v>SISPRO-BODEGA DE DATOS NOVIEMBRE 2017</v>
      </c>
      <c r="L142" s="604"/>
      <c r="AG142" s="116" t="str">
        <f t="shared" si="116"/>
        <v/>
      </c>
      <c r="AH142" s="476"/>
      <c r="AI142" s="478"/>
      <c r="AJ142" s="476"/>
      <c r="AK142" s="477"/>
    </row>
    <row r="143" spans="1:37" ht="15" customHeight="1">
      <c r="J143" s="459"/>
      <c r="K143" s="605" t="s">
        <v>1063</v>
      </c>
      <c r="L143" s="606"/>
      <c r="AG143" s="116" t="str">
        <f t="shared" si="116"/>
        <v/>
      </c>
      <c r="AH143" s="476"/>
      <c r="AI143" s="478"/>
      <c r="AJ143" s="476"/>
      <c r="AK143" s="477"/>
    </row>
    <row r="144" spans="1:37" ht="15" customHeight="1">
      <c r="J144" s="460" t="s">
        <v>1079</v>
      </c>
      <c r="K144" s="607" t="s">
        <v>1078</v>
      </c>
      <c r="L144" s="608"/>
      <c r="AG144" s="116" t="str">
        <f t="shared" si="116"/>
        <v/>
      </c>
      <c r="AH144" s="476"/>
      <c r="AI144" s="478"/>
      <c r="AJ144" s="476"/>
      <c r="AK144" s="477"/>
    </row>
    <row r="145" spans="33:37" ht="15" customHeight="1">
      <c r="AG145" s="116" t="str">
        <f t="shared" si="116"/>
        <v/>
      </c>
      <c r="AH145" s="476"/>
      <c r="AI145" s="478"/>
      <c r="AJ145" s="476"/>
      <c r="AK145" s="477"/>
    </row>
    <row r="146" spans="33:37" ht="15" customHeight="1">
      <c r="AG146" s="116" t="str">
        <f t="shared" si="116"/>
        <v/>
      </c>
      <c r="AH146" s="476"/>
      <c r="AI146" s="478"/>
      <c r="AJ146" s="476"/>
      <c r="AK146" s="477"/>
    </row>
    <row r="147" spans="33:37" ht="15" customHeight="1">
      <c r="AG147" s="116" t="str">
        <f t="shared" si="116"/>
        <v/>
      </c>
      <c r="AH147" s="476"/>
      <c r="AI147" s="478"/>
      <c r="AJ147" s="476"/>
      <c r="AK147" s="477"/>
    </row>
    <row r="148" spans="33:37" ht="15" customHeight="1">
      <c r="AG148" s="116" t="str">
        <f t="shared" si="116"/>
        <v/>
      </c>
      <c r="AH148" s="476"/>
      <c r="AI148" s="478"/>
      <c r="AJ148" s="476"/>
      <c r="AK148" s="477"/>
    </row>
    <row r="149" spans="33:37" ht="15" customHeight="1">
      <c r="AG149" s="116" t="str">
        <f t="shared" si="116"/>
        <v/>
      </c>
      <c r="AH149" s="476"/>
      <c r="AI149" s="478"/>
      <c r="AJ149" s="476"/>
      <c r="AK149" s="477"/>
    </row>
    <row r="150" spans="33:37" ht="15" customHeight="1">
      <c r="AG150" s="116" t="str">
        <f t="shared" si="116"/>
        <v/>
      </c>
      <c r="AH150" s="476"/>
      <c r="AI150" s="478"/>
      <c r="AJ150" s="476"/>
      <c r="AK150" s="477"/>
    </row>
    <row r="151" spans="33:37" ht="15" customHeight="1">
      <c r="AG151" s="116" t="str">
        <f t="shared" si="116"/>
        <v/>
      </c>
      <c r="AH151" s="476"/>
      <c r="AI151" s="478"/>
      <c r="AJ151" s="476"/>
      <c r="AK151" s="477"/>
    </row>
    <row r="152" spans="33:37" ht="15" customHeight="1">
      <c r="AG152" s="116" t="str">
        <f t="shared" si="116"/>
        <v/>
      </c>
      <c r="AH152" s="476"/>
      <c r="AI152" s="478"/>
      <c r="AJ152" s="476"/>
      <c r="AK152" s="477"/>
    </row>
    <row r="153" spans="33:37" ht="15" customHeight="1">
      <c r="AG153" s="116" t="str">
        <f t="shared" si="116"/>
        <v/>
      </c>
      <c r="AH153" s="476"/>
      <c r="AI153" s="478"/>
      <c r="AJ153" s="476"/>
      <c r="AK153" s="477"/>
    </row>
    <row r="154" spans="33:37" ht="15" customHeight="1">
      <c r="AG154" s="116" t="str">
        <f t="shared" si="116"/>
        <v/>
      </c>
      <c r="AH154" s="476"/>
      <c r="AI154" s="478"/>
      <c r="AJ154" s="476"/>
      <c r="AK154" s="477"/>
    </row>
    <row r="155" spans="33:37" ht="15" customHeight="1">
      <c r="AG155" s="116" t="str">
        <f t="shared" si="116"/>
        <v/>
      </c>
      <c r="AH155" s="476"/>
      <c r="AI155" s="478"/>
      <c r="AJ155" s="476"/>
      <c r="AK155" s="477"/>
    </row>
    <row r="156" spans="33:37" ht="15" customHeight="1">
      <c r="AG156" s="116" t="str">
        <f t="shared" si="116"/>
        <v/>
      </c>
      <c r="AH156" s="476"/>
      <c r="AI156" s="478"/>
      <c r="AJ156" s="476"/>
      <c r="AK156" s="477"/>
    </row>
    <row r="157" spans="33:37" ht="15" customHeight="1">
      <c r="AG157" s="116" t="str">
        <f t="shared" si="116"/>
        <v/>
      </c>
      <c r="AH157" s="476"/>
      <c r="AI157" s="478"/>
      <c r="AJ157" s="476"/>
      <c r="AK157" s="477"/>
    </row>
    <row r="158" spans="33:37" ht="15" customHeight="1">
      <c r="AG158" s="116" t="str">
        <f t="shared" si="116"/>
        <v/>
      </c>
      <c r="AH158" s="476"/>
      <c r="AI158" s="478"/>
      <c r="AJ158" s="476"/>
      <c r="AK158" s="477"/>
    </row>
    <row r="159" spans="33:37" ht="15" customHeight="1">
      <c r="AG159" s="116" t="str">
        <f t="shared" si="116"/>
        <v/>
      </c>
      <c r="AH159" s="476"/>
      <c r="AI159" s="478"/>
      <c r="AJ159" s="476"/>
      <c r="AK159" s="477"/>
    </row>
    <row r="160" spans="33:37" ht="15" customHeight="1">
      <c r="AG160" s="116" t="str">
        <f t="shared" si="116"/>
        <v/>
      </c>
      <c r="AH160" s="476"/>
      <c r="AI160" s="478"/>
      <c r="AJ160" s="476"/>
      <c r="AK160" s="477"/>
    </row>
    <row r="161" spans="33:37" ht="15" customHeight="1">
      <c r="AG161" s="116" t="str">
        <f t="shared" si="116"/>
        <v/>
      </c>
      <c r="AH161" s="476"/>
      <c r="AI161" s="478"/>
      <c r="AJ161" s="476"/>
      <c r="AK161" s="477"/>
    </row>
    <row r="162" spans="33:37" ht="15" customHeight="1">
      <c r="AG162" s="116" t="str">
        <f t="shared" si="116"/>
        <v/>
      </c>
      <c r="AH162" s="476"/>
      <c r="AI162" s="478"/>
      <c r="AJ162" s="476"/>
      <c r="AK162" s="477"/>
    </row>
    <row r="163" spans="33:37" ht="15" customHeight="1">
      <c r="AG163" s="116" t="str">
        <f t="shared" si="116"/>
        <v/>
      </c>
      <c r="AH163" s="476"/>
      <c r="AI163" s="478"/>
      <c r="AJ163" s="476"/>
      <c r="AK163" s="477"/>
    </row>
    <row r="164" spans="33:37" ht="15" customHeight="1">
      <c r="AG164" s="116" t="str">
        <f t="shared" si="116"/>
        <v/>
      </c>
      <c r="AH164" s="476"/>
      <c r="AI164" s="478"/>
      <c r="AJ164" s="476"/>
      <c r="AK164" s="477"/>
    </row>
    <row r="165" spans="33:37" ht="15" customHeight="1">
      <c r="AG165" s="116" t="str">
        <f t="shared" si="116"/>
        <v/>
      </c>
      <c r="AH165" s="476"/>
      <c r="AI165" s="478"/>
      <c r="AJ165" s="476"/>
      <c r="AK165" s="477"/>
    </row>
    <row r="166" spans="33:37" ht="15" customHeight="1">
      <c r="AG166" s="116" t="str">
        <f t="shared" si="116"/>
        <v/>
      </c>
      <c r="AH166" s="476"/>
      <c r="AI166" s="478"/>
      <c r="AJ166" s="476"/>
      <c r="AK166" s="477"/>
    </row>
    <row r="167" spans="33:37" ht="15" customHeight="1">
      <c r="AG167" s="116" t="str">
        <f t="shared" si="116"/>
        <v/>
      </c>
      <c r="AH167" s="476"/>
      <c r="AI167" s="478"/>
      <c r="AJ167" s="476"/>
      <c r="AK167" s="477"/>
    </row>
    <row r="168" spans="33:37" ht="15" customHeight="1">
      <c r="AG168" s="116" t="str">
        <f t="shared" si="116"/>
        <v/>
      </c>
      <c r="AH168" s="476"/>
      <c r="AI168" s="478"/>
      <c r="AJ168" s="476"/>
      <c r="AK168" s="477"/>
    </row>
    <row r="169" spans="33:37" ht="15" customHeight="1">
      <c r="AG169" s="116" t="str">
        <f t="shared" si="116"/>
        <v/>
      </c>
      <c r="AH169" s="476"/>
      <c r="AI169" s="478"/>
      <c r="AJ169" s="476"/>
      <c r="AK169" s="477"/>
    </row>
    <row r="170" spans="33:37" ht="15" customHeight="1">
      <c r="AG170" s="116" t="str">
        <f t="shared" si="116"/>
        <v/>
      </c>
      <c r="AH170" s="476"/>
      <c r="AI170" s="478"/>
      <c r="AJ170" s="476"/>
      <c r="AK170" s="477"/>
    </row>
    <row r="171" spans="33:37" ht="15" customHeight="1">
      <c r="AG171" s="116" t="str">
        <f t="shared" si="116"/>
        <v/>
      </c>
      <c r="AH171" s="476"/>
      <c r="AI171" s="478"/>
      <c r="AJ171" s="476"/>
      <c r="AK171" s="477"/>
    </row>
    <row r="172" spans="33:37" ht="15" customHeight="1">
      <c r="AG172" s="116" t="str">
        <f t="shared" si="116"/>
        <v/>
      </c>
      <c r="AH172" s="476"/>
      <c r="AI172" s="478"/>
      <c r="AJ172" s="476"/>
      <c r="AK172" s="477"/>
    </row>
    <row r="173" spans="33:37" ht="15" customHeight="1">
      <c r="AG173" s="116" t="str">
        <f t="shared" si="116"/>
        <v/>
      </c>
      <c r="AH173" s="476"/>
      <c r="AI173" s="478"/>
      <c r="AJ173" s="476"/>
      <c r="AK173" s="477"/>
    </row>
    <row r="174" spans="33:37" ht="15" customHeight="1">
      <c r="AG174" s="116" t="str">
        <f t="shared" si="116"/>
        <v/>
      </c>
      <c r="AH174" s="476"/>
      <c r="AI174" s="478"/>
      <c r="AJ174" s="476"/>
      <c r="AK174" s="477"/>
    </row>
    <row r="175" spans="33:37" ht="15" customHeight="1">
      <c r="AG175" s="116" t="str">
        <f t="shared" si="116"/>
        <v/>
      </c>
      <c r="AH175" s="476"/>
      <c r="AI175" s="478"/>
      <c r="AJ175" s="476"/>
      <c r="AK175" s="477"/>
    </row>
    <row r="176" spans="33:37" ht="15" customHeight="1">
      <c r="AG176" s="116" t="str">
        <f t="shared" si="116"/>
        <v/>
      </c>
      <c r="AH176" s="476"/>
      <c r="AI176" s="478"/>
      <c r="AJ176" s="476"/>
      <c r="AK176" s="477"/>
    </row>
    <row r="177" spans="33:37" ht="15" customHeight="1">
      <c r="AG177" s="116" t="str">
        <f t="shared" si="116"/>
        <v/>
      </c>
      <c r="AH177" s="476"/>
      <c r="AI177" s="478"/>
      <c r="AJ177" s="476"/>
      <c r="AK177" s="477"/>
    </row>
    <row r="178" spans="33:37" ht="15" customHeight="1">
      <c r="AG178" s="116" t="str">
        <f t="shared" si="116"/>
        <v/>
      </c>
      <c r="AH178" s="476"/>
      <c r="AI178" s="478"/>
      <c r="AJ178" s="476"/>
      <c r="AK178" s="477"/>
    </row>
    <row r="179" spans="33:37" ht="15" customHeight="1">
      <c r="AG179" s="116" t="str">
        <f t="shared" si="116"/>
        <v/>
      </c>
      <c r="AH179" s="476"/>
      <c r="AI179" s="478"/>
      <c r="AJ179" s="476"/>
      <c r="AK179" s="477"/>
    </row>
    <row r="180" spans="33:37" ht="15" customHeight="1">
      <c r="AG180" s="116" t="str">
        <f t="shared" si="116"/>
        <v/>
      </c>
      <c r="AH180" s="476"/>
      <c r="AI180" s="478"/>
      <c r="AJ180" s="476"/>
      <c r="AK180" s="477"/>
    </row>
    <row r="181" spans="33:37" ht="15" customHeight="1">
      <c r="AG181" s="116" t="str">
        <f t="shared" si="116"/>
        <v/>
      </c>
      <c r="AH181" s="476"/>
      <c r="AI181" s="478"/>
      <c r="AJ181" s="476"/>
      <c r="AK181" s="477"/>
    </row>
    <row r="182" spans="33:37" ht="15" customHeight="1">
      <c r="AG182" s="116" t="str">
        <f t="shared" si="116"/>
        <v/>
      </c>
      <c r="AH182" s="476"/>
      <c r="AI182" s="478"/>
      <c r="AJ182" s="476"/>
      <c r="AK182" s="477"/>
    </row>
    <row r="183" spans="33:37" ht="15" customHeight="1">
      <c r="AG183" s="116" t="str">
        <f t="shared" si="116"/>
        <v/>
      </c>
      <c r="AH183" s="476"/>
      <c r="AI183" s="478"/>
      <c r="AJ183" s="476"/>
      <c r="AK183" s="477"/>
    </row>
    <row r="184" spans="33:37" ht="15" customHeight="1">
      <c r="AG184" s="116" t="str">
        <f t="shared" si="116"/>
        <v/>
      </c>
      <c r="AH184" s="476"/>
      <c r="AI184" s="478"/>
      <c r="AJ184" s="476"/>
      <c r="AK184" s="477"/>
    </row>
    <row r="185" spans="33:37" ht="15" customHeight="1">
      <c r="AG185" s="116" t="str">
        <f t="shared" si="116"/>
        <v/>
      </c>
      <c r="AH185" s="476"/>
      <c r="AI185" s="478"/>
      <c r="AJ185" s="476"/>
      <c r="AK185" s="477"/>
    </row>
    <row r="186" spans="33:37" ht="15" customHeight="1">
      <c r="AG186" s="116" t="str">
        <f t="shared" si="116"/>
        <v/>
      </c>
      <c r="AH186" s="476"/>
      <c r="AI186" s="478"/>
      <c r="AJ186" s="476"/>
      <c r="AK186" s="477"/>
    </row>
    <row r="187" spans="33:37" ht="15" customHeight="1">
      <c r="AG187" s="116" t="str">
        <f t="shared" si="116"/>
        <v/>
      </c>
      <c r="AH187" s="476"/>
      <c r="AI187" s="478"/>
      <c r="AJ187" s="476"/>
      <c r="AK187" s="477"/>
    </row>
    <row r="188" spans="33:37" ht="15" customHeight="1">
      <c r="AG188" s="116" t="str">
        <f t="shared" si="116"/>
        <v/>
      </c>
      <c r="AH188" s="476"/>
      <c r="AI188" s="478"/>
      <c r="AJ188" s="476"/>
      <c r="AK188" s="477"/>
    </row>
    <row r="189" spans="33:37" ht="15" customHeight="1">
      <c r="AG189" s="116" t="str">
        <f t="shared" si="116"/>
        <v/>
      </c>
      <c r="AH189" s="476"/>
      <c r="AI189" s="478"/>
      <c r="AJ189" s="476"/>
      <c r="AK189" s="477"/>
    </row>
    <row r="190" spans="33:37" ht="15" customHeight="1">
      <c r="AG190" s="116" t="str">
        <f t="shared" si="116"/>
        <v/>
      </c>
      <c r="AH190" s="476"/>
      <c r="AI190" s="478"/>
      <c r="AJ190" s="476"/>
      <c r="AK190" s="477"/>
    </row>
    <row r="191" spans="33:37" ht="15" customHeight="1">
      <c r="AG191" s="116" t="str">
        <f t="shared" si="116"/>
        <v/>
      </c>
      <c r="AH191" s="476"/>
      <c r="AI191" s="478"/>
      <c r="AJ191" s="476"/>
      <c r="AK191" s="477"/>
    </row>
    <row r="192" spans="33:37" ht="15" customHeight="1">
      <c r="AG192" s="116" t="str">
        <f t="shared" si="116"/>
        <v/>
      </c>
      <c r="AH192" s="476"/>
      <c r="AI192" s="478"/>
      <c r="AJ192" s="476"/>
      <c r="AK192" s="477"/>
    </row>
    <row r="193" spans="33:37" ht="15" customHeight="1">
      <c r="AG193" s="116" t="str">
        <f t="shared" si="116"/>
        <v/>
      </c>
      <c r="AH193" s="476"/>
      <c r="AI193" s="478"/>
      <c r="AJ193" s="476"/>
      <c r="AK193" s="477"/>
    </row>
    <row r="194" spans="33:37" ht="15" customHeight="1">
      <c r="AG194" s="116" t="str">
        <f t="shared" si="116"/>
        <v/>
      </c>
      <c r="AH194" s="476"/>
      <c r="AI194" s="478"/>
      <c r="AJ194" s="476"/>
      <c r="AK194" s="477"/>
    </row>
    <row r="195" spans="33:37" ht="15" customHeight="1">
      <c r="AG195" s="116" t="str">
        <f t="shared" si="116"/>
        <v/>
      </c>
      <c r="AH195" s="476"/>
      <c r="AI195" s="478"/>
      <c r="AJ195" s="476"/>
      <c r="AK195" s="477"/>
    </row>
    <row r="196" spans="33:37" ht="15" customHeight="1">
      <c r="AG196" s="116" t="str">
        <f t="shared" si="116"/>
        <v/>
      </c>
      <c r="AH196" s="476"/>
      <c r="AI196" s="478"/>
      <c r="AJ196" s="476"/>
      <c r="AK196" s="477"/>
    </row>
    <row r="197" spans="33:37" ht="15" customHeight="1">
      <c r="AG197" s="116" t="str">
        <f t="shared" si="116"/>
        <v/>
      </c>
      <c r="AH197" s="476"/>
      <c r="AI197" s="478"/>
      <c r="AJ197" s="476"/>
      <c r="AK197" s="477"/>
    </row>
    <row r="198" spans="33:37" ht="15" customHeight="1">
      <c r="AG198" s="116" t="str">
        <f t="shared" si="116"/>
        <v/>
      </c>
      <c r="AH198" s="476"/>
      <c r="AI198" s="478"/>
      <c r="AJ198" s="476"/>
      <c r="AK198" s="477"/>
    </row>
    <row r="199" spans="33:37" ht="15" customHeight="1">
      <c r="AG199" s="116" t="str">
        <f t="shared" si="116"/>
        <v/>
      </c>
      <c r="AH199" s="476"/>
      <c r="AI199" s="478"/>
      <c r="AJ199" s="476"/>
      <c r="AK199" s="477"/>
    </row>
    <row r="200" spans="33:37" ht="15" customHeight="1">
      <c r="AG200" s="116" t="str">
        <f t="shared" si="116"/>
        <v/>
      </c>
      <c r="AH200" s="476"/>
      <c r="AI200" s="478"/>
      <c r="AJ200" s="476"/>
      <c r="AK200" s="477"/>
    </row>
    <row r="201" spans="33:37" ht="15" customHeight="1">
      <c r="AG201" s="116" t="str">
        <f t="shared" ref="AG201:AG264" si="117">CONCATENATE(AI201,AJ201)</f>
        <v/>
      </c>
      <c r="AH201" s="476"/>
      <c r="AI201" s="478"/>
      <c r="AJ201" s="476"/>
      <c r="AK201" s="477"/>
    </row>
    <row r="202" spans="33:37" ht="15" customHeight="1">
      <c r="AG202" s="116" t="str">
        <f t="shared" si="117"/>
        <v/>
      </c>
      <c r="AH202" s="476"/>
      <c r="AI202" s="478"/>
      <c r="AJ202" s="476"/>
      <c r="AK202" s="477"/>
    </row>
    <row r="203" spans="33:37" ht="15" customHeight="1">
      <c r="AG203" s="116" t="str">
        <f t="shared" si="117"/>
        <v/>
      </c>
      <c r="AH203" s="476"/>
      <c r="AI203" s="478"/>
      <c r="AJ203" s="476"/>
      <c r="AK203" s="477"/>
    </row>
    <row r="204" spans="33:37" ht="15" customHeight="1">
      <c r="AG204" s="116" t="str">
        <f t="shared" si="117"/>
        <v/>
      </c>
      <c r="AH204" s="476"/>
      <c r="AI204" s="478"/>
      <c r="AJ204" s="476"/>
      <c r="AK204" s="477"/>
    </row>
    <row r="205" spans="33:37" ht="15" customHeight="1">
      <c r="AG205" s="116" t="str">
        <f t="shared" si="117"/>
        <v/>
      </c>
      <c r="AH205" s="476"/>
      <c r="AI205" s="478"/>
      <c r="AJ205" s="476"/>
      <c r="AK205" s="477"/>
    </row>
    <row r="206" spans="33:37" ht="15" customHeight="1">
      <c r="AG206" s="116" t="str">
        <f t="shared" si="117"/>
        <v/>
      </c>
      <c r="AH206" s="476"/>
      <c r="AI206" s="478"/>
      <c r="AJ206" s="476"/>
      <c r="AK206" s="477"/>
    </row>
    <row r="207" spans="33:37" ht="15" customHeight="1">
      <c r="AG207" s="116" t="str">
        <f t="shared" si="117"/>
        <v/>
      </c>
      <c r="AH207" s="476"/>
      <c r="AI207" s="478"/>
      <c r="AJ207" s="476"/>
      <c r="AK207" s="477"/>
    </row>
    <row r="208" spans="33:37" ht="15" customHeight="1">
      <c r="AG208" s="116" t="str">
        <f t="shared" si="117"/>
        <v/>
      </c>
      <c r="AH208" s="476"/>
      <c r="AI208" s="478"/>
      <c r="AJ208" s="476"/>
      <c r="AK208" s="477"/>
    </row>
    <row r="209" spans="33:37" ht="15" customHeight="1">
      <c r="AG209" s="116" t="str">
        <f t="shared" si="117"/>
        <v/>
      </c>
      <c r="AH209" s="476"/>
      <c r="AI209" s="478"/>
      <c r="AJ209" s="476"/>
      <c r="AK209" s="477"/>
    </row>
    <row r="210" spans="33:37" ht="15" customHeight="1">
      <c r="AG210" s="116" t="str">
        <f t="shared" si="117"/>
        <v/>
      </c>
      <c r="AH210" s="476"/>
      <c r="AI210" s="478"/>
      <c r="AJ210" s="476"/>
      <c r="AK210" s="477"/>
    </row>
    <row r="211" spans="33:37" ht="15" customHeight="1">
      <c r="AG211" s="116" t="str">
        <f t="shared" si="117"/>
        <v/>
      </c>
      <c r="AH211" s="476"/>
      <c r="AI211" s="478"/>
      <c r="AJ211" s="476"/>
      <c r="AK211" s="477"/>
    </row>
    <row r="212" spans="33:37" ht="15" customHeight="1">
      <c r="AG212" s="116" t="str">
        <f t="shared" si="117"/>
        <v/>
      </c>
      <c r="AH212" s="476"/>
      <c r="AI212" s="478"/>
      <c r="AJ212" s="476"/>
      <c r="AK212" s="477"/>
    </row>
    <row r="213" spans="33:37" ht="15" customHeight="1">
      <c r="AG213" s="116" t="str">
        <f t="shared" si="117"/>
        <v/>
      </c>
      <c r="AH213" s="476"/>
      <c r="AI213" s="478"/>
      <c r="AJ213" s="476"/>
      <c r="AK213" s="477"/>
    </row>
    <row r="214" spans="33:37" ht="15" customHeight="1">
      <c r="AG214" s="116" t="str">
        <f t="shared" si="117"/>
        <v/>
      </c>
      <c r="AH214" s="476"/>
      <c r="AI214" s="478"/>
      <c r="AJ214" s="476"/>
      <c r="AK214" s="477"/>
    </row>
    <row r="215" spans="33:37" ht="15" customHeight="1">
      <c r="AG215" s="116" t="str">
        <f t="shared" si="117"/>
        <v/>
      </c>
      <c r="AH215" s="476"/>
      <c r="AI215" s="478"/>
      <c r="AJ215" s="476"/>
      <c r="AK215" s="477"/>
    </row>
    <row r="216" spans="33:37" ht="15" customHeight="1">
      <c r="AG216" s="116" t="str">
        <f t="shared" si="117"/>
        <v/>
      </c>
      <c r="AH216" s="476"/>
      <c r="AI216" s="478"/>
      <c r="AJ216" s="476"/>
      <c r="AK216" s="477"/>
    </row>
    <row r="217" spans="33:37" ht="15" customHeight="1">
      <c r="AG217" s="116" t="str">
        <f t="shared" si="117"/>
        <v/>
      </c>
      <c r="AH217" s="476"/>
      <c r="AI217" s="478"/>
      <c r="AJ217" s="476"/>
      <c r="AK217" s="477"/>
    </row>
    <row r="218" spans="33:37" ht="15" customHeight="1">
      <c r="AG218" s="116" t="str">
        <f t="shared" si="117"/>
        <v/>
      </c>
      <c r="AH218" s="476"/>
      <c r="AI218" s="478"/>
      <c r="AJ218" s="476"/>
      <c r="AK218" s="477"/>
    </row>
    <row r="219" spans="33:37" ht="15" customHeight="1">
      <c r="AG219" s="116" t="str">
        <f t="shared" si="117"/>
        <v/>
      </c>
      <c r="AH219" s="476"/>
      <c r="AI219" s="478"/>
      <c r="AJ219" s="476"/>
      <c r="AK219" s="477"/>
    </row>
    <row r="220" spans="33:37" ht="15" customHeight="1">
      <c r="AG220" s="116" t="str">
        <f t="shared" si="117"/>
        <v/>
      </c>
      <c r="AH220" s="476"/>
      <c r="AI220" s="478"/>
      <c r="AJ220" s="476"/>
      <c r="AK220" s="477"/>
    </row>
    <row r="221" spans="33:37" ht="15" customHeight="1">
      <c r="AG221" s="116" t="str">
        <f t="shared" si="117"/>
        <v/>
      </c>
      <c r="AH221" s="476"/>
      <c r="AI221" s="478"/>
      <c r="AJ221" s="476"/>
      <c r="AK221" s="477"/>
    </row>
    <row r="222" spans="33:37" ht="15" customHeight="1">
      <c r="AG222" s="116" t="str">
        <f t="shared" si="117"/>
        <v/>
      </c>
      <c r="AH222" s="476"/>
      <c r="AI222" s="478"/>
      <c r="AJ222" s="476"/>
      <c r="AK222" s="477"/>
    </row>
    <row r="223" spans="33:37" ht="15" customHeight="1">
      <c r="AG223" s="116" t="str">
        <f t="shared" si="117"/>
        <v/>
      </c>
      <c r="AH223" s="476"/>
      <c r="AI223" s="478"/>
      <c r="AJ223" s="476"/>
      <c r="AK223" s="477"/>
    </row>
    <row r="224" spans="33:37" ht="15" customHeight="1">
      <c r="AG224" s="116" t="str">
        <f t="shared" si="117"/>
        <v/>
      </c>
      <c r="AH224" s="476"/>
      <c r="AI224" s="478"/>
      <c r="AJ224" s="476"/>
      <c r="AK224" s="477"/>
    </row>
    <row r="225" spans="33:37" ht="15" customHeight="1">
      <c r="AG225" s="116" t="str">
        <f t="shared" si="117"/>
        <v/>
      </c>
      <c r="AH225" s="476"/>
      <c r="AI225" s="478"/>
      <c r="AJ225" s="476"/>
      <c r="AK225" s="477"/>
    </row>
    <row r="226" spans="33:37" ht="15" customHeight="1">
      <c r="AG226" s="116" t="str">
        <f t="shared" si="117"/>
        <v/>
      </c>
      <c r="AH226" s="476"/>
      <c r="AI226" s="478"/>
      <c r="AJ226" s="476"/>
      <c r="AK226" s="477"/>
    </row>
    <row r="227" spans="33:37" ht="15" customHeight="1">
      <c r="AG227" s="116" t="str">
        <f t="shared" si="117"/>
        <v/>
      </c>
      <c r="AH227" s="476"/>
      <c r="AI227" s="478"/>
      <c r="AJ227" s="476"/>
      <c r="AK227" s="477"/>
    </row>
    <row r="228" spans="33:37" ht="15" customHeight="1">
      <c r="AG228" s="116" t="str">
        <f t="shared" si="117"/>
        <v/>
      </c>
      <c r="AH228" s="476"/>
      <c r="AI228" s="478"/>
      <c r="AJ228" s="476"/>
      <c r="AK228" s="477"/>
    </row>
    <row r="229" spans="33:37" ht="15" customHeight="1">
      <c r="AG229" s="116" t="str">
        <f t="shared" si="117"/>
        <v/>
      </c>
      <c r="AH229" s="476"/>
      <c r="AI229" s="478"/>
      <c r="AJ229" s="476"/>
      <c r="AK229" s="477"/>
    </row>
    <row r="230" spans="33:37" ht="15" customHeight="1">
      <c r="AG230" s="116" t="str">
        <f t="shared" si="117"/>
        <v/>
      </c>
      <c r="AH230" s="476"/>
      <c r="AI230" s="478"/>
      <c r="AJ230" s="476"/>
      <c r="AK230" s="477"/>
    </row>
    <row r="231" spans="33:37" ht="15" customHeight="1">
      <c r="AG231" s="116" t="str">
        <f t="shared" si="117"/>
        <v/>
      </c>
      <c r="AH231" s="476"/>
      <c r="AI231" s="478"/>
      <c r="AJ231" s="476"/>
      <c r="AK231" s="477"/>
    </row>
    <row r="232" spans="33:37" ht="15" customHeight="1">
      <c r="AG232" s="116" t="str">
        <f t="shared" si="117"/>
        <v/>
      </c>
      <c r="AH232" s="476"/>
      <c r="AI232" s="478"/>
      <c r="AJ232" s="476"/>
      <c r="AK232" s="477"/>
    </row>
    <row r="233" spans="33:37" ht="15" customHeight="1">
      <c r="AG233" s="116" t="str">
        <f t="shared" si="117"/>
        <v/>
      </c>
      <c r="AH233" s="476"/>
      <c r="AI233" s="478"/>
      <c r="AJ233" s="476"/>
      <c r="AK233" s="477"/>
    </row>
    <row r="234" spans="33:37" ht="15" customHeight="1">
      <c r="AG234" s="116" t="str">
        <f t="shared" si="117"/>
        <v/>
      </c>
      <c r="AH234" s="476"/>
      <c r="AI234" s="478"/>
      <c r="AJ234" s="476"/>
      <c r="AK234" s="477"/>
    </row>
    <row r="235" spans="33:37" ht="15" customHeight="1">
      <c r="AG235" s="116" t="str">
        <f t="shared" si="117"/>
        <v/>
      </c>
      <c r="AH235" s="476"/>
      <c r="AI235" s="478"/>
      <c r="AJ235" s="476"/>
      <c r="AK235" s="477"/>
    </row>
    <row r="236" spans="33:37" ht="15" customHeight="1">
      <c r="AG236" s="116" t="str">
        <f t="shared" si="117"/>
        <v/>
      </c>
      <c r="AH236" s="476"/>
      <c r="AI236" s="478"/>
      <c r="AJ236" s="476"/>
      <c r="AK236" s="477"/>
    </row>
    <row r="237" spans="33:37" ht="15" customHeight="1">
      <c r="AG237" s="116" t="str">
        <f t="shared" si="117"/>
        <v/>
      </c>
      <c r="AH237" s="476"/>
      <c r="AI237" s="478"/>
      <c r="AJ237" s="476"/>
      <c r="AK237" s="477"/>
    </row>
    <row r="238" spans="33:37" ht="15" customHeight="1">
      <c r="AG238" s="116" t="str">
        <f t="shared" si="117"/>
        <v/>
      </c>
      <c r="AH238" s="476"/>
      <c r="AI238" s="478"/>
      <c r="AJ238" s="476"/>
      <c r="AK238" s="477"/>
    </row>
    <row r="239" spans="33:37" ht="15" customHeight="1">
      <c r="AG239" s="116" t="str">
        <f t="shared" si="117"/>
        <v/>
      </c>
      <c r="AH239" s="476"/>
      <c r="AI239" s="478"/>
      <c r="AJ239" s="476"/>
      <c r="AK239" s="477"/>
    </row>
    <row r="240" spans="33:37" ht="15" customHeight="1">
      <c r="AG240" s="116" t="str">
        <f t="shared" si="117"/>
        <v/>
      </c>
      <c r="AH240" s="476"/>
      <c r="AI240" s="478"/>
      <c r="AJ240" s="476"/>
      <c r="AK240" s="477"/>
    </row>
    <row r="241" spans="33:37" ht="15" customHeight="1">
      <c r="AG241" s="116" t="str">
        <f t="shared" si="117"/>
        <v/>
      </c>
      <c r="AH241" s="476"/>
      <c r="AI241" s="478"/>
      <c r="AJ241" s="476"/>
      <c r="AK241" s="477"/>
    </row>
    <row r="242" spans="33:37" ht="15" customHeight="1">
      <c r="AG242" s="116" t="str">
        <f t="shared" si="117"/>
        <v/>
      </c>
      <c r="AH242" s="476"/>
      <c r="AI242" s="478"/>
      <c r="AJ242" s="476"/>
      <c r="AK242" s="477"/>
    </row>
    <row r="243" spans="33:37" ht="15" customHeight="1">
      <c r="AG243" s="116" t="str">
        <f t="shared" si="117"/>
        <v/>
      </c>
      <c r="AH243" s="476"/>
      <c r="AI243" s="478"/>
      <c r="AJ243" s="476"/>
      <c r="AK243" s="477"/>
    </row>
    <row r="244" spans="33:37" ht="15" customHeight="1">
      <c r="AG244" s="116" t="str">
        <f t="shared" si="117"/>
        <v/>
      </c>
      <c r="AH244" s="476"/>
      <c r="AI244" s="478"/>
      <c r="AJ244" s="476"/>
      <c r="AK244" s="477"/>
    </row>
    <row r="245" spans="33:37" ht="15" customHeight="1">
      <c r="AG245" s="116" t="str">
        <f t="shared" si="117"/>
        <v/>
      </c>
      <c r="AH245" s="476"/>
      <c r="AI245" s="478"/>
      <c r="AJ245" s="476"/>
      <c r="AK245" s="477"/>
    </row>
    <row r="246" spans="33:37" ht="15" customHeight="1">
      <c r="AG246" s="116" t="str">
        <f t="shared" si="117"/>
        <v/>
      </c>
      <c r="AH246" s="476"/>
      <c r="AI246" s="478"/>
      <c r="AJ246" s="476"/>
      <c r="AK246" s="477"/>
    </row>
    <row r="247" spans="33:37" ht="15" customHeight="1">
      <c r="AG247" s="116" t="str">
        <f t="shared" si="117"/>
        <v/>
      </c>
      <c r="AH247" s="476"/>
      <c r="AI247" s="478"/>
      <c r="AJ247" s="476"/>
      <c r="AK247" s="477"/>
    </row>
    <row r="248" spans="33:37" ht="15" customHeight="1">
      <c r="AG248" s="116" t="str">
        <f t="shared" si="117"/>
        <v/>
      </c>
      <c r="AH248" s="476"/>
      <c r="AI248" s="478"/>
      <c r="AJ248" s="476"/>
      <c r="AK248" s="477"/>
    </row>
    <row r="249" spans="33:37" ht="15" customHeight="1">
      <c r="AG249" s="116" t="str">
        <f t="shared" si="117"/>
        <v/>
      </c>
      <c r="AH249" s="476"/>
      <c r="AI249" s="478"/>
      <c r="AJ249" s="476"/>
      <c r="AK249" s="477"/>
    </row>
    <row r="250" spans="33:37" ht="15" customHeight="1">
      <c r="AG250" s="116" t="str">
        <f t="shared" si="117"/>
        <v/>
      </c>
      <c r="AH250" s="476"/>
      <c r="AI250" s="478"/>
      <c r="AJ250" s="476"/>
      <c r="AK250" s="477"/>
    </row>
    <row r="251" spans="33:37" ht="15" customHeight="1">
      <c r="AG251" s="116" t="str">
        <f t="shared" si="117"/>
        <v/>
      </c>
      <c r="AH251" s="476"/>
      <c r="AI251" s="478"/>
      <c r="AJ251" s="476"/>
      <c r="AK251" s="477"/>
    </row>
    <row r="252" spans="33:37" ht="15" customHeight="1">
      <c r="AG252" s="116" t="str">
        <f t="shared" si="117"/>
        <v/>
      </c>
      <c r="AH252" s="476"/>
      <c r="AI252" s="478"/>
      <c r="AJ252" s="476"/>
      <c r="AK252" s="477"/>
    </row>
    <row r="253" spans="33:37" ht="15" customHeight="1">
      <c r="AG253" s="116" t="str">
        <f t="shared" si="117"/>
        <v/>
      </c>
      <c r="AH253" s="476"/>
      <c r="AI253" s="478"/>
      <c r="AJ253" s="476"/>
      <c r="AK253" s="477"/>
    </row>
    <row r="254" spans="33:37" ht="15" customHeight="1">
      <c r="AG254" s="116" t="str">
        <f t="shared" si="117"/>
        <v/>
      </c>
      <c r="AH254" s="476"/>
      <c r="AI254" s="478"/>
      <c r="AJ254" s="476"/>
      <c r="AK254" s="477"/>
    </row>
    <row r="255" spans="33:37" ht="15" customHeight="1">
      <c r="AG255" s="116" t="str">
        <f t="shared" si="117"/>
        <v/>
      </c>
      <c r="AH255" s="476"/>
      <c r="AI255" s="478"/>
      <c r="AJ255" s="476"/>
      <c r="AK255" s="477"/>
    </row>
    <row r="256" spans="33:37" ht="15" customHeight="1">
      <c r="AG256" s="116" t="str">
        <f t="shared" si="117"/>
        <v/>
      </c>
      <c r="AH256" s="476"/>
      <c r="AI256" s="478"/>
      <c r="AJ256" s="476"/>
      <c r="AK256" s="477"/>
    </row>
    <row r="257" spans="33:37" ht="15" customHeight="1">
      <c r="AG257" s="116" t="str">
        <f t="shared" si="117"/>
        <v/>
      </c>
      <c r="AH257" s="476"/>
      <c r="AI257" s="478"/>
      <c r="AJ257" s="476"/>
      <c r="AK257" s="477"/>
    </row>
    <row r="258" spans="33:37" ht="15" customHeight="1">
      <c r="AG258" s="116" t="str">
        <f t="shared" si="117"/>
        <v/>
      </c>
      <c r="AH258" s="476"/>
      <c r="AI258" s="478"/>
      <c r="AJ258" s="476"/>
      <c r="AK258" s="477"/>
    </row>
    <row r="259" spans="33:37" ht="15" customHeight="1">
      <c r="AG259" s="116" t="str">
        <f t="shared" si="117"/>
        <v/>
      </c>
      <c r="AH259" s="476"/>
      <c r="AI259" s="478"/>
      <c r="AJ259" s="476"/>
      <c r="AK259" s="477"/>
    </row>
    <row r="260" spans="33:37" ht="15" customHeight="1">
      <c r="AG260" s="116" t="str">
        <f t="shared" si="117"/>
        <v/>
      </c>
      <c r="AH260" s="476"/>
      <c r="AI260" s="478"/>
      <c r="AJ260" s="476"/>
      <c r="AK260" s="477"/>
    </row>
    <row r="261" spans="33:37" ht="15" customHeight="1">
      <c r="AG261" s="116" t="str">
        <f t="shared" si="117"/>
        <v/>
      </c>
      <c r="AH261" s="476"/>
      <c r="AI261" s="478"/>
      <c r="AJ261" s="476"/>
      <c r="AK261" s="477"/>
    </row>
    <row r="262" spans="33:37" ht="15" customHeight="1">
      <c r="AG262" s="116" t="str">
        <f t="shared" si="117"/>
        <v/>
      </c>
      <c r="AH262" s="476"/>
      <c r="AI262" s="478"/>
      <c r="AJ262" s="476"/>
      <c r="AK262" s="477"/>
    </row>
    <row r="263" spans="33:37" ht="15" customHeight="1">
      <c r="AG263" s="116" t="str">
        <f t="shared" si="117"/>
        <v/>
      </c>
      <c r="AH263" s="476"/>
      <c r="AI263" s="478"/>
      <c r="AJ263" s="476"/>
      <c r="AK263" s="477"/>
    </row>
    <row r="264" spans="33:37" ht="15" customHeight="1">
      <c r="AG264" s="116" t="str">
        <f t="shared" si="117"/>
        <v/>
      </c>
      <c r="AH264" s="476"/>
      <c r="AI264" s="478"/>
      <c r="AJ264" s="476"/>
      <c r="AK264" s="477"/>
    </row>
    <row r="265" spans="33:37" ht="15" customHeight="1">
      <c r="AG265" s="116" t="str">
        <f t="shared" ref="AG265:AG328" si="118">CONCATENATE(AI265,AJ265)</f>
        <v/>
      </c>
      <c r="AH265" s="476"/>
      <c r="AI265" s="478"/>
      <c r="AJ265" s="476"/>
      <c r="AK265" s="477"/>
    </row>
    <row r="266" spans="33:37" ht="15" customHeight="1">
      <c r="AG266" s="116" t="str">
        <f t="shared" si="118"/>
        <v/>
      </c>
      <c r="AH266" s="476"/>
      <c r="AI266" s="478"/>
      <c r="AJ266" s="476"/>
      <c r="AK266" s="477"/>
    </row>
    <row r="267" spans="33:37" ht="15" customHeight="1">
      <c r="AG267" s="116" t="str">
        <f t="shared" si="118"/>
        <v/>
      </c>
      <c r="AH267" s="476"/>
      <c r="AI267" s="478"/>
      <c r="AJ267" s="476"/>
      <c r="AK267" s="477"/>
    </row>
    <row r="268" spans="33:37" ht="15" customHeight="1">
      <c r="AG268" s="116" t="str">
        <f t="shared" si="118"/>
        <v/>
      </c>
      <c r="AH268" s="476"/>
      <c r="AI268" s="478"/>
      <c r="AJ268" s="476"/>
      <c r="AK268" s="477"/>
    </row>
    <row r="269" spans="33:37" ht="15" customHeight="1">
      <c r="AG269" s="116" t="str">
        <f t="shared" si="118"/>
        <v/>
      </c>
      <c r="AH269" s="476"/>
      <c r="AI269" s="478"/>
      <c r="AJ269" s="476"/>
      <c r="AK269" s="477"/>
    </row>
    <row r="270" spans="33:37" ht="15" customHeight="1">
      <c r="AG270" s="116" t="str">
        <f t="shared" si="118"/>
        <v/>
      </c>
      <c r="AH270" s="476"/>
      <c r="AI270" s="478"/>
      <c r="AJ270" s="476"/>
      <c r="AK270" s="477"/>
    </row>
    <row r="271" spans="33:37" ht="15" customHeight="1">
      <c r="AG271" s="116" t="str">
        <f t="shared" si="118"/>
        <v/>
      </c>
      <c r="AH271" s="476"/>
      <c r="AI271" s="478"/>
      <c r="AJ271" s="476"/>
      <c r="AK271" s="477"/>
    </row>
    <row r="272" spans="33:37" ht="15" customHeight="1">
      <c r="AG272" s="116" t="str">
        <f t="shared" si="118"/>
        <v/>
      </c>
      <c r="AH272" s="476"/>
      <c r="AI272" s="478"/>
      <c r="AJ272" s="476"/>
      <c r="AK272" s="477"/>
    </row>
    <row r="273" spans="33:37" ht="15" customHeight="1">
      <c r="AG273" s="116" t="str">
        <f t="shared" si="118"/>
        <v/>
      </c>
      <c r="AH273" s="476"/>
      <c r="AI273" s="478"/>
      <c r="AJ273" s="476"/>
      <c r="AK273" s="477"/>
    </row>
    <row r="274" spans="33:37" ht="15" customHeight="1">
      <c r="AG274" s="116" t="str">
        <f t="shared" si="118"/>
        <v/>
      </c>
      <c r="AH274" s="476"/>
      <c r="AI274" s="478"/>
      <c r="AJ274" s="476"/>
      <c r="AK274" s="477"/>
    </row>
    <row r="275" spans="33:37" ht="15" customHeight="1">
      <c r="AG275" s="116" t="str">
        <f t="shared" si="118"/>
        <v/>
      </c>
      <c r="AH275" s="476"/>
      <c r="AI275" s="478"/>
      <c r="AJ275" s="476"/>
      <c r="AK275" s="477"/>
    </row>
    <row r="276" spans="33:37" ht="15" customHeight="1">
      <c r="AG276" s="116" t="str">
        <f t="shared" si="118"/>
        <v/>
      </c>
      <c r="AH276" s="476"/>
      <c r="AI276" s="478"/>
      <c r="AJ276" s="476"/>
      <c r="AK276" s="477"/>
    </row>
    <row r="277" spans="33:37" ht="15" customHeight="1">
      <c r="AG277" s="116" t="str">
        <f t="shared" si="118"/>
        <v/>
      </c>
      <c r="AH277" s="476"/>
      <c r="AI277" s="478"/>
      <c r="AJ277" s="476"/>
      <c r="AK277" s="477"/>
    </row>
    <row r="278" spans="33:37" ht="15" customHeight="1">
      <c r="AG278" s="116" t="str">
        <f t="shared" si="118"/>
        <v/>
      </c>
      <c r="AH278" s="476"/>
      <c r="AI278" s="478"/>
      <c r="AJ278" s="476"/>
      <c r="AK278" s="477"/>
    </row>
    <row r="279" spans="33:37" ht="15" customHeight="1">
      <c r="AG279" s="116" t="str">
        <f t="shared" si="118"/>
        <v/>
      </c>
      <c r="AH279" s="476"/>
      <c r="AI279" s="478"/>
      <c r="AJ279" s="476"/>
      <c r="AK279" s="477"/>
    </row>
    <row r="280" spans="33:37" ht="15" customHeight="1">
      <c r="AG280" s="116" t="str">
        <f t="shared" si="118"/>
        <v/>
      </c>
      <c r="AH280" s="476"/>
      <c r="AI280" s="478"/>
      <c r="AJ280" s="476"/>
      <c r="AK280" s="477"/>
    </row>
    <row r="281" spans="33:37" ht="15" customHeight="1">
      <c r="AG281" s="116" t="str">
        <f t="shared" si="118"/>
        <v/>
      </c>
      <c r="AH281" s="476"/>
      <c r="AI281" s="478"/>
      <c r="AJ281" s="476"/>
      <c r="AK281" s="477"/>
    </row>
    <row r="282" spans="33:37" ht="15" customHeight="1">
      <c r="AG282" s="116" t="str">
        <f t="shared" si="118"/>
        <v/>
      </c>
      <c r="AH282" s="476"/>
      <c r="AI282" s="478"/>
      <c r="AJ282" s="476"/>
      <c r="AK282" s="477"/>
    </row>
    <row r="283" spans="33:37" ht="15" customHeight="1">
      <c r="AG283" s="116" t="str">
        <f t="shared" si="118"/>
        <v/>
      </c>
      <c r="AH283" s="476"/>
      <c r="AI283" s="478"/>
      <c r="AJ283" s="476"/>
      <c r="AK283" s="477"/>
    </row>
    <row r="284" spans="33:37" ht="15" customHeight="1">
      <c r="AG284" s="116" t="str">
        <f t="shared" si="118"/>
        <v/>
      </c>
      <c r="AH284" s="476"/>
      <c r="AI284" s="478"/>
      <c r="AJ284" s="476"/>
      <c r="AK284" s="477"/>
    </row>
    <row r="285" spans="33:37" ht="15" customHeight="1">
      <c r="AG285" s="116" t="str">
        <f t="shared" si="118"/>
        <v/>
      </c>
      <c r="AH285" s="476"/>
      <c r="AI285" s="478"/>
      <c r="AJ285" s="476"/>
      <c r="AK285" s="477"/>
    </row>
    <row r="286" spans="33:37" ht="15" customHeight="1">
      <c r="AG286" s="116" t="str">
        <f t="shared" si="118"/>
        <v/>
      </c>
      <c r="AH286" s="476"/>
      <c r="AI286" s="478"/>
      <c r="AJ286" s="476"/>
      <c r="AK286" s="477"/>
    </row>
    <row r="287" spans="33:37" ht="15" customHeight="1">
      <c r="AG287" s="116" t="str">
        <f t="shared" si="118"/>
        <v/>
      </c>
      <c r="AH287" s="476"/>
      <c r="AI287" s="478"/>
      <c r="AJ287" s="476"/>
      <c r="AK287" s="477"/>
    </row>
    <row r="288" spans="33:37" ht="15" customHeight="1">
      <c r="AG288" s="116" t="str">
        <f t="shared" si="118"/>
        <v/>
      </c>
      <c r="AH288" s="476"/>
      <c r="AI288" s="478"/>
      <c r="AJ288" s="476"/>
      <c r="AK288" s="477"/>
    </row>
    <row r="289" spans="33:37" ht="15" customHeight="1">
      <c r="AG289" s="116" t="str">
        <f t="shared" si="118"/>
        <v/>
      </c>
      <c r="AH289" s="476"/>
      <c r="AI289" s="478"/>
      <c r="AJ289" s="476"/>
      <c r="AK289" s="477"/>
    </row>
    <row r="290" spans="33:37" ht="15" customHeight="1">
      <c r="AG290" s="116" t="str">
        <f t="shared" si="118"/>
        <v/>
      </c>
      <c r="AH290" s="476"/>
      <c r="AI290" s="478"/>
      <c r="AJ290" s="476"/>
      <c r="AK290" s="477"/>
    </row>
    <row r="291" spans="33:37" ht="15" customHeight="1">
      <c r="AG291" s="116" t="str">
        <f t="shared" si="118"/>
        <v/>
      </c>
      <c r="AH291" s="476"/>
      <c r="AI291" s="478"/>
      <c r="AJ291" s="476"/>
      <c r="AK291" s="477"/>
    </row>
    <row r="292" spans="33:37" ht="15" customHeight="1">
      <c r="AG292" s="116" t="str">
        <f t="shared" si="118"/>
        <v/>
      </c>
      <c r="AH292" s="476"/>
      <c r="AI292" s="478"/>
      <c r="AJ292" s="476"/>
      <c r="AK292" s="477"/>
    </row>
    <row r="293" spans="33:37" ht="15" customHeight="1">
      <c r="AG293" s="116" t="str">
        <f t="shared" si="118"/>
        <v/>
      </c>
      <c r="AH293" s="476"/>
      <c r="AI293" s="478"/>
      <c r="AJ293" s="476"/>
      <c r="AK293" s="477"/>
    </row>
    <row r="294" spans="33:37" ht="15" customHeight="1">
      <c r="AG294" s="116" t="str">
        <f t="shared" si="118"/>
        <v/>
      </c>
      <c r="AH294" s="476"/>
      <c r="AI294" s="478"/>
      <c r="AJ294" s="476"/>
      <c r="AK294" s="477"/>
    </row>
    <row r="295" spans="33:37" ht="15" customHeight="1">
      <c r="AG295" s="116" t="str">
        <f t="shared" si="118"/>
        <v/>
      </c>
      <c r="AH295" s="476"/>
      <c r="AI295" s="478"/>
      <c r="AJ295" s="476"/>
      <c r="AK295" s="477"/>
    </row>
    <row r="296" spans="33:37" ht="15" customHeight="1">
      <c r="AG296" s="116" t="str">
        <f t="shared" si="118"/>
        <v/>
      </c>
      <c r="AH296" s="476"/>
      <c r="AI296" s="478"/>
      <c r="AJ296" s="476"/>
      <c r="AK296" s="477"/>
    </row>
    <row r="297" spans="33:37" ht="15" customHeight="1">
      <c r="AG297" s="116" t="str">
        <f t="shared" si="118"/>
        <v/>
      </c>
      <c r="AH297" s="476"/>
      <c r="AI297" s="478"/>
      <c r="AJ297" s="476"/>
      <c r="AK297" s="477"/>
    </row>
    <row r="298" spans="33:37" ht="15" customHeight="1">
      <c r="AG298" s="116" t="str">
        <f t="shared" si="118"/>
        <v/>
      </c>
      <c r="AH298" s="476"/>
      <c r="AI298" s="478"/>
      <c r="AJ298" s="476"/>
      <c r="AK298" s="477"/>
    </row>
    <row r="299" spans="33:37" ht="15" customHeight="1">
      <c r="AG299" s="116" t="str">
        <f t="shared" si="118"/>
        <v/>
      </c>
      <c r="AH299" s="476"/>
      <c r="AI299" s="478"/>
      <c r="AJ299" s="476"/>
      <c r="AK299" s="477"/>
    </row>
    <row r="300" spans="33:37" ht="15" customHeight="1">
      <c r="AG300" s="116" t="str">
        <f t="shared" si="118"/>
        <v/>
      </c>
      <c r="AH300" s="476"/>
      <c r="AI300" s="478"/>
      <c r="AJ300" s="476"/>
      <c r="AK300" s="477"/>
    </row>
    <row r="301" spans="33:37" ht="15" customHeight="1">
      <c r="AG301" s="116" t="str">
        <f t="shared" si="118"/>
        <v/>
      </c>
      <c r="AH301" s="476"/>
      <c r="AI301" s="478"/>
      <c r="AJ301" s="476"/>
      <c r="AK301" s="477"/>
    </row>
    <row r="302" spans="33:37" ht="15" customHeight="1">
      <c r="AG302" s="116" t="str">
        <f t="shared" si="118"/>
        <v/>
      </c>
      <c r="AH302" s="476"/>
      <c r="AI302" s="478"/>
      <c r="AJ302" s="476"/>
      <c r="AK302" s="477"/>
    </row>
    <row r="303" spans="33:37" ht="15" customHeight="1">
      <c r="AG303" s="116" t="str">
        <f t="shared" si="118"/>
        <v/>
      </c>
      <c r="AH303" s="476"/>
      <c r="AI303" s="478"/>
      <c r="AJ303" s="476"/>
      <c r="AK303" s="477"/>
    </row>
    <row r="304" spans="33:37" ht="15" customHeight="1">
      <c r="AG304" s="116" t="str">
        <f t="shared" si="118"/>
        <v/>
      </c>
      <c r="AH304" s="476"/>
      <c r="AI304" s="478"/>
      <c r="AJ304" s="476"/>
      <c r="AK304" s="477"/>
    </row>
    <row r="305" spans="33:37" ht="15" customHeight="1">
      <c r="AG305" s="116" t="str">
        <f t="shared" si="118"/>
        <v/>
      </c>
      <c r="AH305" s="476"/>
      <c r="AI305" s="478"/>
      <c r="AJ305" s="476"/>
      <c r="AK305" s="477"/>
    </row>
    <row r="306" spans="33:37" ht="15" customHeight="1">
      <c r="AG306" s="116" t="str">
        <f t="shared" si="118"/>
        <v/>
      </c>
      <c r="AH306" s="476"/>
      <c r="AI306" s="478"/>
      <c r="AJ306" s="476"/>
      <c r="AK306" s="477"/>
    </row>
    <row r="307" spans="33:37" ht="15" customHeight="1">
      <c r="AG307" s="116" t="str">
        <f t="shared" si="118"/>
        <v/>
      </c>
      <c r="AH307" s="476"/>
      <c r="AI307" s="478"/>
      <c r="AJ307" s="476"/>
      <c r="AK307" s="477"/>
    </row>
    <row r="308" spans="33:37" ht="15" customHeight="1">
      <c r="AG308" s="116" t="str">
        <f t="shared" si="118"/>
        <v/>
      </c>
      <c r="AH308" s="476"/>
      <c r="AI308" s="478"/>
      <c r="AJ308" s="476"/>
      <c r="AK308" s="477"/>
    </row>
    <row r="309" spans="33:37" ht="15" customHeight="1">
      <c r="AG309" s="116" t="str">
        <f t="shared" si="118"/>
        <v/>
      </c>
      <c r="AH309" s="476"/>
      <c r="AI309" s="478"/>
      <c r="AJ309" s="476"/>
      <c r="AK309" s="477"/>
    </row>
    <row r="310" spans="33:37" ht="15" customHeight="1">
      <c r="AG310" s="116" t="str">
        <f t="shared" si="118"/>
        <v/>
      </c>
      <c r="AH310" s="476"/>
      <c r="AI310" s="478"/>
      <c r="AJ310" s="476"/>
      <c r="AK310" s="477"/>
    </row>
    <row r="311" spans="33:37" ht="15" customHeight="1">
      <c r="AG311" s="116" t="str">
        <f t="shared" si="118"/>
        <v/>
      </c>
      <c r="AH311" s="476"/>
      <c r="AI311" s="478"/>
      <c r="AJ311" s="476"/>
      <c r="AK311" s="477"/>
    </row>
    <row r="312" spans="33:37" ht="15" customHeight="1">
      <c r="AG312" s="116" t="str">
        <f t="shared" si="118"/>
        <v/>
      </c>
      <c r="AH312" s="476"/>
      <c r="AI312" s="478"/>
      <c r="AJ312" s="476"/>
      <c r="AK312" s="477"/>
    </row>
    <row r="313" spans="33:37" ht="15" customHeight="1">
      <c r="AG313" s="116" t="str">
        <f t="shared" si="118"/>
        <v/>
      </c>
      <c r="AH313" s="476"/>
      <c r="AI313" s="478"/>
      <c r="AJ313" s="476"/>
      <c r="AK313" s="477"/>
    </row>
    <row r="314" spans="33:37" ht="15" customHeight="1">
      <c r="AG314" s="116" t="str">
        <f t="shared" si="118"/>
        <v/>
      </c>
      <c r="AH314" s="476"/>
      <c r="AI314" s="478"/>
      <c r="AJ314" s="476"/>
      <c r="AK314" s="477"/>
    </row>
    <row r="315" spans="33:37" ht="15" customHeight="1">
      <c r="AG315" s="116" t="str">
        <f t="shared" si="118"/>
        <v/>
      </c>
      <c r="AH315" s="476"/>
      <c r="AI315" s="478"/>
      <c r="AJ315" s="476"/>
      <c r="AK315" s="477"/>
    </row>
    <row r="316" spans="33:37" ht="15" customHeight="1">
      <c r="AG316" s="116" t="str">
        <f t="shared" si="118"/>
        <v/>
      </c>
      <c r="AH316" s="476"/>
      <c r="AI316" s="478"/>
      <c r="AJ316" s="476"/>
      <c r="AK316" s="477"/>
    </row>
    <row r="317" spans="33:37" ht="15" customHeight="1">
      <c r="AG317" s="116" t="str">
        <f t="shared" si="118"/>
        <v/>
      </c>
      <c r="AH317" s="476"/>
      <c r="AI317" s="478"/>
      <c r="AJ317" s="476"/>
      <c r="AK317" s="477"/>
    </row>
    <row r="318" spans="33:37" ht="15" customHeight="1">
      <c r="AG318" s="116" t="str">
        <f t="shared" si="118"/>
        <v/>
      </c>
      <c r="AH318" s="476"/>
      <c r="AI318" s="478"/>
      <c r="AJ318" s="476"/>
      <c r="AK318" s="477"/>
    </row>
    <row r="319" spans="33:37" ht="15" customHeight="1">
      <c r="AG319" s="116" t="str">
        <f t="shared" si="118"/>
        <v/>
      </c>
      <c r="AH319" s="476"/>
      <c r="AI319" s="478"/>
      <c r="AJ319" s="476"/>
      <c r="AK319" s="477"/>
    </row>
    <row r="320" spans="33:37" ht="15" customHeight="1">
      <c r="AG320" s="116" t="str">
        <f t="shared" si="118"/>
        <v/>
      </c>
      <c r="AH320" s="476"/>
      <c r="AI320" s="478"/>
      <c r="AJ320" s="476"/>
      <c r="AK320" s="477"/>
    </row>
    <row r="321" spans="33:37" ht="15" customHeight="1">
      <c r="AG321" s="116" t="str">
        <f t="shared" si="118"/>
        <v/>
      </c>
      <c r="AH321" s="476"/>
      <c r="AI321" s="478"/>
      <c r="AJ321" s="476"/>
      <c r="AK321" s="477"/>
    </row>
    <row r="322" spans="33:37" ht="15" customHeight="1">
      <c r="AG322" s="116" t="str">
        <f t="shared" si="118"/>
        <v/>
      </c>
      <c r="AH322" s="476"/>
      <c r="AI322" s="478"/>
      <c r="AJ322" s="476"/>
      <c r="AK322" s="477"/>
    </row>
    <row r="323" spans="33:37" ht="15" customHeight="1">
      <c r="AG323" s="116" t="str">
        <f t="shared" si="118"/>
        <v/>
      </c>
      <c r="AH323" s="476"/>
      <c r="AI323" s="478"/>
      <c r="AJ323" s="476"/>
      <c r="AK323" s="477"/>
    </row>
    <row r="324" spans="33:37" ht="15" customHeight="1">
      <c r="AG324" s="116" t="str">
        <f t="shared" si="118"/>
        <v/>
      </c>
      <c r="AH324" s="476"/>
      <c r="AI324" s="478"/>
      <c r="AJ324" s="476"/>
      <c r="AK324" s="477"/>
    </row>
    <row r="325" spans="33:37" ht="15" customHeight="1">
      <c r="AG325" s="116" t="str">
        <f t="shared" si="118"/>
        <v/>
      </c>
      <c r="AH325" s="476"/>
      <c r="AI325" s="478"/>
      <c r="AJ325" s="476"/>
      <c r="AK325" s="477"/>
    </row>
    <row r="326" spans="33:37" ht="15" customHeight="1">
      <c r="AG326" s="116" t="str">
        <f t="shared" si="118"/>
        <v/>
      </c>
      <c r="AH326" s="476"/>
      <c r="AI326" s="478"/>
      <c r="AJ326" s="476"/>
      <c r="AK326" s="477"/>
    </row>
    <row r="327" spans="33:37" ht="15" customHeight="1">
      <c r="AG327" s="116" t="str">
        <f t="shared" si="118"/>
        <v/>
      </c>
      <c r="AH327" s="476"/>
      <c r="AI327" s="478"/>
      <c r="AJ327" s="476"/>
      <c r="AK327" s="477"/>
    </row>
    <row r="328" spans="33:37" ht="15" customHeight="1">
      <c r="AG328" s="116" t="str">
        <f t="shared" si="118"/>
        <v/>
      </c>
      <c r="AH328" s="476"/>
      <c r="AI328" s="478"/>
      <c r="AJ328" s="476"/>
      <c r="AK328" s="477"/>
    </row>
    <row r="329" spans="33:37" ht="15" customHeight="1">
      <c r="AG329" s="116" t="str">
        <f t="shared" ref="AG329:AG392" si="119">CONCATENATE(AI329,AJ329)</f>
        <v/>
      </c>
      <c r="AH329" s="476"/>
      <c r="AI329" s="478"/>
      <c r="AJ329" s="476"/>
      <c r="AK329" s="477"/>
    </row>
    <row r="330" spans="33:37" ht="15" customHeight="1">
      <c r="AG330" s="116" t="str">
        <f t="shared" si="119"/>
        <v/>
      </c>
      <c r="AH330" s="476"/>
      <c r="AI330" s="478"/>
      <c r="AJ330" s="476"/>
      <c r="AK330" s="477"/>
    </row>
    <row r="331" spans="33:37" ht="15" customHeight="1">
      <c r="AG331" s="116" t="str">
        <f t="shared" si="119"/>
        <v/>
      </c>
      <c r="AH331" s="476"/>
      <c r="AI331" s="478"/>
      <c r="AJ331" s="476"/>
      <c r="AK331" s="477"/>
    </row>
    <row r="332" spans="33:37" ht="15" customHeight="1">
      <c r="AG332" s="116" t="str">
        <f t="shared" si="119"/>
        <v/>
      </c>
      <c r="AH332" s="476"/>
      <c r="AI332" s="478"/>
      <c r="AJ332" s="476"/>
      <c r="AK332" s="477"/>
    </row>
    <row r="333" spans="33:37" ht="15" customHeight="1">
      <c r="AG333" s="116" t="str">
        <f t="shared" si="119"/>
        <v/>
      </c>
      <c r="AH333" s="476"/>
      <c r="AI333" s="478"/>
      <c r="AJ333" s="476"/>
      <c r="AK333" s="477"/>
    </row>
    <row r="334" spans="33:37" ht="15" customHeight="1">
      <c r="AG334" s="116" t="str">
        <f t="shared" si="119"/>
        <v/>
      </c>
      <c r="AH334" s="476"/>
      <c r="AI334" s="478"/>
      <c r="AJ334" s="476"/>
      <c r="AK334" s="477"/>
    </row>
    <row r="335" spans="33:37" ht="15" customHeight="1">
      <c r="AG335" s="116" t="str">
        <f t="shared" si="119"/>
        <v/>
      </c>
      <c r="AH335" s="476"/>
      <c r="AI335" s="478"/>
      <c r="AJ335" s="476"/>
      <c r="AK335" s="477"/>
    </row>
    <row r="336" spans="33:37" ht="15" customHeight="1">
      <c r="AG336" s="116" t="str">
        <f t="shared" si="119"/>
        <v/>
      </c>
      <c r="AH336" s="476"/>
      <c r="AI336" s="478"/>
      <c r="AJ336" s="476"/>
      <c r="AK336" s="477"/>
    </row>
    <row r="337" spans="33:37" ht="15" customHeight="1">
      <c r="AG337" s="116" t="str">
        <f t="shared" si="119"/>
        <v/>
      </c>
      <c r="AH337" s="476"/>
      <c r="AI337" s="478"/>
      <c r="AJ337" s="476"/>
      <c r="AK337" s="477"/>
    </row>
    <row r="338" spans="33:37" ht="15" customHeight="1">
      <c r="AG338" s="116" t="str">
        <f t="shared" si="119"/>
        <v/>
      </c>
      <c r="AH338" s="476"/>
      <c r="AI338" s="478"/>
      <c r="AJ338" s="476"/>
      <c r="AK338" s="477"/>
    </row>
    <row r="339" spans="33:37" ht="15" customHeight="1">
      <c r="AG339" s="116" t="str">
        <f t="shared" si="119"/>
        <v/>
      </c>
      <c r="AH339" s="476"/>
      <c r="AI339" s="478"/>
      <c r="AJ339" s="476"/>
      <c r="AK339" s="477"/>
    </row>
    <row r="340" spans="33:37" ht="15" customHeight="1">
      <c r="AG340" s="116" t="str">
        <f t="shared" si="119"/>
        <v/>
      </c>
      <c r="AH340" s="476"/>
      <c r="AI340" s="478"/>
      <c r="AJ340" s="476"/>
      <c r="AK340" s="477"/>
    </row>
    <row r="341" spans="33:37" ht="15" customHeight="1">
      <c r="AG341" s="116" t="str">
        <f t="shared" si="119"/>
        <v/>
      </c>
      <c r="AH341" s="476"/>
      <c r="AI341" s="478"/>
      <c r="AJ341" s="476"/>
      <c r="AK341" s="477"/>
    </row>
    <row r="342" spans="33:37" ht="15" customHeight="1">
      <c r="AG342" s="116" t="str">
        <f t="shared" si="119"/>
        <v/>
      </c>
      <c r="AH342" s="476"/>
      <c r="AI342" s="478"/>
      <c r="AJ342" s="476"/>
      <c r="AK342" s="477"/>
    </row>
    <row r="343" spans="33:37" ht="15" customHeight="1">
      <c r="AG343" s="116" t="str">
        <f t="shared" si="119"/>
        <v/>
      </c>
      <c r="AH343" s="476"/>
      <c r="AI343" s="478"/>
      <c r="AJ343" s="476"/>
      <c r="AK343" s="477"/>
    </row>
    <row r="344" spans="33:37" ht="15" customHeight="1">
      <c r="AG344" s="116" t="str">
        <f t="shared" si="119"/>
        <v/>
      </c>
      <c r="AH344" s="476"/>
      <c r="AI344" s="478"/>
      <c r="AJ344" s="476"/>
      <c r="AK344" s="477"/>
    </row>
    <row r="345" spans="33:37" ht="15" customHeight="1">
      <c r="AG345" s="116" t="str">
        <f t="shared" si="119"/>
        <v/>
      </c>
      <c r="AH345" s="476"/>
      <c r="AI345" s="478"/>
      <c r="AJ345" s="476"/>
      <c r="AK345" s="477"/>
    </row>
    <row r="346" spans="33:37" ht="15" customHeight="1">
      <c r="AG346" s="116" t="str">
        <f t="shared" si="119"/>
        <v/>
      </c>
      <c r="AH346" s="476"/>
      <c r="AI346" s="478"/>
      <c r="AJ346" s="476"/>
      <c r="AK346" s="477"/>
    </row>
    <row r="347" spans="33:37" ht="15" customHeight="1">
      <c r="AG347" s="116" t="str">
        <f t="shared" si="119"/>
        <v/>
      </c>
      <c r="AH347" s="476"/>
      <c r="AI347" s="478"/>
      <c r="AJ347" s="476"/>
      <c r="AK347" s="477"/>
    </row>
    <row r="348" spans="33:37" ht="15" customHeight="1">
      <c r="AG348" s="116" t="str">
        <f t="shared" si="119"/>
        <v/>
      </c>
      <c r="AH348" s="476"/>
      <c r="AI348" s="478"/>
      <c r="AJ348" s="476"/>
      <c r="AK348" s="477"/>
    </row>
    <row r="349" spans="33:37" ht="15" customHeight="1">
      <c r="AG349" s="116" t="str">
        <f t="shared" si="119"/>
        <v/>
      </c>
      <c r="AH349" s="476"/>
      <c r="AI349" s="478"/>
      <c r="AJ349" s="476"/>
      <c r="AK349" s="477"/>
    </row>
    <row r="350" spans="33:37" ht="15" customHeight="1">
      <c r="AG350" s="116" t="str">
        <f t="shared" si="119"/>
        <v/>
      </c>
      <c r="AH350" s="476"/>
      <c r="AI350" s="478"/>
      <c r="AJ350" s="476"/>
      <c r="AK350" s="477"/>
    </row>
    <row r="351" spans="33:37" ht="15" customHeight="1">
      <c r="AG351" s="116" t="str">
        <f t="shared" si="119"/>
        <v/>
      </c>
      <c r="AH351" s="476"/>
      <c r="AI351" s="478"/>
      <c r="AJ351" s="476"/>
      <c r="AK351" s="477"/>
    </row>
    <row r="352" spans="33:37" ht="15" customHeight="1">
      <c r="AG352" s="116" t="str">
        <f t="shared" si="119"/>
        <v/>
      </c>
      <c r="AH352" s="476"/>
      <c r="AI352" s="478"/>
      <c r="AJ352" s="476"/>
      <c r="AK352" s="477"/>
    </row>
    <row r="353" spans="33:37" ht="15" customHeight="1">
      <c r="AG353" s="116" t="str">
        <f t="shared" si="119"/>
        <v/>
      </c>
      <c r="AH353" s="476"/>
      <c r="AI353" s="478"/>
      <c r="AJ353" s="476"/>
      <c r="AK353" s="477"/>
    </row>
    <row r="354" spans="33:37" ht="15" customHeight="1">
      <c r="AG354" s="116" t="str">
        <f t="shared" si="119"/>
        <v/>
      </c>
      <c r="AH354" s="476"/>
      <c r="AI354" s="478"/>
      <c r="AJ354" s="476"/>
      <c r="AK354" s="477"/>
    </row>
    <row r="355" spans="33:37" ht="15" customHeight="1">
      <c r="AG355" s="116" t="str">
        <f t="shared" si="119"/>
        <v/>
      </c>
      <c r="AH355" s="476"/>
      <c r="AI355" s="478"/>
      <c r="AJ355" s="476"/>
      <c r="AK355" s="477"/>
    </row>
    <row r="356" spans="33:37" ht="15" customHeight="1">
      <c r="AG356" s="116" t="str">
        <f t="shared" si="119"/>
        <v/>
      </c>
      <c r="AH356" s="476"/>
      <c r="AI356" s="478"/>
      <c r="AJ356" s="476"/>
      <c r="AK356" s="477"/>
    </row>
    <row r="357" spans="33:37" ht="15" customHeight="1">
      <c r="AG357" s="116" t="str">
        <f t="shared" si="119"/>
        <v/>
      </c>
      <c r="AH357" s="476"/>
      <c r="AI357" s="478"/>
      <c r="AJ357" s="476"/>
      <c r="AK357" s="477"/>
    </row>
    <row r="358" spans="33:37" ht="15" customHeight="1">
      <c r="AG358" s="116" t="str">
        <f t="shared" si="119"/>
        <v/>
      </c>
      <c r="AH358" s="476"/>
      <c r="AI358" s="478"/>
      <c r="AJ358" s="476"/>
      <c r="AK358" s="477"/>
    </row>
    <row r="359" spans="33:37" ht="15" customHeight="1">
      <c r="AG359" s="116" t="str">
        <f t="shared" si="119"/>
        <v/>
      </c>
      <c r="AH359" s="476"/>
      <c r="AI359" s="478"/>
      <c r="AJ359" s="476"/>
      <c r="AK359" s="477"/>
    </row>
    <row r="360" spans="33:37" ht="15" customHeight="1">
      <c r="AG360" s="116" t="str">
        <f t="shared" si="119"/>
        <v/>
      </c>
      <c r="AH360" s="476"/>
      <c r="AI360" s="478"/>
      <c r="AJ360" s="476"/>
      <c r="AK360" s="477"/>
    </row>
    <row r="361" spans="33:37" ht="15" customHeight="1">
      <c r="AG361" s="116" t="str">
        <f t="shared" si="119"/>
        <v/>
      </c>
      <c r="AH361" s="476"/>
      <c r="AI361" s="478"/>
      <c r="AJ361" s="476"/>
      <c r="AK361" s="477"/>
    </row>
    <row r="362" spans="33:37" ht="15" customHeight="1">
      <c r="AG362" s="116" t="str">
        <f t="shared" si="119"/>
        <v/>
      </c>
      <c r="AH362" s="476"/>
      <c r="AI362" s="478"/>
      <c r="AJ362" s="476"/>
      <c r="AK362" s="477"/>
    </row>
    <row r="363" spans="33:37" ht="15" customHeight="1">
      <c r="AG363" s="116" t="str">
        <f t="shared" si="119"/>
        <v/>
      </c>
      <c r="AH363" s="476"/>
      <c r="AI363" s="478"/>
      <c r="AJ363" s="476"/>
      <c r="AK363" s="477"/>
    </row>
    <row r="364" spans="33:37" ht="15" customHeight="1">
      <c r="AG364" s="116" t="str">
        <f t="shared" si="119"/>
        <v/>
      </c>
      <c r="AH364" s="476"/>
      <c r="AI364" s="478"/>
      <c r="AJ364" s="476"/>
      <c r="AK364" s="477"/>
    </row>
    <row r="365" spans="33:37" ht="15" customHeight="1">
      <c r="AG365" s="116" t="str">
        <f t="shared" si="119"/>
        <v/>
      </c>
      <c r="AH365" s="476"/>
      <c r="AI365" s="478"/>
      <c r="AJ365" s="476"/>
      <c r="AK365" s="477"/>
    </row>
    <row r="366" spans="33:37" ht="15" customHeight="1">
      <c r="AG366" s="116" t="str">
        <f t="shared" si="119"/>
        <v/>
      </c>
      <c r="AH366" s="476"/>
      <c r="AI366" s="478"/>
      <c r="AJ366" s="476"/>
      <c r="AK366" s="477"/>
    </row>
    <row r="367" spans="33:37" ht="15" customHeight="1">
      <c r="AG367" s="116" t="str">
        <f t="shared" si="119"/>
        <v/>
      </c>
      <c r="AH367" s="476"/>
      <c r="AI367" s="478"/>
      <c r="AJ367" s="476"/>
      <c r="AK367" s="477"/>
    </row>
    <row r="368" spans="33:37" ht="15" customHeight="1">
      <c r="AG368" s="116" t="str">
        <f t="shared" si="119"/>
        <v/>
      </c>
      <c r="AH368" s="476"/>
      <c r="AI368" s="478"/>
      <c r="AJ368" s="476"/>
      <c r="AK368" s="477"/>
    </row>
    <row r="369" spans="33:37" ht="15" customHeight="1">
      <c r="AG369" s="116" t="str">
        <f t="shared" si="119"/>
        <v/>
      </c>
      <c r="AH369" s="476"/>
      <c r="AI369" s="478"/>
      <c r="AJ369" s="476"/>
      <c r="AK369" s="477"/>
    </row>
    <row r="370" spans="33:37" ht="15" customHeight="1">
      <c r="AG370" s="116" t="str">
        <f t="shared" si="119"/>
        <v/>
      </c>
      <c r="AH370" s="476"/>
      <c r="AI370" s="478"/>
      <c r="AJ370" s="476"/>
      <c r="AK370" s="477"/>
    </row>
    <row r="371" spans="33:37" ht="15" customHeight="1">
      <c r="AG371" s="116" t="str">
        <f t="shared" si="119"/>
        <v/>
      </c>
      <c r="AH371" s="476"/>
      <c r="AI371" s="478"/>
      <c r="AJ371" s="476"/>
      <c r="AK371" s="477"/>
    </row>
    <row r="372" spans="33:37" ht="15" customHeight="1">
      <c r="AG372" s="116" t="str">
        <f t="shared" si="119"/>
        <v/>
      </c>
      <c r="AH372" s="476"/>
      <c r="AI372" s="478"/>
      <c r="AJ372" s="476"/>
      <c r="AK372" s="477"/>
    </row>
    <row r="373" spans="33:37" ht="15" customHeight="1">
      <c r="AG373" s="116" t="str">
        <f t="shared" si="119"/>
        <v/>
      </c>
      <c r="AH373" s="476"/>
      <c r="AI373" s="478"/>
      <c r="AJ373" s="476"/>
      <c r="AK373" s="477"/>
    </row>
    <row r="374" spans="33:37" ht="15" customHeight="1">
      <c r="AG374" s="116" t="str">
        <f t="shared" si="119"/>
        <v/>
      </c>
      <c r="AH374" s="476"/>
      <c r="AI374" s="478"/>
      <c r="AJ374" s="476"/>
      <c r="AK374" s="477"/>
    </row>
    <row r="375" spans="33:37" ht="15" customHeight="1">
      <c r="AG375" s="116" t="str">
        <f t="shared" si="119"/>
        <v/>
      </c>
      <c r="AH375" s="476"/>
      <c r="AI375" s="478"/>
      <c r="AJ375" s="476"/>
      <c r="AK375" s="477"/>
    </row>
    <row r="376" spans="33:37" ht="15" customHeight="1">
      <c r="AG376" s="116" t="str">
        <f t="shared" si="119"/>
        <v/>
      </c>
      <c r="AH376" s="476"/>
      <c r="AI376" s="478"/>
      <c r="AJ376" s="476"/>
      <c r="AK376" s="477"/>
    </row>
    <row r="377" spans="33:37" ht="15" customHeight="1">
      <c r="AG377" s="116" t="str">
        <f t="shared" si="119"/>
        <v/>
      </c>
      <c r="AH377" s="476"/>
      <c r="AI377" s="478"/>
      <c r="AJ377" s="476"/>
      <c r="AK377" s="477"/>
    </row>
    <row r="378" spans="33:37" ht="15" customHeight="1">
      <c r="AG378" s="116" t="str">
        <f t="shared" si="119"/>
        <v/>
      </c>
      <c r="AH378" s="476"/>
      <c r="AI378" s="478"/>
      <c r="AJ378" s="476"/>
      <c r="AK378" s="477"/>
    </row>
    <row r="379" spans="33:37" ht="15" customHeight="1">
      <c r="AG379" s="116" t="str">
        <f t="shared" si="119"/>
        <v/>
      </c>
      <c r="AH379" s="476"/>
      <c r="AI379" s="478"/>
      <c r="AJ379" s="476"/>
      <c r="AK379" s="477"/>
    </row>
    <row r="380" spans="33:37" ht="15" customHeight="1">
      <c r="AG380" s="116" t="str">
        <f t="shared" si="119"/>
        <v/>
      </c>
      <c r="AH380" s="476"/>
      <c r="AI380" s="478"/>
      <c r="AJ380" s="476"/>
      <c r="AK380" s="477"/>
    </row>
    <row r="381" spans="33:37" ht="15" customHeight="1">
      <c r="AG381" s="116" t="str">
        <f t="shared" si="119"/>
        <v/>
      </c>
      <c r="AH381" s="476"/>
      <c r="AI381" s="478"/>
      <c r="AJ381" s="476"/>
      <c r="AK381" s="477"/>
    </row>
    <row r="382" spans="33:37" ht="15" customHeight="1">
      <c r="AG382" s="116" t="str">
        <f t="shared" si="119"/>
        <v/>
      </c>
      <c r="AH382" s="476"/>
      <c r="AI382" s="478"/>
      <c r="AJ382" s="476"/>
      <c r="AK382" s="477"/>
    </row>
    <row r="383" spans="33:37" ht="15" customHeight="1">
      <c r="AG383" s="116" t="str">
        <f t="shared" si="119"/>
        <v/>
      </c>
      <c r="AH383" s="476"/>
      <c r="AI383" s="478"/>
      <c r="AJ383" s="476"/>
      <c r="AK383" s="477"/>
    </row>
    <row r="384" spans="33:37" ht="15" customHeight="1">
      <c r="AG384" s="116" t="str">
        <f t="shared" si="119"/>
        <v/>
      </c>
      <c r="AH384" s="476"/>
      <c r="AI384" s="478"/>
      <c r="AJ384" s="476"/>
      <c r="AK384" s="477"/>
    </row>
    <row r="385" spans="33:37" ht="15" customHeight="1">
      <c r="AG385" s="116" t="str">
        <f t="shared" si="119"/>
        <v/>
      </c>
      <c r="AH385" s="476"/>
      <c r="AI385" s="478"/>
      <c r="AJ385" s="476"/>
      <c r="AK385" s="477"/>
    </row>
    <row r="386" spans="33:37" ht="15" customHeight="1">
      <c r="AG386" s="116" t="str">
        <f t="shared" si="119"/>
        <v/>
      </c>
      <c r="AH386" s="476"/>
      <c r="AI386" s="478"/>
      <c r="AJ386" s="476"/>
      <c r="AK386" s="477"/>
    </row>
    <row r="387" spans="33:37" ht="15" customHeight="1">
      <c r="AG387" s="116" t="str">
        <f t="shared" si="119"/>
        <v/>
      </c>
      <c r="AH387" s="476"/>
      <c r="AI387" s="478"/>
      <c r="AJ387" s="476"/>
      <c r="AK387" s="477"/>
    </row>
    <row r="388" spans="33:37" ht="15" customHeight="1">
      <c r="AG388" s="116" t="str">
        <f t="shared" si="119"/>
        <v/>
      </c>
      <c r="AH388" s="476"/>
      <c r="AI388" s="478"/>
      <c r="AJ388" s="476"/>
      <c r="AK388" s="477"/>
    </row>
    <row r="389" spans="33:37" ht="15" customHeight="1">
      <c r="AG389" s="116" t="str">
        <f t="shared" si="119"/>
        <v/>
      </c>
      <c r="AH389" s="476"/>
      <c r="AI389" s="478"/>
      <c r="AJ389" s="476"/>
      <c r="AK389" s="477"/>
    </row>
    <row r="390" spans="33:37" ht="15" customHeight="1">
      <c r="AG390" s="116" t="str">
        <f t="shared" si="119"/>
        <v/>
      </c>
      <c r="AH390" s="476"/>
      <c r="AI390" s="478"/>
      <c r="AJ390" s="476"/>
      <c r="AK390" s="477"/>
    </row>
    <row r="391" spans="33:37" ht="15" customHeight="1">
      <c r="AG391" s="116" t="str">
        <f t="shared" si="119"/>
        <v/>
      </c>
      <c r="AH391" s="476"/>
      <c r="AI391" s="478"/>
      <c r="AJ391" s="476"/>
      <c r="AK391" s="477"/>
    </row>
    <row r="392" spans="33:37" ht="15" customHeight="1">
      <c r="AG392" s="116" t="str">
        <f t="shared" si="119"/>
        <v/>
      </c>
      <c r="AH392" s="476"/>
      <c r="AI392" s="478"/>
      <c r="AJ392" s="476"/>
      <c r="AK392" s="477"/>
    </row>
    <row r="393" spans="33:37" ht="15" customHeight="1">
      <c r="AG393" s="116" t="str">
        <f t="shared" ref="AG393:AG456" si="120">CONCATENATE(AI393,AJ393)</f>
        <v/>
      </c>
      <c r="AH393" s="476"/>
      <c r="AI393" s="478"/>
      <c r="AJ393" s="476"/>
      <c r="AK393" s="477"/>
    </row>
    <row r="394" spans="33:37" ht="15" customHeight="1">
      <c r="AG394" s="116" t="str">
        <f t="shared" si="120"/>
        <v/>
      </c>
      <c r="AH394" s="476"/>
      <c r="AI394" s="478"/>
      <c r="AJ394" s="476"/>
      <c r="AK394" s="477"/>
    </row>
    <row r="395" spans="33:37" ht="15" customHeight="1">
      <c r="AG395" s="116" t="str">
        <f t="shared" si="120"/>
        <v/>
      </c>
      <c r="AH395" s="476"/>
      <c r="AI395" s="478"/>
      <c r="AJ395" s="476"/>
      <c r="AK395" s="477"/>
    </row>
    <row r="396" spans="33:37" ht="15" customHeight="1">
      <c r="AG396" s="116" t="str">
        <f t="shared" si="120"/>
        <v/>
      </c>
      <c r="AH396" s="476"/>
      <c r="AI396" s="478"/>
      <c r="AJ396" s="476"/>
      <c r="AK396" s="477"/>
    </row>
    <row r="397" spans="33:37" ht="15" customHeight="1">
      <c r="AG397" s="116" t="str">
        <f t="shared" si="120"/>
        <v/>
      </c>
      <c r="AH397" s="476"/>
      <c r="AI397" s="478"/>
      <c r="AJ397" s="476"/>
      <c r="AK397" s="477"/>
    </row>
    <row r="398" spans="33:37" ht="15" customHeight="1">
      <c r="AG398" s="116" t="str">
        <f t="shared" si="120"/>
        <v/>
      </c>
      <c r="AH398" s="476"/>
      <c r="AI398" s="478"/>
      <c r="AJ398" s="476"/>
      <c r="AK398" s="477"/>
    </row>
    <row r="399" spans="33:37" ht="15" customHeight="1">
      <c r="AG399" s="116" t="str">
        <f t="shared" si="120"/>
        <v/>
      </c>
      <c r="AH399" s="476"/>
      <c r="AI399" s="478"/>
      <c r="AJ399" s="476"/>
      <c r="AK399" s="477"/>
    </row>
    <row r="400" spans="33:37" ht="15" customHeight="1">
      <c r="AG400" s="116" t="str">
        <f t="shared" si="120"/>
        <v/>
      </c>
      <c r="AH400" s="476"/>
      <c r="AI400" s="478"/>
      <c r="AJ400" s="476"/>
      <c r="AK400" s="477"/>
    </row>
    <row r="401" spans="33:37" ht="15" customHeight="1">
      <c r="AG401" s="116" t="str">
        <f t="shared" si="120"/>
        <v/>
      </c>
      <c r="AH401" s="476"/>
      <c r="AI401" s="478"/>
      <c r="AJ401" s="476"/>
      <c r="AK401" s="477"/>
    </row>
    <row r="402" spans="33:37" ht="15" customHeight="1">
      <c r="AG402" s="116" t="str">
        <f t="shared" si="120"/>
        <v/>
      </c>
      <c r="AH402" s="476"/>
      <c r="AI402" s="478"/>
      <c r="AJ402" s="476"/>
      <c r="AK402" s="477"/>
    </row>
    <row r="403" spans="33:37" ht="15" customHeight="1">
      <c r="AG403" s="116" t="str">
        <f t="shared" si="120"/>
        <v/>
      </c>
      <c r="AH403" s="476"/>
      <c r="AI403" s="478"/>
      <c r="AJ403" s="476"/>
      <c r="AK403" s="477"/>
    </row>
    <row r="404" spans="33:37" ht="15" customHeight="1">
      <c r="AG404" s="116" t="str">
        <f t="shared" si="120"/>
        <v/>
      </c>
      <c r="AH404" s="476"/>
      <c r="AI404" s="478"/>
      <c r="AJ404" s="476"/>
      <c r="AK404" s="477"/>
    </row>
    <row r="405" spans="33:37" ht="15" customHeight="1">
      <c r="AG405" s="116" t="str">
        <f t="shared" si="120"/>
        <v/>
      </c>
      <c r="AH405" s="476"/>
      <c r="AI405" s="478"/>
      <c r="AJ405" s="476"/>
      <c r="AK405" s="477"/>
    </row>
    <row r="406" spans="33:37" ht="15" customHeight="1">
      <c r="AG406" s="116" t="str">
        <f t="shared" si="120"/>
        <v/>
      </c>
      <c r="AH406" s="476"/>
      <c r="AI406" s="478"/>
      <c r="AJ406" s="476"/>
      <c r="AK406" s="477"/>
    </row>
    <row r="407" spans="33:37" ht="15" customHeight="1">
      <c r="AG407" s="116" t="str">
        <f t="shared" si="120"/>
        <v/>
      </c>
      <c r="AH407" s="476"/>
      <c r="AI407" s="478"/>
      <c r="AJ407" s="476"/>
      <c r="AK407" s="477"/>
    </row>
    <row r="408" spans="33:37" ht="15" customHeight="1">
      <c r="AG408" s="116" t="str">
        <f t="shared" si="120"/>
        <v/>
      </c>
      <c r="AH408" s="476"/>
      <c r="AI408" s="478"/>
      <c r="AJ408" s="476"/>
      <c r="AK408" s="477"/>
    </row>
    <row r="409" spans="33:37" ht="15" customHeight="1">
      <c r="AG409" s="116" t="str">
        <f t="shared" si="120"/>
        <v/>
      </c>
      <c r="AH409" s="476"/>
      <c r="AI409" s="478"/>
      <c r="AJ409" s="476"/>
      <c r="AK409" s="477"/>
    </row>
    <row r="410" spans="33:37" ht="15" customHeight="1">
      <c r="AG410" s="116" t="str">
        <f t="shared" si="120"/>
        <v/>
      </c>
      <c r="AH410" s="476"/>
      <c r="AI410" s="478"/>
      <c r="AJ410" s="476"/>
      <c r="AK410" s="477"/>
    </row>
    <row r="411" spans="33:37" ht="15" customHeight="1">
      <c r="AG411" s="116" t="str">
        <f t="shared" si="120"/>
        <v/>
      </c>
      <c r="AH411" s="476"/>
      <c r="AI411" s="478"/>
      <c r="AJ411" s="476"/>
      <c r="AK411" s="477"/>
    </row>
    <row r="412" spans="33:37" ht="15" customHeight="1">
      <c r="AG412" s="116" t="str">
        <f t="shared" si="120"/>
        <v/>
      </c>
      <c r="AH412" s="476"/>
      <c r="AI412" s="478"/>
      <c r="AJ412" s="476"/>
      <c r="AK412" s="477"/>
    </row>
    <row r="413" spans="33:37" ht="15" customHeight="1">
      <c r="AG413" s="116" t="str">
        <f t="shared" si="120"/>
        <v/>
      </c>
      <c r="AH413" s="476"/>
      <c r="AI413" s="478"/>
      <c r="AJ413" s="476"/>
      <c r="AK413" s="477"/>
    </row>
    <row r="414" spans="33:37" ht="15" customHeight="1">
      <c r="AG414" s="116" t="str">
        <f t="shared" si="120"/>
        <v/>
      </c>
      <c r="AH414" s="476"/>
      <c r="AI414" s="478"/>
      <c r="AJ414" s="476"/>
      <c r="AK414" s="477"/>
    </row>
    <row r="415" spans="33:37" ht="15" customHeight="1">
      <c r="AG415" s="116" t="str">
        <f t="shared" si="120"/>
        <v/>
      </c>
      <c r="AH415" s="476"/>
      <c r="AI415" s="478"/>
      <c r="AJ415" s="476"/>
      <c r="AK415" s="477"/>
    </row>
    <row r="416" spans="33:37" ht="15" customHeight="1">
      <c r="AG416" s="116" t="str">
        <f t="shared" si="120"/>
        <v/>
      </c>
      <c r="AH416" s="476"/>
      <c r="AI416" s="478"/>
      <c r="AJ416" s="476"/>
      <c r="AK416" s="477"/>
    </row>
    <row r="417" spans="33:37" ht="15" customHeight="1">
      <c r="AG417" s="116" t="str">
        <f t="shared" si="120"/>
        <v/>
      </c>
      <c r="AH417" s="476"/>
      <c r="AI417" s="478"/>
      <c r="AJ417" s="476"/>
      <c r="AK417" s="477"/>
    </row>
    <row r="418" spans="33:37" ht="15" customHeight="1">
      <c r="AG418" s="116" t="str">
        <f t="shared" si="120"/>
        <v/>
      </c>
      <c r="AH418" s="476"/>
      <c r="AI418" s="478"/>
      <c r="AJ418" s="476"/>
      <c r="AK418" s="477"/>
    </row>
    <row r="419" spans="33:37" ht="15" customHeight="1">
      <c r="AG419" s="116" t="str">
        <f t="shared" si="120"/>
        <v/>
      </c>
      <c r="AH419" s="476"/>
      <c r="AI419" s="478"/>
      <c r="AJ419" s="476"/>
      <c r="AK419" s="477"/>
    </row>
    <row r="420" spans="33:37" ht="15" customHeight="1">
      <c r="AG420" s="116" t="str">
        <f t="shared" si="120"/>
        <v/>
      </c>
      <c r="AH420" s="476"/>
      <c r="AI420" s="478"/>
      <c r="AJ420" s="476"/>
      <c r="AK420" s="477"/>
    </row>
    <row r="421" spans="33:37" ht="15" customHeight="1">
      <c r="AG421" s="116" t="str">
        <f t="shared" si="120"/>
        <v/>
      </c>
      <c r="AH421" s="476"/>
      <c r="AI421" s="478"/>
      <c r="AJ421" s="476"/>
      <c r="AK421" s="477"/>
    </row>
    <row r="422" spans="33:37" ht="15" customHeight="1">
      <c r="AG422" s="116" t="str">
        <f t="shared" si="120"/>
        <v/>
      </c>
      <c r="AH422" s="476"/>
      <c r="AI422" s="478"/>
      <c r="AJ422" s="476"/>
      <c r="AK422" s="477"/>
    </row>
    <row r="423" spans="33:37" ht="15" customHeight="1">
      <c r="AG423" s="116" t="str">
        <f t="shared" si="120"/>
        <v/>
      </c>
      <c r="AH423" s="476"/>
      <c r="AI423" s="478"/>
      <c r="AJ423" s="476"/>
      <c r="AK423" s="477"/>
    </row>
    <row r="424" spans="33:37" ht="15" customHeight="1">
      <c r="AG424" s="116" t="str">
        <f t="shared" si="120"/>
        <v/>
      </c>
      <c r="AH424" s="476"/>
      <c r="AI424" s="478"/>
      <c r="AJ424" s="476"/>
      <c r="AK424" s="477"/>
    </row>
    <row r="425" spans="33:37" ht="15" customHeight="1">
      <c r="AG425" s="116" t="str">
        <f t="shared" si="120"/>
        <v/>
      </c>
      <c r="AH425" s="476"/>
      <c r="AI425" s="478"/>
      <c r="AJ425" s="476"/>
      <c r="AK425" s="477"/>
    </row>
    <row r="426" spans="33:37" ht="15" customHeight="1">
      <c r="AG426" s="116" t="str">
        <f t="shared" si="120"/>
        <v/>
      </c>
      <c r="AH426" s="476"/>
      <c r="AI426" s="478"/>
      <c r="AJ426" s="476"/>
      <c r="AK426" s="477"/>
    </row>
    <row r="427" spans="33:37" ht="15" customHeight="1">
      <c r="AG427" s="116" t="str">
        <f t="shared" si="120"/>
        <v/>
      </c>
      <c r="AH427" s="476"/>
      <c r="AI427" s="478"/>
      <c r="AJ427" s="476"/>
      <c r="AK427" s="477"/>
    </row>
    <row r="428" spans="33:37" ht="15" customHeight="1">
      <c r="AG428" s="116" t="str">
        <f t="shared" si="120"/>
        <v/>
      </c>
      <c r="AH428" s="476"/>
      <c r="AI428" s="478"/>
      <c r="AJ428" s="476"/>
      <c r="AK428" s="477"/>
    </row>
    <row r="429" spans="33:37" ht="15" customHeight="1">
      <c r="AG429" s="116" t="str">
        <f t="shared" si="120"/>
        <v/>
      </c>
      <c r="AH429" s="476"/>
      <c r="AI429" s="478"/>
      <c r="AJ429" s="476"/>
      <c r="AK429" s="477"/>
    </row>
    <row r="430" spans="33:37" ht="15" customHeight="1">
      <c r="AG430" s="116" t="str">
        <f t="shared" si="120"/>
        <v/>
      </c>
      <c r="AH430" s="476"/>
      <c r="AI430" s="478"/>
      <c r="AJ430" s="476"/>
      <c r="AK430" s="477"/>
    </row>
    <row r="431" spans="33:37" ht="15" customHeight="1">
      <c r="AG431" s="116" t="str">
        <f t="shared" si="120"/>
        <v/>
      </c>
      <c r="AH431" s="476"/>
      <c r="AI431" s="478"/>
      <c r="AJ431" s="476"/>
      <c r="AK431" s="477"/>
    </row>
    <row r="432" spans="33:37" ht="15" customHeight="1">
      <c r="AG432" s="116" t="str">
        <f t="shared" si="120"/>
        <v/>
      </c>
      <c r="AH432" s="476"/>
      <c r="AI432" s="478"/>
      <c r="AJ432" s="476"/>
      <c r="AK432" s="477"/>
    </row>
    <row r="433" spans="33:37" ht="15" customHeight="1">
      <c r="AG433" s="116" t="str">
        <f t="shared" si="120"/>
        <v/>
      </c>
      <c r="AH433" s="476"/>
      <c r="AI433" s="478"/>
      <c r="AJ433" s="476"/>
      <c r="AK433" s="477"/>
    </row>
    <row r="434" spans="33:37" ht="15" customHeight="1">
      <c r="AG434" s="116" t="str">
        <f t="shared" si="120"/>
        <v/>
      </c>
      <c r="AH434" s="476"/>
      <c r="AI434" s="478"/>
      <c r="AJ434" s="476"/>
      <c r="AK434" s="477"/>
    </row>
    <row r="435" spans="33:37" ht="15" customHeight="1">
      <c r="AG435" s="116" t="str">
        <f t="shared" si="120"/>
        <v/>
      </c>
      <c r="AH435" s="476"/>
      <c r="AI435" s="478"/>
      <c r="AJ435" s="476"/>
      <c r="AK435" s="477"/>
    </row>
    <row r="436" spans="33:37" ht="15" customHeight="1">
      <c r="AG436" s="116" t="str">
        <f t="shared" si="120"/>
        <v/>
      </c>
      <c r="AH436" s="476"/>
      <c r="AI436" s="478"/>
      <c r="AJ436" s="476"/>
      <c r="AK436" s="477"/>
    </row>
    <row r="437" spans="33:37" ht="15" customHeight="1">
      <c r="AG437" s="116" t="str">
        <f t="shared" si="120"/>
        <v/>
      </c>
      <c r="AH437" s="476"/>
      <c r="AI437" s="478"/>
      <c r="AJ437" s="476"/>
      <c r="AK437" s="477"/>
    </row>
    <row r="438" spans="33:37" ht="15" customHeight="1">
      <c r="AG438" s="116" t="str">
        <f t="shared" si="120"/>
        <v/>
      </c>
      <c r="AH438" s="476"/>
      <c r="AI438" s="478"/>
      <c r="AJ438" s="476"/>
      <c r="AK438" s="477"/>
    </row>
    <row r="439" spans="33:37" ht="15" customHeight="1">
      <c r="AG439" s="116" t="str">
        <f t="shared" si="120"/>
        <v/>
      </c>
      <c r="AH439" s="476"/>
      <c r="AI439" s="478"/>
      <c r="AJ439" s="476"/>
      <c r="AK439" s="477"/>
    </row>
    <row r="440" spans="33:37" ht="15" customHeight="1">
      <c r="AG440" s="116" t="str">
        <f t="shared" si="120"/>
        <v/>
      </c>
      <c r="AH440" s="476"/>
      <c r="AI440" s="478"/>
      <c r="AJ440" s="476"/>
      <c r="AK440" s="477"/>
    </row>
    <row r="441" spans="33:37" ht="15" customHeight="1">
      <c r="AG441" s="116" t="str">
        <f t="shared" si="120"/>
        <v/>
      </c>
      <c r="AH441" s="476"/>
      <c r="AI441" s="478"/>
      <c r="AJ441" s="476"/>
      <c r="AK441" s="477"/>
    </row>
    <row r="442" spans="33:37" ht="15" customHeight="1">
      <c r="AG442" s="116" t="str">
        <f t="shared" si="120"/>
        <v/>
      </c>
      <c r="AH442" s="476"/>
      <c r="AI442" s="478"/>
      <c r="AJ442" s="476"/>
      <c r="AK442" s="477"/>
    </row>
    <row r="443" spans="33:37" ht="15" customHeight="1">
      <c r="AG443" s="116" t="str">
        <f t="shared" si="120"/>
        <v/>
      </c>
      <c r="AH443" s="476"/>
      <c r="AI443" s="478"/>
      <c r="AJ443" s="476"/>
      <c r="AK443" s="477"/>
    </row>
    <row r="444" spans="33:37" ht="15" customHeight="1">
      <c r="AG444" s="116" t="str">
        <f t="shared" si="120"/>
        <v/>
      </c>
      <c r="AH444" s="476"/>
      <c r="AI444" s="478"/>
      <c r="AJ444" s="476"/>
      <c r="AK444" s="477"/>
    </row>
    <row r="445" spans="33:37" ht="15" customHeight="1">
      <c r="AG445" s="116" t="str">
        <f t="shared" si="120"/>
        <v/>
      </c>
      <c r="AH445" s="476"/>
      <c r="AI445" s="478"/>
      <c r="AJ445" s="476"/>
      <c r="AK445" s="477"/>
    </row>
    <row r="446" spans="33:37" ht="15" customHeight="1">
      <c r="AG446" s="116" t="str">
        <f t="shared" si="120"/>
        <v/>
      </c>
      <c r="AH446" s="476"/>
      <c r="AI446" s="478"/>
      <c r="AJ446" s="476"/>
      <c r="AK446" s="477"/>
    </row>
    <row r="447" spans="33:37" ht="15" customHeight="1">
      <c r="AG447" s="116" t="str">
        <f t="shared" si="120"/>
        <v/>
      </c>
      <c r="AH447" s="476"/>
      <c r="AI447" s="478"/>
      <c r="AJ447" s="476"/>
      <c r="AK447" s="477"/>
    </row>
    <row r="448" spans="33:37" ht="15" customHeight="1">
      <c r="AG448" s="116" t="str">
        <f t="shared" si="120"/>
        <v/>
      </c>
      <c r="AH448" s="476"/>
      <c r="AI448" s="478"/>
      <c r="AJ448" s="476"/>
      <c r="AK448" s="477"/>
    </row>
    <row r="449" spans="33:37" ht="15" customHeight="1">
      <c r="AG449" s="116" t="str">
        <f t="shared" si="120"/>
        <v/>
      </c>
      <c r="AH449" s="476"/>
      <c r="AI449" s="478"/>
      <c r="AJ449" s="476"/>
      <c r="AK449" s="477"/>
    </row>
    <row r="450" spans="33:37" ht="15" customHeight="1">
      <c r="AG450" s="116" t="str">
        <f t="shared" si="120"/>
        <v/>
      </c>
      <c r="AH450" s="476"/>
      <c r="AI450" s="478"/>
      <c r="AJ450" s="476"/>
      <c r="AK450" s="477"/>
    </row>
    <row r="451" spans="33:37" ht="15" customHeight="1">
      <c r="AG451" s="116" t="str">
        <f t="shared" si="120"/>
        <v/>
      </c>
      <c r="AH451" s="476"/>
      <c r="AI451" s="478"/>
      <c r="AJ451" s="476"/>
      <c r="AK451" s="477"/>
    </row>
    <row r="452" spans="33:37" ht="15" customHeight="1">
      <c r="AG452" s="116" t="str">
        <f t="shared" si="120"/>
        <v/>
      </c>
      <c r="AH452" s="476"/>
      <c r="AI452" s="478"/>
      <c r="AJ452" s="476"/>
      <c r="AK452" s="477"/>
    </row>
    <row r="453" spans="33:37" ht="15" customHeight="1">
      <c r="AG453" s="116" t="str">
        <f t="shared" si="120"/>
        <v/>
      </c>
      <c r="AH453" s="476"/>
      <c r="AI453" s="478"/>
      <c r="AJ453" s="476"/>
      <c r="AK453" s="477"/>
    </row>
    <row r="454" spans="33:37" ht="15" customHeight="1">
      <c r="AG454" s="116" t="str">
        <f t="shared" si="120"/>
        <v/>
      </c>
      <c r="AH454" s="476"/>
      <c r="AI454" s="478"/>
      <c r="AJ454" s="476"/>
      <c r="AK454" s="477"/>
    </row>
    <row r="455" spans="33:37" ht="15" customHeight="1">
      <c r="AG455" s="116" t="str">
        <f t="shared" si="120"/>
        <v/>
      </c>
      <c r="AH455" s="476"/>
      <c r="AI455" s="478"/>
      <c r="AJ455" s="476"/>
      <c r="AK455" s="477"/>
    </row>
    <row r="456" spans="33:37" ht="15" customHeight="1">
      <c r="AG456" s="116" t="str">
        <f t="shared" si="120"/>
        <v/>
      </c>
      <c r="AH456" s="476"/>
      <c r="AI456" s="478"/>
      <c r="AJ456" s="476"/>
      <c r="AK456" s="477"/>
    </row>
    <row r="457" spans="33:37" ht="15" customHeight="1">
      <c r="AG457" s="116" t="str">
        <f t="shared" ref="AG457:AG520" si="121">CONCATENATE(AI457,AJ457)</f>
        <v/>
      </c>
      <c r="AH457" s="476"/>
      <c r="AI457" s="478"/>
      <c r="AJ457" s="476"/>
      <c r="AK457" s="477"/>
    </row>
    <row r="458" spans="33:37" ht="15" customHeight="1">
      <c r="AG458" s="116" t="str">
        <f t="shared" si="121"/>
        <v/>
      </c>
      <c r="AH458" s="476"/>
      <c r="AI458" s="478"/>
      <c r="AJ458" s="476"/>
      <c r="AK458" s="477"/>
    </row>
    <row r="459" spans="33:37" ht="15" customHeight="1">
      <c r="AG459" s="116" t="str">
        <f t="shared" si="121"/>
        <v/>
      </c>
      <c r="AH459" s="476"/>
      <c r="AI459" s="478"/>
      <c r="AJ459" s="476"/>
      <c r="AK459" s="477"/>
    </row>
    <row r="460" spans="33:37" ht="15" customHeight="1">
      <c r="AG460" s="116" t="str">
        <f t="shared" si="121"/>
        <v/>
      </c>
      <c r="AH460" s="476"/>
      <c r="AI460" s="478"/>
      <c r="AJ460" s="476"/>
      <c r="AK460" s="477"/>
    </row>
    <row r="461" spans="33:37" ht="15" customHeight="1">
      <c r="AG461" s="116" t="str">
        <f t="shared" si="121"/>
        <v/>
      </c>
      <c r="AH461" s="476"/>
      <c r="AI461" s="478"/>
      <c r="AJ461" s="476"/>
      <c r="AK461" s="477"/>
    </row>
    <row r="462" spans="33:37" ht="15" customHeight="1">
      <c r="AG462" s="116" t="str">
        <f t="shared" si="121"/>
        <v/>
      </c>
      <c r="AH462" s="476"/>
      <c r="AI462" s="478"/>
      <c r="AJ462" s="476"/>
      <c r="AK462" s="477"/>
    </row>
    <row r="463" spans="33:37" ht="15" customHeight="1">
      <c r="AG463" s="116" t="str">
        <f t="shared" si="121"/>
        <v/>
      </c>
      <c r="AH463" s="476"/>
      <c r="AI463" s="478"/>
      <c r="AJ463" s="476"/>
      <c r="AK463" s="477"/>
    </row>
    <row r="464" spans="33:37" ht="15" customHeight="1">
      <c r="AG464" s="116" t="str">
        <f t="shared" si="121"/>
        <v/>
      </c>
      <c r="AH464" s="476"/>
      <c r="AI464" s="478"/>
      <c r="AJ464" s="476"/>
      <c r="AK464" s="477"/>
    </row>
    <row r="465" spans="33:37" ht="15" customHeight="1">
      <c r="AG465" s="116" t="str">
        <f t="shared" si="121"/>
        <v/>
      </c>
      <c r="AH465" s="476"/>
      <c r="AI465" s="478"/>
      <c r="AJ465" s="476"/>
      <c r="AK465" s="477"/>
    </row>
    <row r="466" spans="33:37" ht="15" customHeight="1">
      <c r="AG466" s="116" t="str">
        <f t="shared" si="121"/>
        <v/>
      </c>
      <c r="AH466" s="476"/>
      <c r="AI466" s="478"/>
      <c r="AJ466" s="476"/>
      <c r="AK466" s="477"/>
    </row>
    <row r="467" spans="33:37" ht="15" customHeight="1">
      <c r="AG467" s="116" t="str">
        <f t="shared" si="121"/>
        <v/>
      </c>
      <c r="AH467" s="476"/>
      <c r="AI467" s="478"/>
      <c r="AJ467" s="476"/>
      <c r="AK467" s="477"/>
    </row>
    <row r="468" spans="33:37" ht="15" customHeight="1">
      <c r="AG468" s="116" t="str">
        <f t="shared" si="121"/>
        <v/>
      </c>
      <c r="AH468" s="476"/>
      <c r="AI468" s="478"/>
      <c r="AJ468" s="476"/>
      <c r="AK468" s="477"/>
    </row>
    <row r="469" spans="33:37" ht="15" customHeight="1">
      <c r="AG469" s="116" t="str">
        <f t="shared" si="121"/>
        <v/>
      </c>
      <c r="AH469" s="476"/>
      <c r="AI469" s="478"/>
      <c r="AJ469" s="476"/>
      <c r="AK469" s="477"/>
    </row>
    <row r="470" spans="33:37" ht="15" customHeight="1">
      <c r="AG470" s="116" t="str">
        <f t="shared" si="121"/>
        <v/>
      </c>
      <c r="AH470" s="476"/>
      <c r="AI470" s="478"/>
      <c r="AJ470" s="476"/>
      <c r="AK470" s="477"/>
    </row>
    <row r="471" spans="33:37" ht="15" customHeight="1">
      <c r="AG471" s="116" t="str">
        <f t="shared" si="121"/>
        <v/>
      </c>
      <c r="AH471" s="476"/>
      <c r="AI471" s="478"/>
      <c r="AJ471" s="476"/>
      <c r="AK471" s="477"/>
    </row>
    <row r="472" spans="33:37" ht="15" customHeight="1">
      <c r="AG472" s="116" t="str">
        <f t="shared" si="121"/>
        <v/>
      </c>
      <c r="AH472" s="476"/>
      <c r="AI472" s="478"/>
      <c r="AJ472" s="476"/>
      <c r="AK472" s="477"/>
    </row>
    <row r="473" spans="33:37" ht="15" customHeight="1">
      <c r="AG473" s="116" t="str">
        <f t="shared" si="121"/>
        <v/>
      </c>
      <c r="AH473" s="476"/>
      <c r="AI473" s="478"/>
      <c r="AJ473" s="476"/>
      <c r="AK473" s="477"/>
    </row>
    <row r="474" spans="33:37" ht="15" customHeight="1">
      <c r="AG474" s="116" t="str">
        <f t="shared" si="121"/>
        <v/>
      </c>
      <c r="AH474" s="476"/>
      <c r="AI474" s="478"/>
      <c r="AJ474" s="476"/>
      <c r="AK474" s="477"/>
    </row>
    <row r="475" spans="33:37" ht="15" customHeight="1">
      <c r="AG475" s="116" t="str">
        <f t="shared" si="121"/>
        <v/>
      </c>
      <c r="AH475" s="476"/>
      <c r="AI475" s="478"/>
      <c r="AJ475" s="476"/>
      <c r="AK475" s="477"/>
    </row>
    <row r="476" spans="33:37" ht="15" customHeight="1">
      <c r="AG476" s="116" t="str">
        <f t="shared" si="121"/>
        <v/>
      </c>
      <c r="AH476" s="476"/>
      <c r="AI476" s="478"/>
      <c r="AJ476" s="476"/>
      <c r="AK476" s="477"/>
    </row>
    <row r="477" spans="33:37" ht="15" customHeight="1">
      <c r="AG477" s="116" t="str">
        <f t="shared" si="121"/>
        <v/>
      </c>
      <c r="AH477" s="476"/>
      <c r="AI477" s="478"/>
      <c r="AJ477" s="476"/>
      <c r="AK477" s="477"/>
    </row>
    <row r="478" spans="33:37" ht="15" customHeight="1">
      <c r="AG478" s="116" t="str">
        <f t="shared" si="121"/>
        <v/>
      </c>
      <c r="AH478" s="476"/>
      <c r="AI478" s="478"/>
      <c r="AJ478" s="476"/>
      <c r="AK478" s="477"/>
    </row>
    <row r="479" spans="33:37" ht="15" customHeight="1">
      <c r="AG479" s="116" t="str">
        <f t="shared" si="121"/>
        <v/>
      </c>
      <c r="AH479" s="476"/>
      <c r="AI479" s="478"/>
      <c r="AJ479" s="476"/>
      <c r="AK479" s="477"/>
    </row>
    <row r="480" spans="33:37" ht="15" customHeight="1">
      <c r="AG480" s="116" t="str">
        <f t="shared" si="121"/>
        <v/>
      </c>
      <c r="AH480" s="476"/>
      <c r="AI480" s="478"/>
      <c r="AJ480" s="476"/>
      <c r="AK480" s="477"/>
    </row>
    <row r="481" spans="33:37" ht="15" customHeight="1">
      <c r="AG481" s="116" t="str">
        <f t="shared" si="121"/>
        <v/>
      </c>
      <c r="AH481" s="476"/>
      <c r="AI481" s="478"/>
      <c r="AJ481" s="476"/>
      <c r="AK481" s="477"/>
    </row>
    <row r="482" spans="33:37" ht="15" customHeight="1">
      <c r="AG482" s="116" t="str">
        <f t="shared" si="121"/>
        <v/>
      </c>
      <c r="AH482" s="476"/>
      <c r="AI482" s="478"/>
      <c r="AJ482" s="476"/>
      <c r="AK482" s="477"/>
    </row>
    <row r="483" spans="33:37" ht="15" customHeight="1">
      <c r="AG483" s="116" t="str">
        <f t="shared" si="121"/>
        <v/>
      </c>
      <c r="AH483" s="476"/>
      <c r="AI483" s="478"/>
      <c r="AJ483" s="476"/>
      <c r="AK483" s="477"/>
    </row>
    <row r="484" spans="33:37" ht="15" customHeight="1">
      <c r="AG484" s="116" t="str">
        <f t="shared" si="121"/>
        <v/>
      </c>
      <c r="AH484" s="476"/>
      <c r="AI484" s="478"/>
      <c r="AJ484" s="476"/>
      <c r="AK484" s="477"/>
    </row>
    <row r="485" spans="33:37" ht="15" customHeight="1">
      <c r="AG485" s="116" t="str">
        <f t="shared" si="121"/>
        <v/>
      </c>
      <c r="AH485" s="476"/>
      <c r="AI485" s="478"/>
      <c r="AJ485" s="476"/>
      <c r="AK485" s="477"/>
    </row>
    <row r="486" spans="33:37" ht="15" customHeight="1">
      <c r="AG486" s="116" t="str">
        <f t="shared" si="121"/>
        <v/>
      </c>
      <c r="AH486" s="476"/>
      <c r="AI486" s="478"/>
      <c r="AJ486" s="476"/>
      <c r="AK486" s="477"/>
    </row>
    <row r="487" spans="33:37" ht="15" customHeight="1">
      <c r="AG487" s="116" t="str">
        <f t="shared" si="121"/>
        <v/>
      </c>
      <c r="AH487" s="476"/>
      <c r="AI487" s="478"/>
      <c r="AJ487" s="476"/>
      <c r="AK487" s="477"/>
    </row>
    <row r="488" spans="33:37" ht="15" customHeight="1">
      <c r="AG488" s="116" t="str">
        <f t="shared" si="121"/>
        <v/>
      </c>
      <c r="AH488" s="476"/>
      <c r="AI488" s="478"/>
      <c r="AJ488" s="476"/>
      <c r="AK488" s="477"/>
    </row>
    <row r="489" spans="33:37" ht="15" customHeight="1">
      <c r="AG489" s="116" t="str">
        <f t="shared" si="121"/>
        <v/>
      </c>
      <c r="AH489" s="476"/>
      <c r="AI489" s="478"/>
      <c r="AJ489" s="476"/>
      <c r="AK489" s="477"/>
    </row>
    <row r="490" spans="33:37" ht="15" customHeight="1">
      <c r="AG490" s="116" t="str">
        <f t="shared" si="121"/>
        <v/>
      </c>
      <c r="AH490" s="476"/>
      <c r="AI490" s="478"/>
      <c r="AJ490" s="476"/>
      <c r="AK490" s="477"/>
    </row>
    <row r="491" spans="33:37" ht="15" customHeight="1">
      <c r="AG491" s="116" t="str">
        <f t="shared" si="121"/>
        <v/>
      </c>
      <c r="AH491" s="476"/>
      <c r="AI491" s="478"/>
      <c r="AJ491" s="476"/>
      <c r="AK491" s="477"/>
    </row>
    <row r="492" spans="33:37" ht="15" customHeight="1">
      <c r="AG492" s="116" t="str">
        <f t="shared" si="121"/>
        <v/>
      </c>
      <c r="AH492" s="476"/>
      <c r="AI492" s="478"/>
      <c r="AJ492" s="476"/>
      <c r="AK492" s="477"/>
    </row>
    <row r="493" spans="33:37" ht="15" customHeight="1">
      <c r="AG493" s="116" t="str">
        <f t="shared" si="121"/>
        <v/>
      </c>
      <c r="AH493" s="476"/>
      <c r="AI493" s="478"/>
      <c r="AJ493" s="476"/>
      <c r="AK493" s="477"/>
    </row>
    <row r="494" spans="33:37" ht="15" customHeight="1">
      <c r="AG494" s="116" t="str">
        <f t="shared" si="121"/>
        <v/>
      </c>
      <c r="AH494" s="476"/>
      <c r="AI494" s="478"/>
      <c r="AJ494" s="476"/>
      <c r="AK494" s="477"/>
    </row>
    <row r="495" spans="33:37" ht="15" customHeight="1">
      <c r="AG495" s="116" t="str">
        <f t="shared" si="121"/>
        <v/>
      </c>
      <c r="AH495" s="476"/>
      <c r="AI495" s="478"/>
      <c r="AJ495" s="476"/>
      <c r="AK495" s="477"/>
    </row>
    <row r="496" spans="33:37" ht="15" customHeight="1">
      <c r="AG496" s="116" t="str">
        <f t="shared" si="121"/>
        <v/>
      </c>
      <c r="AH496" s="476"/>
      <c r="AI496" s="478"/>
      <c r="AJ496" s="476"/>
      <c r="AK496" s="477"/>
    </row>
    <row r="497" spans="33:37" ht="15" customHeight="1">
      <c r="AG497" s="116" t="str">
        <f t="shared" si="121"/>
        <v/>
      </c>
      <c r="AH497" s="476"/>
      <c r="AI497" s="478"/>
      <c r="AJ497" s="476"/>
      <c r="AK497" s="477"/>
    </row>
    <row r="498" spans="33:37" ht="15" customHeight="1">
      <c r="AG498" s="116" t="str">
        <f t="shared" si="121"/>
        <v/>
      </c>
      <c r="AH498" s="476"/>
      <c r="AI498" s="478"/>
      <c r="AJ498" s="476"/>
      <c r="AK498" s="477"/>
    </row>
    <row r="499" spans="33:37" ht="15" customHeight="1">
      <c r="AG499" s="116" t="str">
        <f t="shared" si="121"/>
        <v/>
      </c>
      <c r="AH499" s="476"/>
      <c r="AI499" s="478"/>
      <c r="AJ499" s="476"/>
      <c r="AK499" s="477"/>
    </row>
    <row r="500" spans="33:37" ht="15" customHeight="1">
      <c r="AG500" s="116" t="str">
        <f t="shared" si="121"/>
        <v/>
      </c>
      <c r="AH500" s="476"/>
      <c r="AI500" s="478"/>
      <c r="AJ500" s="476"/>
      <c r="AK500" s="477"/>
    </row>
    <row r="501" spans="33:37" ht="15" customHeight="1">
      <c r="AG501" s="116" t="str">
        <f t="shared" si="121"/>
        <v/>
      </c>
      <c r="AH501" s="476"/>
      <c r="AI501" s="478"/>
      <c r="AJ501" s="476"/>
      <c r="AK501" s="477"/>
    </row>
    <row r="502" spans="33:37" ht="15" customHeight="1">
      <c r="AG502" s="116" t="str">
        <f t="shared" si="121"/>
        <v/>
      </c>
      <c r="AH502" s="476"/>
      <c r="AI502" s="478"/>
      <c r="AJ502" s="476"/>
      <c r="AK502" s="477"/>
    </row>
    <row r="503" spans="33:37" ht="15" customHeight="1">
      <c r="AG503" s="116" t="str">
        <f t="shared" si="121"/>
        <v/>
      </c>
      <c r="AH503" s="476"/>
      <c r="AI503" s="478"/>
      <c r="AJ503" s="476"/>
      <c r="AK503" s="477"/>
    </row>
    <row r="504" spans="33:37" ht="15" customHeight="1">
      <c r="AG504" s="116" t="str">
        <f t="shared" si="121"/>
        <v/>
      </c>
      <c r="AH504" s="476"/>
      <c r="AI504" s="478"/>
      <c r="AJ504" s="476"/>
      <c r="AK504" s="477"/>
    </row>
    <row r="505" spans="33:37" ht="15" customHeight="1">
      <c r="AG505" s="116" t="str">
        <f t="shared" si="121"/>
        <v/>
      </c>
      <c r="AH505" s="476"/>
      <c r="AI505" s="478"/>
      <c r="AJ505" s="476"/>
      <c r="AK505" s="477"/>
    </row>
    <row r="506" spans="33:37" ht="15" customHeight="1">
      <c r="AG506" s="116" t="str">
        <f t="shared" si="121"/>
        <v/>
      </c>
      <c r="AH506" s="476"/>
      <c r="AI506" s="478"/>
      <c r="AJ506" s="476"/>
      <c r="AK506" s="477"/>
    </row>
    <row r="507" spans="33:37" ht="15" customHeight="1">
      <c r="AG507" s="116" t="str">
        <f t="shared" si="121"/>
        <v/>
      </c>
      <c r="AH507" s="476"/>
      <c r="AI507" s="478"/>
      <c r="AJ507" s="476"/>
      <c r="AK507" s="477"/>
    </row>
    <row r="508" spans="33:37" ht="15" customHeight="1">
      <c r="AG508" s="116" t="str">
        <f t="shared" si="121"/>
        <v/>
      </c>
      <c r="AH508" s="476"/>
      <c r="AI508" s="478"/>
      <c r="AJ508" s="476"/>
      <c r="AK508" s="477"/>
    </row>
    <row r="509" spans="33:37" ht="15" customHeight="1">
      <c r="AG509" s="116" t="str">
        <f t="shared" si="121"/>
        <v/>
      </c>
      <c r="AH509" s="476"/>
      <c r="AI509" s="478"/>
      <c r="AJ509" s="476"/>
      <c r="AK509" s="477"/>
    </row>
    <row r="510" spans="33:37" ht="15" customHeight="1">
      <c r="AG510" s="116" t="str">
        <f t="shared" si="121"/>
        <v/>
      </c>
      <c r="AH510" s="476"/>
      <c r="AI510" s="478"/>
      <c r="AJ510" s="476"/>
      <c r="AK510" s="477"/>
    </row>
    <row r="511" spans="33:37" ht="15" customHeight="1">
      <c r="AG511" s="116" t="str">
        <f t="shared" si="121"/>
        <v/>
      </c>
      <c r="AH511" s="476"/>
      <c r="AI511" s="478"/>
      <c r="AJ511" s="476"/>
      <c r="AK511" s="477"/>
    </row>
    <row r="512" spans="33:37" ht="15" customHeight="1">
      <c r="AG512" s="116" t="str">
        <f t="shared" si="121"/>
        <v/>
      </c>
      <c r="AH512" s="476"/>
      <c r="AI512" s="478"/>
      <c r="AJ512" s="476"/>
      <c r="AK512" s="477"/>
    </row>
    <row r="513" spans="33:37" ht="15" customHeight="1">
      <c r="AG513" s="116" t="str">
        <f t="shared" si="121"/>
        <v/>
      </c>
      <c r="AH513" s="476"/>
      <c r="AI513" s="478"/>
      <c r="AJ513" s="476"/>
      <c r="AK513" s="477"/>
    </row>
    <row r="514" spans="33:37" ht="15" customHeight="1">
      <c r="AG514" s="116" t="str">
        <f t="shared" si="121"/>
        <v/>
      </c>
      <c r="AH514" s="476"/>
      <c r="AI514" s="478"/>
      <c r="AJ514" s="476"/>
      <c r="AK514" s="477"/>
    </row>
    <row r="515" spans="33:37" ht="15" customHeight="1">
      <c r="AG515" s="116" t="str">
        <f t="shared" si="121"/>
        <v/>
      </c>
      <c r="AH515" s="476"/>
      <c r="AI515" s="478"/>
      <c r="AJ515" s="476"/>
      <c r="AK515" s="477"/>
    </row>
    <row r="516" spans="33:37" ht="15" customHeight="1">
      <c r="AG516" s="116" t="str">
        <f t="shared" si="121"/>
        <v/>
      </c>
      <c r="AH516" s="476"/>
      <c r="AI516" s="478"/>
      <c r="AJ516" s="476"/>
      <c r="AK516" s="477"/>
    </row>
    <row r="517" spans="33:37" ht="15" customHeight="1">
      <c r="AG517" s="116" t="str">
        <f t="shared" si="121"/>
        <v/>
      </c>
      <c r="AH517" s="476"/>
      <c r="AI517" s="478"/>
      <c r="AJ517" s="476"/>
      <c r="AK517" s="477"/>
    </row>
    <row r="518" spans="33:37" ht="15" customHeight="1">
      <c r="AG518" s="116" t="str">
        <f t="shared" si="121"/>
        <v/>
      </c>
      <c r="AH518" s="476"/>
      <c r="AI518" s="478"/>
      <c r="AJ518" s="476"/>
      <c r="AK518" s="477"/>
    </row>
    <row r="519" spans="33:37" ht="15" customHeight="1">
      <c r="AG519" s="116" t="str">
        <f t="shared" si="121"/>
        <v/>
      </c>
      <c r="AH519" s="476"/>
      <c r="AI519" s="478"/>
      <c r="AJ519" s="476"/>
      <c r="AK519" s="477"/>
    </row>
    <row r="520" spans="33:37" ht="15" customHeight="1">
      <c r="AG520" s="116" t="str">
        <f t="shared" si="121"/>
        <v/>
      </c>
      <c r="AH520" s="476"/>
      <c r="AI520" s="478"/>
      <c r="AJ520" s="476"/>
      <c r="AK520" s="477"/>
    </row>
    <row r="521" spans="33:37" ht="15" customHeight="1">
      <c r="AG521" s="116" t="str">
        <f t="shared" ref="AG521:AG584" si="122">CONCATENATE(AI521,AJ521)</f>
        <v/>
      </c>
      <c r="AH521" s="476"/>
      <c r="AI521" s="478"/>
      <c r="AJ521" s="476"/>
      <c r="AK521" s="477"/>
    </row>
    <row r="522" spans="33:37" ht="15" customHeight="1">
      <c r="AG522" s="116" t="str">
        <f t="shared" si="122"/>
        <v/>
      </c>
      <c r="AH522" s="476"/>
      <c r="AI522" s="478"/>
      <c r="AJ522" s="476"/>
      <c r="AK522" s="477"/>
    </row>
    <row r="523" spans="33:37" ht="15" customHeight="1">
      <c r="AG523" s="116" t="str">
        <f t="shared" si="122"/>
        <v/>
      </c>
      <c r="AH523" s="476"/>
      <c r="AI523" s="478"/>
      <c r="AJ523" s="476"/>
      <c r="AK523" s="477"/>
    </row>
    <row r="524" spans="33:37" ht="15" customHeight="1">
      <c r="AG524" s="116" t="str">
        <f t="shared" si="122"/>
        <v/>
      </c>
      <c r="AH524" s="476"/>
      <c r="AI524" s="478"/>
      <c r="AJ524" s="476"/>
      <c r="AK524" s="477"/>
    </row>
    <row r="525" spans="33:37" ht="15" customHeight="1">
      <c r="AG525" s="116" t="str">
        <f t="shared" si="122"/>
        <v/>
      </c>
      <c r="AH525" s="476"/>
      <c r="AI525" s="478"/>
      <c r="AJ525" s="476"/>
      <c r="AK525" s="477"/>
    </row>
    <row r="526" spans="33:37" ht="15" customHeight="1">
      <c r="AG526" s="116" t="str">
        <f t="shared" si="122"/>
        <v/>
      </c>
      <c r="AH526" s="476"/>
      <c r="AI526" s="478"/>
      <c r="AJ526" s="476"/>
      <c r="AK526" s="477"/>
    </row>
    <row r="527" spans="33:37" ht="15" customHeight="1">
      <c r="AG527" s="116" t="str">
        <f t="shared" si="122"/>
        <v/>
      </c>
      <c r="AH527" s="476"/>
      <c r="AI527" s="478"/>
      <c r="AJ527" s="476"/>
      <c r="AK527" s="477"/>
    </row>
    <row r="528" spans="33:37" ht="15" customHeight="1">
      <c r="AG528" s="116" t="str">
        <f t="shared" si="122"/>
        <v/>
      </c>
      <c r="AH528" s="476"/>
      <c r="AI528" s="478"/>
      <c r="AJ528" s="476"/>
      <c r="AK528" s="477"/>
    </row>
    <row r="529" spans="33:37" ht="15" customHeight="1">
      <c r="AG529" s="116" t="str">
        <f t="shared" si="122"/>
        <v/>
      </c>
      <c r="AH529" s="476"/>
      <c r="AI529" s="478"/>
      <c r="AJ529" s="476"/>
      <c r="AK529" s="477"/>
    </row>
    <row r="530" spans="33:37" ht="15" customHeight="1">
      <c r="AG530" s="116" t="str">
        <f t="shared" si="122"/>
        <v/>
      </c>
      <c r="AH530" s="476"/>
      <c r="AI530" s="478"/>
      <c r="AJ530" s="476"/>
      <c r="AK530" s="477"/>
    </row>
    <row r="531" spans="33:37" ht="15" customHeight="1">
      <c r="AG531" s="116" t="str">
        <f t="shared" si="122"/>
        <v/>
      </c>
      <c r="AH531" s="476"/>
      <c r="AI531" s="478"/>
      <c r="AJ531" s="476"/>
      <c r="AK531" s="477"/>
    </row>
    <row r="532" spans="33:37" ht="15" customHeight="1">
      <c r="AG532" s="116" t="str">
        <f t="shared" si="122"/>
        <v/>
      </c>
      <c r="AH532" s="476"/>
      <c r="AI532" s="478"/>
      <c r="AJ532" s="476"/>
      <c r="AK532" s="477"/>
    </row>
    <row r="533" spans="33:37" ht="15" customHeight="1">
      <c r="AG533" s="116" t="str">
        <f t="shared" si="122"/>
        <v/>
      </c>
      <c r="AH533" s="476"/>
      <c r="AI533" s="478"/>
      <c r="AJ533" s="476"/>
      <c r="AK533" s="477"/>
    </row>
    <row r="534" spans="33:37" ht="15" customHeight="1">
      <c r="AG534" s="116" t="str">
        <f t="shared" si="122"/>
        <v/>
      </c>
      <c r="AH534" s="476"/>
      <c r="AI534" s="478"/>
      <c r="AJ534" s="476"/>
      <c r="AK534" s="477"/>
    </row>
    <row r="535" spans="33:37" ht="15" customHeight="1">
      <c r="AG535" s="116" t="str">
        <f t="shared" si="122"/>
        <v/>
      </c>
      <c r="AH535" s="476"/>
      <c r="AI535" s="478"/>
      <c r="AJ535" s="476"/>
      <c r="AK535" s="477"/>
    </row>
    <row r="536" spans="33:37" ht="15" customHeight="1">
      <c r="AG536" s="116" t="str">
        <f t="shared" si="122"/>
        <v/>
      </c>
      <c r="AH536" s="476"/>
      <c r="AI536" s="478"/>
      <c r="AJ536" s="476"/>
      <c r="AK536" s="477"/>
    </row>
    <row r="537" spans="33:37" ht="15" customHeight="1">
      <c r="AG537" s="116" t="str">
        <f t="shared" si="122"/>
        <v/>
      </c>
      <c r="AH537" s="476"/>
      <c r="AI537" s="478"/>
      <c r="AJ537" s="476"/>
      <c r="AK537" s="477"/>
    </row>
    <row r="538" spans="33:37" ht="15" customHeight="1">
      <c r="AG538" s="116" t="str">
        <f t="shared" si="122"/>
        <v/>
      </c>
      <c r="AH538" s="476"/>
      <c r="AI538" s="478"/>
      <c r="AJ538" s="476"/>
      <c r="AK538" s="477"/>
    </row>
    <row r="539" spans="33:37" ht="15" customHeight="1">
      <c r="AG539" s="116" t="str">
        <f t="shared" si="122"/>
        <v/>
      </c>
      <c r="AH539" s="476"/>
      <c r="AI539" s="478"/>
      <c r="AJ539" s="476"/>
      <c r="AK539" s="477"/>
    </row>
    <row r="540" spans="33:37" ht="15" customHeight="1">
      <c r="AG540" s="116" t="str">
        <f t="shared" si="122"/>
        <v/>
      </c>
      <c r="AH540" s="476"/>
      <c r="AI540" s="478"/>
      <c r="AJ540" s="476"/>
      <c r="AK540" s="477"/>
    </row>
    <row r="541" spans="33:37" ht="15" customHeight="1">
      <c r="AG541" s="116" t="str">
        <f t="shared" si="122"/>
        <v/>
      </c>
      <c r="AH541" s="476"/>
      <c r="AI541" s="478"/>
      <c r="AJ541" s="476"/>
      <c r="AK541" s="477"/>
    </row>
    <row r="542" spans="33:37" ht="15" customHeight="1">
      <c r="AG542" s="116" t="str">
        <f t="shared" si="122"/>
        <v/>
      </c>
      <c r="AH542" s="476"/>
      <c r="AI542" s="478"/>
      <c r="AJ542" s="476"/>
      <c r="AK542" s="477"/>
    </row>
    <row r="543" spans="33:37" ht="15" customHeight="1">
      <c r="AG543" s="116" t="str">
        <f t="shared" si="122"/>
        <v/>
      </c>
      <c r="AH543" s="476"/>
      <c r="AI543" s="478"/>
      <c r="AJ543" s="476"/>
      <c r="AK543" s="477"/>
    </row>
    <row r="544" spans="33:37" ht="15" customHeight="1">
      <c r="AG544" s="116" t="str">
        <f t="shared" si="122"/>
        <v/>
      </c>
      <c r="AH544" s="476"/>
      <c r="AI544" s="478"/>
      <c r="AJ544" s="476"/>
      <c r="AK544" s="477"/>
    </row>
    <row r="545" spans="33:37" ht="15" customHeight="1">
      <c r="AG545" s="116" t="str">
        <f t="shared" si="122"/>
        <v/>
      </c>
      <c r="AH545" s="476"/>
      <c r="AI545" s="478"/>
      <c r="AJ545" s="476"/>
      <c r="AK545" s="477"/>
    </row>
    <row r="546" spans="33:37" ht="15" customHeight="1">
      <c r="AG546" s="116" t="str">
        <f t="shared" si="122"/>
        <v/>
      </c>
      <c r="AH546" s="476"/>
      <c r="AI546" s="478"/>
      <c r="AJ546" s="476"/>
      <c r="AK546" s="477"/>
    </row>
    <row r="547" spans="33:37" ht="15" customHeight="1">
      <c r="AG547" s="116" t="str">
        <f t="shared" si="122"/>
        <v/>
      </c>
      <c r="AH547" s="476"/>
      <c r="AI547" s="478"/>
      <c r="AJ547" s="476"/>
      <c r="AK547" s="477"/>
    </row>
    <row r="548" spans="33:37" ht="15" customHeight="1">
      <c r="AG548" s="116" t="str">
        <f t="shared" si="122"/>
        <v/>
      </c>
      <c r="AH548" s="476"/>
      <c r="AI548" s="478"/>
      <c r="AJ548" s="476"/>
      <c r="AK548" s="477"/>
    </row>
    <row r="549" spans="33:37" ht="15" customHeight="1">
      <c r="AG549" s="116" t="str">
        <f t="shared" si="122"/>
        <v/>
      </c>
      <c r="AH549" s="476"/>
      <c r="AI549" s="478"/>
      <c r="AJ549" s="476"/>
      <c r="AK549" s="477"/>
    </row>
    <row r="550" spans="33:37" ht="15" customHeight="1">
      <c r="AG550" s="116" t="str">
        <f t="shared" si="122"/>
        <v/>
      </c>
      <c r="AH550" s="476"/>
      <c r="AI550" s="478"/>
      <c r="AJ550" s="476"/>
      <c r="AK550" s="477"/>
    </row>
    <row r="551" spans="33:37" ht="15" customHeight="1">
      <c r="AG551" s="116" t="str">
        <f t="shared" si="122"/>
        <v/>
      </c>
      <c r="AH551" s="476"/>
      <c r="AI551" s="478"/>
      <c r="AJ551" s="476"/>
      <c r="AK551" s="477"/>
    </row>
    <row r="552" spans="33:37" ht="15" customHeight="1">
      <c r="AG552" s="116" t="str">
        <f t="shared" si="122"/>
        <v/>
      </c>
      <c r="AH552" s="476"/>
      <c r="AI552" s="478"/>
      <c r="AJ552" s="476"/>
      <c r="AK552" s="477"/>
    </row>
    <row r="553" spans="33:37" ht="15" customHeight="1">
      <c r="AG553" s="116" t="str">
        <f t="shared" si="122"/>
        <v/>
      </c>
      <c r="AH553" s="476"/>
      <c r="AI553" s="478"/>
      <c r="AJ553" s="476"/>
      <c r="AK553" s="477"/>
    </row>
    <row r="554" spans="33:37" ht="15" customHeight="1">
      <c r="AG554" s="116" t="str">
        <f t="shared" si="122"/>
        <v/>
      </c>
      <c r="AH554" s="476"/>
      <c r="AI554" s="478"/>
      <c r="AJ554" s="476"/>
      <c r="AK554" s="477"/>
    </row>
    <row r="555" spans="33:37" ht="15" customHeight="1">
      <c r="AG555" s="116" t="str">
        <f t="shared" si="122"/>
        <v/>
      </c>
      <c r="AH555" s="476"/>
      <c r="AI555" s="478"/>
      <c r="AJ555" s="476"/>
      <c r="AK555" s="477"/>
    </row>
    <row r="556" spans="33:37" ht="15" customHeight="1">
      <c r="AG556" s="116" t="str">
        <f t="shared" si="122"/>
        <v/>
      </c>
      <c r="AH556" s="476"/>
      <c r="AI556" s="478"/>
      <c r="AJ556" s="476"/>
      <c r="AK556" s="477"/>
    </row>
    <row r="557" spans="33:37" ht="15" customHeight="1">
      <c r="AG557" s="116" t="str">
        <f t="shared" si="122"/>
        <v/>
      </c>
      <c r="AH557" s="476"/>
      <c r="AI557" s="478"/>
      <c r="AJ557" s="476"/>
      <c r="AK557" s="477"/>
    </row>
    <row r="558" spans="33:37" ht="15" customHeight="1">
      <c r="AG558" s="116" t="str">
        <f t="shared" si="122"/>
        <v/>
      </c>
      <c r="AH558" s="476"/>
      <c r="AI558" s="478"/>
      <c r="AJ558" s="476"/>
      <c r="AK558" s="477"/>
    </row>
    <row r="559" spans="33:37" ht="15" customHeight="1">
      <c r="AG559" s="116" t="str">
        <f t="shared" si="122"/>
        <v/>
      </c>
      <c r="AH559" s="476"/>
      <c r="AI559" s="478"/>
      <c r="AJ559" s="476"/>
      <c r="AK559" s="477"/>
    </row>
    <row r="560" spans="33:37" ht="15" customHeight="1">
      <c r="AG560" s="116" t="str">
        <f t="shared" si="122"/>
        <v/>
      </c>
      <c r="AH560" s="476"/>
      <c r="AI560" s="478"/>
      <c r="AJ560" s="476"/>
      <c r="AK560" s="477"/>
    </row>
    <row r="561" spans="33:37" ht="15" customHeight="1">
      <c r="AG561" s="116" t="str">
        <f t="shared" si="122"/>
        <v/>
      </c>
      <c r="AH561" s="476"/>
      <c r="AI561" s="478"/>
      <c r="AJ561" s="476"/>
      <c r="AK561" s="477"/>
    </row>
    <row r="562" spans="33:37" ht="15" customHeight="1">
      <c r="AG562" s="116" t="str">
        <f t="shared" si="122"/>
        <v/>
      </c>
      <c r="AH562" s="476"/>
      <c r="AI562" s="478"/>
      <c r="AJ562" s="476"/>
      <c r="AK562" s="477"/>
    </row>
    <row r="563" spans="33:37" ht="15" customHeight="1">
      <c r="AG563" s="116" t="str">
        <f t="shared" si="122"/>
        <v/>
      </c>
      <c r="AH563" s="476"/>
      <c r="AI563" s="478"/>
      <c r="AJ563" s="476"/>
      <c r="AK563" s="477"/>
    </row>
    <row r="564" spans="33:37" ht="15" customHeight="1">
      <c r="AG564" s="116" t="str">
        <f t="shared" si="122"/>
        <v/>
      </c>
      <c r="AH564" s="476"/>
      <c r="AI564" s="478"/>
      <c r="AJ564" s="476"/>
      <c r="AK564" s="477"/>
    </row>
    <row r="565" spans="33:37" ht="15" customHeight="1">
      <c r="AG565" s="116" t="str">
        <f t="shared" si="122"/>
        <v/>
      </c>
      <c r="AH565" s="476"/>
      <c r="AI565" s="478"/>
      <c r="AJ565" s="476"/>
      <c r="AK565" s="477"/>
    </row>
    <row r="566" spans="33:37" ht="15" customHeight="1">
      <c r="AG566" s="116" t="str">
        <f t="shared" si="122"/>
        <v/>
      </c>
      <c r="AH566" s="476"/>
      <c r="AI566" s="478"/>
      <c r="AJ566" s="476"/>
      <c r="AK566" s="477"/>
    </row>
    <row r="567" spans="33:37" ht="15" customHeight="1">
      <c r="AG567" s="116" t="str">
        <f t="shared" si="122"/>
        <v/>
      </c>
      <c r="AH567" s="476"/>
      <c r="AI567" s="478"/>
      <c r="AJ567" s="476"/>
      <c r="AK567" s="477"/>
    </row>
    <row r="568" spans="33:37" ht="15" customHeight="1">
      <c r="AG568" s="116" t="str">
        <f t="shared" si="122"/>
        <v/>
      </c>
      <c r="AH568" s="476"/>
      <c r="AI568" s="478"/>
      <c r="AJ568" s="476"/>
      <c r="AK568" s="477"/>
    </row>
    <row r="569" spans="33:37" ht="15" customHeight="1">
      <c r="AG569" s="116" t="str">
        <f t="shared" si="122"/>
        <v/>
      </c>
      <c r="AH569" s="476"/>
      <c r="AI569" s="478"/>
      <c r="AJ569" s="476"/>
      <c r="AK569" s="477"/>
    </row>
    <row r="570" spans="33:37" ht="15" customHeight="1">
      <c r="AG570" s="116" t="str">
        <f t="shared" si="122"/>
        <v/>
      </c>
      <c r="AH570" s="476"/>
      <c r="AI570" s="478"/>
      <c r="AJ570" s="476"/>
      <c r="AK570" s="477"/>
    </row>
    <row r="571" spans="33:37" ht="15" customHeight="1">
      <c r="AG571" s="116" t="str">
        <f t="shared" si="122"/>
        <v/>
      </c>
      <c r="AH571" s="476"/>
      <c r="AI571" s="478"/>
      <c r="AJ571" s="476"/>
      <c r="AK571" s="477"/>
    </row>
    <row r="572" spans="33:37" ht="15" customHeight="1">
      <c r="AG572" s="116" t="str">
        <f t="shared" si="122"/>
        <v/>
      </c>
      <c r="AH572" s="476"/>
      <c r="AI572" s="478"/>
      <c r="AJ572" s="476"/>
      <c r="AK572" s="477"/>
    </row>
    <row r="573" spans="33:37" ht="15" customHeight="1">
      <c r="AG573" s="116" t="str">
        <f t="shared" si="122"/>
        <v/>
      </c>
      <c r="AH573" s="476"/>
      <c r="AI573" s="478"/>
      <c r="AJ573" s="476"/>
      <c r="AK573" s="477"/>
    </row>
    <row r="574" spans="33:37" ht="15" customHeight="1">
      <c r="AG574" s="116" t="str">
        <f t="shared" si="122"/>
        <v/>
      </c>
      <c r="AH574" s="476"/>
      <c r="AI574" s="478"/>
      <c r="AJ574" s="476"/>
      <c r="AK574" s="477"/>
    </row>
    <row r="575" spans="33:37" ht="15" customHeight="1">
      <c r="AG575" s="116" t="str">
        <f t="shared" si="122"/>
        <v/>
      </c>
      <c r="AH575" s="476"/>
      <c r="AI575" s="478"/>
      <c r="AJ575" s="476"/>
      <c r="AK575" s="477"/>
    </row>
    <row r="576" spans="33:37" ht="15" customHeight="1">
      <c r="AG576" s="116" t="str">
        <f t="shared" si="122"/>
        <v/>
      </c>
      <c r="AH576" s="476"/>
      <c r="AI576" s="478"/>
      <c r="AJ576" s="476"/>
      <c r="AK576" s="477"/>
    </row>
    <row r="577" spans="33:37" ht="15" customHeight="1">
      <c r="AG577" s="116" t="str">
        <f t="shared" si="122"/>
        <v/>
      </c>
      <c r="AH577" s="476"/>
      <c r="AI577" s="478"/>
      <c r="AJ577" s="476"/>
      <c r="AK577" s="477"/>
    </row>
    <row r="578" spans="33:37" ht="15" customHeight="1">
      <c r="AG578" s="116" t="str">
        <f t="shared" si="122"/>
        <v/>
      </c>
      <c r="AH578" s="476"/>
      <c r="AI578" s="478"/>
      <c r="AJ578" s="476"/>
      <c r="AK578" s="477"/>
    </row>
    <row r="579" spans="33:37" ht="15" customHeight="1">
      <c r="AG579" s="116" t="str">
        <f t="shared" si="122"/>
        <v/>
      </c>
      <c r="AH579" s="476"/>
      <c r="AI579" s="478"/>
      <c r="AJ579" s="476"/>
      <c r="AK579" s="477"/>
    </row>
    <row r="580" spans="33:37" ht="15" customHeight="1">
      <c r="AG580" s="116" t="str">
        <f t="shared" si="122"/>
        <v/>
      </c>
      <c r="AH580" s="476"/>
      <c r="AI580" s="478"/>
      <c r="AJ580" s="476"/>
      <c r="AK580" s="477"/>
    </row>
    <row r="581" spans="33:37" ht="15" customHeight="1">
      <c r="AG581" s="116" t="str">
        <f t="shared" si="122"/>
        <v/>
      </c>
      <c r="AH581" s="476"/>
      <c r="AI581" s="478"/>
      <c r="AJ581" s="476"/>
      <c r="AK581" s="477"/>
    </row>
    <row r="582" spans="33:37" ht="15" customHeight="1">
      <c r="AG582" s="116" t="str">
        <f t="shared" si="122"/>
        <v/>
      </c>
      <c r="AH582" s="476"/>
      <c r="AI582" s="478"/>
      <c r="AJ582" s="476"/>
      <c r="AK582" s="477"/>
    </row>
    <row r="583" spans="33:37" ht="15" customHeight="1">
      <c r="AG583" s="116" t="str">
        <f t="shared" si="122"/>
        <v/>
      </c>
      <c r="AH583" s="476"/>
      <c r="AI583" s="478"/>
      <c r="AJ583" s="476"/>
      <c r="AK583" s="477"/>
    </row>
    <row r="584" spans="33:37" ht="15" customHeight="1">
      <c r="AG584" s="116" t="str">
        <f t="shared" si="122"/>
        <v/>
      </c>
      <c r="AH584" s="476"/>
      <c r="AI584" s="478"/>
      <c r="AJ584" s="476"/>
      <c r="AK584" s="477"/>
    </row>
    <row r="585" spans="33:37" ht="15" customHeight="1">
      <c r="AG585" s="116" t="str">
        <f t="shared" ref="AG585:AG648" si="123">CONCATENATE(AI585,AJ585)</f>
        <v/>
      </c>
      <c r="AH585" s="476"/>
      <c r="AI585" s="478"/>
      <c r="AJ585" s="476"/>
      <c r="AK585" s="477"/>
    </row>
    <row r="586" spans="33:37" ht="15" customHeight="1">
      <c r="AG586" s="116" t="str">
        <f t="shared" si="123"/>
        <v/>
      </c>
      <c r="AH586" s="476"/>
      <c r="AI586" s="478"/>
      <c r="AJ586" s="476"/>
      <c r="AK586" s="477"/>
    </row>
    <row r="587" spans="33:37" ht="15" customHeight="1">
      <c r="AG587" s="116" t="str">
        <f t="shared" si="123"/>
        <v/>
      </c>
      <c r="AH587" s="476"/>
      <c r="AI587" s="478"/>
      <c r="AJ587" s="476"/>
      <c r="AK587" s="477"/>
    </row>
    <row r="588" spans="33:37" ht="15" customHeight="1">
      <c r="AG588" s="116" t="str">
        <f t="shared" si="123"/>
        <v/>
      </c>
      <c r="AH588" s="476"/>
      <c r="AI588" s="478"/>
      <c r="AJ588" s="476"/>
      <c r="AK588" s="477"/>
    </row>
    <row r="589" spans="33:37" ht="15" customHeight="1">
      <c r="AG589" s="116" t="str">
        <f t="shared" si="123"/>
        <v/>
      </c>
      <c r="AH589" s="476"/>
      <c r="AI589" s="478"/>
      <c r="AJ589" s="476"/>
      <c r="AK589" s="477"/>
    </row>
    <row r="590" spans="33:37" ht="15" customHeight="1">
      <c r="AG590" s="116" t="str">
        <f t="shared" si="123"/>
        <v/>
      </c>
      <c r="AH590" s="476"/>
      <c r="AI590" s="478"/>
      <c r="AJ590" s="476"/>
      <c r="AK590" s="477"/>
    </row>
    <row r="591" spans="33:37" ht="15" customHeight="1">
      <c r="AG591" s="116" t="str">
        <f t="shared" si="123"/>
        <v/>
      </c>
      <c r="AH591" s="476"/>
      <c r="AI591" s="478"/>
      <c r="AJ591" s="476"/>
      <c r="AK591" s="477"/>
    </row>
    <row r="592" spans="33:37" ht="15" customHeight="1">
      <c r="AG592" s="116" t="str">
        <f t="shared" si="123"/>
        <v/>
      </c>
      <c r="AH592" s="476"/>
      <c r="AI592" s="478"/>
      <c r="AJ592" s="476"/>
      <c r="AK592" s="477"/>
    </row>
    <row r="593" spans="33:37" ht="15" customHeight="1">
      <c r="AG593" s="116" t="str">
        <f t="shared" si="123"/>
        <v/>
      </c>
      <c r="AH593" s="476"/>
      <c r="AI593" s="478"/>
      <c r="AJ593" s="476"/>
      <c r="AK593" s="477"/>
    </row>
    <row r="594" spans="33:37" ht="15" customHeight="1">
      <c r="AG594" s="116" t="str">
        <f t="shared" si="123"/>
        <v/>
      </c>
      <c r="AH594" s="476"/>
      <c r="AI594" s="478"/>
      <c r="AJ594" s="476"/>
      <c r="AK594" s="477"/>
    </row>
    <row r="595" spans="33:37" ht="15" customHeight="1">
      <c r="AG595" s="116" t="str">
        <f t="shared" si="123"/>
        <v/>
      </c>
      <c r="AH595" s="476"/>
      <c r="AI595" s="478"/>
      <c r="AJ595" s="476"/>
      <c r="AK595" s="477"/>
    </row>
    <row r="596" spans="33:37" ht="15" customHeight="1">
      <c r="AG596" s="116" t="str">
        <f t="shared" si="123"/>
        <v/>
      </c>
      <c r="AH596" s="476"/>
      <c r="AI596" s="478"/>
      <c r="AJ596" s="476"/>
      <c r="AK596" s="477"/>
    </row>
    <row r="597" spans="33:37" ht="15" customHeight="1">
      <c r="AG597" s="116" t="str">
        <f t="shared" si="123"/>
        <v/>
      </c>
      <c r="AH597" s="476"/>
      <c r="AI597" s="478"/>
      <c r="AJ597" s="476"/>
      <c r="AK597" s="477"/>
    </row>
    <row r="598" spans="33:37" ht="15" customHeight="1">
      <c r="AG598" s="116" t="str">
        <f t="shared" si="123"/>
        <v/>
      </c>
      <c r="AH598" s="476"/>
      <c r="AI598" s="478"/>
      <c r="AJ598" s="476"/>
      <c r="AK598" s="477"/>
    </row>
    <row r="599" spans="33:37" ht="15" customHeight="1">
      <c r="AG599" s="116" t="str">
        <f t="shared" si="123"/>
        <v/>
      </c>
      <c r="AH599" s="476"/>
      <c r="AI599" s="478"/>
      <c r="AJ599" s="476"/>
      <c r="AK599" s="477"/>
    </row>
    <row r="600" spans="33:37" ht="15" customHeight="1">
      <c r="AG600" s="116" t="str">
        <f t="shared" si="123"/>
        <v/>
      </c>
      <c r="AH600" s="476"/>
      <c r="AI600" s="478"/>
      <c r="AJ600" s="476"/>
      <c r="AK600" s="477"/>
    </row>
    <row r="601" spans="33:37" ht="15" customHeight="1">
      <c r="AG601" s="116" t="str">
        <f t="shared" si="123"/>
        <v/>
      </c>
      <c r="AH601" s="476"/>
      <c r="AI601" s="478"/>
      <c r="AJ601" s="476"/>
      <c r="AK601" s="477"/>
    </row>
    <row r="602" spans="33:37" ht="15" customHeight="1">
      <c r="AG602" s="116" t="str">
        <f t="shared" si="123"/>
        <v/>
      </c>
      <c r="AH602" s="476"/>
      <c r="AI602" s="478"/>
      <c r="AJ602" s="476"/>
      <c r="AK602" s="477"/>
    </row>
    <row r="603" spans="33:37" ht="15" customHeight="1">
      <c r="AG603" s="116" t="str">
        <f t="shared" si="123"/>
        <v/>
      </c>
      <c r="AH603" s="476"/>
      <c r="AI603" s="478"/>
      <c r="AJ603" s="476"/>
      <c r="AK603" s="477"/>
    </row>
    <row r="604" spans="33:37" ht="15" customHeight="1">
      <c r="AG604" s="116" t="str">
        <f t="shared" si="123"/>
        <v/>
      </c>
      <c r="AH604" s="476"/>
      <c r="AI604" s="478"/>
      <c r="AJ604" s="476"/>
      <c r="AK604" s="477"/>
    </row>
    <row r="605" spans="33:37" ht="15" customHeight="1">
      <c r="AG605" s="116" t="str">
        <f t="shared" si="123"/>
        <v/>
      </c>
      <c r="AH605" s="476"/>
      <c r="AI605" s="478"/>
      <c r="AJ605" s="476"/>
      <c r="AK605" s="477"/>
    </row>
    <row r="606" spans="33:37" ht="15" customHeight="1">
      <c r="AG606" s="116" t="str">
        <f t="shared" si="123"/>
        <v/>
      </c>
      <c r="AH606" s="476"/>
      <c r="AI606" s="478"/>
      <c r="AJ606" s="476"/>
      <c r="AK606" s="477"/>
    </row>
    <row r="607" spans="33:37" ht="15" customHeight="1">
      <c r="AG607" s="116" t="str">
        <f t="shared" si="123"/>
        <v/>
      </c>
      <c r="AH607" s="476"/>
      <c r="AI607" s="478"/>
      <c r="AJ607" s="476"/>
      <c r="AK607" s="477"/>
    </row>
    <row r="608" spans="33:37" ht="15" customHeight="1">
      <c r="AG608" s="116" t="str">
        <f t="shared" si="123"/>
        <v/>
      </c>
      <c r="AH608" s="476"/>
      <c r="AI608" s="478"/>
      <c r="AJ608" s="476"/>
      <c r="AK608" s="477"/>
    </row>
    <row r="609" spans="33:37" ht="15" customHeight="1">
      <c r="AG609" s="116" t="str">
        <f t="shared" si="123"/>
        <v/>
      </c>
      <c r="AH609" s="476"/>
      <c r="AI609" s="478"/>
      <c r="AJ609" s="476"/>
      <c r="AK609" s="477"/>
    </row>
    <row r="610" spans="33:37" ht="15" customHeight="1">
      <c r="AG610" s="116" t="str">
        <f t="shared" si="123"/>
        <v/>
      </c>
      <c r="AH610" s="476"/>
      <c r="AI610" s="478"/>
      <c r="AJ610" s="476"/>
      <c r="AK610" s="477"/>
    </row>
    <row r="611" spans="33:37" ht="15" customHeight="1">
      <c r="AG611" s="116" t="str">
        <f t="shared" si="123"/>
        <v/>
      </c>
      <c r="AH611" s="476"/>
      <c r="AI611" s="478"/>
      <c r="AJ611" s="476"/>
      <c r="AK611" s="477"/>
    </row>
    <row r="612" spans="33:37" ht="15" customHeight="1">
      <c r="AG612" s="116" t="str">
        <f t="shared" si="123"/>
        <v/>
      </c>
      <c r="AH612" s="476"/>
      <c r="AI612" s="478"/>
      <c r="AJ612" s="476"/>
      <c r="AK612" s="477"/>
    </row>
    <row r="613" spans="33:37" ht="15" customHeight="1">
      <c r="AG613" s="116" t="str">
        <f t="shared" si="123"/>
        <v/>
      </c>
      <c r="AH613" s="476"/>
      <c r="AI613" s="478"/>
      <c r="AJ613" s="476"/>
      <c r="AK613" s="477"/>
    </row>
    <row r="614" spans="33:37" ht="15" customHeight="1">
      <c r="AG614" s="116" t="str">
        <f t="shared" si="123"/>
        <v/>
      </c>
      <c r="AH614" s="476"/>
      <c r="AI614" s="478"/>
      <c r="AJ614" s="476"/>
      <c r="AK614" s="477"/>
    </row>
    <row r="615" spans="33:37" ht="15" customHeight="1">
      <c r="AG615" s="116" t="str">
        <f t="shared" si="123"/>
        <v/>
      </c>
      <c r="AH615" s="476"/>
      <c r="AI615" s="478"/>
      <c r="AJ615" s="476"/>
      <c r="AK615" s="477"/>
    </row>
    <row r="616" spans="33:37" ht="15" customHeight="1">
      <c r="AG616" s="116" t="str">
        <f t="shared" si="123"/>
        <v/>
      </c>
      <c r="AH616" s="476"/>
      <c r="AI616" s="478"/>
      <c r="AJ616" s="476"/>
      <c r="AK616" s="477"/>
    </row>
    <row r="617" spans="33:37" ht="15" customHeight="1">
      <c r="AG617" s="116" t="str">
        <f t="shared" si="123"/>
        <v/>
      </c>
      <c r="AH617" s="476"/>
      <c r="AI617" s="478"/>
      <c r="AJ617" s="476"/>
      <c r="AK617" s="477"/>
    </row>
    <row r="618" spans="33:37" ht="15" customHeight="1">
      <c r="AG618" s="116" t="str">
        <f t="shared" si="123"/>
        <v/>
      </c>
      <c r="AH618" s="476"/>
      <c r="AI618" s="478"/>
      <c r="AJ618" s="476"/>
      <c r="AK618" s="477"/>
    </row>
    <row r="619" spans="33:37" ht="15" customHeight="1">
      <c r="AG619" s="116" t="str">
        <f t="shared" si="123"/>
        <v/>
      </c>
      <c r="AH619" s="476"/>
      <c r="AI619" s="478"/>
      <c r="AJ619" s="476"/>
      <c r="AK619" s="477"/>
    </row>
    <row r="620" spans="33:37" ht="15" customHeight="1">
      <c r="AG620" s="116" t="str">
        <f t="shared" si="123"/>
        <v/>
      </c>
      <c r="AH620" s="476"/>
      <c r="AI620" s="478"/>
      <c r="AJ620" s="476"/>
      <c r="AK620" s="477"/>
    </row>
    <row r="621" spans="33:37" ht="15" customHeight="1">
      <c r="AG621" s="116" t="str">
        <f t="shared" si="123"/>
        <v/>
      </c>
      <c r="AH621" s="476"/>
      <c r="AI621" s="478"/>
      <c r="AJ621" s="476"/>
      <c r="AK621" s="477"/>
    </row>
    <row r="622" spans="33:37" ht="15" customHeight="1">
      <c r="AG622" s="116" t="str">
        <f t="shared" si="123"/>
        <v/>
      </c>
      <c r="AH622" s="476"/>
      <c r="AI622" s="478"/>
      <c r="AJ622" s="476"/>
      <c r="AK622" s="477"/>
    </row>
    <row r="623" spans="33:37" ht="15" customHeight="1">
      <c r="AG623" s="116" t="str">
        <f t="shared" si="123"/>
        <v/>
      </c>
      <c r="AH623" s="476"/>
      <c r="AI623" s="478"/>
      <c r="AJ623" s="476"/>
      <c r="AK623" s="477"/>
    </row>
    <row r="624" spans="33:37" ht="15" customHeight="1">
      <c r="AG624" s="116" t="str">
        <f t="shared" si="123"/>
        <v/>
      </c>
      <c r="AH624" s="476"/>
      <c r="AI624" s="478"/>
      <c r="AJ624" s="476"/>
      <c r="AK624" s="477"/>
    </row>
    <row r="625" spans="33:37" ht="15" customHeight="1">
      <c r="AG625" s="116" t="str">
        <f t="shared" si="123"/>
        <v/>
      </c>
      <c r="AH625" s="476"/>
      <c r="AI625" s="478"/>
      <c r="AJ625" s="476"/>
      <c r="AK625" s="477"/>
    </row>
    <row r="626" spans="33:37" ht="15" customHeight="1">
      <c r="AG626" s="116" t="str">
        <f t="shared" si="123"/>
        <v/>
      </c>
      <c r="AH626" s="476"/>
      <c r="AI626" s="478"/>
      <c r="AJ626" s="476"/>
      <c r="AK626" s="477"/>
    </row>
    <row r="627" spans="33:37" ht="15" customHeight="1">
      <c r="AG627" s="116" t="str">
        <f t="shared" si="123"/>
        <v/>
      </c>
      <c r="AH627" s="476"/>
      <c r="AI627" s="478"/>
      <c r="AJ627" s="476"/>
      <c r="AK627" s="477"/>
    </row>
    <row r="628" spans="33:37" ht="15" customHeight="1">
      <c r="AG628" s="116" t="str">
        <f t="shared" si="123"/>
        <v/>
      </c>
      <c r="AH628" s="476"/>
      <c r="AI628" s="478"/>
      <c r="AJ628" s="476"/>
      <c r="AK628" s="477"/>
    </row>
    <row r="629" spans="33:37" ht="15" customHeight="1">
      <c r="AG629" s="116" t="str">
        <f t="shared" si="123"/>
        <v/>
      </c>
      <c r="AH629" s="476"/>
      <c r="AI629" s="478"/>
      <c r="AJ629" s="476"/>
      <c r="AK629" s="477"/>
    </row>
    <row r="630" spans="33:37" ht="15" customHeight="1">
      <c r="AG630" s="116" t="str">
        <f t="shared" si="123"/>
        <v/>
      </c>
      <c r="AH630" s="476"/>
      <c r="AI630" s="478"/>
      <c r="AJ630" s="476"/>
      <c r="AK630" s="477"/>
    </row>
    <row r="631" spans="33:37" ht="15" customHeight="1">
      <c r="AG631" s="116" t="str">
        <f t="shared" si="123"/>
        <v/>
      </c>
      <c r="AH631" s="476"/>
      <c r="AI631" s="478"/>
      <c r="AJ631" s="476"/>
      <c r="AK631" s="477"/>
    </row>
    <row r="632" spans="33:37" ht="15" customHeight="1">
      <c r="AG632" s="116" t="str">
        <f t="shared" si="123"/>
        <v/>
      </c>
      <c r="AH632" s="476"/>
      <c r="AI632" s="478"/>
      <c r="AJ632" s="476"/>
      <c r="AK632" s="477"/>
    </row>
    <row r="633" spans="33:37" ht="15" customHeight="1">
      <c r="AG633" s="116" t="str">
        <f t="shared" si="123"/>
        <v/>
      </c>
      <c r="AH633" s="476"/>
      <c r="AI633" s="478"/>
      <c r="AJ633" s="476"/>
      <c r="AK633" s="477"/>
    </row>
    <row r="634" spans="33:37" ht="15" customHeight="1">
      <c r="AG634" s="116" t="str">
        <f t="shared" si="123"/>
        <v/>
      </c>
      <c r="AH634" s="476"/>
      <c r="AI634" s="478"/>
      <c r="AJ634" s="476"/>
      <c r="AK634" s="477"/>
    </row>
    <row r="635" spans="33:37" ht="15" customHeight="1">
      <c r="AG635" s="116" t="str">
        <f t="shared" si="123"/>
        <v/>
      </c>
      <c r="AH635" s="476"/>
      <c r="AI635" s="478"/>
      <c r="AJ635" s="476"/>
      <c r="AK635" s="477"/>
    </row>
    <row r="636" spans="33:37" ht="15" customHeight="1">
      <c r="AG636" s="116" t="str">
        <f t="shared" si="123"/>
        <v/>
      </c>
      <c r="AH636" s="476"/>
      <c r="AI636" s="478"/>
      <c r="AJ636" s="476"/>
      <c r="AK636" s="477"/>
    </row>
    <row r="637" spans="33:37" ht="15" customHeight="1">
      <c r="AG637" s="116" t="str">
        <f t="shared" si="123"/>
        <v/>
      </c>
      <c r="AH637" s="476"/>
      <c r="AI637" s="478"/>
      <c r="AJ637" s="476"/>
      <c r="AK637" s="477"/>
    </row>
    <row r="638" spans="33:37" ht="15" customHeight="1">
      <c r="AG638" s="116" t="str">
        <f t="shared" si="123"/>
        <v/>
      </c>
      <c r="AH638" s="476"/>
      <c r="AI638" s="478"/>
      <c r="AJ638" s="476"/>
      <c r="AK638" s="477"/>
    </row>
    <row r="639" spans="33:37" ht="15" customHeight="1">
      <c r="AG639" s="116" t="str">
        <f t="shared" si="123"/>
        <v/>
      </c>
      <c r="AH639" s="476"/>
      <c r="AI639" s="478"/>
      <c r="AJ639" s="476"/>
      <c r="AK639" s="477"/>
    </row>
    <row r="640" spans="33:37" ht="15" customHeight="1">
      <c r="AG640" s="116" t="str">
        <f t="shared" si="123"/>
        <v/>
      </c>
      <c r="AH640" s="476"/>
      <c r="AI640" s="478"/>
      <c r="AJ640" s="476"/>
      <c r="AK640" s="477"/>
    </row>
    <row r="641" spans="33:37" ht="15" customHeight="1">
      <c r="AG641" s="116" t="str">
        <f t="shared" si="123"/>
        <v/>
      </c>
      <c r="AH641" s="476"/>
      <c r="AI641" s="478"/>
      <c r="AJ641" s="476"/>
      <c r="AK641" s="477"/>
    </row>
    <row r="642" spans="33:37" ht="15" customHeight="1">
      <c r="AG642" s="116" t="str">
        <f t="shared" si="123"/>
        <v/>
      </c>
      <c r="AH642" s="476"/>
      <c r="AI642" s="478"/>
      <c r="AJ642" s="476"/>
      <c r="AK642" s="477"/>
    </row>
    <row r="643" spans="33:37" ht="15" customHeight="1">
      <c r="AG643" s="116" t="str">
        <f t="shared" si="123"/>
        <v/>
      </c>
      <c r="AH643" s="476"/>
      <c r="AI643" s="478"/>
      <c r="AJ643" s="476"/>
      <c r="AK643" s="477"/>
    </row>
    <row r="644" spans="33:37" ht="15" customHeight="1">
      <c r="AG644" s="116" t="str">
        <f t="shared" si="123"/>
        <v/>
      </c>
      <c r="AH644" s="476"/>
      <c r="AI644" s="478"/>
      <c r="AJ644" s="476"/>
      <c r="AK644" s="477"/>
    </row>
    <row r="645" spans="33:37" ht="15" customHeight="1">
      <c r="AG645" s="116" t="str">
        <f t="shared" si="123"/>
        <v/>
      </c>
      <c r="AH645" s="476"/>
      <c r="AI645" s="478"/>
      <c r="AJ645" s="476"/>
      <c r="AK645" s="477"/>
    </row>
    <row r="646" spans="33:37" ht="15" customHeight="1">
      <c r="AG646" s="116" t="str">
        <f t="shared" si="123"/>
        <v/>
      </c>
      <c r="AH646" s="476"/>
      <c r="AI646" s="478"/>
      <c r="AJ646" s="476"/>
      <c r="AK646" s="477"/>
    </row>
    <row r="647" spans="33:37" ht="15" customHeight="1">
      <c r="AG647" s="116" t="str">
        <f t="shared" si="123"/>
        <v/>
      </c>
      <c r="AH647" s="476"/>
      <c r="AI647" s="478"/>
      <c r="AJ647" s="476"/>
      <c r="AK647" s="477"/>
    </row>
    <row r="648" spans="33:37" ht="15" customHeight="1">
      <c r="AG648" s="116" t="str">
        <f t="shared" si="123"/>
        <v/>
      </c>
      <c r="AH648" s="476"/>
      <c r="AI648" s="478"/>
      <c r="AJ648" s="476"/>
      <c r="AK648" s="477"/>
    </row>
    <row r="649" spans="33:37" ht="15" customHeight="1">
      <c r="AG649" s="116" t="str">
        <f t="shared" ref="AG649:AG712" si="124">CONCATENATE(AI649,AJ649)</f>
        <v/>
      </c>
      <c r="AH649" s="476"/>
      <c r="AI649" s="478"/>
      <c r="AJ649" s="476"/>
      <c r="AK649" s="477"/>
    </row>
    <row r="650" spans="33:37" ht="15" customHeight="1">
      <c r="AG650" s="116" t="str">
        <f t="shared" si="124"/>
        <v/>
      </c>
      <c r="AH650" s="476"/>
      <c r="AI650" s="478"/>
      <c r="AJ650" s="476"/>
      <c r="AK650" s="477"/>
    </row>
    <row r="651" spans="33:37" ht="15" customHeight="1">
      <c r="AG651" s="116" t="str">
        <f t="shared" si="124"/>
        <v/>
      </c>
      <c r="AH651" s="476"/>
      <c r="AI651" s="478"/>
      <c r="AJ651" s="476"/>
      <c r="AK651" s="477"/>
    </row>
    <row r="652" spans="33:37" ht="15" customHeight="1">
      <c r="AG652" s="116" t="str">
        <f t="shared" si="124"/>
        <v/>
      </c>
      <c r="AH652" s="476"/>
      <c r="AI652" s="478"/>
      <c r="AJ652" s="476"/>
      <c r="AK652" s="477"/>
    </row>
    <row r="653" spans="33:37" ht="15" customHeight="1">
      <c r="AG653" s="116" t="str">
        <f t="shared" si="124"/>
        <v/>
      </c>
      <c r="AH653" s="476"/>
      <c r="AI653" s="478"/>
      <c r="AJ653" s="476"/>
      <c r="AK653" s="477"/>
    </row>
    <row r="654" spans="33:37" ht="15" customHeight="1">
      <c r="AG654" s="116" t="str">
        <f t="shared" si="124"/>
        <v/>
      </c>
      <c r="AH654" s="476"/>
      <c r="AI654" s="478"/>
      <c r="AJ654" s="476"/>
      <c r="AK654" s="477"/>
    </row>
    <row r="655" spans="33:37" ht="15" customHeight="1">
      <c r="AG655" s="116" t="str">
        <f t="shared" si="124"/>
        <v/>
      </c>
      <c r="AH655" s="476"/>
      <c r="AI655" s="478"/>
      <c r="AJ655" s="476"/>
      <c r="AK655" s="477"/>
    </row>
    <row r="656" spans="33:37" ht="15" customHeight="1">
      <c r="AG656" s="116" t="str">
        <f t="shared" si="124"/>
        <v/>
      </c>
      <c r="AH656" s="476"/>
      <c r="AI656" s="478"/>
      <c r="AJ656" s="476"/>
      <c r="AK656" s="477"/>
    </row>
    <row r="657" spans="33:37" ht="15" customHeight="1">
      <c r="AG657" s="116" t="str">
        <f t="shared" si="124"/>
        <v/>
      </c>
      <c r="AH657" s="476"/>
      <c r="AI657" s="478"/>
      <c r="AJ657" s="476"/>
      <c r="AK657" s="477"/>
    </row>
    <row r="658" spans="33:37" ht="15" customHeight="1">
      <c r="AG658" s="116" t="str">
        <f t="shared" si="124"/>
        <v/>
      </c>
      <c r="AH658" s="476"/>
      <c r="AI658" s="478"/>
      <c r="AJ658" s="476"/>
      <c r="AK658" s="477"/>
    </row>
    <row r="659" spans="33:37" ht="15" customHeight="1">
      <c r="AG659" s="116" t="str">
        <f t="shared" si="124"/>
        <v/>
      </c>
      <c r="AH659" s="476"/>
      <c r="AI659" s="478"/>
      <c r="AJ659" s="476"/>
      <c r="AK659" s="477"/>
    </row>
    <row r="660" spans="33:37" ht="15" customHeight="1">
      <c r="AG660" s="116" t="str">
        <f t="shared" si="124"/>
        <v/>
      </c>
      <c r="AH660" s="476"/>
      <c r="AI660" s="478"/>
      <c r="AJ660" s="476"/>
      <c r="AK660" s="477"/>
    </row>
    <row r="661" spans="33:37" ht="15" customHeight="1">
      <c r="AG661" s="116" t="str">
        <f t="shared" si="124"/>
        <v/>
      </c>
      <c r="AH661" s="476"/>
      <c r="AI661" s="478"/>
      <c r="AJ661" s="476"/>
      <c r="AK661" s="477"/>
    </row>
    <row r="662" spans="33:37" ht="15" customHeight="1">
      <c r="AG662" s="116" t="str">
        <f t="shared" si="124"/>
        <v/>
      </c>
      <c r="AH662" s="476"/>
      <c r="AI662" s="478"/>
      <c r="AJ662" s="476"/>
      <c r="AK662" s="477"/>
    </row>
    <row r="663" spans="33:37" ht="15" customHeight="1">
      <c r="AG663" s="116" t="str">
        <f t="shared" si="124"/>
        <v/>
      </c>
      <c r="AH663" s="476"/>
      <c r="AI663" s="478"/>
      <c r="AJ663" s="476"/>
      <c r="AK663" s="477"/>
    </row>
    <row r="664" spans="33:37" ht="15" customHeight="1">
      <c r="AG664" s="116" t="str">
        <f t="shared" si="124"/>
        <v/>
      </c>
      <c r="AH664" s="476"/>
      <c r="AI664" s="478"/>
      <c r="AJ664" s="476"/>
      <c r="AK664" s="477"/>
    </row>
    <row r="665" spans="33:37" ht="15" customHeight="1">
      <c r="AG665" s="116" t="str">
        <f t="shared" si="124"/>
        <v/>
      </c>
      <c r="AH665" s="476"/>
      <c r="AI665" s="478"/>
      <c r="AJ665" s="476"/>
      <c r="AK665" s="477"/>
    </row>
    <row r="666" spans="33:37" ht="15" customHeight="1">
      <c r="AG666" s="116" t="str">
        <f t="shared" si="124"/>
        <v/>
      </c>
      <c r="AH666" s="476"/>
      <c r="AI666" s="478"/>
      <c r="AJ666" s="476"/>
      <c r="AK666" s="477"/>
    </row>
    <row r="667" spans="33:37" ht="15" customHeight="1">
      <c r="AG667" s="116" t="str">
        <f t="shared" si="124"/>
        <v/>
      </c>
      <c r="AH667" s="476"/>
      <c r="AI667" s="478"/>
      <c r="AJ667" s="476"/>
      <c r="AK667" s="477"/>
    </row>
    <row r="668" spans="33:37" ht="15" customHeight="1">
      <c r="AG668" s="116" t="str">
        <f t="shared" si="124"/>
        <v/>
      </c>
      <c r="AH668" s="476"/>
      <c r="AI668" s="478"/>
      <c r="AJ668" s="476"/>
      <c r="AK668" s="477"/>
    </row>
    <row r="669" spans="33:37" ht="15" customHeight="1">
      <c r="AG669" s="116" t="str">
        <f t="shared" si="124"/>
        <v/>
      </c>
      <c r="AH669" s="476"/>
      <c r="AI669" s="478"/>
      <c r="AJ669" s="476"/>
      <c r="AK669" s="477"/>
    </row>
    <row r="670" spans="33:37" ht="15" customHeight="1">
      <c r="AG670" s="116" t="str">
        <f t="shared" si="124"/>
        <v/>
      </c>
      <c r="AH670" s="476"/>
      <c r="AI670" s="478"/>
      <c r="AJ670" s="476"/>
      <c r="AK670" s="477"/>
    </row>
    <row r="671" spans="33:37" ht="15" customHeight="1">
      <c r="AG671" s="116" t="str">
        <f t="shared" si="124"/>
        <v/>
      </c>
      <c r="AH671" s="476"/>
      <c r="AI671" s="478"/>
      <c r="AJ671" s="476"/>
      <c r="AK671" s="477"/>
    </row>
    <row r="672" spans="33:37" ht="15" customHeight="1">
      <c r="AG672" s="116" t="str">
        <f t="shared" si="124"/>
        <v/>
      </c>
      <c r="AH672" s="476"/>
      <c r="AI672" s="478"/>
      <c r="AJ672" s="476"/>
      <c r="AK672" s="477"/>
    </row>
    <row r="673" spans="33:37" ht="15" customHeight="1">
      <c r="AG673" s="116" t="str">
        <f t="shared" si="124"/>
        <v/>
      </c>
      <c r="AH673" s="476"/>
      <c r="AI673" s="478"/>
      <c r="AJ673" s="476"/>
      <c r="AK673" s="477"/>
    </row>
    <row r="674" spans="33:37" ht="15" customHeight="1">
      <c r="AG674" s="116" t="str">
        <f t="shared" si="124"/>
        <v/>
      </c>
      <c r="AH674" s="476"/>
      <c r="AI674" s="478"/>
      <c r="AJ674" s="476"/>
      <c r="AK674" s="477"/>
    </row>
    <row r="675" spans="33:37" ht="15" customHeight="1">
      <c r="AG675" s="116" t="str">
        <f t="shared" si="124"/>
        <v/>
      </c>
      <c r="AH675" s="476"/>
      <c r="AI675" s="478"/>
      <c r="AJ675" s="476"/>
      <c r="AK675" s="477"/>
    </row>
    <row r="676" spans="33:37" ht="15" customHeight="1">
      <c r="AG676" s="116" t="str">
        <f t="shared" si="124"/>
        <v/>
      </c>
      <c r="AH676" s="476"/>
      <c r="AI676" s="478"/>
      <c r="AJ676" s="476"/>
      <c r="AK676" s="477"/>
    </row>
    <row r="677" spans="33:37" ht="15" customHeight="1">
      <c r="AG677" s="116" t="str">
        <f t="shared" si="124"/>
        <v/>
      </c>
      <c r="AH677" s="476"/>
      <c r="AI677" s="478"/>
      <c r="AJ677" s="476"/>
      <c r="AK677" s="477"/>
    </row>
    <row r="678" spans="33:37" ht="15" customHeight="1">
      <c r="AG678" s="116" t="str">
        <f t="shared" si="124"/>
        <v/>
      </c>
      <c r="AH678" s="476"/>
      <c r="AI678" s="478"/>
      <c r="AJ678" s="476"/>
      <c r="AK678" s="477"/>
    </row>
    <row r="679" spans="33:37" ht="15" customHeight="1">
      <c r="AG679" s="116" t="str">
        <f t="shared" si="124"/>
        <v/>
      </c>
      <c r="AH679" s="476"/>
      <c r="AI679" s="478"/>
      <c r="AJ679" s="476"/>
      <c r="AK679" s="477"/>
    </row>
    <row r="680" spans="33:37" ht="15" customHeight="1">
      <c r="AG680" s="116" t="str">
        <f t="shared" si="124"/>
        <v/>
      </c>
      <c r="AH680" s="476"/>
      <c r="AI680" s="478"/>
      <c r="AJ680" s="476"/>
      <c r="AK680" s="477"/>
    </row>
    <row r="681" spans="33:37" ht="15" customHeight="1">
      <c r="AG681" s="116" t="str">
        <f t="shared" si="124"/>
        <v/>
      </c>
      <c r="AH681" s="476"/>
      <c r="AI681" s="478"/>
      <c r="AJ681" s="476"/>
      <c r="AK681" s="477"/>
    </row>
    <row r="682" spans="33:37" ht="15" customHeight="1">
      <c r="AG682" s="116" t="str">
        <f t="shared" si="124"/>
        <v/>
      </c>
      <c r="AH682" s="476"/>
      <c r="AI682" s="478"/>
      <c r="AJ682" s="476"/>
      <c r="AK682" s="477"/>
    </row>
    <row r="683" spans="33:37" ht="15" customHeight="1">
      <c r="AG683" s="116" t="str">
        <f t="shared" si="124"/>
        <v/>
      </c>
      <c r="AH683" s="476"/>
      <c r="AI683" s="478"/>
      <c r="AJ683" s="476"/>
      <c r="AK683" s="477"/>
    </row>
    <row r="684" spans="33:37" ht="15" customHeight="1">
      <c r="AG684" s="116" t="str">
        <f t="shared" si="124"/>
        <v/>
      </c>
      <c r="AH684" s="476"/>
      <c r="AI684" s="478"/>
      <c r="AJ684" s="476"/>
      <c r="AK684" s="477"/>
    </row>
    <row r="685" spans="33:37" ht="15" customHeight="1">
      <c r="AG685" s="116" t="str">
        <f t="shared" si="124"/>
        <v/>
      </c>
      <c r="AH685" s="476"/>
      <c r="AI685" s="478"/>
      <c r="AJ685" s="476"/>
      <c r="AK685" s="477"/>
    </row>
    <row r="686" spans="33:37" ht="15" customHeight="1">
      <c r="AG686" s="116" t="str">
        <f t="shared" si="124"/>
        <v/>
      </c>
      <c r="AH686" s="476"/>
      <c r="AI686" s="478"/>
      <c r="AJ686" s="476"/>
      <c r="AK686" s="477"/>
    </row>
    <row r="687" spans="33:37" ht="15" customHeight="1">
      <c r="AG687" s="116" t="str">
        <f t="shared" si="124"/>
        <v/>
      </c>
      <c r="AH687" s="476"/>
      <c r="AI687" s="478"/>
      <c r="AJ687" s="476"/>
      <c r="AK687" s="477"/>
    </row>
    <row r="688" spans="33:37" ht="15" customHeight="1">
      <c r="AG688" s="116" t="str">
        <f t="shared" si="124"/>
        <v/>
      </c>
      <c r="AH688" s="476"/>
      <c r="AI688" s="478"/>
      <c r="AJ688" s="476"/>
      <c r="AK688" s="477"/>
    </row>
    <row r="689" spans="33:37" ht="15" customHeight="1">
      <c r="AG689" s="116" t="str">
        <f t="shared" si="124"/>
        <v/>
      </c>
      <c r="AH689" s="476"/>
      <c r="AI689" s="478"/>
      <c r="AJ689" s="476"/>
      <c r="AK689" s="477"/>
    </row>
    <row r="690" spans="33:37" ht="15" customHeight="1">
      <c r="AG690" s="116" t="str">
        <f t="shared" si="124"/>
        <v/>
      </c>
      <c r="AH690" s="476"/>
      <c r="AI690" s="478"/>
      <c r="AJ690" s="476"/>
      <c r="AK690" s="477"/>
    </row>
    <row r="691" spans="33:37" ht="15" customHeight="1">
      <c r="AG691" s="116" t="str">
        <f t="shared" si="124"/>
        <v/>
      </c>
      <c r="AH691" s="476"/>
      <c r="AI691" s="478"/>
      <c r="AJ691" s="476"/>
      <c r="AK691" s="477"/>
    </row>
    <row r="692" spans="33:37" ht="15" customHeight="1">
      <c r="AG692" s="116" t="str">
        <f t="shared" si="124"/>
        <v/>
      </c>
      <c r="AH692" s="476"/>
      <c r="AI692" s="478"/>
      <c r="AJ692" s="476"/>
      <c r="AK692" s="477"/>
    </row>
    <row r="693" spans="33:37" ht="15" customHeight="1">
      <c r="AG693" s="116" t="str">
        <f t="shared" si="124"/>
        <v/>
      </c>
      <c r="AH693" s="476"/>
      <c r="AI693" s="478"/>
      <c r="AJ693" s="476"/>
      <c r="AK693" s="477"/>
    </row>
    <row r="694" spans="33:37" ht="15" customHeight="1">
      <c r="AG694" s="116" t="str">
        <f t="shared" si="124"/>
        <v/>
      </c>
      <c r="AH694" s="476"/>
      <c r="AI694" s="478"/>
      <c r="AJ694" s="476"/>
      <c r="AK694" s="477"/>
    </row>
    <row r="695" spans="33:37" ht="15" customHeight="1">
      <c r="AG695" s="116" t="str">
        <f t="shared" si="124"/>
        <v/>
      </c>
      <c r="AH695" s="476"/>
      <c r="AI695" s="478"/>
      <c r="AJ695" s="476"/>
      <c r="AK695" s="477"/>
    </row>
    <row r="696" spans="33:37" ht="15" customHeight="1">
      <c r="AG696" s="116" t="str">
        <f t="shared" si="124"/>
        <v/>
      </c>
      <c r="AH696" s="476"/>
      <c r="AI696" s="478"/>
      <c r="AJ696" s="476"/>
      <c r="AK696" s="477"/>
    </row>
    <row r="697" spans="33:37" ht="15" customHeight="1">
      <c r="AG697" s="116" t="str">
        <f t="shared" si="124"/>
        <v/>
      </c>
      <c r="AH697" s="476"/>
      <c r="AI697" s="478"/>
      <c r="AJ697" s="476"/>
      <c r="AK697" s="477"/>
    </row>
    <row r="698" spans="33:37" ht="15" customHeight="1">
      <c r="AG698" s="116" t="str">
        <f t="shared" si="124"/>
        <v/>
      </c>
      <c r="AH698" s="476"/>
      <c r="AI698" s="478"/>
      <c r="AJ698" s="476"/>
      <c r="AK698" s="477"/>
    </row>
    <row r="699" spans="33:37" ht="15" customHeight="1">
      <c r="AG699" s="116" t="str">
        <f t="shared" si="124"/>
        <v/>
      </c>
      <c r="AH699" s="476"/>
      <c r="AI699" s="478"/>
      <c r="AJ699" s="476"/>
      <c r="AK699" s="477"/>
    </row>
    <row r="700" spans="33:37" ht="15" customHeight="1">
      <c r="AG700" s="116" t="str">
        <f t="shared" si="124"/>
        <v/>
      </c>
      <c r="AH700" s="476"/>
      <c r="AI700" s="478"/>
      <c r="AJ700" s="476"/>
      <c r="AK700" s="477"/>
    </row>
    <row r="701" spans="33:37" ht="15" customHeight="1">
      <c r="AG701" s="116" t="str">
        <f t="shared" si="124"/>
        <v/>
      </c>
      <c r="AH701" s="476"/>
      <c r="AI701" s="478"/>
      <c r="AJ701" s="476"/>
      <c r="AK701" s="477"/>
    </row>
    <row r="702" spans="33:37" ht="15" customHeight="1">
      <c r="AG702" s="116" t="str">
        <f t="shared" si="124"/>
        <v/>
      </c>
      <c r="AH702" s="476"/>
      <c r="AI702" s="478"/>
      <c r="AJ702" s="476"/>
      <c r="AK702" s="477"/>
    </row>
    <row r="703" spans="33:37" ht="15" customHeight="1">
      <c r="AG703" s="116" t="str">
        <f t="shared" si="124"/>
        <v/>
      </c>
      <c r="AH703" s="476"/>
      <c r="AI703" s="478"/>
      <c r="AJ703" s="476"/>
      <c r="AK703" s="477"/>
    </row>
    <row r="704" spans="33:37" ht="15" customHeight="1">
      <c r="AG704" s="116" t="str">
        <f t="shared" si="124"/>
        <v/>
      </c>
      <c r="AH704" s="476"/>
      <c r="AI704" s="478"/>
      <c r="AJ704" s="476"/>
      <c r="AK704" s="477"/>
    </row>
    <row r="705" spans="33:37" ht="15" customHeight="1">
      <c r="AG705" s="116" t="str">
        <f t="shared" si="124"/>
        <v/>
      </c>
      <c r="AH705" s="476"/>
      <c r="AI705" s="478"/>
      <c r="AJ705" s="476"/>
      <c r="AK705" s="477"/>
    </row>
    <row r="706" spans="33:37" ht="15" customHeight="1">
      <c r="AG706" s="116" t="str">
        <f t="shared" si="124"/>
        <v/>
      </c>
      <c r="AH706" s="476"/>
      <c r="AI706" s="478"/>
      <c r="AJ706" s="476"/>
      <c r="AK706" s="477"/>
    </row>
    <row r="707" spans="33:37" ht="15" customHeight="1">
      <c r="AG707" s="116" t="str">
        <f t="shared" si="124"/>
        <v/>
      </c>
      <c r="AH707" s="476"/>
      <c r="AI707" s="478"/>
      <c r="AJ707" s="476"/>
      <c r="AK707" s="477"/>
    </row>
    <row r="708" spans="33:37" ht="15" customHeight="1">
      <c r="AG708" s="116" t="str">
        <f t="shared" si="124"/>
        <v/>
      </c>
      <c r="AH708" s="476"/>
      <c r="AI708" s="478"/>
      <c r="AJ708" s="476"/>
      <c r="AK708" s="477"/>
    </row>
    <row r="709" spans="33:37" ht="15" customHeight="1">
      <c r="AG709" s="116" t="str">
        <f t="shared" si="124"/>
        <v/>
      </c>
      <c r="AH709" s="476"/>
      <c r="AI709" s="478"/>
      <c r="AJ709" s="476"/>
      <c r="AK709" s="477"/>
    </row>
    <row r="710" spans="33:37" ht="15" customHeight="1">
      <c r="AG710" s="116" t="str">
        <f t="shared" si="124"/>
        <v/>
      </c>
      <c r="AH710" s="476"/>
      <c r="AI710" s="478"/>
      <c r="AJ710" s="476"/>
      <c r="AK710" s="477"/>
    </row>
    <row r="711" spans="33:37" ht="15" customHeight="1">
      <c r="AG711" s="116" t="str">
        <f t="shared" si="124"/>
        <v/>
      </c>
      <c r="AH711" s="476"/>
      <c r="AI711" s="478"/>
      <c r="AJ711" s="476"/>
      <c r="AK711" s="477"/>
    </row>
    <row r="712" spans="33:37" ht="15" customHeight="1">
      <c r="AG712" s="116" t="str">
        <f t="shared" si="124"/>
        <v/>
      </c>
      <c r="AH712" s="476"/>
      <c r="AI712" s="478"/>
      <c r="AJ712" s="476"/>
      <c r="AK712" s="477"/>
    </row>
    <row r="713" spans="33:37" ht="15" customHeight="1">
      <c r="AG713" s="116" t="str">
        <f t="shared" ref="AG713:AG776" si="125">CONCATENATE(AI713,AJ713)</f>
        <v/>
      </c>
      <c r="AH713" s="476"/>
      <c r="AI713" s="478"/>
      <c r="AJ713" s="476"/>
      <c r="AK713" s="477"/>
    </row>
    <row r="714" spans="33:37" ht="15" customHeight="1">
      <c r="AG714" s="116" t="str">
        <f t="shared" si="125"/>
        <v/>
      </c>
      <c r="AH714" s="476"/>
      <c r="AI714" s="478"/>
      <c r="AJ714" s="476"/>
      <c r="AK714" s="477"/>
    </row>
    <row r="715" spans="33:37" ht="15" customHeight="1">
      <c r="AG715" s="116" t="str">
        <f t="shared" si="125"/>
        <v/>
      </c>
      <c r="AH715" s="476"/>
      <c r="AI715" s="478"/>
      <c r="AJ715" s="476"/>
      <c r="AK715" s="477"/>
    </row>
    <row r="716" spans="33:37" ht="15" customHeight="1">
      <c r="AG716" s="116" t="str">
        <f t="shared" si="125"/>
        <v/>
      </c>
      <c r="AH716" s="476"/>
      <c r="AI716" s="478"/>
      <c r="AJ716" s="476"/>
      <c r="AK716" s="477"/>
    </row>
    <row r="717" spans="33:37" ht="15" customHeight="1">
      <c r="AG717" s="116" t="str">
        <f t="shared" si="125"/>
        <v/>
      </c>
      <c r="AH717" s="476"/>
      <c r="AI717" s="478"/>
      <c r="AJ717" s="476"/>
      <c r="AK717" s="477"/>
    </row>
    <row r="718" spans="33:37" ht="15" customHeight="1">
      <c r="AG718" s="116" t="str">
        <f t="shared" si="125"/>
        <v/>
      </c>
      <c r="AH718" s="476"/>
      <c r="AI718" s="478"/>
      <c r="AJ718" s="476"/>
      <c r="AK718" s="477"/>
    </row>
    <row r="719" spans="33:37" ht="15" customHeight="1">
      <c r="AG719" s="116" t="str">
        <f t="shared" si="125"/>
        <v/>
      </c>
      <c r="AH719" s="476"/>
      <c r="AI719" s="478"/>
      <c r="AJ719" s="476"/>
      <c r="AK719" s="477"/>
    </row>
    <row r="720" spans="33:37" ht="15" customHeight="1">
      <c r="AG720" s="116" t="str">
        <f t="shared" si="125"/>
        <v/>
      </c>
      <c r="AH720" s="476"/>
      <c r="AI720" s="478"/>
      <c r="AJ720" s="476"/>
      <c r="AK720" s="477"/>
    </row>
    <row r="721" spans="33:37" ht="15" customHeight="1">
      <c r="AG721" s="116" t="str">
        <f t="shared" si="125"/>
        <v/>
      </c>
      <c r="AH721" s="476"/>
      <c r="AI721" s="478"/>
      <c r="AJ721" s="476"/>
      <c r="AK721" s="477"/>
    </row>
    <row r="722" spans="33:37" ht="15" customHeight="1">
      <c r="AG722" s="116" t="str">
        <f t="shared" si="125"/>
        <v/>
      </c>
      <c r="AH722" s="476"/>
      <c r="AI722" s="478"/>
      <c r="AJ722" s="476"/>
      <c r="AK722" s="477"/>
    </row>
    <row r="723" spans="33:37" ht="15" customHeight="1">
      <c r="AG723" s="116" t="str">
        <f t="shared" si="125"/>
        <v/>
      </c>
      <c r="AH723" s="476"/>
      <c r="AI723" s="478"/>
      <c r="AJ723" s="476"/>
      <c r="AK723" s="477"/>
    </row>
    <row r="724" spans="33:37" ht="15" customHeight="1">
      <c r="AG724" s="116" t="str">
        <f t="shared" si="125"/>
        <v/>
      </c>
      <c r="AH724" s="476"/>
      <c r="AI724" s="478"/>
      <c r="AJ724" s="476"/>
      <c r="AK724" s="477"/>
    </row>
    <row r="725" spans="33:37" ht="15" customHeight="1">
      <c r="AG725" s="116" t="str">
        <f t="shared" si="125"/>
        <v/>
      </c>
      <c r="AH725" s="476"/>
      <c r="AI725" s="478"/>
      <c r="AJ725" s="476"/>
      <c r="AK725" s="477"/>
    </row>
    <row r="726" spans="33:37" ht="15" customHeight="1">
      <c r="AG726" s="116" t="str">
        <f t="shared" si="125"/>
        <v/>
      </c>
      <c r="AH726" s="476"/>
      <c r="AI726" s="478"/>
      <c r="AJ726" s="476"/>
      <c r="AK726" s="477"/>
    </row>
    <row r="727" spans="33:37" ht="15" customHeight="1">
      <c r="AG727" s="116" t="str">
        <f t="shared" si="125"/>
        <v/>
      </c>
      <c r="AH727" s="476"/>
      <c r="AI727" s="478"/>
      <c r="AJ727" s="476"/>
      <c r="AK727" s="477"/>
    </row>
    <row r="728" spans="33:37" ht="15" customHeight="1">
      <c r="AG728" s="116" t="str">
        <f t="shared" si="125"/>
        <v/>
      </c>
      <c r="AH728" s="476"/>
      <c r="AI728" s="478"/>
      <c r="AJ728" s="476"/>
      <c r="AK728" s="477"/>
    </row>
    <row r="729" spans="33:37" ht="15" customHeight="1">
      <c r="AG729" s="116" t="str">
        <f t="shared" si="125"/>
        <v/>
      </c>
      <c r="AH729" s="476"/>
      <c r="AI729" s="478"/>
      <c r="AJ729" s="476"/>
      <c r="AK729" s="477"/>
    </row>
    <row r="730" spans="33:37" ht="15" customHeight="1">
      <c r="AG730" s="116" t="str">
        <f t="shared" si="125"/>
        <v/>
      </c>
      <c r="AH730" s="476"/>
      <c r="AI730" s="478"/>
      <c r="AJ730" s="476"/>
      <c r="AK730" s="477"/>
    </row>
    <row r="731" spans="33:37" ht="15" customHeight="1">
      <c r="AG731" s="116" t="str">
        <f t="shared" si="125"/>
        <v/>
      </c>
      <c r="AH731" s="476"/>
      <c r="AI731" s="478"/>
      <c r="AJ731" s="476"/>
      <c r="AK731" s="477"/>
    </row>
    <row r="732" spans="33:37" ht="15" customHeight="1">
      <c r="AG732" s="116" t="str">
        <f t="shared" si="125"/>
        <v/>
      </c>
      <c r="AH732" s="476"/>
      <c r="AI732" s="478"/>
      <c r="AJ732" s="476"/>
      <c r="AK732" s="477"/>
    </row>
    <row r="733" spans="33:37" ht="15" customHeight="1">
      <c r="AG733" s="116" t="str">
        <f t="shared" si="125"/>
        <v/>
      </c>
      <c r="AH733" s="476"/>
      <c r="AI733" s="478"/>
      <c r="AJ733" s="476"/>
      <c r="AK733" s="477"/>
    </row>
    <row r="734" spans="33:37" ht="15" customHeight="1">
      <c r="AG734" s="116" t="str">
        <f t="shared" si="125"/>
        <v/>
      </c>
      <c r="AH734" s="476"/>
      <c r="AI734" s="478"/>
      <c r="AJ734" s="476"/>
      <c r="AK734" s="477"/>
    </row>
    <row r="735" spans="33:37" ht="15" customHeight="1">
      <c r="AG735" s="116" t="str">
        <f t="shared" si="125"/>
        <v/>
      </c>
      <c r="AH735" s="476"/>
      <c r="AI735" s="478"/>
      <c r="AJ735" s="476"/>
      <c r="AK735" s="477"/>
    </row>
    <row r="736" spans="33:37" ht="15" customHeight="1">
      <c r="AG736" s="116" t="str">
        <f t="shared" si="125"/>
        <v/>
      </c>
      <c r="AH736" s="476"/>
      <c r="AI736" s="478"/>
      <c r="AJ736" s="476"/>
      <c r="AK736" s="477"/>
    </row>
    <row r="737" spans="33:37" ht="15" customHeight="1">
      <c r="AG737" s="116" t="str">
        <f t="shared" si="125"/>
        <v/>
      </c>
      <c r="AH737" s="476"/>
      <c r="AI737" s="478"/>
      <c r="AJ737" s="476"/>
      <c r="AK737" s="477"/>
    </row>
    <row r="738" spans="33:37" ht="15" customHeight="1">
      <c r="AG738" s="116" t="str">
        <f t="shared" si="125"/>
        <v/>
      </c>
      <c r="AH738" s="476"/>
      <c r="AI738" s="478"/>
      <c r="AJ738" s="476"/>
      <c r="AK738" s="477"/>
    </row>
    <row r="739" spans="33:37" ht="15" customHeight="1">
      <c r="AG739" s="116" t="str">
        <f t="shared" si="125"/>
        <v/>
      </c>
      <c r="AH739" s="476"/>
      <c r="AI739" s="478"/>
      <c r="AJ739" s="476"/>
      <c r="AK739" s="477"/>
    </row>
    <row r="740" spans="33:37" ht="15" customHeight="1">
      <c r="AG740" s="116" t="str">
        <f t="shared" si="125"/>
        <v/>
      </c>
      <c r="AH740" s="476"/>
      <c r="AI740" s="478"/>
      <c r="AJ740" s="476"/>
      <c r="AK740" s="477"/>
    </row>
    <row r="741" spans="33:37" ht="15" customHeight="1">
      <c r="AG741" s="116" t="str">
        <f t="shared" si="125"/>
        <v/>
      </c>
      <c r="AH741" s="476"/>
      <c r="AI741" s="478"/>
      <c r="AJ741" s="476"/>
      <c r="AK741" s="477"/>
    </row>
    <row r="742" spans="33:37" ht="15" customHeight="1">
      <c r="AG742" s="116" t="str">
        <f t="shared" si="125"/>
        <v/>
      </c>
      <c r="AH742" s="476"/>
      <c r="AI742" s="478"/>
      <c r="AJ742" s="476"/>
      <c r="AK742" s="477"/>
    </row>
    <row r="743" spans="33:37" ht="15" customHeight="1">
      <c r="AG743" s="116" t="str">
        <f t="shared" si="125"/>
        <v/>
      </c>
      <c r="AH743" s="476"/>
      <c r="AI743" s="478"/>
      <c r="AJ743" s="476"/>
      <c r="AK743" s="477"/>
    </row>
    <row r="744" spans="33:37" ht="15" customHeight="1">
      <c r="AG744" s="116" t="str">
        <f t="shared" si="125"/>
        <v/>
      </c>
      <c r="AH744" s="476"/>
      <c r="AI744" s="478"/>
      <c r="AJ744" s="476"/>
      <c r="AK744" s="477"/>
    </row>
    <row r="745" spans="33:37" ht="15" customHeight="1">
      <c r="AG745" s="116" t="str">
        <f t="shared" si="125"/>
        <v/>
      </c>
      <c r="AH745" s="476"/>
      <c r="AI745" s="478"/>
      <c r="AJ745" s="476"/>
      <c r="AK745" s="477"/>
    </row>
    <row r="746" spans="33:37" ht="15" customHeight="1">
      <c r="AG746" s="116" t="str">
        <f t="shared" si="125"/>
        <v/>
      </c>
      <c r="AH746" s="476"/>
      <c r="AI746" s="478"/>
      <c r="AJ746" s="476"/>
      <c r="AK746" s="477"/>
    </row>
    <row r="747" spans="33:37" ht="15" customHeight="1">
      <c r="AG747" s="116" t="str">
        <f t="shared" si="125"/>
        <v/>
      </c>
      <c r="AH747" s="476"/>
      <c r="AI747" s="478"/>
      <c r="AJ747" s="476"/>
      <c r="AK747" s="477"/>
    </row>
    <row r="748" spans="33:37" ht="15" customHeight="1">
      <c r="AG748" s="116" t="str">
        <f t="shared" si="125"/>
        <v/>
      </c>
      <c r="AH748" s="476"/>
      <c r="AI748" s="478"/>
      <c r="AJ748" s="476"/>
      <c r="AK748" s="477"/>
    </row>
    <row r="749" spans="33:37" ht="15" customHeight="1">
      <c r="AG749" s="116" t="str">
        <f t="shared" si="125"/>
        <v/>
      </c>
      <c r="AH749" s="476"/>
      <c r="AI749" s="478"/>
      <c r="AJ749" s="476"/>
      <c r="AK749" s="477"/>
    </row>
    <row r="750" spans="33:37" ht="15" customHeight="1">
      <c r="AG750" s="116" t="str">
        <f t="shared" si="125"/>
        <v/>
      </c>
      <c r="AH750" s="396"/>
      <c r="AI750" s="398"/>
      <c r="AJ750" s="396"/>
      <c r="AK750" s="397"/>
    </row>
    <row r="751" spans="33:37" ht="15" customHeight="1">
      <c r="AG751" s="116" t="str">
        <f t="shared" si="125"/>
        <v/>
      </c>
      <c r="AH751" s="396"/>
      <c r="AI751" s="398"/>
      <c r="AJ751" s="396"/>
      <c r="AK751" s="397"/>
    </row>
    <row r="752" spans="33:37" ht="15" customHeight="1">
      <c r="AG752" s="116" t="str">
        <f t="shared" si="125"/>
        <v/>
      </c>
      <c r="AH752" s="396"/>
      <c r="AI752" s="398"/>
      <c r="AJ752" s="396"/>
      <c r="AK752" s="397"/>
    </row>
    <row r="753" spans="33:37" ht="15" customHeight="1">
      <c r="AG753" s="116" t="str">
        <f t="shared" si="125"/>
        <v/>
      </c>
      <c r="AH753" s="396"/>
      <c r="AI753" s="398"/>
      <c r="AJ753" s="396"/>
      <c r="AK753" s="397"/>
    </row>
    <row r="754" spans="33:37" ht="15" customHeight="1">
      <c r="AG754" s="116" t="str">
        <f t="shared" si="125"/>
        <v/>
      </c>
      <c r="AH754" s="396"/>
      <c r="AI754" s="398"/>
      <c r="AJ754" s="396"/>
      <c r="AK754" s="397"/>
    </row>
    <row r="755" spans="33:37" ht="15" customHeight="1">
      <c r="AG755" s="116" t="str">
        <f t="shared" si="125"/>
        <v/>
      </c>
      <c r="AH755" s="396"/>
      <c r="AI755" s="398"/>
      <c r="AJ755" s="396"/>
      <c r="AK755" s="397"/>
    </row>
    <row r="756" spans="33:37" ht="15" customHeight="1">
      <c r="AG756" s="116" t="str">
        <f t="shared" si="125"/>
        <v/>
      </c>
      <c r="AH756" s="396"/>
      <c r="AI756" s="398"/>
      <c r="AJ756" s="396"/>
      <c r="AK756" s="397"/>
    </row>
    <row r="757" spans="33:37" ht="15" customHeight="1">
      <c r="AG757" s="116" t="str">
        <f t="shared" si="125"/>
        <v/>
      </c>
      <c r="AH757" s="396"/>
      <c r="AI757" s="398"/>
      <c r="AJ757" s="396"/>
      <c r="AK757" s="397"/>
    </row>
    <row r="758" spans="33:37" ht="15" customHeight="1">
      <c r="AG758" s="116" t="str">
        <f t="shared" si="125"/>
        <v/>
      </c>
      <c r="AH758" s="396"/>
      <c r="AI758" s="398"/>
      <c r="AJ758" s="396"/>
      <c r="AK758" s="397"/>
    </row>
    <row r="759" spans="33:37" ht="15" customHeight="1">
      <c r="AG759" s="116" t="str">
        <f t="shared" si="125"/>
        <v/>
      </c>
      <c r="AH759" s="396"/>
      <c r="AI759" s="398"/>
      <c r="AJ759" s="396"/>
      <c r="AK759" s="397"/>
    </row>
    <row r="760" spans="33:37" ht="15" customHeight="1">
      <c r="AG760" s="116" t="str">
        <f t="shared" si="125"/>
        <v/>
      </c>
      <c r="AH760" s="396"/>
      <c r="AI760" s="398"/>
      <c r="AJ760" s="396"/>
      <c r="AK760" s="397"/>
    </row>
    <row r="761" spans="33:37" ht="15" customHeight="1">
      <c r="AG761" s="116" t="str">
        <f t="shared" si="125"/>
        <v/>
      </c>
      <c r="AH761" s="396"/>
      <c r="AI761" s="398"/>
      <c r="AJ761" s="396"/>
      <c r="AK761" s="397"/>
    </row>
    <row r="762" spans="33:37" ht="15" customHeight="1">
      <c r="AG762" s="116" t="str">
        <f t="shared" si="125"/>
        <v/>
      </c>
      <c r="AH762" s="396"/>
      <c r="AI762" s="398"/>
      <c r="AJ762" s="396"/>
      <c r="AK762" s="397"/>
    </row>
    <row r="763" spans="33:37" ht="15" customHeight="1">
      <c r="AG763" s="116" t="str">
        <f t="shared" si="125"/>
        <v/>
      </c>
      <c r="AH763" s="396"/>
      <c r="AI763" s="398"/>
      <c r="AJ763" s="396"/>
      <c r="AK763" s="397"/>
    </row>
    <row r="764" spans="33:37" ht="15" customHeight="1">
      <c r="AG764" s="116" t="str">
        <f t="shared" si="125"/>
        <v/>
      </c>
      <c r="AH764" s="396"/>
      <c r="AI764" s="398"/>
      <c r="AJ764" s="396"/>
      <c r="AK764" s="397"/>
    </row>
    <row r="765" spans="33:37" ht="15" customHeight="1">
      <c r="AG765" s="116" t="str">
        <f t="shared" si="125"/>
        <v/>
      </c>
      <c r="AH765" s="396"/>
      <c r="AI765" s="398"/>
      <c r="AJ765" s="396"/>
      <c r="AK765" s="397"/>
    </row>
    <row r="766" spans="33:37" ht="15" customHeight="1">
      <c r="AG766" s="116" t="str">
        <f t="shared" si="125"/>
        <v/>
      </c>
      <c r="AH766" s="396"/>
      <c r="AI766" s="398"/>
      <c r="AJ766" s="396"/>
      <c r="AK766" s="397"/>
    </row>
    <row r="767" spans="33:37" ht="15" customHeight="1">
      <c r="AG767" s="116" t="str">
        <f t="shared" si="125"/>
        <v/>
      </c>
      <c r="AH767" s="396"/>
      <c r="AI767" s="398"/>
      <c r="AJ767" s="396"/>
      <c r="AK767" s="397"/>
    </row>
    <row r="768" spans="33:37" ht="15" customHeight="1">
      <c r="AG768" s="116" t="str">
        <f t="shared" si="125"/>
        <v/>
      </c>
      <c r="AH768" s="396"/>
      <c r="AI768" s="398"/>
      <c r="AJ768" s="396"/>
      <c r="AK768" s="397"/>
    </row>
    <row r="769" spans="33:37" ht="15" customHeight="1">
      <c r="AG769" s="116" t="str">
        <f t="shared" si="125"/>
        <v/>
      </c>
      <c r="AH769" s="396"/>
      <c r="AI769" s="398"/>
      <c r="AJ769" s="396"/>
      <c r="AK769" s="397"/>
    </row>
    <row r="770" spans="33:37" ht="15" customHeight="1">
      <c r="AG770" s="116" t="str">
        <f t="shared" si="125"/>
        <v/>
      </c>
      <c r="AH770" s="396"/>
      <c r="AI770" s="398"/>
      <c r="AJ770" s="396"/>
      <c r="AK770" s="397"/>
    </row>
    <row r="771" spans="33:37" ht="15" customHeight="1">
      <c r="AG771" s="116" t="str">
        <f t="shared" si="125"/>
        <v/>
      </c>
      <c r="AH771" s="396"/>
      <c r="AI771" s="398"/>
      <c r="AJ771" s="396"/>
      <c r="AK771" s="397"/>
    </row>
    <row r="772" spans="33:37" ht="15" customHeight="1">
      <c r="AG772" s="116" t="str">
        <f t="shared" si="125"/>
        <v/>
      </c>
      <c r="AH772" s="396"/>
      <c r="AI772" s="398"/>
      <c r="AJ772" s="396"/>
      <c r="AK772" s="397"/>
    </row>
    <row r="773" spans="33:37" ht="15" customHeight="1">
      <c r="AG773" s="116" t="str">
        <f t="shared" si="125"/>
        <v/>
      </c>
      <c r="AH773" s="396"/>
      <c r="AI773" s="398"/>
      <c r="AJ773" s="396"/>
      <c r="AK773" s="397"/>
    </row>
    <row r="774" spans="33:37" ht="15" customHeight="1">
      <c r="AG774" s="116" t="str">
        <f t="shared" si="125"/>
        <v/>
      </c>
      <c r="AH774" s="396"/>
      <c r="AI774" s="398"/>
      <c r="AJ774" s="396"/>
      <c r="AK774" s="397"/>
    </row>
    <row r="775" spans="33:37" ht="15" customHeight="1">
      <c r="AG775" s="116" t="str">
        <f t="shared" si="125"/>
        <v/>
      </c>
      <c r="AH775" s="396"/>
      <c r="AI775" s="398"/>
      <c r="AJ775" s="396"/>
      <c r="AK775" s="397"/>
    </row>
    <row r="776" spans="33:37" ht="15" customHeight="1">
      <c r="AG776" s="116" t="str">
        <f t="shared" si="125"/>
        <v/>
      </c>
      <c r="AH776" s="396"/>
      <c r="AI776" s="398"/>
      <c r="AJ776" s="396"/>
      <c r="AK776" s="397"/>
    </row>
    <row r="777" spans="33:37" ht="15" customHeight="1">
      <c r="AG777" s="116" t="str">
        <f t="shared" ref="AG777:AG840" si="126">CONCATENATE(AI777,AJ777)</f>
        <v/>
      </c>
      <c r="AH777" s="396"/>
      <c r="AI777" s="398"/>
      <c r="AJ777" s="396"/>
      <c r="AK777" s="397"/>
    </row>
    <row r="778" spans="33:37" ht="15" customHeight="1">
      <c r="AG778" s="116" t="str">
        <f t="shared" si="126"/>
        <v/>
      </c>
      <c r="AH778" s="396"/>
      <c r="AI778" s="398"/>
      <c r="AJ778" s="396"/>
      <c r="AK778" s="397"/>
    </row>
    <row r="779" spans="33:37" ht="15" customHeight="1">
      <c r="AG779" s="116" t="str">
        <f t="shared" si="126"/>
        <v/>
      </c>
      <c r="AH779" s="396"/>
      <c r="AI779" s="398"/>
      <c r="AJ779" s="396"/>
      <c r="AK779" s="397"/>
    </row>
    <row r="780" spans="33:37" ht="15" customHeight="1">
      <c r="AG780" s="116" t="str">
        <f t="shared" si="126"/>
        <v/>
      </c>
      <c r="AH780" s="396"/>
      <c r="AI780" s="398"/>
      <c r="AJ780" s="396"/>
      <c r="AK780" s="397"/>
    </row>
    <row r="781" spans="33:37" ht="15" customHeight="1">
      <c r="AG781" s="116" t="str">
        <f t="shared" si="126"/>
        <v/>
      </c>
      <c r="AH781" s="396"/>
      <c r="AI781" s="398"/>
      <c r="AJ781" s="396"/>
      <c r="AK781" s="397"/>
    </row>
    <row r="782" spans="33:37" ht="15" customHeight="1">
      <c r="AG782" s="116" t="str">
        <f t="shared" si="126"/>
        <v/>
      </c>
      <c r="AH782" s="396"/>
      <c r="AI782" s="398"/>
      <c r="AJ782" s="396"/>
      <c r="AK782" s="397"/>
    </row>
    <row r="783" spans="33:37" ht="15" customHeight="1">
      <c r="AG783" s="116" t="str">
        <f t="shared" si="126"/>
        <v/>
      </c>
      <c r="AH783" s="396"/>
      <c r="AI783" s="398"/>
      <c r="AJ783" s="396"/>
      <c r="AK783" s="397"/>
    </row>
    <row r="784" spans="33:37" ht="15" customHeight="1">
      <c r="AG784" s="116" t="str">
        <f t="shared" si="126"/>
        <v/>
      </c>
      <c r="AH784" s="396"/>
      <c r="AI784" s="398"/>
      <c r="AJ784" s="396"/>
      <c r="AK784" s="397"/>
    </row>
    <row r="785" spans="33:37" ht="15" customHeight="1">
      <c r="AG785" s="116" t="str">
        <f t="shared" si="126"/>
        <v/>
      </c>
      <c r="AH785" s="396"/>
      <c r="AI785" s="398"/>
      <c r="AJ785" s="396"/>
      <c r="AK785" s="397"/>
    </row>
    <row r="786" spans="33:37" ht="15" customHeight="1">
      <c r="AG786" s="116" t="str">
        <f t="shared" si="126"/>
        <v/>
      </c>
      <c r="AH786" s="396"/>
      <c r="AI786" s="398"/>
      <c r="AJ786" s="396"/>
      <c r="AK786" s="397"/>
    </row>
    <row r="787" spans="33:37" ht="15" customHeight="1">
      <c r="AG787" s="116" t="str">
        <f t="shared" si="126"/>
        <v/>
      </c>
      <c r="AH787" s="396"/>
      <c r="AI787" s="398"/>
      <c r="AJ787" s="396"/>
      <c r="AK787" s="397"/>
    </row>
    <row r="788" spans="33:37" ht="15" customHeight="1">
      <c r="AG788" s="116" t="str">
        <f t="shared" si="126"/>
        <v/>
      </c>
      <c r="AH788" s="396"/>
      <c r="AI788" s="398"/>
      <c r="AJ788" s="396"/>
      <c r="AK788" s="397"/>
    </row>
    <row r="789" spans="33:37" ht="15" customHeight="1">
      <c r="AG789" s="116" t="str">
        <f t="shared" si="126"/>
        <v/>
      </c>
      <c r="AH789" s="396"/>
      <c r="AI789" s="398"/>
      <c r="AJ789" s="396"/>
      <c r="AK789" s="397"/>
    </row>
    <row r="790" spans="33:37" ht="15" customHeight="1">
      <c r="AG790" s="116" t="str">
        <f t="shared" si="126"/>
        <v/>
      </c>
      <c r="AH790" s="396"/>
      <c r="AI790" s="398"/>
      <c r="AJ790" s="396"/>
      <c r="AK790" s="397"/>
    </row>
    <row r="791" spans="33:37" ht="15" customHeight="1">
      <c r="AG791" s="116" t="str">
        <f t="shared" si="126"/>
        <v/>
      </c>
      <c r="AH791" s="396"/>
      <c r="AI791" s="398"/>
      <c r="AJ791" s="396"/>
      <c r="AK791" s="397"/>
    </row>
    <row r="792" spans="33:37" ht="15" customHeight="1">
      <c r="AG792" s="116" t="str">
        <f t="shared" si="126"/>
        <v/>
      </c>
      <c r="AH792" s="396"/>
      <c r="AI792" s="398"/>
      <c r="AJ792" s="396"/>
      <c r="AK792" s="397"/>
    </row>
    <row r="793" spans="33:37" ht="15" customHeight="1">
      <c r="AG793" s="116" t="str">
        <f t="shared" si="126"/>
        <v/>
      </c>
      <c r="AH793" s="396"/>
      <c r="AI793" s="398"/>
      <c r="AJ793" s="396"/>
      <c r="AK793" s="397"/>
    </row>
    <row r="794" spans="33:37" ht="15" customHeight="1">
      <c r="AG794" s="116" t="str">
        <f t="shared" si="126"/>
        <v/>
      </c>
      <c r="AH794" s="396"/>
      <c r="AI794" s="398"/>
      <c r="AJ794" s="396"/>
      <c r="AK794" s="397"/>
    </row>
    <row r="795" spans="33:37" ht="15" customHeight="1">
      <c r="AG795" s="116" t="str">
        <f t="shared" si="126"/>
        <v/>
      </c>
      <c r="AH795" s="396"/>
      <c r="AI795" s="398"/>
      <c r="AJ795" s="396"/>
      <c r="AK795" s="397"/>
    </row>
    <row r="796" spans="33:37" ht="15" customHeight="1">
      <c r="AG796" s="116" t="str">
        <f t="shared" si="126"/>
        <v/>
      </c>
      <c r="AH796" s="396"/>
      <c r="AI796" s="398"/>
      <c r="AJ796" s="396"/>
      <c r="AK796" s="397"/>
    </row>
    <row r="797" spans="33:37" ht="15" customHeight="1">
      <c r="AG797" s="116" t="str">
        <f t="shared" si="126"/>
        <v/>
      </c>
      <c r="AH797" s="396"/>
      <c r="AI797" s="398"/>
      <c r="AJ797" s="396"/>
      <c r="AK797" s="397"/>
    </row>
    <row r="798" spans="33:37" ht="15" customHeight="1">
      <c r="AG798" s="116" t="str">
        <f t="shared" si="126"/>
        <v/>
      </c>
      <c r="AH798" s="396"/>
      <c r="AI798" s="398"/>
      <c r="AJ798" s="396"/>
      <c r="AK798" s="397"/>
    </row>
    <row r="799" spans="33:37" ht="15" customHeight="1">
      <c r="AG799" s="116" t="str">
        <f t="shared" si="126"/>
        <v/>
      </c>
      <c r="AH799" s="396"/>
      <c r="AI799" s="398"/>
      <c r="AJ799" s="396"/>
      <c r="AK799" s="397"/>
    </row>
    <row r="800" spans="33:37" ht="15" customHeight="1">
      <c r="AG800" s="116" t="str">
        <f t="shared" si="126"/>
        <v/>
      </c>
      <c r="AH800" s="396"/>
      <c r="AI800" s="398"/>
      <c r="AJ800" s="396"/>
      <c r="AK800" s="397"/>
    </row>
    <row r="801" spans="33:37" ht="15" customHeight="1">
      <c r="AG801" s="116" t="str">
        <f t="shared" si="126"/>
        <v/>
      </c>
      <c r="AH801" s="396"/>
      <c r="AI801" s="398"/>
      <c r="AJ801" s="396"/>
      <c r="AK801" s="397"/>
    </row>
    <row r="802" spans="33:37" ht="15" customHeight="1">
      <c r="AG802" s="116" t="str">
        <f t="shared" si="126"/>
        <v/>
      </c>
      <c r="AH802" s="396"/>
      <c r="AI802" s="398"/>
      <c r="AJ802" s="396"/>
      <c r="AK802" s="397"/>
    </row>
    <row r="803" spans="33:37" ht="15" customHeight="1">
      <c r="AG803" s="116" t="str">
        <f t="shared" si="126"/>
        <v/>
      </c>
      <c r="AH803" s="396"/>
      <c r="AI803" s="398"/>
      <c r="AJ803" s="396"/>
      <c r="AK803" s="397"/>
    </row>
    <row r="804" spans="33:37" ht="15" customHeight="1">
      <c r="AG804" s="116" t="str">
        <f t="shared" si="126"/>
        <v/>
      </c>
      <c r="AH804" s="396"/>
      <c r="AI804" s="398"/>
      <c r="AJ804" s="396"/>
      <c r="AK804" s="397"/>
    </row>
    <row r="805" spans="33:37" ht="15" customHeight="1">
      <c r="AG805" s="116" t="str">
        <f t="shared" si="126"/>
        <v/>
      </c>
      <c r="AH805" s="396"/>
      <c r="AI805" s="398"/>
      <c r="AJ805" s="396"/>
      <c r="AK805" s="397"/>
    </row>
    <row r="806" spans="33:37" ht="15" customHeight="1">
      <c r="AG806" s="116" t="str">
        <f t="shared" si="126"/>
        <v/>
      </c>
      <c r="AH806" s="396"/>
      <c r="AI806" s="398"/>
      <c r="AJ806" s="396"/>
      <c r="AK806" s="397"/>
    </row>
    <row r="807" spans="33:37" ht="15" customHeight="1">
      <c r="AG807" s="116" t="str">
        <f t="shared" si="126"/>
        <v/>
      </c>
      <c r="AH807" s="396"/>
      <c r="AI807" s="398"/>
      <c r="AJ807" s="396"/>
      <c r="AK807" s="397"/>
    </row>
    <row r="808" spans="33:37" ht="15" customHeight="1">
      <c r="AG808" s="116" t="str">
        <f t="shared" si="126"/>
        <v/>
      </c>
      <c r="AH808" s="396"/>
      <c r="AI808" s="398"/>
      <c r="AJ808" s="396"/>
      <c r="AK808" s="397"/>
    </row>
    <row r="809" spans="33:37" ht="15" customHeight="1">
      <c r="AG809" s="116" t="str">
        <f t="shared" si="126"/>
        <v/>
      </c>
      <c r="AH809" s="396"/>
      <c r="AI809" s="398"/>
      <c r="AJ809" s="396"/>
      <c r="AK809" s="397"/>
    </row>
    <row r="810" spans="33:37" ht="15" customHeight="1">
      <c r="AG810" s="116" t="str">
        <f t="shared" si="126"/>
        <v/>
      </c>
      <c r="AH810" s="396"/>
      <c r="AI810" s="398"/>
      <c r="AJ810" s="396"/>
      <c r="AK810" s="397"/>
    </row>
    <row r="811" spans="33:37" ht="15" customHeight="1">
      <c r="AG811" s="116" t="str">
        <f t="shared" si="126"/>
        <v/>
      </c>
      <c r="AH811" s="396"/>
      <c r="AI811" s="398"/>
      <c r="AJ811" s="396"/>
      <c r="AK811" s="397"/>
    </row>
    <row r="812" spans="33:37" ht="15" customHeight="1">
      <c r="AG812" s="116" t="str">
        <f t="shared" si="126"/>
        <v/>
      </c>
      <c r="AH812" s="396"/>
      <c r="AI812" s="398"/>
      <c r="AJ812" s="396"/>
      <c r="AK812" s="397"/>
    </row>
    <row r="813" spans="33:37" ht="15" customHeight="1">
      <c r="AG813" s="116" t="str">
        <f t="shared" si="126"/>
        <v/>
      </c>
      <c r="AH813" s="396"/>
      <c r="AI813" s="398"/>
      <c r="AJ813" s="396"/>
      <c r="AK813" s="397"/>
    </row>
    <row r="814" spans="33:37" ht="15" customHeight="1">
      <c r="AG814" s="116" t="str">
        <f t="shared" si="126"/>
        <v/>
      </c>
      <c r="AH814" s="396"/>
      <c r="AI814" s="398"/>
      <c r="AJ814" s="396"/>
      <c r="AK814" s="397"/>
    </row>
    <row r="815" spans="33:37" ht="15" customHeight="1">
      <c r="AG815" s="116" t="str">
        <f t="shared" si="126"/>
        <v/>
      </c>
      <c r="AH815" s="396"/>
      <c r="AI815" s="398"/>
      <c r="AJ815" s="396"/>
      <c r="AK815" s="397"/>
    </row>
    <row r="816" spans="33:37" ht="15" customHeight="1">
      <c r="AG816" s="116" t="str">
        <f t="shared" si="126"/>
        <v/>
      </c>
      <c r="AH816" s="396"/>
      <c r="AI816" s="398"/>
      <c r="AJ816" s="396"/>
      <c r="AK816" s="397"/>
    </row>
    <row r="817" spans="33:37" ht="15" customHeight="1">
      <c r="AG817" s="116" t="str">
        <f t="shared" si="126"/>
        <v/>
      </c>
      <c r="AH817" s="396"/>
      <c r="AI817" s="398"/>
      <c r="AJ817" s="396"/>
      <c r="AK817" s="397"/>
    </row>
    <row r="818" spans="33:37" ht="15" customHeight="1">
      <c r="AG818" s="116" t="str">
        <f t="shared" si="126"/>
        <v/>
      </c>
      <c r="AH818" s="396"/>
      <c r="AI818" s="398"/>
      <c r="AJ818" s="396"/>
      <c r="AK818" s="397"/>
    </row>
    <row r="819" spans="33:37" ht="15" customHeight="1">
      <c r="AG819" s="116" t="str">
        <f t="shared" si="126"/>
        <v/>
      </c>
      <c r="AH819" s="396"/>
      <c r="AI819" s="398"/>
      <c r="AJ819" s="396"/>
      <c r="AK819" s="397"/>
    </row>
    <row r="820" spans="33:37" ht="15" customHeight="1">
      <c r="AG820" s="116" t="str">
        <f t="shared" si="126"/>
        <v/>
      </c>
      <c r="AH820" s="396"/>
      <c r="AI820" s="398"/>
      <c r="AJ820" s="396"/>
      <c r="AK820" s="397"/>
    </row>
    <row r="821" spans="33:37" ht="15" customHeight="1">
      <c r="AG821" s="116" t="str">
        <f t="shared" si="126"/>
        <v/>
      </c>
      <c r="AH821" s="396"/>
      <c r="AI821" s="398"/>
      <c r="AJ821" s="396"/>
      <c r="AK821" s="397"/>
    </row>
    <row r="822" spans="33:37" ht="15" customHeight="1">
      <c r="AG822" s="116" t="str">
        <f t="shared" si="126"/>
        <v/>
      </c>
      <c r="AH822" s="396"/>
      <c r="AI822" s="398"/>
      <c r="AJ822" s="396"/>
      <c r="AK822" s="397"/>
    </row>
    <row r="823" spans="33:37" ht="15" customHeight="1">
      <c r="AG823" s="116" t="str">
        <f t="shared" si="126"/>
        <v/>
      </c>
      <c r="AH823" s="396"/>
      <c r="AI823" s="398"/>
      <c r="AJ823" s="396"/>
      <c r="AK823" s="397"/>
    </row>
    <row r="824" spans="33:37" ht="15" customHeight="1">
      <c r="AG824" s="116" t="str">
        <f t="shared" si="126"/>
        <v/>
      </c>
      <c r="AH824" s="396"/>
      <c r="AI824" s="398"/>
      <c r="AJ824" s="396"/>
      <c r="AK824" s="397"/>
    </row>
    <row r="825" spans="33:37" ht="15" customHeight="1">
      <c r="AG825" s="116" t="str">
        <f t="shared" si="126"/>
        <v/>
      </c>
      <c r="AH825" s="396"/>
      <c r="AI825" s="398"/>
      <c r="AJ825" s="396"/>
      <c r="AK825" s="397"/>
    </row>
    <row r="826" spans="33:37" ht="15" customHeight="1">
      <c r="AG826" s="116" t="str">
        <f t="shared" si="126"/>
        <v/>
      </c>
      <c r="AH826" s="396"/>
      <c r="AI826" s="398"/>
      <c r="AJ826" s="396"/>
      <c r="AK826" s="397"/>
    </row>
    <row r="827" spans="33:37" ht="15" customHeight="1">
      <c r="AG827" s="116" t="str">
        <f t="shared" si="126"/>
        <v/>
      </c>
      <c r="AH827" s="396"/>
      <c r="AI827" s="398"/>
      <c r="AJ827" s="396"/>
      <c r="AK827" s="397"/>
    </row>
    <row r="828" spans="33:37" ht="15" customHeight="1">
      <c r="AG828" s="116" t="str">
        <f t="shared" si="126"/>
        <v/>
      </c>
      <c r="AH828" s="396"/>
      <c r="AI828" s="398"/>
      <c r="AJ828" s="396"/>
      <c r="AK828" s="397"/>
    </row>
    <row r="829" spans="33:37" ht="15" customHeight="1">
      <c r="AG829" s="116" t="str">
        <f t="shared" si="126"/>
        <v/>
      </c>
      <c r="AH829" s="396"/>
      <c r="AI829" s="398"/>
      <c r="AJ829" s="396"/>
      <c r="AK829" s="397"/>
    </row>
    <row r="830" spans="33:37" ht="15" customHeight="1">
      <c r="AG830" s="116" t="str">
        <f t="shared" si="126"/>
        <v/>
      </c>
      <c r="AH830" s="396"/>
      <c r="AI830" s="398"/>
      <c r="AJ830" s="396"/>
      <c r="AK830" s="397"/>
    </row>
    <row r="831" spans="33:37" ht="15" customHeight="1">
      <c r="AG831" s="116" t="str">
        <f t="shared" si="126"/>
        <v/>
      </c>
      <c r="AH831" s="396"/>
      <c r="AI831" s="398"/>
      <c r="AJ831" s="396"/>
      <c r="AK831" s="397"/>
    </row>
    <row r="832" spans="33:37" ht="15" customHeight="1">
      <c r="AG832" s="116" t="str">
        <f t="shared" si="126"/>
        <v/>
      </c>
      <c r="AH832" s="396"/>
      <c r="AI832" s="398"/>
      <c r="AJ832" s="396"/>
      <c r="AK832" s="397"/>
    </row>
    <row r="833" spans="33:37" ht="15" customHeight="1">
      <c r="AG833" s="116" t="str">
        <f t="shared" si="126"/>
        <v/>
      </c>
      <c r="AH833" s="396"/>
      <c r="AI833" s="398"/>
      <c r="AJ833" s="396"/>
      <c r="AK833" s="397"/>
    </row>
    <row r="834" spans="33:37" ht="15" customHeight="1">
      <c r="AG834" s="116" t="str">
        <f t="shared" si="126"/>
        <v/>
      </c>
      <c r="AH834" s="396"/>
      <c r="AI834" s="398"/>
      <c r="AJ834" s="396"/>
      <c r="AK834" s="397"/>
    </row>
    <row r="835" spans="33:37" ht="15" customHeight="1">
      <c r="AG835" s="116" t="str">
        <f t="shared" si="126"/>
        <v/>
      </c>
      <c r="AH835" s="396"/>
      <c r="AI835" s="398"/>
      <c r="AJ835" s="396"/>
      <c r="AK835" s="397"/>
    </row>
    <row r="836" spans="33:37" ht="15" customHeight="1">
      <c r="AG836" s="116" t="str">
        <f t="shared" si="126"/>
        <v/>
      </c>
      <c r="AH836" s="396"/>
      <c r="AI836" s="398"/>
      <c r="AJ836" s="396"/>
      <c r="AK836" s="397"/>
    </row>
    <row r="837" spans="33:37" ht="15" customHeight="1">
      <c r="AG837" s="116" t="str">
        <f t="shared" si="126"/>
        <v/>
      </c>
      <c r="AH837" s="396"/>
      <c r="AI837" s="398"/>
      <c r="AJ837" s="396"/>
      <c r="AK837" s="397"/>
    </row>
    <row r="838" spans="33:37" ht="15" customHeight="1">
      <c r="AG838" s="116" t="str">
        <f t="shared" si="126"/>
        <v/>
      </c>
      <c r="AH838" s="396"/>
      <c r="AI838" s="398"/>
      <c r="AJ838" s="396"/>
      <c r="AK838" s="397"/>
    </row>
    <row r="839" spans="33:37" ht="15" customHeight="1">
      <c r="AG839" s="116" t="str">
        <f t="shared" si="126"/>
        <v/>
      </c>
      <c r="AH839" s="396"/>
      <c r="AI839" s="398"/>
      <c r="AJ839" s="396"/>
      <c r="AK839" s="397"/>
    </row>
    <row r="840" spans="33:37" ht="15" customHeight="1">
      <c r="AG840" s="116" t="str">
        <f t="shared" si="126"/>
        <v/>
      </c>
      <c r="AH840" s="396"/>
      <c r="AI840" s="398"/>
      <c r="AJ840" s="396"/>
      <c r="AK840" s="397"/>
    </row>
    <row r="841" spans="33:37" ht="15" customHeight="1">
      <c r="AG841" s="116" t="str">
        <f t="shared" ref="AG841:AG905" si="127">CONCATENATE(AI841,AJ841)</f>
        <v/>
      </c>
      <c r="AH841" s="396"/>
      <c r="AI841" s="398"/>
      <c r="AJ841" s="396"/>
      <c r="AK841" s="397"/>
    </row>
    <row r="842" spans="33:37" ht="15" customHeight="1">
      <c r="AG842" s="116" t="str">
        <f t="shared" si="127"/>
        <v/>
      </c>
      <c r="AH842" s="396"/>
      <c r="AI842" s="398"/>
      <c r="AJ842" s="396"/>
      <c r="AK842" s="397"/>
    </row>
    <row r="843" spans="33:37" ht="15" customHeight="1">
      <c r="AG843" s="116" t="str">
        <f t="shared" si="127"/>
        <v/>
      </c>
      <c r="AH843" s="396"/>
      <c r="AI843" s="398"/>
      <c r="AJ843" s="396"/>
      <c r="AK843" s="397"/>
    </row>
    <row r="844" spans="33:37" ht="15" customHeight="1">
      <c r="AG844" s="116" t="str">
        <f t="shared" si="127"/>
        <v/>
      </c>
      <c r="AH844" s="396"/>
      <c r="AI844" s="398"/>
      <c r="AJ844" s="396"/>
      <c r="AK844" s="397"/>
    </row>
    <row r="845" spans="33:37" ht="15" customHeight="1">
      <c r="AG845" s="116" t="str">
        <f t="shared" si="127"/>
        <v/>
      </c>
      <c r="AH845" s="396"/>
      <c r="AI845" s="398"/>
      <c r="AJ845" s="396"/>
      <c r="AK845" s="397"/>
    </row>
    <row r="846" spans="33:37" ht="15" customHeight="1">
      <c r="AG846" s="116" t="str">
        <f t="shared" si="127"/>
        <v/>
      </c>
      <c r="AH846" s="396"/>
      <c r="AI846" s="398"/>
      <c r="AJ846" s="396"/>
      <c r="AK846" s="397"/>
    </row>
    <row r="847" spans="33:37" ht="15" customHeight="1">
      <c r="AG847" s="116" t="str">
        <f t="shared" si="127"/>
        <v/>
      </c>
      <c r="AH847" s="396"/>
      <c r="AI847" s="398"/>
      <c r="AJ847" s="396"/>
      <c r="AK847" s="397"/>
    </row>
    <row r="848" spans="33:37" ht="15" customHeight="1">
      <c r="AG848" s="116" t="str">
        <f t="shared" si="127"/>
        <v/>
      </c>
      <c r="AH848" s="396"/>
      <c r="AI848" s="398"/>
      <c r="AJ848" s="396"/>
      <c r="AK848" s="397"/>
    </row>
    <row r="849" spans="33:37" ht="15" customHeight="1">
      <c r="AG849" s="116" t="str">
        <f t="shared" si="127"/>
        <v/>
      </c>
      <c r="AH849" s="396"/>
      <c r="AI849" s="398"/>
      <c r="AJ849" s="396"/>
      <c r="AK849" s="397"/>
    </row>
    <row r="850" spans="33:37" ht="15" customHeight="1">
      <c r="AG850" s="116" t="str">
        <f t="shared" si="127"/>
        <v/>
      </c>
      <c r="AH850" s="396"/>
      <c r="AI850" s="398"/>
      <c r="AJ850" s="396"/>
      <c r="AK850" s="397"/>
    </row>
    <row r="851" spans="33:37" ht="15" customHeight="1">
      <c r="AG851" s="116" t="str">
        <f t="shared" si="127"/>
        <v/>
      </c>
      <c r="AH851" s="396"/>
      <c r="AI851" s="398"/>
      <c r="AJ851" s="396"/>
      <c r="AK851" s="397"/>
    </row>
    <row r="852" spans="33:37" ht="15" customHeight="1">
      <c r="AG852" s="116" t="str">
        <f t="shared" si="127"/>
        <v/>
      </c>
      <c r="AH852" s="396"/>
      <c r="AI852" s="398"/>
      <c r="AJ852" s="396"/>
      <c r="AK852" s="397"/>
    </row>
    <row r="853" spans="33:37" ht="15" customHeight="1">
      <c r="AG853" s="116" t="str">
        <f t="shared" si="127"/>
        <v/>
      </c>
      <c r="AH853" s="396"/>
      <c r="AI853" s="398"/>
      <c r="AJ853" s="396"/>
      <c r="AK853" s="397"/>
    </row>
    <row r="854" spans="33:37" ht="15" customHeight="1">
      <c r="AG854" s="116" t="str">
        <f t="shared" si="127"/>
        <v/>
      </c>
      <c r="AH854" s="396"/>
      <c r="AI854" s="398"/>
      <c r="AJ854" s="396"/>
      <c r="AK854" s="397"/>
    </row>
    <row r="855" spans="33:37" ht="15" customHeight="1">
      <c r="AG855" s="116" t="str">
        <f t="shared" si="127"/>
        <v/>
      </c>
      <c r="AH855" s="396"/>
      <c r="AI855" s="398"/>
      <c r="AJ855" s="396"/>
      <c r="AK855" s="397"/>
    </row>
    <row r="856" spans="33:37" ht="15" customHeight="1">
      <c r="AG856" s="116" t="str">
        <f t="shared" si="127"/>
        <v/>
      </c>
      <c r="AH856" s="396"/>
      <c r="AI856" s="398"/>
      <c r="AJ856" s="396"/>
      <c r="AK856" s="397"/>
    </row>
    <row r="857" spans="33:37" ht="15" customHeight="1">
      <c r="AG857" s="116" t="str">
        <f t="shared" si="127"/>
        <v/>
      </c>
      <c r="AH857" s="396"/>
      <c r="AI857" s="398"/>
      <c r="AJ857" s="396"/>
      <c r="AK857" s="397"/>
    </row>
    <row r="858" spans="33:37" ht="15" customHeight="1">
      <c r="AG858" s="116" t="str">
        <f t="shared" si="127"/>
        <v/>
      </c>
      <c r="AH858" s="396"/>
      <c r="AI858" s="398"/>
      <c r="AJ858" s="396"/>
      <c r="AK858" s="397"/>
    </row>
    <row r="859" spans="33:37" ht="15" customHeight="1">
      <c r="AG859" s="116" t="str">
        <f t="shared" si="127"/>
        <v/>
      </c>
      <c r="AH859" s="396"/>
      <c r="AI859" s="398"/>
      <c r="AJ859" s="396"/>
      <c r="AK859" s="397"/>
    </row>
    <row r="860" spans="33:37" ht="15" customHeight="1">
      <c r="AG860" s="116" t="str">
        <f t="shared" si="127"/>
        <v/>
      </c>
      <c r="AH860" s="396"/>
      <c r="AI860" s="398"/>
      <c r="AJ860" s="396"/>
      <c r="AK860" s="397"/>
    </row>
    <row r="861" spans="33:37" ht="15" customHeight="1">
      <c r="AG861" s="116" t="str">
        <f t="shared" si="127"/>
        <v/>
      </c>
      <c r="AH861" s="396"/>
      <c r="AI861" s="398"/>
      <c r="AJ861" s="396"/>
      <c r="AK861" s="397"/>
    </row>
    <row r="862" spans="33:37" ht="15" customHeight="1">
      <c r="AG862" s="116" t="str">
        <f t="shared" si="127"/>
        <v/>
      </c>
      <c r="AH862" s="396"/>
      <c r="AI862" s="398"/>
      <c r="AJ862" s="396"/>
      <c r="AK862" s="397"/>
    </row>
    <row r="863" spans="33:37" ht="15" customHeight="1">
      <c r="AG863" s="116" t="str">
        <f t="shared" si="127"/>
        <v/>
      </c>
      <c r="AH863" s="396"/>
      <c r="AI863" s="398"/>
      <c r="AJ863" s="396"/>
      <c r="AK863" s="397"/>
    </row>
    <row r="864" spans="33:37" ht="15" customHeight="1">
      <c r="AG864" s="116" t="str">
        <f t="shared" si="127"/>
        <v/>
      </c>
      <c r="AH864" s="396"/>
      <c r="AI864" s="398"/>
      <c r="AJ864" s="396"/>
      <c r="AK864" s="397"/>
    </row>
    <row r="865" spans="33:37" ht="15" customHeight="1">
      <c r="AG865" s="116" t="str">
        <f t="shared" si="127"/>
        <v/>
      </c>
      <c r="AH865" s="396"/>
      <c r="AI865" s="398"/>
      <c r="AJ865" s="396"/>
      <c r="AK865" s="397"/>
    </row>
    <row r="866" spans="33:37" ht="15" customHeight="1">
      <c r="AG866" s="116" t="str">
        <f t="shared" si="127"/>
        <v/>
      </c>
      <c r="AH866" s="396"/>
      <c r="AI866" s="398"/>
      <c r="AJ866" s="396"/>
      <c r="AK866" s="397"/>
    </row>
    <row r="867" spans="33:37" ht="15" customHeight="1">
      <c r="AG867" s="116" t="str">
        <f t="shared" si="127"/>
        <v/>
      </c>
      <c r="AH867" s="396"/>
      <c r="AI867" s="398"/>
      <c r="AJ867" s="396"/>
      <c r="AK867" s="397"/>
    </row>
    <row r="868" spans="33:37" ht="15" customHeight="1">
      <c r="AG868" s="116" t="str">
        <f t="shared" si="127"/>
        <v/>
      </c>
      <c r="AH868" s="396"/>
      <c r="AI868" s="398"/>
      <c r="AJ868" s="396"/>
      <c r="AK868" s="397"/>
    </row>
    <row r="869" spans="33:37" ht="15" customHeight="1">
      <c r="AG869" s="116" t="str">
        <f t="shared" si="127"/>
        <v/>
      </c>
      <c r="AH869" s="396"/>
      <c r="AI869" s="398"/>
      <c r="AJ869" s="396"/>
      <c r="AK869" s="397"/>
    </row>
    <row r="870" spans="33:37" ht="15" customHeight="1">
      <c r="AG870" s="116" t="str">
        <f t="shared" si="127"/>
        <v/>
      </c>
      <c r="AH870" s="396"/>
      <c r="AI870" s="398"/>
      <c r="AJ870" s="396"/>
      <c r="AK870" s="397"/>
    </row>
    <row r="871" spans="33:37" ht="15" customHeight="1">
      <c r="AG871" s="116" t="str">
        <f t="shared" si="127"/>
        <v/>
      </c>
      <c r="AH871" s="396"/>
      <c r="AI871" s="398"/>
      <c r="AJ871" s="396"/>
      <c r="AK871" s="397"/>
    </row>
    <row r="872" spans="33:37" ht="15" customHeight="1">
      <c r="AG872" s="116" t="str">
        <f t="shared" si="127"/>
        <v/>
      </c>
      <c r="AH872" s="396"/>
      <c r="AI872" s="398"/>
      <c r="AJ872" s="396"/>
      <c r="AK872" s="397"/>
    </row>
    <row r="873" spans="33:37" ht="15" customHeight="1">
      <c r="AG873" s="116" t="str">
        <f t="shared" si="127"/>
        <v/>
      </c>
      <c r="AH873" s="396"/>
      <c r="AI873" s="398"/>
      <c r="AJ873" s="396"/>
      <c r="AK873" s="397"/>
    </row>
    <row r="874" spans="33:37" ht="15" customHeight="1">
      <c r="AG874" s="116" t="str">
        <f t="shared" si="127"/>
        <v/>
      </c>
      <c r="AH874" s="396"/>
      <c r="AI874" s="398"/>
      <c r="AJ874" s="396"/>
      <c r="AK874" s="397"/>
    </row>
    <row r="875" spans="33:37" ht="15" customHeight="1">
      <c r="AG875" s="116" t="str">
        <f t="shared" si="127"/>
        <v/>
      </c>
      <c r="AH875" s="396"/>
      <c r="AI875" s="398"/>
      <c r="AJ875" s="396"/>
      <c r="AK875" s="397"/>
    </row>
    <row r="876" spans="33:37" ht="15" customHeight="1">
      <c r="AG876" s="116" t="str">
        <f t="shared" si="127"/>
        <v/>
      </c>
      <c r="AH876" s="272"/>
      <c r="AI876" s="273"/>
      <c r="AJ876" s="272"/>
      <c r="AK876" s="273"/>
    </row>
    <row r="877" spans="33:37" ht="15" customHeight="1">
      <c r="AG877" s="116" t="str">
        <f t="shared" si="127"/>
        <v/>
      </c>
      <c r="AH877" s="272"/>
      <c r="AI877" s="273"/>
      <c r="AJ877" s="272"/>
      <c r="AK877" s="273"/>
    </row>
    <row r="878" spans="33:37" ht="15" customHeight="1">
      <c r="AG878" s="116" t="str">
        <f t="shared" si="127"/>
        <v/>
      </c>
      <c r="AH878" s="272"/>
      <c r="AI878" s="273"/>
      <c r="AJ878" s="272"/>
      <c r="AK878" s="273"/>
    </row>
    <row r="879" spans="33:37" ht="15" customHeight="1">
      <c r="AG879" s="116" t="str">
        <f t="shared" si="127"/>
        <v/>
      </c>
      <c r="AH879" s="272"/>
      <c r="AI879" s="273"/>
      <c r="AJ879" s="272"/>
      <c r="AK879" s="273"/>
    </row>
    <row r="880" spans="33:37" ht="15" customHeight="1">
      <c r="AG880" s="116" t="str">
        <f t="shared" si="127"/>
        <v/>
      </c>
      <c r="AH880" s="272"/>
      <c r="AI880" s="273"/>
      <c r="AJ880" s="272"/>
      <c r="AK880" s="273"/>
    </row>
    <row r="881" spans="33:37" ht="15" customHeight="1">
      <c r="AG881" s="116" t="str">
        <f t="shared" si="127"/>
        <v/>
      </c>
      <c r="AH881" s="272"/>
      <c r="AI881" s="273"/>
      <c r="AJ881" s="272"/>
      <c r="AK881" s="273"/>
    </row>
    <row r="882" spans="33:37" ht="15" customHeight="1">
      <c r="AG882" s="116" t="str">
        <f t="shared" si="127"/>
        <v/>
      </c>
      <c r="AH882" s="272"/>
      <c r="AI882" s="273"/>
      <c r="AJ882" s="272"/>
      <c r="AK882" s="273"/>
    </row>
    <row r="883" spans="33:37" ht="15" customHeight="1">
      <c r="AG883" s="116" t="str">
        <f t="shared" si="127"/>
        <v/>
      </c>
      <c r="AH883" s="272"/>
      <c r="AI883" s="273"/>
      <c r="AJ883" s="272"/>
      <c r="AK883" s="273"/>
    </row>
    <row r="884" spans="33:37" ht="15" customHeight="1">
      <c r="AG884" s="116" t="str">
        <f t="shared" si="127"/>
        <v/>
      </c>
      <c r="AH884" s="272"/>
      <c r="AI884" s="273"/>
      <c r="AJ884" s="272"/>
      <c r="AK884" s="273"/>
    </row>
    <row r="885" spans="33:37" ht="15" customHeight="1">
      <c r="AG885" s="116" t="str">
        <f t="shared" si="127"/>
        <v/>
      </c>
      <c r="AH885" s="272"/>
      <c r="AI885" s="273"/>
      <c r="AJ885" s="272"/>
      <c r="AK885" s="273"/>
    </row>
    <row r="886" spans="33:37" ht="15" customHeight="1">
      <c r="AG886" s="116" t="str">
        <f t="shared" si="127"/>
        <v/>
      </c>
      <c r="AH886" s="272"/>
      <c r="AI886" s="273"/>
      <c r="AJ886" s="272"/>
      <c r="AK886" s="273"/>
    </row>
    <row r="887" spans="33:37" ht="15" customHeight="1">
      <c r="AG887" s="116" t="str">
        <f t="shared" si="127"/>
        <v/>
      </c>
      <c r="AH887" s="272"/>
      <c r="AI887" s="273"/>
      <c r="AJ887" s="272"/>
      <c r="AK887" s="273"/>
    </row>
    <row r="888" spans="33:37" ht="15" customHeight="1">
      <c r="AG888" s="116" t="str">
        <f t="shared" si="127"/>
        <v/>
      </c>
      <c r="AH888" s="272"/>
      <c r="AI888" s="273"/>
      <c r="AJ888" s="272"/>
      <c r="AK888" s="273"/>
    </row>
    <row r="889" spans="33:37" ht="15" customHeight="1">
      <c r="AG889" s="116" t="str">
        <f t="shared" si="127"/>
        <v/>
      </c>
      <c r="AH889" s="272"/>
      <c r="AI889" s="273"/>
      <c r="AJ889" s="272"/>
      <c r="AK889" s="273"/>
    </row>
    <row r="890" spans="33:37" ht="15" customHeight="1">
      <c r="AG890" s="116" t="str">
        <f t="shared" si="127"/>
        <v/>
      </c>
      <c r="AH890" s="272"/>
      <c r="AI890" s="273"/>
      <c r="AJ890" s="272"/>
      <c r="AK890" s="273"/>
    </row>
    <row r="891" spans="33:37" ht="15" customHeight="1">
      <c r="AG891" s="116" t="str">
        <f t="shared" si="127"/>
        <v/>
      </c>
      <c r="AH891" s="272"/>
      <c r="AI891" s="273"/>
      <c r="AJ891" s="272"/>
      <c r="AK891" s="273"/>
    </row>
    <row r="892" spans="33:37" ht="15" customHeight="1">
      <c r="AG892" s="116" t="str">
        <f t="shared" si="127"/>
        <v/>
      </c>
      <c r="AH892" s="272"/>
      <c r="AI892" s="273"/>
      <c r="AJ892" s="272"/>
      <c r="AK892" s="273"/>
    </row>
    <row r="893" spans="33:37" ht="15" customHeight="1">
      <c r="AG893" s="116" t="str">
        <f t="shared" si="127"/>
        <v/>
      </c>
      <c r="AH893" s="272"/>
      <c r="AI893" s="273"/>
      <c r="AJ893" s="272"/>
      <c r="AK893" s="273"/>
    </row>
    <row r="894" spans="33:37" ht="15" customHeight="1">
      <c r="AG894" s="116" t="str">
        <f t="shared" si="127"/>
        <v/>
      </c>
      <c r="AH894" s="272"/>
      <c r="AI894" s="273"/>
      <c r="AJ894" s="272"/>
      <c r="AK894" s="273"/>
    </row>
    <row r="895" spans="33:37" ht="15" customHeight="1">
      <c r="AG895" s="116" t="str">
        <f t="shared" si="127"/>
        <v/>
      </c>
      <c r="AH895" s="272"/>
      <c r="AI895" s="273"/>
      <c r="AJ895" s="272"/>
      <c r="AK895" s="273"/>
    </row>
    <row r="896" spans="33:37" ht="15" customHeight="1">
      <c r="AG896" s="116" t="str">
        <f t="shared" si="127"/>
        <v/>
      </c>
      <c r="AH896" s="272"/>
      <c r="AI896" s="273"/>
      <c r="AJ896" s="272"/>
      <c r="AK896" s="273"/>
    </row>
    <row r="897" spans="33:37" ht="15" customHeight="1">
      <c r="AG897" s="116" t="str">
        <f t="shared" si="127"/>
        <v/>
      </c>
      <c r="AH897" s="272"/>
      <c r="AI897" s="273"/>
      <c r="AJ897" s="272"/>
      <c r="AK897" s="273"/>
    </row>
    <row r="898" spans="33:37" ht="15" customHeight="1">
      <c r="AG898" s="116" t="str">
        <f t="shared" si="127"/>
        <v/>
      </c>
      <c r="AH898" s="272"/>
      <c r="AI898" s="273"/>
      <c r="AJ898" s="272"/>
      <c r="AK898" s="273"/>
    </row>
    <row r="899" spans="33:37" ht="15" customHeight="1">
      <c r="AG899" s="116" t="str">
        <f t="shared" si="127"/>
        <v/>
      </c>
      <c r="AH899" s="272"/>
      <c r="AI899" s="273"/>
      <c r="AJ899" s="272"/>
      <c r="AK899" s="273"/>
    </row>
    <row r="900" spans="33:37" ht="15" customHeight="1">
      <c r="AG900" s="116" t="str">
        <f t="shared" si="127"/>
        <v/>
      </c>
      <c r="AH900" s="272"/>
      <c r="AI900" s="273"/>
      <c r="AJ900" s="272"/>
      <c r="AK900" s="273"/>
    </row>
    <row r="901" spans="33:37" ht="15" customHeight="1">
      <c r="AG901" s="116" t="str">
        <f t="shared" si="127"/>
        <v/>
      </c>
      <c r="AH901" s="272"/>
      <c r="AI901" s="273"/>
      <c r="AJ901" s="272"/>
      <c r="AK901" s="273"/>
    </row>
    <row r="902" spans="33:37" ht="15" customHeight="1">
      <c r="AG902" s="116" t="str">
        <f t="shared" si="127"/>
        <v/>
      </c>
      <c r="AH902" s="272"/>
      <c r="AI902" s="273"/>
      <c r="AJ902" s="272"/>
      <c r="AK902" s="273"/>
    </row>
    <row r="903" spans="33:37" ht="15" customHeight="1">
      <c r="AG903" s="116" t="str">
        <f t="shared" si="127"/>
        <v/>
      </c>
      <c r="AH903" s="272"/>
      <c r="AI903" s="273"/>
      <c r="AJ903" s="272"/>
      <c r="AK903" s="273"/>
    </row>
    <row r="904" spans="33:37" ht="15" customHeight="1">
      <c r="AG904" s="116" t="str">
        <f t="shared" si="127"/>
        <v/>
      </c>
      <c r="AH904" s="272"/>
      <c r="AI904" s="273"/>
      <c r="AJ904" s="272"/>
      <c r="AK904" s="273"/>
    </row>
    <row r="905" spans="33:37" ht="15" customHeight="1">
      <c r="AG905" s="116" t="str">
        <f t="shared" si="127"/>
        <v/>
      </c>
      <c r="AH905" s="272"/>
      <c r="AI905" s="273"/>
      <c r="AJ905" s="272"/>
      <c r="AK905" s="273"/>
    </row>
    <row r="906" spans="33:37" ht="15" customHeight="1">
      <c r="AG906" s="116" t="str">
        <f t="shared" ref="AG906:AG930" si="128">CONCATENATE(AI906,AJ906)</f>
        <v/>
      </c>
      <c r="AH906" s="272"/>
      <c r="AI906" s="273"/>
      <c r="AJ906" s="272"/>
      <c r="AK906" s="273"/>
    </row>
    <row r="907" spans="33:37" ht="15" customHeight="1">
      <c r="AG907" s="116" t="str">
        <f t="shared" si="128"/>
        <v/>
      </c>
      <c r="AH907" s="272"/>
      <c r="AI907" s="273"/>
      <c r="AJ907" s="272"/>
      <c r="AK907" s="273"/>
    </row>
    <row r="908" spans="33:37" ht="15" customHeight="1">
      <c r="AG908" s="116" t="str">
        <f t="shared" si="128"/>
        <v/>
      </c>
      <c r="AH908" s="272"/>
      <c r="AI908" s="273"/>
      <c r="AJ908" s="272"/>
      <c r="AK908" s="273"/>
    </row>
    <row r="909" spans="33:37" ht="15" customHeight="1">
      <c r="AG909" s="116" t="str">
        <f t="shared" si="128"/>
        <v/>
      </c>
      <c r="AH909" s="272"/>
      <c r="AI909" s="273"/>
      <c r="AJ909" s="272"/>
      <c r="AK909" s="273"/>
    </row>
    <row r="910" spans="33:37" ht="15" customHeight="1">
      <c r="AG910" s="116" t="str">
        <f t="shared" si="128"/>
        <v/>
      </c>
      <c r="AH910" s="272"/>
      <c r="AI910" s="273"/>
      <c r="AJ910" s="272"/>
      <c r="AK910" s="273"/>
    </row>
    <row r="911" spans="33:37" ht="15" customHeight="1">
      <c r="AG911" s="116" t="str">
        <f t="shared" si="128"/>
        <v/>
      </c>
      <c r="AH911" s="272"/>
      <c r="AI911" s="273"/>
      <c r="AJ911" s="272"/>
      <c r="AK911" s="273"/>
    </row>
    <row r="912" spans="33:37" ht="15" customHeight="1">
      <c r="AG912" s="116" t="str">
        <f t="shared" si="128"/>
        <v/>
      </c>
      <c r="AH912" s="272"/>
      <c r="AI912" s="273"/>
      <c r="AJ912" s="272"/>
      <c r="AK912" s="273"/>
    </row>
    <row r="913" spans="33:37" ht="15" customHeight="1">
      <c r="AG913" s="116" t="str">
        <f t="shared" si="128"/>
        <v/>
      </c>
      <c r="AH913" s="272"/>
      <c r="AI913" s="273"/>
      <c r="AJ913" s="272"/>
      <c r="AK913" s="273"/>
    </row>
    <row r="914" spans="33:37" ht="15" customHeight="1">
      <c r="AG914" s="116" t="str">
        <f t="shared" si="128"/>
        <v/>
      </c>
      <c r="AH914" s="272"/>
      <c r="AI914" s="273"/>
      <c r="AJ914" s="272"/>
      <c r="AK914" s="273"/>
    </row>
    <row r="915" spans="33:37" ht="15" customHeight="1">
      <c r="AG915" s="116" t="str">
        <f t="shared" si="128"/>
        <v/>
      </c>
      <c r="AH915" s="272"/>
      <c r="AI915" s="273"/>
      <c r="AJ915" s="272"/>
      <c r="AK915" s="273"/>
    </row>
    <row r="916" spans="33:37" ht="15" customHeight="1">
      <c r="AG916" s="116" t="str">
        <f t="shared" si="128"/>
        <v/>
      </c>
      <c r="AH916" s="272"/>
      <c r="AI916" s="273"/>
      <c r="AJ916" s="272"/>
      <c r="AK916" s="273"/>
    </row>
    <row r="917" spans="33:37" ht="15" customHeight="1">
      <c r="AG917" s="116" t="str">
        <f t="shared" si="128"/>
        <v/>
      </c>
      <c r="AH917" s="272"/>
      <c r="AI917" s="273"/>
      <c r="AJ917" s="272"/>
      <c r="AK917" s="273"/>
    </row>
    <row r="918" spans="33:37" ht="15" customHeight="1">
      <c r="AG918" s="116" t="str">
        <f t="shared" si="128"/>
        <v/>
      </c>
      <c r="AH918" s="272"/>
      <c r="AI918" s="273"/>
      <c r="AJ918" s="272"/>
      <c r="AK918" s="273"/>
    </row>
    <row r="919" spans="33:37" ht="15" customHeight="1">
      <c r="AG919" s="116" t="str">
        <f t="shared" si="128"/>
        <v/>
      </c>
      <c r="AH919" s="272"/>
      <c r="AI919" s="273"/>
      <c r="AJ919" s="272"/>
      <c r="AK919" s="273"/>
    </row>
    <row r="920" spans="33:37" ht="15" customHeight="1">
      <c r="AG920" s="116" t="str">
        <f t="shared" si="128"/>
        <v/>
      </c>
      <c r="AH920" s="272"/>
      <c r="AI920" s="273"/>
      <c r="AJ920" s="272"/>
      <c r="AK920" s="273"/>
    </row>
    <row r="921" spans="33:37" ht="15" customHeight="1">
      <c r="AG921" s="116" t="str">
        <f t="shared" si="128"/>
        <v/>
      </c>
      <c r="AH921" s="272"/>
      <c r="AI921" s="273"/>
      <c r="AJ921" s="272"/>
      <c r="AK921" s="273"/>
    </row>
    <row r="922" spans="33:37" ht="15" customHeight="1">
      <c r="AG922" s="116" t="str">
        <f t="shared" si="128"/>
        <v/>
      </c>
      <c r="AH922" s="272"/>
      <c r="AI922" s="273"/>
      <c r="AJ922" s="272"/>
      <c r="AK922" s="273"/>
    </row>
    <row r="923" spans="33:37" ht="15" customHeight="1">
      <c r="AG923" s="116" t="str">
        <f t="shared" si="128"/>
        <v/>
      </c>
      <c r="AH923" s="272"/>
      <c r="AI923" s="273"/>
      <c r="AJ923" s="272"/>
      <c r="AK923" s="273"/>
    </row>
    <row r="924" spans="33:37" ht="15" customHeight="1">
      <c r="AG924" s="116" t="str">
        <f t="shared" si="128"/>
        <v/>
      </c>
      <c r="AH924" s="272"/>
      <c r="AI924" s="273"/>
      <c r="AJ924" s="272"/>
      <c r="AK924" s="273"/>
    </row>
    <row r="925" spans="33:37" ht="15" customHeight="1">
      <c r="AG925" s="116" t="str">
        <f t="shared" si="128"/>
        <v/>
      </c>
      <c r="AH925" s="272"/>
      <c r="AI925" s="273"/>
      <c r="AJ925" s="272"/>
      <c r="AK925" s="273"/>
    </row>
    <row r="926" spans="33:37" ht="15" customHeight="1">
      <c r="AG926" s="116" t="str">
        <f t="shared" si="128"/>
        <v/>
      </c>
      <c r="AH926" s="272"/>
      <c r="AI926" s="273"/>
      <c r="AJ926" s="272"/>
      <c r="AK926" s="273"/>
    </row>
    <row r="927" spans="33:37" ht="15" customHeight="1">
      <c r="AG927" s="116" t="str">
        <f t="shared" si="128"/>
        <v/>
      </c>
      <c r="AH927" s="272"/>
      <c r="AI927" s="273"/>
      <c r="AJ927" s="272"/>
      <c r="AK927" s="273"/>
    </row>
    <row r="928" spans="33:37" ht="15" customHeight="1">
      <c r="AG928" s="116" t="str">
        <f t="shared" si="128"/>
        <v/>
      </c>
      <c r="AH928" s="272"/>
      <c r="AI928" s="273"/>
      <c r="AJ928" s="272"/>
      <c r="AK928" s="273"/>
    </row>
    <row r="929" spans="33:37" ht="15" customHeight="1">
      <c r="AG929" s="116" t="str">
        <f t="shared" si="128"/>
        <v/>
      </c>
      <c r="AH929" s="272"/>
      <c r="AI929" s="273"/>
      <c r="AJ929" s="272"/>
      <c r="AK929" s="273"/>
    </row>
    <row r="930" spans="33:37" ht="15" customHeight="1">
      <c r="AG930" s="116" t="str">
        <f t="shared" si="128"/>
        <v/>
      </c>
      <c r="AH930" s="272"/>
      <c r="AI930" s="273"/>
      <c r="AJ930" s="272"/>
      <c r="AK930" s="273"/>
    </row>
  </sheetData>
  <autoFilter ref="W4:AE4"/>
  <mergeCells count="13">
    <mergeCell ref="AF3:AF5"/>
    <mergeCell ref="J4:J5"/>
    <mergeCell ref="K4:K5"/>
    <mergeCell ref="L4:L5"/>
    <mergeCell ref="M3:U3"/>
    <mergeCell ref="V3:V5"/>
    <mergeCell ref="K142:L142"/>
    <mergeCell ref="K143:L143"/>
    <mergeCell ref="K144:L144"/>
    <mergeCell ref="J1:AE1"/>
    <mergeCell ref="J2:L2"/>
    <mergeCell ref="K3:L3"/>
    <mergeCell ref="W3:AE3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9900"/>
  </sheetPr>
  <dimension ref="A1:DH142"/>
  <sheetViews>
    <sheetView zoomScale="90" zoomScaleNormal="90" workbookViewId="0">
      <pane xSplit="3" ySplit="4" topLeftCell="CJ5" activePane="bottomRight" state="frozen"/>
      <selection pane="topRight" activeCell="D1" sqref="D1"/>
      <selection pane="bottomLeft" activeCell="A5" sqref="A5"/>
      <selection pane="bottomRight" activeCell="CY4" sqref="CY4"/>
    </sheetView>
  </sheetViews>
  <sheetFormatPr baseColWidth="10" defaultRowHeight="12.75" outlineLevelRow="2"/>
  <cols>
    <col min="1" max="1" width="29.140625" style="13" customWidth="1"/>
    <col min="2" max="2" width="17.42578125" style="13" hidden="1" customWidth="1"/>
    <col min="3" max="3" width="28.28515625" customWidth="1"/>
    <col min="4" max="13" width="11.42578125" customWidth="1"/>
    <col min="14" max="14" width="12.5703125" customWidth="1"/>
    <col min="15" max="21" width="11.42578125" customWidth="1"/>
    <col min="22" max="23" width="11.42578125" style="13" customWidth="1"/>
    <col min="24" max="24" width="11.42578125" customWidth="1"/>
    <col min="25" max="58" width="11.42578125" style="13" customWidth="1"/>
    <col min="59" max="59" width="11.42578125" style="175" customWidth="1"/>
    <col min="60" max="60" width="12.28515625" style="176" customWidth="1"/>
    <col min="61" max="61" width="12.28515625" style="178" customWidth="1"/>
    <col min="62" max="62" width="12.28515625" style="181" customWidth="1"/>
    <col min="63" max="63" width="12.28515625" style="13" customWidth="1"/>
    <col min="64" max="64" width="11.42578125" style="220" customWidth="1"/>
    <col min="65" max="65" width="11.42578125" style="227" customWidth="1"/>
    <col min="66" max="66" width="11.42578125" style="237" customWidth="1"/>
    <col min="67" max="67" width="11.42578125" style="242" customWidth="1"/>
    <col min="68" max="68" width="11.42578125" style="243" customWidth="1"/>
    <col min="69" max="74" width="11.42578125" style="244" customWidth="1"/>
    <col min="75" max="75" width="11.42578125" style="186" customWidth="1"/>
    <col min="76" max="86" width="11.42578125" style="244" customWidth="1"/>
    <col min="87" max="87" width="11.140625" style="244" customWidth="1"/>
    <col min="88" max="95" width="10.85546875" style="244" customWidth="1"/>
    <col min="96" max="96" width="11.5703125" style="244" bestFit="1" customWidth="1"/>
    <col min="97" max="98" width="11.5703125" style="244" customWidth="1"/>
    <col min="99" max="99" width="10.85546875" style="244" customWidth="1"/>
    <col min="100" max="100" width="15.5703125" customWidth="1"/>
    <col min="101" max="101" width="11.7109375" bestFit="1" customWidth="1"/>
    <col min="102" max="102" width="15.28515625" style="244" customWidth="1"/>
    <col min="103" max="103" width="11.7109375" style="244" bestFit="1" customWidth="1"/>
    <col min="104" max="104" width="12.42578125" customWidth="1"/>
    <col min="105" max="105" width="13.140625" customWidth="1"/>
    <col min="326" max="326" width="21.42578125" customWidth="1"/>
    <col min="327" max="335" width="11.42578125" customWidth="1"/>
    <col min="336" max="336" width="15.5703125" customWidth="1"/>
    <col min="337" max="337" width="13.42578125" customWidth="1"/>
    <col min="342" max="342" width="14.7109375" customWidth="1"/>
    <col min="582" max="582" width="21.42578125" customWidth="1"/>
    <col min="583" max="591" width="11.42578125" customWidth="1"/>
    <col min="592" max="592" width="15.5703125" customWidth="1"/>
    <col min="593" max="593" width="13.42578125" customWidth="1"/>
    <col min="598" max="598" width="14.7109375" customWidth="1"/>
    <col min="838" max="838" width="21.42578125" customWidth="1"/>
    <col min="839" max="847" width="11.42578125" customWidth="1"/>
    <col min="848" max="848" width="15.5703125" customWidth="1"/>
    <col min="849" max="849" width="13.42578125" customWidth="1"/>
    <col min="854" max="854" width="14.7109375" customWidth="1"/>
    <col min="1094" max="1094" width="21.42578125" customWidth="1"/>
    <col min="1095" max="1103" width="11.42578125" customWidth="1"/>
    <col min="1104" max="1104" width="15.5703125" customWidth="1"/>
    <col min="1105" max="1105" width="13.42578125" customWidth="1"/>
    <col min="1110" max="1110" width="14.7109375" customWidth="1"/>
    <col min="1350" max="1350" width="21.42578125" customWidth="1"/>
    <col min="1351" max="1359" width="11.42578125" customWidth="1"/>
    <col min="1360" max="1360" width="15.5703125" customWidth="1"/>
    <col min="1361" max="1361" width="13.42578125" customWidth="1"/>
    <col min="1366" max="1366" width="14.7109375" customWidth="1"/>
    <col min="1606" max="1606" width="21.42578125" customWidth="1"/>
    <col min="1607" max="1615" width="11.42578125" customWidth="1"/>
    <col min="1616" max="1616" width="15.5703125" customWidth="1"/>
    <col min="1617" max="1617" width="13.42578125" customWidth="1"/>
    <col min="1622" max="1622" width="14.7109375" customWidth="1"/>
    <col min="1862" max="1862" width="21.42578125" customWidth="1"/>
    <col min="1863" max="1871" width="11.42578125" customWidth="1"/>
    <col min="1872" max="1872" width="15.5703125" customWidth="1"/>
    <col min="1873" max="1873" width="13.42578125" customWidth="1"/>
    <col min="1878" max="1878" width="14.7109375" customWidth="1"/>
    <col min="2118" max="2118" width="21.42578125" customWidth="1"/>
    <col min="2119" max="2127" width="11.42578125" customWidth="1"/>
    <col min="2128" max="2128" width="15.5703125" customWidth="1"/>
    <col min="2129" max="2129" width="13.42578125" customWidth="1"/>
    <col min="2134" max="2134" width="14.7109375" customWidth="1"/>
    <col min="2374" max="2374" width="21.42578125" customWidth="1"/>
    <col min="2375" max="2383" width="11.42578125" customWidth="1"/>
    <col min="2384" max="2384" width="15.5703125" customWidth="1"/>
    <col min="2385" max="2385" width="13.42578125" customWidth="1"/>
    <col min="2390" max="2390" width="14.7109375" customWidth="1"/>
    <col min="2630" max="2630" width="21.42578125" customWidth="1"/>
    <col min="2631" max="2639" width="11.42578125" customWidth="1"/>
    <col min="2640" max="2640" width="15.5703125" customWidth="1"/>
    <col min="2641" max="2641" width="13.42578125" customWidth="1"/>
    <col min="2646" max="2646" width="14.7109375" customWidth="1"/>
    <col min="2886" max="2886" width="21.42578125" customWidth="1"/>
    <col min="2887" max="2895" width="11.42578125" customWidth="1"/>
    <col min="2896" max="2896" width="15.5703125" customWidth="1"/>
    <col min="2897" max="2897" width="13.42578125" customWidth="1"/>
    <col min="2902" max="2902" width="14.7109375" customWidth="1"/>
    <col min="3142" max="3142" width="21.42578125" customWidth="1"/>
    <col min="3143" max="3151" width="11.42578125" customWidth="1"/>
    <col min="3152" max="3152" width="15.5703125" customWidth="1"/>
    <col min="3153" max="3153" width="13.42578125" customWidth="1"/>
    <col min="3158" max="3158" width="14.7109375" customWidth="1"/>
    <col min="3398" max="3398" width="21.42578125" customWidth="1"/>
    <col min="3399" max="3407" width="11.42578125" customWidth="1"/>
    <col min="3408" max="3408" width="15.5703125" customWidth="1"/>
    <col min="3409" max="3409" width="13.42578125" customWidth="1"/>
    <col min="3414" max="3414" width="14.7109375" customWidth="1"/>
    <col min="3654" max="3654" width="21.42578125" customWidth="1"/>
    <col min="3655" max="3663" width="11.42578125" customWidth="1"/>
    <col min="3664" max="3664" width="15.5703125" customWidth="1"/>
    <col min="3665" max="3665" width="13.42578125" customWidth="1"/>
    <col min="3670" max="3670" width="14.7109375" customWidth="1"/>
    <col min="3910" max="3910" width="21.42578125" customWidth="1"/>
    <col min="3911" max="3919" width="11.42578125" customWidth="1"/>
    <col min="3920" max="3920" width="15.5703125" customWidth="1"/>
    <col min="3921" max="3921" width="13.42578125" customWidth="1"/>
    <col min="3926" max="3926" width="14.7109375" customWidth="1"/>
    <col min="4166" max="4166" width="21.42578125" customWidth="1"/>
    <col min="4167" max="4175" width="11.42578125" customWidth="1"/>
    <col min="4176" max="4176" width="15.5703125" customWidth="1"/>
    <col min="4177" max="4177" width="13.42578125" customWidth="1"/>
    <col min="4182" max="4182" width="14.7109375" customWidth="1"/>
    <col min="4422" max="4422" width="21.42578125" customWidth="1"/>
    <col min="4423" max="4431" width="11.42578125" customWidth="1"/>
    <col min="4432" max="4432" width="15.5703125" customWidth="1"/>
    <col min="4433" max="4433" width="13.42578125" customWidth="1"/>
    <col min="4438" max="4438" width="14.7109375" customWidth="1"/>
    <col min="4678" max="4678" width="21.42578125" customWidth="1"/>
    <col min="4679" max="4687" width="11.42578125" customWidth="1"/>
    <col min="4688" max="4688" width="15.5703125" customWidth="1"/>
    <col min="4689" max="4689" width="13.42578125" customWidth="1"/>
    <col min="4694" max="4694" width="14.7109375" customWidth="1"/>
    <col min="4934" max="4934" width="21.42578125" customWidth="1"/>
    <col min="4935" max="4943" width="11.42578125" customWidth="1"/>
    <col min="4944" max="4944" width="15.5703125" customWidth="1"/>
    <col min="4945" max="4945" width="13.42578125" customWidth="1"/>
    <col min="4950" max="4950" width="14.7109375" customWidth="1"/>
    <col min="5190" max="5190" width="21.42578125" customWidth="1"/>
    <col min="5191" max="5199" width="11.42578125" customWidth="1"/>
    <col min="5200" max="5200" width="15.5703125" customWidth="1"/>
    <col min="5201" max="5201" width="13.42578125" customWidth="1"/>
    <col min="5206" max="5206" width="14.7109375" customWidth="1"/>
    <col min="5446" max="5446" width="21.42578125" customWidth="1"/>
    <col min="5447" max="5455" width="11.42578125" customWidth="1"/>
    <col min="5456" max="5456" width="15.5703125" customWidth="1"/>
    <col min="5457" max="5457" width="13.42578125" customWidth="1"/>
    <col min="5462" max="5462" width="14.7109375" customWidth="1"/>
    <col min="5702" max="5702" width="21.42578125" customWidth="1"/>
    <col min="5703" max="5711" width="11.42578125" customWidth="1"/>
    <col min="5712" max="5712" width="15.5703125" customWidth="1"/>
    <col min="5713" max="5713" width="13.42578125" customWidth="1"/>
    <col min="5718" max="5718" width="14.7109375" customWidth="1"/>
    <col min="5958" max="5958" width="21.42578125" customWidth="1"/>
    <col min="5959" max="5967" width="11.42578125" customWidth="1"/>
    <col min="5968" max="5968" width="15.5703125" customWidth="1"/>
    <col min="5969" max="5969" width="13.42578125" customWidth="1"/>
    <col min="5974" max="5974" width="14.7109375" customWidth="1"/>
    <col min="6214" max="6214" width="21.42578125" customWidth="1"/>
    <col min="6215" max="6223" width="11.42578125" customWidth="1"/>
    <col min="6224" max="6224" width="15.5703125" customWidth="1"/>
    <col min="6225" max="6225" width="13.42578125" customWidth="1"/>
    <col min="6230" max="6230" width="14.7109375" customWidth="1"/>
    <col min="6470" max="6470" width="21.42578125" customWidth="1"/>
    <col min="6471" max="6479" width="11.42578125" customWidth="1"/>
    <col min="6480" max="6480" width="15.5703125" customWidth="1"/>
    <col min="6481" max="6481" width="13.42578125" customWidth="1"/>
    <col min="6486" max="6486" width="14.7109375" customWidth="1"/>
    <col min="6726" max="6726" width="21.42578125" customWidth="1"/>
    <col min="6727" max="6735" width="11.42578125" customWidth="1"/>
    <col min="6736" max="6736" width="15.5703125" customWidth="1"/>
    <col min="6737" max="6737" width="13.42578125" customWidth="1"/>
    <col min="6742" max="6742" width="14.7109375" customWidth="1"/>
    <col min="6982" max="6982" width="21.42578125" customWidth="1"/>
    <col min="6983" max="6991" width="11.42578125" customWidth="1"/>
    <col min="6992" max="6992" width="15.5703125" customWidth="1"/>
    <col min="6993" max="6993" width="13.42578125" customWidth="1"/>
    <col min="6998" max="6998" width="14.7109375" customWidth="1"/>
    <col min="7238" max="7238" width="21.42578125" customWidth="1"/>
    <col min="7239" max="7247" width="11.42578125" customWidth="1"/>
    <col min="7248" max="7248" width="15.5703125" customWidth="1"/>
    <col min="7249" max="7249" width="13.42578125" customWidth="1"/>
    <col min="7254" max="7254" width="14.7109375" customWidth="1"/>
    <col min="7494" max="7494" width="21.42578125" customWidth="1"/>
    <col min="7495" max="7503" width="11.42578125" customWidth="1"/>
    <col min="7504" max="7504" width="15.5703125" customWidth="1"/>
    <col min="7505" max="7505" width="13.42578125" customWidth="1"/>
    <col min="7510" max="7510" width="14.7109375" customWidth="1"/>
    <col min="7750" max="7750" width="21.42578125" customWidth="1"/>
    <col min="7751" max="7759" width="11.42578125" customWidth="1"/>
    <col min="7760" max="7760" width="15.5703125" customWidth="1"/>
    <col min="7761" max="7761" width="13.42578125" customWidth="1"/>
    <col min="7766" max="7766" width="14.7109375" customWidth="1"/>
    <col min="8006" max="8006" width="21.42578125" customWidth="1"/>
    <col min="8007" max="8015" width="11.42578125" customWidth="1"/>
    <col min="8016" max="8016" width="15.5703125" customWidth="1"/>
    <col min="8017" max="8017" width="13.42578125" customWidth="1"/>
    <col min="8022" max="8022" width="14.7109375" customWidth="1"/>
    <col min="8262" max="8262" width="21.42578125" customWidth="1"/>
    <col min="8263" max="8271" width="11.42578125" customWidth="1"/>
    <col min="8272" max="8272" width="15.5703125" customWidth="1"/>
    <col min="8273" max="8273" width="13.42578125" customWidth="1"/>
    <col min="8278" max="8278" width="14.7109375" customWidth="1"/>
    <col min="8518" max="8518" width="21.42578125" customWidth="1"/>
    <col min="8519" max="8527" width="11.42578125" customWidth="1"/>
    <col min="8528" max="8528" width="15.5703125" customWidth="1"/>
    <col min="8529" max="8529" width="13.42578125" customWidth="1"/>
    <col min="8534" max="8534" width="14.7109375" customWidth="1"/>
    <col min="8774" max="8774" width="21.42578125" customWidth="1"/>
    <col min="8775" max="8783" width="11.42578125" customWidth="1"/>
    <col min="8784" max="8784" width="15.5703125" customWidth="1"/>
    <col min="8785" max="8785" width="13.42578125" customWidth="1"/>
    <col min="8790" max="8790" width="14.7109375" customWidth="1"/>
    <col min="9030" max="9030" width="21.42578125" customWidth="1"/>
    <col min="9031" max="9039" width="11.42578125" customWidth="1"/>
    <col min="9040" max="9040" width="15.5703125" customWidth="1"/>
    <col min="9041" max="9041" width="13.42578125" customWidth="1"/>
    <col min="9046" max="9046" width="14.7109375" customWidth="1"/>
    <col min="9286" max="9286" width="21.42578125" customWidth="1"/>
    <col min="9287" max="9295" width="11.42578125" customWidth="1"/>
    <col min="9296" max="9296" width="15.5703125" customWidth="1"/>
    <col min="9297" max="9297" width="13.42578125" customWidth="1"/>
    <col min="9302" max="9302" width="14.7109375" customWidth="1"/>
    <col min="9542" max="9542" width="21.42578125" customWidth="1"/>
    <col min="9543" max="9551" width="11.42578125" customWidth="1"/>
    <col min="9552" max="9552" width="15.5703125" customWidth="1"/>
    <col min="9553" max="9553" width="13.42578125" customWidth="1"/>
    <col min="9558" max="9558" width="14.7109375" customWidth="1"/>
    <col min="9798" max="9798" width="21.42578125" customWidth="1"/>
    <col min="9799" max="9807" width="11.42578125" customWidth="1"/>
    <col min="9808" max="9808" width="15.5703125" customWidth="1"/>
    <col min="9809" max="9809" width="13.42578125" customWidth="1"/>
    <col min="9814" max="9814" width="14.7109375" customWidth="1"/>
    <col min="10054" max="10054" width="21.42578125" customWidth="1"/>
    <col min="10055" max="10063" width="11.42578125" customWidth="1"/>
    <col min="10064" max="10064" width="15.5703125" customWidth="1"/>
    <col min="10065" max="10065" width="13.42578125" customWidth="1"/>
    <col min="10070" max="10070" width="14.7109375" customWidth="1"/>
    <col min="10310" max="10310" width="21.42578125" customWidth="1"/>
    <col min="10311" max="10319" width="11.42578125" customWidth="1"/>
    <col min="10320" max="10320" width="15.5703125" customWidth="1"/>
    <col min="10321" max="10321" width="13.42578125" customWidth="1"/>
    <col min="10326" max="10326" width="14.7109375" customWidth="1"/>
    <col min="10566" max="10566" width="21.42578125" customWidth="1"/>
    <col min="10567" max="10575" width="11.42578125" customWidth="1"/>
    <col min="10576" max="10576" width="15.5703125" customWidth="1"/>
    <col min="10577" max="10577" width="13.42578125" customWidth="1"/>
    <col min="10582" max="10582" width="14.7109375" customWidth="1"/>
    <col min="10822" max="10822" width="21.42578125" customWidth="1"/>
    <col min="10823" max="10831" width="11.42578125" customWidth="1"/>
    <col min="10832" max="10832" width="15.5703125" customWidth="1"/>
    <col min="10833" max="10833" width="13.42578125" customWidth="1"/>
    <col min="10838" max="10838" width="14.7109375" customWidth="1"/>
    <col min="11078" max="11078" width="21.42578125" customWidth="1"/>
    <col min="11079" max="11087" width="11.42578125" customWidth="1"/>
    <col min="11088" max="11088" width="15.5703125" customWidth="1"/>
    <col min="11089" max="11089" width="13.42578125" customWidth="1"/>
    <col min="11094" max="11094" width="14.7109375" customWidth="1"/>
    <col min="11334" max="11334" width="21.42578125" customWidth="1"/>
    <col min="11335" max="11343" width="11.42578125" customWidth="1"/>
    <col min="11344" max="11344" width="15.5703125" customWidth="1"/>
    <col min="11345" max="11345" width="13.42578125" customWidth="1"/>
    <col min="11350" max="11350" width="14.7109375" customWidth="1"/>
    <col min="11590" max="11590" width="21.42578125" customWidth="1"/>
    <col min="11591" max="11599" width="11.42578125" customWidth="1"/>
    <col min="11600" max="11600" width="15.5703125" customWidth="1"/>
    <col min="11601" max="11601" width="13.42578125" customWidth="1"/>
    <col min="11606" max="11606" width="14.7109375" customWidth="1"/>
    <col min="11846" max="11846" width="21.42578125" customWidth="1"/>
    <col min="11847" max="11855" width="11.42578125" customWidth="1"/>
    <col min="11856" max="11856" width="15.5703125" customWidth="1"/>
    <col min="11857" max="11857" width="13.42578125" customWidth="1"/>
    <col min="11862" max="11862" width="14.7109375" customWidth="1"/>
    <col min="12102" max="12102" width="21.42578125" customWidth="1"/>
    <col min="12103" max="12111" width="11.42578125" customWidth="1"/>
    <col min="12112" max="12112" width="15.5703125" customWidth="1"/>
    <col min="12113" max="12113" width="13.42578125" customWidth="1"/>
    <col min="12118" max="12118" width="14.7109375" customWidth="1"/>
    <col min="12358" max="12358" width="21.42578125" customWidth="1"/>
    <col min="12359" max="12367" width="11.42578125" customWidth="1"/>
    <col min="12368" max="12368" width="15.5703125" customWidth="1"/>
    <col min="12369" max="12369" width="13.42578125" customWidth="1"/>
    <col min="12374" max="12374" width="14.7109375" customWidth="1"/>
    <col min="12614" max="12614" width="21.42578125" customWidth="1"/>
    <col min="12615" max="12623" width="11.42578125" customWidth="1"/>
    <col min="12624" max="12624" width="15.5703125" customWidth="1"/>
    <col min="12625" max="12625" width="13.42578125" customWidth="1"/>
    <col min="12630" max="12630" width="14.7109375" customWidth="1"/>
    <col min="12870" max="12870" width="21.42578125" customWidth="1"/>
    <col min="12871" max="12879" width="11.42578125" customWidth="1"/>
    <col min="12880" max="12880" width="15.5703125" customWidth="1"/>
    <col min="12881" max="12881" width="13.42578125" customWidth="1"/>
    <col min="12886" max="12886" width="14.7109375" customWidth="1"/>
    <col min="13126" max="13126" width="21.42578125" customWidth="1"/>
    <col min="13127" max="13135" width="11.42578125" customWidth="1"/>
    <col min="13136" max="13136" width="15.5703125" customWidth="1"/>
    <col min="13137" max="13137" width="13.42578125" customWidth="1"/>
    <col min="13142" max="13142" width="14.7109375" customWidth="1"/>
    <col min="13382" max="13382" width="21.42578125" customWidth="1"/>
    <col min="13383" max="13391" width="11.42578125" customWidth="1"/>
    <col min="13392" max="13392" width="15.5703125" customWidth="1"/>
    <col min="13393" max="13393" width="13.42578125" customWidth="1"/>
    <col min="13398" max="13398" width="14.7109375" customWidth="1"/>
    <col min="13638" max="13638" width="21.42578125" customWidth="1"/>
    <col min="13639" max="13647" width="11.42578125" customWidth="1"/>
    <col min="13648" max="13648" width="15.5703125" customWidth="1"/>
    <col min="13649" max="13649" width="13.42578125" customWidth="1"/>
    <col min="13654" max="13654" width="14.7109375" customWidth="1"/>
    <col min="13894" max="13894" width="21.42578125" customWidth="1"/>
    <col min="13895" max="13903" width="11.42578125" customWidth="1"/>
    <col min="13904" max="13904" width="15.5703125" customWidth="1"/>
    <col min="13905" max="13905" width="13.42578125" customWidth="1"/>
    <col min="13910" max="13910" width="14.7109375" customWidth="1"/>
    <col min="14150" max="14150" width="21.42578125" customWidth="1"/>
    <col min="14151" max="14159" width="11.42578125" customWidth="1"/>
    <col min="14160" max="14160" width="15.5703125" customWidth="1"/>
    <col min="14161" max="14161" width="13.42578125" customWidth="1"/>
    <col min="14166" max="14166" width="14.7109375" customWidth="1"/>
    <col min="14406" max="14406" width="21.42578125" customWidth="1"/>
    <col min="14407" max="14415" width="11.42578125" customWidth="1"/>
    <col min="14416" max="14416" width="15.5703125" customWidth="1"/>
    <col min="14417" max="14417" width="13.42578125" customWidth="1"/>
    <col min="14422" max="14422" width="14.7109375" customWidth="1"/>
    <col min="14662" max="14662" width="21.42578125" customWidth="1"/>
    <col min="14663" max="14671" width="11.42578125" customWidth="1"/>
    <col min="14672" max="14672" width="15.5703125" customWidth="1"/>
    <col min="14673" max="14673" width="13.42578125" customWidth="1"/>
    <col min="14678" max="14678" width="14.7109375" customWidth="1"/>
    <col min="14918" max="14918" width="21.42578125" customWidth="1"/>
    <col min="14919" max="14927" width="11.42578125" customWidth="1"/>
    <col min="14928" max="14928" width="15.5703125" customWidth="1"/>
    <col min="14929" max="14929" width="13.42578125" customWidth="1"/>
    <col min="14934" max="14934" width="14.7109375" customWidth="1"/>
    <col min="15174" max="15174" width="21.42578125" customWidth="1"/>
    <col min="15175" max="15183" width="11.42578125" customWidth="1"/>
    <col min="15184" max="15184" width="15.5703125" customWidth="1"/>
    <col min="15185" max="15185" width="13.42578125" customWidth="1"/>
    <col min="15190" max="15190" width="14.7109375" customWidth="1"/>
    <col min="15430" max="15430" width="21.42578125" customWidth="1"/>
    <col min="15431" max="15439" width="11.42578125" customWidth="1"/>
    <col min="15440" max="15440" width="15.5703125" customWidth="1"/>
    <col min="15441" max="15441" width="13.42578125" customWidth="1"/>
    <col min="15446" max="15446" width="14.7109375" customWidth="1"/>
    <col min="15686" max="15686" width="21.42578125" customWidth="1"/>
    <col min="15687" max="15695" width="11.42578125" customWidth="1"/>
    <col min="15696" max="15696" width="15.5703125" customWidth="1"/>
    <col min="15697" max="15697" width="13.42578125" customWidth="1"/>
    <col min="15702" max="15702" width="14.7109375" customWidth="1"/>
    <col min="15942" max="15942" width="21.42578125" customWidth="1"/>
    <col min="15943" max="15951" width="11.42578125" customWidth="1"/>
    <col min="15952" max="15952" width="15.5703125" customWidth="1"/>
    <col min="15953" max="15953" width="13.42578125" customWidth="1"/>
    <col min="15958" max="15958" width="14.7109375" customWidth="1"/>
    <col min="16198" max="16198" width="21.42578125" customWidth="1"/>
    <col min="16199" max="16207" width="11.42578125" customWidth="1"/>
    <col min="16208" max="16208" width="15.5703125" customWidth="1"/>
    <col min="16209" max="16209" width="13.42578125" customWidth="1"/>
    <col min="16214" max="16214" width="14.7109375" customWidth="1"/>
  </cols>
  <sheetData>
    <row r="1" spans="1:109" ht="70.5" customHeight="1" thickBot="1">
      <c r="A1" s="22" t="s">
        <v>1054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616" t="s">
        <v>1055</v>
      </c>
      <c r="CW1" s="616"/>
      <c r="CX1" s="616" t="s">
        <v>1062</v>
      </c>
      <c r="CY1" s="616"/>
      <c r="CZ1" s="618" t="s">
        <v>840</v>
      </c>
      <c r="DA1" s="619"/>
    </row>
    <row r="2" spans="1:109" ht="60" customHeight="1" thickBot="1">
      <c r="A2" s="625" t="s">
        <v>279</v>
      </c>
      <c r="B2" s="633" t="s">
        <v>278</v>
      </c>
      <c r="C2" s="629" t="s">
        <v>6</v>
      </c>
      <c r="D2" s="630" t="s">
        <v>220</v>
      </c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2"/>
      <c r="P2" s="626" t="s">
        <v>184</v>
      </c>
      <c r="Q2" s="627"/>
      <c r="R2" s="627"/>
      <c r="S2" s="627"/>
      <c r="T2" s="627"/>
      <c r="U2" s="627"/>
      <c r="V2" s="627"/>
      <c r="W2" s="627"/>
      <c r="X2" s="627"/>
      <c r="Y2" s="627"/>
      <c r="Z2" s="627"/>
      <c r="AA2" s="628"/>
      <c r="AB2" s="637" t="s">
        <v>276</v>
      </c>
      <c r="AC2" s="638"/>
      <c r="AD2" s="638"/>
      <c r="AE2" s="638"/>
      <c r="AF2" s="638"/>
      <c r="AG2" s="638"/>
      <c r="AH2" s="638"/>
      <c r="AI2" s="638"/>
      <c r="AJ2" s="638"/>
      <c r="AK2" s="638"/>
      <c r="AL2" s="638"/>
      <c r="AM2" s="639"/>
      <c r="AN2" s="640" t="s">
        <v>277</v>
      </c>
      <c r="AO2" s="641"/>
      <c r="AP2" s="641"/>
      <c r="AQ2" s="641"/>
      <c r="AR2" s="641"/>
      <c r="AS2" s="641"/>
      <c r="AT2" s="641"/>
      <c r="AU2" s="641"/>
      <c r="AV2" s="641"/>
      <c r="AW2" s="641"/>
      <c r="AX2" s="641"/>
      <c r="AY2" s="642"/>
      <c r="AZ2" s="643" t="s">
        <v>531</v>
      </c>
      <c r="BA2" s="644"/>
      <c r="BB2" s="644"/>
      <c r="BC2" s="644"/>
      <c r="BD2" s="644"/>
      <c r="BE2" s="644"/>
      <c r="BF2" s="644"/>
      <c r="BG2" s="644"/>
      <c r="BH2" s="644"/>
      <c r="BI2" s="644"/>
      <c r="BJ2" s="644"/>
      <c r="BK2" s="645"/>
      <c r="BL2" s="646" t="s">
        <v>679</v>
      </c>
      <c r="BM2" s="647"/>
      <c r="BN2" s="647"/>
      <c r="BO2" s="647"/>
      <c r="BP2" s="647"/>
      <c r="BQ2" s="647"/>
      <c r="BR2" s="647"/>
      <c r="BS2" s="647"/>
      <c r="BT2" s="647"/>
      <c r="BU2" s="647"/>
      <c r="BV2" s="647"/>
      <c r="BW2" s="647"/>
      <c r="BX2" s="648" t="s">
        <v>911</v>
      </c>
      <c r="BY2" s="649"/>
      <c r="BZ2" s="649"/>
      <c r="CA2" s="649"/>
      <c r="CB2" s="649"/>
      <c r="CC2" s="649"/>
      <c r="CD2" s="649"/>
      <c r="CE2" s="649"/>
      <c r="CF2" s="649"/>
      <c r="CG2" s="649"/>
      <c r="CH2" s="649"/>
      <c r="CI2" s="650"/>
      <c r="CJ2" s="634">
        <v>2017</v>
      </c>
      <c r="CK2" s="635"/>
      <c r="CL2" s="635"/>
      <c r="CM2" s="635"/>
      <c r="CN2" s="635"/>
      <c r="CO2" s="635"/>
      <c r="CP2" s="635"/>
      <c r="CQ2" s="635"/>
      <c r="CR2" s="635"/>
      <c r="CS2" s="635"/>
      <c r="CT2" s="635"/>
      <c r="CU2" s="636"/>
      <c r="CV2" s="621" t="s">
        <v>1103</v>
      </c>
      <c r="CW2" s="620" t="s">
        <v>266</v>
      </c>
      <c r="CX2" s="617" t="s">
        <v>1061</v>
      </c>
      <c r="CY2" s="617" t="s">
        <v>266</v>
      </c>
      <c r="CZ2" s="399"/>
      <c r="DA2" s="400" t="s">
        <v>219</v>
      </c>
    </row>
    <row r="3" spans="1:109" ht="33" customHeight="1" outlineLevel="1">
      <c r="A3" s="625"/>
      <c r="B3" s="633"/>
      <c r="C3" s="629"/>
      <c r="D3" s="47" t="s">
        <v>165</v>
      </c>
      <c r="E3" s="27" t="s">
        <v>166</v>
      </c>
      <c r="F3" s="27" t="s">
        <v>167</v>
      </c>
      <c r="G3" s="27" t="s">
        <v>168</v>
      </c>
      <c r="H3" s="27" t="s">
        <v>169</v>
      </c>
      <c r="I3" s="27" t="s">
        <v>170</v>
      </c>
      <c r="J3" s="27" t="s">
        <v>171</v>
      </c>
      <c r="K3" s="27" t="s">
        <v>172</v>
      </c>
      <c r="L3" s="27" t="s">
        <v>173</v>
      </c>
      <c r="M3" s="27" t="s">
        <v>174</v>
      </c>
      <c r="N3" s="26" t="s">
        <v>280</v>
      </c>
      <c r="O3" s="48" t="s">
        <v>281</v>
      </c>
      <c r="P3" s="47" t="s">
        <v>165</v>
      </c>
      <c r="Q3" s="27" t="s">
        <v>166</v>
      </c>
      <c r="R3" s="27" t="s">
        <v>167</v>
      </c>
      <c r="S3" s="27" t="s">
        <v>168</v>
      </c>
      <c r="T3" s="27" t="s">
        <v>169</v>
      </c>
      <c r="U3" s="27" t="s">
        <v>170</v>
      </c>
      <c r="V3" s="27" t="s">
        <v>171</v>
      </c>
      <c r="W3" s="27" t="s">
        <v>172</v>
      </c>
      <c r="X3" s="27" t="s">
        <v>173</v>
      </c>
      <c r="Y3" s="27" t="s">
        <v>174</v>
      </c>
      <c r="Z3" s="26" t="s">
        <v>280</v>
      </c>
      <c r="AA3" s="48" t="s">
        <v>281</v>
      </c>
      <c r="AB3" s="47" t="s">
        <v>165</v>
      </c>
      <c r="AC3" s="27" t="s">
        <v>166</v>
      </c>
      <c r="AD3" s="27" t="s">
        <v>167</v>
      </c>
      <c r="AE3" s="27" t="s">
        <v>168</v>
      </c>
      <c r="AF3" s="27" t="s">
        <v>169</v>
      </c>
      <c r="AG3" s="27" t="s">
        <v>170</v>
      </c>
      <c r="AH3" s="27" t="s">
        <v>171</v>
      </c>
      <c r="AI3" s="27" t="s">
        <v>172</v>
      </c>
      <c r="AJ3" s="27" t="s">
        <v>173</v>
      </c>
      <c r="AK3" s="27" t="s">
        <v>174</v>
      </c>
      <c r="AL3" s="26" t="s">
        <v>280</v>
      </c>
      <c r="AM3" s="48" t="s">
        <v>281</v>
      </c>
      <c r="AN3" s="47" t="s">
        <v>165</v>
      </c>
      <c r="AO3" s="27" t="s">
        <v>166</v>
      </c>
      <c r="AP3" s="27" t="s">
        <v>167</v>
      </c>
      <c r="AQ3" s="27" t="s">
        <v>282</v>
      </c>
      <c r="AR3" s="27" t="s">
        <v>297</v>
      </c>
      <c r="AS3" s="27" t="s">
        <v>299</v>
      </c>
      <c r="AT3" s="27" t="s">
        <v>307</v>
      </c>
      <c r="AU3" s="27" t="s">
        <v>308</v>
      </c>
      <c r="AV3" s="27" t="s">
        <v>309</v>
      </c>
      <c r="AW3" s="27" t="s">
        <v>310</v>
      </c>
      <c r="AX3" s="27" t="s">
        <v>311</v>
      </c>
      <c r="AY3" s="49" t="s">
        <v>312</v>
      </c>
      <c r="AZ3" s="47" t="s">
        <v>303</v>
      </c>
      <c r="BA3" s="27" t="s">
        <v>304</v>
      </c>
      <c r="BB3" s="27" t="s">
        <v>305</v>
      </c>
      <c r="BC3" s="27" t="s">
        <v>306</v>
      </c>
      <c r="BD3" s="27" t="s">
        <v>297</v>
      </c>
      <c r="BE3" s="27" t="s">
        <v>299</v>
      </c>
      <c r="BF3" s="27" t="s">
        <v>307</v>
      </c>
      <c r="BG3" s="27" t="s">
        <v>308</v>
      </c>
      <c r="BH3" s="27" t="s">
        <v>309</v>
      </c>
      <c r="BI3" s="27" t="s">
        <v>310</v>
      </c>
      <c r="BJ3" s="27" t="s">
        <v>311</v>
      </c>
      <c r="BK3" s="196" t="s">
        <v>312</v>
      </c>
      <c r="BL3" s="221" t="s">
        <v>303</v>
      </c>
      <c r="BM3" s="228" t="s">
        <v>304</v>
      </c>
      <c r="BN3" s="228" t="s">
        <v>305</v>
      </c>
      <c r="BO3" s="222" t="s">
        <v>306</v>
      </c>
      <c r="BP3" s="222" t="s">
        <v>297</v>
      </c>
      <c r="BQ3" s="222" t="s">
        <v>299</v>
      </c>
      <c r="BR3" s="222" t="s">
        <v>307</v>
      </c>
      <c r="BS3" s="222" t="s">
        <v>308</v>
      </c>
      <c r="BT3" s="222" t="s">
        <v>309</v>
      </c>
      <c r="BU3" s="222" t="s">
        <v>310</v>
      </c>
      <c r="BV3" s="222" t="s">
        <v>311</v>
      </c>
      <c r="BW3" s="262" t="s">
        <v>312</v>
      </c>
      <c r="BX3" s="47" t="s">
        <v>303</v>
      </c>
      <c r="BY3" s="27" t="s">
        <v>304</v>
      </c>
      <c r="BZ3" s="27" t="s">
        <v>305</v>
      </c>
      <c r="CA3" s="27" t="s">
        <v>306</v>
      </c>
      <c r="CB3" s="27" t="s">
        <v>297</v>
      </c>
      <c r="CC3" s="27" t="s">
        <v>299</v>
      </c>
      <c r="CD3" s="27" t="s">
        <v>307</v>
      </c>
      <c r="CE3" s="27" t="s">
        <v>308</v>
      </c>
      <c r="CF3" s="27" t="s">
        <v>309</v>
      </c>
      <c r="CG3" s="27" t="s">
        <v>310</v>
      </c>
      <c r="CH3" s="27" t="s">
        <v>311</v>
      </c>
      <c r="CI3" s="49" t="s">
        <v>312</v>
      </c>
      <c r="CJ3" s="49" t="s">
        <v>303</v>
      </c>
      <c r="CK3" s="49" t="s">
        <v>304</v>
      </c>
      <c r="CL3" s="49" t="s">
        <v>305</v>
      </c>
      <c r="CM3" s="49" t="s">
        <v>306</v>
      </c>
      <c r="CN3" s="49" t="s">
        <v>297</v>
      </c>
      <c r="CO3" s="49" t="s">
        <v>299</v>
      </c>
      <c r="CP3" s="49" t="s">
        <v>307</v>
      </c>
      <c r="CQ3" s="49" t="s">
        <v>308</v>
      </c>
      <c r="CR3" s="49" t="s">
        <v>309</v>
      </c>
      <c r="CS3" s="49" t="s">
        <v>310</v>
      </c>
      <c r="CT3" s="49" t="s">
        <v>311</v>
      </c>
      <c r="CU3" s="49" t="s">
        <v>312</v>
      </c>
      <c r="CV3" s="622"/>
      <c r="CW3" s="620"/>
      <c r="CX3" s="617"/>
      <c r="CY3" s="617"/>
      <c r="CZ3" s="399"/>
      <c r="DA3" s="400" t="s">
        <v>192</v>
      </c>
    </row>
    <row r="4" spans="1:109" ht="24.75" customHeight="1">
      <c r="A4" s="191" t="s">
        <v>175</v>
      </c>
      <c r="B4" s="160"/>
      <c r="C4" s="192"/>
      <c r="D4" s="198">
        <f t="shared" ref="D4:AJ4" si="0">+D128+D19+D104+D80+D42+D62+D31+D5+D12</f>
        <v>2325322</v>
      </c>
      <c r="E4" s="199">
        <f t="shared" si="0"/>
        <v>2339348</v>
      </c>
      <c r="F4" s="199">
        <f t="shared" si="0"/>
        <v>2338830</v>
      </c>
      <c r="G4" s="199">
        <f t="shared" si="0"/>
        <v>2344165</v>
      </c>
      <c r="H4" s="199">
        <f t="shared" si="0"/>
        <v>2337503</v>
      </c>
      <c r="I4" s="199">
        <f t="shared" si="0"/>
        <v>2356664</v>
      </c>
      <c r="J4" s="199">
        <f t="shared" si="0"/>
        <v>2325964</v>
      </c>
      <c r="K4" s="199">
        <f t="shared" si="0"/>
        <v>2348446</v>
      </c>
      <c r="L4" s="199">
        <f t="shared" si="0"/>
        <v>2306756</v>
      </c>
      <c r="M4" s="199">
        <f t="shared" si="0"/>
        <v>2314173</v>
      </c>
      <c r="N4" s="199">
        <f t="shared" si="0"/>
        <v>2306886</v>
      </c>
      <c r="O4" s="200">
        <f t="shared" si="0"/>
        <v>2334353</v>
      </c>
      <c r="P4" s="198">
        <f t="shared" si="0"/>
        <v>2333024</v>
      </c>
      <c r="Q4" s="199">
        <f t="shared" si="0"/>
        <v>2328139</v>
      </c>
      <c r="R4" s="199">
        <f t="shared" si="0"/>
        <v>2331430</v>
      </c>
      <c r="S4" s="199">
        <f t="shared" si="0"/>
        <v>2286811</v>
      </c>
      <c r="T4" s="199">
        <f t="shared" si="0"/>
        <v>2327026</v>
      </c>
      <c r="U4" s="199">
        <f t="shared" si="0"/>
        <v>2337738</v>
      </c>
      <c r="V4" s="199">
        <f t="shared" si="0"/>
        <v>2336336</v>
      </c>
      <c r="W4" s="199">
        <f t="shared" si="0"/>
        <v>2336631</v>
      </c>
      <c r="X4" s="199">
        <f t="shared" si="0"/>
        <v>2337053</v>
      </c>
      <c r="Y4" s="199">
        <f t="shared" si="0"/>
        <v>2352445</v>
      </c>
      <c r="Z4" s="199">
        <f t="shared" si="0"/>
        <v>2354726</v>
      </c>
      <c r="AA4" s="200">
        <f t="shared" si="0"/>
        <v>2336614</v>
      </c>
      <c r="AB4" s="198">
        <f t="shared" si="0"/>
        <v>2336140</v>
      </c>
      <c r="AC4" s="199">
        <f t="shared" si="0"/>
        <v>2355503</v>
      </c>
      <c r="AD4" s="199">
        <f t="shared" si="0"/>
        <v>2358335</v>
      </c>
      <c r="AE4" s="199">
        <f t="shared" si="0"/>
        <v>2366612</v>
      </c>
      <c r="AF4" s="199">
        <f t="shared" si="0"/>
        <v>2357123</v>
      </c>
      <c r="AG4" s="199">
        <f t="shared" si="0"/>
        <v>2342313</v>
      </c>
      <c r="AH4" s="199">
        <f t="shared" si="0"/>
        <v>2354321</v>
      </c>
      <c r="AI4" s="199">
        <f t="shared" si="0"/>
        <v>2345548</v>
      </c>
      <c r="AJ4" s="199">
        <f t="shared" si="0"/>
        <v>2346663</v>
      </c>
      <c r="AK4" s="199">
        <v>2354349</v>
      </c>
      <c r="AL4" s="199">
        <v>2351761</v>
      </c>
      <c r="AM4" s="200">
        <v>2355496</v>
      </c>
      <c r="AN4" s="198">
        <v>2362325</v>
      </c>
      <c r="AO4" s="199">
        <v>2365900</v>
      </c>
      <c r="AP4" s="199">
        <f>+AP128+AP19+AP104+AP80+AP42+AP62+AP31+AP5+AP12</f>
        <v>2367623</v>
      </c>
      <c r="AQ4" s="199">
        <f>+AQ128+AQ19+AQ104+AQ80+AQ42+AQ62+AQ31+AQ5+AQ12</f>
        <v>2364093</v>
      </c>
      <c r="AR4" s="199">
        <f>+AR128+AR19+AR104+AR80+AR42+AR62+AR31+AR5+AR12</f>
        <v>2384866</v>
      </c>
      <c r="AS4" s="199">
        <v>2384726</v>
      </c>
      <c r="AT4" s="199">
        <v>2388565</v>
      </c>
      <c r="AU4" s="199">
        <v>2391194</v>
      </c>
      <c r="AV4" s="199">
        <v>2370794</v>
      </c>
      <c r="AW4" s="199">
        <v>2377273</v>
      </c>
      <c r="AX4" s="199">
        <v>2375121</v>
      </c>
      <c r="AY4" s="200">
        <v>2379471</v>
      </c>
      <c r="AZ4" s="198">
        <v>2393030</v>
      </c>
      <c r="BA4" s="199">
        <v>2404339</v>
      </c>
      <c r="BB4" s="199">
        <v>2403132</v>
      </c>
      <c r="BC4" s="199">
        <v>2397399</v>
      </c>
      <c r="BD4" s="199">
        <v>2399700</v>
      </c>
      <c r="BE4" s="199">
        <v>2383724</v>
      </c>
      <c r="BF4" s="199">
        <v>2383608</v>
      </c>
      <c r="BG4" s="199">
        <v>2354064</v>
      </c>
      <c r="BH4" s="199">
        <v>2374062</v>
      </c>
      <c r="BI4" s="199">
        <v>2352678</v>
      </c>
      <c r="BJ4" s="199">
        <v>2379534</v>
      </c>
      <c r="BK4" s="201">
        <v>2410996</v>
      </c>
      <c r="BL4" s="198">
        <v>2424485</v>
      </c>
      <c r="BM4" s="229">
        <v>2453108</v>
      </c>
      <c r="BN4" s="229">
        <v>2445736</v>
      </c>
      <c r="BO4" s="229">
        <v>2440439</v>
      </c>
      <c r="BP4" s="229">
        <v>2446396</v>
      </c>
      <c r="BQ4" s="229">
        <v>2441341</v>
      </c>
      <c r="BR4" s="229">
        <v>2405947</v>
      </c>
      <c r="BS4" s="229">
        <v>2385176</v>
      </c>
      <c r="BT4" s="229">
        <v>2386158</v>
      </c>
      <c r="BU4" s="229">
        <v>2385322</v>
      </c>
      <c r="BV4" s="229">
        <v>2386257</v>
      </c>
      <c r="BW4" s="201">
        <v>2398192</v>
      </c>
      <c r="BX4" s="198">
        <v>2400310</v>
      </c>
      <c r="BY4" s="229">
        <v>2386642</v>
      </c>
      <c r="BZ4" s="229">
        <v>2350320</v>
      </c>
      <c r="CA4" s="229">
        <v>2320500</v>
      </c>
      <c r="CB4" s="229">
        <v>2322021</v>
      </c>
      <c r="CC4" s="229">
        <v>2296492</v>
      </c>
      <c r="CD4" s="229">
        <v>2276078</v>
      </c>
      <c r="CE4" s="229">
        <v>2278197</v>
      </c>
      <c r="CF4" s="229">
        <v>2277575</v>
      </c>
      <c r="CG4" s="199">
        <v>2263110</v>
      </c>
      <c r="CH4" s="199">
        <v>2253831</v>
      </c>
      <c r="CI4" s="200">
        <v>2241894</v>
      </c>
      <c r="CJ4" s="200">
        <v>2232694</v>
      </c>
      <c r="CK4" s="200">
        <v>2233776</v>
      </c>
      <c r="CL4" s="200">
        <v>2225416</v>
      </c>
      <c r="CM4" s="200">
        <v>2220016</v>
      </c>
      <c r="CN4" s="200">
        <v>2222102</v>
      </c>
      <c r="CO4" s="200">
        <v>2254060</v>
      </c>
      <c r="CP4" s="200">
        <v>2279330</v>
      </c>
      <c r="CQ4" s="200">
        <v>2285762</v>
      </c>
      <c r="CR4" s="200">
        <v>2300364</v>
      </c>
      <c r="CS4" s="200">
        <v>2317897</v>
      </c>
      <c r="CT4" s="200">
        <v>2329926</v>
      </c>
      <c r="CU4" s="200">
        <f>'1.COBERTURA  DANE'!D4</f>
        <v>2336079</v>
      </c>
      <c r="CV4" s="195">
        <f>CU4-CT4</f>
        <v>6153</v>
      </c>
      <c r="CW4" s="162">
        <f>(CV4/CT4)*100</f>
        <v>0.26408564048815286</v>
      </c>
      <c r="CX4" s="195">
        <f>CU4-CI4</f>
        <v>94185</v>
      </c>
      <c r="CY4" s="162">
        <f>CX4/CI4*100</f>
        <v>4.2011352900716981</v>
      </c>
      <c r="CZ4" s="399"/>
      <c r="DA4" s="401" t="s">
        <v>243</v>
      </c>
    </row>
    <row r="5" spans="1:109" s="13" customFormat="1" ht="19.5" customHeight="1" outlineLevel="1">
      <c r="A5" s="71" t="s">
        <v>223</v>
      </c>
      <c r="B5" s="66"/>
      <c r="C5" s="72" t="s">
        <v>122</v>
      </c>
      <c r="D5" s="73">
        <f t="shared" ref="D5:AH5" si="1">SUBTOTAL(9,D6:D11)</f>
        <v>63060</v>
      </c>
      <c r="E5" s="74">
        <f t="shared" si="1"/>
        <v>63250</v>
      </c>
      <c r="F5" s="74">
        <f t="shared" si="1"/>
        <v>63566</v>
      </c>
      <c r="G5" s="74">
        <f t="shared" si="1"/>
        <v>63315</v>
      </c>
      <c r="H5" s="74">
        <f t="shared" si="1"/>
        <v>62576</v>
      </c>
      <c r="I5" s="74">
        <f t="shared" si="1"/>
        <v>63358</v>
      </c>
      <c r="J5" s="74">
        <f t="shared" si="1"/>
        <v>62377</v>
      </c>
      <c r="K5" s="74">
        <f t="shared" si="1"/>
        <v>63308</v>
      </c>
      <c r="L5" s="74">
        <f t="shared" si="1"/>
        <v>61780</v>
      </c>
      <c r="M5" s="74">
        <f t="shared" si="1"/>
        <v>61972</v>
      </c>
      <c r="N5" s="74">
        <f t="shared" si="1"/>
        <v>62467</v>
      </c>
      <c r="O5" s="75">
        <f t="shared" si="1"/>
        <v>62912</v>
      </c>
      <c r="P5" s="73">
        <f t="shared" si="1"/>
        <v>62773</v>
      </c>
      <c r="Q5" s="74">
        <f t="shared" si="1"/>
        <v>62489</v>
      </c>
      <c r="R5" s="76">
        <f t="shared" si="1"/>
        <v>62774</v>
      </c>
      <c r="S5" s="74">
        <f t="shared" si="1"/>
        <v>60303</v>
      </c>
      <c r="T5" s="74">
        <f t="shared" si="1"/>
        <v>60080</v>
      </c>
      <c r="U5" s="74">
        <f t="shared" si="1"/>
        <v>60499</v>
      </c>
      <c r="V5" s="74">
        <f t="shared" si="1"/>
        <v>60963</v>
      </c>
      <c r="W5" s="74">
        <f t="shared" si="1"/>
        <v>61687</v>
      </c>
      <c r="X5" s="74">
        <f t="shared" si="1"/>
        <v>62422</v>
      </c>
      <c r="Y5" s="74">
        <f t="shared" si="1"/>
        <v>65384</v>
      </c>
      <c r="Z5" s="74">
        <f t="shared" si="1"/>
        <v>65039</v>
      </c>
      <c r="AA5" s="75">
        <f t="shared" si="1"/>
        <v>63885</v>
      </c>
      <c r="AB5" s="73">
        <f t="shared" si="1"/>
        <v>63579</v>
      </c>
      <c r="AC5" s="74">
        <f t="shared" si="1"/>
        <v>63752</v>
      </c>
      <c r="AD5" s="74">
        <f t="shared" si="1"/>
        <v>63516</v>
      </c>
      <c r="AE5" s="74">
        <f t="shared" si="1"/>
        <v>63563</v>
      </c>
      <c r="AF5" s="74">
        <f t="shared" si="1"/>
        <v>64092</v>
      </c>
      <c r="AG5" s="74">
        <f t="shared" si="1"/>
        <v>63446</v>
      </c>
      <c r="AH5" s="74">
        <f t="shared" si="1"/>
        <v>63104</v>
      </c>
      <c r="AI5" s="74">
        <v>62755</v>
      </c>
      <c r="AJ5" s="74">
        <v>62108</v>
      </c>
      <c r="AK5" s="74">
        <v>62845</v>
      </c>
      <c r="AL5" s="74">
        <v>62713</v>
      </c>
      <c r="AM5" s="75">
        <v>62936</v>
      </c>
      <c r="AN5" s="73">
        <v>62732</v>
      </c>
      <c r="AO5" s="74">
        <v>63304</v>
      </c>
      <c r="AP5" s="74">
        <f>SUM(AP6:AP11)</f>
        <v>63614</v>
      </c>
      <c r="AQ5" s="74">
        <f>SUM(AQ6:AQ11)</f>
        <v>63282</v>
      </c>
      <c r="AR5" s="74">
        <f>SUM(AR6:AR11)</f>
        <v>64332</v>
      </c>
      <c r="AS5" s="74">
        <v>64068</v>
      </c>
      <c r="AT5" s="74">
        <v>64305</v>
      </c>
      <c r="AU5" s="74">
        <v>64615</v>
      </c>
      <c r="AV5" s="74">
        <v>64075</v>
      </c>
      <c r="AW5" s="74">
        <v>64162</v>
      </c>
      <c r="AX5" s="74">
        <v>64016</v>
      </c>
      <c r="AY5" s="75">
        <v>64018</v>
      </c>
      <c r="AZ5" s="73">
        <v>64095</v>
      </c>
      <c r="BA5" s="74">
        <v>65068</v>
      </c>
      <c r="BB5" s="74">
        <v>64763</v>
      </c>
      <c r="BC5" s="74">
        <v>64808</v>
      </c>
      <c r="BD5" s="74">
        <v>66457</v>
      </c>
      <c r="BE5" s="74">
        <v>65329</v>
      </c>
      <c r="BF5" s="74">
        <v>66234</v>
      </c>
      <c r="BG5" s="74">
        <v>64814</v>
      </c>
      <c r="BH5" s="74">
        <v>64952</v>
      </c>
      <c r="BI5" s="74">
        <v>63795</v>
      </c>
      <c r="BJ5" s="74">
        <v>65858</v>
      </c>
      <c r="BK5" s="77">
        <v>66873</v>
      </c>
      <c r="BL5" s="73">
        <v>67051</v>
      </c>
      <c r="BM5" s="230">
        <v>68023</v>
      </c>
      <c r="BN5" s="230">
        <v>67695</v>
      </c>
      <c r="BO5" s="230">
        <v>67859</v>
      </c>
      <c r="BP5" s="230">
        <v>68379</v>
      </c>
      <c r="BQ5" s="230">
        <v>67907</v>
      </c>
      <c r="BR5" s="230">
        <v>65776</v>
      </c>
      <c r="BS5" s="230">
        <v>64374</v>
      </c>
      <c r="BT5" s="230">
        <v>64096</v>
      </c>
      <c r="BU5" s="230">
        <v>64164</v>
      </c>
      <c r="BV5" s="230">
        <v>64425</v>
      </c>
      <c r="BW5" s="77">
        <v>64758</v>
      </c>
      <c r="BX5" s="73">
        <v>63625</v>
      </c>
      <c r="BY5" s="230">
        <v>63163</v>
      </c>
      <c r="BZ5" s="230">
        <v>62675</v>
      </c>
      <c r="CA5" s="230">
        <v>61557</v>
      </c>
      <c r="CB5" s="230">
        <v>61034</v>
      </c>
      <c r="CC5" s="230">
        <v>60259</v>
      </c>
      <c r="CD5" s="230">
        <v>59638</v>
      </c>
      <c r="CE5" s="230">
        <v>59533</v>
      </c>
      <c r="CF5" s="230">
        <v>59318</v>
      </c>
      <c r="CG5" s="74">
        <v>58981</v>
      </c>
      <c r="CH5" s="74">
        <v>58706</v>
      </c>
      <c r="CI5" s="75">
        <v>58240</v>
      </c>
      <c r="CJ5" s="75">
        <v>57884</v>
      </c>
      <c r="CK5" s="75">
        <v>58050</v>
      </c>
      <c r="CL5" s="75">
        <v>57905</v>
      </c>
      <c r="CM5" s="75">
        <v>57829</v>
      </c>
      <c r="CN5" s="75">
        <v>58039</v>
      </c>
      <c r="CO5" s="75">
        <v>59000</v>
      </c>
      <c r="CP5" s="75">
        <v>59965</v>
      </c>
      <c r="CQ5" s="75">
        <v>60308</v>
      </c>
      <c r="CR5" s="75">
        <v>60420</v>
      </c>
      <c r="CS5" s="75">
        <v>60719</v>
      </c>
      <c r="CT5" s="75">
        <v>61184</v>
      </c>
      <c r="CU5" s="75">
        <f>'1.COBERTURA  DANE'!D5</f>
        <v>61446</v>
      </c>
      <c r="CV5" s="195">
        <f t="shared" ref="CV5:CV68" si="2">CU5-CT5</f>
        <v>262</v>
      </c>
      <c r="CW5" s="162">
        <f t="shared" ref="CW5:CW68" si="3">(CV5/CT5)*100</f>
        <v>0.42821652719665276</v>
      </c>
      <c r="CX5" s="195">
        <f t="shared" ref="CX5:CX67" si="4">CU5-CI5</f>
        <v>3206</v>
      </c>
      <c r="CY5" s="162">
        <f t="shared" ref="CY5:CY67" si="5">CX5/CI5*100</f>
        <v>5.5048076923076925</v>
      </c>
      <c r="CZ5" s="614" t="s">
        <v>1074</v>
      </c>
      <c r="DA5" s="615"/>
      <c r="DC5"/>
      <c r="DD5">
        <v>2016</v>
      </c>
      <c r="DE5">
        <v>2017</v>
      </c>
    </row>
    <row r="6" spans="1:109" ht="15" customHeight="1" outlineLevel="2">
      <c r="A6" s="87">
        <v>142</v>
      </c>
      <c r="B6" s="78" t="s">
        <v>122</v>
      </c>
      <c r="C6" s="79" t="s">
        <v>77</v>
      </c>
      <c r="D6" s="80">
        <v>3362</v>
      </c>
      <c r="E6" s="81">
        <v>3316</v>
      </c>
      <c r="F6" s="81">
        <v>3336</v>
      </c>
      <c r="G6" s="81">
        <v>3371</v>
      </c>
      <c r="H6" s="81">
        <v>3362</v>
      </c>
      <c r="I6" s="81">
        <v>3370</v>
      </c>
      <c r="J6" s="81">
        <v>3359</v>
      </c>
      <c r="K6" s="81">
        <v>3373</v>
      </c>
      <c r="L6" s="81">
        <v>3381</v>
      </c>
      <c r="M6" s="81">
        <v>3425</v>
      </c>
      <c r="N6" s="81">
        <v>3409</v>
      </c>
      <c r="O6" s="82">
        <v>3407</v>
      </c>
      <c r="P6" s="80">
        <v>3375</v>
      </c>
      <c r="Q6" s="81">
        <v>3272</v>
      </c>
      <c r="R6" s="83">
        <v>3241</v>
      </c>
      <c r="S6" s="81">
        <v>3195</v>
      </c>
      <c r="T6" s="81">
        <v>3155</v>
      </c>
      <c r="U6" s="81">
        <v>3162</v>
      </c>
      <c r="V6" s="81">
        <v>3205</v>
      </c>
      <c r="W6" s="81">
        <v>3244</v>
      </c>
      <c r="X6" s="81">
        <v>3234</v>
      </c>
      <c r="Y6" s="81">
        <v>3251</v>
      </c>
      <c r="Z6" s="81">
        <v>3233</v>
      </c>
      <c r="AA6" s="82">
        <v>3189</v>
      </c>
      <c r="AB6" s="80">
        <v>3177</v>
      </c>
      <c r="AC6" s="81">
        <v>3148</v>
      </c>
      <c r="AD6" s="81">
        <v>3144</v>
      </c>
      <c r="AE6" s="81">
        <v>3115</v>
      </c>
      <c r="AF6" s="81">
        <v>3039</v>
      </c>
      <c r="AG6" s="81">
        <v>3081</v>
      </c>
      <c r="AH6" s="81">
        <v>3098</v>
      </c>
      <c r="AI6" s="81">
        <v>3138</v>
      </c>
      <c r="AJ6" s="81">
        <v>3147</v>
      </c>
      <c r="AK6" s="81">
        <v>3144</v>
      </c>
      <c r="AL6" s="81">
        <v>3137</v>
      </c>
      <c r="AM6" s="82">
        <v>3232</v>
      </c>
      <c r="AN6" s="80">
        <v>3217</v>
      </c>
      <c r="AO6" s="81">
        <v>3228</v>
      </c>
      <c r="AP6" s="81">
        <v>3241</v>
      </c>
      <c r="AQ6" s="81">
        <v>3219</v>
      </c>
      <c r="AR6" s="81">
        <v>3292</v>
      </c>
      <c r="AS6" s="81">
        <v>3280</v>
      </c>
      <c r="AT6" s="81">
        <v>3285</v>
      </c>
      <c r="AU6" s="81">
        <v>3271</v>
      </c>
      <c r="AV6" s="81">
        <v>3255</v>
      </c>
      <c r="AW6" s="81">
        <v>3222</v>
      </c>
      <c r="AX6" s="81">
        <v>3240</v>
      </c>
      <c r="AY6" s="82">
        <v>3247</v>
      </c>
      <c r="AZ6" s="80">
        <v>3247</v>
      </c>
      <c r="BA6" s="81">
        <v>3315</v>
      </c>
      <c r="BB6" s="81">
        <v>3302</v>
      </c>
      <c r="BC6" s="81">
        <v>3285</v>
      </c>
      <c r="BD6" s="81">
        <v>3301</v>
      </c>
      <c r="BE6" s="81">
        <v>3260</v>
      </c>
      <c r="BF6" s="81">
        <v>3210</v>
      </c>
      <c r="BG6" s="81">
        <v>3192</v>
      </c>
      <c r="BH6" s="81">
        <v>3187</v>
      </c>
      <c r="BI6" s="81">
        <v>3142</v>
      </c>
      <c r="BJ6" s="81">
        <v>3151</v>
      </c>
      <c r="BK6" s="84">
        <v>3179</v>
      </c>
      <c r="BL6" s="80">
        <v>3183</v>
      </c>
      <c r="BM6" s="231">
        <v>3254</v>
      </c>
      <c r="BN6" s="231">
        <v>3236</v>
      </c>
      <c r="BO6" s="231">
        <v>3208</v>
      </c>
      <c r="BP6" s="231">
        <v>3237</v>
      </c>
      <c r="BQ6" s="231">
        <v>3191</v>
      </c>
      <c r="BR6" s="231">
        <v>3039</v>
      </c>
      <c r="BS6" s="231">
        <v>2993</v>
      </c>
      <c r="BT6" s="231">
        <v>2984</v>
      </c>
      <c r="BU6" s="231">
        <v>2999</v>
      </c>
      <c r="BV6" s="231">
        <v>3021</v>
      </c>
      <c r="BW6" s="84">
        <v>3047</v>
      </c>
      <c r="BX6" s="80">
        <v>3066</v>
      </c>
      <c r="BY6" s="231">
        <v>3028</v>
      </c>
      <c r="BZ6" s="231">
        <v>3028</v>
      </c>
      <c r="CA6" s="231">
        <v>2996</v>
      </c>
      <c r="CB6" s="231">
        <v>2978</v>
      </c>
      <c r="CC6" s="231">
        <v>2953</v>
      </c>
      <c r="CD6" s="231">
        <v>2946</v>
      </c>
      <c r="CE6" s="231">
        <v>2944</v>
      </c>
      <c r="CF6" s="231">
        <v>2928</v>
      </c>
      <c r="CG6" s="81">
        <v>2917</v>
      </c>
      <c r="CH6" s="81">
        <v>2914</v>
      </c>
      <c r="CI6" s="82">
        <v>2897</v>
      </c>
      <c r="CJ6" s="82">
        <v>2884</v>
      </c>
      <c r="CK6" s="82">
        <v>2897</v>
      </c>
      <c r="CL6" s="82">
        <v>2892</v>
      </c>
      <c r="CM6" s="82">
        <v>2886</v>
      </c>
      <c r="CN6" s="82">
        <v>2902</v>
      </c>
      <c r="CO6" s="82">
        <v>2925</v>
      </c>
      <c r="CP6" s="82">
        <v>2996</v>
      </c>
      <c r="CQ6" s="82">
        <v>2999</v>
      </c>
      <c r="CR6" s="82">
        <v>2998</v>
      </c>
      <c r="CS6" s="82">
        <v>3005</v>
      </c>
      <c r="CT6" s="82">
        <v>3041</v>
      </c>
      <c r="CU6" s="82">
        <f>'1.COBERTURA  DANE'!D6</f>
        <v>3055</v>
      </c>
      <c r="CV6" s="195">
        <f t="shared" si="2"/>
        <v>14</v>
      </c>
      <c r="CW6" s="162">
        <f t="shared" si="3"/>
        <v>0.46037487668530086</v>
      </c>
      <c r="CX6" s="195">
        <f t="shared" si="4"/>
        <v>158</v>
      </c>
      <c r="CY6" s="162">
        <f t="shared" si="5"/>
        <v>5.4539178460476352</v>
      </c>
      <c r="CZ6" s="1"/>
      <c r="DA6" s="451" t="s">
        <v>1098</v>
      </c>
      <c r="DC6" s="47" t="s">
        <v>303</v>
      </c>
      <c r="DD6" s="198">
        <v>2400310</v>
      </c>
      <c r="DE6" s="200">
        <v>2232694</v>
      </c>
    </row>
    <row r="7" spans="1:109" ht="23.25" customHeight="1" outlineLevel="2">
      <c r="A7" s="87">
        <v>425</v>
      </c>
      <c r="B7" s="78" t="s">
        <v>122</v>
      </c>
      <c r="C7" s="79" t="s">
        <v>49</v>
      </c>
      <c r="D7" s="80">
        <v>6087</v>
      </c>
      <c r="E7" s="81">
        <v>6135</v>
      </c>
      <c r="F7" s="81">
        <v>6146</v>
      </c>
      <c r="G7" s="81">
        <v>6139</v>
      </c>
      <c r="H7" s="81">
        <v>6098</v>
      </c>
      <c r="I7" s="81">
        <v>6130</v>
      </c>
      <c r="J7" s="81">
        <v>6057</v>
      </c>
      <c r="K7" s="81">
        <v>6096</v>
      </c>
      <c r="L7" s="81">
        <v>6031</v>
      </c>
      <c r="M7" s="81">
        <v>6138</v>
      </c>
      <c r="N7" s="81">
        <v>6137</v>
      </c>
      <c r="O7" s="82">
        <v>6177</v>
      </c>
      <c r="P7" s="80">
        <v>6224</v>
      </c>
      <c r="Q7" s="81">
        <v>6224</v>
      </c>
      <c r="R7" s="83">
        <v>6201</v>
      </c>
      <c r="S7" s="81">
        <v>6248</v>
      </c>
      <c r="T7" s="81">
        <v>3945</v>
      </c>
      <c r="U7" s="81">
        <v>4013</v>
      </c>
      <c r="V7" s="81">
        <v>4093</v>
      </c>
      <c r="W7" s="81">
        <v>4149</v>
      </c>
      <c r="X7" s="81">
        <v>4224</v>
      </c>
      <c r="Y7" s="81">
        <v>6457</v>
      </c>
      <c r="Z7" s="81">
        <v>6465</v>
      </c>
      <c r="AA7" s="82">
        <v>6421</v>
      </c>
      <c r="AB7" s="80">
        <v>6146</v>
      </c>
      <c r="AC7" s="81">
        <v>6430</v>
      </c>
      <c r="AD7" s="81">
        <v>6409</v>
      </c>
      <c r="AE7" s="81">
        <v>6399</v>
      </c>
      <c r="AF7" s="81">
        <v>6491</v>
      </c>
      <c r="AG7" s="81">
        <v>6388</v>
      </c>
      <c r="AH7" s="81">
        <v>6309</v>
      </c>
      <c r="AI7" s="81">
        <v>6310</v>
      </c>
      <c r="AJ7" s="81">
        <v>6281</v>
      </c>
      <c r="AK7" s="81">
        <v>6302</v>
      </c>
      <c r="AL7" s="81">
        <v>6293</v>
      </c>
      <c r="AM7" s="82">
        <v>6300</v>
      </c>
      <c r="AN7" s="80">
        <v>6320</v>
      </c>
      <c r="AO7" s="81">
        <v>6316</v>
      </c>
      <c r="AP7" s="81">
        <v>6445</v>
      </c>
      <c r="AQ7" s="81">
        <v>6324</v>
      </c>
      <c r="AR7" s="81">
        <v>6420</v>
      </c>
      <c r="AS7" s="81">
        <v>6414</v>
      </c>
      <c r="AT7" s="81">
        <v>6420</v>
      </c>
      <c r="AU7" s="81">
        <v>6484</v>
      </c>
      <c r="AV7" s="81">
        <v>6465</v>
      </c>
      <c r="AW7" s="81">
        <v>6507</v>
      </c>
      <c r="AX7" s="81">
        <v>6542</v>
      </c>
      <c r="AY7" s="82">
        <v>6587</v>
      </c>
      <c r="AZ7" s="80">
        <v>6623</v>
      </c>
      <c r="BA7" s="81">
        <v>6686</v>
      </c>
      <c r="BB7" s="81">
        <v>6660</v>
      </c>
      <c r="BC7" s="81">
        <v>6674</v>
      </c>
      <c r="BD7" s="81">
        <v>6685</v>
      </c>
      <c r="BE7" s="81">
        <v>6617</v>
      </c>
      <c r="BF7" s="81">
        <v>6573</v>
      </c>
      <c r="BG7" s="81">
        <v>6415</v>
      </c>
      <c r="BH7" s="81">
        <v>6417</v>
      </c>
      <c r="BI7" s="81">
        <v>6283</v>
      </c>
      <c r="BJ7" s="81">
        <v>6319</v>
      </c>
      <c r="BK7" s="84">
        <v>6352</v>
      </c>
      <c r="BL7" s="80">
        <v>6348</v>
      </c>
      <c r="BM7" s="231">
        <v>6414</v>
      </c>
      <c r="BN7" s="231">
        <v>6393</v>
      </c>
      <c r="BO7" s="231">
        <v>6373</v>
      </c>
      <c r="BP7" s="231">
        <v>6388</v>
      </c>
      <c r="BQ7" s="231">
        <v>6368</v>
      </c>
      <c r="BR7" s="231">
        <v>6128</v>
      </c>
      <c r="BS7" s="231">
        <v>6047</v>
      </c>
      <c r="BT7" s="231">
        <v>6023</v>
      </c>
      <c r="BU7" s="231">
        <v>5988</v>
      </c>
      <c r="BV7" s="231">
        <v>6050</v>
      </c>
      <c r="BW7" s="84">
        <v>6064</v>
      </c>
      <c r="BX7" s="80">
        <v>6100</v>
      </c>
      <c r="BY7" s="231">
        <v>6027</v>
      </c>
      <c r="BZ7" s="231">
        <v>5957</v>
      </c>
      <c r="CA7" s="231">
        <v>5826</v>
      </c>
      <c r="CB7" s="231">
        <v>5774</v>
      </c>
      <c r="CC7" s="231">
        <v>5713</v>
      </c>
      <c r="CD7" s="231">
        <v>5641</v>
      </c>
      <c r="CE7" s="231">
        <v>5631</v>
      </c>
      <c r="CF7" s="231">
        <v>5592</v>
      </c>
      <c r="CG7" s="81">
        <v>5536</v>
      </c>
      <c r="CH7" s="81">
        <v>5518</v>
      </c>
      <c r="CI7" s="82">
        <v>5520</v>
      </c>
      <c r="CJ7" s="82">
        <v>5517</v>
      </c>
      <c r="CK7" s="82">
        <v>5566</v>
      </c>
      <c r="CL7" s="82">
        <v>5603</v>
      </c>
      <c r="CM7" s="82">
        <v>5632</v>
      </c>
      <c r="CN7" s="82">
        <v>5683</v>
      </c>
      <c r="CO7" s="82">
        <v>5830</v>
      </c>
      <c r="CP7" s="82">
        <v>6096</v>
      </c>
      <c r="CQ7" s="82">
        <v>6055</v>
      </c>
      <c r="CR7" s="82">
        <v>6063</v>
      </c>
      <c r="CS7" s="82">
        <v>6095</v>
      </c>
      <c r="CT7" s="82">
        <v>6131</v>
      </c>
      <c r="CU7" s="82">
        <f>'1.COBERTURA  DANE'!D7</f>
        <v>6167</v>
      </c>
      <c r="CV7" s="195">
        <f t="shared" si="2"/>
        <v>36</v>
      </c>
      <c r="CW7" s="162">
        <f t="shared" si="3"/>
        <v>0.58717990539879306</v>
      </c>
      <c r="CX7" s="195">
        <f t="shared" si="4"/>
        <v>647</v>
      </c>
      <c r="CY7" s="162">
        <f t="shared" si="5"/>
        <v>11.721014492753623</v>
      </c>
      <c r="CZ7" s="1"/>
      <c r="DA7" s="451" t="s">
        <v>1099</v>
      </c>
      <c r="DC7" s="27" t="s">
        <v>304</v>
      </c>
      <c r="DD7" s="229">
        <v>2386642</v>
      </c>
      <c r="DE7" s="200">
        <v>2233776</v>
      </c>
    </row>
    <row r="8" spans="1:109" ht="15" customHeight="1" outlineLevel="2">
      <c r="A8" s="87">
        <v>579</v>
      </c>
      <c r="B8" s="78" t="s">
        <v>122</v>
      </c>
      <c r="C8" s="79" t="s">
        <v>123</v>
      </c>
      <c r="D8" s="80">
        <v>25991</v>
      </c>
      <c r="E8" s="81">
        <v>26163</v>
      </c>
      <c r="F8" s="81">
        <v>26063</v>
      </c>
      <c r="G8" s="81">
        <v>26032</v>
      </c>
      <c r="H8" s="81">
        <v>25856</v>
      </c>
      <c r="I8" s="81">
        <v>26031</v>
      </c>
      <c r="J8" s="81">
        <v>25615</v>
      </c>
      <c r="K8" s="81">
        <v>26038</v>
      </c>
      <c r="L8" s="81">
        <v>25367</v>
      </c>
      <c r="M8" s="81">
        <v>25488</v>
      </c>
      <c r="N8" s="81">
        <v>25589</v>
      </c>
      <c r="O8" s="82">
        <v>25788</v>
      </c>
      <c r="P8" s="80">
        <v>25660</v>
      </c>
      <c r="Q8" s="81">
        <v>25646</v>
      </c>
      <c r="R8" s="83">
        <v>25813</v>
      </c>
      <c r="S8" s="81">
        <v>25100</v>
      </c>
      <c r="T8" s="81">
        <v>25492</v>
      </c>
      <c r="U8" s="81">
        <v>25635</v>
      </c>
      <c r="V8" s="81">
        <v>26081</v>
      </c>
      <c r="W8" s="81">
        <v>26486</v>
      </c>
      <c r="X8" s="81">
        <v>26690</v>
      </c>
      <c r="Y8" s="81">
        <v>26884</v>
      </c>
      <c r="Z8" s="81">
        <v>26773</v>
      </c>
      <c r="AA8" s="82">
        <v>26156</v>
      </c>
      <c r="AB8" s="80">
        <v>26050</v>
      </c>
      <c r="AC8" s="81">
        <v>25910</v>
      </c>
      <c r="AD8" s="81">
        <v>25672</v>
      </c>
      <c r="AE8" s="81">
        <v>25509</v>
      </c>
      <c r="AF8" s="81">
        <v>25843</v>
      </c>
      <c r="AG8" s="81">
        <v>25564</v>
      </c>
      <c r="AH8" s="81">
        <v>25534</v>
      </c>
      <c r="AI8" s="81">
        <v>25425</v>
      </c>
      <c r="AJ8" s="81">
        <v>25079</v>
      </c>
      <c r="AK8" s="81">
        <v>25281</v>
      </c>
      <c r="AL8" s="81">
        <v>25166</v>
      </c>
      <c r="AM8" s="82">
        <v>25341</v>
      </c>
      <c r="AN8" s="80">
        <v>25238</v>
      </c>
      <c r="AO8" s="81">
        <v>25127</v>
      </c>
      <c r="AP8" s="81">
        <v>25114</v>
      </c>
      <c r="AQ8" s="81">
        <v>24906</v>
      </c>
      <c r="AR8" s="81">
        <v>25408</v>
      </c>
      <c r="AS8" s="81">
        <v>25292</v>
      </c>
      <c r="AT8" s="81">
        <v>25375</v>
      </c>
      <c r="AU8" s="81">
        <v>25501</v>
      </c>
      <c r="AV8" s="81">
        <v>25449</v>
      </c>
      <c r="AW8" s="81">
        <v>25652</v>
      </c>
      <c r="AX8" s="81">
        <v>25631</v>
      </c>
      <c r="AY8" s="82">
        <v>25712</v>
      </c>
      <c r="AZ8" s="80">
        <v>25947</v>
      </c>
      <c r="BA8" s="81">
        <v>26339</v>
      </c>
      <c r="BB8" s="81">
        <v>26118</v>
      </c>
      <c r="BC8" s="81">
        <v>26110</v>
      </c>
      <c r="BD8" s="81">
        <v>27690</v>
      </c>
      <c r="BE8" s="81">
        <v>26994</v>
      </c>
      <c r="BF8" s="81">
        <v>28080</v>
      </c>
      <c r="BG8" s="81">
        <v>27342</v>
      </c>
      <c r="BH8" s="81">
        <v>27434</v>
      </c>
      <c r="BI8" s="81">
        <v>26965</v>
      </c>
      <c r="BJ8" s="81">
        <v>27504</v>
      </c>
      <c r="BK8" s="84">
        <v>28246</v>
      </c>
      <c r="BL8" s="80">
        <v>28498</v>
      </c>
      <c r="BM8" s="231">
        <v>29108</v>
      </c>
      <c r="BN8" s="231">
        <v>28948</v>
      </c>
      <c r="BO8" s="231">
        <v>29028</v>
      </c>
      <c r="BP8" s="231">
        <v>29321</v>
      </c>
      <c r="BQ8" s="231">
        <v>29052</v>
      </c>
      <c r="BR8" s="231">
        <v>28132</v>
      </c>
      <c r="BS8" s="231">
        <v>27160</v>
      </c>
      <c r="BT8" s="231">
        <v>27015</v>
      </c>
      <c r="BU8" s="231">
        <v>27053</v>
      </c>
      <c r="BV8" s="231">
        <v>27311</v>
      </c>
      <c r="BW8" s="84">
        <v>27382</v>
      </c>
      <c r="BX8" s="80">
        <v>27281</v>
      </c>
      <c r="BY8" s="231">
        <v>27096</v>
      </c>
      <c r="BZ8" s="231">
        <v>26787</v>
      </c>
      <c r="CA8" s="231">
        <v>26140</v>
      </c>
      <c r="CB8" s="231">
        <v>25878</v>
      </c>
      <c r="CC8" s="231">
        <v>25506</v>
      </c>
      <c r="CD8" s="231">
        <v>25113</v>
      </c>
      <c r="CE8" s="231">
        <v>25036</v>
      </c>
      <c r="CF8" s="231">
        <v>24932</v>
      </c>
      <c r="CG8" s="81">
        <v>24658</v>
      </c>
      <c r="CH8" s="81">
        <v>24447</v>
      </c>
      <c r="CI8" s="82">
        <v>24312</v>
      </c>
      <c r="CJ8" s="82">
        <v>24171</v>
      </c>
      <c r="CK8" s="82">
        <v>24211</v>
      </c>
      <c r="CL8" s="82">
        <v>24160</v>
      </c>
      <c r="CM8" s="82">
        <v>24128</v>
      </c>
      <c r="CN8" s="82">
        <v>24186</v>
      </c>
      <c r="CO8" s="82">
        <v>24546</v>
      </c>
      <c r="CP8" s="82">
        <v>24948</v>
      </c>
      <c r="CQ8" s="82">
        <v>25165</v>
      </c>
      <c r="CR8" s="82">
        <v>25404</v>
      </c>
      <c r="CS8" s="82">
        <v>25622</v>
      </c>
      <c r="CT8" s="82">
        <v>25652</v>
      </c>
      <c r="CU8" s="82">
        <f>'1.COBERTURA  DANE'!D8</f>
        <v>25766</v>
      </c>
      <c r="CV8" s="195">
        <f t="shared" si="2"/>
        <v>114</v>
      </c>
      <c r="CW8" s="162">
        <f t="shared" si="3"/>
        <v>0.44440979260876345</v>
      </c>
      <c r="CX8" s="195">
        <f t="shared" si="4"/>
        <v>1454</v>
      </c>
      <c r="CY8" s="162">
        <f t="shared" si="5"/>
        <v>5.980585718986509</v>
      </c>
      <c r="CZ8" s="1"/>
      <c r="DA8" s="451" t="s">
        <v>1075</v>
      </c>
      <c r="DC8" s="27" t="s">
        <v>305</v>
      </c>
      <c r="DD8" s="229">
        <v>2350320</v>
      </c>
      <c r="DE8" s="200">
        <v>2225416</v>
      </c>
    </row>
    <row r="9" spans="1:109" ht="15" customHeight="1" outlineLevel="2">
      <c r="A9" s="87">
        <v>585</v>
      </c>
      <c r="B9" s="78" t="s">
        <v>122</v>
      </c>
      <c r="C9" s="79" t="s">
        <v>21</v>
      </c>
      <c r="D9" s="80">
        <v>8431</v>
      </c>
      <c r="E9" s="81">
        <v>8485</v>
      </c>
      <c r="F9" s="81">
        <v>8430</v>
      </c>
      <c r="G9" s="81">
        <v>8330</v>
      </c>
      <c r="H9" s="81">
        <v>8283</v>
      </c>
      <c r="I9" s="81">
        <v>8386</v>
      </c>
      <c r="J9" s="81">
        <v>8232</v>
      </c>
      <c r="K9" s="81">
        <v>8364</v>
      </c>
      <c r="L9" s="81">
        <v>8121</v>
      </c>
      <c r="M9" s="81">
        <v>8039</v>
      </c>
      <c r="N9" s="81">
        <v>8077</v>
      </c>
      <c r="O9" s="82">
        <v>8090</v>
      </c>
      <c r="P9" s="80">
        <v>8069</v>
      </c>
      <c r="Q9" s="81">
        <v>8059</v>
      </c>
      <c r="R9" s="83">
        <v>8017</v>
      </c>
      <c r="S9" s="81">
        <v>6887</v>
      </c>
      <c r="T9" s="81">
        <v>7401</v>
      </c>
      <c r="U9" s="81">
        <v>7568</v>
      </c>
      <c r="V9" s="81">
        <v>7548</v>
      </c>
      <c r="W9" s="81">
        <v>7964</v>
      </c>
      <c r="X9" s="81">
        <v>8110</v>
      </c>
      <c r="Y9" s="81">
        <v>8211</v>
      </c>
      <c r="Z9" s="81">
        <v>8144</v>
      </c>
      <c r="AA9" s="82">
        <v>7950</v>
      </c>
      <c r="AB9" s="80">
        <v>8028</v>
      </c>
      <c r="AC9" s="81">
        <v>8072</v>
      </c>
      <c r="AD9" s="81">
        <v>8055</v>
      </c>
      <c r="AE9" s="81">
        <v>8012</v>
      </c>
      <c r="AF9" s="81">
        <v>8057</v>
      </c>
      <c r="AG9" s="81">
        <v>7894</v>
      </c>
      <c r="AH9" s="81">
        <v>7819</v>
      </c>
      <c r="AI9" s="81">
        <v>7819</v>
      </c>
      <c r="AJ9" s="81">
        <v>7836</v>
      </c>
      <c r="AK9" s="81">
        <v>7978</v>
      </c>
      <c r="AL9" s="81">
        <v>7921</v>
      </c>
      <c r="AM9" s="82">
        <v>7951</v>
      </c>
      <c r="AN9" s="80">
        <v>7912</v>
      </c>
      <c r="AO9" s="81">
        <v>8218</v>
      </c>
      <c r="AP9" s="81">
        <v>8201</v>
      </c>
      <c r="AQ9" s="81">
        <v>8226</v>
      </c>
      <c r="AR9" s="81">
        <v>8387</v>
      </c>
      <c r="AS9" s="81">
        <v>8342</v>
      </c>
      <c r="AT9" s="81">
        <v>8395</v>
      </c>
      <c r="AU9" s="81">
        <v>8458</v>
      </c>
      <c r="AV9" s="81">
        <v>8300</v>
      </c>
      <c r="AW9" s="81">
        <v>8350</v>
      </c>
      <c r="AX9" s="81">
        <v>8312</v>
      </c>
      <c r="AY9" s="82">
        <v>8279</v>
      </c>
      <c r="AZ9" s="80">
        <v>8288</v>
      </c>
      <c r="BA9" s="81">
        <v>8301</v>
      </c>
      <c r="BB9" s="81">
        <v>8227</v>
      </c>
      <c r="BC9" s="81">
        <v>8301</v>
      </c>
      <c r="BD9" s="81">
        <v>8337</v>
      </c>
      <c r="BE9" s="81">
        <v>8254</v>
      </c>
      <c r="BF9" s="81">
        <v>8211</v>
      </c>
      <c r="BG9" s="81">
        <v>8031</v>
      </c>
      <c r="BH9" s="81">
        <v>8108</v>
      </c>
      <c r="BI9" s="81">
        <v>8010</v>
      </c>
      <c r="BJ9" s="81">
        <v>8051</v>
      </c>
      <c r="BK9" s="84">
        <v>8109</v>
      </c>
      <c r="BL9" s="80">
        <v>8097</v>
      </c>
      <c r="BM9" s="231">
        <v>8181</v>
      </c>
      <c r="BN9" s="231">
        <v>8148</v>
      </c>
      <c r="BO9" s="231">
        <v>8124</v>
      </c>
      <c r="BP9" s="231">
        <v>8129</v>
      </c>
      <c r="BQ9" s="231">
        <v>8074</v>
      </c>
      <c r="BR9" s="231">
        <v>7849</v>
      </c>
      <c r="BS9" s="231">
        <v>7789</v>
      </c>
      <c r="BT9" s="231">
        <v>7772</v>
      </c>
      <c r="BU9" s="231">
        <v>7799</v>
      </c>
      <c r="BV9" s="231">
        <v>7826</v>
      </c>
      <c r="BW9" s="84">
        <v>7828</v>
      </c>
      <c r="BX9" s="80">
        <v>7830</v>
      </c>
      <c r="BY9" s="231">
        <v>7749</v>
      </c>
      <c r="BZ9" s="231">
        <v>7700</v>
      </c>
      <c r="CA9" s="231">
        <v>7619</v>
      </c>
      <c r="CB9" s="231">
        <v>7557</v>
      </c>
      <c r="CC9" s="231">
        <v>7396</v>
      </c>
      <c r="CD9" s="231">
        <v>7385</v>
      </c>
      <c r="CE9" s="231">
        <v>7369</v>
      </c>
      <c r="CF9" s="231">
        <v>7359</v>
      </c>
      <c r="CG9" s="81">
        <v>7320</v>
      </c>
      <c r="CH9" s="81">
        <v>7321</v>
      </c>
      <c r="CI9" s="82">
        <v>7298</v>
      </c>
      <c r="CJ9" s="82">
        <v>7227</v>
      </c>
      <c r="CK9" s="82">
        <v>7215</v>
      </c>
      <c r="CL9" s="82">
        <v>7198</v>
      </c>
      <c r="CM9" s="82">
        <v>7153</v>
      </c>
      <c r="CN9" s="82">
        <v>7184</v>
      </c>
      <c r="CO9" s="82">
        <v>7240</v>
      </c>
      <c r="CP9" s="82">
        <v>7340</v>
      </c>
      <c r="CQ9" s="82">
        <v>7394</v>
      </c>
      <c r="CR9" s="82">
        <v>7291</v>
      </c>
      <c r="CS9" s="82">
        <v>7234</v>
      </c>
      <c r="CT9" s="82">
        <v>7328</v>
      </c>
      <c r="CU9" s="82">
        <f>'1.COBERTURA  DANE'!D9</f>
        <v>7359</v>
      </c>
      <c r="CV9" s="195">
        <f t="shared" si="2"/>
        <v>31</v>
      </c>
      <c r="CW9" s="162">
        <f t="shared" si="3"/>
        <v>0.42303493449781665</v>
      </c>
      <c r="CX9" s="195">
        <f t="shared" si="4"/>
        <v>61</v>
      </c>
      <c r="CY9" s="162">
        <f t="shared" si="5"/>
        <v>0.83584543710605641</v>
      </c>
      <c r="CZ9" s="244"/>
      <c r="DA9" s="244"/>
      <c r="DC9" s="27" t="s">
        <v>306</v>
      </c>
      <c r="DD9" s="229">
        <v>2320500</v>
      </c>
      <c r="DE9" s="200">
        <v>2220016</v>
      </c>
    </row>
    <row r="10" spans="1:109" ht="15" customHeight="1" outlineLevel="2">
      <c r="A10" s="87">
        <v>591</v>
      </c>
      <c r="B10" s="78" t="s">
        <v>122</v>
      </c>
      <c r="C10" s="79" t="s">
        <v>22</v>
      </c>
      <c r="D10" s="80">
        <v>8320</v>
      </c>
      <c r="E10" s="81">
        <v>8425</v>
      </c>
      <c r="F10" s="81">
        <v>8389</v>
      </c>
      <c r="G10" s="81">
        <v>8325</v>
      </c>
      <c r="H10" s="81">
        <v>8161</v>
      </c>
      <c r="I10" s="81">
        <v>8333</v>
      </c>
      <c r="J10" s="81">
        <v>8169</v>
      </c>
      <c r="K10" s="81">
        <v>8286</v>
      </c>
      <c r="L10" s="81">
        <v>8350</v>
      </c>
      <c r="M10" s="81">
        <v>8346</v>
      </c>
      <c r="N10" s="81">
        <v>8520</v>
      </c>
      <c r="O10" s="82">
        <v>8500</v>
      </c>
      <c r="P10" s="80">
        <v>8669</v>
      </c>
      <c r="Q10" s="81">
        <v>8725</v>
      </c>
      <c r="R10" s="83">
        <v>8803</v>
      </c>
      <c r="S10" s="81">
        <v>9180</v>
      </c>
      <c r="T10" s="81">
        <v>9371</v>
      </c>
      <c r="U10" s="81">
        <v>9434</v>
      </c>
      <c r="V10" s="81">
        <v>9410</v>
      </c>
      <c r="W10" s="81">
        <v>9408</v>
      </c>
      <c r="X10" s="81">
        <v>9770</v>
      </c>
      <c r="Y10" s="81">
        <v>9924</v>
      </c>
      <c r="Z10" s="81">
        <v>9824</v>
      </c>
      <c r="AA10" s="82">
        <v>9713</v>
      </c>
      <c r="AB10" s="80">
        <v>9649</v>
      </c>
      <c r="AC10" s="81">
        <v>9624</v>
      </c>
      <c r="AD10" s="81">
        <v>9641</v>
      </c>
      <c r="AE10" s="81">
        <v>9636</v>
      </c>
      <c r="AF10" s="81">
        <v>9738</v>
      </c>
      <c r="AG10" s="81">
        <v>9580</v>
      </c>
      <c r="AH10" s="81">
        <v>9494</v>
      </c>
      <c r="AI10" s="81">
        <v>9416</v>
      </c>
      <c r="AJ10" s="81">
        <v>9248</v>
      </c>
      <c r="AK10" s="81">
        <v>9440</v>
      </c>
      <c r="AL10" s="81">
        <v>9380</v>
      </c>
      <c r="AM10" s="82">
        <v>9456</v>
      </c>
      <c r="AN10" s="80">
        <v>9436</v>
      </c>
      <c r="AO10" s="81">
        <v>9598</v>
      </c>
      <c r="AP10" s="81">
        <v>9646</v>
      </c>
      <c r="AQ10" s="81">
        <v>9652</v>
      </c>
      <c r="AR10" s="81">
        <v>9873</v>
      </c>
      <c r="AS10" s="81">
        <v>9777</v>
      </c>
      <c r="AT10" s="81">
        <v>9798</v>
      </c>
      <c r="AU10" s="81">
        <v>9809</v>
      </c>
      <c r="AV10" s="81">
        <v>9624</v>
      </c>
      <c r="AW10" s="81">
        <v>9569</v>
      </c>
      <c r="AX10" s="81">
        <v>9634</v>
      </c>
      <c r="AY10" s="82">
        <v>9568</v>
      </c>
      <c r="AZ10" s="80">
        <v>9509</v>
      </c>
      <c r="BA10" s="81">
        <v>9591</v>
      </c>
      <c r="BB10" s="81">
        <v>9563</v>
      </c>
      <c r="BC10" s="81">
        <v>9510</v>
      </c>
      <c r="BD10" s="81">
        <v>9565</v>
      </c>
      <c r="BE10" s="81">
        <v>9491</v>
      </c>
      <c r="BF10" s="81">
        <v>9438</v>
      </c>
      <c r="BG10" s="81">
        <v>9283</v>
      </c>
      <c r="BH10" s="81">
        <v>9294</v>
      </c>
      <c r="BI10" s="81">
        <v>9117</v>
      </c>
      <c r="BJ10" s="81">
        <v>10421</v>
      </c>
      <c r="BK10" s="84">
        <v>10449</v>
      </c>
      <c r="BL10" s="80">
        <v>10418</v>
      </c>
      <c r="BM10" s="231">
        <v>10443</v>
      </c>
      <c r="BN10" s="231">
        <v>10229</v>
      </c>
      <c r="BO10" s="231">
        <v>10295</v>
      </c>
      <c r="BP10" s="231">
        <v>10442</v>
      </c>
      <c r="BQ10" s="231">
        <v>10395</v>
      </c>
      <c r="BR10" s="231">
        <v>10064</v>
      </c>
      <c r="BS10" s="231">
        <v>9932</v>
      </c>
      <c r="BT10" s="231">
        <v>9858</v>
      </c>
      <c r="BU10" s="231">
        <v>9853</v>
      </c>
      <c r="BV10" s="231">
        <v>9799</v>
      </c>
      <c r="BW10" s="84">
        <v>9938</v>
      </c>
      <c r="BX10" s="80">
        <v>8811</v>
      </c>
      <c r="BY10" s="231">
        <v>8769</v>
      </c>
      <c r="BZ10" s="231">
        <v>8758</v>
      </c>
      <c r="CA10" s="231">
        <v>8618</v>
      </c>
      <c r="CB10" s="231">
        <v>8586</v>
      </c>
      <c r="CC10" s="231">
        <v>8421</v>
      </c>
      <c r="CD10" s="231">
        <v>8351</v>
      </c>
      <c r="CE10" s="231">
        <v>8375</v>
      </c>
      <c r="CF10" s="231">
        <v>8362</v>
      </c>
      <c r="CG10" s="81">
        <v>8409</v>
      </c>
      <c r="CH10" s="81">
        <v>8394</v>
      </c>
      <c r="CI10" s="82">
        <v>8328</v>
      </c>
      <c r="CJ10" s="82">
        <v>8227</v>
      </c>
      <c r="CK10" s="82">
        <v>8252</v>
      </c>
      <c r="CL10" s="82">
        <v>8189</v>
      </c>
      <c r="CM10" s="82">
        <v>8187</v>
      </c>
      <c r="CN10" s="82">
        <v>8211</v>
      </c>
      <c r="CO10" s="82">
        <v>8401</v>
      </c>
      <c r="CP10" s="82">
        <v>8533</v>
      </c>
      <c r="CQ10" s="82">
        <v>8602</v>
      </c>
      <c r="CR10" s="82">
        <v>8564</v>
      </c>
      <c r="CS10" s="82">
        <v>8656</v>
      </c>
      <c r="CT10" s="82">
        <v>8830</v>
      </c>
      <c r="CU10" s="82">
        <f>'1.COBERTURA  DANE'!D10</f>
        <v>8870</v>
      </c>
      <c r="CV10" s="195">
        <f t="shared" si="2"/>
        <v>40</v>
      </c>
      <c r="CW10" s="162">
        <f t="shared" si="3"/>
        <v>0.45300113250283131</v>
      </c>
      <c r="CX10" s="195">
        <f t="shared" si="4"/>
        <v>542</v>
      </c>
      <c r="CY10" s="162">
        <f t="shared" si="5"/>
        <v>6.5081652257444764</v>
      </c>
      <c r="DC10" s="27" t="s">
        <v>297</v>
      </c>
      <c r="DD10" s="229">
        <v>2322021</v>
      </c>
      <c r="DE10" s="200">
        <v>2222102</v>
      </c>
    </row>
    <row r="11" spans="1:109" ht="15" customHeight="1" outlineLevel="2">
      <c r="A11" s="87">
        <v>893</v>
      </c>
      <c r="B11" s="78" t="s">
        <v>122</v>
      </c>
      <c r="C11" s="79" t="s">
        <v>106</v>
      </c>
      <c r="D11" s="80">
        <v>10869</v>
      </c>
      <c r="E11" s="81">
        <v>10726</v>
      </c>
      <c r="F11" s="81">
        <v>11202</v>
      </c>
      <c r="G11" s="81">
        <v>11118</v>
      </c>
      <c r="H11" s="81">
        <v>10816</v>
      </c>
      <c r="I11" s="81">
        <v>11108</v>
      </c>
      <c r="J11" s="81">
        <v>10945</v>
      </c>
      <c r="K11" s="81">
        <v>11151</v>
      </c>
      <c r="L11" s="81">
        <v>10530</v>
      </c>
      <c r="M11" s="81">
        <v>10536</v>
      </c>
      <c r="N11" s="81">
        <v>10735</v>
      </c>
      <c r="O11" s="82">
        <v>10950</v>
      </c>
      <c r="P11" s="80">
        <v>10776</v>
      </c>
      <c r="Q11" s="81">
        <v>10563</v>
      </c>
      <c r="R11" s="83">
        <v>10699</v>
      </c>
      <c r="S11" s="81">
        <v>9693</v>
      </c>
      <c r="T11" s="81">
        <v>10716</v>
      </c>
      <c r="U11" s="81">
        <v>10687</v>
      </c>
      <c r="V11" s="81">
        <v>10626</v>
      </c>
      <c r="W11" s="81">
        <v>10436</v>
      </c>
      <c r="X11" s="81">
        <v>10394</v>
      </c>
      <c r="Y11" s="81">
        <v>10657</v>
      </c>
      <c r="Z11" s="81">
        <v>10600</v>
      </c>
      <c r="AA11" s="82">
        <v>10456</v>
      </c>
      <c r="AB11" s="80">
        <v>10529</v>
      </c>
      <c r="AC11" s="81">
        <v>10568</v>
      </c>
      <c r="AD11" s="81">
        <v>10595</v>
      </c>
      <c r="AE11" s="81">
        <v>10892</v>
      </c>
      <c r="AF11" s="81">
        <v>10924</v>
      </c>
      <c r="AG11" s="81">
        <v>10939</v>
      </c>
      <c r="AH11" s="81">
        <v>10850</v>
      </c>
      <c r="AI11" s="81">
        <v>10647</v>
      </c>
      <c r="AJ11" s="81">
        <v>10517</v>
      </c>
      <c r="AK11" s="81">
        <v>10700</v>
      </c>
      <c r="AL11" s="81">
        <v>10816</v>
      </c>
      <c r="AM11" s="82">
        <v>10656</v>
      </c>
      <c r="AN11" s="80">
        <v>10609</v>
      </c>
      <c r="AO11" s="81">
        <v>10817</v>
      </c>
      <c r="AP11" s="81">
        <v>10967</v>
      </c>
      <c r="AQ11" s="81">
        <v>10955</v>
      </c>
      <c r="AR11" s="81">
        <v>10952</v>
      </c>
      <c r="AS11" s="81">
        <v>10963</v>
      </c>
      <c r="AT11" s="81">
        <v>11032</v>
      </c>
      <c r="AU11" s="81">
        <v>11092</v>
      </c>
      <c r="AV11" s="81">
        <v>10982</v>
      </c>
      <c r="AW11" s="81">
        <v>10862</v>
      </c>
      <c r="AX11" s="81">
        <v>10657</v>
      </c>
      <c r="AY11" s="82">
        <v>10625</v>
      </c>
      <c r="AZ11" s="80">
        <v>10481</v>
      </c>
      <c r="BA11" s="81">
        <v>10836</v>
      </c>
      <c r="BB11" s="81">
        <v>10893</v>
      </c>
      <c r="BC11" s="81">
        <v>10928</v>
      </c>
      <c r="BD11" s="81">
        <v>10879</v>
      </c>
      <c r="BE11" s="81">
        <v>10713</v>
      </c>
      <c r="BF11" s="81">
        <v>10722</v>
      </c>
      <c r="BG11" s="81">
        <v>10551</v>
      </c>
      <c r="BH11" s="81">
        <v>10512</v>
      </c>
      <c r="BI11" s="81">
        <v>10278</v>
      </c>
      <c r="BJ11" s="81">
        <v>10412</v>
      </c>
      <c r="BK11" s="84">
        <v>10538</v>
      </c>
      <c r="BL11" s="80">
        <v>10507</v>
      </c>
      <c r="BM11" s="231">
        <v>10623</v>
      </c>
      <c r="BN11" s="231">
        <v>10741</v>
      </c>
      <c r="BO11" s="231">
        <v>10831</v>
      </c>
      <c r="BP11" s="231">
        <v>10862</v>
      </c>
      <c r="BQ11" s="231">
        <v>10827</v>
      </c>
      <c r="BR11" s="231">
        <v>10564</v>
      </c>
      <c r="BS11" s="231">
        <v>10453</v>
      </c>
      <c r="BT11" s="231">
        <v>10444</v>
      </c>
      <c r="BU11" s="231">
        <v>10472</v>
      </c>
      <c r="BV11" s="231">
        <v>10418</v>
      </c>
      <c r="BW11" s="84">
        <v>10499</v>
      </c>
      <c r="BX11" s="80">
        <v>10537</v>
      </c>
      <c r="BY11" s="231">
        <v>10470</v>
      </c>
      <c r="BZ11" s="231">
        <v>10445</v>
      </c>
      <c r="CA11" s="231">
        <v>10358</v>
      </c>
      <c r="CB11" s="231">
        <v>10261</v>
      </c>
      <c r="CC11" s="231">
        <v>10270</v>
      </c>
      <c r="CD11" s="231">
        <v>10202</v>
      </c>
      <c r="CE11" s="231">
        <v>10178</v>
      </c>
      <c r="CF11" s="231">
        <v>10145</v>
      </c>
      <c r="CG11" s="81">
        <v>10141</v>
      </c>
      <c r="CH11" s="81">
        <v>10112</v>
      </c>
      <c r="CI11" s="82">
        <v>9885</v>
      </c>
      <c r="CJ11" s="82">
        <v>9858</v>
      </c>
      <c r="CK11" s="82">
        <v>9909</v>
      </c>
      <c r="CL11" s="82">
        <v>9863</v>
      </c>
      <c r="CM11" s="82">
        <v>9843</v>
      </c>
      <c r="CN11" s="82">
        <v>9873</v>
      </c>
      <c r="CO11" s="82">
        <v>10058</v>
      </c>
      <c r="CP11" s="82">
        <v>10052</v>
      </c>
      <c r="CQ11" s="82">
        <v>10093</v>
      </c>
      <c r="CR11" s="82">
        <v>10100</v>
      </c>
      <c r="CS11" s="82">
        <v>10107</v>
      </c>
      <c r="CT11" s="82">
        <v>10202</v>
      </c>
      <c r="CU11" s="82">
        <f>'1.COBERTURA  DANE'!D11</f>
        <v>10229</v>
      </c>
      <c r="CV11" s="195">
        <f t="shared" si="2"/>
        <v>27</v>
      </c>
      <c r="CW11" s="162">
        <f t="shared" si="3"/>
        <v>0.26465398941384044</v>
      </c>
      <c r="CX11" s="195">
        <f t="shared" si="4"/>
        <v>344</v>
      </c>
      <c r="CY11" s="162">
        <f t="shared" si="5"/>
        <v>3.4800202326757712</v>
      </c>
      <c r="DC11" s="27" t="s">
        <v>299</v>
      </c>
      <c r="DD11" s="229">
        <v>2296492</v>
      </c>
      <c r="DE11" s="200">
        <v>2254060</v>
      </c>
    </row>
    <row r="12" spans="1:109" s="13" customFormat="1" ht="15" outlineLevel="1">
      <c r="A12" s="85" t="s">
        <v>222</v>
      </c>
      <c r="B12" s="66"/>
      <c r="C12" s="72" t="s">
        <v>120</v>
      </c>
      <c r="D12" s="73">
        <f t="shared" ref="D12:AH12" si="6">SUBTOTAL(9,D13:D18)</f>
        <v>193470</v>
      </c>
      <c r="E12" s="74">
        <f t="shared" si="6"/>
        <v>194854</v>
      </c>
      <c r="F12" s="74">
        <f t="shared" si="6"/>
        <v>195596</v>
      </c>
      <c r="G12" s="74">
        <f t="shared" si="6"/>
        <v>195380</v>
      </c>
      <c r="H12" s="74">
        <f t="shared" si="6"/>
        <v>194799</v>
      </c>
      <c r="I12" s="74">
        <f t="shared" si="6"/>
        <v>196045</v>
      </c>
      <c r="J12" s="74">
        <f t="shared" si="6"/>
        <v>194802</v>
      </c>
      <c r="K12" s="74">
        <f t="shared" si="6"/>
        <v>195374</v>
      </c>
      <c r="L12" s="74">
        <f t="shared" si="6"/>
        <v>194104</v>
      </c>
      <c r="M12" s="74">
        <f t="shared" si="6"/>
        <v>195097</v>
      </c>
      <c r="N12" s="74">
        <f t="shared" si="6"/>
        <v>194245</v>
      </c>
      <c r="O12" s="75">
        <f t="shared" si="6"/>
        <v>197299</v>
      </c>
      <c r="P12" s="73">
        <f t="shared" si="6"/>
        <v>197553</v>
      </c>
      <c r="Q12" s="74">
        <f t="shared" si="6"/>
        <v>197810</v>
      </c>
      <c r="R12" s="76">
        <f t="shared" si="6"/>
        <v>198277</v>
      </c>
      <c r="S12" s="74">
        <f t="shared" si="6"/>
        <v>199492</v>
      </c>
      <c r="T12" s="74">
        <f t="shared" si="6"/>
        <v>198952</v>
      </c>
      <c r="U12" s="74">
        <f t="shared" si="6"/>
        <v>200934</v>
      </c>
      <c r="V12" s="74">
        <f t="shared" si="6"/>
        <v>202131</v>
      </c>
      <c r="W12" s="74">
        <f t="shared" si="6"/>
        <v>201892</v>
      </c>
      <c r="X12" s="74">
        <f t="shared" si="6"/>
        <v>202232</v>
      </c>
      <c r="Y12" s="74">
        <f t="shared" si="6"/>
        <v>202627</v>
      </c>
      <c r="Z12" s="74">
        <f t="shared" si="6"/>
        <v>202816</v>
      </c>
      <c r="AA12" s="75">
        <f t="shared" si="6"/>
        <v>202742</v>
      </c>
      <c r="AB12" s="73">
        <f t="shared" si="6"/>
        <v>202796</v>
      </c>
      <c r="AC12" s="74">
        <f t="shared" si="6"/>
        <v>203487</v>
      </c>
      <c r="AD12" s="74">
        <f t="shared" si="6"/>
        <v>203710</v>
      </c>
      <c r="AE12" s="74">
        <f t="shared" si="6"/>
        <v>204807</v>
      </c>
      <c r="AF12" s="74">
        <f t="shared" si="6"/>
        <v>205104</v>
      </c>
      <c r="AG12" s="74">
        <f t="shared" si="6"/>
        <v>203615</v>
      </c>
      <c r="AH12" s="74">
        <f t="shared" si="6"/>
        <v>202724</v>
      </c>
      <c r="AI12" s="74">
        <v>202060</v>
      </c>
      <c r="AJ12" s="74">
        <v>203999</v>
      </c>
      <c r="AK12" s="74">
        <v>204509</v>
      </c>
      <c r="AL12" s="74">
        <v>202577</v>
      </c>
      <c r="AM12" s="75">
        <v>202651</v>
      </c>
      <c r="AN12" s="73">
        <v>202456</v>
      </c>
      <c r="AO12" s="74">
        <v>203100</v>
      </c>
      <c r="AP12" s="74">
        <f>SUM(AP13:AP18)</f>
        <v>205094</v>
      </c>
      <c r="AQ12" s="74">
        <f>SUM(AQ13:AQ18)</f>
        <v>204574</v>
      </c>
      <c r="AR12" s="74">
        <f>SUM(AR13:AR18)</f>
        <v>205629</v>
      </c>
      <c r="AS12" s="74">
        <v>207135</v>
      </c>
      <c r="AT12" s="74">
        <v>207374</v>
      </c>
      <c r="AU12" s="74">
        <v>207622</v>
      </c>
      <c r="AV12" s="74">
        <v>207083</v>
      </c>
      <c r="AW12" s="74">
        <v>208211</v>
      </c>
      <c r="AX12" s="74">
        <v>208123</v>
      </c>
      <c r="AY12" s="75">
        <v>208433</v>
      </c>
      <c r="AZ12" s="73">
        <v>210890</v>
      </c>
      <c r="BA12" s="74">
        <v>211392</v>
      </c>
      <c r="BB12" s="74">
        <v>212765</v>
      </c>
      <c r="BC12" s="74">
        <v>212775</v>
      </c>
      <c r="BD12" s="74">
        <v>212951</v>
      </c>
      <c r="BE12" s="74">
        <v>211921</v>
      </c>
      <c r="BF12" s="74">
        <v>213493</v>
      </c>
      <c r="BG12" s="74">
        <v>214248</v>
      </c>
      <c r="BH12" s="74">
        <v>213976</v>
      </c>
      <c r="BI12" s="74">
        <v>212188</v>
      </c>
      <c r="BJ12" s="74">
        <v>213592</v>
      </c>
      <c r="BK12" s="77">
        <v>215526</v>
      </c>
      <c r="BL12" s="73">
        <v>216429</v>
      </c>
      <c r="BM12" s="230">
        <v>218048</v>
      </c>
      <c r="BN12" s="230">
        <v>218247</v>
      </c>
      <c r="BO12" s="230">
        <v>218798</v>
      </c>
      <c r="BP12" s="230">
        <v>219188</v>
      </c>
      <c r="BQ12" s="230">
        <v>219594</v>
      </c>
      <c r="BR12" s="230">
        <v>219535</v>
      </c>
      <c r="BS12" s="230">
        <v>219260</v>
      </c>
      <c r="BT12" s="230">
        <v>219647</v>
      </c>
      <c r="BU12" s="230">
        <v>219895</v>
      </c>
      <c r="BV12" s="230">
        <v>220642</v>
      </c>
      <c r="BW12" s="77">
        <v>221033</v>
      </c>
      <c r="BX12" s="73">
        <v>221293</v>
      </c>
      <c r="BY12" s="230">
        <v>220931</v>
      </c>
      <c r="BZ12" s="230">
        <v>220615</v>
      </c>
      <c r="CA12" s="230">
        <v>219837</v>
      </c>
      <c r="CB12" s="230">
        <v>219261</v>
      </c>
      <c r="CC12" s="230">
        <v>215551</v>
      </c>
      <c r="CD12" s="230">
        <v>215814</v>
      </c>
      <c r="CE12" s="230">
        <v>215902</v>
      </c>
      <c r="CF12" s="230">
        <v>214864</v>
      </c>
      <c r="CG12" s="74">
        <v>214782</v>
      </c>
      <c r="CH12" s="74">
        <v>214385</v>
      </c>
      <c r="CI12" s="75">
        <v>213857</v>
      </c>
      <c r="CJ12" s="75">
        <v>213427</v>
      </c>
      <c r="CK12" s="75">
        <v>213913</v>
      </c>
      <c r="CL12" s="75">
        <v>214307</v>
      </c>
      <c r="CM12" s="75">
        <v>214075</v>
      </c>
      <c r="CN12" s="75">
        <v>214629</v>
      </c>
      <c r="CO12" s="75">
        <v>215392</v>
      </c>
      <c r="CP12" s="75">
        <v>217191</v>
      </c>
      <c r="CQ12" s="75">
        <v>218444</v>
      </c>
      <c r="CR12" s="75">
        <v>218738</v>
      </c>
      <c r="CS12" s="75">
        <v>218923</v>
      </c>
      <c r="CT12" s="75">
        <v>219741</v>
      </c>
      <c r="CU12" s="75">
        <f>'1.COBERTURA  DANE'!D12</f>
        <v>219914</v>
      </c>
      <c r="CV12" s="195">
        <f t="shared" si="2"/>
        <v>173</v>
      </c>
      <c r="CW12" s="162">
        <f t="shared" si="3"/>
        <v>7.8729049198829532E-2</v>
      </c>
      <c r="CX12" s="195">
        <f t="shared" si="4"/>
        <v>6057</v>
      </c>
      <c r="CY12" s="162">
        <f t="shared" si="5"/>
        <v>2.8322664210196535</v>
      </c>
      <c r="DC12" s="27" t="s">
        <v>307</v>
      </c>
      <c r="DD12" s="229">
        <v>2276078</v>
      </c>
      <c r="DE12" s="200">
        <v>2279330</v>
      </c>
    </row>
    <row r="13" spans="1:109" ht="15" outlineLevel="2">
      <c r="A13" s="87">
        <v>120</v>
      </c>
      <c r="B13" s="78" t="s">
        <v>120</v>
      </c>
      <c r="C13" s="79" t="s">
        <v>74</v>
      </c>
      <c r="D13" s="80">
        <v>24475</v>
      </c>
      <c r="E13" s="81">
        <v>25035</v>
      </c>
      <c r="F13" s="81">
        <v>25799</v>
      </c>
      <c r="G13" s="81">
        <v>26396</v>
      </c>
      <c r="H13" s="81">
        <v>26302</v>
      </c>
      <c r="I13" s="81">
        <v>26566</v>
      </c>
      <c r="J13" s="81">
        <v>26394</v>
      </c>
      <c r="K13" s="81">
        <v>26494</v>
      </c>
      <c r="L13" s="81">
        <v>26370</v>
      </c>
      <c r="M13" s="81">
        <v>26558</v>
      </c>
      <c r="N13" s="81">
        <v>26578</v>
      </c>
      <c r="O13" s="82">
        <v>27238</v>
      </c>
      <c r="P13" s="80">
        <v>27360</v>
      </c>
      <c r="Q13" s="81">
        <v>27530</v>
      </c>
      <c r="R13" s="83">
        <v>27875</v>
      </c>
      <c r="S13" s="81">
        <v>28788</v>
      </c>
      <c r="T13" s="81">
        <v>28502</v>
      </c>
      <c r="U13" s="81">
        <v>28537</v>
      </c>
      <c r="V13" s="81">
        <v>28556</v>
      </c>
      <c r="W13" s="81">
        <v>28576</v>
      </c>
      <c r="X13" s="81">
        <v>28502</v>
      </c>
      <c r="Y13" s="81">
        <v>28272</v>
      </c>
      <c r="Z13" s="81">
        <v>28276</v>
      </c>
      <c r="AA13" s="82">
        <v>28288</v>
      </c>
      <c r="AB13" s="80">
        <v>28367</v>
      </c>
      <c r="AC13" s="81">
        <v>28225</v>
      </c>
      <c r="AD13" s="81">
        <v>28367</v>
      </c>
      <c r="AE13" s="81">
        <v>28584</v>
      </c>
      <c r="AF13" s="81">
        <v>28359</v>
      </c>
      <c r="AG13" s="81">
        <v>28095</v>
      </c>
      <c r="AH13" s="81">
        <v>27979</v>
      </c>
      <c r="AI13" s="81">
        <v>27986</v>
      </c>
      <c r="AJ13" s="81">
        <v>28194</v>
      </c>
      <c r="AK13" s="81">
        <v>27633</v>
      </c>
      <c r="AL13" s="81">
        <v>26541</v>
      </c>
      <c r="AM13" s="82">
        <v>25859</v>
      </c>
      <c r="AN13" s="80">
        <v>25844</v>
      </c>
      <c r="AO13" s="81">
        <v>25822</v>
      </c>
      <c r="AP13" s="81">
        <v>25963</v>
      </c>
      <c r="AQ13" s="81">
        <v>25961</v>
      </c>
      <c r="AR13" s="81">
        <v>25947</v>
      </c>
      <c r="AS13" s="81">
        <v>26154</v>
      </c>
      <c r="AT13" s="81">
        <v>26149</v>
      </c>
      <c r="AU13" s="81">
        <v>26134</v>
      </c>
      <c r="AV13" s="81">
        <v>26161</v>
      </c>
      <c r="AW13" s="81">
        <v>26186</v>
      </c>
      <c r="AX13" s="81">
        <v>26157</v>
      </c>
      <c r="AY13" s="82">
        <v>26102</v>
      </c>
      <c r="AZ13" s="80">
        <v>26231</v>
      </c>
      <c r="BA13" s="81">
        <v>26157</v>
      </c>
      <c r="BB13" s="81">
        <v>26246</v>
      </c>
      <c r="BC13" s="81">
        <v>26207</v>
      </c>
      <c r="BD13" s="81">
        <v>26105</v>
      </c>
      <c r="BE13" s="81">
        <v>25952</v>
      </c>
      <c r="BF13" s="81">
        <v>25952</v>
      </c>
      <c r="BG13" s="81">
        <v>25813</v>
      </c>
      <c r="BH13" s="81">
        <v>25618</v>
      </c>
      <c r="BI13" s="81">
        <v>25438</v>
      </c>
      <c r="BJ13" s="81">
        <v>25477</v>
      </c>
      <c r="BK13" s="84">
        <v>25597</v>
      </c>
      <c r="BL13" s="80">
        <v>25589</v>
      </c>
      <c r="BM13" s="231">
        <v>25599</v>
      </c>
      <c r="BN13" s="231">
        <v>25542</v>
      </c>
      <c r="BO13" s="231">
        <v>25507</v>
      </c>
      <c r="BP13" s="231">
        <v>25522</v>
      </c>
      <c r="BQ13" s="231">
        <v>25495</v>
      </c>
      <c r="BR13" s="231">
        <v>25515</v>
      </c>
      <c r="BS13" s="231">
        <v>25540</v>
      </c>
      <c r="BT13" s="231">
        <v>25577</v>
      </c>
      <c r="BU13" s="231">
        <v>25563</v>
      </c>
      <c r="BV13" s="231">
        <v>25546</v>
      </c>
      <c r="BW13" s="84">
        <v>25555</v>
      </c>
      <c r="BX13" s="80">
        <v>25600</v>
      </c>
      <c r="BY13" s="231">
        <v>25596</v>
      </c>
      <c r="BZ13" s="231">
        <v>25568</v>
      </c>
      <c r="CA13" s="231">
        <v>25507</v>
      </c>
      <c r="CB13" s="231">
        <v>25402</v>
      </c>
      <c r="CC13" s="231">
        <v>24991</v>
      </c>
      <c r="CD13" s="231">
        <v>24985</v>
      </c>
      <c r="CE13" s="231">
        <v>24998</v>
      </c>
      <c r="CF13" s="231">
        <v>24876</v>
      </c>
      <c r="CG13" s="81">
        <v>24821</v>
      </c>
      <c r="CH13" s="81">
        <v>24694</v>
      </c>
      <c r="CI13" s="82">
        <v>24611</v>
      </c>
      <c r="CJ13" s="82">
        <v>24537</v>
      </c>
      <c r="CK13" s="82">
        <v>24552</v>
      </c>
      <c r="CL13" s="82">
        <v>24521</v>
      </c>
      <c r="CM13" s="82">
        <v>24387</v>
      </c>
      <c r="CN13" s="82">
        <v>24383</v>
      </c>
      <c r="CO13" s="82">
        <v>24344</v>
      </c>
      <c r="CP13" s="82">
        <v>24366</v>
      </c>
      <c r="CQ13" s="82">
        <v>24501</v>
      </c>
      <c r="CR13" s="82">
        <v>24484</v>
      </c>
      <c r="CS13" s="82">
        <v>24383</v>
      </c>
      <c r="CT13" s="82">
        <v>24381</v>
      </c>
      <c r="CU13" s="82">
        <f>'1.COBERTURA  DANE'!D13</f>
        <v>24358</v>
      </c>
      <c r="CV13" s="195">
        <f t="shared" si="2"/>
        <v>-23</v>
      </c>
      <c r="CW13" s="162">
        <f t="shared" si="3"/>
        <v>-9.4335753250481935E-2</v>
      </c>
      <c r="CX13" s="195">
        <f t="shared" si="4"/>
        <v>-253</v>
      </c>
      <c r="CY13" s="162">
        <f t="shared" si="5"/>
        <v>-1.0279956117183373</v>
      </c>
      <c r="DC13" s="27" t="s">
        <v>308</v>
      </c>
      <c r="DD13" s="229">
        <v>2278197</v>
      </c>
      <c r="DE13" s="200">
        <v>2285762</v>
      </c>
    </row>
    <row r="14" spans="1:109" ht="15" outlineLevel="2">
      <c r="A14" s="87">
        <v>154</v>
      </c>
      <c r="B14" s="78" t="s">
        <v>120</v>
      </c>
      <c r="C14" s="79" t="s">
        <v>14</v>
      </c>
      <c r="D14" s="80">
        <v>61808</v>
      </c>
      <c r="E14" s="81">
        <v>62297</v>
      </c>
      <c r="F14" s="81">
        <v>62264</v>
      </c>
      <c r="G14" s="81">
        <v>62131</v>
      </c>
      <c r="H14" s="81">
        <v>61881</v>
      </c>
      <c r="I14" s="81">
        <v>62011</v>
      </c>
      <c r="J14" s="81">
        <v>61343</v>
      </c>
      <c r="K14" s="81">
        <v>61789</v>
      </c>
      <c r="L14" s="81">
        <v>60857</v>
      </c>
      <c r="M14" s="81">
        <v>60837</v>
      </c>
      <c r="N14" s="81">
        <v>60488</v>
      </c>
      <c r="O14" s="82">
        <v>61009</v>
      </c>
      <c r="P14" s="80">
        <v>60996</v>
      </c>
      <c r="Q14" s="81">
        <v>61032</v>
      </c>
      <c r="R14" s="83">
        <v>61696</v>
      </c>
      <c r="S14" s="81">
        <v>62528</v>
      </c>
      <c r="T14" s="81">
        <v>61637</v>
      </c>
      <c r="U14" s="81">
        <v>62454</v>
      </c>
      <c r="V14" s="81">
        <v>62586</v>
      </c>
      <c r="W14" s="81">
        <v>62410</v>
      </c>
      <c r="X14" s="81">
        <v>62325</v>
      </c>
      <c r="Y14" s="81">
        <v>62721</v>
      </c>
      <c r="Z14" s="81">
        <v>62709</v>
      </c>
      <c r="AA14" s="82">
        <v>62277</v>
      </c>
      <c r="AB14" s="80">
        <v>62621</v>
      </c>
      <c r="AC14" s="81">
        <v>63025</v>
      </c>
      <c r="AD14" s="81">
        <v>62939</v>
      </c>
      <c r="AE14" s="81">
        <v>63328</v>
      </c>
      <c r="AF14" s="81">
        <v>63688</v>
      </c>
      <c r="AG14" s="81">
        <v>62854</v>
      </c>
      <c r="AH14" s="81">
        <v>62083</v>
      </c>
      <c r="AI14" s="81">
        <v>62093</v>
      </c>
      <c r="AJ14" s="81">
        <v>62592</v>
      </c>
      <c r="AK14" s="81">
        <v>63055</v>
      </c>
      <c r="AL14" s="81">
        <v>62547</v>
      </c>
      <c r="AM14" s="82">
        <v>62810</v>
      </c>
      <c r="AN14" s="80">
        <v>62432</v>
      </c>
      <c r="AO14" s="81">
        <v>62578</v>
      </c>
      <c r="AP14" s="81">
        <v>63066</v>
      </c>
      <c r="AQ14" s="81">
        <v>62848</v>
      </c>
      <c r="AR14" s="81">
        <v>63475</v>
      </c>
      <c r="AS14" s="81">
        <v>63845</v>
      </c>
      <c r="AT14" s="81">
        <v>63898</v>
      </c>
      <c r="AU14" s="81">
        <v>64159</v>
      </c>
      <c r="AV14" s="81">
        <v>63928</v>
      </c>
      <c r="AW14" s="81">
        <v>64232</v>
      </c>
      <c r="AX14" s="81">
        <v>64164</v>
      </c>
      <c r="AY14" s="82">
        <v>64350</v>
      </c>
      <c r="AZ14" s="80">
        <v>65156</v>
      </c>
      <c r="BA14" s="81">
        <v>65604</v>
      </c>
      <c r="BB14" s="81">
        <v>66068</v>
      </c>
      <c r="BC14" s="81">
        <v>66171</v>
      </c>
      <c r="BD14" s="81">
        <v>66409</v>
      </c>
      <c r="BE14" s="81">
        <v>66018</v>
      </c>
      <c r="BF14" s="81">
        <v>66537</v>
      </c>
      <c r="BG14" s="81">
        <v>66806</v>
      </c>
      <c r="BH14" s="81">
        <v>66408</v>
      </c>
      <c r="BI14" s="81">
        <v>65924</v>
      </c>
      <c r="BJ14" s="81">
        <v>66355</v>
      </c>
      <c r="BK14" s="84">
        <v>67117</v>
      </c>
      <c r="BL14" s="80">
        <v>67617</v>
      </c>
      <c r="BM14" s="231">
        <v>68573</v>
      </c>
      <c r="BN14" s="231">
        <v>68813</v>
      </c>
      <c r="BO14" s="231">
        <v>69083</v>
      </c>
      <c r="BP14" s="231">
        <v>69285</v>
      </c>
      <c r="BQ14" s="231">
        <v>69573</v>
      </c>
      <c r="BR14" s="231">
        <v>69335</v>
      </c>
      <c r="BS14" s="231">
        <v>69279</v>
      </c>
      <c r="BT14" s="231">
        <v>69528</v>
      </c>
      <c r="BU14" s="231">
        <v>69769</v>
      </c>
      <c r="BV14" s="231">
        <v>70174</v>
      </c>
      <c r="BW14" s="84">
        <v>70279</v>
      </c>
      <c r="BX14" s="80">
        <v>70250</v>
      </c>
      <c r="BY14" s="231">
        <v>70193</v>
      </c>
      <c r="BZ14" s="231">
        <v>70028</v>
      </c>
      <c r="CA14" s="231">
        <v>69562</v>
      </c>
      <c r="CB14" s="231">
        <v>69438</v>
      </c>
      <c r="CC14" s="231">
        <v>68146</v>
      </c>
      <c r="CD14" s="231">
        <v>68048</v>
      </c>
      <c r="CE14" s="231">
        <v>67947</v>
      </c>
      <c r="CF14" s="231">
        <v>67532</v>
      </c>
      <c r="CG14" s="81">
        <v>67489</v>
      </c>
      <c r="CH14" s="81">
        <v>67485</v>
      </c>
      <c r="CI14" s="82">
        <v>67377</v>
      </c>
      <c r="CJ14" s="82">
        <v>67339</v>
      </c>
      <c r="CK14" s="82">
        <v>67641</v>
      </c>
      <c r="CL14" s="82">
        <v>67938</v>
      </c>
      <c r="CM14" s="82">
        <v>68020</v>
      </c>
      <c r="CN14" s="82">
        <v>68389</v>
      </c>
      <c r="CO14" s="82">
        <v>69017</v>
      </c>
      <c r="CP14" s="82">
        <v>70055</v>
      </c>
      <c r="CQ14" s="82">
        <v>70583</v>
      </c>
      <c r="CR14" s="82">
        <v>70635</v>
      </c>
      <c r="CS14" s="82">
        <v>71237</v>
      </c>
      <c r="CT14" s="82">
        <v>72008</v>
      </c>
      <c r="CU14" s="82">
        <f>'1.COBERTURA  DANE'!D14</f>
        <v>72241</v>
      </c>
      <c r="CV14" s="195">
        <f t="shared" si="2"/>
        <v>233</v>
      </c>
      <c r="CW14" s="162">
        <f t="shared" si="3"/>
        <v>0.32357515831574268</v>
      </c>
      <c r="CX14" s="195">
        <f t="shared" si="4"/>
        <v>4864</v>
      </c>
      <c r="CY14" s="162">
        <f t="shared" si="5"/>
        <v>7.2190806951927211</v>
      </c>
      <c r="DC14" s="27" t="s">
        <v>309</v>
      </c>
      <c r="DD14" s="229">
        <v>2277575</v>
      </c>
      <c r="DE14" s="200">
        <v>2300364</v>
      </c>
    </row>
    <row r="15" spans="1:109" ht="15" outlineLevel="2">
      <c r="A15" s="87">
        <v>250</v>
      </c>
      <c r="B15" s="78" t="s">
        <v>120</v>
      </c>
      <c r="C15" s="79" t="s">
        <v>17</v>
      </c>
      <c r="D15" s="80">
        <v>36877</v>
      </c>
      <c r="E15" s="81">
        <v>37069</v>
      </c>
      <c r="F15" s="81">
        <v>37163</v>
      </c>
      <c r="G15" s="81">
        <v>36900</v>
      </c>
      <c r="H15" s="81">
        <v>36883</v>
      </c>
      <c r="I15" s="81">
        <v>37219</v>
      </c>
      <c r="J15" s="81">
        <v>37049</v>
      </c>
      <c r="K15" s="81">
        <v>37128</v>
      </c>
      <c r="L15" s="81">
        <v>36898</v>
      </c>
      <c r="M15" s="81">
        <v>37207</v>
      </c>
      <c r="N15" s="81">
        <v>37033</v>
      </c>
      <c r="O15" s="82">
        <v>37380</v>
      </c>
      <c r="P15" s="80">
        <v>37648</v>
      </c>
      <c r="Q15" s="81">
        <v>37577</v>
      </c>
      <c r="R15" s="83">
        <v>37502</v>
      </c>
      <c r="S15" s="81">
        <v>37526</v>
      </c>
      <c r="T15" s="81">
        <v>38016</v>
      </c>
      <c r="U15" s="81">
        <v>38529</v>
      </c>
      <c r="V15" s="81">
        <v>38921</v>
      </c>
      <c r="W15" s="81">
        <v>38784</v>
      </c>
      <c r="X15" s="81">
        <v>38993</v>
      </c>
      <c r="Y15" s="81">
        <v>39251</v>
      </c>
      <c r="Z15" s="81">
        <v>39225</v>
      </c>
      <c r="AA15" s="82">
        <v>39492</v>
      </c>
      <c r="AB15" s="80">
        <v>38997</v>
      </c>
      <c r="AC15" s="81">
        <v>39177</v>
      </c>
      <c r="AD15" s="81">
        <v>39417</v>
      </c>
      <c r="AE15" s="81">
        <v>39904</v>
      </c>
      <c r="AF15" s="81">
        <v>39959</v>
      </c>
      <c r="AG15" s="81">
        <v>40046</v>
      </c>
      <c r="AH15" s="81">
        <v>40080</v>
      </c>
      <c r="AI15" s="81">
        <v>39607</v>
      </c>
      <c r="AJ15" s="81">
        <v>39991</v>
      </c>
      <c r="AK15" s="81">
        <v>40203</v>
      </c>
      <c r="AL15" s="81">
        <v>40096</v>
      </c>
      <c r="AM15" s="82">
        <v>40352</v>
      </c>
      <c r="AN15" s="80">
        <v>40480</v>
      </c>
      <c r="AO15" s="81">
        <v>40872</v>
      </c>
      <c r="AP15" s="81">
        <v>41429</v>
      </c>
      <c r="AQ15" s="81">
        <v>41284</v>
      </c>
      <c r="AR15" s="81">
        <v>41454</v>
      </c>
      <c r="AS15" s="81">
        <v>41908</v>
      </c>
      <c r="AT15" s="81">
        <v>42066</v>
      </c>
      <c r="AU15" s="81">
        <v>41995</v>
      </c>
      <c r="AV15" s="81">
        <v>41981</v>
      </c>
      <c r="AW15" s="81">
        <v>42554</v>
      </c>
      <c r="AX15" s="81">
        <v>42562</v>
      </c>
      <c r="AY15" s="82">
        <v>42617</v>
      </c>
      <c r="AZ15" s="80">
        <v>43199</v>
      </c>
      <c r="BA15" s="81">
        <v>43202</v>
      </c>
      <c r="BB15" s="81">
        <v>43580</v>
      </c>
      <c r="BC15" s="81">
        <v>43562</v>
      </c>
      <c r="BD15" s="81">
        <v>43649</v>
      </c>
      <c r="BE15" s="81">
        <v>43566</v>
      </c>
      <c r="BF15" s="81">
        <v>44113</v>
      </c>
      <c r="BG15" s="81">
        <v>44189</v>
      </c>
      <c r="BH15" s="81">
        <v>44242</v>
      </c>
      <c r="BI15" s="81">
        <v>44197</v>
      </c>
      <c r="BJ15" s="81">
        <v>44605</v>
      </c>
      <c r="BK15" s="84">
        <v>45067</v>
      </c>
      <c r="BL15" s="80">
        <v>45314</v>
      </c>
      <c r="BM15" s="231">
        <v>45669</v>
      </c>
      <c r="BN15" s="231">
        <v>45756</v>
      </c>
      <c r="BO15" s="231">
        <v>45927</v>
      </c>
      <c r="BP15" s="231">
        <v>46035</v>
      </c>
      <c r="BQ15" s="231">
        <v>46175</v>
      </c>
      <c r="BR15" s="231">
        <v>46320</v>
      </c>
      <c r="BS15" s="231">
        <v>46260</v>
      </c>
      <c r="BT15" s="231">
        <v>46310</v>
      </c>
      <c r="BU15" s="231">
        <v>46360</v>
      </c>
      <c r="BV15" s="231">
        <v>46535</v>
      </c>
      <c r="BW15" s="84">
        <v>46648</v>
      </c>
      <c r="BX15" s="80">
        <v>46802</v>
      </c>
      <c r="BY15" s="231">
        <v>46753</v>
      </c>
      <c r="BZ15" s="231">
        <v>46693</v>
      </c>
      <c r="CA15" s="231">
        <v>46580</v>
      </c>
      <c r="CB15" s="231">
        <v>46454</v>
      </c>
      <c r="CC15" s="231">
        <v>45654</v>
      </c>
      <c r="CD15" s="231">
        <v>45753</v>
      </c>
      <c r="CE15" s="231">
        <v>45787</v>
      </c>
      <c r="CF15" s="231">
        <v>45586</v>
      </c>
      <c r="CG15" s="81">
        <v>45572</v>
      </c>
      <c r="CH15" s="81">
        <v>45445</v>
      </c>
      <c r="CI15" s="82">
        <v>45281</v>
      </c>
      <c r="CJ15" s="82">
        <v>45181</v>
      </c>
      <c r="CK15" s="82">
        <v>45272</v>
      </c>
      <c r="CL15" s="82">
        <v>45392</v>
      </c>
      <c r="CM15" s="82">
        <v>45406</v>
      </c>
      <c r="CN15" s="82">
        <v>45476</v>
      </c>
      <c r="CO15" s="82">
        <v>45524</v>
      </c>
      <c r="CP15" s="82">
        <v>45868</v>
      </c>
      <c r="CQ15" s="82">
        <v>45994</v>
      </c>
      <c r="CR15" s="82">
        <v>46174</v>
      </c>
      <c r="CS15" s="82">
        <v>46026</v>
      </c>
      <c r="CT15" s="82">
        <v>46140</v>
      </c>
      <c r="CU15" s="82">
        <f>'1.COBERTURA  DANE'!D15</f>
        <v>46163</v>
      </c>
      <c r="CV15" s="195">
        <f t="shared" si="2"/>
        <v>23</v>
      </c>
      <c r="CW15" s="162">
        <f t="shared" si="3"/>
        <v>4.9848287819679239E-2</v>
      </c>
      <c r="CX15" s="195">
        <f t="shared" si="4"/>
        <v>882</v>
      </c>
      <c r="CY15" s="162">
        <f t="shared" si="5"/>
        <v>1.947836841059164</v>
      </c>
      <c r="DC15" s="27" t="s">
        <v>310</v>
      </c>
      <c r="DD15" s="199">
        <v>2263110</v>
      </c>
      <c r="DE15" s="200">
        <v>2317897</v>
      </c>
    </row>
    <row r="16" spans="1:109" ht="15" outlineLevel="2">
      <c r="A16" s="87">
        <v>495</v>
      </c>
      <c r="B16" s="78" t="s">
        <v>120</v>
      </c>
      <c r="C16" s="79" t="s">
        <v>87</v>
      </c>
      <c r="D16" s="80">
        <v>18611</v>
      </c>
      <c r="E16" s="81">
        <v>18864</v>
      </c>
      <c r="F16" s="81">
        <v>18913</v>
      </c>
      <c r="G16" s="81">
        <v>18765</v>
      </c>
      <c r="H16" s="81">
        <v>18666</v>
      </c>
      <c r="I16" s="81">
        <v>18839</v>
      </c>
      <c r="J16" s="81">
        <v>18809</v>
      </c>
      <c r="K16" s="81">
        <v>18763</v>
      </c>
      <c r="L16" s="81">
        <v>18984</v>
      </c>
      <c r="M16" s="81">
        <v>19052</v>
      </c>
      <c r="N16" s="81">
        <v>19099</v>
      </c>
      <c r="O16" s="82">
        <v>19511</v>
      </c>
      <c r="P16" s="80">
        <v>19522</v>
      </c>
      <c r="Q16" s="81">
        <v>19660</v>
      </c>
      <c r="R16" s="83">
        <v>19774</v>
      </c>
      <c r="S16" s="81">
        <v>19697</v>
      </c>
      <c r="T16" s="81">
        <v>19790</v>
      </c>
      <c r="U16" s="81">
        <v>19958</v>
      </c>
      <c r="V16" s="81">
        <v>20012</v>
      </c>
      <c r="W16" s="81">
        <v>20122</v>
      </c>
      <c r="X16" s="81">
        <v>20237</v>
      </c>
      <c r="Y16" s="81">
        <v>20182</v>
      </c>
      <c r="Z16" s="81">
        <v>20330</v>
      </c>
      <c r="AA16" s="82">
        <v>20365</v>
      </c>
      <c r="AB16" s="80">
        <v>20387</v>
      </c>
      <c r="AC16" s="81">
        <v>20549</v>
      </c>
      <c r="AD16" s="81">
        <v>20582</v>
      </c>
      <c r="AE16" s="81">
        <v>20640</v>
      </c>
      <c r="AF16" s="81">
        <v>20832</v>
      </c>
      <c r="AG16" s="81">
        <v>20581</v>
      </c>
      <c r="AH16" s="81">
        <v>20536</v>
      </c>
      <c r="AI16" s="81">
        <v>20663</v>
      </c>
      <c r="AJ16" s="81">
        <v>20910</v>
      </c>
      <c r="AK16" s="81">
        <v>20966</v>
      </c>
      <c r="AL16" s="81">
        <v>20856</v>
      </c>
      <c r="AM16" s="82">
        <v>21054</v>
      </c>
      <c r="AN16" s="80">
        <v>21083</v>
      </c>
      <c r="AO16" s="81">
        <v>21275</v>
      </c>
      <c r="AP16" s="81">
        <v>21582</v>
      </c>
      <c r="AQ16" s="81">
        <v>21669</v>
      </c>
      <c r="AR16" s="81">
        <v>21710</v>
      </c>
      <c r="AS16" s="81">
        <v>21892</v>
      </c>
      <c r="AT16" s="81">
        <v>21941</v>
      </c>
      <c r="AU16" s="81">
        <v>21979</v>
      </c>
      <c r="AV16" s="81">
        <v>21937</v>
      </c>
      <c r="AW16" s="81">
        <v>22006</v>
      </c>
      <c r="AX16" s="81">
        <v>22045</v>
      </c>
      <c r="AY16" s="82">
        <v>22017</v>
      </c>
      <c r="AZ16" s="80">
        <v>22246</v>
      </c>
      <c r="BA16" s="81">
        <v>22326</v>
      </c>
      <c r="BB16" s="81">
        <v>22451</v>
      </c>
      <c r="BC16" s="81">
        <v>22482</v>
      </c>
      <c r="BD16" s="81">
        <v>22516</v>
      </c>
      <c r="BE16" s="81">
        <v>22447</v>
      </c>
      <c r="BF16" s="81">
        <v>22517</v>
      </c>
      <c r="BG16" s="81">
        <v>23252</v>
      </c>
      <c r="BH16" s="81">
        <v>23635</v>
      </c>
      <c r="BI16" s="81">
        <v>22825</v>
      </c>
      <c r="BJ16" s="81">
        <v>23121</v>
      </c>
      <c r="BK16" s="84">
        <v>23274</v>
      </c>
      <c r="BL16" s="80">
        <v>23345</v>
      </c>
      <c r="BM16" s="231">
        <v>23455</v>
      </c>
      <c r="BN16" s="231">
        <v>23424</v>
      </c>
      <c r="BO16" s="231">
        <v>23436</v>
      </c>
      <c r="BP16" s="231">
        <v>23459</v>
      </c>
      <c r="BQ16" s="231">
        <v>23451</v>
      </c>
      <c r="BR16" s="231">
        <v>23483</v>
      </c>
      <c r="BS16" s="231">
        <v>23443</v>
      </c>
      <c r="BT16" s="231">
        <v>23460</v>
      </c>
      <c r="BU16" s="231">
        <v>23427</v>
      </c>
      <c r="BV16" s="231">
        <v>23518</v>
      </c>
      <c r="BW16" s="84">
        <v>23554</v>
      </c>
      <c r="BX16" s="80">
        <v>23603</v>
      </c>
      <c r="BY16" s="231">
        <v>23593</v>
      </c>
      <c r="BZ16" s="231">
        <v>23634</v>
      </c>
      <c r="CA16" s="231">
        <v>23649</v>
      </c>
      <c r="CB16" s="231">
        <v>23466</v>
      </c>
      <c r="CC16" s="231">
        <v>23137</v>
      </c>
      <c r="CD16" s="231">
        <v>23218</v>
      </c>
      <c r="CE16" s="231">
        <v>23241</v>
      </c>
      <c r="CF16" s="231">
        <v>23183</v>
      </c>
      <c r="CG16" s="81">
        <v>23194</v>
      </c>
      <c r="CH16" s="81">
        <v>23144</v>
      </c>
      <c r="CI16" s="82">
        <v>23106</v>
      </c>
      <c r="CJ16" s="82">
        <v>23052</v>
      </c>
      <c r="CK16" s="82">
        <v>23099</v>
      </c>
      <c r="CL16" s="82">
        <v>23204</v>
      </c>
      <c r="CM16" s="82">
        <v>23227</v>
      </c>
      <c r="CN16" s="82">
        <v>23245</v>
      </c>
      <c r="CO16" s="82">
        <v>23262</v>
      </c>
      <c r="CP16" s="82">
        <v>23225</v>
      </c>
      <c r="CQ16" s="82">
        <v>23458</v>
      </c>
      <c r="CR16" s="82">
        <v>23475</v>
      </c>
      <c r="CS16" s="82">
        <v>23395</v>
      </c>
      <c r="CT16" s="82">
        <v>23399</v>
      </c>
      <c r="CU16" s="82">
        <f>'1.COBERTURA  DANE'!D16</f>
        <v>23366</v>
      </c>
      <c r="CV16" s="195">
        <f t="shared" si="2"/>
        <v>-33</v>
      </c>
      <c r="CW16" s="162">
        <f t="shared" si="3"/>
        <v>-0.14103166802000086</v>
      </c>
      <c r="CX16" s="195">
        <f t="shared" si="4"/>
        <v>260</v>
      </c>
      <c r="CY16" s="162">
        <f t="shared" si="5"/>
        <v>1.1252488531117459</v>
      </c>
      <c r="DC16" s="27" t="s">
        <v>311</v>
      </c>
      <c r="DD16" s="199">
        <v>2253831</v>
      </c>
      <c r="DE16" s="200">
        <v>2329926</v>
      </c>
    </row>
    <row r="17" spans="1:112" ht="15" outlineLevel="2">
      <c r="A17" s="87">
        <v>790</v>
      </c>
      <c r="B17" s="78" t="s">
        <v>120</v>
      </c>
      <c r="C17" s="79" t="s">
        <v>99</v>
      </c>
      <c r="D17" s="80">
        <v>31940</v>
      </c>
      <c r="E17" s="81">
        <v>31780</v>
      </c>
      <c r="F17" s="81">
        <v>31712</v>
      </c>
      <c r="G17" s="81">
        <v>31431</v>
      </c>
      <c r="H17" s="81">
        <v>31314</v>
      </c>
      <c r="I17" s="81">
        <v>31554</v>
      </c>
      <c r="J17" s="81">
        <v>31451</v>
      </c>
      <c r="K17" s="81">
        <v>31396</v>
      </c>
      <c r="L17" s="81">
        <v>31336</v>
      </c>
      <c r="M17" s="81">
        <v>31839</v>
      </c>
      <c r="N17" s="81">
        <v>31688</v>
      </c>
      <c r="O17" s="82">
        <v>32165</v>
      </c>
      <c r="P17" s="80">
        <v>32012</v>
      </c>
      <c r="Q17" s="81">
        <v>32199</v>
      </c>
      <c r="R17" s="83">
        <v>31651</v>
      </c>
      <c r="S17" s="81">
        <v>31018</v>
      </c>
      <c r="T17" s="81">
        <v>31116</v>
      </c>
      <c r="U17" s="81">
        <v>31179</v>
      </c>
      <c r="V17" s="81">
        <v>31602</v>
      </c>
      <c r="W17" s="81">
        <v>31648</v>
      </c>
      <c r="X17" s="81">
        <v>31602</v>
      </c>
      <c r="Y17" s="81">
        <v>31518</v>
      </c>
      <c r="Z17" s="81">
        <v>31507</v>
      </c>
      <c r="AA17" s="82">
        <v>31448</v>
      </c>
      <c r="AB17" s="80">
        <v>31434</v>
      </c>
      <c r="AC17" s="81">
        <v>31381</v>
      </c>
      <c r="AD17" s="81">
        <v>31270</v>
      </c>
      <c r="AE17" s="81">
        <v>31232</v>
      </c>
      <c r="AF17" s="81">
        <v>31108</v>
      </c>
      <c r="AG17" s="81">
        <v>31007</v>
      </c>
      <c r="AH17" s="81">
        <v>31046</v>
      </c>
      <c r="AI17" s="81">
        <v>30846</v>
      </c>
      <c r="AJ17" s="81">
        <v>31190</v>
      </c>
      <c r="AK17" s="81">
        <v>31355</v>
      </c>
      <c r="AL17" s="81">
        <v>31311</v>
      </c>
      <c r="AM17" s="82">
        <v>31293</v>
      </c>
      <c r="AN17" s="80">
        <v>31313</v>
      </c>
      <c r="AO17" s="81">
        <v>31230</v>
      </c>
      <c r="AP17" s="81">
        <v>31553</v>
      </c>
      <c r="AQ17" s="81">
        <v>31429</v>
      </c>
      <c r="AR17" s="81">
        <v>31571</v>
      </c>
      <c r="AS17" s="81">
        <v>31643</v>
      </c>
      <c r="AT17" s="81">
        <v>31662</v>
      </c>
      <c r="AU17" s="81">
        <v>31623</v>
      </c>
      <c r="AV17" s="81">
        <v>31476</v>
      </c>
      <c r="AW17" s="81">
        <v>31515</v>
      </c>
      <c r="AX17" s="81">
        <v>31549</v>
      </c>
      <c r="AY17" s="82">
        <v>31621</v>
      </c>
      <c r="AZ17" s="80">
        <v>32002</v>
      </c>
      <c r="BA17" s="81">
        <v>32038</v>
      </c>
      <c r="BB17" s="81">
        <v>32178</v>
      </c>
      <c r="BC17" s="81">
        <v>32073</v>
      </c>
      <c r="BD17" s="81">
        <v>31981</v>
      </c>
      <c r="BE17" s="81">
        <v>31703</v>
      </c>
      <c r="BF17" s="81">
        <v>31952</v>
      </c>
      <c r="BG17" s="81">
        <v>31826</v>
      </c>
      <c r="BH17" s="81">
        <v>31785</v>
      </c>
      <c r="BI17" s="81">
        <v>31582</v>
      </c>
      <c r="BJ17" s="81">
        <v>31649</v>
      </c>
      <c r="BK17" s="84">
        <v>31875</v>
      </c>
      <c r="BL17" s="80">
        <v>31916</v>
      </c>
      <c r="BM17" s="231">
        <v>31964</v>
      </c>
      <c r="BN17" s="231">
        <v>31878</v>
      </c>
      <c r="BO17" s="231">
        <v>31951</v>
      </c>
      <c r="BP17" s="231">
        <v>31960</v>
      </c>
      <c r="BQ17" s="231">
        <v>31931</v>
      </c>
      <c r="BR17" s="231">
        <v>31895</v>
      </c>
      <c r="BS17" s="231">
        <v>31753</v>
      </c>
      <c r="BT17" s="231">
        <v>31741</v>
      </c>
      <c r="BU17" s="231">
        <v>31706</v>
      </c>
      <c r="BV17" s="231">
        <v>31737</v>
      </c>
      <c r="BW17" s="84">
        <v>31857</v>
      </c>
      <c r="BX17" s="80">
        <v>31865</v>
      </c>
      <c r="BY17" s="231">
        <v>31744</v>
      </c>
      <c r="BZ17" s="231">
        <v>31643</v>
      </c>
      <c r="CA17" s="231">
        <v>31538</v>
      </c>
      <c r="CB17" s="231">
        <v>31515</v>
      </c>
      <c r="CC17" s="231">
        <v>30929</v>
      </c>
      <c r="CD17" s="231">
        <v>31014</v>
      </c>
      <c r="CE17" s="231">
        <v>31115</v>
      </c>
      <c r="CF17" s="231">
        <v>30977</v>
      </c>
      <c r="CG17" s="81">
        <v>31008</v>
      </c>
      <c r="CH17" s="81">
        <v>30975</v>
      </c>
      <c r="CI17" s="82">
        <v>30896</v>
      </c>
      <c r="CJ17" s="82">
        <v>30802</v>
      </c>
      <c r="CK17" s="82">
        <v>30831</v>
      </c>
      <c r="CL17" s="82">
        <v>30781</v>
      </c>
      <c r="CM17" s="82">
        <v>30694</v>
      </c>
      <c r="CN17" s="82">
        <v>30789</v>
      </c>
      <c r="CO17" s="82">
        <v>30865</v>
      </c>
      <c r="CP17" s="82">
        <v>31144</v>
      </c>
      <c r="CQ17" s="82">
        <v>31269</v>
      </c>
      <c r="CR17" s="82">
        <v>31320</v>
      </c>
      <c r="CS17" s="82">
        <v>31262</v>
      </c>
      <c r="CT17" s="82">
        <v>31216</v>
      </c>
      <c r="CU17" s="82">
        <f>'1.COBERTURA  DANE'!D17</f>
        <v>31118</v>
      </c>
      <c r="CV17" s="195">
        <f t="shared" si="2"/>
        <v>-98</v>
      </c>
      <c r="CW17" s="162">
        <f t="shared" si="3"/>
        <v>-0.31394156842644799</v>
      </c>
      <c r="CX17" s="195">
        <f t="shared" si="4"/>
        <v>222</v>
      </c>
      <c r="CY17" s="162">
        <f t="shared" si="5"/>
        <v>0.71853961677887102</v>
      </c>
      <c r="DC17" s="49" t="s">
        <v>312</v>
      </c>
      <c r="DD17" s="200">
        <v>2241894</v>
      </c>
      <c r="DE17" s="200">
        <f>CU4</f>
        <v>2336079</v>
      </c>
    </row>
    <row r="18" spans="1:112" ht="15" outlineLevel="2">
      <c r="A18" s="87">
        <v>895</v>
      </c>
      <c r="B18" s="78" t="s">
        <v>120</v>
      </c>
      <c r="C18" s="79" t="s">
        <v>121</v>
      </c>
      <c r="D18" s="80">
        <v>19759</v>
      </c>
      <c r="E18" s="81">
        <v>19809</v>
      </c>
      <c r="F18" s="81">
        <v>19745</v>
      </c>
      <c r="G18" s="81">
        <v>19757</v>
      </c>
      <c r="H18" s="81">
        <v>19753</v>
      </c>
      <c r="I18" s="81">
        <v>19856</v>
      </c>
      <c r="J18" s="81">
        <v>19756</v>
      </c>
      <c r="K18" s="81">
        <v>19804</v>
      </c>
      <c r="L18" s="81">
        <v>19659</v>
      </c>
      <c r="M18" s="81">
        <v>19604</v>
      </c>
      <c r="N18" s="81">
        <v>19359</v>
      </c>
      <c r="O18" s="82">
        <v>19996</v>
      </c>
      <c r="P18" s="80">
        <v>20015</v>
      </c>
      <c r="Q18" s="81">
        <v>19812</v>
      </c>
      <c r="R18" s="83">
        <v>19779</v>
      </c>
      <c r="S18" s="81">
        <v>19935</v>
      </c>
      <c r="T18" s="81">
        <v>19891</v>
      </c>
      <c r="U18" s="81">
        <v>20277</v>
      </c>
      <c r="V18" s="81">
        <v>20454</v>
      </c>
      <c r="W18" s="81">
        <v>20352</v>
      </c>
      <c r="X18" s="81">
        <v>20573</v>
      </c>
      <c r="Y18" s="81">
        <v>20683</v>
      </c>
      <c r="Z18" s="81">
        <v>20769</v>
      </c>
      <c r="AA18" s="82">
        <v>20872</v>
      </c>
      <c r="AB18" s="80">
        <v>20990</v>
      </c>
      <c r="AC18" s="81">
        <v>21130</v>
      </c>
      <c r="AD18" s="81">
        <v>21135</v>
      </c>
      <c r="AE18" s="81">
        <v>21119</v>
      </c>
      <c r="AF18" s="81">
        <v>21158</v>
      </c>
      <c r="AG18" s="81">
        <v>21032</v>
      </c>
      <c r="AH18" s="81">
        <v>21000</v>
      </c>
      <c r="AI18" s="81">
        <v>20865</v>
      </c>
      <c r="AJ18" s="81">
        <v>21122</v>
      </c>
      <c r="AK18" s="81">
        <v>21297</v>
      </c>
      <c r="AL18" s="81">
        <v>21226</v>
      </c>
      <c r="AM18" s="82">
        <v>21283</v>
      </c>
      <c r="AN18" s="80">
        <v>21304</v>
      </c>
      <c r="AO18" s="81">
        <v>21323</v>
      </c>
      <c r="AP18" s="81">
        <v>21501</v>
      </c>
      <c r="AQ18" s="81">
        <v>21383</v>
      </c>
      <c r="AR18" s="81">
        <v>21472</v>
      </c>
      <c r="AS18" s="81">
        <v>21693</v>
      </c>
      <c r="AT18" s="81">
        <v>21658</v>
      </c>
      <c r="AU18" s="81">
        <v>21732</v>
      </c>
      <c r="AV18" s="81">
        <v>21600</v>
      </c>
      <c r="AW18" s="81">
        <v>21718</v>
      </c>
      <c r="AX18" s="81">
        <v>21646</v>
      </c>
      <c r="AY18" s="82">
        <v>21726</v>
      </c>
      <c r="AZ18" s="80">
        <v>22056</v>
      </c>
      <c r="BA18" s="81">
        <v>22065</v>
      </c>
      <c r="BB18" s="81">
        <v>22242</v>
      </c>
      <c r="BC18" s="81">
        <v>22280</v>
      </c>
      <c r="BD18" s="81">
        <v>22291</v>
      </c>
      <c r="BE18" s="81">
        <v>22235</v>
      </c>
      <c r="BF18" s="81">
        <v>22422</v>
      </c>
      <c r="BG18" s="81">
        <v>22362</v>
      </c>
      <c r="BH18" s="81">
        <v>22288</v>
      </c>
      <c r="BI18" s="81">
        <v>22222</v>
      </c>
      <c r="BJ18" s="81">
        <v>22385</v>
      </c>
      <c r="BK18" s="84">
        <v>22596</v>
      </c>
      <c r="BL18" s="80">
        <v>22648</v>
      </c>
      <c r="BM18" s="231">
        <v>22788</v>
      </c>
      <c r="BN18" s="231">
        <v>22834</v>
      </c>
      <c r="BO18" s="231">
        <v>22894</v>
      </c>
      <c r="BP18" s="231">
        <v>22927</v>
      </c>
      <c r="BQ18" s="231">
        <v>22969</v>
      </c>
      <c r="BR18" s="231">
        <v>22987</v>
      </c>
      <c r="BS18" s="231">
        <v>22985</v>
      </c>
      <c r="BT18" s="231">
        <v>23031</v>
      </c>
      <c r="BU18" s="231">
        <v>23070</v>
      </c>
      <c r="BV18" s="231">
        <v>23132</v>
      </c>
      <c r="BW18" s="84">
        <v>23140</v>
      </c>
      <c r="BX18" s="80">
        <v>23173</v>
      </c>
      <c r="BY18" s="231">
        <v>23052</v>
      </c>
      <c r="BZ18" s="231">
        <v>23049</v>
      </c>
      <c r="CA18" s="231">
        <v>23001</v>
      </c>
      <c r="CB18" s="231">
        <v>22986</v>
      </c>
      <c r="CC18" s="231">
        <v>22694</v>
      </c>
      <c r="CD18" s="231">
        <v>22796</v>
      </c>
      <c r="CE18" s="231">
        <v>22814</v>
      </c>
      <c r="CF18" s="231">
        <v>22710</v>
      </c>
      <c r="CG18" s="81">
        <v>22698</v>
      </c>
      <c r="CH18" s="81">
        <v>22642</v>
      </c>
      <c r="CI18" s="82">
        <v>22586</v>
      </c>
      <c r="CJ18" s="82">
        <v>22516</v>
      </c>
      <c r="CK18" s="82">
        <v>22518</v>
      </c>
      <c r="CL18" s="82">
        <v>22471</v>
      </c>
      <c r="CM18" s="82">
        <v>22341</v>
      </c>
      <c r="CN18" s="82">
        <v>22347</v>
      </c>
      <c r="CO18" s="82">
        <v>22380</v>
      </c>
      <c r="CP18" s="82">
        <v>22533</v>
      </c>
      <c r="CQ18" s="82">
        <v>22639</v>
      </c>
      <c r="CR18" s="82">
        <v>22650</v>
      </c>
      <c r="CS18" s="82">
        <v>22620</v>
      </c>
      <c r="CT18" s="82">
        <v>22597</v>
      </c>
      <c r="CU18" s="82">
        <f>'1.COBERTURA  DANE'!D18</f>
        <v>22668</v>
      </c>
      <c r="CV18" s="195">
        <f t="shared" si="2"/>
        <v>71</v>
      </c>
      <c r="CW18" s="162">
        <f t="shared" si="3"/>
        <v>0.31420100013276098</v>
      </c>
      <c r="CX18" s="195">
        <f t="shared" si="4"/>
        <v>82</v>
      </c>
      <c r="CY18" s="162">
        <f t="shared" si="5"/>
        <v>0.36305676082529004</v>
      </c>
    </row>
    <row r="19" spans="1:112" s="13" customFormat="1" ht="15" outlineLevel="1">
      <c r="A19" s="71" t="s">
        <v>149</v>
      </c>
      <c r="B19" s="66"/>
      <c r="C19" s="72" t="s">
        <v>334</v>
      </c>
      <c r="D19" s="73">
        <f t="shared" ref="D19:AH19" si="7">SUBTOTAL(9,D20:D30)</f>
        <v>328512</v>
      </c>
      <c r="E19" s="74">
        <f t="shared" si="7"/>
        <v>330271</v>
      </c>
      <c r="F19" s="74">
        <f t="shared" si="7"/>
        <v>330450</v>
      </c>
      <c r="G19" s="74">
        <f t="shared" si="7"/>
        <v>328977</v>
      </c>
      <c r="H19" s="74">
        <f t="shared" si="7"/>
        <v>328856</v>
      </c>
      <c r="I19" s="74">
        <f t="shared" si="7"/>
        <v>329583</v>
      </c>
      <c r="J19" s="74">
        <f t="shared" si="7"/>
        <v>326232</v>
      </c>
      <c r="K19" s="74">
        <f t="shared" si="7"/>
        <v>328828</v>
      </c>
      <c r="L19" s="74">
        <f t="shared" si="7"/>
        <v>324214</v>
      </c>
      <c r="M19" s="74">
        <f t="shared" si="7"/>
        <v>322932</v>
      </c>
      <c r="N19" s="74">
        <f t="shared" si="7"/>
        <v>322849</v>
      </c>
      <c r="O19" s="75">
        <f t="shared" si="7"/>
        <v>325430</v>
      </c>
      <c r="P19" s="73">
        <f t="shared" si="7"/>
        <v>324961</v>
      </c>
      <c r="Q19" s="74">
        <f t="shared" si="7"/>
        <v>330540</v>
      </c>
      <c r="R19" s="76">
        <f t="shared" si="7"/>
        <v>333325</v>
      </c>
      <c r="S19" s="74">
        <f t="shared" si="7"/>
        <v>309826</v>
      </c>
      <c r="T19" s="74">
        <f t="shared" si="7"/>
        <v>331933</v>
      </c>
      <c r="U19" s="74">
        <f t="shared" si="7"/>
        <v>336373</v>
      </c>
      <c r="V19" s="74">
        <f t="shared" si="7"/>
        <v>340660</v>
      </c>
      <c r="W19" s="74">
        <f t="shared" si="7"/>
        <v>344976</v>
      </c>
      <c r="X19" s="74">
        <f t="shared" si="7"/>
        <v>345741</v>
      </c>
      <c r="Y19" s="74">
        <f t="shared" si="7"/>
        <v>350453</v>
      </c>
      <c r="Z19" s="74">
        <f t="shared" si="7"/>
        <v>350933</v>
      </c>
      <c r="AA19" s="75">
        <f t="shared" si="7"/>
        <v>350407</v>
      </c>
      <c r="AB19" s="73">
        <f t="shared" si="7"/>
        <v>348933</v>
      </c>
      <c r="AC19" s="74">
        <f t="shared" si="7"/>
        <v>350803</v>
      </c>
      <c r="AD19" s="74">
        <f t="shared" si="7"/>
        <v>350653</v>
      </c>
      <c r="AE19" s="74">
        <f t="shared" si="7"/>
        <v>351191</v>
      </c>
      <c r="AF19" s="74">
        <f t="shared" si="7"/>
        <v>351935</v>
      </c>
      <c r="AG19" s="74">
        <f t="shared" si="7"/>
        <v>347300</v>
      </c>
      <c r="AH19" s="74">
        <f t="shared" si="7"/>
        <v>348410</v>
      </c>
      <c r="AI19" s="74">
        <v>348143</v>
      </c>
      <c r="AJ19" s="74">
        <v>347443</v>
      </c>
      <c r="AK19" s="74">
        <v>347989</v>
      </c>
      <c r="AL19" s="74">
        <v>346745</v>
      </c>
      <c r="AM19" s="75">
        <v>347751</v>
      </c>
      <c r="AN19" s="73">
        <v>347437</v>
      </c>
      <c r="AO19" s="74">
        <f>SUM(AO20:AO30)</f>
        <v>347601</v>
      </c>
      <c r="AP19" s="74">
        <f>SUM(AP20:AP30)</f>
        <v>348802</v>
      </c>
      <c r="AQ19" s="74">
        <f>SUM(AQ20:AQ30)</f>
        <v>348361</v>
      </c>
      <c r="AR19" s="74">
        <f>SUM(AR20:AR30)</f>
        <v>353716</v>
      </c>
      <c r="AS19" s="74">
        <v>356260</v>
      </c>
      <c r="AT19" s="74">
        <v>357865</v>
      </c>
      <c r="AU19" s="74">
        <v>358783</v>
      </c>
      <c r="AV19" s="74">
        <v>355153</v>
      </c>
      <c r="AW19" s="74">
        <v>356397</v>
      </c>
      <c r="AX19" s="74">
        <v>356537</v>
      </c>
      <c r="AY19" s="75">
        <v>357208</v>
      </c>
      <c r="AZ19" s="73">
        <v>358546</v>
      </c>
      <c r="BA19" s="74">
        <v>360288</v>
      </c>
      <c r="BB19" s="74">
        <v>359409</v>
      </c>
      <c r="BC19" s="74">
        <v>359629</v>
      </c>
      <c r="BD19" s="74">
        <v>361049</v>
      </c>
      <c r="BE19" s="74">
        <v>358635</v>
      </c>
      <c r="BF19" s="74">
        <v>360350</v>
      </c>
      <c r="BG19" s="74">
        <v>358629</v>
      </c>
      <c r="BH19" s="74">
        <v>366071</v>
      </c>
      <c r="BI19" s="74">
        <v>364156</v>
      </c>
      <c r="BJ19" s="74">
        <v>366281</v>
      </c>
      <c r="BK19" s="77">
        <v>373117</v>
      </c>
      <c r="BL19" s="73">
        <v>374199</v>
      </c>
      <c r="BM19" s="230">
        <v>376751</v>
      </c>
      <c r="BN19" s="230">
        <v>377201</v>
      </c>
      <c r="BO19" s="230">
        <v>377378</v>
      </c>
      <c r="BP19" s="230">
        <v>378183</v>
      </c>
      <c r="BQ19" s="230">
        <v>376888</v>
      </c>
      <c r="BR19" s="230">
        <v>370686</v>
      </c>
      <c r="BS19" s="230">
        <v>364845</v>
      </c>
      <c r="BT19" s="230">
        <v>363294</v>
      </c>
      <c r="BU19" s="230">
        <v>363332</v>
      </c>
      <c r="BV19" s="230">
        <v>362873</v>
      </c>
      <c r="BW19" s="77">
        <v>364182</v>
      </c>
      <c r="BX19" s="73">
        <v>364700</v>
      </c>
      <c r="BY19" s="230">
        <v>362873</v>
      </c>
      <c r="BZ19" s="230">
        <v>358926</v>
      </c>
      <c r="CA19" s="230">
        <v>355938</v>
      </c>
      <c r="CB19" s="230">
        <v>354569</v>
      </c>
      <c r="CC19" s="230">
        <v>350211</v>
      </c>
      <c r="CD19" s="230">
        <v>345240</v>
      </c>
      <c r="CE19" s="230">
        <v>344931</v>
      </c>
      <c r="CF19" s="230">
        <v>344905</v>
      </c>
      <c r="CG19" s="74">
        <v>344857</v>
      </c>
      <c r="CH19" s="74">
        <v>344849</v>
      </c>
      <c r="CI19" s="75">
        <v>344724</v>
      </c>
      <c r="CJ19" s="75">
        <v>343917</v>
      </c>
      <c r="CK19" s="75">
        <v>345267</v>
      </c>
      <c r="CL19" s="75">
        <v>343825</v>
      </c>
      <c r="CM19" s="75">
        <v>343830</v>
      </c>
      <c r="CN19" s="75">
        <v>343999</v>
      </c>
      <c r="CO19" s="75">
        <v>346684</v>
      </c>
      <c r="CP19" s="75">
        <v>349403</v>
      </c>
      <c r="CQ19" s="75">
        <v>349661</v>
      </c>
      <c r="CR19" s="75">
        <v>349992</v>
      </c>
      <c r="CS19" s="75">
        <v>351486</v>
      </c>
      <c r="CT19" s="75">
        <v>353692</v>
      </c>
      <c r="CU19" s="75">
        <f>'1.COBERTURA  DANE'!D19</f>
        <v>354910</v>
      </c>
      <c r="CV19" s="195">
        <f t="shared" si="2"/>
        <v>1218</v>
      </c>
      <c r="CW19" s="162">
        <f t="shared" si="3"/>
        <v>0.34436741571763008</v>
      </c>
      <c r="CX19" s="195">
        <f t="shared" si="4"/>
        <v>10186</v>
      </c>
      <c r="CY19" s="162">
        <f t="shared" si="5"/>
        <v>2.9548276302201182</v>
      </c>
    </row>
    <row r="20" spans="1:112" ht="15" outlineLevel="2">
      <c r="A20" s="87">
        <v>45</v>
      </c>
      <c r="B20" s="78" t="s">
        <v>148</v>
      </c>
      <c r="C20" s="79" t="s">
        <v>8</v>
      </c>
      <c r="D20" s="80">
        <v>55003</v>
      </c>
      <c r="E20" s="81">
        <v>55241</v>
      </c>
      <c r="F20" s="81">
        <v>55023</v>
      </c>
      <c r="G20" s="81">
        <v>54978</v>
      </c>
      <c r="H20" s="81">
        <v>54442</v>
      </c>
      <c r="I20" s="81">
        <v>54737</v>
      </c>
      <c r="J20" s="81">
        <v>53566</v>
      </c>
      <c r="K20" s="81">
        <v>54571</v>
      </c>
      <c r="L20" s="81">
        <v>52761</v>
      </c>
      <c r="M20" s="81">
        <v>51739</v>
      </c>
      <c r="N20" s="81">
        <v>51567</v>
      </c>
      <c r="O20" s="82">
        <v>51697</v>
      </c>
      <c r="P20" s="80">
        <v>51449</v>
      </c>
      <c r="Q20" s="81">
        <v>51131</v>
      </c>
      <c r="R20" s="83">
        <v>51111</v>
      </c>
      <c r="S20" s="81">
        <v>45207</v>
      </c>
      <c r="T20" s="81">
        <v>51161</v>
      </c>
      <c r="U20" s="81">
        <v>51443</v>
      </c>
      <c r="V20" s="81">
        <v>52197</v>
      </c>
      <c r="W20" s="81">
        <v>53128</v>
      </c>
      <c r="X20" s="81">
        <v>53053</v>
      </c>
      <c r="Y20" s="81">
        <v>53454</v>
      </c>
      <c r="Z20" s="81">
        <v>53412</v>
      </c>
      <c r="AA20" s="82">
        <v>52887</v>
      </c>
      <c r="AB20" s="80">
        <v>52834</v>
      </c>
      <c r="AC20" s="81">
        <v>52792</v>
      </c>
      <c r="AD20" s="81">
        <v>52568</v>
      </c>
      <c r="AE20" s="81">
        <v>52620</v>
      </c>
      <c r="AF20" s="81">
        <v>52617</v>
      </c>
      <c r="AG20" s="81">
        <v>51006</v>
      </c>
      <c r="AH20" s="81">
        <v>51027</v>
      </c>
      <c r="AI20" s="81">
        <v>51177</v>
      </c>
      <c r="AJ20" s="81">
        <v>51021</v>
      </c>
      <c r="AK20" s="81">
        <v>51334</v>
      </c>
      <c r="AL20" s="81">
        <v>51401</v>
      </c>
      <c r="AM20" s="82">
        <v>52380</v>
      </c>
      <c r="AN20" s="80">
        <v>52093</v>
      </c>
      <c r="AO20" s="81">
        <v>52100</v>
      </c>
      <c r="AP20" s="81">
        <v>52237</v>
      </c>
      <c r="AQ20" s="81">
        <v>52024</v>
      </c>
      <c r="AR20" s="81">
        <v>54139</v>
      </c>
      <c r="AS20" s="81">
        <v>54315</v>
      </c>
      <c r="AT20" s="81">
        <v>54648</v>
      </c>
      <c r="AU20" s="81">
        <v>54960</v>
      </c>
      <c r="AV20" s="81">
        <v>54154</v>
      </c>
      <c r="AW20" s="81">
        <v>54374</v>
      </c>
      <c r="AX20" s="81">
        <v>54256</v>
      </c>
      <c r="AY20" s="82">
        <v>54140</v>
      </c>
      <c r="AZ20" s="80">
        <v>54464</v>
      </c>
      <c r="BA20" s="81">
        <v>55052</v>
      </c>
      <c r="BB20" s="81">
        <v>54521</v>
      </c>
      <c r="BC20" s="81">
        <v>54313</v>
      </c>
      <c r="BD20" s="81">
        <v>54178</v>
      </c>
      <c r="BE20" s="81">
        <v>53284</v>
      </c>
      <c r="BF20" s="81">
        <v>53223</v>
      </c>
      <c r="BG20" s="81">
        <v>52559</v>
      </c>
      <c r="BH20" s="81">
        <v>52979</v>
      </c>
      <c r="BI20" s="81">
        <v>52257</v>
      </c>
      <c r="BJ20" s="81">
        <v>53151</v>
      </c>
      <c r="BK20" s="84">
        <v>53867</v>
      </c>
      <c r="BL20" s="80">
        <v>54061</v>
      </c>
      <c r="BM20" s="231">
        <v>54737</v>
      </c>
      <c r="BN20" s="231">
        <v>54825</v>
      </c>
      <c r="BO20" s="231">
        <v>54808</v>
      </c>
      <c r="BP20" s="231">
        <v>55072</v>
      </c>
      <c r="BQ20" s="231">
        <v>54966</v>
      </c>
      <c r="BR20" s="231">
        <v>53273</v>
      </c>
      <c r="BS20" s="231">
        <v>52486</v>
      </c>
      <c r="BT20" s="231">
        <v>52325</v>
      </c>
      <c r="BU20" s="231">
        <v>52354</v>
      </c>
      <c r="BV20" s="231">
        <v>52343</v>
      </c>
      <c r="BW20" s="84">
        <v>52758</v>
      </c>
      <c r="BX20" s="80">
        <v>52319</v>
      </c>
      <c r="BY20" s="231">
        <v>51702</v>
      </c>
      <c r="BZ20" s="231">
        <v>50447</v>
      </c>
      <c r="CA20" s="231">
        <v>49556</v>
      </c>
      <c r="CB20" s="231">
        <v>49160</v>
      </c>
      <c r="CC20" s="231">
        <v>48279</v>
      </c>
      <c r="CD20" s="231">
        <v>47667</v>
      </c>
      <c r="CE20" s="231">
        <v>47516</v>
      </c>
      <c r="CF20" s="231">
        <v>47104</v>
      </c>
      <c r="CG20" s="81">
        <v>47122</v>
      </c>
      <c r="CH20" s="81">
        <v>47193</v>
      </c>
      <c r="CI20" s="82">
        <v>47085</v>
      </c>
      <c r="CJ20" s="82">
        <v>46802</v>
      </c>
      <c r="CK20" s="82">
        <v>47172</v>
      </c>
      <c r="CL20" s="82">
        <v>46912</v>
      </c>
      <c r="CM20" s="82">
        <v>46813</v>
      </c>
      <c r="CN20" s="82">
        <v>46809</v>
      </c>
      <c r="CO20" s="82">
        <v>48106</v>
      </c>
      <c r="CP20" s="82">
        <v>48713</v>
      </c>
      <c r="CQ20" s="82">
        <v>48772</v>
      </c>
      <c r="CR20" s="82">
        <v>48501</v>
      </c>
      <c r="CS20" s="82">
        <v>49132</v>
      </c>
      <c r="CT20" s="82">
        <v>49512</v>
      </c>
      <c r="CU20" s="82">
        <f>'1.COBERTURA  DANE'!D20</f>
        <v>49844</v>
      </c>
      <c r="CV20" s="195">
        <f t="shared" si="2"/>
        <v>332</v>
      </c>
      <c r="CW20" s="162">
        <f t="shared" si="3"/>
        <v>0.67054451446114072</v>
      </c>
      <c r="CX20" s="195">
        <f t="shared" si="4"/>
        <v>2759</v>
      </c>
      <c r="CY20" s="162">
        <f t="shared" si="5"/>
        <v>5.8596155888287145</v>
      </c>
    </row>
    <row r="21" spans="1:112" ht="15" outlineLevel="2">
      <c r="A21" s="87">
        <v>51</v>
      </c>
      <c r="B21" s="78" t="s">
        <v>148</v>
      </c>
      <c r="C21" s="79" t="s">
        <v>68</v>
      </c>
      <c r="D21" s="80">
        <v>23644</v>
      </c>
      <c r="E21" s="81">
        <v>23633</v>
      </c>
      <c r="F21" s="81">
        <v>23714</v>
      </c>
      <c r="G21" s="81">
        <v>23697</v>
      </c>
      <c r="H21" s="81">
        <v>23654</v>
      </c>
      <c r="I21" s="81">
        <v>23654</v>
      </c>
      <c r="J21" s="81">
        <v>23510</v>
      </c>
      <c r="K21" s="81">
        <v>23661</v>
      </c>
      <c r="L21" s="81">
        <v>23410</v>
      </c>
      <c r="M21" s="81">
        <v>23392</v>
      </c>
      <c r="N21" s="81">
        <v>23420</v>
      </c>
      <c r="O21" s="82">
        <v>24004</v>
      </c>
      <c r="P21" s="80">
        <v>23941</v>
      </c>
      <c r="Q21" s="81">
        <v>24051</v>
      </c>
      <c r="R21" s="83">
        <v>24036</v>
      </c>
      <c r="S21" s="81">
        <v>23137</v>
      </c>
      <c r="T21" s="81">
        <v>24299</v>
      </c>
      <c r="U21" s="81">
        <v>24457</v>
      </c>
      <c r="V21" s="81">
        <v>24622</v>
      </c>
      <c r="W21" s="81">
        <v>24855</v>
      </c>
      <c r="X21" s="81">
        <v>24800</v>
      </c>
      <c r="Y21" s="81">
        <v>25033</v>
      </c>
      <c r="Z21" s="81">
        <v>25041</v>
      </c>
      <c r="AA21" s="82">
        <v>24954</v>
      </c>
      <c r="AB21" s="80">
        <v>24897</v>
      </c>
      <c r="AC21" s="81">
        <v>24870</v>
      </c>
      <c r="AD21" s="81">
        <v>24885</v>
      </c>
      <c r="AE21" s="81">
        <v>24894</v>
      </c>
      <c r="AF21" s="81">
        <v>24779</v>
      </c>
      <c r="AG21" s="81">
        <v>24917</v>
      </c>
      <c r="AH21" s="81">
        <v>24842</v>
      </c>
      <c r="AI21" s="81">
        <v>24812</v>
      </c>
      <c r="AJ21" s="81">
        <v>24564</v>
      </c>
      <c r="AK21" s="81">
        <v>24309</v>
      </c>
      <c r="AL21" s="81">
        <v>24294</v>
      </c>
      <c r="AM21" s="82">
        <v>24540</v>
      </c>
      <c r="AN21" s="80">
        <v>24699</v>
      </c>
      <c r="AO21" s="81">
        <v>24777</v>
      </c>
      <c r="AP21" s="81">
        <v>24868</v>
      </c>
      <c r="AQ21" s="81">
        <v>25052</v>
      </c>
      <c r="AR21" s="81">
        <v>25719</v>
      </c>
      <c r="AS21" s="81">
        <v>25833</v>
      </c>
      <c r="AT21" s="81">
        <v>25857</v>
      </c>
      <c r="AU21" s="81">
        <v>25871</v>
      </c>
      <c r="AV21" s="81">
        <v>25699</v>
      </c>
      <c r="AW21" s="81">
        <v>26066</v>
      </c>
      <c r="AX21" s="81">
        <v>26194</v>
      </c>
      <c r="AY21" s="82">
        <v>26264</v>
      </c>
      <c r="AZ21" s="80">
        <v>26370</v>
      </c>
      <c r="BA21" s="81">
        <v>26407</v>
      </c>
      <c r="BB21" s="81">
        <v>26352</v>
      </c>
      <c r="BC21" s="81">
        <v>26380</v>
      </c>
      <c r="BD21" s="81">
        <v>26356</v>
      </c>
      <c r="BE21" s="81">
        <v>26257</v>
      </c>
      <c r="BF21" s="81">
        <v>26384</v>
      </c>
      <c r="BG21" s="81">
        <v>26366</v>
      </c>
      <c r="BH21" s="81">
        <v>26548</v>
      </c>
      <c r="BI21" s="81">
        <v>26577</v>
      </c>
      <c r="BJ21" s="81">
        <v>26624</v>
      </c>
      <c r="BK21" s="84">
        <v>26778</v>
      </c>
      <c r="BL21" s="80">
        <v>26791</v>
      </c>
      <c r="BM21" s="231">
        <v>26882</v>
      </c>
      <c r="BN21" s="231">
        <v>26923</v>
      </c>
      <c r="BO21" s="231">
        <v>26974</v>
      </c>
      <c r="BP21" s="231">
        <v>27113</v>
      </c>
      <c r="BQ21" s="231">
        <v>27127</v>
      </c>
      <c r="BR21" s="231">
        <v>26777</v>
      </c>
      <c r="BS21" s="231">
        <v>26479</v>
      </c>
      <c r="BT21" s="231">
        <v>26398</v>
      </c>
      <c r="BU21" s="231">
        <v>26303</v>
      </c>
      <c r="BV21" s="231">
        <v>26302</v>
      </c>
      <c r="BW21" s="84">
        <v>26372</v>
      </c>
      <c r="BX21" s="80">
        <v>26419</v>
      </c>
      <c r="BY21" s="231">
        <v>26260</v>
      </c>
      <c r="BZ21" s="231">
        <v>26062</v>
      </c>
      <c r="CA21" s="231">
        <v>25878</v>
      </c>
      <c r="CB21" s="231">
        <v>26058</v>
      </c>
      <c r="CC21" s="231">
        <v>25886</v>
      </c>
      <c r="CD21" s="231">
        <v>25690</v>
      </c>
      <c r="CE21" s="231">
        <v>25668</v>
      </c>
      <c r="CF21" s="231">
        <v>25567</v>
      </c>
      <c r="CG21" s="81">
        <v>25496</v>
      </c>
      <c r="CH21" s="81">
        <v>25536</v>
      </c>
      <c r="CI21" s="82">
        <v>25511</v>
      </c>
      <c r="CJ21" s="82">
        <v>25475</v>
      </c>
      <c r="CK21" s="82">
        <v>25624</v>
      </c>
      <c r="CL21" s="82">
        <v>25686</v>
      </c>
      <c r="CM21" s="82">
        <v>25648</v>
      </c>
      <c r="CN21" s="82">
        <v>25745</v>
      </c>
      <c r="CO21" s="82">
        <v>26039</v>
      </c>
      <c r="CP21" s="82">
        <v>26134</v>
      </c>
      <c r="CQ21" s="82">
        <v>26283</v>
      </c>
      <c r="CR21" s="82">
        <v>26254</v>
      </c>
      <c r="CS21" s="82">
        <v>26316</v>
      </c>
      <c r="CT21" s="82">
        <v>26401</v>
      </c>
      <c r="CU21" s="82">
        <f>'1.COBERTURA  DANE'!D21</f>
        <v>26407</v>
      </c>
      <c r="CV21" s="195">
        <f t="shared" si="2"/>
        <v>6</v>
      </c>
      <c r="CW21" s="162">
        <f t="shared" si="3"/>
        <v>2.2726411878337942E-2</v>
      </c>
      <c r="CX21" s="195">
        <f t="shared" si="4"/>
        <v>896</v>
      </c>
      <c r="CY21" s="162">
        <f t="shared" si="5"/>
        <v>3.5122104190349259</v>
      </c>
    </row>
    <row r="22" spans="1:112" ht="15" outlineLevel="2">
      <c r="A22" s="87">
        <v>147</v>
      </c>
      <c r="B22" s="78" t="s">
        <v>148</v>
      </c>
      <c r="C22" s="79" t="s">
        <v>13</v>
      </c>
      <c r="D22" s="80">
        <v>22696</v>
      </c>
      <c r="E22" s="81">
        <v>22735</v>
      </c>
      <c r="F22" s="81">
        <v>22662</v>
      </c>
      <c r="G22" s="81">
        <v>22662</v>
      </c>
      <c r="H22" s="81">
        <v>22508</v>
      </c>
      <c r="I22" s="81">
        <v>22522</v>
      </c>
      <c r="J22" s="81">
        <v>22109</v>
      </c>
      <c r="K22" s="81">
        <v>22427</v>
      </c>
      <c r="L22" s="81">
        <v>21974</v>
      </c>
      <c r="M22" s="81">
        <v>21956</v>
      </c>
      <c r="N22" s="81">
        <v>21997</v>
      </c>
      <c r="O22" s="82">
        <v>22030</v>
      </c>
      <c r="P22" s="80">
        <v>22019</v>
      </c>
      <c r="Q22" s="81">
        <v>22121</v>
      </c>
      <c r="R22" s="83">
        <v>21550</v>
      </c>
      <c r="S22" s="81">
        <v>20744</v>
      </c>
      <c r="T22" s="81">
        <v>21880</v>
      </c>
      <c r="U22" s="81">
        <v>22277</v>
      </c>
      <c r="V22" s="81">
        <v>22959</v>
      </c>
      <c r="W22" s="81">
        <v>23526</v>
      </c>
      <c r="X22" s="81">
        <v>23899</v>
      </c>
      <c r="Y22" s="81">
        <v>23833</v>
      </c>
      <c r="Z22" s="81">
        <v>23847</v>
      </c>
      <c r="AA22" s="82">
        <v>23767</v>
      </c>
      <c r="AB22" s="80">
        <v>23904</v>
      </c>
      <c r="AC22" s="81">
        <v>23934</v>
      </c>
      <c r="AD22" s="81">
        <v>23914</v>
      </c>
      <c r="AE22" s="81">
        <v>23998</v>
      </c>
      <c r="AF22" s="81">
        <v>24334</v>
      </c>
      <c r="AG22" s="81">
        <v>23625</v>
      </c>
      <c r="AH22" s="81">
        <v>23961</v>
      </c>
      <c r="AI22" s="81">
        <v>23970</v>
      </c>
      <c r="AJ22" s="81">
        <v>23842</v>
      </c>
      <c r="AK22" s="81">
        <v>24187</v>
      </c>
      <c r="AL22" s="81">
        <v>24315</v>
      </c>
      <c r="AM22" s="82">
        <v>24375</v>
      </c>
      <c r="AN22" s="80">
        <v>24308</v>
      </c>
      <c r="AO22" s="81">
        <v>24348</v>
      </c>
      <c r="AP22" s="81">
        <v>24393</v>
      </c>
      <c r="AQ22" s="81">
        <v>24272</v>
      </c>
      <c r="AR22" s="81">
        <v>24731</v>
      </c>
      <c r="AS22" s="81">
        <v>24781</v>
      </c>
      <c r="AT22" s="81">
        <v>24839</v>
      </c>
      <c r="AU22" s="81">
        <v>24991</v>
      </c>
      <c r="AV22" s="81">
        <v>24611</v>
      </c>
      <c r="AW22" s="81">
        <v>24689</v>
      </c>
      <c r="AX22" s="81">
        <v>24672</v>
      </c>
      <c r="AY22" s="82">
        <v>24741</v>
      </c>
      <c r="AZ22" s="80">
        <v>24886</v>
      </c>
      <c r="BA22" s="81">
        <v>24933</v>
      </c>
      <c r="BB22" s="81">
        <v>24874</v>
      </c>
      <c r="BC22" s="81">
        <v>24881</v>
      </c>
      <c r="BD22" s="81">
        <v>24846</v>
      </c>
      <c r="BE22" s="81">
        <v>24353</v>
      </c>
      <c r="BF22" s="81">
        <v>24450</v>
      </c>
      <c r="BG22" s="81">
        <v>24226</v>
      </c>
      <c r="BH22" s="81">
        <v>24387</v>
      </c>
      <c r="BI22" s="81">
        <v>24076</v>
      </c>
      <c r="BJ22" s="81">
        <v>24184</v>
      </c>
      <c r="BK22" s="84">
        <v>26222</v>
      </c>
      <c r="BL22" s="80">
        <v>26223</v>
      </c>
      <c r="BM22" s="231">
        <v>26411</v>
      </c>
      <c r="BN22" s="231">
        <v>26393</v>
      </c>
      <c r="BO22" s="231">
        <v>26348</v>
      </c>
      <c r="BP22" s="231">
        <v>26423</v>
      </c>
      <c r="BQ22" s="231">
        <v>26262</v>
      </c>
      <c r="BR22" s="231">
        <v>25586</v>
      </c>
      <c r="BS22" s="231">
        <v>24843</v>
      </c>
      <c r="BT22" s="231">
        <v>24674</v>
      </c>
      <c r="BU22" s="231">
        <v>24702</v>
      </c>
      <c r="BV22" s="231">
        <v>24654</v>
      </c>
      <c r="BW22" s="84">
        <v>24886</v>
      </c>
      <c r="BX22" s="80">
        <v>25051</v>
      </c>
      <c r="BY22" s="231">
        <v>24832</v>
      </c>
      <c r="BZ22" s="231">
        <v>24577</v>
      </c>
      <c r="CA22" s="231">
        <v>24321</v>
      </c>
      <c r="CB22" s="231">
        <v>24202</v>
      </c>
      <c r="CC22" s="231">
        <v>23868</v>
      </c>
      <c r="CD22" s="231">
        <v>23486</v>
      </c>
      <c r="CE22" s="231">
        <v>23335</v>
      </c>
      <c r="CF22" s="231">
        <v>23183</v>
      </c>
      <c r="CG22" s="81">
        <v>23206</v>
      </c>
      <c r="CH22" s="81">
        <v>23208</v>
      </c>
      <c r="CI22" s="82">
        <v>23196</v>
      </c>
      <c r="CJ22" s="82">
        <v>23101</v>
      </c>
      <c r="CK22" s="82">
        <v>23301</v>
      </c>
      <c r="CL22" s="82">
        <v>23233</v>
      </c>
      <c r="CM22" s="82">
        <v>23197</v>
      </c>
      <c r="CN22" s="82">
        <v>23224</v>
      </c>
      <c r="CO22" s="82">
        <v>23547</v>
      </c>
      <c r="CP22" s="82">
        <v>23840</v>
      </c>
      <c r="CQ22" s="82">
        <v>23968</v>
      </c>
      <c r="CR22" s="82">
        <v>23921</v>
      </c>
      <c r="CS22" s="82">
        <v>24081</v>
      </c>
      <c r="CT22" s="82">
        <v>24202</v>
      </c>
      <c r="CU22" s="82">
        <f>'1.COBERTURA  DANE'!D22</f>
        <v>24314</v>
      </c>
      <c r="CV22" s="195">
        <f t="shared" si="2"/>
        <v>112</v>
      </c>
      <c r="CW22" s="162">
        <f t="shared" si="3"/>
        <v>0.46277167176266426</v>
      </c>
      <c r="CX22" s="195">
        <f t="shared" si="4"/>
        <v>1118</v>
      </c>
      <c r="CY22" s="162">
        <f t="shared" si="5"/>
        <v>4.8197965166407997</v>
      </c>
    </row>
    <row r="23" spans="1:112" ht="15" outlineLevel="2">
      <c r="A23" s="87">
        <v>172</v>
      </c>
      <c r="B23" s="78" t="s">
        <v>148</v>
      </c>
      <c r="C23" s="79" t="s">
        <v>15</v>
      </c>
      <c r="D23" s="80">
        <v>36112</v>
      </c>
      <c r="E23" s="81">
        <v>36463</v>
      </c>
      <c r="F23" s="81">
        <v>36387</v>
      </c>
      <c r="G23" s="81">
        <v>36233</v>
      </c>
      <c r="H23" s="81">
        <v>36128</v>
      </c>
      <c r="I23" s="81">
        <v>36239</v>
      </c>
      <c r="J23" s="81">
        <v>35363</v>
      </c>
      <c r="K23" s="81">
        <v>36206</v>
      </c>
      <c r="L23" s="81">
        <v>34967</v>
      </c>
      <c r="M23" s="81">
        <v>35081</v>
      </c>
      <c r="N23" s="81">
        <v>35198</v>
      </c>
      <c r="O23" s="82">
        <v>35695</v>
      </c>
      <c r="P23" s="80">
        <v>35780</v>
      </c>
      <c r="Q23" s="81">
        <v>37162</v>
      </c>
      <c r="R23" s="83">
        <v>37179</v>
      </c>
      <c r="S23" s="81">
        <v>35209</v>
      </c>
      <c r="T23" s="81">
        <v>36393</v>
      </c>
      <c r="U23" s="81">
        <v>36587</v>
      </c>
      <c r="V23" s="81">
        <v>37049</v>
      </c>
      <c r="W23" s="81">
        <v>37337</v>
      </c>
      <c r="X23" s="81">
        <v>37281</v>
      </c>
      <c r="Y23" s="81">
        <v>38844</v>
      </c>
      <c r="Z23" s="81">
        <v>38714</v>
      </c>
      <c r="AA23" s="82">
        <v>38502</v>
      </c>
      <c r="AB23" s="80">
        <v>38761</v>
      </c>
      <c r="AC23" s="81">
        <v>38797</v>
      </c>
      <c r="AD23" s="81">
        <v>38690</v>
      </c>
      <c r="AE23" s="81">
        <v>38551</v>
      </c>
      <c r="AF23" s="81">
        <v>38587</v>
      </c>
      <c r="AG23" s="81">
        <v>37740</v>
      </c>
      <c r="AH23" s="81">
        <v>37621</v>
      </c>
      <c r="AI23" s="81">
        <v>37474</v>
      </c>
      <c r="AJ23" s="81">
        <v>37197</v>
      </c>
      <c r="AK23" s="81">
        <v>37543</v>
      </c>
      <c r="AL23" s="81">
        <v>37018</v>
      </c>
      <c r="AM23" s="82">
        <v>37264</v>
      </c>
      <c r="AN23" s="80">
        <v>36993</v>
      </c>
      <c r="AO23" s="81">
        <v>36991</v>
      </c>
      <c r="AP23" s="81">
        <v>37046</v>
      </c>
      <c r="AQ23" s="81">
        <v>37063</v>
      </c>
      <c r="AR23" s="81">
        <v>37830</v>
      </c>
      <c r="AS23" s="81">
        <v>38032</v>
      </c>
      <c r="AT23" s="81">
        <v>38119</v>
      </c>
      <c r="AU23" s="81">
        <v>38365</v>
      </c>
      <c r="AV23" s="81">
        <v>37983</v>
      </c>
      <c r="AW23" s="81">
        <v>38106</v>
      </c>
      <c r="AX23" s="81">
        <v>38034</v>
      </c>
      <c r="AY23" s="82">
        <v>38019</v>
      </c>
      <c r="AZ23" s="80">
        <v>38139</v>
      </c>
      <c r="BA23" s="81">
        <v>38275</v>
      </c>
      <c r="BB23" s="81">
        <v>38026</v>
      </c>
      <c r="BC23" s="81">
        <v>38019</v>
      </c>
      <c r="BD23" s="81">
        <v>38009</v>
      </c>
      <c r="BE23" s="81">
        <v>37549</v>
      </c>
      <c r="BF23" s="81">
        <v>38420</v>
      </c>
      <c r="BG23" s="81">
        <v>38069</v>
      </c>
      <c r="BH23" s="81">
        <v>38161</v>
      </c>
      <c r="BI23" s="81">
        <v>37583</v>
      </c>
      <c r="BJ23" s="81">
        <v>37876</v>
      </c>
      <c r="BK23" s="84">
        <v>38044</v>
      </c>
      <c r="BL23" s="80">
        <v>38050</v>
      </c>
      <c r="BM23" s="231">
        <v>38344</v>
      </c>
      <c r="BN23" s="231">
        <v>38233</v>
      </c>
      <c r="BO23" s="231">
        <v>38186</v>
      </c>
      <c r="BP23" s="231">
        <v>38250</v>
      </c>
      <c r="BQ23" s="231">
        <v>38004</v>
      </c>
      <c r="BR23" s="231">
        <v>36926</v>
      </c>
      <c r="BS23" s="231">
        <v>36309</v>
      </c>
      <c r="BT23" s="231">
        <v>36087</v>
      </c>
      <c r="BU23" s="231">
        <v>36142</v>
      </c>
      <c r="BV23" s="231">
        <v>35978</v>
      </c>
      <c r="BW23" s="84">
        <v>36114</v>
      </c>
      <c r="BX23" s="80">
        <v>36201</v>
      </c>
      <c r="BY23" s="231">
        <v>36024</v>
      </c>
      <c r="BZ23" s="231">
        <v>35471</v>
      </c>
      <c r="CA23" s="231">
        <v>34911</v>
      </c>
      <c r="CB23" s="231">
        <v>34717</v>
      </c>
      <c r="CC23" s="231">
        <v>34235</v>
      </c>
      <c r="CD23" s="231">
        <v>34598</v>
      </c>
      <c r="CE23" s="231">
        <v>34471</v>
      </c>
      <c r="CF23" s="231">
        <v>34127</v>
      </c>
      <c r="CG23" s="81">
        <v>33985</v>
      </c>
      <c r="CH23" s="81">
        <v>33954</v>
      </c>
      <c r="CI23" s="82">
        <v>33831</v>
      </c>
      <c r="CJ23" s="82">
        <v>33700</v>
      </c>
      <c r="CK23" s="82">
        <v>33812</v>
      </c>
      <c r="CL23" s="82">
        <v>33586</v>
      </c>
      <c r="CM23" s="82">
        <v>33470</v>
      </c>
      <c r="CN23" s="82">
        <v>33380</v>
      </c>
      <c r="CO23" s="82">
        <v>33681</v>
      </c>
      <c r="CP23" s="82">
        <v>34244</v>
      </c>
      <c r="CQ23" s="82">
        <v>34424</v>
      </c>
      <c r="CR23" s="82">
        <v>34591</v>
      </c>
      <c r="CS23" s="82">
        <v>34723</v>
      </c>
      <c r="CT23" s="82">
        <v>35185</v>
      </c>
      <c r="CU23" s="82">
        <f>'1.COBERTURA  DANE'!D23</f>
        <v>35342</v>
      </c>
      <c r="CV23" s="195">
        <f t="shared" si="2"/>
        <v>157</v>
      </c>
      <c r="CW23" s="162">
        <f t="shared" si="3"/>
        <v>0.44621287480460425</v>
      </c>
      <c r="CX23" s="195">
        <f t="shared" si="4"/>
        <v>1511</v>
      </c>
      <c r="CY23" s="162">
        <f t="shared" si="5"/>
        <v>4.4663178741391025</v>
      </c>
    </row>
    <row r="24" spans="1:112" ht="15" outlineLevel="2">
      <c r="A24" s="87">
        <v>475</v>
      </c>
      <c r="B24" s="78" t="s">
        <v>148</v>
      </c>
      <c r="C24" s="79" t="s">
        <v>107</v>
      </c>
      <c r="D24" s="80">
        <v>3139</v>
      </c>
      <c r="E24" s="81">
        <v>3151</v>
      </c>
      <c r="F24" s="81">
        <v>3175</v>
      </c>
      <c r="G24" s="81">
        <v>3152</v>
      </c>
      <c r="H24" s="81">
        <v>3152</v>
      </c>
      <c r="I24" s="81">
        <v>2942</v>
      </c>
      <c r="J24" s="81">
        <v>2947</v>
      </c>
      <c r="K24" s="81">
        <v>2941</v>
      </c>
      <c r="L24" s="81">
        <v>2878</v>
      </c>
      <c r="M24" s="81">
        <v>2889</v>
      </c>
      <c r="N24" s="81">
        <v>2888</v>
      </c>
      <c r="O24" s="82">
        <v>2949</v>
      </c>
      <c r="P24" s="80">
        <v>2940</v>
      </c>
      <c r="Q24" s="81">
        <v>2942</v>
      </c>
      <c r="R24" s="83">
        <v>2989</v>
      </c>
      <c r="S24" s="81">
        <v>2986</v>
      </c>
      <c r="T24" s="81">
        <v>2989</v>
      </c>
      <c r="U24" s="81">
        <v>3144</v>
      </c>
      <c r="V24" s="81">
        <v>3188</v>
      </c>
      <c r="W24" s="81">
        <v>3224</v>
      </c>
      <c r="X24" s="81">
        <v>3226</v>
      </c>
      <c r="Y24" s="81">
        <v>3355</v>
      </c>
      <c r="Z24" s="81">
        <v>3366</v>
      </c>
      <c r="AA24" s="82">
        <v>3394</v>
      </c>
      <c r="AB24" s="80">
        <v>3402</v>
      </c>
      <c r="AC24" s="81">
        <v>3403</v>
      </c>
      <c r="AD24" s="81">
        <v>3416</v>
      </c>
      <c r="AE24" s="81">
        <v>3389</v>
      </c>
      <c r="AF24" s="81">
        <v>3379</v>
      </c>
      <c r="AG24" s="81">
        <v>3371</v>
      </c>
      <c r="AH24" s="81">
        <v>3394</v>
      </c>
      <c r="AI24" s="81">
        <v>3394</v>
      </c>
      <c r="AJ24" s="81">
        <v>3376</v>
      </c>
      <c r="AK24" s="81">
        <v>3395</v>
      </c>
      <c r="AL24" s="81">
        <v>3412</v>
      </c>
      <c r="AM24" s="82">
        <v>3423</v>
      </c>
      <c r="AN24" s="80">
        <v>3420</v>
      </c>
      <c r="AO24" s="81">
        <v>3437</v>
      </c>
      <c r="AP24" s="81">
        <v>3431</v>
      </c>
      <c r="AQ24" s="81">
        <v>3415</v>
      </c>
      <c r="AR24" s="81">
        <v>3440</v>
      </c>
      <c r="AS24" s="81">
        <v>3462</v>
      </c>
      <c r="AT24" s="81">
        <v>3486</v>
      </c>
      <c r="AU24" s="81">
        <v>3516</v>
      </c>
      <c r="AV24" s="81">
        <v>3500</v>
      </c>
      <c r="AW24" s="81">
        <v>3512</v>
      </c>
      <c r="AX24" s="81">
        <v>3531</v>
      </c>
      <c r="AY24" s="82">
        <v>3538</v>
      </c>
      <c r="AZ24" s="80">
        <v>3558</v>
      </c>
      <c r="BA24" s="81">
        <v>3567</v>
      </c>
      <c r="BB24" s="81">
        <v>3568</v>
      </c>
      <c r="BC24" s="81">
        <v>3582</v>
      </c>
      <c r="BD24" s="81">
        <v>3611</v>
      </c>
      <c r="BE24" s="81">
        <v>3657</v>
      </c>
      <c r="BF24" s="81">
        <v>3673</v>
      </c>
      <c r="BG24" s="81">
        <v>3685</v>
      </c>
      <c r="BH24" s="81">
        <v>3707</v>
      </c>
      <c r="BI24" s="81">
        <v>3700</v>
      </c>
      <c r="BJ24" s="81">
        <v>3779</v>
      </c>
      <c r="BK24" s="84">
        <v>3831</v>
      </c>
      <c r="BL24" s="80">
        <v>3858</v>
      </c>
      <c r="BM24" s="231">
        <v>3892</v>
      </c>
      <c r="BN24" s="231">
        <v>3931</v>
      </c>
      <c r="BO24" s="231">
        <v>3913</v>
      </c>
      <c r="BP24" s="231">
        <v>3915</v>
      </c>
      <c r="BQ24" s="231">
        <v>3903</v>
      </c>
      <c r="BR24" s="231">
        <v>3910</v>
      </c>
      <c r="BS24" s="231">
        <v>3979</v>
      </c>
      <c r="BT24" s="231">
        <v>3964</v>
      </c>
      <c r="BU24" s="231">
        <v>4014</v>
      </c>
      <c r="BV24" s="231">
        <v>4010</v>
      </c>
      <c r="BW24" s="84">
        <v>4036</v>
      </c>
      <c r="BX24" s="80">
        <v>4074</v>
      </c>
      <c r="BY24" s="231">
        <v>4096</v>
      </c>
      <c r="BZ24" s="231">
        <v>4093</v>
      </c>
      <c r="CA24" s="231">
        <v>4104</v>
      </c>
      <c r="CB24" s="231">
        <v>4119</v>
      </c>
      <c r="CC24" s="231">
        <v>4087</v>
      </c>
      <c r="CD24" s="231">
        <v>4069</v>
      </c>
      <c r="CE24" s="231">
        <v>4072</v>
      </c>
      <c r="CF24" s="231">
        <v>4034</v>
      </c>
      <c r="CG24" s="81">
        <v>4022</v>
      </c>
      <c r="CH24" s="81">
        <v>4036</v>
      </c>
      <c r="CI24" s="82">
        <v>4032</v>
      </c>
      <c r="CJ24" s="82">
        <v>4023</v>
      </c>
      <c r="CK24" s="82">
        <v>4041</v>
      </c>
      <c r="CL24" s="82">
        <v>4054</v>
      </c>
      <c r="CM24" s="82">
        <v>4058</v>
      </c>
      <c r="CN24" s="82">
        <v>4036</v>
      </c>
      <c r="CO24" s="82">
        <v>4067</v>
      </c>
      <c r="CP24" s="82">
        <v>4068</v>
      </c>
      <c r="CQ24" s="82">
        <v>4135</v>
      </c>
      <c r="CR24" s="82">
        <v>4149</v>
      </c>
      <c r="CS24" s="82">
        <v>4168</v>
      </c>
      <c r="CT24" s="82">
        <v>4260</v>
      </c>
      <c r="CU24" s="82">
        <f>'1.COBERTURA  DANE'!D24</f>
        <v>4281</v>
      </c>
      <c r="CV24" s="195">
        <f t="shared" si="2"/>
        <v>21</v>
      </c>
      <c r="CW24" s="162">
        <f t="shared" si="3"/>
        <v>0.49295774647887325</v>
      </c>
      <c r="CX24" s="195">
        <f t="shared" si="4"/>
        <v>249</v>
      </c>
      <c r="CY24" s="162">
        <f t="shared" si="5"/>
        <v>6.1755952380952381</v>
      </c>
    </row>
    <row r="25" spans="1:112" ht="15" outlineLevel="2">
      <c r="A25" s="87">
        <v>480</v>
      </c>
      <c r="B25" s="78" t="s">
        <v>148</v>
      </c>
      <c r="C25" s="79" t="s">
        <v>20</v>
      </c>
      <c r="D25" s="80">
        <v>13211</v>
      </c>
      <c r="E25" s="81">
        <v>13401</v>
      </c>
      <c r="F25" s="81">
        <v>13459</v>
      </c>
      <c r="G25" s="81">
        <v>13466</v>
      </c>
      <c r="H25" s="81">
        <v>13468</v>
      </c>
      <c r="I25" s="81">
        <v>13433</v>
      </c>
      <c r="J25" s="81">
        <v>13385</v>
      </c>
      <c r="K25" s="81">
        <v>13430</v>
      </c>
      <c r="L25" s="81">
        <v>13349</v>
      </c>
      <c r="M25" s="81">
        <v>13405</v>
      </c>
      <c r="N25" s="81">
        <v>13427</v>
      </c>
      <c r="O25" s="82">
        <v>13633</v>
      </c>
      <c r="P25" s="80">
        <v>13613</v>
      </c>
      <c r="Q25" s="81">
        <v>13665</v>
      </c>
      <c r="R25" s="83">
        <v>13401</v>
      </c>
      <c r="S25" s="81">
        <v>13027</v>
      </c>
      <c r="T25" s="81">
        <v>13140</v>
      </c>
      <c r="U25" s="81">
        <v>13409</v>
      </c>
      <c r="V25" s="81">
        <v>13641</v>
      </c>
      <c r="W25" s="81">
        <v>13875</v>
      </c>
      <c r="X25" s="81">
        <v>13913</v>
      </c>
      <c r="Y25" s="81">
        <v>14196</v>
      </c>
      <c r="Z25" s="81">
        <v>14269</v>
      </c>
      <c r="AA25" s="82">
        <v>14513</v>
      </c>
      <c r="AB25" s="80">
        <v>14480</v>
      </c>
      <c r="AC25" s="81">
        <v>14532</v>
      </c>
      <c r="AD25" s="81">
        <v>14567</v>
      </c>
      <c r="AE25" s="81">
        <v>14615</v>
      </c>
      <c r="AF25" s="81">
        <v>14711</v>
      </c>
      <c r="AG25" s="81">
        <v>14782</v>
      </c>
      <c r="AH25" s="81">
        <v>14195</v>
      </c>
      <c r="AI25" s="81">
        <v>14804</v>
      </c>
      <c r="AJ25" s="81">
        <v>14858</v>
      </c>
      <c r="AK25" s="81">
        <v>15012</v>
      </c>
      <c r="AL25" s="81">
        <v>15181</v>
      </c>
      <c r="AM25" s="82">
        <v>15373</v>
      </c>
      <c r="AN25" s="80">
        <v>15484</v>
      </c>
      <c r="AO25" s="81">
        <v>15628</v>
      </c>
      <c r="AP25" s="81">
        <v>15749</v>
      </c>
      <c r="AQ25" s="81">
        <v>15849</v>
      </c>
      <c r="AR25" s="81">
        <v>16116</v>
      </c>
      <c r="AS25" s="81">
        <v>16219</v>
      </c>
      <c r="AT25" s="81">
        <v>16409</v>
      </c>
      <c r="AU25" s="81">
        <v>16532</v>
      </c>
      <c r="AV25" s="81">
        <v>16367</v>
      </c>
      <c r="AW25" s="81">
        <v>16482</v>
      </c>
      <c r="AX25" s="81">
        <v>16531</v>
      </c>
      <c r="AY25" s="82">
        <v>16568</v>
      </c>
      <c r="AZ25" s="80">
        <v>16625</v>
      </c>
      <c r="BA25" s="81">
        <v>16739</v>
      </c>
      <c r="BB25" s="81">
        <v>16742</v>
      </c>
      <c r="BC25" s="81">
        <v>16789</v>
      </c>
      <c r="BD25" s="81">
        <v>16832</v>
      </c>
      <c r="BE25" s="81">
        <v>16753</v>
      </c>
      <c r="BF25" s="81">
        <v>16859</v>
      </c>
      <c r="BG25" s="81">
        <v>16786</v>
      </c>
      <c r="BH25" s="81">
        <v>17625</v>
      </c>
      <c r="BI25" s="81">
        <v>17552</v>
      </c>
      <c r="BJ25" s="81">
        <v>17568</v>
      </c>
      <c r="BK25" s="84">
        <v>17687</v>
      </c>
      <c r="BL25" s="80">
        <v>17716</v>
      </c>
      <c r="BM25" s="231">
        <v>17773</v>
      </c>
      <c r="BN25" s="231">
        <v>17813</v>
      </c>
      <c r="BO25" s="231">
        <v>17850</v>
      </c>
      <c r="BP25" s="231">
        <v>17928</v>
      </c>
      <c r="BQ25" s="231">
        <v>17895</v>
      </c>
      <c r="BR25" s="231">
        <v>17654</v>
      </c>
      <c r="BS25" s="231">
        <v>17580</v>
      </c>
      <c r="BT25" s="231">
        <v>17508</v>
      </c>
      <c r="BU25" s="231">
        <v>17512</v>
      </c>
      <c r="BV25" s="231">
        <v>17481</v>
      </c>
      <c r="BW25" s="84">
        <v>17467</v>
      </c>
      <c r="BX25" s="80">
        <v>17487</v>
      </c>
      <c r="BY25" s="231">
        <v>17420</v>
      </c>
      <c r="BZ25" s="231">
        <v>17415</v>
      </c>
      <c r="CA25" s="231">
        <v>17377</v>
      </c>
      <c r="CB25" s="231">
        <v>17356</v>
      </c>
      <c r="CC25" s="231">
        <v>17302</v>
      </c>
      <c r="CD25" s="231">
        <v>17200</v>
      </c>
      <c r="CE25" s="231">
        <v>17287</v>
      </c>
      <c r="CF25" s="231">
        <v>17355</v>
      </c>
      <c r="CG25" s="81">
        <v>17455</v>
      </c>
      <c r="CH25" s="81">
        <v>17511</v>
      </c>
      <c r="CI25" s="82">
        <v>17605</v>
      </c>
      <c r="CJ25" s="82">
        <v>17580</v>
      </c>
      <c r="CK25" s="82">
        <v>17649</v>
      </c>
      <c r="CL25" s="82">
        <v>17604</v>
      </c>
      <c r="CM25" s="82">
        <v>17651</v>
      </c>
      <c r="CN25" s="82">
        <v>17613</v>
      </c>
      <c r="CO25" s="82">
        <v>17797</v>
      </c>
      <c r="CP25" s="82">
        <v>17928</v>
      </c>
      <c r="CQ25" s="82">
        <v>17961</v>
      </c>
      <c r="CR25" s="82">
        <v>18117</v>
      </c>
      <c r="CS25" s="82">
        <v>18249</v>
      </c>
      <c r="CT25" s="82">
        <v>18439</v>
      </c>
      <c r="CU25" s="82">
        <f>'1.COBERTURA  DANE'!D25</f>
        <v>18487</v>
      </c>
      <c r="CV25" s="195">
        <f t="shared" si="2"/>
        <v>48</v>
      </c>
      <c r="CW25" s="162">
        <f t="shared" si="3"/>
        <v>0.26031780465318077</v>
      </c>
      <c r="CX25" s="195">
        <f t="shared" si="4"/>
        <v>882</v>
      </c>
      <c r="CY25" s="162">
        <f t="shared" si="5"/>
        <v>5.0099403578528827</v>
      </c>
    </row>
    <row r="26" spans="1:112" ht="15" outlineLevel="2">
      <c r="A26" s="87">
        <v>490</v>
      </c>
      <c r="B26" s="78" t="s">
        <v>148</v>
      </c>
      <c r="C26" s="79" t="s">
        <v>50</v>
      </c>
      <c r="D26" s="80">
        <v>43783</v>
      </c>
      <c r="E26" s="81">
        <v>44044</v>
      </c>
      <c r="F26" s="81">
        <v>44295</v>
      </c>
      <c r="G26" s="81">
        <v>44174</v>
      </c>
      <c r="H26" s="81">
        <v>44122</v>
      </c>
      <c r="I26" s="81">
        <v>44198</v>
      </c>
      <c r="J26" s="81">
        <v>43867</v>
      </c>
      <c r="K26" s="81">
        <v>44065</v>
      </c>
      <c r="L26" s="81">
        <v>43783</v>
      </c>
      <c r="M26" s="81">
        <v>43274</v>
      </c>
      <c r="N26" s="81">
        <v>43082</v>
      </c>
      <c r="O26" s="82">
        <v>43327</v>
      </c>
      <c r="P26" s="80">
        <v>43290</v>
      </c>
      <c r="Q26" s="81">
        <v>43414</v>
      </c>
      <c r="R26" s="83">
        <v>43609</v>
      </c>
      <c r="S26" s="81">
        <v>40333</v>
      </c>
      <c r="T26" s="81">
        <v>43716</v>
      </c>
      <c r="U26" s="81">
        <v>43852</v>
      </c>
      <c r="V26" s="81">
        <v>44102</v>
      </c>
      <c r="W26" s="81">
        <v>44394</v>
      </c>
      <c r="X26" s="81">
        <v>44634</v>
      </c>
      <c r="Y26" s="81">
        <v>45088</v>
      </c>
      <c r="Z26" s="81">
        <v>45194</v>
      </c>
      <c r="AA26" s="82">
        <v>45151</v>
      </c>
      <c r="AB26" s="80">
        <v>44257</v>
      </c>
      <c r="AC26" s="81">
        <v>45233</v>
      </c>
      <c r="AD26" s="81">
        <v>45361</v>
      </c>
      <c r="AE26" s="81">
        <v>45300</v>
      </c>
      <c r="AF26" s="81">
        <v>45551</v>
      </c>
      <c r="AG26" s="81">
        <v>44281</v>
      </c>
      <c r="AH26" s="81">
        <v>45224</v>
      </c>
      <c r="AI26" s="81">
        <v>45065</v>
      </c>
      <c r="AJ26" s="81">
        <v>45122</v>
      </c>
      <c r="AK26" s="81">
        <v>45080</v>
      </c>
      <c r="AL26" s="81">
        <v>45123</v>
      </c>
      <c r="AM26" s="82">
        <v>45090</v>
      </c>
      <c r="AN26" s="80">
        <v>45115</v>
      </c>
      <c r="AO26" s="81">
        <v>45268</v>
      </c>
      <c r="AP26" s="81">
        <v>45287</v>
      </c>
      <c r="AQ26" s="81">
        <v>45180</v>
      </c>
      <c r="AR26" s="81">
        <v>45694</v>
      </c>
      <c r="AS26" s="81">
        <v>45749</v>
      </c>
      <c r="AT26" s="81">
        <v>45673</v>
      </c>
      <c r="AU26" s="81">
        <v>45673</v>
      </c>
      <c r="AV26" s="81">
        <v>45149</v>
      </c>
      <c r="AW26" s="81">
        <v>45181</v>
      </c>
      <c r="AX26" s="81">
        <v>45162</v>
      </c>
      <c r="AY26" s="82">
        <v>45229</v>
      </c>
      <c r="AZ26" s="80">
        <v>45399</v>
      </c>
      <c r="BA26" s="81">
        <v>44880</v>
      </c>
      <c r="BB26" s="81">
        <v>45596</v>
      </c>
      <c r="BC26" s="81">
        <v>45561</v>
      </c>
      <c r="BD26" s="81">
        <v>45573</v>
      </c>
      <c r="BE26" s="81">
        <v>45430</v>
      </c>
      <c r="BF26" s="81">
        <v>45407</v>
      </c>
      <c r="BG26" s="81">
        <v>45244</v>
      </c>
      <c r="BH26" s="81">
        <v>47479</v>
      </c>
      <c r="BI26" s="81">
        <v>47105</v>
      </c>
      <c r="BJ26" s="81">
        <v>47048</v>
      </c>
      <c r="BK26" s="84">
        <v>48837</v>
      </c>
      <c r="BL26" s="80">
        <v>48853</v>
      </c>
      <c r="BM26" s="231">
        <v>48930</v>
      </c>
      <c r="BN26" s="231">
        <v>48859</v>
      </c>
      <c r="BO26" s="231">
        <v>48808</v>
      </c>
      <c r="BP26" s="231">
        <v>48834</v>
      </c>
      <c r="BQ26" s="231">
        <v>48532</v>
      </c>
      <c r="BR26" s="231">
        <v>48184</v>
      </c>
      <c r="BS26" s="231">
        <v>47598</v>
      </c>
      <c r="BT26" s="231">
        <v>47466</v>
      </c>
      <c r="BU26" s="231">
        <v>47409</v>
      </c>
      <c r="BV26" s="231">
        <v>47355</v>
      </c>
      <c r="BW26" s="84">
        <v>47431</v>
      </c>
      <c r="BX26" s="80">
        <v>47530</v>
      </c>
      <c r="BY26" s="231">
        <v>47393</v>
      </c>
      <c r="BZ26" s="231">
        <v>47155</v>
      </c>
      <c r="CA26" s="231">
        <v>47079</v>
      </c>
      <c r="CB26" s="231">
        <v>47029</v>
      </c>
      <c r="CC26" s="231">
        <v>46694</v>
      </c>
      <c r="CD26" s="231">
        <v>45768</v>
      </c>
      <c r="CE26" s="231">
        <v>45863</v>
      </c>
      <c r="CF26" s="231">
        <v>45863</v>
      </c>
      <c r="CG26" s="81">
        <v>45921</v>
      </c>
      <c r="CH26" s="81">
        <v>45901</v>
      </c>
      <c r="CI26" s="82">
        <v>45921</v>
      </c>
      <c r="CJ26" s="82">
        <v>45937</v>
      </c>
      <c r="CK26" s="82">
        <v>45992</v>
      </c>
      <c r="CL26" s="82">
        <v>45952</v>
      </c>
      <c r="CM26" s="82">
        <v>45851</v>
      </c>
      <c r="CN26" s="82">
        <v>45874</v>
      </c>
      <c r="CO26" s="82">
        <v>45798</v>
      </c>
      <c r="CP26" s="82">
        <v>45899</v>
      </c>
      <c r="CQ26" s="82">
        <v>45486</v>
      </c>
      <c r="CR26" s="82">
        <v>45913</v>
      </c>
      <c r="CS26" s="82">
        <v>45899</v>
      </c>
      <c r="CT26" s="82">
        <v>46090</v>
      </c>
      <c r="CU26" s="82">
        <f>'1.COBERTURA  DANE'!D26</f>
        <v>46291</v>
      </c>
      <c r="CV26" s="195">
        <f t="shared" si="2"/>
        <v>201</v>
      </c>
      <c r="CW26" s="162">
        <f t="shared" si="3"/>
        <v>0.43610327619874156</v>
      </c>
      <c r="CX26" s="195">
        <f t="shared" si="4"/>
        <v>370</v>
      </c>
      <c r="CY26" s="162">
        <f t="shared" si="5"/>
        <v>0.80573158250038102</v>
      </c>
    </row>
    <row r="27" spans="1:112" ht="15" outlineLevel="2">
      <c r="A27" s="87">
        <v>659</v>
      </c>
      <c r="B27" s="78" t="s">
        <v>148</v>
      </c>
      <c r="C27" s="79" t="s">
        <v>94</v>
      </c>
      <c r="D27" s="80">
        <v>17295</v>
      </c>
      <c r="E27" s="81">
        <v>17406</v>
      </c>
      <c r="F27" s="81">
        <v>17344</v>
      </c>
      <c r="G27" s="81">
        <v>17290</v>
      </c>
      <c r="H27" s="81">
        <v>18219</v>
      </c>
      <c r="I27" s="81">
        <v>18246</v>
      </c>
      <c r="J27" s="81">
        <v>18211</v>
      </c>
      <c r="K27" s="81">
        <v>18248</v>
      </c>
      <c r="L27" s="81">
        <v>18345</v>
      </c>
      <c r="M27" s="81">
        <v>18157</v>
      </c>
      <c r="N27" s="81">
        <v>18114</v>
      </c>
      <c r="O27" s="82">
        <v>18112</v>
      </c>
      <c r="P27" s="80">
        <v>18069</v>
      </c>
      <c r="Q27" s="81">
        <v>18342</v>
      </c>
      <c r="R27" s="83">
        <v>18385</v>
      </c>
      <c r="S27" s="81">
        <v>16417</v>
      </c>
      <c r="T27" s="81">
        <v>18860</v>
      </c>
      <c r="U27" s="81">
        <v>19220</v>
      </c>
      <c r="V27" s="81">
        <v>19428</v>
      </c>
      <c r="W27" s="81">
        <v>19666</v>
      </c>
      <c r="X27" s="81">
        <v>19584</v>
      </c>
      <c r="Y27" s="81">
        <v>19936</v>
      </c>
      <c r="Z27" s="81">
        <v>20319</v>
      </c>
      <c r="AA27" s="82">
        <v>20361</v>
      </c>
      <c r="AB27" s="80">
        <v>20326</v>
      </c>
      <c r="AC27" s="81">
        <v>20321</v>
      </c>
      <c r="AD27" s="81">
        <v>20208</v>
      </c>
      <c r="AE27" s="81">
        <v>20235</v>
      </c>
      <c r="AF27" s="81">
        <v>20146</v>
      </c>
      <c r="AG27" s="81">
        <v>19636</v>
      </c>
      <c r="AH27" s="81">
        <v>20106</v>
      </c>
      <c r="AI27" s="81">
        <v>19822</v>
      </c>
      <c r="AJ27" s="81">
        <v>19744</v>
      </c>
      <c r="AK27" s="81">
        <v>19687</v>
      </c>
      <c r="AL27" s="81">
        <v>19530</v>
      </c>
      <c r="AM27" s="82">
        <v>19643</v>
      </c>
      <c r="AN27" s="80">
        <v>19610</v>
      </c>
      <c r="AO27" s="81">
        <v>19582</v>
      </c>
      <c r="AP27" s="81">
        <v>19736</v>
      </c>
      <c r="AQ27" s="81">
        <v>19632</v>
      </c>
      <c r="AR27" s="81">
        <v>19879</v>
      </c>
      <c r="AS27" s="81">
        <v>19963</v>
      </c>
      <c r="AT27" s="81">
        <v>20091</v>
      </c>
      <c r="AU27" s="81">
        <v>20092</v>
      </c>
      <c r="AV27" s="81">
        <v>19953</v>
      </c>
      <c r="AW27" s="81">
        <v>19995</v>
      </c>
      <c r="AX27" s="81">
        <v>19963</v>
      </c>
      <c r="AY27" s="82">
        <v>19983</v>
      </c>
      <c r="AZ27" s="80">
        <v>20006</v>
      </c>
      <c r="BA27" s="81">
        <v>20033</v>
      </c>
      <c r="BB27" s="81">
        <v>19962</v>
      </c>
      <c r="BC27" s="81">
        <v>19925</v>
      </c>
      <c r="BD27" s="81">
        <v>19864</v>
      </c>
      <c r="BE27" s="81">
        <v>19682</v>
      </c>
      <c r="BF27" s="81">
        <v>19781</v>
      </c>
      <c r="BG27" s="81">
        <v>19631</v>
      </c>
      <c r="BH27" s="81">
        <v>19695</v>
      </c>
      <c r="BI27" s="81">
        <v>19525</v>
      </c>
      <c r="BJ27" s="81">
        <v>20016</v>
      </c>
      <c r="BK27" s="84">
        <v>20840</v>
      </c>
      <c r="BL27" s="80">
        <v>20795</v>
      </c>
      <c r="BM27" s="231">
        <v>20842</v>
      </c>
      <c r="BN27" s="231">
        <v>20914</v>
      </c>
      <c r="BO27" s="231">
        <v>20953</v>
      </c>
      <c r="BP27" s="231">
        <v>20969</v>
      </c>
      <c r="BQ27" s="231">
        <v>20866</v>
      </c>
      <c r="BR27" s="231">
        <v>20565</v>
      </c>
      <c r="BS27" s="231">
        <v>20395</v>
      </c>
      <c r="BT27" s="231">
        <v>20287</v>
      </c>
      <c r="BU27" s="231">
        <v>20222</v>
      </c>
      <c r="BV27" s="231">
        <v>20199</v>
      </c>
      <c r="BW27" s="84">
        <v>20277</v>
      </c>
      <c r="BX27" s="80">
        <v>20334</v>
      </c>
      <c r="BY27" s="231">
        <v>20275</v>
      </c>
      <c r="BZ27" s="231">
        <v>20093</v>
      </c>
      <c r="CA27" s="231">
        <v>19973</v>
      </c>
      <c r="CB27" s="231">
        <v>20231</v>
      </c>
      <c r="CC27" s="231">
        <v>20048</v>
      </c>
      <c r="CD27" s="231">
        <v>20055</v>
      </c>
      <c r="CE27" s="231">
        <v>20069</v>
      </c>
      <c r="CF27" s="231">
        <v>20020</v>
      </c>
      <c r="CG27" s="81">
        <v>19973</v>
      </c>
      <c r="CH27" s="81">
        <v>19940</v>
      </c>
      <c r="CI27" s="82">
        <v>19935</v>
      </c>
      <c r="CJ27" s="82">
        <v>19887</v>
      </c>
      <c r="CK27" s="82">
        <v>19884</v>
      </c>
      <c r="CL27" s="82">
        <v>19976</v>
      </c>
      <c r="CM27" s="82">
        <v>19944</v>
      </c>
      <c r="CN27" s="82">
        <v>19923</v>
      </c>
      <c r="CO27" s="82">
        <v>19979</v>
      </c>
      <c r="CP27" s="82">
        <v>20083</v>
      </c>
      <c r="CQ27" s="82">
        <v>20109</v>
      </c>
      <c r="CR27" s="82">
        <v>20265</v>
      </c>
      <c r="CS27" s="82">
        <v>20293</v>
      </c>
      <c r="CT27" s="82">
        <v>20379</v>
      </c>
      <c r="CU27" s="82">
        <f>'1.COBERTURA  DANE'!D27</f>
        <v>20360</v>
      </c>
      <c r="CV27" s="195">
        <f t="shared" si="2"/>
        <v>-19</v>
      </c>
      <c r="CW27" s="162">
        <f t="shared" si="3"/>
        <v>-9.3233230286078814E-2</v>
      </c>
      <c r="CX27" s="195">
        <f t="shared" si="4"/>
        <v>425</v>
      </c>
      <c r="CY27" s="162">
        <f t="shared" si="5"/>
        <v>2.1319287684976174</v>
      </c>
    </row>
    <row r="28" spans="1:112" ht="15" outlineLevel="2">
      <c r="A28" s="87">
        <v>665</v>
      </c>
      <c r="B28" s="78" t="s">
        <v>148</v>
      </c>
      <c r="C28" s="79" t="s">
        <v>95</v>
      </c>
      <c r="D28" s="80">
        <v>26442</v>
      </c>
      <c r="E28" s="81">
        <v>26429</v>
      </c>
      <c r="F28" s="81">
        <v>26617</v>
      </c>
      <c r="G28" s="81">
        <v>25476</v>
      </c>
      <c r="H28" s="81">
        <v>25524</v>
      </c>
      <c r="I28" s="81">
        <v>25698</v>
      </c>
      <c r="J28" s="81">
        <v>25729</v>
      </c>
      <c r="K28" s="81">
        <v>25566</v>
      </c>
      <c r="L28" s="81">
        <v>25838</v>
      </c>
      <c r="M28" s="81">
        <v>25795</v>
      </c>
      <c r="N28" s="81">
        <v>25987</v>
      </c>
      <c r="O28" s="82">
        <v>26069</v>
      </c>
      <c r="P28" s="80">
        <v>26324</v>
      </c>
      <c r="Q28" s="81">
        <v>27466</v>
      </c>
      <c r="R28" s="83">
        <v>27639</v>
      </c>
      <c r="S28" s="81">
        <v>25472</v>
      </c>
      <c r="T28" s="81">
        <v>25768</v>
      </c>
      <c r="U28" s="81">
        <v>26919</v>
      </c>
      <c r="V28" s="81">
        <v>27674</v>
      </c>
      <c r="W28" s="81">
        <v>28205</v>
      </c>
      <c r="X28" s="81">
        <v>28394</v>
      </c>
      <c r="Y28" s="81">
        <v>29272</v>
      </c>
      <c r="Z28" s="81">
        <v>29497</v>
      </c>
      <c r="AA28" s="82">
        <v>29700</v>
      </c>
      <c r="AB28" s="80">
        <v>29156</v>
      </c>
      <c r="AC28" s="81">
        <v>29842</v>
      </c>
      <c r="AD28" s="81">
        <v>29965</v>
      </c>
      <c r="AE28" s="81">
        <v>30127</v>
      </c>
      <c r="AF28" s="81">
        <v>30399</v>
      </c>
      <c r="AG28" s="81">
        <v>30301</v>
      </c>
      <c r="AH28" s="81">
        <v>30309</v>
      </c>
      <c r="AI28" s="81">
        <v>30347</v>
      </c>
      <c r="AJ28" s="81">
        <v>30215</v>
      </c>
      <c r="AK28" s="81">
        <v>30435</v>
      </c>
      <c r="AL28" s="81">
        <v>29905</v>
      </c>
      <c r="AM28" s="82">
        <v>30168</v>
      </c>
      <c r="AN28" s="80">
        <v>30240</v>
      </c>
      <c r="AO28" s="81">
        <v>30184</v>
      </c>
      <c r="AP28" s="81">
        <v>30226</v>
      </c>
      <c r="AQ28" s="81">
        <v>30173</v>
      </c>
      <c r="AR28" s="81">
        <v>30427</v>
      </c>
      <c r="AS28" s="81">
        <v>30429</v>
      </c>
      <c r="AT28" s="81">
        <v>30453</v>
      </c>
      <c r="AU28" s="81">
        <v>30520</v>
      </c>
      <c r="AV28" s="81">
        <v>30353</v>
      </c>
      <c r="AW28" s="81">
        <v>30448</v>
      </c>
      <c r="AX28" s="81">
        <v>30473</v>
      </c>
      <c r="AY28" s="82">
        <v>30485</v>
      </c>
      <c r="AZ28" s="80">
        <v>30591</v>
      </c>
      <c r="BA28" s="81">
        <v>30750</v>
      </c>
      <c r="BB28" s="81">
        <v>30653</v>
      </c>
      <c r="BC28" s="81">
        <v>30667</v>
      </c>
      <c r="BD28" s="81">
        <v>30541</v>
      </c>
      <c r="BE28" s="81">
        <v>30310</v>
      </c>
      <c r="BF28" s="81">
        <v>30412</v>
      </c>
      <c r="BG28" s="81">
        <v>30241</v>
      </c>
      <c r="BH28" s="81">
        <v>30230</v>
      </c>
      <c r="BI28" s="81">
        <v>30004</v>
      </c>
      <c r="BJ28" s="81">
        <v>29975</v>
      </c>
      <c r="BK28" s="84">
        <v>30130</v>
      </c>
      <c r="BL28" s="80">
        <v>30147</v>
      </c>
      <c r="BM28" s="231">
        <v>30225</v>
      </c>
      <c r="BN28" s="231">
        <v>30278</v>
      </c>
      <c r="BO28" s="231">
        <v>30322</v>
      </c>
      <c r="BP28" s="231">
        <v>30413</v>
      </c>
      <c r="BQ28" s="231">
        <v>30344</v>
      </c>
      <c r="BR28" s="231">
        <v>29923</v>
      </c>
      <c r="BS28" s="231">
        <v>29726</v>
      </c>
      <c r="BT28" s="231">
        <v>29668</v>
      </c>
      <c r="BU28" s="231">
        <v>29641</v>
      </c>
      <c r="BV28" s="231">
        <v>29590</v>
      </c>
      <c r="BW28" s="84">
        <v>29614</v>
      </c>
      <c r="BX28" s="80">
        <v>29708</v>
      </c>
      <c r="BY28" s="231">
        <v>29584</v>
      </c>
      <c r="BZ28" s="231">
        <v>29511</v>
      </c>
      <c r="CA28" s="231">
        <v>29240</v>
      </c>
      <c r="CB28" s="231">
        <v>29207</v>
      </c>
      <c r="CC28" s="231">
        <v>29001</v>
      </c>
      <c r="CD28" s="231">
        <v>28907</v>
      </c>
      <c r="CE28" s="231">
        <v>28907</v>
      </c>
      <c r="CF28" s="231">
        <v>29604</v>
      </c>
      <c r="CG28" s="81">
        <v>29478</v>
      </c>
      <c r="CH28" s="81">
        <v>29546</v>
      </c>
      <c r="CI28" s="82">
        <v>29623</v>
      </c>
      <c r="CJ28" s="82">
        <v>29569</v>
      </c>
      <c r="CK28" s="82">
        <v>29650</v>
      </c>
      <c r="CL28" s="82">
        <v>28978</v>
      </c>
      <c r="CM28" s="82">
        <v>29569</v>
      </c>
      <c r="CN28" s="82">
        <v>29717</v>
      </c>
      <c r="CO28" s="82">
        <v>29930</v>
      </c>
      <c r="CP28" s="82">
        <v>30101</v>
      </c>
      <c r="CQ28" s="82">
        <v>30150</v>
      </c>
      <c r="CR28" s="82">
        <v>30128</v>
      </c>
      <c r="CS28" s="82">
        <v>30243</v>
      </c>
      <c r="CT28" s="82">
        <v>30357</v>
      </c>
      <c r="CU28" s="82">
        <f>'1.COBERTURA  DANE'!D28</f>
        <v>30416</v>
      </c>
      <c r="CV28" s="195">
        <f t="shared" si="2"/>
        <v>59</v>
      </c>
      <c r="CW28" s="162">
        <f t="shared" si="3"/>
        <v>0.19435385578285075</v>
      </c>
      <c r="CX28" s="195">
        <f t="shared" si="4"/>
        <v>793</v>
      </c>
      <c r="CY28" s="162">
        <f t="shared" si="5"/>
        <v>2.6769739729264423</v>
      </c>
    </row>
    <row r="29" spans="1:112" ht="15" outlineLevel="2">
      <c r="A29" s="87">
        <v>837</v>
      </c>
      <c r="B29" s="78" t="s">
        <v>148</v>
      </c>
      <c r="C29" s="79" t="s">
        <v>28</v>
      </c>
      <c r="D29" s="80">
        <v>80168</v>
      </c>
      <c r="E29" s="81">
        <v>80691</v>
      </c>
      <c r="F29" s="81">
        <v>80619</v>
      </c>
      <c r="G29" s="81">
        <v>80699</v>
      </c>
      <c r="H29" s="81">
        <v>80499</v>
      </c>
      <c r="I29" s="81">
        <v>80817</v>
      </c>
      <c r="J29" s="81">
        <v>80466</v>
      </c>
      <c r="K29" s="81">
        <v>80621</v>
      </c>
      <c r="L29" s="81">
        <v>79891</v>
      </c>
      <c r="M29" s="81">
        <v>80281</v>
      </c>
      <c r="N29" s="81">
        <v>80263</v>
      </c>
      <c r="O29" s="82">
        <v>80865</v>
      </c>
      <c r="P29" s="80">
        <v>80488</v>
      </c>
      <c r="Q29" s="81">
        <v>83223</v>
      </c>
      <c r="R29" s="83">
        <v>86244</v>
      </c>
      <c r="S29" s="81">
        <v>79850</v>
      </c>
      <c r="T29" s="81">
        <v>86165</v>
      </c>
      <c r="U29" s="81">
        <v>87490</v>
      </c>
      <c r="V29" s="81">
        <v>88260</v>
      </c>
      <c r="W29" s="81">
        <v>89222</v>
      </c>
      <c r="X29" s="81">
        <v>89422</v>
      </c>
      <c r="Y29" s="81">
        <v>89958</v>
      </c>
      <c r="Z29" s="81">
        <v>89798</v>
      </c>
      <c r="AA29" s="82">
        <v>89719</v>
      </c>
      <c r="AB29" s="80">
        <v>89908</v>
      </c>
      <c r="AC29" s="81">
        <v>90150</v>
      </c>
      <c r="AD29" s="81">
        <v>90182</v>
      </c>
      <c r="AE29" s="81">
        <v>90423</v>
      </c>
      <c r="AF29" s="81">
        <v>90389</v>
      </c>
      <c r="AG29" s="81">
        <v>90605</v>
      </c>
      <c r="AH29" s="81">
        <v>90701</v>
      </c>
      <c r="AI29" s="81">
        <v>90183</v>
      </c>
      <c r="AJ29" s="81">
        <v>90342</v>
      </c>
      <c r="AK29" s="81">
        <v>89760</v>
      </c>
      <c r="AL29" s="81">
        <v>89760</v>
      </c>
      <c r="AM29" s="82">
        <v>88579</v>
      </c>
      <c r="AN29" s="80">
        <v>88521</v>
      </c>
      <c r="AO29" s="81">
        <v>88355</v>
      </c>
      <c r="AP29" s="81">
        <v>88871</v>
      </c>
      <c r="AQ29" s="81">
        <v>88731</v>
      </c>
      <c r="AR29" s="81">
        <v>88746</v>
      </c>
      <c r="AS29" s="81">
        <v>90494</v>
      </c>
      <c r="AT29" s="81">
        <v>91299</v>
      </c>
      <c r="AU29" s="81">
        <v>91246</v>
      </c>
      <c r="AV29" s="81">
        <v>90396</v>
      </c>
      <c r="AW29" s="81">
        <v>90636</v>
      </c>
      <c r="AX29" s="81">
        <v>90817</v>
      </c>
      <c r="AY29" s="82">
        <v>91339</v>
      </c>
      <c r="AZ29" s="80">
        <v>91582</v>
      </c>
      <c r="BA29" s="81">
        <v>92669</v>
      </c>
      <c r="BB29" s="81">
        <v>92136</v>
      </c>
      <c r="BC29" s="81">
        <v>92546</v>
      </c>
      <c r="BD29" s="81">
        <v>94270</v>
      </c>
      <c r="BE29" s="81">
        <v>94406</v>
      </c>
      <c r="BF29" s="81">
        <v>94801</v>
      </c>
      <c r="BG29" s="81">
        <v>94897</v>
      </c>
      <c r="BH29" s="81">
        <v>98302</v>
      </c>
      <c r="BI29" s="81">
        <v>98876</v>
      </c>
      <c r="BJ29" s="81">
        <v>99124</v>
      </c>
      <c r="BK29" s="84">
        <v>99950</v>
      </c>
      <c r="BL29" s="80">
        <v>100778</v>
      </c>
      <c r="BM29" s="231">
        <v>101764</v>
      </c>
      <c r="BN29" s="231">
        <v>102067</v>
      </c>
      <c r="BO29" s="231">
        <v>102245</v>
      </c>
      <c r="BP29" s="231">
        <v>102295</v>
      </c>
      <c r="BQ29" s="231">
        <v>102052</v>
      </c>
      <c r="BR29" s="231">
        <v>101022</v>
      </c>
      <c r="BS29" s="231">
        <v>98646</v>
      </c>
      <c r="BT29" s="231">
        <v>98151</v>
      </c>
      <c r="BU29" s="231">
        <v>98287</v>
      </c>
      <c r="BV29" s="231">
        <v>98242</v>
      </c>
      <c r="BW29" s="84">
        <v>98480</v>
      </c>
      <c r="BX29" s="80">
        <v>98839</v>
      </c>
      <c r="BY29" s="231">
        <v>98557</v>
      </c>
      <c r="BZ29" s="231">
        <v>97366</v>
      </c>
      <c r="CA29" s="231">
        <v>96814</v>
      </c>
      <c r="CB29" s="231">
        <v>95809</v>
      </c>
      <c r="CC29" s="231">
        <v>94205</v>
      </c>
      <c r="CD29" s="231">
        <v>91225</v>
      </c>
      <c r="CE29" s="231">
        <v>91144</v>
      </c>
      <c r="CF29" s="231">
        <v>91461</v>
      </c>
      <c r="CG29" s="81">
        <v>91584</v>
      </c>
      <c r="CH29" s="81">
        <v>91425</v>
      </c>
      <c r="CI29" s="82">
        <v>91363</v>
      </c>
      <c r="CJ29" s="82">
        <v>91217</v>
      </c>
      <c r="CK29" s="82">
        <v>91487</v>
      </c>
      <c r="CL29" s="82">
        <v>91169</v>
      </c>
      <c r="CM29" s="82">
        <v>90971</v>
      </c>
      <c r="CN29" s="82">
        <v>90920</v>
      </c>
      <c r="CO29" s="82">
        <v>90910</v>
      </c>
      <c r="CP29" s="82">
        <v>91563</v>
      </c>
      <c r="CQ29" s="82">
        <v>91497</v>
      </c>
      <c r="CR29" s="82">
        <v>91281</v>
      </c>
      <c r="CS29" s="82">
        <v>91511</v>
      </c>
      <c r="CT29" s="82">
        <v>91971</v>
      </c>
      <c r="CU29" s="82">
        <f>'1.COBERTURA  DANE'!D29</f>
        <v>92186</v>
      </c>
      <c r="CV29" s="195">
        <f t="shared" si="2"/>
        <v>215</v>
      </c>
      <c r="CW29" s="162">
        <f t="shared" si="3"/>
        <v>0.23376934033554056</v>
      </c>
      <c r="CX29" s="195">
        <f t="shared" si="4"/>
        <v>823</v>
      </c>
      <c r="CY29" s="162">
        <f t="shared" si="5"/>
        <v>0.90080229414533242</v>
      </c>
      <c r="DH29" s="446" t="e">
        <f>UPPER((TEXT('1.COBERTURA  DANE'!#REF!,"mmmm yy")))</f>
        <v>#REF!</v>
      </c>
    </row>
    <row r="30" spans="1:112" ht="15" outlineLevel="2">
      <c r="A30" s="87">
        <v>873</v>
      </c>
      <c r="B30" s="78" t="s">
        <v>148</v>
      </c>
      <c r="C30" s="79" t="s">
        <v>30</v>
      </c>
      <c r="D30" s="80">
        <v>7019</v>
      </c>
      <c r="E30" s="81">
        <v>7077</v>
      </c>
      <c r="F30" s="81">
        <v>7155</v>
      </c>
      <c r="G30" s="81">
        <v>7150</v>
      </c>
      <c r="H30" s="81">
        <v>7140</v>
      </c>
      <c r="I30" s="81">
        <v>7097</v>
      </c>
      <c r="J30" s="81">
        <v>7079</v>
      </c>
      <c r="K30" s="81">
        <v>7092</v>
      </c>
      <c r="L30" s="81">
        <v>7018</v>
      </c>
      <c r="M30" s="81">
        <v>6963</v>
      </c>
      <c r="N30" s="81">
        <v>6906</v>
      </c>
      <c r="O30" s="82">
        <v>7049</v>
      </c>
      <c r="P30" s="80">
        <v>7048</v>
      </c>
      <c r="Q30" s="81">
        <v>7023</v>
      </c>
      <c r="R30" s="83">
        <v>7182</v>
      </c>
      <c r="S30" s="81">
        <v>7444</v>
      </c>
      <c r="T30" s="81">
        <v>7562</v>
      </c>
      <c r="U30" s="81">
        <v>7575</v>
      </c>
      <c r="V30" s="81">
        <v>7540</v>
      </c>
      <c r="W30" s="81">
        <v>7544</v>
      </c>
      <c r="X30" s="81">
        <v>7535</v>
      </c>
      <c r="Y30" s="81">
        <v>7484</v>
      </c>
      <c r="Z30" s="81">
        <v>7476</v>
      </c>
      <c r="AA30" s="82">
        <v>7459</v>
      </c>
      <c r="AB30" s="80">
        <v>7008</v>
      </c>
      <c r="AC30" s="81">
        <v>6929</v>
      </c>
      <c r="AD30" s="81">
        <v>6897</v>
      </c>
      <c r="AE30" s="81">
        <v>7039</v>
      </c>
      <c r="AF30" s="81">
        <v>7043</v>
      </c>
      <c r="AG30" s="81">
        <v>7036</v>
      </c>
      <c r="AH30" s="81">
        <v>7030</v>
      </c>
      <c r="AI30" s="81">
        <v>7095</v>
      </c>
      <c r="AJ30" s="81">
        <v>7162</v>
      </c>
      <c r="AK30" s="81">
        <v>7247</v>
      </c>
      <c r="AL30" s="81">
        <v>6806</v>
      </c>
      <c r="AM30" s="82">
        <v>6916</v>
      </c>
      <c r="AN30" s="80">
        <v>6954</v>
      </c>
      <c r="AO30" s="81">
        <v>6931</v>
      </c>
      <c r="AP30" s="81">
        <v>6958</v>
      </c>
      <c r="AQ30" s="81">
        <v>6970</v>
      </c>
      <c r="AR30" s="81">
        <v>6995</v>
      </c>
      <c r="AS30" s="81">
        <v>6983</v>
      </c>
      <c r="AT30" s="81">
        <v>6991</v>
      </c>
      <c r="AU30" s="81">
        <v>7017</v>
      </c>
      <c r="AV30" s="81">
        <v>6988</v>
      </c>
      <c r="AW30" s="81">
        <v>6908</v>
      </c>
      <c r="AX30" s="81">
        <v>6904</v>
      </c>
      <c r="AY30" s="82">
        <v>6902</v>
      </c>
      <c r="AZ30" s="80">
        <v>6926</v>
      </c>
      <c r="BA30" s="81">
        <v>6983</v>
      </c>
      <c r="BB30" s="81">
        <v>6979</v>
      </c>
      <c r="BC30" s="81">
        <v>6966</v>
      </c>
      <c r="BD30" s="81">
        <v>6969</v>
      </c>
      <c r="BE30" s="81">
        <v>6954</v>
      </c>
      <c r="BF30" s="81">
        <v>6940</v>
      </c>
      <c r="BG30" s="81">
        <v>6925</v>
      </c>
      <c r="BH30" s="81">
        <v>6958</v>
      </c>
      <c r="BI30" s="81">
        <v>6901</v>
      </c>
      <c r="BJ30" s="81">
        <v>6936</v>
      </c>
      <c r="BK30" s="84">
        <v>6931</v>
      </c>
      <c r="BL30" s="80">
        <v>6927</v>
      </c>
      <c r="BM30" s="231">
        <v>6951</v>
      </c>
      <c r="BN30" s="231">
        <v>6965</v>
      </c>
      <c r="BO30" s="231">
        <v>6971</v>
      </c>
      <c r="BP30" s="231">
        <v>6971</v>
      </c>
      <c r="BQ30" s="231">
        <v>6937</v>
      </c>
      <c r="BR30" s="231">
        <v>6866</v>
      </c>
      <c r="BS30" s="231">
        <v>6804</v>
      </c>
      <c r="BT30" s="231">
        <v>6766</v>
      </c>
      <c r="BU30" s="231">
        <v>6746</v>
      </c>
      <c r="BV30" s="231">
        <v>6719</v>
      </c>
      <c r="BW30" s="84">
        <v>6747</v>
      </c>
      <c r="BX30" s="80">
        <v>6738</v>
      </c>
      <c r="BY30" s="231">
        <v>6730</v>
      </c>
      <c r="BZ30" s="231">
        <v>6736</v>
      </c>
      <c r="CA30" s="231">
        <v>6685</v>
      </c>
      <c r="CB30" s="231">
        <v>6681</v>
      </c>
      <c r="CC30" s="231">
        <v>6606</v>
      </c>
      <c r="CD30" s="231">
        <v>6575</v>
      </c>
      <c r="CE30" s="231">
        <v>6599</v>
      </c>
      <c r="CF30" s="231">
        <v>6587</v>
      </c>
      <c r="CG30" s="81">
        <v>6615</v>
      </c>
      <c r="CH30" s="81">
        <v>6599</v>
      </c>
      <c r="CI30" s="82">
        <v>6622</v>
      </c>
      <c r="CJ30" s="82">
        <v>6626</v>
      </c>
      <c r="CK30" s="82">
        <v>6655</v>
      </c>
      <c r="CL30" s="82">
        <v>6675</v>
      </c>
      <c r="CM30" s="82">
        <v>6658</v>
      </c>
      <c r="CN30" s="82">
        <v>6758</v>
      </c>
      <c r="CO30" s="82">
        <v>6830</v>
      </c>
      <c r="CP30" s="82">
        <v>6830</v>
      </c>
      <c r="CQ30" s="82">
        <v>6876</v>
      </c>
      <c r="CR30" s="82">
        <v>6872</v>
      </c>
      <c r="CS30" s="82">
        <v>6871</v>
      </c>
      <c r="CT30" s="82">
        <v>6896</v>
      </c>
      <c r="CU30" s="82">
        <f>'1.COBERTURA  DANE'!D30</f>
        <v>6982</v>
      </c>
      <c r="CV30" s="195">
        <f t="shared" si="2"/>
        <v>86</v>
      </c>
      <c r="CW30" s="162">
        <f t="shared" si="3"/>
        <v>1.2470997679814384</v>
      </c>
      <c r="CX30" s="195">
        <f t="shared" si="4"/>
        <v>360</v>
      </c>
      <c r="CY30" s="162">
        <f t="shared" si="5"/>
        <v>5.4364240410752034</v>
      </c>
    </row>
    <row r="31" spans="1:112" s="13" customFormat="1" ht="15" outlineLevel="1">
      <c r="A31" s="71" t="s">
        <v>125</v>
      </c>
      <c r="B31" s="66"/>
      <c r="C31" s="72" t="s">
        <v>124</v>
      </c>
      <c r="D31" s="73">
        <f t="shared" ref="D31:AH31" si="8">SUBTOTAL(9,D32:D41)</f>
        <v>118731</v>
      </c>
      <c r="E31" s="74">
        <f t="shared" si="8"/>
        <v>119059</v>
      </c>
      <c r="F31" s="74">
        <f t="shared" si="8"/>
        <v>118674</v>
      </c>
      <c r="G31" s="74">
        <f t="shared" si="8"/>
        <v>117812</v>
      </c>
      <c r="H31" s="74">
        <f t="shared" si="8"/>
        <v>117375</v>
      </c>
      <c r="I31" s="74">
        <f t="shared" si="8"/>
        <v>118002</v>
      </c>
      <c r="J31" s="74">
        <f t="shared" si="8"/>
        <v>116855</v>
      </c>
      <c r="K31" s="74">
        <f t="shared" si="8"/>
        <v>117538</v>
      </c>
      <c r="L31" s="74">
        <f t="shared" si="8"/>
        <v>116668</v>
      </c>
      <c r="M31" s="74">
        <f t="shared" si="8"/>
        <v>117697</v>
      </c>
      <c r="N31" s="74">
        <f t="shared" si="8"/>
        <v>117640</v>
      </c>
      <c r="O31" s="75">
        <f t="shared" si="8"/>
        <v>119944</v>
      </c>
      <c r="P31" s="73">
        <f t="shared" si="8"/>
        <v>120530</v>
      </c>
      <c r="Q31" s="74">
        <f t="shared" si="8"/>
        <v>120445</v>
      </c>
      <c r="R31" s="76">
        <f t="shared" si="8"/>
        <v>121132</v>
      </c>
      <c r="S31" s="74">
        <f t="shared" si="8"/>
        <v>120711</v>
      </c>
      <c r="T31" s="74">
        <f t="shared" si="8"/>
        <v>121721</v>
      </c>
      <c r="U31" s="74">
        <f t="shared" si="8"/>
        <v>122087</v>
      </c>
      <c r="V31" s="74">
        <f t="shared" si="8"/>
        <v>122493</v>
      </c>
      <c r="W31" s="74">
        <f t="shared" si="8"/>
        <v>122083</v>
      </c>
      <c r="X31" s="74">
        <f t="shared" si="8"/>
        <v>122091</v>
      </c>
      <c r="Y31" s="74">
        <f t="shared" si="8"/>
        <v>123085</v>
      </c>
      <c r="Z31" s="74">
        <f t="shared" si="8"/>
        <v>123530</v>
      </c>
      <c r="AA31" s="75">
        <f t="shared" si="8"/>
        <v>123835</v>
      </c>
      <c r="AB31" s="73">
        <f t="shared" si="8"/>
        <v>123245</v>
      </c>
      <c r="AC31" s="74">
        <f t="shared" si="8"/>
        <v>124719</v>
      </c>
      <c r="AD31" s="74">
        <f t="shared" si="8"/>
        <v>124744</v>
      </c>
      <c r="AE31" s="74">
        <f t="shared" si="8"/>
        <v>125057</v>
      </c>
      <c r="AF31" s="74">
        <f t="shared" si="8"/>
        <v>125178</v>
      </c>
      <c r="AG31" s="74">
        <f t="shared" si="8"/>
        <v>124213</v>
      </c>
      <c r="AH31" s="74">
        <f t="shared" si="8"/>
        <v>123901</v>
      </c>
      <c r="AI31" s="74">
        <v>124263</v>
      </c>
      <c r="AJ31" s="74">
        <v>124980</v>
      </c>
      <c r="AK31" s="74">
        <v>126198</v>
      </c>
      <c r="AL31" s="74">
        <v>125785</v>
      </c>
      <c r="AM31" s="75">
        <v>126607</v>
      </c>
      <c r="AN31" s="73">
        <v>126717</v>
      </c>
      <c r="AO31" s="74">
        <f>SUM(AO32:AO41)</f>
        <v>126942</v>
      </c>
      <c r="AP31" s="74">
        <f>SUM(AP32:AP41)</f>
        <v>127631</v>
      </c>
      <c r="AQ31" s="74">
        <f>SUM(AQ32:AQ41)</f>
        <v>127439</v>
      </c>
      <c r="AR31" s="74">
        <f>SUM(AR32:AR41)</f>
        <v>128194</v>
      </c>
      <c r="AS31" s="74">
        <v>128675</v>
      </c>
      <c r="AT31" s="74">
        <v>128561</v>
      </c>
      <c r="AU31" s="74">
        <v>128923</v>
      </c>
      <c r="AV31" s="74">
        <v>128842</v>
      </c>
      <c r="AW31" s="74">
        <v>129387</v>
      </c>
      <c r="AX31" s="74">
        <v>129269</v>
      </c>
      <c r="AY31" s="75">
        <v>129739</v>
      </c>
      <c r="AZ31" s="73">
        <v>129949</v>
      </c>
      <c r="BA31" s="74">
        <v>131072</v>
      </c>
      <c r="BB31" s="74">
        <v>132123</v>
      </c>
      <c r="BC31" s="74">
        <v>132462</v>
      </c>
      <c r="BD31" s="74">
        <v>132402</v>
      </c>
      <c r="BE31" s="74">
        <v>131809</v>
      </c>
      <c r="BF31" s="74">
        <v>131708</v>
      </c>
      <c r="BG31" s="74">
        <v>130779</v>
      </c>
      <c r="BH31" s="74">
        <v>130735</v>
      </c>
      <c r="BI31" s="74">
        <v>129441</v>
      </c>
      <c r="BJ31" s="74">
        <v>130840</v>
      </c>
      <c r="BK31" s="77">
        <v>131650</v>
      </c>
      <c r="BL31" s="73">
        <v>132068</v>
      </c>
      <c r="BM31" s="230">
        <v>133016</v>
      </c>
      <c r="BN31" s="230">
        <v>133058</v>
      </c>
      <c r="BO31" s="230">
        <v>133025</v>
      </c>
      <c r="BP31" s="230">
        <v>133366</v>
      </c>
      <c r="BQ31" s="230">
        <v>133128</v>
      </c>
      <c r="BR31" s="230">
        <v>131862</v>
      </c>
      <c r="BS31" s="230">
        <v>130701</v>
      </c>
      <c r="BT31" s="230">
        <v>131020</v>
      </c>
      <c r="BU31" s="230">
        <v>131037</v>
      </c>
      <c r="BV31" s="230">
        <v>131299</v>
      </c>
      <c r="BW31" s="77">
        <v>131454</v>
      </c>
      <c r="BX31" s="73">
        <v>131531</v>
      </c>
      <c r="BY31" s="230">
        <v>131112</v>
      </c>
      <c r="BZ31" s="230">
        <v>130325</v>
      </c>
      <c r="CA31" s="230">
        <v>129334</v>
      </c>
      <c r="CB31" s="230">
        <v>128712</v>
      </c>
      <c r="CC31" s="230">
        <v>126343</v>
      </c>
      <c r="CD31" s="230">
        <v>126250</v>
      </c>
      <c r="CE31" s="230">
        <v>126229</v>
      </c>
      <c r="CF31" s="230">
        <v>125661</v>
      </c>
      <c r="CG31" s="74">
        <v>125422</v>
      </c>
      <c r="CH31" s="74">
        <v>125294</v>
      </c>
      <c r="CI31" s="75">
        <v>124796</v>
      </c>
      <c r="CJ31" s="75">
        <v>124192</v>
      </c>
      <c r="CK31" s="75">
        <v>124531</v>
      </c>
      <c r="CL31" s="75">
        <v>124367</v>
      </c>
      <c r="CM31" s="75">
        <v>124429</v>
      </c>
      <c r="CN31" s="75">
        <v>125106</v>
      </c>
      <c r="CO31" s="75">
        <v>125829</v>
      </c>
      <c r="CP31" s="75">
        <v>126914</v>
      </c>
      <c r="CQ31" s="75">
        <v>126908</v>
      </c>
      <c r="CR31" s="75">
        <v>128405</v>
      </c>
      <c r="CS31" s="75">
        <v>129406</v>
      </c>
      <c r="CT31" s="75">
        <v>129886</v>
      </c>
      <c r="CU31" s="75">
        <f>'1.COBERTURA  DANE'!D31</f>
        <v>130507</v>
      </c>
      <c r="CV31" s="195">
        <f t="shared" si="2"/>
        <v>621</v>
      </c>
      <c r="CW31" s="162">
        <f t="shared" si="3"/>
        <v>0.47811157476556371</v>
      </c>
      <c r="CX31" s="195">
        <f t="shared" si="4"/>
        <v>5711</v>
      </c>
      <c r="CY31" s="162">
        <f t="shared" si="5"/>
        <v>4.5762684701432734</v>
      </c>
      <c r="DD31" s="446">
        <v>2016</v>
      </c>
      <c r="DE31" s="446">
        <v>2017</v>
      </c>
    </row>
    <row r="32" spans="1:112" ht="15" outlineLevel="2">
      <c r="A32" s="87">
        <v>31</v>
      </c>
      <c r="B32" s="78" t="s">
        <v>124</v>
      </c>
      <c r="C32" s="79" t="s">
        <v>63</v>
      </c>
      <c r="D32" s="80">
        <v>14617</v>
      </c>
      <c r="E32" s="81">
        <v>14666</v>
      </c>
      <c r="F32" s="81">
        <v>14634</v>
      </c>
      <c r="G32" s="81">
        <v>14645</v>
      </c>
      <c r="H32" s="81">
        <v>14572</v>
      </c>
      <c r="I32" s="81">
        <v>14583</v>
      </c>
      <c r="J32" s="81">
        <v>14513</v>
      </c>
      <c r="K32" s="81">
        <v>14543</v>
      </c>
      <c r="L32" s="81">
        <v>14341</v>
      </c>
      <c r="M32" s="81">
        <v>14490</v>
      </c>
      <c r="N32" s="81">
        <v>14393</v>
      </c>
      <c r="O32" s="82">
        <v>14638</v>
      </c>
      <c r="P32" s="80">
        <v>14810</v>
      </c>
      <c r="Q32" s="81">
        <v>15189</v>
      </c>
      <c r="R32" s="83">
        <v>15195</v>
      </c>
      <c r="S32" s="81">
        <v>15112</v>
      </c>
      <c r="T32" s="81">
        <v>15004</v>
      </c>
      <c r="U32" s="81">
        <v>14943</v>
      </c>
      <c r="V32" s="81">
        <v>15000</v>
      </c>
      <c r="W32" s="81">
        <v>14924</v>
      </c>
      <c r="X32" s="81">
        <v>14857</v>
      </c>
      <c r="Y32" s="81">
        <v>14935</v>
      </c>
      <c r="Z32" s="81">
        <v>14988</v>
      </c>
      <c r="AA32" s="82">
        <v>15146</v>
      </c>
      <c r="AB32" s="80">
        <v>15144</v>
      </c>
      <c r="AC32" s="81">
        <v>15394</v>
      </c>
      <c r="AD32" s="81">
        <v>15405</v>
      </c>
      <c r="AE32" s="81">
        <v>15459</v>
      </c>
      <c r="AF32" s="81">
        <v>15492</v>
      </c>
      <c r="AG32" s="81">
        <v>15611</v>
      </c>
      <c r="AH32" s="81">
        <v>15574</v>
      </c>
      <c r="AI32" s="81">
        <v>15631</v>
      </c>
      <c r="AJ32" s="81">
        <v>15719</v>
      </c>
      <c r="AK32" s="81">
        <v>15968</v>
      </c>
      <c r="AL32" s="81">
        <v>16043</v>
      </c>
      <c r="AM32" s="82">
        <v>16305</v>
      </c>
      <c r="AN32" s="80">
        <v>16345</v>
      </c>
      <c r="AO32" s="81">
        <v>16481</v>
      </c>
      <c r="AP32" s="81">
        <v>16633</v>
      </c>
      <c r="AQ32" s="81">
        <v>16695</v>
      </c>
      <c r="AR32" s="81">
        <v>16735</v>
      </c>
      <c r="AS32" s="81">
        <v>16835</v>
      </c>
      <c r="AT32" s="81">
        <v>16774</v>
      </c>
      <c r="AU32" s="81">
        <v>16951</v>
      </c>
      <c r="AV32" s="81">
        <v>16911</v>
      </c>
      <c r="AW32" s="81">
        <v>17021</v>
      </c>
      <c r="AX32" s="81">
        <v>16984</v>
      </c>
      <c r="AY32" s="82">
        <v>17082</v>
      </c>
      <c r="AZ32" s="80">
        <v>17083</v>
      </c>
      <c r="BA32" s="81">
        <v>17065</v>
      </c>
      <c r="BB32" s="81">
        <v>17279</v>
      </c>
      <c r="BC32" s="81">
        <v>17333</v>
      </c>
      <c r="BD32" s="81">
        <v>17325</v>
      </c>
      <c r="BE32" s="81">
        <v>17205</v>
      </c>
      <c r="BF32" s="81">
        <v>17127</v>
      </c>
      <c r="BG32" s="81">
        <v>17073</v>
      </c>
      <c r="BH32" s="81">
        <v>17015</v>
      </c>
      <c r="BI32" s="81">
        <v>16888</v>
      </c>
      <c r="BJ32" s="81">
        <v>17136</v>
      </c>
      <c r="BK32" s="84">
        <v>17242</v>
      </c>
      <c r="BL32" s="80">
        <v>17336</v>
      </c>
      <c r="BM32" s="231">
        <v>17411</v>
      </c>
      <c r="BN32" s="231">
        <v>17403</v>
      </c>
      <c r="BO32" s="231">
        <v>17395</v>
      </c>
      <c r="BP32" s="231">
        <v>17437</v>
      </c>
      <c r="BQ32" s="231">
        <v>17455</v>
      </c>
      <c r="BR32" s="231">
        <v>17399</v>
      </c>
      <c r="BS32" s="231">
        <v>17278</v>
      </c>
      <c r="BT32" s="231">
        <v>17309</v>
      </c>
      <c r="BU32" s="231">
        <v>17258</v>
      </c>
      <c r="BV32" s="231">
        <v>17255</v>
      </c>
      <c r="BW32" s="84">
        <v>17263</v>
      </c>
      <c r="BX32" s="80">
        <v>17304</v>
      </c>
      <c r="BY32" s="231">
        <v>17281</v>
      </c>
      <c r="BZ32" s="231">
        <v>17198</v>
      </c>
      <c r="CA32" s="231">
        <v>16971</v>
      </c>
      <c r="CB32" s="231">
        <v>16876</v>
      </c>
      <c r="CC32" s="231">
        <v>16288</v>
      </c>
      <c r="CD32" s="231">
        <v>16286</v>
      </c>
      <c r="CE32" s="231">
        <v>16277</v>
      </c>
      <c r="CF32" s="231">
        <v>16142</v>
      </c>
      <c r="CG32" s="81">
        <v>16125</v>
      </c>
      <c r="CH32" s="81">
        <v>16070</v>
      </c>
      <c r="CI32" s="82">
        <v>15971</v>
      </c>
      <c r="CJ32" s="82">
        <v>15868</v>
      </c>
      <c r="CK32" s="82">
        <v>15909</v>
      </c>
      <c r="CL32" s="82">
        <v>15901</v>
      </c>
      <c r="CM32" s="82">
        <v>15892</v>
      </c>
      <c r="CN32" s="82">
        <v>16029</v>
      </c>
      <c r="CO32" s="82">
        <v>16071</v>
      </c>
      <c r="CP32" s="82">
        <v>16327</v>
      </c>
      <c r="CQ32" s="82">
        <v>16408</v>
      </c>
      <c r="CR32" s="82">
        <v>16516</v>
      </c>
      <c r="CS32" s="82">
        <v>16633</v>
      </c>
      <c r="CT32" s="82">
        <v>16721</v>
      </c>
      <c r="CU32" s="82">
        <f>'1.COBERTURA  DANE'!D32</f>
        <v>16761</v>
      </c>
      <c r="CV32" s="195">
        <f t="shared" si="2"/>
        <v>40</v>
      </c>
      <c r="CW32" s="162">
        <f t="shared" si="3"/>
        <v>0.23922014233598468</v>
      </c>
      <c r="CX32" s="195">
        <f t="shared" si="4"/>
        <v>790</v>
      </c>
      <c r="CY32" s="162">
        <f t="shared" si="5"/>
        <v>4.94646546866195</v>
      </c>
      <c r="DC32" t="s">
        <v>303</v>
      </c>
      <c r="DD32" s="6">
        <f>BX4</f>
        <v>2400310</v>
      </c>
      <c r="DE32" s="6">
        <f>CJ4</f>
        <v>2232694</v>
      </c>
    </row>
    <row r="33" spans="1:109" ht="15" outlineLevel="2">
      <c r="A33" s="87">
        <v>40</v>
      </c>
      <c r="B33" s="78" t="s">
        <v>124</v>
      </c>
      <c r="C33" s="79" t="s">
        <v>67</v>
      </c>
      <c r="D33" s="80">
        <v>11095</v>
      </c>
      <c r="E33" s="81">
        <v>11096</v>
      </c>
      <c r="F33" s="81">
        <v>11061</v>
      </c>
      <c r="G33" s="81">
        <v>10886</v>
      </c>
      <c r="H33" s="81">
        <v>10831</v>
      </c>
      <c r="I33" s="81">
        <v>10986</v>
      </c>
      <c r="J33" s="81">
        <v>10955</v>
      </c>
      <c r="K33" s="81">
        <v>10940</v>
      </c>
      <c r="L33" s="81">
        <v>10942</v>
      </c>
      <c r="M33" s="81">
        <v>11192</v>
      </c>
      <c r="N33" s="81">
        <v>11207</v>
      </c>
      <c r="O33" s="82">
        <v>11704</v>
      </c>
      <c r="P33" s="80">
        <v>11732</v>
      </c>
      <c r="Q33" s="81">
        <v>11709</v>
      </c>
      <c r="R33" s="83">
        <v>11943</v>
      </c>
      <c r="S33" s="81">
        <v>12008</v>
      </c>
      <c r="T33" s="81">
        <v>12010</v>
      </c>
      <c r="U33" s="81">
        <v>12128</v>
      </c>
      <c r="V33" s="81">
        <v>12262</v>
      </c>
      <c r="W33" s="81">
        <v>12309</v>
      </c>
      <c r="X33" s="81">
        <v>12325</v>
      </c>
      <c r="Y33" s="81">
        <v>12369</v>
      </c>
      <c r="Z33" s="81">
        <v>12348</v>
      </c>
      <c r="AA33" s="82">
        <v>12358</v>
      </c>
      <c r="AB33" s="80">
        <v>12439</v>
      </c>
      <c r="AC33" s="81">
        <v>12556</v>
      </c>
      <c r="AD33" s="81">
        <v>12654</v>
      </c>
      <c r="AE33" s="81">
        <v>12739</v>
      </c>
      <c r="AF33" s="81">
        <v>12749</v>
      </c>
      <c r="AG33" s="81">
        <v>12778</v>
      </c>
      <c r="AH33" s="81">
        <v>12874</v>
      </c>
      <c r="AI33" s="81">
        <v>12928</v>
      </c>
      <c r="AJ33" s="81">
        <v>13080</v>
      </c>
      <c r="AK33" s="81">
        <v>13129</v>
      </c>
      <c r="AL33" s="81">
        <v>13115</v>
      </c>
      <c r="AM33" s="82">
        <v>13198</v>
      </c>
      <c r="AN33" s="80">
        <v>13256</v>
      </c>
      <c r="AO33" s="81">
        <v>13281</v>
      </c>
      <c r="AP33" s="81">
        <v>13326</v>
      </c>
      <c r="AQ33" s="81">
        <v>13353</v>
      </c>
      <c r="AR33" s="81">
        <v>13435</v>
      </c>
      <c r="AS33" s="81">
        <v>13481</v>
      </c>
      <c r="AT33" s="81">
        <v>13466</v>
      </c>
      <c r="AU33" s="81">
        <v>13526</v>
      </c>
      <c r="AV33" s="81">
        <v>13570</v>
      </c>
      <c r="AW33" s="81">
        <v>13655</v>
      </c>
      <c r="AX33" s="81">
        <v>13696</v>
      </c>
      <c r="AY33" s="82">
        <v>13764</v>
      </c>
      <c r="AZ33" s="80">
        <v>13757</v>
      </c>
      <c r="BA33" s="81">
        <v>13762</v>
      </c>
      <c r="BB33" s="81">
        <v>13831</v>
      </c>
      <c r="BC33" s="81">
        <v>13836</v>
      </c>
      <c r="BD33" s="81">
        <v>13808</v>
      </c>
      <c r="BE33" s="81">
        <v>13894</v>
      </c>
      <c r="BF33" s="81">
        <v>13902</v>
      </c>
      <c r="BG33" s="81">
        <v>13914</v>
      </c>
      <c r="BH33" s="81">
        <v>13870</v>
      </c>
      <c r="BI33" s="81">
        <v>13791</v>
      </c>
      <c r="BJ33" s="81">
        <v>13872</v>
      </c>
      <c r="BK33" s="84">
        <v>14009</v>
      </c>
      <c r="BL33" s="80">
        <v>14045</v>
      </c>
      <c r="BM33" s="231">
        <v>14125</v>
      </c>
      <c r="BN33" s="231">
        <v>14147</v>
      </c>
      <c r="BO33" s="231">
        <v>14157</v>
      </c>
      <c r="BP33" s="231">
        <v>14196</v>
      </c>
      <c r="BQ33" s="231">
        <v>14159</v>
      </c>
      <c r="BR33" s="231">
        <v>14127</v>
      </c>
      <c r="BS33" s="231">
        <v>13884</v>
      </c>
      <c r="BT33" s="231">
        <v>14119</v>
      </c>
      <c r="BU33" s="231">
        <v>14092</v>
      </c>
      <c r="BV33" s="231">
        <v>14118</v>
      </c>
      <c r="BW33" s="84">
        <v>14132</v>
      </c>
      <c r="BX33" s="80">
        <v>14164</v>
      </c>
      <c r="BY33" s="231">
        <v>14025</v>
      </c>
      <c r="BZ33" s="231">
        <v>14010</v>
      </c>
      <c r="CA33" s="231">
        <v>13962</v>
      </c>
      <c r="CB33" s="231">
        <v>13963</v>
      </c>
      <c r="CC33" s="231">
        <v>13710</v>
      </c>
      <c r="CD33" s="231">
        <v>13716</v>
      </c>
      <c r="CE33" s="231">
        <v>13722</v>
      </c>
      <c r="CF33" s="231">
        <v>13639</v>
      </c>
      <c r="CG33" s="81">
        <v>13621</v>
      </c>
      <c r="CH33" s="81">
        <v>13596</v>
      </c>
      <c r="CI33" s="82">
        <v>13524</v>
      </c>
      <c r="CJ33" s="82">
        <v>13488</v>
      </c>
      <c r="CK33" s="82">
        <v>13513</v>
      </c>
      <c r="CL33" s="82">
        <v>13494</v>
      </c>
      <c r="CM33" s="82">
        <v>13539</v>
      </c>
      <c r="CN33" s="82">
        <v>13541</v>
      </c>
      <c r="CO33" s="82">
        <v>13540</v>
      </c>
      <c r="CP33" s="82">
        <v>13579</v>
      </c>
      <c r="CQ33" s="82">
        <v>13639</v>
      </c>
      <c r="CR33" s="82">
        <v>13691</v>
      </c>
      <c r="CS33" s="82">
        <v>13759</v>
      </c>
      <c r="CT33" s="82">
        <v>13876</v>
      </c>
      <c r="CU33" s="82">
        <f>'1.COBERTURA  DANE'!D33</f>
        <v>13926</v>
      </c>
      <c r="CV33" s="195">
        <f t="shared" si="2"/>
        <v>50</v>
      </c>
      <c r="CW33" s="162">
        <f t="shared" si="3"/>
        <v>0.36033439031421161</v>
      </c>
      <c r="CX33" s="195">
        <f t="shared" si="4"/>
        <v>402</v>
      </c>
      <c r="CY33" s="162">
        <f t="shared" si="5"/>
        <v>2.9724933451641524</v>
      </c>
      <c r="DC33" t="s">
        <v>304</v>
      </c>
      <c r="DD33" s="6">
        <f>BY4</f>
        <v>2386642</v>
      </c>
      <c r="DE33" s="6">
        <f>CK4</f>
        <v>2233776</v>
      </c>
    </row>
    <row r="34" spans="1:109" ht="15" outlineLevel="2">
      <c r="A34" s="87">
        <v>190</v>
      </c>
      <c r="B34" s="78" t="s">
        <v>124</v>
      </c>
      <c r="C34" s="79" t="s">
        <v>16</v>
      </c>
      <c r="D34" s="80">
        <v>5415</v>
      </c>
      <c r="E34" s="81">
        <v>5442</v>
      </c>
      <c r="F34" s="81">
        <v>5390</v>
      </c>
      <c r="G34" s="81">
        <v>5353</v>
      </c>
      <c r="H34" s="81">
        <v>5322</v>
      </c>
      <c r="I34" s="81">
        <v>5301</v>
      </c>
      <c r="J34" s="81">
        <v>5217</v>
      </c>
      <c r="K34" s="81">
        <v>5284</v>
      </c>
      <c r="L34" s="81">
        <v>5645</v>
      </c>
      <c r="M34" s="81">
        <v>5663</v>
      </c>
      <c r="N34" s="81">
        <v>5694</v>
      </c>
      <c r="O34" s="82">
        <v>5871</v>
      </c>
      <c r="P34" s="80">
        <v>5946</v>
      </c>
      <c r="Q34" s="81">
        <v>5985</v>
      </c>
      <c r="R34" s="83">
        <v>6105</v>
      </c>
      <c r="S34" s="81">
        <v>6463</v>
      </c>
      <c r="T34" s="81">
        <v>6541</v>
      </c>
      <c r="U34" s="81">
        <v>6541</v>
      </c>
      <c r="V34" s="81">
        <v>6536</v>
      </c>
      <c r="W34" s="81">
        <v>6553</v>
      </c>
      <c r="X34" s="81">
        <v>6533</v>
      </c>
      <c r="Y34" s="81">
        <v>6630</v>
      </c>
      <c r="Z34" s="81">
        <v>6659</v>
      </c>
      <c r="AA34" s="82">
        <v>6554</v>
      </c>
      <c r="AB34" s="80">
        <v>6541</v>
      </c>
      <c r="AC34" s="81">
        <v>6618</v>
      </c>
      <c r="AD34" s="81">
        <v>6655</v>
      </c>
      <c r="AE34" s="81">
        <v>6654</v>
      </c>
      <c r="AF34" s="81">
        <v>6615</v>
      </c>
      <c r="AG34" s="81">
        <v>6526</v>
      </c>
      <c r="AH34" s="81">
        <v>6481</v>
      </c>
      <c r="AI34" s="81">
        <v>6511</v>
      </c>
      <c r="AJ34" s="81">
        <v>6520</v>
      </c>
      <c r="AK34" s="81">
        <v>6597</v>
      </c>
      <c r="AL34" s="81">
        <v>6582</v>
      </c>
      <c r="AM34" s="82">
        <v>6650</v>
      </c>
      <c r="AN34" s="80">
        <v>6627</v>
      </c>
      <c r="AO34" s="81">
        <v>6620</v>
      </c>
      <c r="AP34" s="81">
        <v>6615</v>
      </c>
      <c r="AQ34" s="81">
        <v>6596</v>
      </c>
      <c r="AR34" s="81">
        <v>6780</v>
      </c>
      <c r="AS34" s="81">
        <v>6766</v>
      </c>
      <c r="AT34" s="81">
        <v>6804</v>
      </c>
      <c r="AU34" s="81">
        <v>6834</v>
      </c>
      <c r="AV34" s="81">
        <v>6782</v>
      </c>
      <c r="AW34" s="81">
        <v>6798</v>
      </c>
      <c r="AX34" s="81">
        <v>6790</v>
      </c>
      <c r="AY34" s="82">
        <v>6788</v>
      </c>
      <c r="AZ34" s="80">
        <v>6828</v>
      </c>
      <c r="BA34" s="81">
        <v>6988</v>
      </c>
      <c r="BB34" s="81">
        <v>6959</v>
      </c>
      <c r="BC34" s="81">
        <v>6987</v>
      </c>
      <c r="BD34" s="81">
        <v>7016</v>
      </c>
      <c r="BE34" s="81">
        <v>6951</v>
      </c>
      <c r="BF34" s="81">
        <v>6891</v>
      </c>
      <c r="BG34" s="81">
        <v>6792</v>
      </c>
      <c r="BH34" s="81">
        <v>6867</v>
      </c>
      <c r="BI34" s="81">
        <v>6792</v>
      </c>
      <c r="BJ34" s="81">
        <v>6831</v>
      </c>
      <c r="BK34" s="84">
        <v>6876</v>
      </c>
      <c r="BL34" s="80">
        <v>6886</v>
      </c>
      <c r="BM34" s="231">
        <v>6944</v>
      </c>
      <c r="BN34" s="231">
        <v>6991</v>
      </c>
      <c r="BO34" s="231">
        <v>7039</v>
      </c>
      <c r="BP34" s="231">
        <v>7053</v>
      </c>
      <c r="BQ34" s="231">
        <v>7041</v>
      </c>
      <c r="BR34" s="231">
        <v>6846</v>
      </c>
      <c r="BS34" s="231">
        <v>6760</v>
      </c>
      <c r="BT34" s="231">
        <v>6742</v>
      </c>
      <c r="BU34" s="231">
        <v>6781</v>
      </c>
      <c r="BV34" s="231">
        <v>6813</v>
      </c>
      <c r="BW34" s="84">
        <v>6785</v>
      </c>
      <c r="BX34" s="80">
        <v>6823</v>
      </c>
      <c r="BY34" s="231">
        <v>6790</v>
      </c>
      <c r="BZ34" s="231">
        <v>6797</v>
      </c>
      <c r="CA34" s="231">
        <v>6702</v>
      </c>
      <c r="CB34" s="231">
        <v>6650</v>
      </c>
      <c r="CC34" s="231">
        <v>6597</v>
      </c>
      <c r="CD34" s="231">
        <v>6582</v>
      </c>
      <c r="CE34" s="231">
        <v>6591</v>
      </c>
      <c r="CF34" s="231">
        <v>6549</v>
      </c>
      <c r="CG34" s="81">
        <v>6557</v>
      </c>
      <c r="CH34" s="81">
        <v>6540</v>
      </c>
      <c r="CI34" s="82">
        <v>6506</v>
      </c>
      <c r="CJ34" s="82">
        <v>6471</v>
      </c>
      <c r="CK34" s="82">
        <v>6494</v>
      </c>
      <c r="CL34" s="82">
        <v>6486</v>
      </c>
      <c r="CM34" s="82">
        <v>6490</v>
      </c>
      <c r="CN34" s="82">
        <v>6519</v>
      </c>
      <c r="CO34" s="82">
        <v>6596</v>
      </c>
      <c r="CP34" s="82">
        <v>6664</v>
      </c>
      <c r="CQ34" s="82">
        <v>6680</v>
      </c>
      <c r="CR34" s="82">
        <v>6671</v>
      </c>
      <c r="CS34" s="82">
        <v>6658</v>
      </c>
      <c r="CT34" s="82">
        <v>6734</v>
      </c>
      <c r="CU34" s="82">
        <f>'1.COBERTURA  DANE'!D34</f>
        <v>6744</v>
      </c>
      <c r="CV34" s="195">
        <f t="shared" si="2"/>
        <v>10</v>
      </c>
      <c r="CW34" s="162">
        <f t="shared" si="3"/>
        <v>0.1485001485001485</v>
      </c>
      <c r="CX34" s="195">
        <f t="shared" si="4"/>
        <v>238</v>
      </c>
      <c r="CY34" s="162">
        <f t="shared" si="5"/>
        <v>3.6581616968951733</v>
      </c>
      <c r="DC34" s="244" t="s">
        <v>305</v>
      </c>
      <c r="DD34" s="6">
        <f>BZ4</f>
        <v>2350320</v>
      </c>
      <c r="DE34" s="6">
        <f>CL4</f>
        <v>2225416</v>
      </c>
    </row>
    <row r="35" spans="1:109" ht="15" outlineLevel="2">
      <c r="A35" s="87">
        <v>604</v>
      </c>
      <c r="B35" s="78" t="s">
        <v>124</v>
      </c>
      <c r="C35" s="79" t="s">
        <v>23</v>
      </c>
      <c r="D35" s="80">
        <v>15461</v>
      </c>
      <c r="E35" s="81">
        <v>15631</v>
      </c>
      <c r="F35" s="81">
        <v>15686</v>
      </c>
      <c r="G35" s="81">
        <v>15151</v>
      </c>
      <c r="H35" s="81">
        <v>15214</v>
      </c>
      <c r="I35" s="81">
        <v>15294</v>
      </c>
      <c r="J35" s="81">
        <v>15165</v>
      </c>
      <c r="K35" s="81">
        <v>15236</v>
      </c>
      <c r="L35" s="81">
        <v>15144</v>
      </c>
      <c r="M35" s="81">
        <v>15263</v>
      </c>
      <c r="N35" s="81">
        <v>15266</v>
      </c>
      <c r="O35" s="82">
        <v>15504</v>
      </c>
      <c r="P35" s="80">
        <v>15665</v>
      </c>
      <c r="Q35" s="81">
        <v>15569</v>
      </c>
      <c r="R35" s="83">
        <v>15701</v>
      </c>
      <c r="S35" s="81">
        <v>15866</v>
      </c>
      <c r="T35" s="81">
        <v>15730</v>
      </c>
      <c r="U35" s="81">
        <v>15747</v>
      </c>
      <c r="V35" s="81">
        <v>15782</v>
      </c>
      <c r="W35" s="81">
        <v>15719</v>
      </c>
      <c r="X35" s="81">
        <v>15702</v>
      </c>
      <c r="Y35" s="81">
        <v>15977</v>
      </c>
      <c r="Z35" s="81">
        <v>16126</v>
      </c>
      <c r="AA35" s="82">
        <v>16088</v>
      </c>
      <c r="AB35" s="80">
        <v>16146</v>
      </c>
      <c r="AC35" s="81">
        <v>16350</v>
      </c>
      <c r="AD35" s="81">
        <v>16427</v>
      </c>
      <c r="AE35" s="81">
        <v>16393</v>
      </c>
      <c r="AF35" s="81">
        <v>16367</v>
      </c>
      <c r="AG35" s="81">
        <v>16157</v>
      </c>
      <c r="AH35" s="81">
        <v>16139</v>
      </c>
      <c r="AI35" s="81">
        <v>16302</v>
      </c>
      <c r="AJ35" s="81">
        <v>16544</v>
      </c>
      <c r="AK35" s="81">
        <v>16817</v>
      </c>
      <c r="AL35" s="81">
        <v>16713</v>
      </c>
      <c r="AM35" s="82">
        <v>16848</v>
      </c>
      <c r="AN35" s="80">
        <v>16893</v>
      </c>
      <c r="AO35" s="81">
        <v>16913</v>
      </c>
      <c r="AP35" s="81">
        <v>17089</v>
      </c>
      <c r="AQ35" s="81">
        <v>17131</v>
      </c>
      <c r="AR35" s="81">
        <v>17198</v>
      </c>
      <c r="AS35" s="81">
        <v>17389</v>
      </c>
      <c r="AT35" s="81">
        <v>17332</v>
      </c>
      <c r="AU35" s="81">
        <v>17398</v>
      </c>
      <c r="AV35" s="81">
        <v>17324</v>
      </c>
      <c r="AW35" s="81">
        <v>17345</v>
      </c>
      <c r="AX35" s="81">
        <v>17313</v>
      </c>
      <c r="AY35" s="82">
        <v>17376</v>
      </c>
      <c r="AZ35" s="80">
        <v>17363</v>
      </c>
      <c r="BA35" s="81">
        <v>17678</v>
      </c>
      <c r="BB35" s="81">
        <v>18030</v>
      </c>
      <c r="BC35" s="81">
        <v>18042</v>
      </c>
      <c r="BD35" s="81">
        <v>18027</v>
      </c>
      <c r="BE35" s="81">
        <v>18096</v>
      </c>
      <c r="BF35" s="81">
        <v>18094</v>
      </c>
      <c r="BG35" s="81">
        <v>17933</v>
      </c>
      <c r="BH35" s="81">
        <v>17877</v>
      </c>
      <c r="BI35" s="81">
        <v>17697</v>
      </c>
      <c r="BJ35" s="81">
        <v>17938</v>
      </c>
      <c r="BK35" s="84">
        <v>18080</v>
      </c>
      <c r="BL35" s="80">
        <v>18135</v>
      </c>
      <c r="BM35" s="231">
        <v>18284</v>
      </c>
      <c r="BN35" s="231">
        <v>18312</v>
      </c>
      <c r="BO35" s="231">
        <v>18360</v>
      </c>
      <c r="BP35" s="231">
        <v>18389</v>
      </c>
      <c r="BQ35" s="231">
        <v>18399</v>
      </c>
      <c r="BR35" s="231">
        <v>18323</v>
      </c>
      <c r="BS35" s="231">
        <v>18070</v>
      </c>
      <c r="BT35" s="231">
        <v>18223</v>
      </c>
      <c r="BU35" s="231">
        <v>18300</v>
      </c>
      <c r="BV35" s="231">
        <v>18391</v>
      </c>
      <c r="BW35" s="84">
        <v>18336</v>
      </c>
      <c r="BX35" s="80">
        <v>18372</v>
      </c>
      <c r="BY35" s="231">
        <v>18362</v>
      </c>
      <c r="BZ35" s="231">
        <v>18290</v>
      </c>
      <c r="CA35" s="231">
        <v>18185</v>
      </c>
      <c r="CB35" s="231">
        <v>18175</v>
      </c>
      <c r="CC35" s="231">
        <v>17752</v>
      </c>
      <c r="CD35" s="231">
        <v>17828</v>
      </c>
      <c r="CE35" s="231">
        <v>17865</v>
      </c>
      <c r="CF35" s="231">
        <v>17736</v>
      </c>
      <c r="CG35" s="81">
        <v>17696</v>
      </c>
      <c r="CH35" s="81">
        <v>17660</v>
      </c>
      <c r="CI35" s="82">
        <v>17542</v>
      </c>
      <c r="CJ35" s="82">
        <v>17405</v>
      </c>
      <c r="CK35" s="82">
        <v>17543</v>
      </c>
      <c r="CL35" s="82">
        <v>17543</v>
      </c>
      <c r="CM35" s="82">
        <v>17525</v>
      </c>
      <c r="CN35" s="82">
        <v>17606</v>
      </c>
      <c r="CO35" s="82">
        <v>17698</v>
      </c>
      <c r="CP35" s="82">
        <v>17828</v>
      </c>
      <c r="CQ35" s="82">
        <v>17774</v>
      </c>
      <c r="CR35" s="82">
        <v>18010</v>
      </c>
      <c r="CS35" s="82">
        <v>18149</v>
      </c>
      <c r="CT35" s="82">
        <v>18268</v>
      </c>
      <c r="CU35" s="82">
        <f>'1.COBERTURA  DANE'!D35</f>
        <v>18884</v>
      </c>
      <c r="CV35" s="195">
        <f t="shared" si="2"/>
        <v>616</v>
      </c>
      <c r="CW35" s="162">
        <f t="shared" si="3"/>
        <v>3.3720166411210859</v>
      </c>
      <c r="CX35" s="195">
        <f t="shared" si="4"/>
        <v>1342</v>
      </c>
      <c r="CY35" s="162">
        <f t="shared" si="5"/>
        <v>7.6502109223577701</v>
      </c>
      <c r="DC35" s="244" t="s">
        <v>306</v>
      </c>
      <c r="DD35" s="6">
        <f>CA4</f>
        <v>2320500</v>
      </c>
      <c r="DE35" s="6">
        <f>CM4</f>
        <v>2220016</v>
      </c>
    </row>
    <row r="36" spans="1:109" ht="15" outlineLevel="2">
      <c r="A36" s="87">
        <v>670</v>
      </c>
      <c r="B36" s="78" t="s">
        <v>124</v>
      </c>
      <c r="C36" s="79" t="s">
        <v>96</v>
      </c>
      <c r="D36" s="80">
        <v>13051</v>
      </c>
      <c r="E36" s="81">
        <v>13083</v>
      </c>
      <c r="F36" s="81">
        <v>13028</v>
      </c>
      <c r="G36" s="81">
        <v>13001</v>
      </c>
      <c r="H36" s="81">
        <v>12978</v>
      </c>
      <c r="I36" s="81">
        <v>13018</v>
      </c>
      <c r="J36" s="81">
        <v>12920</v>
      </c>
      <c r="K36" s="81">
        <v>12996</v>
      </c>
      <c r="L36" s="81">
        <v>12945</v>
      </c>
      <c r="M36" s="81">
        <v>13005</v>
      </c>
      <c r="N36" s="81">
        <v>12947</v>
      </c>
      <c r="O36" s="82">
        <v>13017</v>
      </c>
      <c r="P36" s="80">
        <v>13005</v>
      </c>
      <c r="Q36" s="81">
        <v>13071</v>
      </c>
      <c r="R36" s="83">
        <v>13200</v>
      </c>
      <c r="S36" s="81">
        <v>12524</v>
      </c>
      <c r="T36" s="81">
        <v>13138</v>
      </c>
      <c r="U36" s="81">
        <v>13214</v>
      </c>
      <c r="V36" s="81">
        <v>13324</v>
      </c>
      <c r="W36" s="81">
        <v>13366</v>
      </c>
      <c r="X36" s="81">
        <v>13338</v>
      </c>
      <c r="Y36" s="81">
        <v>13501</v>
      </c>
      <c r="Z36" s="81">
        <v>13535</v>
      </c>
      <c r="AA36" s="82">
        <v>13368</v>
      </c>
      <c r="AB36" s="80">
        <v>13387</v>
      </c>
      <c r="AC36" s="81">
        <v>13552</v>
      </c>
      <c r="AD36" s="81">
        <v>13494</v>
      </c>
      <c r="AE36" s="81">
        <v>13874</v>
      </c>
      <c r="AF36" s="81">
        <v>13783</v>
      </c>
      <c r="AG36" s="81">
        <v>13502</v>
      </c>
      <c r="AH36" s="81">
        <v>13395</v>
      </c>
      <c r="AI36" s="81">
        <v>13454</v>
      </c>
      <c r="AJ36" s="81">
        <v>13472</v>
      </c>
      <c r="AK36" s="81">
        <v>13454</v>
      </c>
      <c r="AL36" s="81">
        <v>13398</v>
      </c>
      <c r="AM36" s="82">
        <v>13423</v>
      </c>
      <c r="AN36" s="80">
        <v>13402</v>
      </c>
      <c r="AO36" s="81">
        <v>13365</v>
      </c>
      <c r="AP36" s="81">
        <v>13343</v>
      </c>
      <c r="AQ36" s="81">
        <v>13358</v>
      </c>
      <c r="AR36" s="81">
        <v>13494</v>
      </c>
      <c r="AS36" s="81">
        <v>13447</v>
      </c>
      <c r="AT36" s="81">
        <v>13441</v>
      </c>
      <c r="AU36" s="81">
        <v>13554</v>
      </c>
      <c r="AV36" s="81">
        <v>13503</v>
      </c>
      <c r="AW36" s="81">
        <v>13541</v>
      </c>
      <c r="AX36" s="81">
        <v>13514</v>
      </c>
      <c r="AY36" s="82">
        <v>13508</v>
      </c>
      <c r="AZ36" s="80">
        <v>13531</v>
      </c>
      <c r="BA36" s="81">
        <v>13641</v>
      </c>
      <c r="BB36" s="81">
        <v>13692</v>
      </c>
      <c r="BC36" s="81">
        <v>13672</v>
      </c>
      <c r="BD36" s="81">
        <v>13670</v>
      </c>
      <c r="BE36" s="81">
        <v>13630</v>
      </c>
      <c r="BF36" s="81">
        <v>13609</v>
      </c>
      <c r="BG36" s="81">
        <v>13524</v>
      </c>
      <c r="BH36" s="81">
        <v>13612</v>
      </c>
      <c r="BI36" s="81">
        <v>13454</v>
      </c>
      <c r="BJ36" s="81">
        <v>13460</v>
      </c>
      <c r="BK36" s="84">
        <v>13567</v>
      </c>
      <c r="BL36" s="80">
        <v>13666</v>
      </c>
      <c r="BM36" s="231">
        <v>13784</v>
      </c>
      <c r="BN36" s="231">
        <v>13804</v>
      </c>
      <c r="BO36" s="231">
        <v>13680</v>
      </c>
      <c r="BP36" s="231">
        <v>13679</v>
      </c>
      <c r="BQ36" s="231">
        <v>13623</v>
      </c>
      <c r="BR36" s="231">
        <v>13331</v>
      </c>
      <c r="BS36" s="231">
        <v>13286</v>
      </c>
      <c r="BT36" s="231">
        <v>13267</v>
      </c>
      <c r="BU36" s="231">
        <v>13284</v>
      </c>
      <c r="BV36" s="231">
        <v>13315</v>
      </c>
      <c r="BW36" s="84">
        <v>13360</v>
      </c>
      <c r="BX36" s="80">
        <v>13487</v>
      </c>
      <c r="BY36" s="231">
        <v>13440</v>
      </c>
      <c r="BZ36" s="231">
        <v>13378</v>
      </c>
      <c r="CA36" s="231">
        <v>13287</v>
      </c>
      <c r="CB36" s="231">
        <v>13201</v>
      </c>
      <c r="CC36" s="231">
        <v>13082</v>
      </c>
      <c r="CD36" s="231">
        <v>13060</v>
      </c>
      <c r="CE36" s="231">
        <v>13100</v>
      </c>
      <c r="CF36" s="231">
        <v>13033</v>
      </c>
      <c r="CG36" s="81">
        <v>12986</v>
      </c>
      <c r="CH36" s="81">
        <v>12939</v>
      </c>
      <c r="CI36" s="82">
        <v>12959</v>
      </c>
      <c r="CJ36" s="82">
        <v>12916</v>
      </c>
      <c r="CK36" s="82">
        <v>12933</v>
      </c>
      <c r="CL36" s="82">
        <v>12911</v>
      </c>
      <c r="CM36" s="82">
        <v>12905</v>
      </c>
      <c r="CN36" s="82">
        <v>12992</v>
      </c>
      <c r="CO36" s="82">
        <v>13114</v>
      </c>
      <c r="CP36" s="82">
        <v>13341</v>
      </c>
      <c r="CQ36" s="82">
        <v>13241</v>
      </c>
      <c r="CR36" s="82">
        <v>13330</v>
      </c>
      <c r="CS36" s="82">
        <v>13424</v>
      </c>
      <c r="CT36" s="82">
        <v>13514</v>
      </c>
      <c r="CU36" s="82">
        <f>'1.COBERTURA  DANE'!D36</f>
        <v>13551</v>
      </c>
      <c r="CV36" s="195">
        <f t="shared" si="2"/>
        <v>37</v>
      </c>
      <c r="CW36" s="162">
        <f t="shared" si="3"/>
        <v>0.273790143554832</v>
      </c>
      <c r="CX36" s="195">
        <f t="shared" si="4"/>
        <v>592</v>
      </c>
      <c r="CY36" s="162">
        <f t="shared" si="5"/>
        <v>4.5682537232811171</v>
      </c>
      <c r="DC36" s="244" t="s">
        <v>297</v>
      </c>
      <c r="DD36" s="6">
        <f>CB4</f>
        <v>2322021</v>
      </c>
      <c r="DE36" s="6">
        <f>CN4</f>
        <v>2222102</v>
      </c>
    </row>
    <row r="37" spans="1:109" ht="15" outlineLevel="2">
      <c r="A37" s="87">
        <v>690</v>
      </c>
      <c r="B37" s="78" t="s">
        <v>124</v>
      </c>
      <c r="C37" s="79" t="s">
        <v>26</v>
      </c>
      <c r="D37" s="80">
        <v>7800</v>
      </c>
      <c r="E37" s="81">
        <v>7698</v>
      </c>
      <c r="F37" s="81">
        <v>7658</v>
      </c>
      <c r="G37" s="81">
        <v>7624</v>
      </c>
      <c r="H37" s="81">
        <v>7565</v>
      </c>
      <c r="I37" s="81">
        <v>7619</v>
      </c>
      <c r="J37" s="81">
        <v>7539</v>
      </c>
      <c r="K37" s="81">
        <v>7562</v>
      </c>
      <c r="L37" s="81">
        <v>7572</v>
      </c>
      <c r="M37" s="81">
        <v>7568</v>
      </c>
      <c r="N37" s="81">
        <v>7633</v>
      </c>
      <c r="O37" s="82">
        <v>7683</v>
      </c>
      <c r="P37" s="80">
        <v>7721</v>
      </c>
      <c r="Q37" s="81">
        <v>7601</v>
      </c>
      <c r="R37" s="83">
        <v>7671</v>
      </c>
      <c r="S37" s="81">
        <v>7707</v>
      </c>
      <c r="T37" s="81">
        <v>7773</v>
      </c>
      <c r="U37" s="81">
        <v>7790</v>
      </c>
      <c r="V37" s="81">
        <v>7761</v>
      </c>
      <c r="W37" s="81">
        <v>7719</v>
      </c>
      <c r="X37" s="81">
        <v>7732</v>
      </c>
      <c r="Y37" s="81">
        <v>7700</v>
      </c>
      <c r="Z37" s="81">
        <v>7719</v>
      </c>
      <c r="AA37" s="82">
        <v>7683</v>
      </c>
      <c r="AB37" s="80">
        <v>7624</v>
      </c>
      <c r="AC37" s="81">
        <v>7646</v>
      </c>
      <c r="AD37" s="81">
        <v>7617</v>
      </c>
      <c r="AE37" s="81">
        <v>7629</v>
      </c>
      <c r="AF37" s="81">
        <v>7592</v>
      </c>
      <c r="AG37" s="81">
        <v>7464</v>
      </c>
      <c r="AH37" s="81">
        <v>7427</v>
      </c>
      <c r="AI37" s="81">
        <v>7346</v>
      </c>
      <c r="AJ37" s="81">
        <v>7296</v>
      </c>
      <c r="AK37" s="81">
        <v>7350</v>
      </c>
      <c r="AL37" s="81">
        <v>7314</v>
      </c>
      <c r="AM37" s="82">
        <v>7342</v>
      </c>
      <c r="AN37" s="80">
        <v>7300</v>
      </c>
      <c r="AO37" s="81">
        <v>7213</v>
      </c>
      <c r="AP37" s="81">
        <v>7311</v>
      </c>
      <c r="AQ37" s="81">
        <v>7196</v>
      </c>
      <c r="AR37" s="81">
        <v>7214</v>
      </c>
      <c r="AS37" s="81">
        <v>7188</v>
      </c>
      <c r="AT37" s="81">
        <v>7185</v>
      </c>
      <c r="AU37" s="81">
        <v>7168</v>
      </c>
      <c r="AV37" s="81">
        <v>7123</v>
      </c>
      <c r="AW37" s="81">
        <v>7129</v>
      </c>
      <c r="AX37" s="81">
        <v>7072</v>
      </c>
      <c r="AY37" s="82">
        <v>7105</v>
      </c>
      <c r="AZ37" s="80">
        <v>7121</v>
      </c>
      <c r="BA37" s="81">
        <v>7112</v>
      </c>
      <c r="BB37" s="81">
        <v>7072</v>
      </c>
      <c r="BC37" s="81">
        <v>7089</v>
      </c>
      <c r="BD37" s="81">
        <v>7053</v>
      </c>
      <c r="BE37" s="81">
        <v>6998</v>
      </c>
      <c r="BF37" s="81">
        <v>7006</v>
      </c>
      <c r="BG37" s="81">
        <v>6904</v>
      </c>
      <c r="BH37" s="81">
        <v>6956</v>
      </c>
      <c r="BI37" s="81">
        <v>6865</v>
      </c>
      <c r="BJ37" s="81">
        <v>7070</v>
      </c>
      <c r="BK37" s="84">
        <v>7084</v>
      </c>
      <c r="BL37" s="80">
        <v>7050</v>
      </c>
      <c r="BM37" s="231">
        <v>7074</v>
      </c>
      <c r="BN37" s="231">
        <v>7031</v>
      </c>
      <c r="BO37" s="231">
        <v>7003</v>
      </c>
      <c r="BP37" s="231">
        <v>7015</v>
      </c>
      <c r="BQ37" s="231">
        <v>6976</v>
      </c>
      <c r="BR37" s="231">
        <v>6794</v>
      </c>
      <c r="BS37" s="231">
        <v>6743</v>
      </c>
      <c r="BT37" s="231">
        <v>6720</v>
      </c>
      <c r="BU37" s="231">
        <v>6689</v>
      </c>
      <c r="BV37" s="231">
        <v>6687</v>
      </c>
      <c r="BW37" s="84">
        <v>6655</v>
      </c>
      <c r="BX37" s="80">
        <v>6377</v>
      </c>
      <c r="BY37" s="231">
        <v>6395</v>
      </c>
      <c r="BZ37" s="231">
        <v>6371</v>
      </c>
      <c r="CA37" s="231">
        <v>6366</v>
      </c>
      <c r="CB37" s="231">
        <v>6351</v>
      </c>
      <c r="CC37" s="231">
        <v>6338</v>
      </c>
      <c r="CD37" s="231">
        <v>6308</v>
      </c>
      <c r="CE37" s="231">
        <v>6289</v>
      </c>
      <c r="CF37" s="231">
        <v>6251</v>
      </c>
      <c r="CG37" s="81">
        <v>6239</v>
      </c>
      <c r="CH37" s="81">
        <v>6272</v>
      </c>
      <c r="CI37" s="82">
        <v>6261</v>
      </c>
      <c r="CJ37" s="82">
        <v>6229</v>
      </c>
      <c r="CK37" s="82">
        <v>6262</v>
      </c>
      <c r="CL37" s="82">
        <v>6275</v>
      </c>
      <c r="CM37" s="82">
        <v>6290</v>
      </c>
      <c r="CN37" s="82">
        <v>6321</v>
      </c>
      <c r="CO37" s="82">
        <v>6466</v>
      </c>
      <c r="CP37" s="82">
        <v>6533</v>
      </c>
      <c r="CQ37" s="82">
        <v>6563</v>
      </c>
      <c r="CR37" s="82">
        <v>6560</v>
      </c>
      <c r="CS37" s="82">
        <v>6572</v>
      </c>
      <c r="CT37" s="82">
        <v>6611</v>
      </c>
      <c r="CU37" s="82">
        <f>'1.COBERTURA  DANE'!D37</f>
        <v>6641</v>
      </c>
      <c r="CV37" s="195">
        <f t="shared" si="2"/>
        <v>30</v>
      </c>
      <c r="CW37" s="162">
        <f t="shared" si="3"/>
        <v>0.45378913931326581</v>
      </c>
      <c r="CX37" s="195">
        <f t="shared" si="4"/>
        <v>380</v>
      </c>
      <c r="CY37" s="162">
        <f t="shared" si="5"/>
        <v>6.0693180003194378</v>
      </c>
      <c r="DC37" s="244" t="s">
        <v>299</v>
      </c>
      <c r="DD37" s="6">
        <f>CC4</f>
        <v>2296492</v>
      </c>
      <c r="DE37" s="6">
        <f>CO4</f>
        <v>2254060</v>
      </c>
    </row>
    <row r="38" spans="1:109" ht="15" outlineLevel="2">
      <c r="A38" s="87">
        <v>736</v>
      </c>
      <c r="B38" s="78" t="s">
        <v>124</v>
      </c>
      <c r="C38" s="79" t="s">
        <v>27</v>
      </c>
      <c r="D38" s="80">
        <v>20871</v>
      </c>
      <c r="E38" s="81">
        <v>20847</v>
      </c>
      <c r="F38" s="81">
        <v>20694</v>
      </c>
      <c r="G38" s="81">
        <v>20890</v>
      </c>
      <c r="H38" s="81">
        <v>20763</v>
      </c>
      <c r="I38" s="81">
        <v>20974</v>
      </c>
      <c r="J38" s="81">
        <v>20850</v>
      </c>
      <c r="K38" s="81">
        <v>20840</v>
      </c>
      <c r="L38" s="81">
        <v>20727</v>
      </c>
      <c r="M38" s="81">
        <v>21022</v>
      </c>
      <c r="N38" s="81">
        <v>21081</v>
      </c>
      <c r="O38" s="82">
        <v>21697</v>
      </c>
      <c r="P38" s="80">
        <v>21678</v>
      </c>
      <c r="Q38" s="81">
        <v>21448</v>
      </c>
      <c r="R38" s="83">
        <v>21450</v>
      </c>
      <c r="S38" s="81">
        <v>21503</v>
      </c>
      <c r="T38" s="81">
        <v>21374</v>
      </c>
      <c r="U38" s="81">
        <v>21447</v>
      </c>
      <c r="V38" s="81">
        <v>21454</v>
      </c>
      <c r="W38" s="81">
        <v>21057</v>
      </c>
      <c r="X38" s="81">
        <v>21015</v>
      </c>
      <c r="Y38" s="81">
        <v>21165</v>
      </c>
      <c r="Z38" s="81">
        <v>21366</v>
      </c>
      <c r="AA38" s="82">
        <v>21900</v>
      </c>
      <c r="AB38" s="80">
        <v>21524</v>
      </c>
      <c r="AC38" s="81">
        <v>21723</v>
      </c>
      <c r="AD38" s="81">
        <v>21647</v>
      </c>
      <c r="AE38" s="81">
        <v>21611</v>
      </c>
      <c r="AF38" s="81">
        <v>21671</v>
      </c>
      <c r="AG38" s="81">
        <v>21521</v>
      </c>
      <c r="AH38" s="81">
        <v>21404</v>
      </c>
      <c r="AI38" s="81">
        <v>21467</v>
      </c>
      <c r="AJ38" s="81">
        <v>21734</v>
      </c>
      <c r="AK38" s="81">
        <v>21967</v>
      </c>
      <c r="AL38" s="81">
        <v>21898</v>
      </c>
      <c r="AM38" s="82">
        <v>21979</v>
      </c>
      <c r="AN38" s="80">
        <v>21978</v>
      </c>
      <c r="AO38" s="81">
        <v>22241</v>
      </c>
      <c r="AP38" s="81">
        <v>22470</v>
      </c>
      <c r="AQ38" s="81">
        <v>22389</v>
      </c>
      <c r="AR38" s="81">
        <v>22523</v>
      </c>
      <c r="AS38" s="81">
        <v>22773</v>
      </c>
      <c r="AT38" s="81">
        <v>22748</v>
      </c>
      <c r="AU38" s="81">
        <v>22994</v>
      </c>
      <c r="AV38" s="81">
        <v>22844</v>
      </c>
      <c r="AW38" s="81">
        <v>22958</v>
      </c>
      <c r="AX38" s="81">
        <v>22947</v>
      </c>
      <c r="AY38" s="82">
        <v>23121</v>
      </c>
      <c r="AZ38" s="80">
        <v>23145</v>
      </c>
      <c r="BA38" s="81">
        <v>23622</v>
      </c>
      <c r="BB38" s="81">
        <v>24129</v>
      </c>
      <c r="BC38" s="81">
        <v>24309</v>
      </c>
      <c r="BD38" s="81">
        <v>24322</v>
      </c>
      <c r="BE38" s="81">
        <v>24019</v>
      </c>
      <c r="BF38" s="81">
        <v>24075</v>
      </c>
      <c r="BG38" s="81">
        <v>23776</v>
      </c>
      <c r="BH38" s="81">
        <v>23646</v>
      </c>
      <c r="BI38" s="81">
        <v>23316</v>
      </c>
      <c r="BJ38" s="81">
        <v>23719</v>
      </c>
      <c r="BK38" s="84">
        <v>23873</v>
      </c>
      <c r="BL38" s="80">
        <v>23989</v>
      </c>
      <c r="BM38" s="231">
        <v>24266</v>
      </c>
      <c r="BN38" s="231">
        <v>24308</v>
      </c>
      <c r="BO38" s="231">
        <v>24385</v>
      </c>
      <c r="BP38" s="231">
        <v>24536</v>
      </c>
      <c r="BQ38" s="231">
        <v>24579</v>
      </c>
      <c r="BR38" s="231">
        <v>24583</v>
      </c>
      <c r="BS38" s="231">
        <v>24371</v>
      </c>
      <c r="BT38" s="231">
        <v>24356</v>
      </c>
      <c r="BU38" s="231">
        <v>24353</v>
      </c>
      <c r="BV38" s="231">
        <v>24501</v>
      </c>
      <c r="BW38" s="84">
        <v>24629</v>
      </c>
      <c r="BX38" s="80">
        <v>24590</v>
      </c>
      <c r="BY38" s="231">
        <v>24459</v>
      </c>
      <c r="BZ38" s="231">
        <v>24016</v>
      </c>
      <c r="CA38" s="231">
        <v>23756</v>
      </c>
      <c r="CB38" s="231">
        <v>23545</v>
      </c>
      <c r="CC38" s="231">
        <v>22793</v>
      </c>
      <c r="CD38" s="231">
        <v>22810</v>
      </c>
      <c r="CE38" s="231">
        <v>22728</v>
      </c>
      <c r="CF38" s="231">
        <v>22506</v>
      </c>
      <c r="CG38" s="81">
        <v>22418</v>
      </c>
      <c r="CH38" s="81">
        <v>22293</v>
      </c>
      <c r="CI38" s="82">
        <v>22156</v>
      </c>
      <c r="CJ38" s="82">
        <v>22000</v>
      </c>
      <c r="CK38" s="82">
        <v>22005</v>
      </c>
      <c r="CL38" s="82">
        <v>21981</v>
      </c>
      <c r="CM38" s="82">
        <v>22021</v>
      </c>
      <c r="CN38" s="82">
        <v>22073</v>
      </c>
      <c r="CO38" s="82">
        <v>22201</v>
      </c>
      <c r="CP38" s="82">
        <v>22353</v>
      </c>
      <c r="CQ38" s="82">
        <v>22300</v>
      </c>
      <c r="CR38" s="82">
        <v>23255</v>
      </c>
      <c r="CS38" s="82">
        <v>23744</v>
      </c>
      <c r="CT38" s="82">
        <v>23659</v>
      </c>
      <c r="CU38" s="82">
        <f>'1.COBERTURA  DANE'!D38</f>
        <v>23578</v>
      </c>
      <c r="CV38" s="195">
        <f t="shared" si="2"/>
        <v>-81</v>
      </c>
      <c r="CW38" s="162">
        <f t="shared" si="3"/>
        <v>-0.34236442791326765</v>
      </c>
      <c r="CX38" s="195">
        <f t="shared" si="4"/>
        <v>1422</v>
      </c>
      <c r="CY38" s="162">
        <f t="shared" si="5"/>
        <v>6.4181260155262683</v>
      </c>
      <c r="DC38" s="244" t="s">
        <v>307</v>
      </c>
      <c r="DD38" s="6">
        <f>CD4</f>
        <v>2276078</v>
      </c>
      <c r="DE38" s="6">
        <f>CP4</f>
        <v>2279330</v>
      </c>
    </row>
    <row r="39" spans="1:109" ht="15" outlineLevel="2">
      <c r="A39" s="87">
        <v>858</v>
      </c>
      <c r="B39" s="78" t="s">
        <v>124</v>
      </c>
      <c r="C39" s="79" t="s">
        <v>60</v>
      </c>
      <c r="D39" s="80">
        <v>9533</v>
      </c>
      <c r="E39" s="81">
        <v>9674</v>
      </c>
      <c r="F39" s="81">
        <v>9709</v>
      </c>
      <c r="G39" s="81">
        <v>9666</v>
      </c>
      <c r="H39" s="81">
        <v>9611</v>
      </c>
      <c r="I39" s="81">
        <v>9634</v>
      </c>
      <c r="J39" s="81">
        <v>9421</v>
      </c>
      <c r="K39" s="81">
        <v>9611</v>
      </c>
      <c r="L39" s="81">
        <v>9303</v>
      </c>
      <c r="M39" s="81">
        <v>9312</v>
      </c>
      <c r="N39" s="81">
        <v>9258</v>
      </c>
      <c r="O39" s="82">
        <v>9408</v>
      </c>
      <c r="P39" s="80">
        <v>9471</v>
      </c>
      <c r="Q39" s="81">
        <v>9455</v>
      </c>
      <c r="R39" s="83">
        <v>9477</v>
      </c>
      <c r="S39" s="81">
        <v>9317</v>
      </c>
      <c r="T39" s="81">
        <v>9667</v>
      </c>
      <c r="U39" s="81">
        <v>9747</v>
      </c>
      <c r="V39" s="81">
        <v>9803</v>
      </c>
      <c r="W39" s="81">
        <v>9854</v>
      </c>
      <c r="X39" s="81">
        <v>9988</v>
      </c>
      <c r="Y39" s="81">
        <v>10020</v>
      </c>
      <c r="Z39" s="81">
        <v>10052</v>
      </c>
      <c r="AA39" s="82">
        <v>10039</v>
      </c>
      <c r="AB39" s="80">
        <v>10020</v>
      </c>
      <c r="AC39" s="81">
        <v>10088</v>
      </c>
      <c r="AD39" s="81">
        <v>10052</v>
      </c>
      <c r="AE39" s="81">
        <v>9978</v>
      </c>
      <c r="AF39" s="81">
        <v>10125</v>
      </c>
      <c r="AG39" s="81">
        <v>10048</v>
      </c>
      <c r="AH39" s="81">
        <v>10006</v>
      </c>
      <c r="AI39" s="81">
        <v>9955</v>
      </c>
      <c r="AJ39" s="81">
        <v>9872</v>
      </c>
      <c r="AK39" s="81">
        <v>10062</v>
      </c>
      <c r="AL39" s="81">
        <v>9938</v>
      </c>
      <c r="AM39" s="82">
        <v>9892</v>
      </c>
      <c r="AN39" s="80">
        <v>9971</v>
      </c>
      <c r="AO39" s="81">
        <v>9888</v>
      </c>
      <c r="AP39" s="81">
        <v>9908</v>
      </c>
      <c r="AQ39" s="81">
        <v>9917</v>
      </c>
      <c r="AR39" s="81">
        <v>10030</v>
      </c>
      <c r="AS39" s="81">
        <v>10046</v>
      </c>
      <c r="AT39" s="81">
        <v>10057</v>
      </c>
      <c r="AU39" s="81">
        <v>10140</v>
      </c>
      <c r="AV39" s="81">
        <v>10110</v>
      </c>
      <c r="AW39" s="81">
        <v>10133</v>
      </c>
      <c r="AX39" s="81">
        <v>10147</v>
      </c>
      <c r="AY39" s="82">
        <v>10189</v>
      </c>
      <c r="AZ39" s="80">
        <v>10268</v>
      </c>
      <c r="BA39" s="81">
        <v>10286</v>
      </c>
      <c r="BB39" s="81">
        <v>10284</v>
      </c>
      <c r="BC39" s="81">
        <v>10300</v>
      </c>
      <c r="BD39" s="81">
        <v>10286</v>
      </c>
      <c r="BE39" s="81">
        <v>10194</v>
      </c>
      <c r="BF39" s="81">
        <v>10215</v>
      </c>
      <c r="BG39" s="81">
        <v>10187</v>
      </c>
      <c r="BH39" s="81">
        <v>10243</v>
      </c>
      <c r="BI39" s="81">
        <v>10214</v>
      </c>
      <c r="BJ39" s="81">
        <v>10247</v>
      </c>
      <c r="BK39" s="84">
        <v>10293</v>
      </c>
      <c r="BL39" s="80">
        <v>10276</v>
      </c>
      <c r="BM39" s="231">
        <v>10274</v>
      </c>
      <c r="BN39" s="231">
        <v>10267</v>
      </c>
      <c r="BO39" s="231">
        <v>10312</v>
      </c>
      <c r="BP39" s="231">
        <v>10339</v>
      </c>
      <c r="BQ39" s="231">
        <v>10299</v>
      </c>
      <c r="BR39" s="231">
        <v>10152</v>
      </c>
      <c r="BS39" s="231">
        <v>10076</v>
      </c>
      <c r="BT39" s="231">
        <v>10067</v>
      </c>
      <c r="BU39" s="231">
        <v>10072</v>
      </c>
      <c r="BV39" s="231">
        <v>10008</v>
      </c>
      <c r="BW39" s="84">
        <v>10082</v>
      </c>
      <c r="BX39" s="80">
        <v>10145</v>
      </c>
      <c r="BY39" s="231">
        <v>10137</v>
      </c>
      <c r="BZ39" s="231">
        <v>10047</v>
      </c>
      <c r="CA39" s="231">
        <v>10014</v>
      </c>
      <c r="CB39" s="231">
        <v>10051</v>
      </c>
      <c r="CC39" s="231">
        <v>10037</v>
      </c>
      <c r="CD39" s="231">
        <v>9990</v>
      </c>
      <c r="CE39" s="231">
        <v>9994</v>
      </c>
      <c r="CF39" s="231">
        <v>10137</v>
      </c>
      <c r="CG39" s="81">
        <v>10102</v>
      </c>
      <c r="CH39" s="81">
        <v>10261</v>
      </c>
      <c r="CI39" s="82">
        <v>10232</v>
      </c>
      <c r="CJ39" s="82">
        <v>10185</v>
      </c>
      <c r="CK39" s="82">
        <v>10181</v>
      </c>
      <c r="CL39" s="82">
        <v>10161</v>
      </c>
      <c r="CM39" s="82">
        <v>10169</v>
      </c>
      <c r="CN39" s="82">
        <v>10379</v>
      </c>
      <c r="CO39" s="82">
        <v>10416</v>
      </c>
      <c r="CP39" s="82">
        <v>10430</v>
      </c>
      <c r="CQ39" s="82">
        <v>10354</v>
      </c>
      <c r="CR39" s="82">
        <v>10382</v>
      </c>
      <c r="CS39" s="82">
        <v>10425</v>
      </c>
      <c r="CT39" s="82">
        <v>10411</v>
      </c>
      <c r="CU39" s="82">
        <f>'1.COBERTURA  DANE'!D39</f>
        <v>10376</v>
      </c>
      <c r="CV39" s="195">
        <f t="shared" si="2"/>
        <v>-35</v>
      </c>
      <c r="CW39" s="162">
        <f t="shared" si="3"/>
        <v>-0.3361828834886178</v>
      </c>
      <c r="CX39" s="195">
        <f t="shared" si="4"/>
        <v>144</v>
      </c>
      <c r="CY39" s="162">
        <f t="shared" si="5"/>
        <v>1.4073494917904612</v>
      </c>
      <c r="DC39" s="244" t="s">
        <v>308</v>
      </c>
      <c r="DD39" s="6">
        <f>CE4</f>
        <v>2278197</v>
      </c>
      <c r="DE39" s="6">
        <f>CQ4</f>
        <v>2285762</v>
      </c>
    </row>
    <row r="40" spans="1:109" ht="15" outlineLevel="2">
      <c r="A40" s="87">
        <v>885</v>
      </c>
      <c r="B40" s="78" t="s">
        <v>124</v>
      </c>
      <c r="C40" s="79" t="s">
        <v>105</v>
      </c>
      <c r="D40" s="80">
        <v>5184</v>
      </c>
      <c r="E40" s="81">
        <v>5180</v>
      </c>
      <c r="F40" s="81">
        <v>5160</v>
      </c>
      <c r="G40" s="81">
        <v>5086</v>
      </c>
      <c r="H40" s="81">
        <v>5080</v>
      </c>
      <c r="I40" s="81">
        <v>5075</v>
      </c>
      <c r="J40" s="81">
        <v>5058</v>
      </c>
      <c r="K40" s="81">
        <v>5070</v>
      </c>
      <c r="L40" s="81">
        <v>5064</v>
      </c>
      <c r="M40" s="81">
        <v>5094</v>
      </c>
      <c r="N40" s="81">
        <v>5078</v>
      </c>
      <c r="O40" s="82">
        <v>5104</v>
      </c>
      <c r="P40" s="80">
        <v>5074</v>
      </c>
      <c r="Q40" s="81">
        <v>5039</v>
      </c>
      <c r="R40" s="83">
        <v>5057</v>
      </c>
      <c r="S40" s="81">
        <v>5005</v>
      </c>
      <c r="T40" s="81">
        <v>4973</v>
      </c>
      <c r="U40" s="81">
        <v>4985</v>
      </c>
      <c r="V40" s="81">
        <v>5036</v>
      </c>
      <c r="W40" s="81">
        <v>5094</v>
      </c>
      <c r="X40" s="81">
        <v>5043</v>
      </c>
      <c r="Y40" s="81">
        <v>5053</v>
      </c>
      <c r="Z40" s="81">
        <v>5047</v>
      </c>
      <c r="AA40" s="82">
        <v>5038</v>
      </c>
      <c r="AB40" s="80">
        <v>4760</v>
      </c>
      <c r="AC40" s="81">
        <v>5045</v>
      </c>
      <c r="AD40" s="81">
        <v>5034</v>
      </c>
      <c r="AE40" s="81">
        <v>5018</v>
      </c>
      <c r="AF40" s="81">
        <v>5034</v>
      </c>
      <c r="AG40" s="81">
        <v>4961</v>
      </c>
      <c r="AH40" s="81">
        <v>5060</v>
      </c>
      <c r="AI40" s="81">
        <v>5116</v>
      </c>
      <c r="AJ40" s="81">
        <v>5127</v>
      </c>
      <c r="AK40" s="81">
        <v>5155</v>
      </c>
      <c r="AL40" s="81">
        <v>5158</v>
      </c>
      <c r="AM40" s="82">
        <v>5276</v>
      </c>
      <c r="AN40" s="80">
        <v>5280</v>
      </c>
      <c r="AO40" s="81">
        <v>5284</v>
      </c>
      <c r="AP40" s="81">
        <v>5295</v>
      </c>
      <c r="AQ40" s="81">
        <v>5293</v>
      </c>
      <c r="AR40" s="81">
        <v>5273</v>
      </c>
      <c r="AS40" s="81">
        <v>5259</v>
      </c>
      <c r="AT40" s="81">
        <v>5281</v>
      </c>
      <c r="AU40" s="81">
        <v>4821</v>
      </c>
      <c r="AV40" s="81">
        <v>5255</v>
      </c>
      <c r="AW40" s="81">
        <v>5305</v>
      </c>
      <c r="AX40" s="81">
        <v>5321</v>
      </c>
      <c r="AY40" s="82">
        <v>5310</v>
      </c>
      <c r="AZ40" s="80">
        <v>5341</v>
      </c>
      <c r="BA40" s="81">
        <v>5384</v>
      </c>
      <c r="BB40" s="81">
        <v>5281</v>
      </c>
      <c r="BC40" s="81">
        <v>5356</v>
      </c>
      <c r="BD40" s="81">
        <v>5364</v>
      </c>
      <c r="BE40" s="81">
        <v>5325</v>
      </c>
      <c r="BF40" s="81">
        <v>5313</v>
      </c>
      <c r="BG40" s="81">
        <v>5294</v>
      </c>
      <c r="BH40" s="81">
        <v>5278</v>
      </c>
      <c r="BI40" s="81">
        <v>5178</v>
      </c>
      <c r="BJ40" s="81">
        <v>5234</v>
      </c>
      <c r="BK40" s="84">
        <v>5245</v>
      </c>
      <c r="BL40" s="80">
        <v>5299</v>
      </c>
      <c r="BM40" s="231">
        <v>5378</v>
      </c>
      <c r="BN40" s="231">
        <v>5392</v>
      </c>
      <c r="BO40" s="231">
        <v>5386</v>
      </c>
      <c r="BP40" s="231">
        <v>5418</v>
      </c>
      <c r="BQ40" s="231">
        <v>5360</v>
      </c>
      <c r="BR40" s="231">
        <v>5260</v>
      </c>
      <c r="BS40" s="231">
        <v>5253</v>
      </c>
      <c r="BT40" s="231">
        <v>5244</v>
      </c>
      <c r="BU40" s="231">
        <v>5256</v>
      </c>
      <c r="BV40" s="231">
        <v>5257</v>
      </c>
      <c r="BW40" s="84">
        <v>5254</v>
      </c>
      <c r="BX40" s="80">
        <v>5263</v>
      </c>
      <c r="BY40" s="231">
        <v>5233</v>
      </c>
      <c r="BZ40" s="231">
        <v>5240</v>
      </c>
      <c r="CA40" s="231">
        <v>5200</v>
      </c>
      <c r="CB40" s="231">
        <v>5209</v>
      </c>
      <c r="CC40" s="231">
        <v>5204</v>
      </c>
      <c r="CD40" s="231">
        <v>5174</v>
      </c>
      <c r="CE40" s="231">
        <v>5183</v>
      </c>
      <c r="CF40" s="231">
        <v>5257</v>
      </c>
      <c r="CG40" s="81">
        <v>5258</v>
      </c>
      <c r="CH40" s="81">
        <v>5246</v>
      </c>
      <c r="CI40" s="82">
        <v>5242</v>
      </c>
      <c r="CJ40" s="82">
        <v>5249</v>
      </c>
      <c r="CK40" s="82">
        <v>5266</v>
      </c>
      <c r="CL40" s="82">
        <v>5269</v>
      </c>
      <c r="CM40" s="82">
        <v>5276</v>
      </c>
      <c r="CN40" s="82">
        <v>5313</v>
      </c>
      <c r="CO40" s="82">
        <v>5350</v>
      </c>
      <c r="CP40" s="82">
        <v>5384</v>
      </c>
      <c r="CQ40" s="82">
        <v>5427</v>
      </c>
      <c r="CR40" s="82">
        <v>5421</v>
      </c>
      <c r="CS40" s="82">
        <v>5439</v>
      </c>
      <c r="CT40" s="82">
        <v>5447</v>
      </c>
      <c r="CU40" s="82">
        <f>'1.COBERTURA  DANE'!D40</f>
        <v>5413</v>
      </c>
      <c r="CV40" s="195">
        <f t="shared" si="2"/>
        <v>-34</v>
      </c>
      <c r="CW40" s="162">
        <f t="shared" si="3"/>
        <v>-0.62419680558105384</v>
      </c>
      <c r="CX40" s="195">
        <f t="shared" si="4"/>
        <v>171</v>
      </c>
      <c r="CY40" s="162">
        <f t="shared" si="5"/>
        <v>3.2621136970621896</v>
      </c>
      <c r="DC40" s="244" t="s">
        <v>309</v>
      </c>
      <c r="DD40" s="6">
        <f>CF4</f>
        <v>2277575</v>
      </c>
      <c r="DE40" s="6">
        <f>CR4</f>
        <v>2300364</v>
      </c>
    </row>
    <row r="41" spans="1:109" ht="15" outlineLevel="2">
      <c r="A41" s="87">
        <v>890</v>
      </c>
      <c r="B41" s="78" t="s">
        <v>124</v>
      </c>
      <c r="C41" s="79" t="s">
        <v>61</v>
      </c>
      <c r="D41" s="80">
        <v>15704</v>
      </c>
      <c r="E41" s="81">
        <v>15742</v>
      </c>
      <c r="F41" s="81">
        <v>15654</v>
      </c>
      <c r="G41" s="81">
        <v>15510</v>
      </c>
      <c r="H41" s="81">
        <v>15439</v>
      </c>
      <c r="I41" s="81">
        <v>15518</v>
      </c>
      <c r="J41" s="81">
        <v>15217</v>
      </c>
      <c r="K41" s="81">
        <v>15456</v>
      </c>
      <c r="L41" s="81">
        <v>14985</v>
      </c>
      <c r="M41" s="81">
        <v>15088</v>
      </c>
      <c r="N41" s="81">
        <v>15083</v>
      </c>
      <c r="O41" s="82">
        <v>15318</v>
      </c>
      <c r="P41" s="80">
        <v>15428</v>
      </c>
      <c r="Q41" s="81">
        <v>15379</v>
      </c>
      <c r="R41" s="83">
        <v>15333</v>
      </c>
      <c r="S41" s="81">
        <v>15206</v>
      </c>
      <c r="T41" s="81">
        <v>15511</v>
      </c>
      <c r="U41" s="81">
        <v>15545</v>
      </c>
      <c r="V41" s="81">
        <v>15535</v>
      </c>
      <c r="W41" s="81">
        <v>15488</v>
      </c>
      <c r="X41" s="81">
        <v>15558</v>
      </c>
      <c r="Y41" s="81">
        <v>15735</v>
      </c>
      <c r="Z41" s="81">
        <v>15690</v>
      </c>
      <c r="AA41" s="82">
        <v>15661</v>
      </c>
      <c r="AB41" s="80">
        <v>15660</v>
      </c>
      <c r="AC41" s="81">
        <v>15747</v>
      </c>
      <c r="AD41" s="81">
        <v>15759</v>
      </c>
      <c r="AE41" s="81">
        <v>15702</v>
      </c>
      <c r="AF41" s="81">
        <v>15750</v>
      </c>
      <c r="AG41" s="81">
        <v>15645</v>
      </c>
      <c r="AH41" s="81">
        <v>15541</v>
      </c>
      <c r="AI41" s="81">
        <v>15553</v>
      </c>
      <c r="AJ41" s="81">
        <v>15616</v>
      </c>
      <c r="AK41" s="81">
        <v>15699</v>
      </c>
      <c r="AL41" s="81">
        <v>15626</v>
      </c>
      <c r="AM41" s="82">
        <v>15694</v>
      </c>
      <c r="AN41" s="80">
        <v>15665</v>
      </c>
      <c r="AO41" s="81">
        <v>15656</v>
      </c>
      <c r="AP41" s="81">
        <v>15641</v>
      </c>
      <c r="AQ41" s="81">
        <v>15511</v>
      </c>
      <c r="AR41" s="81">
        <v>15512</v>
      </c>
      <c r="AS41" s="81">
        <v>15491</v>
      </c>
      <c r="AT41" s="81">
        <v>15473</v>
      </c>
      <c r="AU41" s="81">
        <v>15537</v>
      </c>
      <c r="AV41" s="81">
        <v>15420</v>
      </c>
      <c r="AW41" s="81">
        <v>15502</v>
      </c>
      <c r="AX41" s="81">
        <v>15485</v>
      </c>
      <c r="AY41" s="82">
        <v>15496</v>
      </c>
      <c r="AZ41" s="80">
        <v>15512</v>
      </c>
      <c r="BA41" s="81">
        <v>15534</v>
      </c>
      <c r="BB41" s="81">
        <v>15566</v>
      </c>
      <c r="BC41" s="81">
        <v>15538</v>
      </c>
      <c r="BD41" s="81">
        <v>15531</v>
      </c>
      <c r="BE41" s="81">
        <v>15497</v>
      </c>
      <c r="BF41" s="81">
        <v>15476</v>
      </c>
      <c r="BG41" s="81">
        <v>15382</v>
      </c>
      <c r="BH41" s="81">
        <v>15371</v>
      </c>
      <c r="BI41" s="81">
        <v>15246</v>
      </c>
      <c r="BJ41" s="81">
        <v>15333</v>
      </c>
      <c r="BK41" s="84">
        <v>15381</v>
      </c>
      <c r="BL41" s="80">
        <v>15386</v>
      </c>
      <c r="BM41" s="231">
        <v>15476</v>
      </c>
      <c r="BN41" s="231">
        <v>15403</v>
      </c>
      <c r="BO41" s="231">
        <v>15308</v>
      </c>
      <c r="BP41" s="231">
        <v>15304</v>
      </c>
      <c r="BQ41" s="231">
        <v>15237</v>
      </c>
      <c r="BR41" s="231">
        <v>15047</v>
      </c>
      <c r="BS41" s="231">
        <v>14980</v>
      </c>
      <c r="BT41" s="231">
        <v>14973</v>
      </c>
      <c r="BU41" s="231">
        <v>14952</v>
      </c>
      <c r="BV41" s="231">
        <v>14954</v>
      </c>
      <c r="BW41" s="84">
        <v>14958</v>
      </c>
      <c r="BX41" s="80">
        <v>15006</v>
      </c>
      <c r="BY41" s="231">
        <v>14990</v>
      </c>
      <c r="BZ41" s="231">
        <v>14978</v>
      </c>
      <c r="CA41" s="231">
        <v>14891</v>
      </c>
      <c r="CB41" s="231">
        <v>14691</v>
      </c>
      <c r="CC41" s="231">
        <v>14542</v>
      </c>
      <c r="CD41" s="231">
        <v>14496</v>
      </c>
      <c r="CE41" s="231">
        <v>14480</v>
      </c>
      <c r="CF41" s="231">
        <v>14411</v>
      </c>
      <c r="CG41" s="81">
        <v>14420</v>
      </c>
      <c r="CH41" s="81">
        <v>14417</v>
      </c>
      <c r="CI41" s="82">
        <v>14403</v>
      </c>
      <c r="CJ41" s="82">
        <v>14381</v>
      </c>
      <c r="CK41" s="82">
        <v>14425</v>
      </c>
      <c r="CL41" s="82">
        <v>14346</v>
      </c>
      <c r="CM41" s="82">
        <v>14322</v>
      </c>
      <c r="CN41" s="82">
        <v>14333</v>
      </c>
      <c r="CO41" s="82">
        <v>14377</v>
      </c>
      <c r="CP41" s="82">
        <v>14475</v>
      </c>
      <c r="CQ41" s="82">
        <v>14522</v>
      </c>
      <c r="CR41" s="82">
        <v>14569</v>
      </c>
      <c r="CS41" s="82">
        <v>14603</v>
      </c>
      <c r="CT41" s="82">
        <v>14645</v>
      </c>
      <c r="CU41" s="82">
        <f>'1.COBERTURA  DANE'!D41</f>
        <v>14633</v>
      </c>
      <c r="CV41" s="195">
        <f t="shared" si="2"/>
        <v>-12</v>
      </c>
      <c r="CW41" s="162">
        <f t="shared" si="3"/>
        <v>-8.1939228405599182E-2</v>
      </c>
      <c r="CX41" s="195">
        <f t="shared" si="4"/>
        <v>230</v>
      </c>
      <c r="CY41" s="162">
        <f t="shared" si="5"/>
        <v>1.5968895369020342</v>
      </c>
      <c r="DC41" s="244" t="s">
        <v>310</v>
      </c>
      <c r="DD41" s="6">
        <f>CG4</f>
        <v>2263110</v>
      </c>
      <c r="DE41" s="6">
        <f>CS4</f>
        <v>2317897</v>
      </c>
    </row>
    <row r="42" spans="1:109" s="13" customFormat="1" ht="15" outlineLevel="1">
      <c r="A42" s="71" t="s">
        <v>136</v>
      </c>
      <c r="B42" s="66"/>
      <c r="C42" s="72" t="s">
        <v>134</v>
      </c>
      <c r="D42" s="73">
        <f t="shared" ref="D42:AH42" si="9">SUBTOTAL(9,D43:D61)</f>
        <v>145554</v>
      </c>
      <c r="E42" s="74">
        <f t="shared" si="9"/>
        <v>146740</v>
      </c>
      <c r="F42" s="74">
        <f t="shared" si="9"/>
        <v>147252</v>
      </c>
      <c r="G42" s="74">
        <f t="shared" si="9"/>
        <v>145693</v>
      </c>
      <c r="H42" s="74">
        <f t="shared" si="9"/>
        <v>145263</v>
      </c>
      <c r="I42" s="74">
        <f t="shared" si="9"/>
        <v>146082</v>
      </c>
      <c r="J42" s="74">
        <f t="shared" si="9"/>
        <v>144041</v>
      </c>
      <c r="K42" s="74">
        <f t="shared" si="9"/>
        <v>145443</v>
      </c>
      <c r="L42" s="74">
        <f t="shared" si="9"/>
        <v>143870</v>
      </c>
      <c r="M42" s="74">
        <f t="shared" si="9"/>
        <v>144529</v>
      </c>
      <c r="N42" s="74">
        <f t="shared" si="9"/>
        <v>144506</v>
      </c>
      <c r="O42" s="75">
        <f t="shared" si="9"/>
        <v>146386</v>
      </c>
      <c r="P42" s="73">
        <f t="shared" si="9"/>
        <v>146977</v>
      </c>
      <c r="Q42" s="74">
        <f t="shared" si="9"/>
        <v>147076</v>
      </c>
      <c r="R42" s="76">
        <f t="shared" si="9"/>
        <v>148371</v>
      </c>
      <c r="S42" s="74">
        <f t="shared" si="9"/>
        <v>147316</v>
      </c>
      <c r="T42" s="74">
        <f t="shared" si="9"/>
        <v>148335</v>
      </c>
      <c r="U42" s="74">
        <f t="shared" si="9"/>
        <v>148970</v>
      </c>
      <c r="V42" s="74">
        <f t="shared" si="9"/>
        <v>144244</v>
      </c>
      <c r="W42" s="74">
        <f t="shared" si="9"/>
        <v>143985</v>
      </c>
      <c r="X42" s="74">
        <f t="shared" si="9"/>
        <v>144597</v>
      </c>
      <c r="Y42" s="74">
        <f t="shared" si="9"/>
        <v>150312</v>
      </c>
      <c r="Z42" s="74">
        <f t="shared" si="9"/>
        <v>150006</v>
      </c>
      <c r="AA42" s="75">
        <f t="shared" si="9"/>
        <v>149716</v>
      </c>
      <c r="AB42" s="73">
        <f t="shared" si="9"/>
        <v>148977</v>
      </c>
      <c r="AC42" s="74">
        <f t="shared" si="9"/>
        <v>150346</v>
      </c>
      <c r="AD42" s="74">
        <f t="shared" si="9"/>
        <v>150337</v>
      </c>
      <c r="AE42" s="74">
        <f t="shared" si="9"/>
        <v>150482</v>
      </c>
      <c r="AF42" s="74">
        <f t="shared" si="9"/>
        <v>150949</v>
      </c>
      <c r="AG42" s="74">
        <f t="shared" si="9"/>
        <v>150041</v>
      </c>
      <c r="AH42" s="74">
        <f t="shared" si="9"/>
        <v>149852</v>
      </c>
      <c r="AI42" s="74">
        <v>149644</v>
      </c>
      <c r="AJ42" s="74">
        <v>149965</v>
      </c>
      <c r="AK42" s="74">
        <v>151093</v>
      </c>
      <c r="AL42" s="74">
        <v>149807</v>
      </c>
      <c r="AM42" s="75">
        <v>150139</v>
      </c>
      <c r="AN42" s="73">
        <v>149882</v>
      </c>
      <c r="AO42" s="74">
        <v>150182</v>
      </c>
      <c r="AP42" s="74">
        <f>SUM(AP43:AP61)</f>
        <v>150519</v>
      </c>
      <c r="AQ42" s="74">
        <f>SUM(AQ43:AQ61)</f>
        <v>149931</v>
      </c>
      <c r="AR42" s="74">
        <f>SUM(AR43:AR61)</f>
        <v>150731</v>
      </c>
      <c r="AS42" s="74">
        <v>150712</v>
      </c>
      <c r="AT42" s="74">
        <v>150615</v>
      </c>
      <c r="AU42" s="74">
        <v>150534</v>
      </c>
      <c r="AV42" s="74">
        <v>149715</v>
      </c>
      <c r="AW42" s="74">
        <v>149942</v>
      </c>
      <c r="AX42" s="74">
        <v>149916</v>
      </c>
      <c r="AY42" s="75">
        <v>150585</v>
      </c>
      <c r="AZ42" s="73">
        <v>150561</v>
      </c>
      <c r="BA42" s="74">
        <v>150725</v>
      </c>
      <c r="BB42" s="74">
        <v>150739</v>
      </c>
      <c r="BC42" s="74">
        <v>149988</v>
      </c>
      <c r="BD42" s="74">
        <v>150396</v>
      </c>
      <c r="BE42" s="74">
        <v>149606</v>
      </c>
      <c r="BF42" s="74">
        <v>149469</v>
      </c>
      <c r="BG42" s="74">
        <v>147877</v>
      </c>
      <c r="BH42" s="74">
        <v>147737</v>
      </c>
      <c r="BI42" s="74">
        <v>146770</v>
      </c>
      <c r="BJ42" s="74">
        <v>147902</v>
      </c>
      <c r="BK42" s="77">
        <v>149216</v>
      </c>
      <c r="BL42" s="73">
        <v>149549</v>
      </c>
      <c r="BM42" s="230">
        <v>150611</v>
      </c>
      <c r="BN42" s="230">
        <v>150334</v>
      </c>
      <c r="BO42" s="230">
        <v>150225</v>
      </c>
      <c r="BP42" s="230">
        <v>150316</v>
      </c>
      <c r="BQ42" s="230">
        <v>149962</v>
      </c>
      <c r="BR42" s="230">
        <v>148313</v>
      </c>
      <c r="BS42" s="230">
        <v>147697</v>
      </c>
      <c r="BT42" s="230">
        <v>147612</v>
      </c>
      <c r="BU42" s="230">
        <v>147756</v>
      </c>
      <c r="BV42" s="230">
        <v>148308</v>
      </c>
      <c r="BW42" s="77">
        <v>148868</v>
      </c>
      <c r="BX42" s="73">
        <v>149170</v>
      </c>
      <c r="BY42" s="230">
        <v>148681</v>
      </c>
      <c r="BZ42" s="230">
        <v>148284</v>
      </c>
      <c r="CA42" s="230">
        <v>147292</v>
      </c>
      <c r="CB42" s="230">
        <v>146657</v>
      </c>
      <c r="CC42" s="230">
        <v>145022</v>
      </c>
      <c r="CD42" s="230">
        <v>144935</v>
      </c>
      <c r="CE42" s="230">
        <v>144985</v>
      </c>
      <c r="CF42" s="230">
        <v>145012</v>
      </c>
      <c r="CG42" s="74">
        <v>144562</v>
      </c>
      <c r="CH42" s="74">
        <v>144288</v>
      </c>
      <c r="CI42" s="75">
        <v>143993</v>
      </c>
      <c r="CJ42" s="75">
        <v>143502</v>
      </c>
      <c r="CK42" s="75">
        <v>143708</v>
      </c>
      <c r="CL42" s="75">
        <v>143439</v>
      </c>
      <c r="CM42" s="75">
        <v>143138</v>
      </c>
      <c r="CN42" s="75">
        <v>143359</v>
      </c>
      <c r="CO42" s="75">
        <v>143969</v>
      </c>
      <c r="CP42" s="75">
        <v>144740</v>
      </c>
      <c r="CQ42" s="75">
        <v>144990</v>
      </c>
      <c r="CR42" s="75">
        <v>145431</v>
      </c>
      <c r="CS42" s="75">
        <v>145676</v>
      </c>
      <c r="CT42" s="75">
        <v>146166</v>
      </c>
      <c r="CU42" s="75">
        <f>'1.COBERTURA  DANE'!D42</f>
        <v>146674</v>
      </c>
      <c r="CV42" s="195">
        <f t="shared" si="2"/>
        <v>508</v>
      </c>
      <c r="CW42" s="162">
        <f t="shared" si="3"/>
        <v>0.34755004583829341</v>
      </c>
      <c r="CX42" s="195">
        <f t="shared" si="4"/>
        <v>2681</v>
      </c>
      <c r="CY42" s="162">
        <f t="shared" si="5"/>
        <v>1.8618960643920193</v>
      </c>
      <c r="DC42" s="244" t="s">
        <v>311</v>
      </c>
      <c r="DD42" s="6">
        <f>CH4</f>
        <v>2253831</v>
      </c>
      <c r="DE42" s="6">
        <v>2329926</v>
      </c>
    </row>
    <row r="43" spans="1:109" ht="15" outlineLevel="2">
      <c r="A43" s="87">
        <v>4</v>
      </c>
      <c r="B43" s="78" t="s">
        <v>134</v>
      </c>
      <c r="C43" s="79" t="s">
        <v>62</v>
      </c>
      <c r="D43" s="80">
        <v>1586</v>
      </c>
      <c r="E43" s="81">
        <v>1592</v>
      </c>
      <c r="F43" s="81">
        <v>1600</v>
      </c>
      <c r="G43" s="81">
        <v>1593</v>
      </c>
      <c r="H43" s="81">
        <v>1603</v>
      </c>
      <c r="I43" s="81">
        <v>1597</v>
      </c>
      <c r="J43" s="81">
        <v>1580</v>
      </c>
      <c r="K43" s="81">
        <v>1596</v>
      </c>
      <c r="L43" s="81">
        <v>1552</v>
      </c>
      <c r="M43" s="81">
        <v>1567</v>
      </c>
      <c r="N43" s="81">
        <v>1554</v>
      </c>
      <c r="O43" s="82">
        <v>1578</v>
      </c>
      <c r="P43" s="80">
        <v>1586</v>
      </c>
      <c r="Q43" s="81">
        <v>1559</v>
      </c>
      <c r="R43" s="83">
        <v>1533</v>
      </c>
      <c r="S43" s="81">
        <v>1534</v>
      </c>
      <c r="T43" s="81">
        <v>1534</v>
      </c>
      <c r="U43" s="81">
        <v>1520</v>
      </c>
      <c r="V43" s="81">
        <v>1506</v>
      </c>
      <c r="W43" s="81">
        <v>1487</v>
      </c>
      <c r="X43" s="81">
        <v>1469</v>
      </c>
      <c r="Y43" s="81">
        <v>1464</v>
      </c>
      <c r="Z43" s="81">
        <v>1451</v>
      </c>
      <c r="AA43" s="82">
        <v>1469</v>
      </c>
      <c r="AB43" s="80">
        <v>1298</v>
      </c>
      <c r="AC43" s="81">
        <v>1516</v>
      </c>
      <c r="AD43" s="81">
        <v>1522</v>
      </c>
      <c r="AE43" s="81">
        <v>1519</v>
      </c>
      <c r="AF43" s="81">
        <v>1518</v>
      </c>
      <c r="AG43" s="81">
        <v>1507</v>
      </c>
      <c r="AH43" s="81">
        <v>1498</v>
      </c>
      <c r="AI43" s="81">
        <v>1520</v>
      </c>
      <c r="AJ43" s="81">
        <v>1514</v>
      </c>
      <c r="AK43" s="81">
        <v>1510</v>
      </c>
      <c r="AL43" s="81">
        <v>1503</v>
      </c>
      <c r="AM43" s="82">
        <v>1518</v>
      </c>
      <c r="AN43" s="80">
        <v>1507</v>
      </c>
      <c r="AO43" s="81">
        <v>1492</v>
      </c>
      <c r="AP43" s="81">
        <v>1485</v>
      </c>
      <c r="AQ43" s="81">
        <v>1468</v>
      </c>
      <c r="AR43" s="81">
        <v>1465</v>
      </c>
      <c r="AS43" s="81">
        <v>1478</v>
      </c>
      <c r="AT43" s="81">
        <v>1481</v>
      </c>
      <c r="AU43" s="81">
        <v>1500</v>
      </c>
      <c r="AV43" s="81">
        <v>1492</v>
      </c>
      <c r="AW43" s="81">
        <v>1480</v>
      </c>
      <c r="AX43" s="81">
        <v>1467</v>
      </c>
      <c r="AY43" s="82">
        <v>1473</v>
      </c>
      <c r="AZ43" s="80">
        <v>1476</v>
      </c>
      <c r="BA43" s="81">
        <v>1472</v>
      </c>
      <c r="BB43" s="81">
        <v>1465</v>
      </c>
      <c r="BC43" s="81">
        <v>1457</v>
      </c>
      <c r="BD43" s="81">
        <v>1453</v>
      </c>
      <c r="BE43" s="81">
        <v>1449</v>
      </c>
      <c r="BF43" s="81">
        <v>1453</v>
      </c>
      <c r="BG43" s="81">
        <v>1438</v>
      </c>
      <c r="BH43" s="81">
        <v>1448</v>
      </c>
      <c r="BI43" s="81">
        <v>1430</v>
      </c>
      <c r="BJ43" s="81">
        <v>1440</v>
      </c>
      <c r="BK43" s="84">
        <v>1444</v>
      </c>
      <c r="BL43" s="80">
        <v>1437</v>
      </c>
      <c r="BM43" s="231">
        <v>1438</v>
      </c>
      <c r="BN43" s="231">
        <v>1450</v>
      </c>
      <c r="BO43" s="231">
        <v>1468</v>
      </c>
      <c r="BP43" s="231">
        <v>1471</v>
      </c>
      <c r="BQ43" s="231">
        <v>1465</v>
      </c>
      <c r="BR43" s="231">
        <v>1424</v>
      </c>
      <c r="BS43" s="231">
        <v>1427</v>
      </c>
      <c r="BT43" s="231">
        <v>1416</v>
      </c>
      <c r="BU43" s="231">
        <v>1416</v>
      </c>
      <c r="BV43" s="231">
        <v>1412</v>
      </c>
      <c r="BW43" s="84">
        <v>1427</v>
      </c>
      <c r="BX43" s="80">
        <v>1431</v>
      </c>
      <c r="BY43" s="231">
        <v>1410</v>
      </c>
      <c r="BZ43" s="231">
        <v>1407</v>
      </c>
      <c r="CA43" s="231">
        <v>1405</v>
      </c>
      <c r="CB43" s="231">
        <v>1392</v>
      </c>
      <c r="CC43" s="231">
        <v>1389</v>
      </c>
      <c r="CD43" s="231">
        <v>1380</v>
      </c>
      <c r="CE43" s="231">
        <v>1366</v>
      </c>
      <c r="CF43" s="231">
        <v>1368</v>
      </c>
      <c r="CG43" s="81">
        <v>1359</v>
      </c>
      <c r="CH43" s="81">
        <v>1370</v>
      </c>
      <c r="CI43" s="82">
        <v>1363</v>
      </c>
      <c r="CJ43" s="82">
        <v>1352</v>
      </c>
      <c r="CK43" s="82">
        <v>1368</v>
      </c>
      <c r="CL43" s="82">
        <v>1361</v>
      </c>
      <c r="CM43" s="82">
        <v>1358</v>
      </c>
      <c r="CN43" s="82">
        <v>1357</v>
      </c>
      <c r="CO43" s="82">
        <v>1362</v>
      </c>
      <c r="CP43" s="82">
        <v>1373</v>
      </c>
      <c r="CQ43" s="82">
        <v>1377</v>
      </c>
      <c r="CR43" s="82">
        <v>1377</v>
      </c>
      <c r="CS43" s="82">
        <v>1387</v>
      </c>
      <c r="CT43" s="82">
        <v>1390</v>
      </c>
      <c r="CU43" s="82">
        <f>'1.COBERTURA  DANE'!D43</f>
        <v>1395</v>
      </c>
      <c r="CV43" s="195">
        <f t="shared" si="2"/>
        <v>5</v>
      </c>
      <c r="CW43" s="162">
        <f t="shared" si="3"/>
        <v>0.35971223021582738</v>
      </c>
      <c r="CX43" s="195">
        <f t="shared" si="4"/>
        <v>32</v>
      </c>
      <c r="CY43" s="162">
        <f t="shared" si="5"/>
        <v>2.3477622890682319</v>
      </c>
      <c r="DC43" s="244" t="s">
        <v>312</v>
      </c>
      <c r="DD43" s="6">
        <f>CI4</f>
        <v>2241894</v>
      </c>
      <c r="DE43" s="6">
        <f>CU4</f>
        <v>2336079</v>
      </c>
    </row>
    <row r="44" spans="1:109" ht="15" outlineLevel="2">
      <c r="A44" s="87">
        <v>42</v>
      </c>
      <c r="B44" s="78" t="s">
        <v>134</v>
      </c>
      <c r="C44" s="79" t="s">
        <v>177</v>
      </c>
      <c r="D44" s="80">
        <v>15424</v>
      </c>
      <c r="E44" s="81">
        <v>15455</v>
      </c>
      <c r="F44" s="81">
        <v>15359</v>
      </c>
      <c r="G44" s="81">
        <v>15344</v>
      </c>
      <c r="H44" s="81">
        <v>15215</v>
      </c>
      <c r="I44" s="81">
        <v>15429</v>
      </c>
      <c r="J44" s="81">
        <v>15212</v>
      </c>
      <c r="K44" s="81">
        <v>15328</v>
      </c>
      <c r="L44" s="81">
        <v>15254</v>
      </c>
      <c r="M44" s="81">
        <v>15459</v>
      </c>
      <c r="N44" s="81">
        <v>15420</v>
      </c>
      <c r="O44" s="82">
        <v>15583</v>
      </c>
      <c r="P44" s="80">
        <v>15657</v>
      </c>
      <c r="Q44" s="81">
        <v>15723</v>
      </c>
      <c r="R44" s="83">
        <v>15936</v>
      </c>
      <c r="S44" s="81">
        <v>16018</v>
      </c>
      <c r="T44" s="81">
        <v>16011</v>
      </c>
      <c r="U44" s="81">
        <v>16032</v>
      </c>
      <c r="V44" s="81">
        <v>16155</v>
      </c>
      <c r="W44" s="81">
        <v>16144</v>
      </c>
      <c r="X44" s="81">
        <v>16216</v>
      </c>
      <c r="Y44" s="81">
        <v>16312</v>
      </c>
      <c r="Z44" s="81">
        <v>16184</v>
      </c>
      <c r="AA44" s="82">
        <v>16076</v>
      </c>
      <c r="AB44" s="80">
        <v>16091</v>
      </c>
      <c r="AC44" s="81">
        <v>16121</v>
      </c>
      <c r="AD44" s="81">
        <v>16038</v>
      </c>
      <c r="AE44" s="81">
        <v>16098</v>
      </c>
      <c r="AF44" s="81">
        <v>16115</v>
      </c>
      <c r="AG44" s="81">
        <v>15971</v>
      </c>
      <c r="AH44" s="81">
        <v>15920</v>
      </c>
      <c r="AI44" s="81">
        <v>15815</v>
      </c>
      <c r="AJ44" s="81">
        <v>15898</v>
      </c>
      <c r="AK44" s="81">
        <v>16054</v>
      </c>
      <c r="AL44" s="81">
        <v>16005</v>
      </c>
      <c r="AM44" s="82">
        <v>16012</v>
      </c>
      <c r="AN44" s="80">
        <v>16036</v>
      </c>
      <c r="AO44" s="81">
        <v>16114</v>
      </c>
      <c r="AP44" s="81">
        <v>16106</v>
      </c>
      <c r="AQ44" s="81">
        <v>16001</v>
      </c>
      <c r="AR44" s="81">
        <v>16200</v>
      </c>
      <c r="AS44" s="81">
        <v>16179</v>
      </c>
      <c r="AT44" s="81">
        <v>16123</v>
      </c>
      <c r="AU44" s="81">
        <v>16163</v>
      </c>
      <c r="AV44" s="81">
        <v>16052</v>
      </c>
      <c r="AW44" s="81">
        <v>16140</v>
      </c>
      <c r="AX44" s="81">
        <v>16240</v>
      </c>
      <c r="AY44" s="82">
        <v>16378</v>
      </c>
      <c r="AZ44" s="80">
        <v>16469</v>
      </c>
      <c r="BA44" s="81">
        <v>16436</v>
      </c>
      <c r="BB44" s="81">
        <v>16485</v>
      </c>
      <c r="BC44" s="81">
        <v>16524</v>
      </c>
      <c r="BD44" s="81">
        <v>16536</v>
      </c>
      <c r="BE44" s="81">
        <v>16417</v>
      </c>
      <c r="BF44" s="81">
        <v>16510</v>
      </c>
      <c r="BG44" s="81">
        <v>16266</v>
      </c>
      <c r="BH44" s="81">
        <v>16331</v>
      </c>
      <c r="BI44" s="81">
        <v>16167</v>
      </c>
      <c r="BJ44" s="81">
        <v>16549</v>
      </c>
      <c r="BK44" s="84">
        <v>16771</v>
      </c>
      <c r="BL44" s="80">
        <v>16935</v>
      </c>
      <c r="BM44" s="231">
        <v>17150</v>
      </c>
      <c r="BN44" s="231">
        <v>17228</v>
      </c>
      <c r="BO44" s="231">
        <v>17285</v>
      </c>
      <c r="BP44" s="231">
        <v>17352</v>
      </c>
      <c r="BQ44" s="231">
        <v>17409</v>
      </c>
      <c r="BR44" s="231">
        <v>17311</v>
      </c>
      <c r="BS44" s="231">
        <v>17284</v>
      </c>
      <c r="BT44" s="231">
        <v>17329</v>
      </c>
      <c r="BU44" s="231">
        <v>17431</v>
      </c>
      <c r="BV44" s="231">
        <v>17612</v>
      </c>
      <c r="BW44" s="84">
        <v>17687</v>
      </c>
      <c r="BX44" s="80">
        <v>17626</v>
      </c>
      <c r="BY44" s="231">
        <v>17699</v>
      </c>
      <c r="BZ44" s="231">
        <v>17591</v>
      </c>
      <c r="CA44" s="231">
        <v>17425</v>
      </c>
      <c r="CB44" s="231">
        <v>17353</v>
      </c>
      <c r="CC44" s="231">
        <v>16958</v>
      </c>
      <c r="CD44" s="231">
        <v>17014</v>
      </c>
      <c r="CE44" s="231">
        <v>17021</v>
      </c>
      <c r="CF44" s="231">
        <v>16941</v>
      </c>
      <c r="CG44" s="81">
        <v>16892</v>
      </c>
      <c r="CH44" s="81">
        <v>16858</v>
      </c>
      <c r="CI44" s="82">
        <v>16763</v>
      </c>
      <c r="CJ44" s="82">
        <v>16678</v>
      </c>
      <c r="CK44" s="82">
        <v>16677</v>
      </c>
      <c r="CL44" s="82">
        <v>16690</v>
      </c>
      <c r="CM44" s="82">
        <v>16557</v>
      </c>
      <c r="CN44" s="82">
        <v>16670</v>
      </c>
      <c r="CO44" s="82">
        <v>16718</v>
      </c>
      <c r="CP44" s="82">
        <v>16842</v>
      </c>
      <c r="CQ44" s="82">
        <v>16639</v>
      </c>
      <c r="CR44" s="82">
        <v>17053</v>
      </c>
      <c r="CS44" s="82">
        <v>17015</v>
      </c>
      <c r="CT44" s="82">
        <v>16988</v>
      </c>
      <c r="CU44" s="82">
        <f>'1.COBERTURA  DANE'!D44</f>
        <v>16960</v>
      </c>
      <c r="CV44" s="195">
        <f t="shared" si="2"/>
        <v>-28</v>
      </c>
      <c r="CW44" s="162">
        <f t="shared" si="3"/>
        <v>-0.16482222745467387</v>
      </c>
      <c r="CX44" s="195">
        <f t="shared" si="4"/>
        <v>197</v>
      </c>
      <c r="CY44" s="162">
        <f t="shared" si="5"/>
        <v>1.1752073017956213</v>
      </c>
    </row>
    <row r="45" spans="1:109" ht="15" outlineLevel="2">
      <c r="A45" s="87">
        <v>44</v>
      </c>
      <c r="B45" s="78" t="s">
        <v>134</v>
      </c>
      <c r="C45" s="79" t="s">
        <v>35</v>
      </c>
      <c r="D45" s="80">
        <v>6186</v>
      </c>
      <c r="E45" s="81">
        <v>6185</v>
      </c>
      <c r="F45" s="81">
        <v>6219</v>
      </c>
      <c r="G45" s="81">
        <v>6201</v>
      </c>
      <c r="H45" s="81">
        <v>6202</v>
      </c>
      <c r="I45" s="81">
        <v>6207</v>
      </c>
      <c r="J45" s="81">
        <v>5927</v>
      </c>
      <c r="K45" s="81">
        <v>6186</v>
      </c>
      <c r="L45" s="81">
        <v>5820</v>
      </c>
      <c r="M45" s="81">
        <v>5825</v>
      </c>
      <c r="N45" s="81">
        <v>5839</v>
      </c>
      <c r="O45" s="82">
        <v>5834</v>
      </c>
      <c r="P45" s="80">
        <v>5838</v>
      </c>
      <c r="Q45" s="81">
        <v>5839</v>
      </c>
      <c r="R45" s="83">
        <v>5867</v>
      </c>
      <c r="S45" s="81">
        <v>5855</v>
      </c>
      <c r="T45" s="81">
        <v>5863</v>
      </c>
      <c r="U45" s="81">
        <v>5845</v>
      </c>
      <c r="V45" s="81">
        <v>5834</v>
      </c>
      <c r="W45" s="81">
        <v>5836</v>
      </c>
      <c r="X45" s="81">
        <v>5882</v>
      </c>
      <c r="Y45" s="81">
        <v>5915</v>
      </c>
      <c r="Z45" s="81">
        <v>5880</v>
      </c>
      <c r="AA45" s="82">
        <v>5855</v>
      </c>
      <c r="AB45" s="80">
        <v>5858</v>
      </c>
      <c r="AC45" s="81">
        <v>5840</v>
      </c>
      <c r="AD45" s="81">
        <v>5830</v>
      </c>
      <c r="AE45" s="81">
        <v>5807</v>
      </c>
      <c r="AF45" s="81">
        <v>5864</v>
      </c>
      <c r="AG45" s="81">
        <v>5782</v>
      </c>
      <c r="AH45" s="81">
        <v>5743</v>
      </c>
      <c r="AI45" s="81">
        <v>5734</v>
      </c>
      <c r="AJ45" s="81">
        <v>5714</v>
      </c>
      <c r="AK45" s="81">
        <v>5830</v>
      </c>
      <c r="AL45" s="81">
        <v>5836</v>
      </c>
      <c r="AM45" s="82">
        <v>5879</v>
      </c>
      <c r="AN45" s="80">
        <v>5868</v>
      </c>
      <c r="AO45" s="81">
        <v>5851</v>
      </c>
      <c r="AP45" s="81">
        <v>5862</v>
      </c>
      <c r="AQ45" s="81">
        <v>5838</v>
      </c>
      <c r="AR45" s="81">
        <v>5896</v>
      </c>
      <c r="AS45" s="81">
        <v>5896</v>
      </c>
      <c r="AT45" s="81">
        <v>5894</v>
      </c>
      <c r="AU45" s="81">
        <v>5902</v>
      </c>
      <c r="AV45" s="81">
        <v>5850</v>
      </c>
      <c r="AW45" s="81">
        <v>5892</v>
      </c>
      <c r="AX45" s="81">
        <v>5881</v>
      </c>
      <c r="AY45" s="82">
        <v>5886</v>
      </c>
      <c r="AZ45" s="80">
        <v>5866</v>
      </c>
      <c r="BA45" s="81">
        <v>5850</v>
      </c>
      <c r="BB45" s="81">
        <v>5805</v>
      </c>
      <c r="BC45" s="81">
        <v>5827</v>
      </c>
      <c r="BD45" s="81">
        <v>5803</v>
      </c>
      <c r="BE45" s="81">
        <v>5771</v>
      </c>
      <c r="BF45" s="81">
        <v>5741</v>
      </c>
      <c r="BG45" s="81">
        <v>5688</v>
      </c>
      <c r="BH45" s="81">
        <v>5727</v>
      </c>
      <c r="BI45" s="81">
        <v>5700</v>
      </c>
      <c r="BJ45" s="81">
        <v>5723</v>
      </c>
      <c r="BK45" s="84">
        <v>5785</v>
      </c>
      <c r="BL45" s="80">
        <v>5792</v>
      </c>
      <c r="BM45" s="231">
        <v>5805</v>
      </c>
      <c r="BN45" s="231">
        <v>5803</v>
      </c>
      <c r="BO45" s="231">
        <v>5778</v>
      </c>
      <c r="BP45" s="231">
        <v>5769</v>
      </c>
      <c r="BQ45" s="231">
        <v>5737</v>
      </c>
      <c r="BR45" s="231">
        <v>5576</v>
      </c>
      <c r="BS45" s="231">
        <v>5548</v>
      </c>
      <c r="BT45" s="231">
        <v>5531</v>
      </c>
      <c r="BU45" s="231">
        <v>5554</v>
      </c>
      <c r="BV45" s="231">
        <v>5574</v>
      </c>
      <c r="BW45" s="84">
        <v>5573</v>
      </c>
      <c r="BX45" s="80">
        <v>5570</v>
      </c>
      <c r="BY45" s="231">
        <v>5567</v>
      </c>
      <c r="BZ45" s="231">
        <v>5529</v>
      </c>
      <c r="CA45" s="231">
        <v>5427</v>
      </c>
      <c r="CB45" s="231">
        <v>5399</v>
      </c>
      <c r="CC45" s="231">
        <v>5306</v>
      </c>
      <c r="CD45" s="231">
        <v>5282</v>
      </c>
      <c r="CE45" s="231">
        <v>5284</v>
      </c>
      <c r="CF45" s="231">
        <v>5235</v>
      </c>
      <c r="CG45" s="81">
        <v>5245</v>
      </c>
      <c r="CH45" s="81">
        <v>5258</v>
      </c>
      <c r="CI45" s="82">
        <v>5323</v>
      </c>
      <c r="CJ45" s="82">
        <v>5311</v>
      </c>
      <c r="CK45" s="82">
        <v>5328</v>
      </c>
      <c r="CL45" s="82">
        <v>5312</v>
      </c>
      <c r="CM45" s="82">
        <v>5293</v>
      </c>
      <c r="CN45" s="82">
        <v>5282</v>
      </c>
      <c r="CO45" s="82">
        <v>5311</v>
      </c>
      <c r="CP45" s="82">
        <v>5311</v>
      </c>
      <c r="CQ45" s="82">
        <v>5356</v>
      </c>
      <c r="CR45" s="82">
        <v>5349</v>
      </c>
      <c r="CS45" s="82">
        <v>5366</v>
      </c>
      <c r="CT45" s="82">
        <v>5445</v>
      </c>
      <c r="CU45" s="82">
        <f>'1.COBERTURA  DANE'!D45</f>
        <v>5508</v>
      </c>
      <c r="CV45" s="195">
        <f t="shared" si="2"/>
        <v>63</v>
      </c>
      <c r="CW45" s="162">
        <f t="shared" si="3"/>
        <v>1.1570247933884297</v>
      </c>
      <c r="CX45" s="195">
        <f t="shared" si="4"/>
        <v>185</v>
      </c>
      <c r="CY45" s="162">
        <f t="shared" si="5"/>
        <v>3.47548374976517</v>
      </c>
    </row>
    <row r="46" spans="1:109" ht="15" outlineLevel="2">
      <c r="A46" s="87">
        <v>59</v>
      </c>
      <c r="B46" s="78" t="s">
        <v>134</v>
      </c>
      <c r="C46" s="79" t="s">
        <v>108</v>
      </c>
      <c r="D46" s="80">
        <v>3407</v>
      </c>
      <c r="E46" s="81">
        <v>3412</v>
      </c>
      <c r="F46" s="81">
        <v>3405</v>
      </c>
      <c r="G46" s="81">
        <v>3399</v>
      </c>
      <c r="H46" s="81">
        <v>3379</v>
      </c>
      <c r="I46" s="81">
        <v>3380</v>
      </c>
      <c r="J46" s="81">
        <v>3360</v>
      </c>
      <c r="K46" s="81">
        <v>3371</v>
      </c>
      <c r="L46" s="81">
        <v>3314</v>
      </c>
      <c r="M46" s="81">
        <v>3346</v>
      </c>
      <c r="N46" s="81">
        <v>3314</v>
      </c>
      <c r="O46" s="82">
        <v>3363</v>
      </c>
      <c r="P46" s="80">
        <v>3334</v>
      </c>
      <c r="Q46" s="81">
        <v>3339</v>
      </c>
      <c r="R46" s="83">
        <v>3373</v>
      </c>
      <c r="S46" s="81">
        <v>3329</v>
      </c>
      <c r="T46" s="81">
        <v>3297</v>
      </c>
      <c r="U46" s="81">
        <v>3258</v>
      </c>
      <c r="V46" s="81">
        <v>3271</v>
      </c>
      <c r="W46" s="81">
        <v>3264</v>
      </c>
      <c r="X46" s="81">
        <v>3269</v>
      </c>
      <c r="Y46" s="81">
        <v>3273</v>
      </c>
      <c r="Z46" s="81">
        <v>3270</v>
      </c>
      <c r="AA46" s="82">
        <v>3211</v>
      </c>
      <c r="AB46" s="80">
        <v>3200</v>
      </c>
      <c r="AC46" s="81">
        <v>3208</v>
      </c>
      <c r="AD46" s="81">
        <v>3219</v>
      </c>
      <c r="AE46" s="81">
        <v>3226</v>
      </c>
      <c r="AF46" s="81">
        <v>3211</v>
      </c>
      <c r="AG46" s="81">
        <v>3188</v>
      </c>
      <c r="AH46" s="81">
        <v>3206</v>
      </c>
      <c r="AI46" s="81">
        <v>3237</v>
      </c>
      <c r="AJ46" s="81">
        <v>3299</v>
      </c>
      <c r="AK46" s="81">
        <v>3321</v>
      </c>
      <c r="AL46" s="81">
        <v>3332</v>
      </c>
      <c r="AM46" s="82">
        <v>3315</v>
      </c>
      <c r="AN46" s="80">
        <v>3293</v>
      </c>
      <c r="AO46" s="81">
        <v>3274</v>
      </c>
      <c r="AP46" s="81">
        <v>3263</v>
      </c>
      <c r="AQ46" s="81">
        <v>3256</v>
      </c>
      <c r="AR46" s="81">
        <v>3264</v>
      </c>
      <c r="AS46" s="81">
        <v>3246</v>
      </c>
      <c r="AT46" s="81">
        <v>3237</v>
      </c>
      <c r="AU46" s="81">
        <v>3267</v>
      </c>
      <c r="AV46" s="81">
        <v>3231</v>
      </c>
      <c r="AW46" s="81">
        <v>3214</v>
      </c>
      <c r="AX46" s="81">
        <v>3186</v>
      </c>
      <c r="AY46" s="82">
        <v>3196</v>
      </c>
      <c r="AZ46" s="80">
        <v>3194</v>
      </c>
      <c r="BA46" s="81">
        <v>3183</v>
      </c>
      <c r="BB46" s="81">
        <v>3164</v>
      </c>
      <c r="BC46" s="81">
        <v>3144</v>
      </c>
      <c r="BD46" s="81">
        <v>3112</v>
      </c>
      <c r="BE46" s="81">
        <v>3053</v>
      </c>
      <c r="BF46" s="81">
        <v>3039</v>
      </c>
      <c r="BG46" s="81">
        <v>3011</v>
      </c>
      <c r="BH46" s="81">
        <v>3015</v>
      </c>
      <c r="BI46" s="81">
        <v>2977</v>
      </c>
      <c r="BJ46" s="81">
        <v>3014</v>
      </c>
      <c r="BK46" s="84">
        <v>3070</v>
      </c>
      <c r="BL46" s="80">
        <v>3077</v>
      </c>
      <c r="BM46" s="231">
        <v>3116</v>
      </c>
      <c r="BN46" s="231">
        <v>3083</v>
      </c>
      <c r="BO46" s="231">
        <v>3099</v>
      </c>
      <c r="BP46" s="231">
        <v>3098</v>
      </c>
      <c r="BQ46" s="231">
        <v>3109</v>
      </c>
      <c r="BR46" s="231">
        <v>3126</v>
      </c>
      <c r="BS46" s="231">
        <v>3136</v>
      </c>
      <c r="BT46" s="231">
        <v>3140</v>
      </c>
      <c r="BU46" s="231">
        <v>3136</v>
      </c>
      <c r="BV46" s="231">
        <v>3112</v>
      </c>
      <c r="BW46" s="84">
        <v>3302</v>
      </c>
      <c r="BX46" s="80">
        <v>3308</v>
      </c>
      <c r="BY46" s="231">
        <v>3245</v>
      </c>
      <c r="BZ46" s="231">
        <v>3211</v>
      </c>
      <c r="CA46" s="231">
        <v>3176</v>
      </c>
      <c r="CB46" s="231">
        <v>3170</v>
      </c>
      <c r="CC46" s="231">
        <v>3072</v>
      </c>
      <c r="CD46" s="231">
        <v>3074</v>
      </c>
      <c r="CE46" s="231">
        <v>3069</v>
      </c>
      <c r="CF46" s="231">
        <v>3031</v>
      </c>
      <c r="CG46" s="81">
        <v>2992</v>
      </c>
      <c r="CH46" s="81">
        <v>2957</v>
      </c>
      <c r="CI46" s="82">
        <v>2928</v>
      </c>
      <c r="CJ46" s="82">
        <v>2875</v>
      </c>
      <c r="CK46" s="82">
        <v>2855</v>
      </c>
      <c r="CL46" s="82">
        <v>2783</v>
      </c>
      <c r="CM46" s="82">
        <v>2781</v>
      </c>
      <c r="CN46" s="82">
        <v>2803</v>
      </c>
      <c r="CO46" s="82">
        <v>2821</v>
      </c>
      <c r="CP46" s="82">
        <v>2818</v>
      </c>
      <c r="CQ46" s="82">
        <v>2831</v>
      </c>
      <c r="CR46" s="82">
        <v>2834</v>
      </c>
      <c r="CS46" s="82">
        <v>2848</v>
      </c>
      <c r="CT46" s="82">
        <v>2852</v>
      </c>
      <c r="CU46" s="82">
        <f>'1.COBERTURA  DANE'!D46</f>
        <v>2847</v>
      </c>
      <c r="CV46" s="195">
        <f t="shared" si="2"/>
        <v>-5</v>
      </c>
      <c r="CW46" s="162">
        <f t="shared" si="3"/>
        <v>-0.17531556802244039</v>
      </c>
      <c r="CX46" s="195">
        <f t="shared" si="4"/>
        <v>-81</v>
      </c>
      <c r="CY46" s="162">
        <f t="shared" si="5"/>
        <v>-2.7663934426229506</v>
      </c>
    </row>
    <row r="47" spans="1:109" ht="15" outlineLevel="2">
      <c r="A47" s="87">
        <v>113</v>
      </c>
      <c r="B47" s="78" t="s">
        <v>134</v>
      </c>
      <c r="C47" s="79" t="s">
        <v>37</v>
      </c>
      <c r="D47" s="80">
        <v>6182</v>
      </c>
      <c r="E47" s="81">
        <v>6209</v>
      </c>
      <c r="F47" s="81">
        <v>6122</v>
      </c>
      <c r="G47" s="81">
        <v>5699</v>
      </c>
      <c r="H47" s="81">
        <v>5697</v>
      </c>
      <c r="I47" s="81">
        <v>5774</v>
      </c>
      <c r="J47" s="81">
        <v>5608</v>
      </c>
      <c r="K47" s="81">
        <v>5744</v>
      </c>
      <c r="L47" s="81">
        <v>5565</v>
      </c>
      <c r="M47" s="81">
        <v>5554</v>
      </c>
      <c r="N47" s="81">
        <v>5548</v>
      </c>
      <c r="O47" s="82">
        <v>5531</v>
      </c>
      <c r="P47" s="80">
        <v>5511</v>
      </c>
      <c r="Q47" s="81">
        <v>5509</v>
      </c>
      <c r="R47" s="83">
        <v>5515</v>
      </c>
      <c r="S47" s="81">
        <v>5442</v>
      </c>
      <c r="T47" s="81">
        <v>5450</v>
      </c>
      <c r="U47" s="81">
        <v>5449</v>
      </c>
      <c r="V47" s="81">
        <v>5439</v>
      </c>
      <c r="W47" s="81">
        <v>5398</v>
      </c>
      <c r="X47" s="81">
        <v>5438</v>
      </c>
      <c r="Y47" s="81">
        <v>5509</v>
      </c>
      <c r="Z47" s="81">
        <v>5456</v>
      </c>
      <c r="AA47" s="82">
        <v>5421</v>
      </c>
      <c r="AB47" s="80">
        <v>5449</v>
      </c>
      <c r="AC47" s="81">
        <v>5455</v>
      </c>
      <c r="AD47" s="81">
        <v>5406</v>
      </c>
      <c r="AE47" s="81">
        <v>5395</v>
      </c>
      <c r="AF47" s="81">
        <v>5433</v>
      </c>
      <c r="AG47" s="81">
        <v>5447</v>
      </c>
      <c r="AH47" s="81">
        <v>5438</v>
      </c>
      <c r="AI47" s="81">
        <v>5407</v>
      </c>
      <c r="AJ47" s="81">
        <v>5402</v>
      </c>
      <c r="AK47" s="81">
        <v>5466</v>
      </c>
      <c r="AL47" s="81">
        <v>5442</v>
      </c>
      <c r="AM47" s="82">
        <v>5490</v>
      </c>
      <c r="AN47" s="80">
        <v>5417</v>
      </c>
      <c r="AO47" s="81">
        <v>5443</v>
      </c>
      <c r="AP47" s="81">
        <v>5480</v>
      </c>
      <c r="AQ47" s="81">
        <v>5481</v>
      </c>
      <c r="AR47" s="81">
        <v>5472</v>
      </c>
      <c r="AS47" s="81">
        <v>5491</v>
      </c>
      <c r="AT47" s="81">
        <v>5491</v>
      </c>
      <c r="AU47" s="81">
        <v>5495</v>
      </c>
      <c r="AV47" s="81">
        <v>5518</v>
      </c>
      <c r="AW47" s="81">
        <v>5581</v>
      </c>
      <c r="AX47" s="81">
        <v>5611</v>
      </c>
      <c r="AY47" s="82">
        <v>5663</v>
      </c>
      <c r="AZ47" s="80">
        <v>5706</v>
      </c>
      <c r="BA47" s="81">
        <v>5699</v>
      </c>
      <c r="BB47" s="81">
        <v>5715</v>
      </c>
      <c r="BC47" s="81">
        <v>5691</v>
      </c>
      <c r="BD47" s="81">
        <v>5700</v>
      </c>
      <c r="BE47" s="81">
        <v>5699</v>
      </c>
      <c r="BF47" s="81">
        <v>5666</v>
      </c>
      <c r="BG47" s="81">
        <v>5563</v>
      </c>
      <c r="BH47" s="81">
        <v>5585</v>
      </c>
      <c r="BI47" s="81">
        <v>5546</v>
      </c>
      <c r="BJ47" s="81">
        <v>5604</v>
      </c>
      <c r="BK47" s="84">
        <v>5702</v>
      </c>
      <c r="BL47" s="80">
        <v>5771</v>
      </c>
      <c r="BM47" s="231">
        <v>5860</v>
      </c>
      <c r="BN47" s="231">
        <v>5834</v>
      </c>
      <c r="BO47" s="231">
        <v>5847</v>
      </c>
      <c r="BP47" s="231">
        <v>5894</v>
      </c>
      <c r="BQ47" s="231">
        <v>5931</v>
      </c>
      <c r="BR47" s="231">
        <v>5849</v>
      </c>
      <c r="BS47" s="231">
        <v>5805</v>
      </c>
      <c r="BT47" s="231">
        <v>5774</v>
      </c>
      <c r="BU47" s="231">
        <v>5803</v>
      </c>
      <c r="BV47" s="231">
        <v>5958</v>
      </c>
      <c r="BW47" s="84">
        <v>6010</v>
      </c>
      <c r="BX47" s="80">
        <v>6060</v>
      </c>
      <c r="BY47" s="231">
        <v>6021</v>
      </c>
      <c r="BZ47" s="231">
        <v>6047</v>
      </c>
      <c r="CA47" s="231">
        <v>5969</v>
      </c>
      <c r="CB47" s="231">
        <v>5967</v>
      </c>
      <c r="CC47" s="231">
        <v>5997</v>
      </c>
      <c r="CD47" s="231">
        <v>5951</v>
      </c>
      <c r="CE47" s="231">
        <v>5941</v>
      </c>
      <c r="CF47" s="231">
        <v>5883</v>
      </c>
      <c r="CG47" s="81">
        <v>5791</v>
      </c>
      <c r="CH47" s="81">
        <v>5723</v>
      </c>
      <c r="CI47" s="82">
        <v>5713</v>
      </c>
      <c r="CJ47" s="82">
        <v>5694</v>
      </c>
      <c r="CK47" s="82">
        <v>5677</v>
      </c>
      <c r="CL47" s="82">
        <v>5618</v>
      </c>
      <c r="CM47" s="82">
        <v>5609</v>
      </c>
      <c r="CN47" s="82">
        <v>5573</v>
      </c>
      <c r="CO47" s="82">
        <v>5580</v>
      </c>
      <c r="CP47" s="82">
        <v>5599</v>
      </c>
      <c r="CQ47" s="82">
        <v>5606</v>
      </c>
      <c r="CR47" s="82">
        <v>5707</v>
      </c>
      <c r="CS47" s="82">
        <v>5699</v>
      </c>
      <c r="CT47" s="82">
        <v>5666</v>
      </c>
      <c r="CU47" s="82">
        <f>'1.COBERTURA  DANE'!D47</f>
        <v>5653</v>
      </c>
      <c r="CV47" s="195">
        <f t="shared" si="2"/>
        <v>-13</v>
      </c>
      <c r="CW47" s="162">
        <f t="shared" si="3"/>
        <v>-0.22943875750088247</v>
      </c>
      <c r="CX47" s="195">
        <f t="shared" si="4"/>
        <v>-60</v>
      </c>
      <c r="CY47" s="162">
        <f t="shared" si="5"/>
        <v>-1.0502363031682127</v>
      </c>
    </row>
    <row r="48" spans="1:109" ht="15" outlineLevel="2">
      <c r="A48" s="87">
        <v>125</v>
      </c>
      <c r="B48" s="78" t="s">
        <v>134</v>
      </c>
      <c r="C48" s="79" t="s">
        <v>75</v>
      </c>
      <c r="D48" s="80">
        <v>6822</v>
      </c>
      <c r="E48" s="81">
        <v>6819</v>
      </c>
      <c r="F48" s="81">
        <v>6810</v>
      </c>
      <c r="G48" s="81">
        <v>6632</v>
      </c>
      <c r="H48" s="81">
        <v>6626</v>
      </c>
      <c r="I48" s="81">
        <v>6657</v>
      </c>
      <c r="J48" s="81">
        <v>6651</v>
      </c>
      <c r="K48" s="81">
        <v>6649</v>
      </c>
      <c r="L48" s="81">
        <v>6586</v>
      </c>
      <c r="M48" s="81">
        <v>6609</v>
      </c>
      <c r="N48" s="81">
        <v>6655</v>
      </c>
      <c r="O48" s="82">
        <v>6725</v>
      </c>
      <c r="P48" s="80">
        <v>6715</v>
      </c>
      <c r="Q48" s="81">
        <v>6733</v>
      </c>
      <c r="R48" s="83">
        <v>6731</v>
      </c>
      <c r="S48" s="81">
        <v>5383</v>
      </c>
      <c r="T48" s="81">
        <v>6676</v>
      </c>
      <c r="U48" s="81">
        <v>6787</v>
      </c>
      <c r="V48" s="81">
        <v>1706</v>
      </c>
      <c r="W48" s="81">
        <v>1893</v>
      </c>
      <c r="X48" s="81">
        <v>2013</v>
      </c>
      <c r="Y48" s="81">
        <v>6770</v>
      </c>
      <c r="Z48" s="81">
        <v>6821</v>
      </c>
      <c r="AA48" s="82">
        <v>6781</v>
      </c>
      <c r="AB48" s="80">
        <v>6794</v>
      </c>
      <c r="AC48" s="81">
        <v>6834</v>
      </c>
      <c r="AD48" s="81">
        <v>6786</v>
      </c>
      <c r="AE48" s="81">
        <v>6761</v>
      </c>
      <c r="AF48" s="81">
        <v>6779</v>
      </c>
      <c r="AG48" s="81">
        <v>6779</v>
      </c>
      <c r="AH48" s="81">
        <v>6785</v>
      </c>
      <c r="AI48" s="81">
        <v>6767</v>
      </c>
      <c r="AJ48" s="81">
        <v>6753</v>
      </c>
      <c r="AK48" s="81">
        <v>6787</v>
      </c>
      <c r="AL48" s="81">
        <v>6722</v>
      </c>
      <c r="AM48" s="82">
        <v>6737</v>
      </c>
      <c r="AN48" s="80">
        <v>6717</v>
      </c>
      <c r="AO48" s="81">
        <v>6686</v>
      </c>
      <c r="AP48" s="81">
        <v>6660</v>
      </c>
      <c r="AQ48" s="81">
        <v>6625</v>
      </c>
      <c r="AR48" s="81">
        <v>6669</v>
      </c>
      <c r="AS48" s="81">
        <v>6677</v>
      </c>
      <c r="AT48" s="81">
        <v>6692</v>
      </c>
      <c r="AU48" s="81">
        <v>6686</v>
      </c>
      <c r="AV48" s="81">
        <v>6666</v>
      </c>
      <c r="AW48" s="81">
        <v>6703</v>
      </c>
      <c r="AX48" s="81">
        <v>6709</v>
      </c>
      <c r="AY48" s="82">
        <v>6752</v>
      </c>
      <c r="AZ48" s="80">
        <v>6796</v>
      </c>
      <c r="BA48" s="81">
        <v>6767</v>
      </c>
      <c r="BB48" s="81">
        <v>6733</v>
      </c>
      <c r="BC48" s="81">
        <v>6756</v>
      </c>
      <c r="BD48" s="81">
        <v>6738</v>
      </c>
      <c r="BE48" s="81">
        <v>6706</v>
      </c>
      <c r="BF48" s="81">
        <v>6701</v>
      </c>
      <c r="BG48" s="81">
        <v>6637</v>
      </c>
      <c r="BH48" s="81">
        <v>6629</v>
      </c>
      <c r="BI48" s="81">
        <v>6580</v>
      </c>
      <c r="BJ48" s="81">
        <v>6614</v>
      </c>
      <c r="BK48" s="84">
        <v>6662</v>
      </c>
      <c r="BL48" s="80">
        <v>6687</v>
      </c>
      <c r="BM48" s="231">
        <v>6707</v>
      </c>
      <c r="BN48" s="231">
        <v>6660</v>
      </c>
      <c r="BO48" s="231">
        <v>6637</v>
      </c>
      <c r="BP48" s="231">
        <v>6637</v>
      </c>
      <c r="BQ48" s="231">
        <v>6640</v>
      </c>
      <c r="BR48" s="231">
        <v>6588</v>
      </c>
      <c r="BS48" s="231">
        <v>6544</v>
      </c>
      <c r="BT48" s="231">
        <v>6556</v>
      </c>
      <c r="BU48" s="231">
        <v>6559</v>
      </c>
      <c r="BV48" s="231">
        <v>6583</v>
      </c>
      <c r="BW48" s="84">
        <v>6622</v>
      </c>
      <c r="BX48" s="80">
        <v>6660</v>
      </c>
      <c r="BY48" s="231">
        <v>6642</v>
      </c>
      <c r="BZ48" s="231">
        <v>6625</v>
      </c>
      <c r="CA48" s="231">
        <v>6577</v>
      </c>
      <c r="CB48" s="231">
        <v>6536</v>
      </c>
      <c r="CC48" s="231">
        <v>6539</v>
      </c>
      <c r="CD48" s="231">
        <v>6541</v>
      </c>
      <c r="CE48" s="231">
        <v>6568</v>
      </c>
      <c r="CF48" s="231">
        <v>6539</v>
      </c>
      <c r="CG48" s="81">
        <v>6550</v>
      </c>
      <c r="CH48" s="81">
        <v>6576</v>
      </c>
      <c r="CI48" s="82">
        <v>6555</v>
      </c>
      <c r="CJ48" s="82">
        <v>6541</v>
      </c>
      <c r="CK48" s="82">
        <v>6575</v>
      </c>
      <c r="CL48" s="82">
        <v>6568</v>
      </c>
      <c r="CM48" s="82">
        <v>6581</v>
      </c>
      <c r="CN48" s="82">
        <v>6584</v>
      </c>
      <c r="CO48" s="82">
        <v>6598</v>
      </c>
      <c r="CP48" s="82">
        <v>6616</v>
      </c>
      <c r="CQ48" s="82">
        <v>6621</v>
      </c>
      <c r="CR48" s="82">
        <v>6606</v>
      </c>
      <c r="CS48" s="82">
        <v>6629</v>
      </c>
      <c r="CT48" s="82">
        <v>6630</v>
      </c>
      <c r="CU48" s="82">
        <f>'1.COBERTURA  DANE'!D48</f>
        <v>6669</v>
      </c>
      <c r="CV48" s="195">
        <f t="shared" si="2"/>
        <v>39</v>
      </c>
      <c r="CW48" s="162">
        <f t="shared" si="3"/>
        <v>0.58823529411764708</v>
      </c>
      <c r="CX48" s="195">
        <f t="shared" si="4"/>
        <v>114</v>
      </c>
      <c r="CY48" s="162">
        <f t="shared" si="5"/>
        <v>1.7391304347826086</v>
      </c>
    </row>
    <row r="49" spans="1:103" ht="15" outlineLevel="2">
      <c r="A49" s="87">
        <v>138</v>
      </c>
      <c r="B49" s="78" t="s">
        <v>134</v>
      </c>
      <c r="C49" s="79" t="s">
        <v>38</v>
      </c>
      <c r="D49" s="80">
        <v>12059</v>
      </c>
      <c r="E49" s="81">
        <v>12275</v>
      </c>
      <c r="F49" s="81">
        <v>12276</v>
      </c>
      <c r="G49" s="81">
        <v>12178</v>
      </c>
      <c r="H49" s="81">
        <v>12119</v>
      </c>
      <c r="I49" s="81">
        <v>12280</v>
      </c>
      <c r="J49" s="81">
        <v>12119</v>
      </c>
      <c r="K49" s="81">
        <v>12164</v>
      </c>
      <c r="L49" s="81">
        <v>12153</v>
      </c>
      <c r="M49" s="81">
        <v>12168</v>
      </c>
      <c r="N49" s="81">
        <v>12157</v>
      </c>
      <c r="O49" s="82">
        <v>12192</v>
      </c>
      <c r="P49" s="80">
        <v>12568</v>
      </c>
      <c r="Q49" s="81">
        <v>12622</v>
      </c>
      <c r="R49" s="83">
        <v>12996</v>
      </c>
      <c r="S49" s="81">
        <v>13065</v>
      </c>
      <c r="T49" s="81">
        <v>12833</v>
      </c>
      <c r="U49" s="81">
        <v>12817</v>
      </c>
      <c r="V49" s="81">
        <v>12828</v>
      </c>
      <c r="W49" s="81">
        <v>12808</v>
      </c>
      <c r="X49" s="81">
        <v>12827</v>
      </c>
      <c r="Y49" s="81">
        <v>12888</v>
      </c>
      <c r="Z49" s="81">
        <v>12879</v>
      </c>
      <c r="AA49" s="82">
        <v>12832</v>
      </c>
      <c r="AB49" s="80">
        <v>12778</v>
      </c>
      <c r="AC49" s="81">
        <v>12896</v>
      </c>
      <c r="AD49" s="81">
        <v>12915</v>
      </c>
      <c r="AE49" s="81">
        <v>12929</v>
      </c>
      <c r="AF49" s="81">
        <v>13015</v>
      </c>
      <c r="AG49" s="81">
        <v>12768</v>
      </c>
      <c r="AH49" s="81">
        <v>12721</v>
      </c>
      <c r="AI49" s="81">
        <v>12676</v>
      </c>
      <c r="AJ49" s="81">
        <v>12565</v>
      </c>
      <c r="AK49" s="81">
        <v>12670</v>
      </c>
      <c r="AL49" s="81">
        <v>12336</v>
      </c>
      <c r="AM49" s="82">
        <v>12401</v>
      </c>
      <c r="AN49" s="80">
        <v>12375</v>
      </c>
      <c r="AO49" s="81">
        <v>12318</v>
      </c>
      <c r="AP49" s="81">
        <v>12318</v>
      </c>
      <c r="AQ49" s="81">
        <v>12197</v>
      </c>
      <c r="AR49" s="81">
        <v>12463</v>
      </c>
      <c r="AS49" s="81">
        <v>12427</v>
      </c>
      <c r="AT49" s="81">
        <v>12444</v>
      </c>
      <c r="AU49" s="81">
        <v>12442</v>
      </c>
      <c r="AV49" s="81">
        <v>12305</v>
      </c>
      <c r="AW49" s="81">
        <v>12307</v>
      </c>
      <c r="AX49" s="81">
        <v>12289</v>
      </c>
      <c r="AY49" s="82">
        <v>12288</v>
      </c>
      <c r="AZ49" s="80">
        <v>12324</v>
      </c>
      <c r="BA49" s="81">
        <v>12440</v>
      </c>
      <c r="BB49" s="81">
        <v>12394</v>
      </c>
      <c r="BC49" s="81">
        <v>12397</v>
      </c>
      <c r="BD49" s="81">
        <v>12410</v>
      </c>
      <c r="BE49" s="81">
        <v>12304</v>
      </c>
      <c r="BF49" s="81">
        <v>12248</v>
      </c>
      <c r="BG49" s="81">
        <v>12123</v>
      </c>
      <c r="BH49" s="81">
        <v>12148</v>
      </c>
      <c r="BI49" s="81">
        <v>12048</v>
      </c>
      <c r="BJ49" s="81">
        <v>12061</v>
      </c>
      <c r="BK49" s="84">
        <v>12139</v>
      </c>
      <c r="BL49" s="80">
        <v>12136</v>
      </c>
      <c r="BM49" s="231">
        <v>12207</v>
      </c>
      <c r="BN49" s="231">
        <v>12158</v>
      </c>
      <c r="BO49" s="231">
        <v>12102</v>
      </c>
      <c r="BP49" s="231">
        <v>12117</v>
      </c>
      <c r="BQ49" s="231">
        <v>12027</v>
      </c>
      <c r="BR49" s="231">
        <v>11725</v>
      </c>
      <c r="BS49" s="231">
        <v>11590</v>
      </c>
      <c r="BT49" s="231">
        <v>11518</v>
      </c>
      <c r="BU49" s="231">
        <v>11480</v>
      </c>
      <c r="BV49" s="231">
        <v>11491</v>
      </c>
      <c r="BW49" s="84">
        <v>11574</v>
      </c>
      <c r="BX49" s="80">
        <v>11582</v>
      </c>
      <c r="BY49" s="231">
        <v>11512</v>
      </c>
      <c r="BZ49" s="231">
        <v>11457</v>
      </c>
      <c r="CA49" s="231">
        <v>11363</v>
      </c>
      <c r="CB49" s="231">
        <v>11329</v>
      </c>
      <c r="CC49" s="231">
        <v>11238</v>
      </c>
      <c r="CD49" s="231">
        <v>11219</v>
      </c>
      <c r="CE49" s="231">
        <v>11269</v>
      </c>
      <c r="CF49" s="231">
        <v>11676</v>
      </c>
      <c r="CG49" s="81">
        <v>11585</v>
      </c>
      <c r="CH49" s="81">
        <v>11585</v>
      </c>
      <c r="CI49" s="82">
        <v>11564</v>
      </c>
      <c r="CJ49" s="82">
        <v>11512</v>
      </c>
      <c r="CK49" s="82">
        <v>11546</v>
      </c>
      <c r="CL49" s="82">
        <v>11511</v>
      </c>
      <c r="CM49" s="82">
        <v>11496</v>
      </c>
      <c r="CN49" s="82">
        <v>11522</v>
      </c>
      <c r="CO49" s="82">
        <v>11590</v>
      </c>
      <c r="CP49" s="82">
        <v>11673</v>
      </c>
      <c r="CQ49" s="82">
        <v>11717</v>
      </c>
      <c r="CR49" s="82">
        <v>11696</v>
      </c>
      <c r="CS49" s="82">
        <v>11790</v>
      </c>
      <c r="CT49" s="82">
        <v>11844</v>
      </c>
      <c r="CU49" s="82">
        <f>'1.COBERTURA  DANE'!D49</f>
        <v>11861</v>
      </c>
      <c r="CV49" s="195">
        <f t="shared" si="2"/>
        <v>17</v>
      </c>
      <c r="CW49" s="162">
        <f t="shared" si="3"/>
        <v>0.14353259034110097</v>
      </c>
      <c r="CX49" s="195">
        <f t="shared" si="4"/>
        <v>297</v>
      </c>
      <c r="CY49" s="162">
        <f t="shared" si="5"/>
        <v>2.5683154617779316</v>
      </c>
    </row>
    <row r="50" spans="1:103" ht="15" outlineLevel="2">
      <c r="A50" s="87">
        <v>234</v>
      </c>
      <c r="B50" s="78" t="s">
        <v>134</v>
      </c>
      <c r="C50" s="79" t="s">
        <v>79</v>
      </c>
      <c r="D50" s="80">
        <v>15401</v>
      </c>
      <c r="E50" s="81">
        <v>15412</v>
      </c>
      <c r="F50" s="81">
        <v>15388</v>
      </c>
      <c r="G50" s="81">
        <v>15280</v>
      </c>
      <c r="H50" s="81">
        <v>15236</v>
      </c>
      <c r="I50" s="81">
        <v>15344</v>
      </c>
      <c r="J50" s="81">
        <v>15300</v>
      </c>
      <c r="K50" s="81">
        <v>15283</v>
      </c>
      <c r="L50" s="81">
        <v>15333</v>
      </c>
      <c r="M50" s="81">
        <v>15504</v>
      </c>
      <c r="N50" s="81">
        <v>15501</v>
      </c>
      <c r="O50" s="82">
        <v>16138</v>
      </c>
      <c r="P50" s="80">
        <v>16196</v>
      </c>
      <c r="Q50" s="81">
        <v>16152</v>
      </c>
      <c r="R50" s="83">
        <v>16254</v>
      </c>
      <c r="S50" s="81">
        <v>16607</v>
      </c>
      <c r="T50" s="81">
        <v>16644</v>
      </c>
      <c r="U50" s="81">
        <v>16894</v>
      </c>
      <c r="V50" s="81">
        <v>17106</v>
      </c>
      <c r="W50" s="81">
        <v>17085</v>
      </c>
      <c r="X50" s="81">
        <v>17294</v>
      </c>
      <c r="Y50" s="81">
        <v>17510</v>
      </c>
      <c r="Z50" s="81">
        <v>17536</v>
      </c>
      <c r="AA50" s="82">
        <v>17651</v>
      </c>
      <c r="AB50" s="80">
        <v>17711</v>
      </c>
      <c r="AC50" s="81">
        <v>17675</v>
      </c>
      <c r="AD50" s="81">
        <v>17760</v>
      </c>
      <c r="AE50" s="81">
        <v>17913</v>
      </c>
      <c r="AF50" s="81">
        <v>17999</v>
      </c>
      <c r="AG50" s="81">
        <v>18038</v>
      </c>
      <c r="AH50" s="81">
        <v>18044</v>
      </c>
      <c r="AI50" s="81">
        <v>18059</v>
      </c>
      <c r="AJ50" s="81">
        <v>18269</v>
      </c>
      <c r="AK50" s="81">
        <v>18312</v>
      </c>
      <c r="AL50" s="81">
        <v>18300</v>
      </c>
      <c r="AM50" s="82">
        <v>18241</v>
      </c>
      <c r="AN50" s="80">
        <v>18231</v>
      </c>
      <c r="AO50" s="81">
        <v>18270</v>
      </c>
      <c r="AP50" s="81">
        <v>18424</v>
      </c>
      <c r="AQ50" s="81">
        <v>18482</v>
      </c>
      <c r="AR50" s="81">
        <v>18558</v>
      </c>
      <c r="AS50" s="81">
        <v>18642</v>
      </c>
      <c r="AT50" s="81">
        <v>18641</v>
      </c>
      <c r="AU50" s="81">
        <v>18617</v>
      </c>
      <c r="AV50" s="81">
        <v>18646</v>
      </c>
      <c r="AW50" s="81">
        <v>18678</v>
      </c>
      <c r="AX50" s="81">
        <v>18684</v>
      </c>
      <c r="AY50" s="82">
        <v>18758</v>
      </c>
      <c r="AZ50" s="80">
        <v>18715</v>
      </c>
      <c r="BA50" s="81">
        <v>18738</v>
      </c>
      <c r="BB50" s="81">
        <v>18788</v>
      </c>
      <c r="BC50" s="81">
        <v>18872</v>
      </c>
      <c r="BD50" s="81">
        <v>18796</v>
      </c>
      <c r="BE50" s="81">
        <v>18871</v>
      </c>
      <c r="BF50" s="81">
        <v>18919</v>
      </c>
      <c r="BG50" s="81">
        <v>18804</v>
      </c>
      <c r="BH50" s="81">
        <v>18726</v>
      </c>
      <c r="BI50" s="81">
        <v>18671</v>
      </c>
      <c r="BJ50" s="81">
        <v>18852</v>
      </c>
      <c r="BK50" s="84">
        <v>19043</v>
      </c>
      <c r="BL50" s="80">
        <v>19154</v>
      </c>
      <c r="BM50" s="231">
        <v>19252</v>
      </c>
      <c r="BN50" s="231">
        <v>19328</v>
      </c>
      <c r="BO50" s="231">
        <v>19317</v>
      </c>
      <c r="BP50" s="231">
        <v>19301</v>
      </c>
      <c r="BQ50" s="231">
        <v>19337</v>
      </c>
      <c r="BR50" s="231">
        <v>19330</v>
      </c>
      <c r="BS50" s="231">
        <v>19333</v>
      </c>
      <c r="BT50" s="231">
        <v>19399</v>
      </c>
      <c r="BU50" s="231">
        <v>19388</v>
      </c>
      <c r="BV50" s="231">
        <v>19370</v>
      </c>
      <c r="BW50" s="84">
        <v>19326</v>
      </c>
      <c r="BX50" s="80">
        <v>19334</v>
      </c>
      <c r="BY50" s="231">
        <v>19283</v>
      </c>
      <c r="BZ50" s="231">
        <v>19281</v>
      </c>
      <c r="CA50" s="231">
        <v>19254</v>
      </c>
      <c r="CB50" s="231">
        <v>19269</v>
      </c>
      <c r="CC50" s="231">
        <v>19036</v>
      </c>
      <c r="CD50" s="231">
        <v>19120</v>
      </c>
      <c r="CE50" s="231">
        <v>19158</v>
      </c>
      <c r="CF50" s="231">
        <v>19157</v>
      </c>
      <c r="CG50" s="81">
        <v>19169</v>
      </c>
      <c r="CH50" s="81">
        <v>19132</v>
      </c>
      <c r="CI50" s="82">
        <v>19111</v>
      </c>
      <c r="CJ50" s="82">
        <v>19105</v>
      </c>
      <c r="CK50" s="82">
        <v>19180</v>
      </c>
      <c r="CL50" s="82">
        <v>19214</v>
      </c>
      <c r="CM50" s="82">
        <v>19206</v>
      </c>
      <c r="CN50" s="82">
        <v>19233</v>
      </c>
      <c r="CO50" s="82">
        <v>19333</v>
      </c>
      <c r="CP50" s="82">
        <v>19393</v>
      </c>
      <c r="CQ50" s="82">
        <v>19528</v>
      </c>
      <c r="CR50" s="82">
        <v>19579</v>
      </c>
      <c r="CS50" s="82">
        <v>19532</v>
      </c>
      <c r="CT50" s="82">
        <v>19681</v>
      </c>
      <c r="CU50" s="82">
        <f>'1.COBERTURA  DANE'!D50</f>
        <v>19819</v>
      </c>
      <c r="CV50" s="195">
        <f t="shared" si="2"/>
        <v>138</v>
      </c>
      <c r="CW50" s="162">
        <f t="shared" si="3"/>
        <v>0.70118388293277778</v>
      </c>
      <c r="CX50" s="195">
        <f t="shared" si="4"/>
        <v>708</v>
      </c>
      <c r="CY50" s="162">
        <f t="shared" si="5"/>
        <v>3.7046727015854741</v>
      </c>
    </row>
    <row r="51" spans="1:103" ht="15" outlineLevel="2">
      <c r="A51" s="87">
        <v>240</v>
      </c>
      <c r="B51" s="78" t="s">
        <v>134</v>
      </c>
      <c r="C51" s="79" t="s">
        <v>40</v>
      </c>
      <c r="D51" s="80">
        <v>9035</v>
      </c>
      <c r="E51" s="81">
        <v>9044</v>
      </c>
      <c r="F51" s="81">
        <v>8973</v>
      </c>
      <c r="G51" s="81">
        <v>8935</v>
      </c>
      <c r="H51" s="81">
        <v>8920</v>
      </c>
      <c r="I51" s="81">
        <v>8937</v>
      </c>
      <c r="J51" s="81">
        <v>8640</v>
      </c>
      <c r="K51" s="81">
        <v>8908</v>
      </c>
      <c r="L51" s="81">
        <v>8629</v>
      </c>
      <c r="M51" s="81">
        <v>8588</v>
      </c>
      <c r="N51" s="81">
        <v>8542</v>
      </c>
      <c r="O51" s="82">
        <v>8560</v>
      </c>
      <c r="P51" s="80">
        <v>8529</v>
      </c>
      <c r="Q51" s="81">
        <v>8506</v>
      </c>
      <c r="R51" s="83">
        <v>8507</v>
      </c>
      <c r="S51" s="81">
        <v>8471</v>
      </c>
      <c r="T51" s="81">
        <v>8499</v>
      </c>
      <c r="U51" s="81">
        <v>8481</v>
      </c>
      <c r="V51" s="81">
        <v>8518</v>
      </c>
      <c r="W51" s="81">
        <v>8542</v>
      </c>
      <c r="X51" s="81">
        <v>8673</v>
      </c>
      <c r="Y51" s="81">
        <v>8801</v>
      </c>
      <c r="Z51" s="81">
        <v>8747</v>
      </c>
      <c r="AA51" s="82">
        <v>8666</v>
      </c>
      <c r="AB51" s="80">
        <v>8707</v>
      </c>
      <c r="AC51" s="81">
        <v>8760</v>
      </c>
      <c r="AD51" s="81">
        <v>8774</v>
      </c>
      <c r="AE51" s="81">
        <v>8753</v>
      </c>
      <c r="AF51" s="81">
        <v>8817</v>
      </c>
      <c r="AG51" s="81">
        <v>8708</v>
      </c>
      <c r="AH51" s="81">
        <v>8681</v>
      </c>
      <c r="AI51" s="81">
        <v>8648</v>
      </c>
      <c r="AJ51" s="81">
        <v>8589</v>
      </c>
      <c r="AK51" s="81">
        <v>8652</v>
      </c>
      <c r="AL51" s="81">
        <v>8579</v>
      </c>
      <c r="AM51" s="82">
        <v>8602</v>
      </c>
      <c r="AN51" s="80">
        <v>8555</v>
      </c>
      <c r="AO51" s="81">
        <v>8521</v>
      </c>
      <c r="AP51" s="81">
        <v>8486</v>
      </c>
      <c r="AQ51" s="81">
        <v>8447</v>
      </c>
      <c r="AR51" s="81">
        <v>8575</v>
      </c>
      <c r="AS51" s="81">
        <v>8557</v>
      </c>
      <c r="AT51" s="81">
        <v>8585</v>
      </c>
      <c r="AU51" s="81">
        <v>8597</v>
      </c>
      <c r="AV51" s="81">
        <v>8514</v>
      </c>
      <c r="AW51" s="81">
        <v>8510</v>
      </c>
      <c r="AX51" s="81">
        <v>8505</v>
      </c>
      <c r="AY51" s="82">
        <v>8515</v>
      </c>
      <c r="AZ51" s="80">
        <v>8492</v>
      </c>
      <c r="BA51" s="81">
        <v>8512</v>
      </c>
      <c r="BB51" s="81">
        <v>8489</v>
      </c>
      <c r="BC51" s="81">
        <v>8461</v>
      </c>
      <c r="BD51" s="81">
        <v>8423</v>
      </c>
      <c r="BE51" s="81">
        <v>8322</v>
      </c>
      <c r="BF51" s="81">
        <v>8314</v>
      </c>
      <c r="BG51" s="81">
        <v>8193</v>
      </c>
      <c r="BH51" s="81">
        <v>8239</v>
      </c>
      <c r="BI51" s="81">
        <v>8167</v>
      </c>
      <c r="BJ51" s="81">
        <v>8168</v>
      </c>
      <c r="BK51" s="84">
        <v>8215</v>
      </c>
      <c r="BL51" s="80">
        <v>8148</v>
      </c>
      <c r="BM51" s="231">
        <v>8187</v>
      </c>
      <c r="BN51" s="231">
        <v>8127</v>
      </c>
      <c r="BO51" s="231">
        <v>8092</v>
      </c>
      <c r="BP51" s="231">
        <v>8073</v>
      </c>
      <c r="BQ51" s="231">
        <v>7996</v>
      </c>
      <c r="BR51" s="231">
        <v>7699</v>
      </c>
      <c r="BS51" s="231">
        <v>7619</v>
      </c>
      <c r="BT51" s="231">
        <v>7625</v>
      </c>
      <c r="BU51" s="231">
        <v>7666</v>
      </c>
      <c r="BV51" s="231">
        <v>7710</v>
      </c>
      <c r="BW51" s="84">
        <v>7734</v>
      </c>
      <c r="BX51" s="80">
        <v>7745</v>
      </c>
      <c r="BY51" s="231">
        <v>7688</v>
      </c>
      <c r="BZ51" s="231">
        <v>7636</v>
      </c>
      <c r="CA51" s="231">
        <v>7541</v>
      </c>
      <c r="CB51" s="231">
        <v>7504</v>
      </c>
      <c r="CC51" s="231">
        <v>7448</v>
      </c>
      <c r="CD51" s="231">
        <v>7393</v>
      </c>
      <c r="CE51" s="231">
        <v>7366</v>
      </c>
      <c r="CF51" s="231">
        <v>7341</v>
      </c>
      <c r="CG51" s="81">
        <v>7294</v>
      </c>
      <c r="CH51" s="81">
        <v>7275</v>
      </c>
      <c r="CI51" s="82">
        <v>7235</v>
      </c>
      <c r="CJ51" s="82">
        <v>7208</v>
      </c>
      <c r="CK51" s="82">
        <v>7170</v>
      </c>
      <c r="CL51" s="82">
        <v>7131</v>
      </c>
      <c r="CM51" s="82">
        <v>7110</v>
      </c>
      <c r="CN51" s="82">
        <v>7072</v>
      </c>
      <c r="CO51" s="82">
        <v>7102</v>
      </c>
      <c r="CP51" s="82">
        <v>7137</v>
      </c>
      <c r="CQ51" s="82">
        <v>7171</v>
      </c>
      <c r="CR51" s="82">
        <v>7137</v>
      </c>
      <c r="CS51" s="82">
        <v>7179</v>
      </c>
      <c r="CT51" s="82">
        <v>7218</v>
      </c>
      <c r="CU51" s="82">
        <f>'1.COBERTURA  DANE'!D51</f>
        <v>7223</v>
      </c>
      <c r="CV51" s="195">
        <f t="shared" si="2"/>
        <v>5</v>
      </c>
      <c r="CW51" s="162">
        <f t="shared" si="3"/>
        <v>6.9271266278747579E-2</v>
      </c>
      <c r="CX51" s="195">
        <f t="shared" si="4"/>
        <v>-12</v>
      </c>
      <c r="CY51" s="162">
        <f t="shared" si="5"/>
        <v>-0.16586040082930201</v>
      </c>
    </row>
    <row r="52" spans="1:103" ht="15" outlineLevel="2">
      <c r="A52" s="87">
        <v>284</v>
      </c>
      <c r="B52" s="78" t="s">
        <v>134</v>
      </c>
      <c r="C52" s="79" t="s">
        <v>42</v>
      </c>
      <c r="D52" s="80">
        <v>18432</v>
      </c>
      <c r="E52" s="81">
        <v>18510</v>
      </c>
      <c r="F52" s="81">
        <v>18542</v>
      </c>
      <c r="G52" s="81">
        <v>18502</v>
      </c>
      <c r="H52" s="81">
        <v>18464</v>
      </c>
      <c r="I52" s="81">
        <v>18546</v>
      </c>
      <c r="J52" s="81">
        <v>18119</v>
      </c>
      <c r="K52" s="81">
        <v>18479</v>
      </c>
      <c r="L52" s="81">
        <v>18014</v>
      </c>
      <c r="M52" s="81">
        <v>18070</v>
      </c>
      <c r="N52" s="81">
        <v>17895</v>
      </c>
      <c r="O52" s="82">
        <v>18082</v>
      </c>
      <c r="P52" s="80">
        <v>18103</v>
      </c>
      <c r="Q52" s="81">
        <v>18060</v>
      </c>
      <c r="R52" s="83">
        <v>18065</v>
      </c>
      <c r="S52" s="81">
        <v>18004</v>
      </c>
      <c r="T52" s="81">
        <v>18119</v>
      </c>
      <c r="U52" s="81">
        <v>18341</v>
      </c>
      <c r="V52" s="81">
        <v>18453</v>
      </c>
      <c r="W52" s="81">
        <v>18371</v>
      </c>
      <c r="X52" s="81">
        <v>18331</v>
      </c>
      <c r="Y52" s="81">
        <v>18374</v>
      </c>
      <c r="Z52" s="81">
        <v>18351</v>
      </c>
      <c r="AA52" s="82">
        <v>18476</v>
      </c>
      <c r="AB52" s="80">
        <v>18487</v>
      </c>
      <c r="AC52" s="81">
        <v>18524</v>
      </c>
      <c r="AD52" s="81">
        <v>18576</v>
      </c>
      <c r="AE52" s="81">
        <v>18594</v>
      </c>
      <c r="AF52" s="81">
        <v>18657</v>
      </c>
      <c r="AG52" s="81">
        <v>18639</v>
      </c>
      <c r="AH52" s="81">
        <v>18619</v>
      </c>
      <c r="AI52" s="81">
        <v>18471</v>
      </c>
      <c r="AJ52" s="81">
        <v>18707</v>
      </c>
      <c r="AK52" s="81">
        <v>18822</v>
      </c>
      <c r="AL52" s="81">
        <v>18781</v>
      </c>
      <c r="AM52" s="82">
        <v>18809</v>
      </c>
      <c r="AN52" s="80">
        <v>18753</v>
      </c>
      <c r="AO52" s="81">
        <v>18800</v>
      </c>
      <c r="AP52" s="81">
        <v>18947</v>
      </c>
      <c r="AQ52" s="81">
        <v>18895</v>
      </c>
      <c r="AR52" s="81">
        <v>18906</v>
      </c>
      <c r="AS52" s="81">
        <v>18930</v>
      </c>
      <c r="AT52" s="81">
        <v>18971</v>
      </c>
      <c r="AU52" s="81">
        <v>18904</v>
      </c>
      <c r="AV52" s="81">
        <v>18887</v>
      </c>
      <c r="AW52" s="81">
        <v>18902</v>
      </c>
      <c r="AX52" s="81">
        <v>18973</v>
      </c>
      <c r="AY52" s="82">
        <v>19038</v>
      </c>
      <c r="AZ52" s="80">
        <v>18984</v>
      </c>
      <c r="BA52" s="81">
        <v>18986</v>
      </c>
      <c r="BB52" s="81">
        <v>19151</v>
      </c>
      <c r="BC52" s="81">
        <v>19111</v>
      </c>
      <c r="BD52" s="81">
        <v>19089</v>
      </c>
      <c r="BE52" s="81">
        <v>19043</v>
      </c>
      <c r="BF52" s="81">
        <v>19079</v>
      </c>
      <c r="BG52" s="81">
        <v>18995</v>
      </c>
      <c r="BH52" s="81">
        <v>18940</v>
      </c>
      <c r="BI52" s="81">
        <v>19007</v>
      </c>
      <c r="BJ52" s="81">
        <v>19142</v>
      </c>
      <c r="BK52" s="84">
        <v>19284</v>
      </c>
      <c r="BL52" s="80">
        <v>19278</v>
      </c>
      <c r="BM52" s="231">
        <v>19364</v>
      </c>
      <c r="BN52" s="231">
        <v>19425</v>
      </c>
      <c r="BO52" s="231">
        <v>19410</v>
      </c>
      <c r="BP52" s="231">
        <v>19376</v>
      </c>
      <c r="BQ52" s="231">
        <v>19336</v>
      </c>
      <c r="BR52" s="231">
        <v>19290</v>
      </c>
      <c r="BS52" s="231">
        <v>19227</v>
      </c>
      <c r="BT52" s="231">
        <v>19277</v>
      </c>
      <c r="BU52" s="231">
        <v>19256</v>
      </c>
      <c r="BV52" s="231">
        <v>19210</v>
      </c>
      <c r="BW52" s="84">
        <v>19140</v>
      </c>
      <c r="BX52" s="80">
        <v>19194</v>
      </c>
      <c r="BY52" s="231">
        <v>19193</v>
      </c>
      <c r="BZ52" s="231">
        <v>19189</v>
      </c>
      <c r="CA52" s="231">
        <v>19165</v>
      </c>
      <c r="CB52" s="231">
        <v>19110</v>
      </c>
      <c r="CC52" s="231">
        <v>18807</v>
      </c>
      <c r="CD52" s="231">
        <v>18748</v>
      </c>
      <c r="CE52" s="231">
        <v>18771</v>
      </c>
      <c r="CF52" s="231">
        <v>18819</v>
      </c>
      <c r="CG52" s="81">
        <v>18814</v>
      </c>
      <c r="CH52" s="81">
        <v>18768</v>
      </c>
      <c r="CI52" s="82">
        <v>18694</v>
      </c>
      <c r="CJ52" s="82">
        <v>18639</v>
      </c>
      <c r="CK52" s="82">
        <v>18724</v>
      </c>
      <c r="CL52" s="82">
        <v>18725</v>
      </c>
      <c r="CM52" s="82">
        <v>18704</v>
      </c>
      <c r="CN52" s="82">
        <v>18700</v>
      </c>
      <c r="CO52" s="82">
        <v>18702</v>
      </c>
      <c r="CP52" s="82">
        <v>18697</v>
      </c>
      <c r="CQ52" s="82">
        <v>18776</v>
      </c>
      <c r="CR52" s="82">
        <v>18748</v>
      </c>
      <c r="CS52" s="82">
        <v>18727</v>
      </c>
      <c r="CT52" s="82">
        <v>18749</v>
      </c>
      <c r="CU52" s="82">
        <f>'1.COBERTURA  DANE'!D52</f>
        <v>18758</v>
      </c>
      <c r="CV52" s="195">
        <f t="shared" si="2"/>
        <v>9</v>
      </c>
      <c r="CW52" s="162">
        <f t="shared" si="3"/>
        <v>4.8002560136540619E-2</v>
      </c>
      <c r="CX52" s="195">
        <f t="shared" si="4"/>
        <v>64</v>
      </c>
      <c r="CY52" s="162">
        <f t="shared" si="5"/>
        <v>0.34235583609714348</v>
      </c>
    </row>
    <row r="53" spans="1:103" ht="15" outlineLevel="2">
      <c r="A53" s="87">
        <v>306</v>
      </c>
      <c r="B53" s="78" t="s">
        <v>134</v>
      </c>
      <c r="C53" s="79" t="s">
        <v>81</v>
      </c>
      <c r="D53" s="80">
        <v>3023</v>
      </c>
      <c r="E53" s="81">
        <v>3036</v>
      </c>
      <c r="F53" s="81">
        <v>3020</v>
      </c>
      <c r="G53" s="81">
        <v>3013</v>
      </c>
      <c r="H53" s="81">
        <v>2991</v>
      </c>
      <c r="I53" s="81">
        <v>3002</v>
      </c>
      <c r="J53" s="81">
        <v>2968</v>
      </c>
      <c r="K53" s="81">
        <v>3001</v>
      </c>
      <c r="L53" s="81">
        <v>2945</v>
      </c>
      <c r="M53" s="81">
        <v>2949</v>
      </c>
      <c r="N53" s="81">
        <v>2988</v>
      </c>
      <c r="O53" s="82">
        <v>3045</v>
      </c>
      <c r="P53" s="80">
        <v>3048</v>
      </c>
      <c r="Q53" s="81">
        <v>3054</v>
      </c>
      <c r="R53" s="83">
        <v>3032</v>
      </c>
      <c r="S53" s="81">
        <v>3073</v>
      </c>
      <c r="T53" s="81">
        <v>3086</v>
      </c>
      <c r="U53" s="81">
        <v>3128</v>
      </c>
      <c r="V53" s="81">
        <v>3142</v>
      </c>
      <c r="W53" s="81">
        <v>3150</v>
      </c>
      <c r="X53" s="81">
        <v>3189</v>
      </c>
      <c r="Y53" s="81">
        <v>3229</v>
      </c>
      <c r="Z53" s="81">
        <v>3186</v>
      </c>
      <c r="AA53" s="82">
        <v>3167</v>
      </c>
      <c r="AB53" s="80">
        <v>3182</v>
      </c>
      <c r="AC53" s="81">
        <v>3202</v>
      </c>
      <c r="AD53" s="81">
        <v>3233</v>
      </c>
      <c r="AE53" s="81">
        <v>3220</v>
      </c>
      <c r="AF53" s="81">
        <v>3250</v>
      </c>
      <c r="AG53" s="81">
        <v>3249</v>
      </c>
      <c r="AH53" s="81">
        <v>3275</v>
      </c>
      <c r="AI53" s="81">
        <v>3332</v>
      </c>
      <c r="AJ53" s="81">
        <v>3292</v>
      </c>
      <c r="AK53" s="81">
        <v>3281</v>
      </c>
      <c r="AL53" s="81">
        <v>3248</v>
      </c>
      <c r="AM53" s="82">
        <v>3237</v>
      </c>
      <c r="AN53" s="80">
        <v>3263</v>
      </c>
      <c r="AO53" s="81">
        <v>3322</v>
      </c>
      <c r="AP53" s="81">
        <v>3331</v>
      </c>
      <c r="AQ53" s="81">
        <v>3353</v>
      </c>
      <c r="AR53" s="81">
        <v>3296</v>
      </c>
      <c r="AS53" s="81">
        <v>3327</v>
      </c>
      <c r="AT53" s="81">
        <v>3310</v>
      </c>
      <c r="AU53" s="81">
        <v>3335</v>
      </c>
      <c r="AV53" s="81">
        <v>3346</v>
      </c>
      <c r="AW53" s="81">
        <v>3362</v>
      </c>
      <c r="AX53" s="81">
        <v>3329</v>
      </c>
      <c r="AY53" s="82">
        <v>3387</v>
      </c>
      <c r="AZ53" s="80">
        <v>3384</v>
      </c>
      <c r="BA53" s="81">
        <v>3406</v>
      </c>
      <c r="BB53" s="81">
        <v>3430</v>
      </c>
      <c r="BC53" s="81">
        <v>3420</v>
      </c>
      <c r="BD53" s="81">
        <v>3444</v>
      </c>
      <c r="BE53" s="81">
        <v>3413</v>
      </c>
      <c r="BF53" s="81">
        <v>3405</v>
      </c>
      <c r="BG53" s="81">
        <v>3382</v>
      </c>
      <c r="BH53" s="81">
        <v>3380</v>
      </c>
      <c r="BI53" s="81">
        <v>3326</v>
      </c>
      <c r="BJ53" s="81">
        <v>3333</v>
      </c>
      <c r="BK53" s="84">
        <v>3341</v>
      </c>
      <c r="BL53" s="80">
        <v>3330</v>
      </c>
      <c r="BM53" s="231">
        <v>3359</v>
      </c>
      <c r="BN53" s="231">
        <v>3356</v>
      </c>
      <c r="BO53" s="231">
        <v>3335</v>
      </c>
      <c r="BP53" s="231">
        <v>3364</v>
      </c>
      <c r="BQ53" s="231">
        <v>3381</v>
      </c>
      <c r="BR53" s="231">
        <v>3391</v>
      </c>
      <c r="BS53" s="231">
        <v>3352</v>
      </c>
      <c r="BT53" s="231">
        <v>3334</v>
      </c>
      <c r="BU53" s="231">
        <v>3338</v>
      </c>
      <c r="BV53" s="231">
        <v>3356</v>
      </c>
      <c r="BW53" s="84">
        <v>3433</v>
      </c>
      <c r="BX53" s="80">
        <v>3447</v>
      </c>
      <c r="BY53" s="231">
        <v>3414</v>
      </c>
      <c r="BZ53" s="231">
        <v>3436</v>
      </c>
      <c r="CA53" s="231">
        <v>3447</v>
      </c>
      <c r="CB53" s="231">
        <v>3463</v>
      </c>
      <c r="CC53" s="231">
        <v>3499</v>
      </c>
      <c r="CD53" s="231">
        <v>3513</v>
      </c>
      <c r="CE53" s="231">
        <v>3523</v>
      </c>
      <c r="CF53" s="231">
        <v>3534</v>
      </c>
      <c r="CG53" s="81">
        <v>3493</v>
      </c>
      <c r="CH53" s="81">
        <v>3496</v>
      </c>
      <c r="CI53" s="82">
        <v>3489</v>
      </c>
      <c r="CJ53" s="82">
        <v>3499</v>
      </c>
      <c r="CK53" s="82">
        <v>3499</v>
      </c>
      <c r="CL53" s="82">
        <v>3480</v>
      </c>
      <c r="CM53" s="82">
        <v>3472</v>
      </c>
      <c r="CN53" s="82">
        <v>3481</v>
      </c>
      <c r="CO53" s="82">
        <v>3459</v>
      </c>
      <c r="CP53" s="82">
        <v>3507</v>
      </c>
      <c r="CQ53" s="82">
        <v>3496</v>
      </c>
      <c r="CR53" s="82">
        <v>3496</v>
      </c>
      <c r="CS53" s="82">
        <v>3513</v>
      </c>
      <c r="CT53" s="82">
        <v>3507</v>
      </c>
      <c r="CU53" s="82">
        <f>'1.COBERTURA  DANE'!D53</f>
        <v>3491</v>
      </c>
      <c r="CV53" s="195">
        <f t="shared" si="2"/>
        <v>-16</v>
      </c>
      <c r="CW53" s="162">
        <f t="shared" si="3"/>
        <v>-0.45623039635015689</v>
      </c>
      <c r="CX53" s="195">
        <f t="shared" si="4"/>
        <v>2</v>
      </c>
      <c r="CY53" s="162">
        <f t="shared" si="5"/>
        <v>5.7323015190599028E-2</v>
      </c>
    </row>
    <row r="54" spans="1:103" ht="15" outlineLevel="2">
      <c r="A54" s="87">
        <v>347</v>
      </c>
      <c r="B54" s="78" t="s">
        <v>134</v>
      </c>
      <c r="C54" s="79" t="s">
        <v>83</v>
      </c>
      <c r="D54" s="80">
        <v>4603</v>
      </c>
      <c r="E54" s="81">
        <v>4581</v>
      </c>
      <c r="F54" s="81">
        <v>4627</v>
      </c>
      <c r="G54" s="81">
        <v>4545</v>
      </c>
      <c r="H54" s="81">
        <v>4523</v>
      </c>
      <c r="I54" s="81">
        <v>4528</v>
      </c>
      <c r="J54" s="81">
        <v>4561</v>
      </c>
      <c r="K54" s="81">
        <v>4467</v>
      </c>
      <c r="L54" s="81">
        <v>4666</v>
      </c>
      <c r="M54" s="81">
        <v>4674</v>
      </c>
      <c r="N54" s="81">
        <v>4657</v>
      </c>
      <c r="O54" s="82">
        <v>4686</v>
      </c>
      <c r="P54" s="80">
        <v>4674</v>
      </c>
      <c r="Q54" s="81">
        <v>4702</v>
      </c>
      <c r="R54" s="83">
        <v>4690</v>
      </c>
      <c r="S54" s="81">
        <v>4676</v>
      </c>
      <c r="T54" s="81">
        <v>4682</v>
      </c>
      <c r="U54" s="81">
        <v>4689</v>
      </c>
      <c r="V54" s="81">
        <v>4631</v>
      </c>
      <c r="W54" s="81">
        <v>4597</v>
      </c>
      <c r="X54" s="81">
        <v>4551</v>
      </c>
      <c r="Y54" s="81">
        <v>4575</v>
      </c>
      <c r="Z54" s="81">
        <v>4578</v>
      </c>
      <c r="AA54" s="82">
        <v>4517</v>
      </c>
      <c r="AB54" s="80">
        <v>4548</v>
      </c>
      <c r="AC54" s="81">
        <v>4601</v>
      </c>
      <c r="AD54" s="81">
        <v>4553</v>
      </c>
      <c r="AE54" s="81">
        <v>4548</v>
      </c>
      <c r="AF54" s="81">
        <v>4513</v>
      </c>
      <c r="AG54" s="81">
        <v>4342</v>
      </c>
      <c r="AH54" s="81">
        <v>4382</v>
      </c>
      <c r="AI54" s="81">
        <v>4403</v>
      </c>
      <c r="AJ54" s="81">
        <v>4423</v>
      </c>
      <c r="AK54" s="81">
        <v>4481</v>
      </c>
      <c r="AL54" s="81">
        <v>4488</v>
      </c>
      <c r="AM54" s="82">
        <v>4525</v>
      </c>
      <c r="AN54" s="80">
        <v>4480</v>
      </c>
      <c r="AO54" s="81">
        <v>4445</v>
      </c>
      <c r="AP54" s="81">
        <v>4428</v>
      </c>
      <c r="AQ54" s="81">
        <v>4401</v>
      </c>
      <c r="AR54" s="81">
        <v>4444</v>
      </c>
      <c r="AS54" s="81">
        <v>4460</v>
      </c>
      <c r="AT54" s="81">
        <v>4464</v>
      </c>
      <c r="AU54" s="81">
        <v>4447</v>
      </c>
      <c r="AV54" s="81">
        <v>4434</v>
      </c>
      <c r="AW54" s="81">
        <v>4381</v>
      </c>
      <c r="AX54" s="81">
        <v>4348</v>
      </c>
      <c r="AY54" s="82">
        <v>4359</v>
      </c>
      <c r="AZ54" s="80">
        <v>4337</v>
      </c>
      <c r="BA54" s="81">
        <v>4351</v>
      </c>
      <c r="BB54" s="81">
        <v>4310</v>
      </c>
      <c r="BC54" s="81">
        <v>4182</v>
      </c>
      <c r="BD54" s="81">
        <v>4313</v>
      </c>
      <c r="BE54" s="81">
        <v>4256</v>
      </c>
      <c r="BF54" s="81">
        <v>4230</v>
      </c>
      <c r="BG54" s="81">
        <v>4161</v>
      </c>
      <c r="BH54" s="81">
        <v>4121</v>
      </c>
      <c r="BI54" s="81">
        <v>4037</v>
      </c>
      <c r="BJ54" s="81">
        <v>4045</v>
      </c>
      <c r="BK54" s="84">
        <v>4067</v>
      </c>
      <c r="BL54" s="80">
        <v>4054</v>
      </c>
      <c r="BM54" s="231">
        <v>4077</v>
      </c>
      <c r="BN54" s="231">
        <v>4041</v>
      </c>
      <c r="BO54" s="231">
        <v>4047</v>
      </c>
      <c r="BP54" s="231">
        <v>4038</v>
      </c>
      <c r="BQ54" s="231">
        <v>4006</v>
      </c>
      <c r="BR54" s="231">
        <v>3893</v>
      </c>
      <c r="BS54" s="231">
        <v>3873</v>
      </c>
      <c r="BT54" s="231">
        <v>3851</v>
      </c>
      <c r="BU54" s="231">
        <v>3855</v>
      </c>
      <c r="BV54" s="231">
        <v>3892</v>
      </c>
      <c r="BW54" s="84">
        <v>3882</v>
      </c>
      <c r="BX54" s="80">
        <v>3886</v>
      </c>
      <c r="BY54" s="231">
        <v>3826</v>
      </c>
      <c r="BZ54" s="231">
        <v>3795</v>
      </c>
      <c r="CA54" s="231">
        <v>3766</v>
      </c>
      <c r="CB54" s="231">
        <v>3711</v>
      </c>
      <c r="CC54" s="231">
        <v>3684</v>
      </c>
      <c r="CD54" s="231">
        <v>3670</v>
      </c>
      <c r="CE54" s="231">
        <v>3660</v>
      </c>
      <c r="CF54" s="231">
        <v>3641</v>
      </c>
      <c r="CG54" s="81">
        <v>3633</v>
      </c>
      <c r="CH54" s="81">
        <v>3614</v>
      </c>
      <c r="CI54" s="82">
        <v>3620</v>
      </c>
      <c r="CJ54" s="82">
        <v>3614</v>
      </c>
      <c r="CK54" s="82">
        <v>3609</v>
      </c>
      <c r="CL54" s="82">
        <v>3594</v>
      </c>
      <c r="CM54" s="82">
        <v>3586</v>
      </c>
      <c r="CN54" s="82">
        <v>3581</v>
      </c>
      <c r="CO54" s="82">
        <v>3606</v>
      </c>
      <c r="CP54" s="82">
        <v>3665</v>
      </c>
      <c r="CQ54" s="82">
        <v>3664</v>
      </c>
      <c r="CR54" s="82">
        <v>3628</v>
      </c>
      <c r="CS54" s="82">
        <v>3663</v>
      </c>
      <c r="CT54" s="82">
        <v>3682</v>
      </c>
      <c r="CU54" s="82">
        <f>'1.COBERTURA  DANE'!D54</f>
        <v>3686</v>
      </c>
      <c r="CV54" s="195">
        <f t="shared" si="2"/>
        <v>4</v>
      </c>
      <c r="CW54" s="162">
        <f t="shared" si="3"/>
        <v>0.10863661053775121</v>
      </c>
      <c r="CX54" s="195">
        <f t="shared" si="4"/>
        <v>66</v>
      </c>
      <c r="CY54" s="162">
        <f t="shared" si="5"/>
        <v>1.8232044198895028</v>
      </c>
    </row>
    <row r="55" spans="1:103" ht="15" outlineLevel="2">
      <c r="A55" s="87">
        <v>411</v>
      </c>
      <c r="B55" s="78" t="s">
        <v>134</v>
      </c>
      <c r="C55" s="79" t="s">
        <v>48</v>
      </c>
      <c r="D55" s="80">
        <v>7082</v>
      </c>
      <c r="E55" s="81">
        <v>7201</v>
      </c>
      <c r="F55" s="81">
        <v>7754</v>
      </c>
      <c r="G55" s="81">
        <v>7744</v>
      </c>
      <c r="H55" s="81">
        <v>7727</v>
      </c>
      <c r="I55" s="81">
        <v>7774</v>
      </c>
      <c r="J55" s="81">
        <v>7662</v>
      </c>
      <c r="K55" s="81">
        <v>7764</v>
      </c>
      <c r="L55" s="81">
        <v>7722</v>
      </c>
      <c r="M55" s="81">
        <v>7732</v>
      </c>
      <c r="N55" s="81">
        <v>7750</v>
      </c>
      <c r="O55" s="82">
        <v>7817</v>
      </c>
      <c r="P55" s="80">
        <v>7852</v>
      </c>
      <c r="Q55" s="81">
        <v>7867</v>
      </c>
      <c r="R55" s="83">
        <v>7904</v>
      </c>
      <c r="S55" s="81">
        <v>7890</v>
      </c>
      <c r="T55" s="81">
        <v>7880</v>
      </c>
      <c r="U55" s="81">
        <v>7895</v>
      </c>
      <c r="V55" s="81">
        <v>7881</v>
      </c>
      <c r="W55" s="81">
        <v>7795</v>
      </c>
      <c r="X55" s="81">
        <v>7820</v>
      </c>
      <c r="Y55" s="81">
        <v>7873</v>
      </c>
      <c r="Z55" s="81">
        <v>7856</v>
      </c>
      <c r="AA55" s="82">
        <v>7818</v>
      </c>
      <c r="AB55" s="80">
        <v>7393</v>
      </c>
      <c r="AC55" s="81">
        <v>7851</v>
      </c>
      <c r="AD55" s="81">
        <v>7849</v>
      </c>
      <c r="AE55" s="81">
        <v>7875</v>
      </c>
      <c r="AF55" s="81">
        <v>7887</v>
      </c>
      <c r="AG55" s="81">
        <v>7898</v>
      </c>
      <c r="AH55" s="81">
        <v>7881</v>
      </c>
      <c r="AI55" s="81">
        <v>7928</v>
      </c>
      <c r="AJ55" s="81">
        <v>7910</v>
      </c>
      <c r="AK55" s="81">
        <v>8014</v>
      </c>
      <c r="AL55" s="81">
        <v>7931</v>
      </c>
      <c r="AM55" s="82">
        <v>7873</v>
      </c>
      <c r="AN55" s="80">
        <v>7857</v>
      </c>
      <c r="AO55" s="81">
        <v>7843</v>
      </c>
      <c r="AP55" s="81">
        <v>7832</v>
      </c>
      <c r="AQ55" s="81">
        <v>7769</v>
      </c>
      <c r="AR55" s="81">
        <v>7811</v>
      </c>
      <c r="AS55" s="81">
        <v>7802</v>
      </c>
      <c r="AT55" s="81">
        <v>7772</v>
      </c>
      <c r="AU55" s="81">
        <v>7791</v>
      </c>
      <c r="AV55" s="81">
        <v>7714</v>
      </c>
      <c r="AW55" s="81">
        <v>7715</v>
      </c>
      <c r="AX55" s="81">
        <v>7673</v>
      </c>
      <c r="AY55" s="82">
        <v>7707</v>
      </c>
      <c r="AZ55" s="80">
        <v>7700</v>
      </c>
      <c r="BA55" s="81">
        <v>7728</v>
      </c>
      <c r="BB55" s="81">
        <v>7713</v>
      </c>
      <c r="BC55" s="81">
        <v>7700</v>
      </c>
      <c r="BD55" s="81">
        <v>7629</v>
      </c>
      <c r="BE55" s="81">
        <v>7499</v>
      </c>
      <c r="BF55" s="81">
        <v>7513</v>
      </c>
      <c r="BG55" s="81">
        <v>7451</v>
      </c>
      <c r="BH55" s="81">
        <v>7457</v>
      </c>
      <c r="BI55" s="81">
        <v>7440</v>
      </c>
      <c r="BJ55" s="81">
        <v>7471</v>
      </c>
      <c r="BK55" s="84">
        <v>7496</v>
      </c>
      <c r="BL55" s="80">
        <v>7485</v>
      </c>
      <c r="BM55" s="231">
        <v>7533</v>
      </c>
      <c r="BN55" s="231">
        <v>7476</v>
      </c>
      <c r="BO55" s="231">
        <v>7459</v>
      </c>
      <c r="BP55" s="231">
        <v>7449</v>
      </c>
      <c r="BQ55" s="231">
        <v>7427</v>
      </c>
      <c r="BR55" s="231">
        <v>7262</v>
      </c>
      <c r="BS55" s="231">
        <v>7274</v>
      </c>
      <c r="BT55" s="231">
        <v>7297</v>
      </c>
      <c r="BU55" s="231">
        <v>7307</v>
      </c>
      <c r="BV55" s="231">
        <v>7304</v>
      </c>
      <c r="BW55" s="84">
        <v>7296</v>
      </c>
      <c r="BX55" s="80">
        <v>7338</v>
      </c>
      <c r="BY55" s="231">
        <v>7290</v>
      </c>
      <c r="BZ55" s="231">
        <v>7264</v>
      </c>
      <c r="CA55" s="231">
        <v>7221</v>
      </c>
      <c r="CB55" s="231">
        <v>7182</v>
      </c>
      <c r="CC55" s="231">
        <v>7175</v>
      </c>
      <c r="CD55" s="231">
        <v>7181</v>
      </c>
      <c r="CE55" s="231">
        <v>7187</v>
      </c>
      <c r="CF55" s="231">
        <v>7182</v>
      </c>
      <c r="CG55" s="81">
        <v>7180</v>
      </c>
      <c r="CH55" s="81">
        <v>7183</v>
      </c>
      <c r="CI55" s="82">
        <v>7180</v>
      </c>
      <c r="CJ55" s="82">
        <v>7130</v>
      </c>
      <c r="CK55" s="82">
        <v>7138</v>
      </c>
      <c r="CL55" s="82">
        <v>7126</v>
      </c>
      <c r="CM55" s="82">
        <v>7101</v>
      </c>
      <c r="CN55" s="82">
        <v>7144</v>
      </c>
      <c r="CO55" s="82">
        <v>7208</v>
      </c>
      <c r="CP55" s="82">
        <v>7287</v>
      </c>
      <c r="CQ55" s="82">
        <v>7319</v>
      </c>
      <c r="CR55" s="82">
        <v>7311</v>
      </c>
      <c r="CS55" s="82">
        <v>7342</v>
      </c>
      <c r="CT55" s="82">
        <v>7388</v>
      </c>
      <c r="CU55" s="82">
        <f>'1.COBERTURA  DANE'!D55</f>
        <v>7418</v>
      </c>
      <c r="CV55" s="195">
        <f t="shared" si="2"/>
        <v>30</v>
      </c>
      <c r="CW55" s="162">
        <f t="shared" si="3"/>
        <v>0.40606388738494859</v>
      </c>
      <c r="CX55" s="195">
        <f t="shared" si="4"/>
        <v>238</v>
      </c>
      <c r="CY55" s="162">
        <f t="shared" si="5"/>
        <v>3.3147632311977717</v>
      </c>
    </row>
    <row r="56" spans="1:103" ht="15" outlineLevel="2">
      <c r="A56" s="87">
        <v>501</v>
      </c>
      <c r="B56" s="78" t="s">
        <v>134</v>
      </c>
      <c r="C56" s="79" t="s">
        <v>51</v>
      </c>
      <c r="D56" s="80">
        <v>2264</v>
      </c>
      <c r="E56" s="81">
        <v>2300</v>
      </c>
      <c r="F56" s="81">
        <v>2297</v>
      </c>
      <c r="G56" s="81">
        <v>2289</v>
      </c>
      <c r="H56" s="81">
        <v>2297</v>
      </c>
      <c r="I56" s="81">
        <v>2300</v>
      </c>
      <c r="J56" s="81">
        <v>2206</v>
      </c>
      <c r="K56" s="81">
        <v>2287</v>
      </c>
      <c r="L56" s="81">
        <v>2195</v>
      </c>
      <c r="M56" s="81">
        <v>2194</v>
      </c>
      <c r="N56" s="81">
        <v>2187</v>
      </c>
      <c r="O56" s="82">
        <v>2208</v>
      </c>
      <c r="P56" s="80">
        <v>2203</v>
      </c>
      <c r="Q56" s="81">
        <v>2199</v>
      </c>
      <c r="R56" s="83">
        <v>2186</v>
      </c>
      <c r="S56" s="81">
        <v>2188</v>
      </c>
      <c r="T56" s="81">
        <v>2200</v>
      </c>
      <c r="U56" s="81">
        <v>2172</v>
      </c>
      <c r="V56" s="81">
        <v>2154</v>
      </c>
      <c r="W56" s="81">
        <v>2128</v>
      </c>
      <c r="X56" s="81">
        <v>2183</v>
      </c>
      <c r="Y56" s="81">
        <v>2200</v>
      </c>
      <c r="Z56" s="81">
        <v>2178</v>
      </c>
      <c r="AA56" s="82">
        <v>2152</v>
      </c>
      <c r="AB56" s="80">
        <v>2168</v>
      </c>
      <c r="AC56" s="81">
        <v>2170</v>
      </c>
      <c r="AD56" s="81">
        <v>2145</v>
      </c>
      <c r="AE56" s="81">
        <v>2137</v>
      </c>
      <c r="AF56" s="81">
        <v>2157</v>
      </c>
      <c r="AG56" s="81">
        <v>2113</v>
      </c>
      <c r="AH56" s="81">
        <v>2098</v>
      </c>
      <c r="AI56" s="81">
        <v>2093</v>
      </c>
      <c r="AJ56" s="81">
        <v>2105</v>
      </c>
      <c r="AK56" s="81">
        <v>2130</v>
      </c>
      <c r="AL56" s="81">
        <v>2134</v>
      </c>
      <c r="AM56" s="82">
        <v>2146</v>
      </c>
      <c r="AN56" s="80">
        <v>2141</v>
      </c>
      <c r="AO56" s="81">
        <v>2125</v>
      </c>
      <c r="AP56" s="81">
        <v>2136</v>
      </c>
      <c r="AQ56" s="81">
        <v>2091</v>
      </c>
      <c r="AR56" s="81">
        <v>2116</v>
      </c>
      <c r="AS56" s="81">
        <v>2082</v>
      </c>
      <c r="AT56" s="81">
        <v>2073</v>
      </c>
      <c r="AU56" s="81">
        <v>2056</v>
      </c>
      <c r="AV56" s="81">
        <v>2034</v>
      </c>
      <c r="AW56" s="81">
        <v>2019</v>
      </c>
      <c r="AX56" s="81">
        <v>2027</v>
      </c>
      <c r="AY56" s="82">
        <v>2025</v>
      </c>
      <c r="AZ56" s="80">
        <v>2022</v>
      </c>
      <c r="BA56" s="81">
        <v>2035</v>
      </c>
      <c r="BB56" s="81">
        <v>2027</v>
      </c>
      <c r="BC56" s="81">
        <v>2037</v>
      </c>
      <c r="BD56" s="81">
        <v>2046</v>
      </c>
      <c r="BE56" s="81">
        <v>2008</v>
      </c>
      <c r="BF56" s="81">
        <v>1973</v>
      </c>
      <c r="BG56" s="81">
        <v>1917</v>
      </c>
      <c r="BH56" s="81">
        <v>1913</v>
      </c>
      <c r="BI56" s="81">
        <v>1900</v>
      </c>
      <c r="BJ56" s="81">
        <v>1898</v>
      </c>
      <c r="BK56" s="84">
        <v>1905</v>
      </c>
      <c r="BL56" s="80">
        <v>1896</v>
      </c>
      <c r="BM56" s="231">
        <v>1908</v>
      </c>
      <c r="BN56" s="231">
        <v>1907</v>
      </c>
      <c r="BO56" s="231">
        <v>1923</v>
      </c>
      <c r="BP56" s="231">
        <v>1935</v>
      </c>
      <c r="BQ56" s="231">
        <v>1915</v>
      </c>
      <c r="BR56" s="231">
        <v>1866</v>
      </c>
      <c r="BS56" s="231">
        <v>1839</v>
      </c>
      <c r="BT56" s="231">
        <v>1836</v>
      </c>
      <c r="BU56" s="231">
        <v>1830</v>
      </c>
      <c r="BV56" s="231">
        <v>1830</v>
      </c>
      <c r="BW56" s="84">
        <v>1799</v>
      </c>
      <c r="BX56" s="80">
        <v>1844</v>
      </c>
      <c r="BY56" s="231">
        <v>1824</v>
      </c>
      <c r="BZ56" s="231">
        <v>1814</v>
      </c>
      <c r="CA56" s="231">
        <v>1783</v>
      </c>
      <c r="CB56" s="231">
        <v>1779</v>
      </c>
      <c r="CC56" s="231">
        <v>1776</v>
      </c>
      <c r="CD56" s="231">
        <v>1771</v>
      </c>
      <c r="CE56" s="231">
        <v>1785</v>
      </c>
      <c r="CF56" s="231">
        <v>1779</v>
      </c>
      <c r="CG56" s="81">
        <v>1775</v>
      </c>
      <c r="CH56" s="81">
        <v>1777</v>
      </c>
      <c r="CI56" s="82">
        <v>1767</v>
      </c>
      <c r="CJ56" s="82">
        <v>1766</v>
      </c>
      <c r="CK56" s="82">
        <v>1770</v>
      </c>
      <c r="CL56" s="82">
        <v>1776</v>
      </c>
      <c r="CM56" s="82">
        <v>1765</v>
      </c>
      <c r="CN56" s="82">
        <v>1769</v>
      </c>
      <c r="CO56" s="82">
        <v>1790</v>
      </c>
      <c r="CP56" s="82">
        <v>1792</v>
      </c>
      <c r="CQ56" s="82">
        <v>1784</v>
      </c>
      <c r="CR56" s="82">
        <v>1779</v>
      </c>
      <c r="CS56" s="82">
        <v>1766</v>
      </c>
      <c r="CT56" s="82">
        <v>1780</v>
      </c>
      <c r="CU56" s="82">
        <f>'1.COBERTURA  DANE'!D56</f>
        <v>1790</v>
      </c>
      <c r="CV56" s="195">
        <f t="shared" si="2"/>
        <v>10</v>
      </c>
      <c r="CW56" s="162">
        <f t="shared" si="3"/>
        <v>0.5617977528089888</v>
      </c>
      <c r="CX56" s="195">
        <f t="shared" si="4"/>
        <v>23</v>
      </c>
      <c r="CY56" s="162">
        <f t="shared" si="5"/>
        <v>1.3016411997736277</v>
      </c>
    </row>
    <row r="57" spans="1:103" ht="15" outlineLevel="2">
      <c r="A57" s="87">
        <v>543</v>
      </c>
      <c r="B57" s="78" t="s">
        <v>134</v>
      </c>
      <c r="C57" s="79" t="s">
        <v>89</v>
      </c>
      <c r="D57" s="80">
        <v>6781</v>
      </c>
      <c r="E57" s="81">
        <v>6808</v>
      </c>
      <c r="F57" s="81">
        <v>6883</v>
      </c>
      <c r="G57" s="81">
        <v>6832</v>
      </c>
      <c r="H57" s="81">
        <v>6858</v>
      </c>
      <c r="I57" s="81">
        <v>6873</v>
      </c>
      <c r="J57" s="81">
        <v>6857</v>
      </c>
      <c r="K57" s="81">
        <v>6855</v>
      </c>
      <c r="L57" s="81">
        <v>6854</v>
      </c>
      <c r="M57" s="81">
        <v>6879</v>
      </c>
      <c r="N57" s="81">
        <v>6886</v>
      </c>
      <c r="O57" s="82">
        <v>6984</v>
      </c>
      <c r="P57" s="80">
        <v>6974</v>
      </c>
      <c r="Q57" s="81">
        <v>7015</v>
      </c>
      <c r="R57" s="83">
        <v>7034</v>
      </c>
      <c r="S57" s="81">
        <v>7073</v>
      </c>
      <c r="T57" s="81">
        <v>7072</v>
      </c>
      <c r="U57" s="81">
        <v>7056</v>
      </c>
      <c r="V57" s="81">
        <v>7034</v>
      </c>
      <c r="W57" s="81">
        <v>6988</v>
      </c>
      <c r="X57" s="81">
        <v>6992</v>
      </c>
      <c r="Y57" s="81">
        <v>6994</v>
      </c>
      <c r="Z57" s="81">
        <v>6970</v>
      </c>
      <c r="AA57" s="82">
        <v>7019</v>
      </c>
      <c r="AB57" s="80">
        <v>6717</v>
      </c>
      <c r="AC57" s="81">
        <v>7092</v>
      </c>
      <c r="AD57" s="81">
        <v>7077</v>
      </c>
      <c r="AE57" s="81">
        <v>7041</v>
      </c>
      <c r="AF57" s="81">
        <v>7052</v>
      </c>
      <c r="AG57" s="81">
        <v>7038</v>
      </c>
      <c r="AH57" s="81">
        <v>7011</v>
      </c>
      <c r="AI57" s="81">
        <v>6908</v>
      </c>
      <c r="AJ57" s="81">
        <v>6958</v>
      </c>
      <c r="AK57" s="81">
        <v>6976</v>
      </c>
      <c r="AL57" s="81">
        <v>6927</v>
      </c>
      <c r="AM57" s="82">
        <v>6906</v>
      </c>
      <c r="AN57" s="80">
        <v>6902</v>
      </c>
      <c r="AO57" s="81">
        <v>6940</v>
      </c>
      <c r="AP57" s="81">
        <v>6936</v>
      </c>
      <c r="AQ57" s="81">
        <v>6952</v>
      </c>
      <c r="AR57" s="81">
        <v>6953</v>
      </c>
      <c r="AS57" s="81">
        <v>6915</v>
      </c>
      <c r="AT57" s="81">
        <v>6881</v>
      </c>
      <c r="AU57" s="81">
        <v>6837</v>
      </c>
      <c r="AV57" s="81">
        <v>6782</v>
      </c>
      <c r="AW57" s="81">
        <v>6767</v>
      </c>
      <c r="AX57" s="81">
        <v>6763</v>
      </c>
      <c r="AY57" s="82">
        <v>6794</v>
      </c>
      <c r="AZ57" s="80">
        <v>6798</v>
      </c>
      <c r="BA57" s="81">
        <v>6764</v>
      </c>
      <c r="BB57" s="81">
        <v>6775</v>
      </c>
      <c r="BC57" s="81">
        <v>6748</v>
      </c>
      <c r="BD57" s="81">
        <v>6741</v>
      </c>
      <c r="BE57" s="81">
        <v>6711</v>
      </c>
      <c r="BF57" s="81">
        <v>6702</v>
      </c>
      <c r="BG57" s="81">
        <v>6630</v>
      </c>
      <c r="BH57" s="81">
        <v>6595</v>
      </c>
      <c r="BI57" s="81">
        <v>6556</v>
      </c>
      <c r="BJ57" s="81">
        <v>6602</v>
      </c>
      <c r="BK57" s="84">
        <v>6640</v>
      </c>
      <c r="BL57" s="80">
        <v>6655</v>
      </c>
      <c r="BM57" s="231">
        <v>6689</v>
      </c>
      <c r="BN57" s="231">
        <v>6684</v>
      </c>
      <c r="BO57" s="231">
        <v>6684</v>
      </c>
      <c r="BP57" s="231">
        <v>6674</v>
      </c>
      <c r="BQ57" s="231">
        <v>6651</v>
      </c>
      <c r="BR57" s="231">
        <v>6629</v>
      </c>
      <c r="BS57" s="231">
        <v>6591</v>
      </c>
      <c r="BT57" s="231">
        <v>6589</v>
      </c>
      <c r="BU57" s="231">
        <v>6566</v>
      </c>
      <c r="BV57" s="231">
        <v>6591</v>
      </c>
      <c r="BW57" s="84">
        <v>6603</v>
      </c>
      <c r="BX57" s="80">
        <v>6616</v>
      </c>
      <c r="BY57" s="231">
        <v>6603</v>
      </c>
      <c r="BZ57" s="231">
        <v>6599</v>
      </c>
      <c r="CA57" s="231">
        <v>6602</v>
      </c>
      <c r="CB57" s="231">
        <v>6592</v>
      </c>
      <c r="CC57" s="231">
        <v>6499</v>
      </c>
      <c r="CD57" s="231">
        <v>6518</v>
      </c>
      <c r="CE57" s="231">
        <v>6516</v>
      </c>
      <c r="CF57" s="231">
        <v>6532</v>
      </c>
      <c r="CG57" s="81">
        <v>6521</v>
      </c>
      <c r="CH57" s="81">
        <v>6525</v>
      </c>
      <c r="CI57" s="82">
        <v>6513</v>
      </c>
      <c r="CJ57" s="82">
        <v>6489</v>
      </c>
      <c r="CK57" s="82">
        <v>6488</v>
      </c>
      <c r="CL57" s="82">
        <v>6523</v>
      </c>
      <c r="CM57" s="82">
        <v>6506</v>
      </c>
      <c r="CN57" s="82">
        <v>6501</v>
      </c>
      <c r="CO57" s="82">
        <v>6506</v>
      </c>
      <c r="CP57" s="82">
        <v>6497</v>
      </c>
      <c r="CQ57" s="82">
        <v>6507</v>
      </c>
      <c r="CR57" s="82">
        <v>6527</v>
      </c>
      <c r="CS57" s="82">
        <v>6542</v>
      </c>
      <c r="CT57" s="82">
        <v>6558</v>
      </c>
      <c r="CU57" s="82">
        <f>'1.COBERTURA  DANE'!D57</f>
        <v>6544</v>
      </c>
      <c r="CV57" s="195">
        <f t="shared" si="2"/>
        <v>-14</v>
      </c>
      <c r="CW57" s="162">
        <f t="shared" si="3"/>
        <v>-0.21347971942665445</v>
      </c>
      <c r="CX57" s="195">
        <f t="shared" si="4"/>
        <v>31</v>
      </c>
      <c r="CY57" s="162">
        <f t="shared" si="5"/>
        <v>0.47597113465376939</v>
      </c>
    </row>
    <row r="58" spans="1:103" ht="15" outlineLevel="2">
      <c r="A58" s="87">
        <v>628</v>
      </c>
      <c r="B58" s="78" t="s">
        <v>134</v>
      </c>
      <c r="C58" s="79" t="s">
        <v>53</v>
      </c>
      <c r="D58" s="80">
        <v>8243</v>
      </c>
      <c r="E58" s="81">
        <v>8243</v>
      </c>
      <c r="F58" s="81">
        <v>8260</v>
      </c>
      <c r="G58" s="81">
        <v>7768</v>
      </c>
      <c r="H58" s="81">
        <v>7765</v>
      </c>
      <c r="I58" s="81">
        <v>7810</v>
      </c>
      <c r="J58" s="81">
        <v>7775</v>
      </c>
      <c r="K58" s="81">
        <v>7767</v>
      </c>
      <c r="L58" s="81">
        <v>7796</v>
      </c>
      <c r="M58" s="81">
        <v>7794</v>
      </c>
      <c r="N58" s="81">
        <v>7815</v>
      </c>
      <c r="O58" s="82">
        <v>7849</v>
      </c>
      <c r="P58" s="80">
        <v>7909</v>
      </c>
      <c r="Q58" s="81">
        <v>7912</v>
      </c>
      <c r="R58" s="83">
        <v>7884</v>
      </c>
      <c r="S58" s="81">
        <v>7873</v>
      </c>
      <c r="T58" s="81">
        <v>7835</v>
      </c>
      <c r="U58" s="81">
        <v>7820</v>
      </c>
      <c r="V58" s="81">
        <v>7804</v>
      </c>
      <c r="W58" s="81">
        <v>7791</v>
      </c>
      <c r="X58" s="81">
        <v>7785</v>
      </c>
      <c r="Y58" s="81">
        <v>7818</v>
      </c>
      <c r="Z58" s="81">
        <v>7788</v>
      </c>
      <c r="AA58" s="82">
        <v>7791</v>
      </c>
      <c r="AB58" s="80">
        <v>7840</v>
      </c>
      <c r="AC58" s="81">
        <v>7853</v>
      </c>
      <c r="AD58" s="81">
        <v>7871</v>
      </c>
      <c r="AE58" s="81">
        <v>7867</v>
      </c>
      <c r="AF58" s="81">
        <v>7897</v>
      </c>
      <c r="AG58" s="81">
        <v>7829</v>
      </c>
      <c r="AH58" s="81">
        <v>7782</v>
      </c>
      <c r="AI58" s="81">
        <v>7742</v>
      </c>
      <c r="AJ58" s="81">
        <v>7690</v>
      </c>
      <c r="AK58" s="81">
        <v>7726</v>
      </c>
      <c r="AL58" s="81">
        <v>7660</v>
      </c>
      <c r="AM58" s="82">
        <v>7725</v>
      </c>
      <c r="AN58" s="80">
        <v>7739</v>
      </c>
      <c r="AO58" s="81">
        <v>7767</v>
      </c>
      <c r="AP58" s="81">
        <v>7763</v>
      </c>
      <c r="AQ58" s="81">
        <v>7673</v>
      </c>
      <c r="AR58" s="81">
        <v>7676</v>
      </c>
      <c r="AS58" s="81">
        <v>7640</v>
      </c>
      <c r="AT58" s="81">
        <v>7618</v>
      </c>
      <c r="AU58" s="81">
        <v>7633</v>
      </c>
      <c r="AV58" s="81">
        <v>7567</v>
      </c>
      <c r="AW58" s="81">
        <v>7577</v>
      </c>
      <c r="AX58" s="81">
        <v>7598</v>
      </c>
      <c r="AY58" s="82">
        <v>7641</v>
      </c>
      <c r="AZ58" s="80">
        <v>7683</v>
      </c>
      <c r="BA58" s="81">
        <v>7669</v>
      </c>
      <c r="BB58" s="81">
        <v>7626</v>
      </c>
      <c r="BC58" s="81">
        <v>7593</v>
      </c>
      <c r="BD58" s="81">
        <v>7613</v>
      </c>
      <c r="BE58" s="81">
        <v>7570</v>
      </c>
      <c r="BF58" s="81">
        <v>7522</v>
      </c>
      <c r="BG58" s="81">
        <v>7420</v>
      </c>
      <c r="BH58" s="81">
        <v>7339</v>
      </c>
      <c r="BI58" s="81">
        <v>7293</v>
      </c>
      <c r="BJ58" s="81">
        <v>7301</v>
      </c>
      <c r="BK58" s="84">
        <v>7354</v>
      </c>
      <c r="BL58" s="80">
        <v>7356</v>
      </c>
      <c r="BM58" s="231">
        <v>7435</v>
      </c>
      <c r="BN58" s="231">
        <v>7428</v>
      </c>
      <c r="BO58" s="231">
        <v>7423</v>
      </c>
      <c r="BP58" s="231">
        <v>7429</v>
      </c>
      <c r="BQ58" s="231">
        <v>7325</v>
      </c>
      <c r="BR58" s="231">
        <v>7238</v>
      </c>
      <c r="BS58" s="231">
        <v>7167</v>
      </c>
      <c r="BT58" s="231">
        <v>7145</v>
      </c>
      <c r="BU58" s="231">
        <v>7155</v>
      </c>
      <c r="BV58" s="231">
        <v>7188</v>
      </c>
      <c r="BW58" s="84">
        <v>7278</v>
      </c>
      <c r="BX58" s="80">
        <v>7278</v>
      </c>
      <c r="BY58" s="231">
        <v>7247</v>
      </c>
      <c r="BZ58" s="231">
        <v>7259</v>
      </c>
      <c r="CA58" s="231">
        <v>7199</v>
      </c>
      <c r="CB58" s="231">
        <v>7171</v>
      </c>
      <c r="CC58" s="231">
        <v>7141</v>
      </c>
      <c r="CD58" s="231">
        <v>7133</v>
      </c>
      <c r="CE58" s="231">
        <v>7144</v>
      </c>
      <c r="CF58" s="231">
        <v>7121</v>
      </c>
      <c r="CG58" s="81">
        <v>7082</v>
      </c>
      <c r="CH58" s="81">
        <v>7099</v>
      </c>
      <c r="CI58" s="82">
        <v>7101</v>
      </c>
      <c r="CJ58" s="82">
        <v>7095</v>
      </c>
      <c r="CK58" s="82">
        <v>7114</v>
      </c>
      <c r="CL58" s="82">
        <v>7085</v>
      </c>
      <c r="CM58" s="82">
        <v>7108</v>
      </c>
      <c r="CN58" s="82">
        <v>7118</v>
      </c>
      <c r="CO58" s="82">
        <v>7183</v>
      </c>
      <c r="CP58" s="82">
        <v>7222</v>
      </c>
      <c r="CQ58" s="82">
        <v>7252</v>
      </c>
      <c r="CR58" s="82">
        <v>7227</v>
      </c>
      <c r="CS58" s="82">
        <v>7280</v>
      </c>
      <c r="CT58" s="82">
        <v>7307</v>
      </c>
      <c r="CU58" s="82">
        <f>'1.COBERTURA  DANE'!D58</f>
        <v>7334</v>
      </c>
      <c r="CV58" s="195">
        <f t="shared" si="2"/>
        <v>27</v>
      </c>
      <c r="CW58" s="162">
        <f t="shared" si="3"/>
        <v>0.36950869029697553</v>
      </c>
      <c r="CX58" s="195">
        <f t="shared" si="4"/>
        <v>233</v>
      </c>
      <c r="CY58" s="162">
        <f t="shared" si="5"/>
        <v>3.2812279960568937</v>
      </c>
    </row>
    <row r="59" spans="1:103" ht="15" outlineLevel="2">
      <c r="A59" s="87">
        <v>656</v>
      </c>
      <c r="B59" s="78" t="s">
        <v>134</v>
      </c>
      <c r="C59" s="79" t="s">
        <v>135</v>
      </c>
      <c r="D59" s="80">
        <v>5966</v>
      </c>
      <c r="E59" s="81">
        <v>6038</v>
      </c>
      <c r="F59" s="81">
        <v>6078</v>
      </c>
      <c r="G59" s="81">
        <v>6086</v>
      </c>
      <c r="H59" s="81">
        <v>6040</v>
      </c>
      <c r="I59" s="81">
        <v>6050</v>
      </c>
      <c r="J59" s="81">
        <v>6002</v>
      </c>
      <c r="K59" s="81">
        <v>6020</v>
      </c>
      <c r="L59" s="81">
        <v>5967</v>
      </c>
      <c r="M59" s="81">
        <v>5994</v>
      </c>
      <c r="N59" s="81">
        <v>6041</v>
      </c>
      <c r="O59" s="82">
        <v>6124</v>
      </c>
      <c r="P59" s="80">
        <v>6090</v>
      </c>
      <c r="Q59" s="81">
        <v>6053</v>
      </c>
      <c r="R59" s="83">
        <v>6181</v>
      </c>
      <c r="S59" s="81">
        <v>6103</v>
      </c>
      <c r="T59" s="81">
        <v>6282</v>
      </c>
      <c r="U59" s="81">
        <v>6518</v>
      </c>
      <c r="V59" s="81">
        <v>6509</v>
      </c>
      <c r="W59" s="81">
        <v>6465</v>
      </c>
      <c r="X59" s="81">
        <v>6461</v>
      </c>
      <c r="Y59" s="81">
        <v>6568</v>
      </c>
      <c r="Z59" s="81">
        <v>6583</v>
      </c>
      <c r="AA59" s="82">
        <v>6543</v>
      </c>
      <c r="AB59" s="80">
        <v>6523</v>
      </c>
      <c r="AC59" s="81">
        <v>6562</v>
      </c>
      <c r="AD59" s="81">
        <v>6552</v>
      </c>
      <c r="AE59" s="81">
        <v>6527</v>
      </c>
      <c r="AF59" s="81">
        <v>6448</v>
      </c>
      <c r="AG59" s="81">
        <v>6366</v>
      </c>
      <c r="AH59" s="81">
        <v>6356</v>
      </c>
      <c r="AI59" s="81">
        <v>6398</v>
      </c>
      <c r="AJ59" s="81">
        <v>6344</v>
      </c>
      <c r="AK59" s="81">
        <v>6425</v>
      </c>
      <c r="AL59" s="81">
        <v>6339</v>
      </c>
      <c r="AM59" s="82">
        <v>6416</v>
      </c>
      <c r="AN59" s="80">
        <v>6395</v>
      </c>
      <c r="AO59" s="81">
        <v>6531</v>
      </c>
      <c r="AP59" s="81">
        <v>6537</v>
      </c>
      <c r="AQ59" s="81">
        <v>6550</v>
      </c>
      <c r="AR59" s="81">
        <v>6492</v>
      </c>
      <c r="AS59" s="81">
        <v>6463</v>
      </c>
      <c r="AT59" s="81">
        <v>6453</v>
      </c>
      <c r="AU59" s="81">
        <v>6429</v>
      </c>
      <c r="AV59" s="81">
        <v>6397</v>
      </c>
      <c r="AW59" s="81">
        <v>6422</v>
      </c>
      <c r="AX59" s="81">
        <v>6376</v>
      </c>
      <c r="AY59" s="82">
        <v>6468</v>
      </c>
      <c r="AZ59" s="80">
        <v>6403</v>
      </c>
      <c r="BA59" s="81">
        <v>6493</v>
      </c>
      <c r="BB59" s="81">
        <v>6505</v>
      </c>
      <c r="BC59" s="81">
        <v>6539</v>
      </c>
      <c r="BD59" s="81">
        <v>6555</v>
      </c>
      <c r="BE59" s="81">
        <v>6542</v>
      </c>
      <c r="BF59" s="81">
        <v>6520</v>
      </c>
      <c r="BG59" s="81">
        <v>6414</v>
      </c>
      <c r="BH59" s="81">
        <v>6420</v>
      </c>
      <c r="BI59" s="81">
        <v>6298</v>
      </c>
      <c r="BJ59" s="81">
        <v>6358</v>
      </c>
      <c r="BK59" s="84">
        <v>6437</v>
      </c>
      <c r="BL59" s="80">
        <v>6463</v>
      </c>
      <c r="BM59" s="231">
        <v>6510</v>
      </c>
      <c r="BN59" s="231">
        <v>6458</v>
      </c>
      <c r="BO59" s="231">
        <v>6422</v>
      </c>
      <c r="BP59" s="231">
        <v>6433</v>
      </c>
      <c r="BQ59" s="231">
        <v>6417</v>
      </c>
      <c r="BR59" s="231">
        <v>6343</v>
      </c>
      <c r="BS59" s="231">
        <v>6370</v>
      </c>
      <c r="BT59" s="231">
        <v>6314</v>
      </c>
      <c r="BU59" s="231">
        <v>6300</v>
      </c>
      <c r="BV59" s="231">
        <v>6360</v>
      </c>
      <c r="BW59" s="84">
        <v>6384</v>
      </c>
      <c r="BX59" s="80">
        <v>6420</v>
      </c>
      <c r="BY59" s="231">
        <v>6398</v>
      </c>
      <c r="BZ59" s="231">
        <v>6339</v>
      </c>
      <c r="CA59" s="231">
        <v>6268</v>
      </c>
      <c r="CB59" s="231">
        <v>6238</v>
      </c>
      <c r="CC59" s="231">
        <v>6181</v>
      </c>
      <c r="CD59" s="231">
        <v>6179</v>
      </c>
      <c r="CE59" s="231">
        <v>6171</v>
      </c>
      <c r="CF59" s="231">
        <v>6155</v>
      </c>
      <c r="CG59" s="81">
        <v>6115</v>
      </c>
      <c r="CH59" s="81">
        <v>6063</v>
      </c>
      <c r="CI59" s="82">
        <v>6072</v>
      </c>
      <c r="CJ59" s="82">
        <v>6068</v>
      </c>
      <c r="CK59" s="82">
        <v>6063</v>
      </c>
      <c r="CL59" s="82">
        <v>6039</v>
      </c>
      <c r="CM59" s="82">
        <v>6022</v>
      </c>
      <c r="CN59" s="82">
        <v>6043</v>
      </c>
      <c r="CO59" s="82">
        <v>6106</v>
      </c>
      <c r="CP59" s="82">
        <v>6177</v>
      </c>
      <c r="CQ59" s="82">
        <v>6174</v>
      </c>
      <c r="CR59" s="82">
        <v>6232</v>
      </c>
      <c r="CS59" s="82">
        <v>6239</v>
      </c>
      <c r="CT59" s="82">
        <v>6266</v>
      </c>
      <c r="CU59" s="82">
        <f>'1.COBERTURA  DANE'!D59</f>
        <v>6483</v>
      </c>
      <c r="CV59" s="195">
        <f t="shared" si="2"/>
        <v>217</v>
      </c>
      <c r="CW59" s="162">
        <f t="shared" si="3"/>
        <v>3.4631343759974467</v>
      </c>
      <c r="CX59" s="195">
        <f t="shared" si="4"/>
        <v>411</v>
      </c>
      <c r="CY59" s="162">
        <f t="shared" si="5"/>
        <v>6.7687747035573125</v>
      </c>
    </row>
    <row r="60" spans="1:103" ht="15" outlineLevel="2">
      <c r="A60" s="87">
        <v>761</v>
      </c>
      <c r="B60" s="78" t="s">
        <v>134</v>
      </c>
      <c r="C60" s="79" t="s">
        <v>98</v>
      </c>
      <c r="D60" s="80">
        <v>7718</v>
      </c>
      <c r="E60" s="81">
        <v>7940</v>
      </c>
      <c r="F60" s="81">
        <v>7981</v>
      </c>
      <c r="G60" s="81">
        <v>8021</v>
      </c>
      <c r="H60" s="81">
        <v>7977</v>
      </c>
      <c r="I60" s="81">
        <v>7955</v>
      </c>
      <c r="J60" s="81">
        <v>7868</v>
      </c>
      <c r="K60" s="81">
        <v>7951</v>
      </c>
      <c r="L60" s="81">
        <v>7917</v>
      </c>
      <c r="M60" s="81">
        <v>7958</v>
      </c>
      <c r="N60" s="81">
        <v>8096</v>
      </c>
      <c r="O60" s="82">
        <v>8279</v>
      </c>
      <c r="P60" s="80">
        <v>8404</v>
      </c>
      <c r="Q60" s="81">
        <v>8432</v>
      </c>
      <c r="R60" s="83">
        <v>8824</v>
      </c>
      <c r="S60" s="81">
        <v>8863</v>
      </c>
      <c r="T60" s="81">
        <v>8487</v>
      </c>
      <c r="U60" s="81">
        <v>8468</v>
      </c>
      <c r="V60" s="81">
        <v>8412</v>
      </c>
      <c r="W60" s="81">
        <v>8394</v>
      </c>
      <c r="X60" s="81">
        <v>8367</v>
      </c>
      <c r="Y60" s="81">
        <v>8446</v>
      </c>
      <c r="Z60" s="81">
        <v>8463</v>
      </c>
      <c r="AA60" s="82">
        <v>8419</v>
      </c>
      <c r="AB60" s="80">
        <v>8382</v>
      </c>
      <c r="AC60" s="81">
        <v>8308</v>
      </c>
      <c r="AD60" s="81">
        <v>8387</v>
      </c>
      <c r="AE60" s="81">
        <v>8403</v>
      </c>
      <c r="AF60" s="81">
        <v>8467</v>
      </c>
      <c r="AG60" s="81">
        <v>8485</v>
      </c>
      <c r="AH60" s="81">
        <v>8496</v>
      </c>
      <c r="AI60" s="81">
        <v>8610</v>
      </c>
      <c r="AJ60" s="81">
        <v>8588</v>
      </c>
      <c r="AK60" s="81">
        <v>8717</v>
      </c>
      <c r="AL60" s="81">
        <v>8331</v>
      </c>
      <c r="AM60" s="82">
        <v>8402</v>
      </c>
      <c r="AN60" s="80">
        <v>8426</v>
      </c>
      <c r="AO60" s="81">
        <v>8490</v>
      </c>
      <c r="AP60" s="81">
        <v>8504</v>
      </c>
      <c r="AQ60" s="81">
        <v>8429</v>
      </c>
      <c r="AR60" s="81">
        <v>8445</v>
      </c>
      <c r="AS60" s="81">
        <v>8481</v>
      </c>
      <c r="AT60" s="81">
        <v>8468</v>
      </c>
      <c r="AU60" s="81">
        <v>8459</v>
      </c>
      <c r="AV60" s="81">
        <v>8321</v>
      </c>
      <c r="AW60" s="81">
        <v>8341</v>
      </c>
      <c r="AX60" s="81">
        <v>8318</v>
      </c>
      <c r="AY60" s="82">
        <v>8354</v>
      </c>
      <c r="AZ60" s="80">
        <v>8351</v>
      </c>
      <c r="BA60" s="81">
        <v>8363</v>
      </c>
      <c r="BB60" s="81">
        <v>8311</v>
      </c>
      <c r="BC60" s="81">
        <v>8270</v>
      </c>
      <c r="BD60" s="81">
        <v>8242</v>
      </c>
      <c r="BE60" s="81">
        <v>8195</v>
      </c>
      <c r="BF60" s="81">
        <v>8152</v>
      </c>
      <c r="BG60" s="81">
        <v>8057</v>
      </c>
      <c r="BH60" s="81">
        <v>8045</v>
      </c>
      <c r="BI60" s="81">
        <v>7957</v>
      </c>
      <c r="BJ60" s="81">
        <v>7959</v>
      </c>
      <c r="BK60" s="84">
        <v>8048</v>
      </c>
      <c r="BL60" s="80">
        <v>8059</v>
      </c>
      <c r="BM60" s="231">
        <v>8133</v>
      </c>
      <c r="BN60" s="231">
        <v>8058</v>
      </c>
      <c r="BO60" s="231">
        <v>8061</v>
      </c>
      <c r="BP60" s="231">
        <v>8073</v>
      </c>
      <c r="BQ60" s="231">
        <v>8022</v>
      </c>
      <c r="BR60" s="231">
        <v>7916</v>
      </c>
      <c r="BS60" s="231">
        <v>7847</v>
      </c>
      <c r="BT60" s="231">
        <v>7792</v>
      </c>
      <c r="BU60" s="231">
        <v>7815</v>
      </c>
      <c r="BV60" s="231">
        <v>7852</v>
      </c>
      <c r="BW60" s="84">
        <v>7912</v>
      </c>
      <c r="BX60" s="80">
        <v>7945</v>
      </c>
      <c r="BY60" s="231">
        <v>7959</v>
      </c>
      <c r="BZ60" s="231">
        <v>7950</v>
      </c>
      <c r="CA60" s="231">
        <v>7857</v>
      </c>
      <c r="CB60" s="231">
        <v>7674</v>
      </c>
      <c r="CC60" s="231">
        <v>7586</v>
      </c>
      <c r="CD60" s="231">
        <v>7520</v>
      </c>
      <c r="CE60" s="231">
        <v>7459</v>
      </c>
      <c r="CF60" s="231">
        <v>7389</v>
      </c>
      <c r="CG60" s="81">
        <v>7379</v>
      </c>
      <c r="CH60" s="81">
        <v>7340</v>
      </c>
      <c r="CI60" s="82">
        <v>7342</v>
      </c>
      <c r="CJ60" s="82">
        <v>7320</v>
      </c>
      <c r="CK60" s="82">
        <v>7316</v>
      </c>
      <c r="CL60" s="82">
        <v>7286</v>
      </c>
      <c r="CM60" s="82">
        <v>7299</v>
      </c>
      <c r="CN60" s="82">
        <v>7319</v>
      </c>
      <c r="CO60" s="82">
        <v>7387</v>
      </c>
      <c r="CP60" s="82">
        <v>7501</v>
      </c>
      <c r="CQ60" s="82">
        <v>7521</v>
      </c>
      <c r="CR60" s="82">
        <v>7516</v>
      </c>
      <c r="CS60" s="82">
        <v>7527</v>
      </c>
      <c r="CT60" s="82">
        <v>7584</v>
      </c>
      <c r="CU60" s="82">
        <f>'1.COBERTURA  DANE'!D60</f>
        <v>7600</v>
      </c>
      <c r="CV60" s="195">
        <f t="shared" si="2"/>
        <v>16</v>
      </c>
      <c r="CW60" s="162">
        <f t="shared" si="3"/>
        <v>0.21097046413502107</v>
      </c>
      <c r="CX60" s="195">
        <f t="shared" si="4"/>
        <v>258</v>
      </c>
      <c r="CY60" s="162">
        <f t="shared" si="5"/>
        <v>3.5140288749659492</v>
      </c>
    </row>
    <row r="61" spans="1:103" ht="15" outlineLevel="2">
      <c r="A61" s="87">
        <v>842</v>
      </c>
      <c r="B61" s="78" t="s">
        <v>134</v>
      </c>
      <c r="C61" s="79" t="s">
        <v>101</v>
      </c>
      <c r="D61" s="80">
        <v>5340</v>
      </c>
      <c r="E61" s="81">
        <v>5680</v>
      </c>
      <c r="F61" s="81">
        <v>5658</v>
      </c>
      <c r="G61" s="81">
        <v>5632</v>
      </c>
      <c r="H61" s="81">
        <v>5624</v>
      </c>
      <c r="I61" s="81">
        <v>5639</v>
      </c>
      <c r="J61" s="81">
        <v>5626</v>
      </c>
      <c r="K61" s="81">
        <v>5623</v>
      </c>
      <c r="L61" s="81">
        <v>5588</v>
      </c>
      <c r="M61" s="81">
        <v>5665</v>
      </c>
      <c r="N61" s="81">
        <v>5661</v>
      </c>
      <c r="O61" s="82">
        <v>5808</v>
      </c>
      <c r="P61" s="80">
        <v>5786</v>
      </c>
      <c r="Q61" s="81">
        <v>5800</v>
      </c>
      <c r="R61" s="83">
        <v>5859</v>
      </c>
      <c r="S61" s="81">
        <v>5869</v>
      </c>
      <c r="T61" s="81">
        <v>5885</v>
      </c>
      <c r="U61" s="81">
        <v>5800</v>
      </c>
      <c r="V61" s="81">
        <v>5861</v>
      </c>
      <c r="W61" s="81">
        <v>5849</v>
      </c>
      <c r="X61" s="81">
        <v>5837</v>
      </c>
      <c r="Y61" s="81">
        <v>5793</v>
      </c>
      <c r="Z61" s="81">
        <v>5829</v>
      </c>
      <c r="AA61" s="82">
        <v>5852</v>
      </c>
      <c r="AB61" s="80">
        <v>5851</v>
      </c>
      <c r="AC61" s="81">
        <v>5878</v>
      </c>
      <c r="AD61" s="81">
        <v>5844</v>
      </c>
      <c r="AE61" s="81">
        <v>5869</v>
      </c>
      <c r="AF61" s="81">
        <v>5870</v>
      </c>
      <c r="AG61" s="81">
        <v>5894</v>
      </c>
      <c r="AH61" s="81">
        <v>5916</v>
      </c>
      <c r="AI61" s="81">
        <v>5896</v>
      </c>
      <c r="AJ61" s="81">
        <v>5945</v>
      </c>
      <c r="AK61" s="81">
        <v>5919</v>
      </c>
      <c r="AL61" s="81">
        <v>5913</v>
      </c>
      <c r="AM61" s="82">
        <v>5905</v>
      </c>
      <c r="AN61" s="80">
        <v>5927</v>
      </c>
      <c r="AO61" s="81">
        <v>5950</v>
      </c>
      <c r="AP61" s="81">
        <v>6021</v>
      </c>
      <c r="AQ61" s="81">
        <v>6023</v>
      </c>
      <c r="AR61" s="81">
        <v>6030</v>
      </c>
      <c r="AS61" s="81">
        <v>6019</v>
      </c>
      <c r="AT61" s="81">
        <v>6017</v>
      </c>
      <c r="AU61" s="81">
        <v>5974</v>
      </c>
      <c r="AV61" s="81">
        <v>5959</v>
      </c>
      <c r="AW61" s="81">
        <v>5951</v>
      </c>
      <c r="AX61" s="81">
        <v>5939</v>
      </c>
      <c r="AY61" s="82">
        <v>5903</v>
      </c>
      <c r="AZ61" s="80">
        <v>5861</v>
      </c>
      <c r="BA61" s="81">
        <v>5833</v>
      </c>
      <c r="BB61" s="81">
        <v>5853</v>
      </c>
      <c r="BC61" s="81">
        <v>5259</v>
      </c>
      <c r="BD61" s="81">
        <v>5753</v>
      </c>
      <c r="BE61" s="81">
        <v>5777</v>
      </c>
      <c r="BF61" s="81">
        <v>5782</v>
      </c>
      <c r="BG61" s="81">
        <v>5727</v>
      </c>
      <c r="BH61" s="81">
        <v>5679</v>
      </c>
      <c r="BI61" s="81">
        <v>5670</v>
      </c>
      <c r="BJ61" s="81">
        <v>5768</v>
      </c>
      <c r="BK61" s="84">
        <v>5813</v>
      </c>
      <c r="BL61" s="80">
        <v>5836</v>
      </c>
      <c r="BM61" s="231">
        <v>5881</v>
      </c>
      <c r="BN61" s="231">
        <v>5830</v>
      </c>
      <c r="BO61" s="231">
        <v>5836</v>
      </c>
      <c r="BP61" s="231">
        <v>5833</v>
      </c>
      <c r="BQ61" s="231">
        <v>5831</v>
      </c>
      <c r="BR61" s="231">
        <v>5857</v>
      </c>
      <c r="BS61" s="231">
        <v>5871</v>
      </c>
      <c r="BT61" s="231">
        <v>5889</v>
      </c>
      <c r="BU61" s="231">
        <v>5901</v>
      </c>
      <c r="BV61" s="231">
        <v>5903</v>
      </c>
      <c r="BW61" s="84">
        <v>5886</v>
      </c>
      <c r="BX61" s="80">
        <v>5886</v>
      </c>
      <c r="BY61" s="231">
        <v>5860</v>
      </c>
      <c r="BZ61" s="231">
        <v>5855</v>
      </c>
      <c r="CA61" s="231">
        <v>5847</v>
      </c>
      <c r="CB61" s="231">
        <v>5818</v>
      </c>
      <c r="CC61" s="231">
        <v>5691</v>
      </c>
      <c r="CD61" s="231">
        <v>5728</v>
      </c>
      <c r="CE61" s="231">
        <v>5727</v>
      </c>
      <c r="CF61" s="231">
        <v>5689</v>
      </c>
      <c r="CG61" s="81">
        <v>5693</v>
      </c>
      <c r="CH61" s="81">
        <v>5689</v>
      </c>
      <c r="CI61" s="82">
        <v>5660</v>
      </c>
      <c r="CJ61" s="82">
        <v>5606</v>
      </c>
      <c r="CK61" s="82">
        <v>5611</v>
      </c>
      <c r="CL61" s="82">
        <v>5617</v>
      </c>
      <c r="CM61" s="82">
        <v>5584</v>
      </c>
      <c r="CN61" s="82">
        <v>5607</v>
      </c>
      <c r="CO61" s="82">
        <v>5607</v>
      </c>
      <c r="CP61" s="82">
        <v>5633</v>
      </c>
      <c r="CQ61" s="82">
        <v>5651</v>
      </c>
      <c r="CR61" s="82">
        <v>5629</v>
      </c>
      <c r="CS61" s="82">
        <v>5632</v>
      </c>
      <c r="CT61" s="82">
        <v>5631</v>
      </c>
      <c r="CU61" s="82">
        <f>'1.COBERTURA  DANE'!D61</f>
        <v>5635</v>
      </c>
      <c r="CV61" s="195">
        <f t="shared" si="2"/>
        <v>4</v>
      </c>
      <c r="CW61" s="162">
        <f t="shared" si="3"/>
        <v>7.1035340081690643E-2</v>
      </c>
      <c r="CX61" s="195">
        <f t="shared" si="4"/>
        <v>-25</v>
      </c>
      <c r="CY61" s="162">
        <f t="shared" si="5"/>
        <v>-0.44169611307420498</v>
      </c>
    </row>
    <row r="62" spans="1:103" s="13" customFormat="1" ht="15" outlineLevel="1">
      <c r="A62" s="71" t="s">
        <v>132</v>
      </c>
      <c r="B62" s="66"/>
      <c r="C62" s="72" t="s">
        <v>127</v>
      </c>
      <c r="D62" s="73">
        <f t="shared" ref="D62:AH62" si="10">SUBTOTAL(9,D63:D79)</f>
        <v>146796</v>
      </c>
      <c r="E62" s="74">
        <f t="shared" si="10"/>
        <v>147395</v>
      </c>
      <c r="F62" s="74">
        <f t="shared" si="10"/>
        <v>146901</v>
      </c>
      <c r="G62" s="74">
        <f t="shared" si="10"/>
        <v>145793</v>
      </c>
      <c r="H62" s="74">
        <f t="shared" si="10"/>
        <v>145272</v>
      </c>
      <c r="I62" s="74">
        <f t="shared" si="10"/>
        <v>146138</v>
      </c>
      <c r="J62" s="74">
        <f t="shared" si="10"/>
        <v>142960</v>
      </c>
      <c r="K62" s="74">
        <f t="shared" si="10"/>
        <v>145369</v>
      </c>
      <c r="L62" s="74">
        <f t="shared" si="10"/>
        <v>142816</v>
      </c>
      <c r="M62" s="74">
        <f t="shared" si="10"/>
        <v>143496</v>
      </c>
      <c r="N62" s="74">
        <f t="shared" si="10"/>
        <v>143428</v>
      </c>
      <c r="O62" s="75">
        <f t="shared" si="10"/>
        <v>145113</v>
      </c>
      <c r="P62" s="73">
        <f t="shared" si="10"/>
        <v>145072</v>
      </c>
      <c r="Q62" s="74">
        <f t="shared" si="10"/>
        <v>144973</v>
      </c>
      <c r="R62" s="76">
        <f t="shared" si="10"/>
        <v>146244</v>
      </c>
      <c r="S62" s="74">
        <f t="shared" si="10"/>
        <v>144325</v>
      </c>
      <c r="T62" s="74">
        <f t="shared" si="10"/>
        <v>147573</v>
      </c>
      <c r="U62" s="74">
        <f t="shared" si="10"/>
        <v>148320</v>
      </c>
      <c r="V62" s="74">
        <f t="shared" si="10"/>
        <v>149101</v>
      </c>
      <c r="W62" s="74">
        <f t="shared" si="10"/>
        <v>149225</v>
      </c>
      <c r="X62" s="74">
        <f t="shared" si="10"/>
        <v>149509</v>
      </c>
      <c r="Y62" s="74">
        <f t="shared" si="10"/>
        <v>150118</v>
      </c>
      <c r="Z62" s="74">
        <f t="shared" si="10"/>
        <v>149890</v>
      </c>
      <c r="AA62" s="75">
        <f t="shared" si="10"/>
        <v>149319</v>
      </c>
      <c r="AB62" s="73">
        <f t="shared" si="10"/>
        <v>149979</v>
      </c>
      <c r="AC62" s="74">
        <f t="shared" si="10"/>
        <v>150795</v>
      </c>
      <c r="AD62" s="74">
        <f t="shared" si="10"/>
        <v>150534</v>
      </c>
      <c r="AE62" s="74">
        <f t="shared" si="10"/>
        <v>150134</v>
      </c>
      <c r="AF62" s="74">
        <f t="shared" si="10"/>
        <v>150669</v>
      </c>
      <c r="AG62" s="74">
        <f t="shared" si="10"/>
        <v>149233</v>
      </c>
      <c r="AH62" s="74">
        <f t="shared" si="10"/>
        <v>148519</v>
      </c>
      <c r="AI62" s="74">
        <v>147946</v>
      </c>
      <c r="AJ62" s="74">
        <v>148271</v>
      </c>
      <c r="AK62" s="74">
        <v>149505</v>
      </c>
      <c r="AL62" s="74">
        <v>149293</v>
      </c>
      <c r="AM62" s="75">
        <v>150047</v>
      </c>
      <c r="AN62" s="73">
        <v>149701</v>
      </c>
      <c r="AO62" s="74">
        <v>149281</v>
      </c>
      <c r="AP62" s="74">
        <v>149618</v>
      </c>
      <c r="AQ62" s="74">
        <v>148696</v>
      </c>
      <c r="AR62" s="74">
        <f>SUM(AR63:AR79)</f>
        <v>150102</v>
      </c>
      <c r="AS62" s="74">
        <v>149419</v>
      </c>
      <c r="AT62" s="74">
        <v>149306</v>
      </c>
      <c r="AU62" s="74">
        <v>149585</v>
      </c>
      <c r="AV62" s="74">
        <v>148724</v>
      </c>
      <c r="AW62" s="74">
        <v>149169</v>
      </c>
      <c r="AX62" s="74">
        <v>148935</v>
      </c>
      <c r="AY62" s="75">
        <v>149256</v>
      </c>
      <c r="AZ62" s="73">
        <v>149501</v>
      </c>
      <c r="BA62" s="74">
        <v>150200</v>
      </c>
      <c r="BB62" s="74">
        <v>149628</v>
      </c>
      <c r="BC62" s="74">
        <v>149481</v>
      </c>
      <c r="BD62" s="74">
        <v>149152</v>
      </c>
      <c r="BE62" s="74">
        <v>148714</v>
      </c>
      <c r="BF62" s="74">
        <v>148475</v>
      </c>
      <c r="BG62" s="74">
        <v>146729</v>
      </c>
      <c r="BH62" s="74">
        <v>147249</v>
      </c>
      <c r="BI62" s="74">
        <v>145972</v>
      </c>
      <c r="BJ62" s="74">
        <v>146961</v>
      </c>
      <c r="BK62" s="77">
        <v>148027</v>
      </c>
      <c r="BL62" s="73">
        <v>148197</v>
      </c>
      <c r="BM62" s="230">
        <v>148982</v>
      </c>
      <c r="BN62" s="230">
        <v>148899</v>
      </c>
      <c r="BO62" s="230">
        <v>148868</v>
      </c>
      <c r="BP62" s="230">
        <v>149061</v>
      </c>
      <c r="BQ62" s="230">
        <v>148737</v>
      </c>
      <c r="BR62" s="230">
        <v>145987</v>
      </c>
      <c r="BS62" s="230">
        <v>144988</v>
      </c>
      <c r="BT62" s="230">
        <v>144578</v>
      </c>
      <c r="BU62" s="230">
        <v>144700</v>
      </c>
      <c r="BV62" s="230">
        <v>144715</v>
      </c>
      <c r="BW62" s="77">
        <v>145082</v>
      </c>
      <c r="BX62" s="73">
        <v>145041</v>
      </c>
      <c r="BY62" s="230">
        <v>144441</v>
      </c>
      <c r="BZ62" s="230">
        <v>142920</v>
      </c>
      <c r="CA62" s="230">
        <v>141440</v>
      </c>
      <c r="CB62" s="230">
        <v>141043</v>
      </c>
      <c r="CC62" s="230">
        <v>139027</v>
      </c>
      <c r="CD62" s="230">
        <v>138730</v>
      </c>
      <c r="CE62" s="230">
        <v>138629</v>
      </c>
      <c r="CF62" s="230">
        <v>137915</v>
      </c>
      <c r="CG62" s="74">
        <v>137293</v>
      </c>
      <c r="CH62" s="74">
        <v>136956</v>
      </c>
      <c r="CI62" s="75">
        <v>136603</v>
      </c>
      <c r="CJ62" s="75">
        <v>136259</v>
      </c>
      <c r="CK62" s="75">
        <v>136292</v>
      </c>
      <c r="CL62" s="75">
        <v>135994</v>
      </c>
      <c r="CM62" s="75">
        <v>135838</v>
      </c>
      <c r="CN62" s="75">
        <v>136097</v>
      </c>
      <c r="CO62" s="75">
        <v>137052</v>
      </c>
      <c r="CP62" s="75">
        <v>138313</v>
      </c>
      <c r="CQ62" s="75">
        <v>138450</v>
      </c>
      <c r="CR62" s="75">
        <v>138367</v>
      </c>
      <c r="CS62" s="75">
        <v>138750</v>
      </c>
      <c r="CT62" s="75">
        <v>139489</v>
      </c>
      <c r="CU62" s="75">
        <f>'1.COBERTURA  DANE'!D62</f>
        <v>140231</v>
      </c>
      <c r="CV62" s="195">
        <f t="shared" si="2"/>
        <v>742</v>
      </c>
      <c r="CW62" s="162">
        <f t="shared" si="3"/>
        <v>0.53194158679179004</v>
      </c>
      <c r="CX62" s="195">
        <f t="shared" si="4"/>
        <v>3628</v>
      </c>
      <c r="CY62" s="162">
        <f t="shared" si="5"/>
        <v>2.655871393746843</v>
      </c>
    </row>
    <row r="63" spans="1:103" ht="15" outlineLevel="2">
      <c r="A63" s="87">
        <v>38</v>
      </c>
      <c r="B63" s="78" t="s">
        <v>127</v>
      </c>
      <c r="C63" s="79" t="s">
        <v>66</v>
      </c>
      <c r="D63" s="80">
        <v>10033</v>
      </c>
      <c r="E63" s="81">
        <v>10028</v>
      </c>
      <c r="F63" s="81">
        <v>9953</v>
      </c>
      <c r="G63" s="81">
        <v>9870</v>
      </c>
      <c r="H63" s="81">
        <v>9789</v>
      </c>
      <c r="I63" s="81">
        <v>9845</v>
      </c>
      <c r="J63" s="81">
        <v>9769</v>
      </c>
      <c r="K63" s="81">
        <v>9802</v>
      </c>
      <c r="L63" s="81">
        <v>9663</v>
      </c>
      <c r="M63" s="81">
        <v>9788</v>
      </c>
      <c r="N63" s="81">
        <v>9779</v>
      </c>
      <c r="O63" s="82">
        <v>9947</v>
      </c>
      <c r="P63" s="80">
        <v>9960</v>
      </c>
      <c r="Q63" s="81">
        <v>9897</v>
      </c>
      <c r="R63" s="83">
        <v>9873</v>
      </c>
      <c r="S63" s="81">
        <v>9847</v>
      </c>
      <c r="T63" s="81">
        <v>9821</v>
      </c>
      <c r="U63" s="81">
        <v>9881</v>
      </c>
      <c r="V63" s="81">
        <v>9936</v>
      </c>
      <c r="W63" s="81">
        <v>9872</v>
      </c>
      <c r="X63" s="81">
        <v>9837</v>
      </c>
      <c r="Y63" s="81">
        <v>9794</v>
      </c>
      <c r="Z63" s="81">
        <v>9744</v>
      </c>
      <c r="AA63" s="82">
        <v>9791</v>
      </c>
      <c r="AB63" s="80">
        <v>9778</v>
      </c>
      <c r="AC63" s="81">
        <v>9784</v>
      </c>
      <c r="AD63" s="81">
        <v>9788</v>
      </c>
      <c r="AE63" s="81">
        <v>9803</v>
      </c>
      <c r="AF63" s="81">
        <v>9806</v>
      </c>
      <c r="AG63" s="81">
        <v>9775</v>
      </c>
      <c r="AH63" s="81">
        <v>9790</v>
      </c>
      <c r="AI63" s="81">
        <v>9750</v>
      </c>
      <c r="AJ63" s="81">
        <v>9951</v>
      </c>
      <c r="AK63" s="81">
        <v>9947</v>
      </c>
      <c r="AL63" s="81">
        <v>9944</v>
      </c>
      <c r="AM63" s="82">
        <v>9916</v>
      </c>
      <c r="AN63" s="80">
        <v>9929</v>
      </c>
      <c r="AO63" s="81">
        <v>9851</v>
      </c>
      <c r="AP63" s="81">
        <v>9884</v>
      </c>
      <c r="AQ63" s="81">
        <v>9805</v>
      </c>
      <c r="AR63" s="81">
        <v>9752</v>
      </c>
      <c r="AS63" s="81">
        <v>9798</v>
      </c>
      <c r="AT63" s="81">
        <v>9761</v>
      </c>
      <c r="AU63" s="81">
        <v>9716</v>
      </c>
      <c r="AV63" s="81">
        <v>9784</v>
      </c>
      <c r="AW63" s="81">
        <v>9775</v>
      </c>
      <c r="AX63" s="81">
        <v>9780</v>
      </c>
      <c r="AY63" s="82">
        <v>9816</v>
      </c>
      <c r="AZ63" s="80">
        <v>9760</v>
      </c>
      <c r="BA63" s="81">
        <v>9712</v>
      </c>
      <c r="BB63" s="81">
        <v>9730</v>
      </c>
      <c r="BC63" s="81">
        <v>9694</v>
      </c>
      <c r="BD63" s="81">
        <v>9586</v>
      </c>
      <c r="BE63" s="81">
        <v>9611</v>
      </c>
      <c r="BF63" s="81">
        <v>9586</v>
      </c>
      <c r="BG63" s="81">
        <v>9491</v>
      </c>
      <c r="BH63" s="81">
        <v>9445</v>
      </c>
      <c r="BI63" s="81">
        <v>9384</v>
      </c>
      <c r="BJ63" s="81">
        <v>9479</v>
      </c>
      <c r="BK63" s="84">
        <v>9551</v>
      </c>
      <c r="BL63" s="80">
        <v>9570</v>
      </c>
      <c r="BM63" s="231">
        <v>9562</v>
      </c>
      <c r="BN63" s="231">
        <v>9563</v>
      </c>
      <c r="BO63" s="231">
        <v>9576</v>
      </c>
      <c r="BP63" s="231">
        <v>9576</v>
      </c>
      <c r="BQ63" s="231">
        <v>9594</v>
      </c>
      <c r="BR63" s="231">
        <v>9600</v>
      </c>
      <c r="BS63" s="231">
        <v>9589</v>
      </c>
      <c r="BT63" s="231">
        <v>9593</v>
      </c>
      <c r="BU63" s="231">
        <v>9553</v>
      </c>
      <c r="BV63" s="231">
        <v>9479</v>
      </c>
      <c r="BW63" s="84">
        <v>9456</v>
      </c>
      <c r="BX63" s="80">
        <v>9407</v>
      </c>
      <c r="BY63" s="231">
        <v>9360</v>
      </c>
      <c r="BZ63" s="231">
        <v>9322</v>
      </c>
      <c r="CA63" s="231">
        <v>9259</v>
      </c>
      <c r="CB63" s="231">
        <v>9254</v>
      </c>
      <c r="CC63" s="231">
        <v>8855</v>
      </c>
      <c r="CD63" s="231">
        <v>8944</v>
      </c>
      <c r="CE63" s="231">
        <v>8935</v>
      </c>
      <c r="CF63" s="231">
        <v>8909</v>
      </c>
      <c r="CG63" s="81">
        <v>8888</v>
      </c>
      <c r="CH63" s="81">
        <v>8866</v>
      </c>
      <c r="CI63" s="82">
        <v>8820</v>
      </c>
      <c r="CJ63" s="82">
        <v>8835</v>
      </c>
      <c r="CK63" s="82">
        <v>8843</v>
      </c>
      <c r="CL63" s="82">
        <v>8880</v>
      </c>
      <c r="CM63" s="82">
        <v>8848</v>
      </c>
      <c r="CN63" s="82">
        <v>8875</v>
      </c>
      <c r="CO63" s="82">
        <v>8913</v>
      </c>
      <c r="CP63" s="82">
        <v>8959</v>
      </c>
      <c r="CQ63" s="82">
        <v>8987</v>
      </c>
      <c r="CR63" s="82">
        <v>8998</v>
      </c>
      <c r="CS63" s="82">
        <v>9012</v>
      </c>
      <c r="CT63" s="82">
        <v>8988</v>
      </c>
      <c r="CU63" s="82">
        <f>'1.COBERTURA  DANE'!D63</f>
        <v>8964</v>
      </c>
      <c r="CV63" s="195">
        <f t="shared" si="2"/>
        <v>-24</v>
      </c>
      <c r="CW63" s="162">
        <f t="shared" si="3"/>
        <v>-0.26702269692923897</v>
      </c>
      <c r="CX63" s="195">
        <f t="shared" si="4"/>
        <v>144</v>
      </c>
      <c r="CY63" s="162">
        <f t="shared" si="5"/>
        <v>1.6326530612244898</v>
      </c>
    </row>
    <row r="64" spans="1:103" ht="15" outlineLevel="2">
      <c r="A64" s="87">
        <v>86</v>
      </c>
      <c r="B64" s="78" t="s">
        <v>127</v>
      </c>
      <c r="C64" s="79" t="s">
        <v>9</v>
      </c>
      <c r="D64" s="80">
        <v>3390</v>
      </c>
      <c r="E64" s="81">
        <v>3399</v>
      </c>
      <c r="F64" s="81">
        <v>3371</v>
      </c>
      <c r="G64" s="81">
        <v>3381</v>
      </c>
      <c r="H64" s="81">
        <v>3353</v>
      </c>
      <c r="I64" s="81">
        <v>3340</v>
      </c>
      <c r="J64" s="81">
        <v>3349</v>
      </c>
      <c r="K64" s="81">
        <v>3334</v>
      </c>
      <c r="L64" s="81">
        <v>3440</v>
      </c>
      <c r="M64" s="81">
        <v>3447</v>
      </c>
      <c r="N64" s="81">
        <v>3520</v>
      </c>
      <c r="O64" s="82">
        <v>3603</v>
      </c>
      <c r="P64" s="80">
        <v>3626</v>
      </c>
      <c r="Q64" s="81">
        <v>3615</v>
      </c>
      <c r="R64" s="83">
        <v>3568</v>
      </c>
      <c r="S64" s="81">
        <v>3555</v>
      </c>
      <c r="T64" s="81">
        <v>3545</v>
      </c>
      <c r="U64" s="81">
        <v>3574</v>
      </c>
      <c r="V64" s="81">
        <v>3586</v>
      </c>
      <c r="W64" s="81">
        <v>3594</v>
      </c>
      <c r="X64" s="81">
        <v>3657</v>
      </c>
      <c r="Y64" s="81">
        <v>3664</v>
      </c>
      <c r="Z64" s="81">
        <v>3662</v>
      </c>
      <c r="AA64" s="82">
        <v>3614</v>
      </c>
      <c r="AB64" s="80">
        <v>3525</v>
      </c>
      <c r="AC64" s="81">
        <v>3540</v>
      </c>
      <c r="AD64" s="81">
        <v>3542</v>
      </c>
      <c r="AE64" s="81">
        <v>3498</v>
      </c>
      <c r="AF64" s="81">
        <v>3591</v>
      </c>
      <c r="AG64" s="81">
        <v>3575</v>
      </c>
      <c r="AH64" s="81">
        <v>3583</v>
      </c>
      <c r="AI64" s="81">
        <v>3597</v>
      </c>
      <c r="AJ64" s="81">
        <v>3574</v>
      </c>
      <c r="AK64" s="81">
        <v>3622</v>
      </c>
      <c r="AL64" s="81">
        <v>3643</v>
      </c>
      <c r="AM64" s="82">
        <v>3672</v>
      </c>
      <c r="AN64" s="80">
        <v>3621</v>
      </c>
      <c r="AO64" s="81">
        <v>3585</v>
      </c>
      <c r="AP64" s="81">
        <v>3551</v>
      </c>
      <c r="AQ64" s="81">
        <v>3532</v>
      </c>
      <c r="AR64" s="81">
        <v>3610</v>
      </c>
      <c r="AS64" s="81">
        <v>3570</v>
      </c>
      <c r="AT64" s="81">
        <v>3573</v>
      </c>
      <c r="AU64" s="81">
        <v>3595</v>
      </c>
      <c r="AV64" s="81">
        <v>3562</v>
      </c>
      <c r="AW64" s="81">
        <v>3571</v>
      </c>
      <c r="AX64" s="81">
        <v>3524</v>
      </c>
      <c r="AY64" s="82">
        <v>3502</v>
      </c>
      <c r="AZ64" s="80">
        <v>3546</v>
      </c>
      <c r="BA64" s="81">
        <v>3572</v>
      </c>
      <c r="BB64" s="81">
        <v>3559</v>
      </c>
      <c r="BC64" s="81">
        <v>3581</v>
      </c>
      <c r="BD64" s="81">
        <v>3579</v>
      </c>
      <c r="BE64" s="81">
        <v>3542</v>
      </c>
      <c r="BF64" s="81">
        <v>3523</v>
      </c>
      <c r="BG64" s="81">
        <v>3468</v>
      </c>
      <c r="BH64" s="81">
        <v>3531</v>
      </c>
      <c r="BI64" s="81">
        <v>3496</v>
      </c>
      <c r="BJ64" s="81">
        <v>3467</v>
      </c>
      <c r="BK64" s="84">
        <v>3498</v>
      </c>
      <c r="BL64" s="80">
        <v>3476</v>
      </c>
      <c r="BM64" s="231">
        <v>3502</v>
      </c>
      <c r="BN64" s="231">
        <v>3481</v>
      </c>
      <c r="BO64" s="231">
        <v>3449</v>
      </c>
      <c r="BP64" s="231">
        <v>3448</v>
      </c>
      <c r="BQ64" s="231">
        <v>3431</v>
      </c>
      <c r="BR64" s="231">
        <v>3310</v>
      </c>
      <c r="BS64" s="231">
        <v>3261</v>
      </c>
      <c r="BT64" s="231">
        <v>3212</v>
      </c>
      <c r="BU64" s="231">
        <v>3183</v>
      </c>
      <c r="BV64" s="231">
        <v>3189</v>
      </c>
      <c r="BW64" s="84">
        <v>3210</v>
      </c>
      <c r="BX64" s="80">
        <v>3219</v>
      </c>
      <c r="BY64" s="231">
        <v>3231</v>
      </c>
      <c r="BZ64" s="231">
        <v>3194</v>
      </c>
      <c r="CA64" s="231">
        <v>3152</v>
      </c>
      <c r="CB64" s="231">
        <v>3135</v>
      </c>
      <c r="CC64" s="231">
        <v>3123</v>
      </c>
      <c r="CD64" s="231">
        <v>3101</v>
      </c>
      <c r="CE64" s="231">
        <v>3093</v>
      </c>
      <c r="CF64" s="231">
        <v>3057</v>
      </c>
      <c r="CG64" s="81">
        <v>3043</v>
      </c>
      <c r="CH64" s="81">
        <v>3019</v>
      </c>
      <c r="CI64" s="82">
        <v>2978</v>
      </c>
      <c r="CJ64" s="82">
        <v>2970</v>
      </c>
      <c r="CK64" s="82">
        <v>2956</v>
      </c>
      <c r="CL64" s="82">
        <v>2929</v>
      </c>
      <c r="CM64" s="82">
        <v>2924</v>
      </c>
      <c r="CN64" s="82">
        <v>2928</v>
      </c>
      <c r="CO64" s="82">
        <v>2955</v>
      </c>
      <c r="CP64" s="82">
        <v>2955</v>
      </c>
      <c r="CQ64" s="82">
        <v>2990</v>
      </c>
      <c r="CR64" s="82">
        <v>2997</v>
      </c>
      <c r="CS64" s="82">
        <v>3000</v>
      </c>
      <c r="CT64" s="82">
        <v>3008</v>
      </c>
      <c r="CU64" s="82">
        <f>'1.COBERTURA  DANE'!D64</f>
        <v>3027</v>
      </c>
      <c r="CV64" s="195">
        <f t="shared" si="2"/>
        <v>19</v>
      </c>
      <c r="CW64" s="162">
        <f t="shared" si="3"/>
        <v>0.63164893617021267</v>
      </c>
      <c r="CX64" s="195">
        <f t="shared" si="4"/>
        <v>49</v>
      </c>
      <c r="CY64" s="162">
        <f t="shared" si="5"/>
        <v>1.6453995970449966</v>
      </c>
    </row>
    <row r="65" spans="1:103" ht="15" outlineLevel="2">
      <c r="A65" s="87">
        <v>107</v>
      </c>
      <c r="B65" s="78" t="s">
        <v>127</v>
      </c>
      <c r="C65" s="79" t="s">
        <v>73</v>
      </c>
      <c r="D65" s="80">
        <v>6849</v>
      </c>
      <c r="E65" s="81">
        <v>6881</v>
      </c>
      <c r="F65" s="81">
        <v>6862</v>
      </c>
      <c r="G65" s="81">
        <v>6847</v>
      </c>
      <c r="H65" s="81">
        <v>6835</v>
      </c>
      <c r="I65" s="81">
        <v>6882</v>
      </c>
      <c r="J65" s="81">
        <v>6856</v>
      </c>
      <c r="K65" s="81">
        <v>6847</v>
      </c>
      <c r="L65" s="81">
        <v>6820</v>
      </c>
      <c r="M65" s="81">
        <v>6868</v>
      </c>
      <c r="N65" s="81">
        <v>6822</v>
      </c>
      <c r="O65" s="82">
        <v>6916</v>
      </c>
      <c r="P65" s="80">
        <v>6933</v>
      </c>
      <c r="Q65" s="81">
        <v>6862</v>
      </c>
      <c r="R65" s="83">
        <v>6885</v>
      </c>
      <c r="S65" s="81">
        <v>6219</v>
      </c>
      <c r="T65" s="81">
        <v>6653</v>
      </c>
      <c r="U65" s="81">
        <v>6581</v>
      </c>
      <c r="V65" s="81">
        <v>6682</v>
      </c>
      <c r="W65" s="81">
        <v>6670</v>
      </c>
      <c r="X65" s="81">
        <v>6714</v>
      </c>
      <c r="Y65" s="81">
        <v>6740</v>
      </c>
      <c r="Z65" s="81">
        <v>6723</v>
      </c>
      <c r="AA65" s="82">
        <v>6804</v>
      </c>
      <c r="AB65" s="80">
        <v>6744</v>
      </c>
      <c r="AC65" s="81">
        <v>6732</v>
      </c>
      <c r="AD65" s="81">
        <v>6728</v>
      </c>
      <c r="AE65" s="81">
        <v>6702</v>
      </c>
      <c r="AF65" s="81">
        <v>6690</v>
      </c>
      <c r="AG65" s="81">
        <v>6621</v>
      </c>
      <c r="AH65" s="81">
        <v>6586</v>
      </c>
      <c r="AI65" s="81">
        <v>6616</v>
      </c>
      <c r="AJ65" s="81">
        <v>6681</v>
      </c>
      <c r="AK65" s="81">
        <v>6705</v>
      </c>
      <c r="AL65" s="81">
        <v>6668</v>
      </c>
      <c r="AM65" s="82">
        <v>6675</v>
      </c>
      <c r="AN65" s="80">
        <v>6680</v>
      </c>
      <c r="AO65" s="81">
        <v>6639</v>
      </c>
      <c r="AP65" s="81">
        <v>6663</v>
      </c>
      <c r="AQ65" s="81">
        <v>6674</v>
      </c>
      <c r="AR65" s="81">
        <v>6685</v>
      </c>
      <c r="AS65" s="81">
        <v>6641</v>
      </c>
      <c r="AT65" s="81">
        <v>6605</v>
      </c>
      <c r="AU65" s="81">
        <v>6595</v>
      </c>
      <c r="AV65" s="81">
        <v>6548</v>
      </c>
      <c r="AW65" s="81">
        <v>6554</v>
      </c>
      <c r="AX65" s="81">
        <v>6538</v>
      </c>
      <c r="AY65" s="82">
        <v>6552</v>
      </c>
      <c r="AZ65" s="80">
        <v>6549</v>
      </c>
      <c r="BA65" s="81">
        <v>6548</v>
      </c>
      <c r="BB65" s="81">
        <v>6561</v>
      </c>
      <c r="BC65" s="81">
        <v>6527</v>
      </c>
      <c r="BD65" s="81">
        <v>6468</v>
      </c>
      <c r="BE65" s="81">
        <v>6508</v>
      </c>
      <c r="BF65" s="81">
        <v>6498</v>
      </c>
      <c r="BG65" s="81">
        <v>6431</v>
      </c>
      <c r="BH65" s="81">
        <v>6440</v>
      </c>
      <c r="BI65" s="81">
        <v>6399</v>
      </c>
      <c r="BJ65" s="81">
        <v>6442</v>
      </c>
      <c r="BK65" s="84">
        <v>6465</v>
      </c>
      <c r="BL65" s="80">
        <v>6423</v>
      </c>
      <c r="BM65" s="231">
        <v>6392</v>
      </c>
      <c r="BN65" s="231">
        <v>6367</v>
      </c>
      <c r="BO65" s="231">
        <v>6403</v>
      </c>
      <c r="BP65" s="231">
        <v>6389</v>
      </c>
      <c r="BQ65" s="231">
        <v>6332</v>
      </c>
      <c r="BR65" s="231">
        <v>6234</v>
      </c>
      <c r="BS65" s="231">
        <v>6185</v>
      </c>
      <c r="BT65" s="231">
        <v>6176</v>
      </c>
      <c r="BU65" s="231">
        <v>6171</v>
      </c>
      <c r="BV65" s="231">
        <v>6184</v>
      </c>
      <c r="BW65" s="84">
        <v>6182</v>
      </c>
      <c r="BX65" s="80">
        <v>6162</v>
      </c>
      <c r="BY65" s="231">
        <v>6148</v>
      </c>
      <c r="BZ65" s="231">
        <v>6104</v>
      </c>
      <c r="CA65" s="231">
        <v>6071</v>
      </c>
      <c r="CB65" s="231">
        <v>6008</v>
      </c>
      <c r="CC65" s="231">
        <v>5896</v>
      </c>
      <c r="CD65" s="231">
        <v>5967</v>
      </c>
      <c r="CE65" s="231">
        <v>5956</v>
      </c>
      <c r="CF65" s="231">
        <v>5927</v>
      </c>
      <c r="CG65" s="81">
        <v>5896</v>
      </c>
      <c r="CH65" s="81">
        <v>5863</v>
      </c>
      <c r="CI65" s="82">
        <v>5837</v>
      </c>
      <c r="CJ65" s="82">
        <v>5842</v>
      </c>
      <c r="CK65" s="82">
        <v>5887</v>
      </c>
      <c r="CL65" s="82">
        <v>5898</v>
      </c>
      <c r="CM65" s="82">
        <v>5916</v>
      </c>
      <c r="CN65" s="82">
        <v>5936</v>
      </c>
      <c r="CO65" s="82">
        <v>5971</v>
      </c>
      <c r="CP65" s="82">
        <v>6033</v>
      </c>
      <c r="CQ65" s="82">
        <v>6086</v>
      </c>
      <c r="CR65" s="82">
        <v>6090</v>
      </c>
      <c r="CS65" s="82">
        <v>6050</v>
      </c>
      <c r="CT65" s="82">
        <v>6042</v>
      </c>
      <c r="CU65" s="82">
        <f>'1.COBERTURA  DANE'!D65</f>
        <v>6016</v>
      </c>
      <c r="CV65" s="195">
        <f t="shared" si="2"/>
        <v>-26</v>
      </c>
      <c r="CW65" s="162">
        <f t="shared" si="3"/>
        <v>-0.43032108573320094</v>
      </c>
      <c r="CX65" s="195">
        <f t="shared" si="4"/>
        <v>179</v>
      </c>
      <c r="CY65" s="162">
        <f t="shared" si="5"/>
        <v>3.066643823882131</v>
      </c>
    </row>
    <row r="66" spans="1:103" ht="15" outlineLevel="2">
      <c r="A66" s="87">
        <v>134</v>
      </c>
      <c r="B66" s="78" t="s">
        <v>127</v>
      </c>
      <c r="C66" s="79" t="s">
        <v>76</v>
      </c>
      <c r="D66" s="80">
        <v>6480</v>
      </c>
      <c r="E66" s="81">
        <v>6525</v>
      </c>
      <c r="F66" s="81">
        <v>6498</v>
      </c>
      <c r="G66" s="81">
        <v>6499</v>
      </c>
      <c r="H66" s="81">
        <v>6492</v>
      </c>
      <c r="I66" s="81">
        <v>6512</v>
      </c>
      <c r="J66" s="81">
        <v>6511</v>
      </c>
      <c r="K66" s="81">
        <v>6500</v>
      </c>
      <c r="L66" s="81">
        <v>6541</v>
      </c>
      <c r="M66" s="81">
        <v>6544</v>
      </c>
      <c r="N66" s="81">
        <v>6558</v>
      </c>
      <c r="O66" s="82">
        <v>6689</v>
      </c>
      <c r="P66" s="80">
        <v>6671</v>
      </c>
      <c r="Q66" s="81">
        <v>6714</v>
      </c>
      <c r="R66" s="83">
        <v>6779</v>
      </c>
      <c r="S66" s="81">
        <v>6319</v>
      </c>
      <c r="T66" s="81">
        <v>6344</v>
      </c>
      <c r="U66" s="81">
        <v>6636</v>
      </c>
      <c r="V66" s="81">
        <v>6607</v>
      </c>
      <c r="W66" s="81">
        <v>6568</v>
      </c>
      <c r="X66" s="81">
        <v>6589</v>
      </c>
      <c r="Y66" s="81">
        <v>6647</v>
      </c>
      <c r="Z66" s="81">
        <v>6628</v>
      </c>
      <c r="AA66" s="82">
        <v>6610</v>
      </c>
      <c r="AB66" s="80">
        <v>6849</v>
      </c>
      <c r="AC66" s="81">
        <v>6866</v>
      </c>
      <c r="AD66" s="81">
        <v>6841</v>
      </c>
      <c r="AE66" s="81">
        <v>6803</v>
      </c>
      <c r="AF66" s="81">
        <v>6765</v>
      </c>
      <c r="AG66" s="81">
        <v>6739</v>
      </c>
      <c r="AH66" s="81">
        <v>6671</v>
      </c>
      <c r="AI66" s="81">
        <v>6722</v>
      </c>
      <c r="AJ66" s="81">
        <v>6721</v>
      </c>
      <c r="AK66" s="81">
        <v>6747</v>
      </c>
      <c r="AL66" s="81">
        <v>6704</v>
      </c>
      <c r="AM66" s="82">
        <v>6738</v>
      </c>
      <c r="AN66" s="80">
        <v>6737</v>
      </c>
      <c r="AO66" s="81">
        <v>6750</v>
      </c>
      <c r="AP66" s="81">
        <v>6716</v>
      </c>
      <c r="AQ66" s="81">
        <v>6665</v>
      </c>
      <c r="AR66" s="81">
        <v>6677</v>
      </c>
      <c r="AS66" s="81">
        <v>6662</v>
      </c>
      <c r="AT66" s="81">
        <v>6678</v>
      </c>
      <c r="AU66" s="81">
        <v>6676</v>
      </c>
      <c r="AV66" s="81">
        <v>6633</v>
      </c>
      <c r="AW66" s="81">
        <v>6657</v>
      </c>
      <c r="AX66" s="81">
        <v>6623</v>
      </c>
      <c r="AY66" s="82">
        <v>6662</v>
      </c>
      <c r="AZ66" s="80">
        <v>6651</v>
      </c>
      <c r="BA66" s="81">
        <v>6668</v>
      </c>
      <c r="BB66" s="81">
        <v>6632</v>
      </c>
      <c r="BC66" s="81">
        <v>6634</v>
      </c>
      <c r="BD66" s="81">
        <v>6641</v>
      </c>
      <c r="BE66" s="81">
        <v>6580</v>
      </c>
      <c r="BF66" s="81">
        <v>6585</v>
      </c>
      <c r="BG66" s="81">
        <v>6530</v>
      </c>
      <c r="BH66" s="81">
        <v>6523</v>
      </c>
      <c r="BI66" s="81">
        <v>6484</v>
      </c>
      <c r="BJ66" s="81">
        <v>6471</v>
      </c>
      <c r="BK66" s="84">
        <v>6495</v>
      </c>
      <c r="BL66" s="80">
        <v>6485</v>
      </c>
      <c r="BM66" s="231">
        <v>6492</v>
      </c>
      <c r="BN66" s="231">
        <v>6488</v>
      </c>
      <c r="BO66" s="231">
        <v>6484</v>
      </c>
      <c r="BP66" s="231">
        <v>6490</v>
      </c>
      <c r="BQ66" s="231">
        <v>6464</v>
      </c>
      <c r="BR66" s="231">
        <v>6406</v>
      </c>
      <c r="BS66" s="231">
        <v>6370</v>
      </c>
      <c r="BT66" s="231">
        <v>6343</v>
      </c>
      <c r="BU66" s="231">
        <v>6321</v>
      </c>
      <c r="BV66" s="231">
        <v>6291</v>
      </c>
      <c r="BW66" s="84">
        <v>6294</v>
      </c>
      <c r="BX66" s="80">
        <v>6292</v>
      </c>
      <c r="BY66" s="231">
        <v>6282</v>
      </c>
      <c r="BZ66" s="231">
        <v>6267</v>
      </c>
      <c r="CA66" s="231">
        <v>6188</v>
      </c>
      <c r="CB66" s="231">
        <v>6148</v>
      </c>
      <c r="CC66" s="231">
        <v>6117</v>
      </c>
      <c r="CD66" s="231">
        <v>6108</v>
      </c>
      <c r="CE66" s="231">
        <v>6099</v>
      </c>
      <c r="CF66" s="231">
        <v>6091</v>
      </c>
      <c r="CG66" s="81">
        <v>6057</v>
      </c>
      <c r="CH66" s="81">
        <v>6091</v>
      </c>
      <c r="CI66" s="82">
        <v>6090</v>
      </c>
      <c r="CJ66" s="82">
        <v>6063</v>
      </c>
      <c r="CK66" s="82">
        <v>6051</v>
      </c>
      <c r="CL66" s="82">
        <v>6062</v>
      </c>
      <c r="CM66" s="82">
        <v>6050</v>
      </c>
      <c r="CN66" s="82">
        <v>6043</v>
      </c>
      <c r="CO66" s="82">
        <v>6078</v>
      </c>
      <c r="CP66" s="82">
        <v>6120</v>
      </c>
      <c r="CQ66" s="82">
        <v>6150</v>
      </c>
      <c r="CR66" s="82">
        <v>6149</v>
      </c>
      <c r="CS66" s="82">
        <v>6170</v>
      </c>
      <c r="CT66" s="82">
        <v>6185</v>
      </c>
      <c r="CU66" s="82">
        <f>'1.COBERTURA  DANE'!D66</f>
        <v>6210</v>
      </c>
      <c r="CV66" s="195">
        <f t="shared" si="2"/>
        <v>25</v>
      </c>
      <c r="CW66" s="162">
        <f t="shared" si="3"/>
        <v>0.40420371867421184</v>
      </c>
      <c r="CX66" s="195">
        <f t="shared" si="4"/>
        <v>120</v>
      </c>
      <c r="CY66" s="162">
        <f t="shared" si="5"/>
        <v>1.9704433497536946</v>
      </c>
    </row>
    <row r="67" spans="1:103" ht="15" outlineLevel="2">
      <c r="A67" s="87">
        <v>150</v>
      </c>
      <c r="B67" s="78" t="s">
        <v>127</v>
      </c>
      <c r="C67" s="79" t="s">
        <v>128</v>
      </c>
      <c r="D67" s="80">
        <v>2129</v>
      </c>
      <c r="E67" s="81">
        <v>2143</v>
      </c>
      <c r="F67" s="81">
        <v>2100</v>
      </c>
      <c r="G67" s="81">
        <v>2079</v>
      </c>
      <c r="H67" s="81">
        <v>2084</v>
      </c>
      <c r="I67" s="81">
        <v>2106</v>
      </c>
      <c r="J67" s="81">
        <v>2068</v>
      </c>
      <c r="K67" s="81">
        <v>2106</v>
      </c>
      <c r="L67" s="81">
        <v>2027</v>
      </c>
      <c r="M67" s="81">
        <v>2075</v>
      </c>
      <c r="N67" s="81">
        <v>2088</v>
      </c>
      <c r="O67" s="82">
        <v>2078</v>
      </c>
      <c r="P67" s="80">
        <v>2031</v>
      </c>
      <c r="Q67" s="81">
        <v>2088</v>
      </c>
      <c r="R67" s="83">
        <v>2109</v>
      </c>
      <c r="S67" s="81">
        <v>2051</v>
      </c>
      <c r="T67" s="81">
        <v>2010</v>
      </c>
      <c r="U67" s="81">
        <v>2018</v>
      </c>
      <c r="V67" s="81">
        <v>2067</v>
      </c>
      <c r="W67" s="81">
        <v>2133</v>
      </c>
      <c r="X67" s="81">
        <v>2101</v>
      </c>
      <c r="Y67" s="81">
        <v>2094</v>
      </c>
      <c r="Z67" s="81">
        <v>2094</v>
      </c>
      <c r="AA67" s="82">
        <v>2069</v>
      </c>
      <c r="AB67" s="80">
        <v>2058</v>
      </c>
      <c r="AC67" s="81">
        <v>2064</v>
      </c>
      <c r="AD67" s="81">
        <v>2011</v>
      </c>
      <c r="AE67" s="81">
        <v>1970</v>
      </c>
      <c r="AF67" s="81">
        <v>1940</v>
      </c>
      <c r="AG67" s="81">
        <v>1882</v>
      </c>
      <c r="AH67" s="81">
        <v>1805</v>
      </c>
      <c r="AI67" s="81">
        <v>1795</v>
      </c>
      <c r="AJ67" s="81">
        <v>1793</v>
      </c>
      <c r="AK67" s="81">
        <v>1792</v>
      </c>
      <c r="AL67" s="81">
        <v>1773</v>
      </c>
      <c r="AM67" s="82">
        <v>1800</v>
      </c>
      <c r="AN67" s="80">
        <v>1810</v>
      </c>
      <c r="AO67" s="81">
        <v>1783</v>
      </c>
      <c r="AP67" s="81">
        <v>1802</v>
      </c>
      <c r="AQ67" s="81">
        <v>1767</v>
      </c>
      <c r="AR67" s="81">
        <v>1780</v>
      </c>
      <c r="AS67" s="81">
        <v>1783</v>
      </c>
      <c r="AT67" s="81">
        <v>1792</v>
      </c>
      <c r="AU67" s="81">
        <v>1783</v>
      </c>
      <c r="AV67" s="81">
        <v>1769</v>
      </c>
      <c r="AW67" s="81">
        <v>1754</v>
      </c>
      <c r="AX67" s="81">
        <v>1701</v>
      </c>
      <c r="AY67" s="82">
        <v>1714</v>
      </c>
      <c r="AZ67" s="80">
        <v>1721</v>
      </c>
      <c r="BA67" s="81">
        <v>1735</v>
      </c>
      <c r="BB67" s="81">
        <v>1726</v>
      </c>
      <c r="BC67" s="81">
        <v>1762</v>
      </c>
      <c r="BD67" s="81">
        <v>1767</v>
      </c>
      <c r="BE67" s="81">
        <v>1720</v>
      </c>
      <c r="BF67" s="81">
        <v>1694</v>
      </c>
      <c r="BG67" s="81">
        <v>1662</v>
      </c>
      <c r="BH67" s="81">
        <v>1689</v>
      </c>
      <c r="BI67" s="81">
        <v>1655</v>
      </c>
      <c r="BJ67" s="81">
        <v>1656</v>
      </c>
      <c r="BK67" s="84">
        <v>1681</v>
      </c>
      <c r="BL67" s="80">
        <v>1690</v>
      </c>
      <c r="BM67" s="231">
        <v>1699</v>
      </c>
      <c r="BN67" s="231">
        <v>1693</v>
      </c>
      <c r="BO67" s="231">
        <v>1697</v>
      </c>
      <c r="BP67" s="231">
        <v>1701</v>
      </c>
      <c r="BQ67" s="231">
        <v>1688</v>
      </c>
      <c r="BR67" s="231">
        <v>1587</v>
      </c>
      <c r="BS67" s="231">
        <v>1548</v>
      </c>
      <c r="BT67" s="231">
        <v>1540</v>
      </c>
      <c r="BU67" s="231">
        <v>1554</v>
      </c>
      <c r="BV67" s="231">
        <v>1578</v>
      </c>
      <c r="BW67" s="84">
        <v>1585</v>
      </c>
      <c r="BX67" s="80">
        <v>1587</v>
      </c>
      <c r="BY67" s="231">
        <v>1597</v>
      </c>
      <c r="BZ67" s="231">
        <v>1610</v>
      </c>
      <c r="CA67" s="231">
        <v>1579</v>
      </c>
      <c r="CB67" s="231">
        <v>1583</v>
      </c>
      <c r="CC67" s="231">
        <v>1572</v>
      </c>
      <c r="CD67" s="231">
        <v>1564</v>
      </c>
      <c r="CE67" s="231">
        <v>1585</v>
      </c>
      <c r="CF67" s="231">
        <v>1593</v>
      </c>
      <c r="CG67" s="81">
        <v>1596</v>
      </c>
      <c r="CH67" s="81">
        <v>1591</v>
      </c>
      <c r="CI67" s="82">
        <v>1578</v>
      </c>
      <c r="CJ67" s="82">
        <v>1569</v>
      </c>
      <c r="CK67" s="82">
        <v>1563</v>
      </c>
      <c r="CL67" s="82">
        <v>1548</v>
      </c>
      <c r="CM67" s="82">
        <v>1561</v>
      </c>
      <c r="CN67" s="82">
        <v>1537</v>
      </c>
      <c r="CO67" s="82">
        <v>1543</v>
      </c>
      <c r="CP67" s="82">
        <v>1565</v>
      </c>
      <c r="CQ67" s="82">
        <v>1551</v>
      </c>
      <c r="CR67" s="82">
        <v>1554</v>
      </c>
      <c r="CS67" s="82">
        <v>1569</v>
      </c>
      <c r="CT67" s="82">
        <v>1577</v>
      </c>
      <c r="CU67" s="82">
        <f>'1.COBERTURA  DANE'!D67</f>
        <v>1583</v>
      </c>
      <c r="CV67" s="195">
        <f t="shared" si="2"/>
        <v>6</v>
      </c>
      <c r="CW67" s="162">
        <f t="shared" si="3"/>
        <v>0.3804692454026633</v>
      </c>
      <c r="CX67" s="195">
        <f t="shared" si="4"/>
        <v>5</v>
      </c>
      <c r="CY67" s="162">
        <f t="shared" si="5"/>
        <v>0.3168567807351077</v>
      </c>
    </row>
    <row r="68" spans="1:103" ht="15" outlineLevel="2">
      <c r="A68" s="87">
        <v>237</v>
      </c>
      <c r="B68" s="78" t="s">
        <v>127</v>
      </c>
      <c r="C68" s="79" t="s">
        <v>109</v>
      </c>
      <c r="D68" s="80">
        <v>6328</v>
      </c>
      <c r="E68" s="81">
        <v>6386</v>
      </c>
      <c r="F68" s="81">
        <v>6333</v>
      </c>
      <c r="G68" s="81">
        <v>6225</v>
      </c>
      <c r="H68" s="81">
        <v>6338</v>
      </c>
      <c r="I68" s="81">
        <v>6315</v>
      </c>
      <c r="J68" s="81">
        <v>6198</v>
      </c>
      <c r="K68" s="81">
        <v>6303</v>
      </c>
      <c r="L68" s="81">
        <v>6287</v>
      </c>
      <c r="M68" s="81">
        <v>6248</v>
      </c>
      <c r="N68" s="81">
        <v>6211</v>
      </c>
      <c r="O68" s="82">
        <v>6211</v>
      </c>
      <c r="P68" s="80">
        <v>6191</v>
      </c>
      <c r="Q68" s="81">
        <v>6359</v>
      </c>
      <c r="R68" s="83">
        <v>6399</v>
      </c>
      <c r="S68" s="81">
        <v>6451</v>
      </c>
      <c r="T68" s="81">
        <v>6422</v>
      </c>
      <c r="U68" s="81">
        <v>6535</v>
      </c>
      <c r="V68" s="81">
        <v>6622</v>
      </c>
      <c r="W68" s="81">
        <v>6687</v>
      </c>
      <c r="X68" s="81">
        <v>6604</v>
      </c>
      <c r="Y68" s="81">
        <v>6641</v>
      </c>
      <c r="Z68" s="81">
        <v>6712</v>
      </c>
      <c r="AA68" s="82">
        <v>6618</v>
      </c>
      <c r="AB68" s="80">
        <v>6633</v>
      </c>
      <c r="AC68" s="81">
        <v>6798</v>
      </c>
      <c r="AD68" s="81">
        <v>6789</v>
      </c>
      <c r="AE68" s="81">
        <v>6754</v>
      </c>
      <c r="AF68" s="81">
        <v>6625</v>
      </c>
      <c r="AG68" s="81">
        <v>6387</v>
      </c>
      <c r="AH68" s="81">
        <v>6346</v>
      </c>
      <c r="AI68" s="81">
        <v>6334</v>
      </c>
      <c r="AJ68" s="81">
        <v>6332</v>
      </c>
      <c r="AK68" s="81">
        <v>6408</v>
      </c>
      <c r="AL68" s="81">
        <v>6428</v>
      </c>
      <c r="AM68" s="82">
        <v>6570</v>
      </c>
      <c r="AN68" s="80">
        <v>6571</v>
      </c>
      <c r="AO68" s="81">
        <v>6484</v>
      </c>
      <c r="AP68" s="81">
        <v>6429</v>
      </c>
      <c r="AQ68" s="81">
        <v>6391</v>
      </c>
      <c r="AR68" s="81">
        <v>6593</v>
      </c>
      <c r="AS68" s="81">
        <v>6600</v>
      </c>
      <c r="AT68" s="81">
        <v>6626</v>
      </c>
      <c r="AU68" s="81">
        <v>6658</v>
      </c>
      <c r="AV68" s="81">
        <v>6562</v>
      </c>
      <c r="AW68" s="81">
        <v>6602</v>
      </c>
      <c r="AX68" s="81">
        <v>6637</v>
      </c>
      <c r="AY68" s="82">
        <v>6692</v>
      </c>
      <c r="AZ68" s="80">
        <v>6691</v>
      </c>
      <c r="BA68" s="81">
        <v>6939</v>
      </c>
      <c r="BB68" s="81">
        <v>6778</v>
      </c>
      <c r="BC68" s="81">
        <v>6751</v>
      </c>
      <c r="BD68" s="81">
        <v>6740</v>
      </c>
      <c r="BE68" s="81">
        <v>6699</v>
      </c>
      <c r="BF68" s="81">
        <v>6727</v>
      </c>
      <c r="BG68" s="81">
        <v>6601</v>
      </c>
      <c r="BH68" s="81">
        <v>6666</v>
      </c>
      <c r="BI68" s="81">
        <v>6604</v>
      </c>
      <c r="BJ68" s="81">
        <v>6643</v>
      </c>
      <c r="BK68" s="84">
        <v>6738</v>
      </c>
      <c r="BL68" s="80">
        <v>6727</v>
      </c>
      <c r="BM68" s="231">
        <v>6864</v>
      </c>
      <c r="BN68" s="231">
        <v>6786</v>
      </c>
      <c r="BO68" s="231">
        <v>6688</v>
      </c>
      <c r="BP68" s="231">
        <v>6692</v>
      </c>
      <c r="BQ68" s="231">
        <v>6690</v>
      </c>
      <c r="BR68" s="231">
        <v>6489</v>
      </c>
      <c r="BS68" s="231">
        <v>6432</v>
      </c>
      <c r="BT68" s="231">
        <v>6375</v>
      </c>
      <c r="BU68" s="231">
        <v>6405</v>
      </c>
      <c r="BV68" s="231">
        <v>6420</v>
      </c>
      <c r="BW68" s="84">
        <v>6440</v>
      </c>
      <c r="BX68" s="80">
        <v>6528</v>
      </c>
      <c r="BY68" s="231">
        <v>6525</v>
      </c>
      <c r="BZ68" s="231">
        <v>6323</v>
      </c>
      <c r="CA68" s="231">
        <v>6182</v>
      </c>
      <c r="CB68" s="231">
        <v>6121</v>
      </c>
      <c r="CC68" s="231">
        <v>6010</v>
      </c>
      <c r="CD68" s="231">
        <v>5962</v>
      </c>
      <c r="CE68" s="231">
        <v>5949</v>
      </c>
      <c r="CF68" s="231">
        <v>5907</v>
      </c>
      <c r="CG68" s="81">
        <v>5888</v>
      </c>
      <c r="CH68" s="81">
        <v>5874</v>
      </c>
      <c r="CI68" s="82">
        <v>5872</v>
      </c>
      <c r="CJ68" s="82">
        <v>5867</v>
      </c>
      <c r="CK68" s="82">
        <v>5847</v>
      </c>
      <c r="CL68" s="82">
        <v>5814</v>
      </c>
      <c r="CM68" s="82">
        <v>5778</v>
      </c>
      <c r="CN68" s="82">
        <v>5788</v>
      </c>
      <c r="CO68" s="82">
        <v>5796</v>
      </c>
      <c r="CP68" s="82">
        <v>5815</v>
      </c>
      <c r="CQ68" s="82">
        <v>5694</v>
      </c>
      <c r="CR68" s="82">
        <v>5798</v>
      </c>
      <c r="CS68" s="82">
        <v>5857</v>
      </c>
      <c r="CT68" s="82">
        <v>5932</v>
      </c>
      <c r="CU68" s="82">
        <f>'1.COBERTURA  DANE'!D68</f>
        <v>5999</v>
      </c>
      <c r="CV68" s="195">
        <f t="shared" si="2"/>
        <v>67</v>
      </c>
      <c r="CW68" s="162">
        <f t="shared" si="3"/>
        <v>1.1294672960215779</v>
      </c>
      <c r="CX68" s="195">
        <f t="shared" ref="CX68:CX131" si="11">CU68-CI68</f>
        <v>127</v>
      </c>
      <c r="CY68" s="162">
        <f t="shared" ref="CY68:CY131" si="12">CX68/CI68*100</f>
        <v>2.1628065395095368</v>
      </c>
    </row>
    <row r="69" spans="1:103" ht="15" outlineLevel="2">
      <c r="A69" s="87">
        <v>264</v>
      </c>
      <c r="B69" s="78" t="s">
        <v>127</v>
      </c>
      <c r="C69" s="79" t="s">
        <v>129</v>
      </c>
      <c r="D69" s="80">
        <v>2348</v>
      </c>
      <c r="E69" s="81">
        <v>2323</v>
      </c>
      <c r="F69" s="81">
        <v>2312</v>
      </c>
      <c r="G69" s="81">
        <v>2298</v>
      </c>
      <c r="H69" s="81">
        <v>2280</v>
      </c>
      <c r="I69" s="81">
        <v>2306</v>
      </c>
      <c r="J69" s="81">
        <v>2239</v>
      </c>
      <c r="K69" s="81">
        <v>2301</v>
      </c>
      <c r="L69" s="81">
        <v>2197</v>
      </c>
      <c r="M69" s="81">
        <v>2198</v>
      </c>
      <c r="N69" s="81">
        <v>2186</v>
      </c>
      <c r="O69" s="82">
        <v>2196</v>
      </c>
      <c r="P69" s="80">
        <v>2184</v>
      </c>
      <c r="Q69" s="81">
        <v>2193</v>
      </c>
      <c r="R69" s="83">
        <v>2206</v>
      </c>
      <c r="S69" s="81">
        <v>2193</v>
      </c>
      <c r="T69" s="81">
        <v>2188</v>
      </c>
      <c r="U69" s="81">
        <v>2182</v>
      </c>
      <c r="V69" s="81">
        <v>2180</v>
      </c>
      <c r="W69" s="81">
        <v>2185</v>
      </c>
      <c r="X69" s="81">
        <v>2216</v>
      </c>
      <c r="Y69" s="81">
        <v>2271</v>
      </c>
      <c r="Z69" s="81">
        <v>2302</v>
      </c>
      <c r="AA69" s="82">
        <v>2306</v>
      </c>
      <c r="AB69" s="80">
        <v>2344</v>
      </c>
      <c r="AC69" s="81">
        <v>2369</v>
      </c>
      <c r="AD69" s="81">
        <v>2391</v>
      </c>
      <c r="AE69" s="81">
        <v>2395</v>
      </c>
      <c r="AF69" s="81">
        <v>2397</v>
      </c>
      <c r="AG69" s="81">
        <v>2417</v>
      </c>
      <c r="AH69" s="81">
        <v>2402</v>
      </c>
      <c r="AI69" s="81">
        <v>2383</v>
      </c>
      <c r="AJ69" s="81">
        <v>2387</v>
      </c>
      <c r="AK69" s="81">
        <v>2394</v>
      </c>
      <c r="AL69" s="81">
        <v>2410</v>
      </c>
      <c r="AM69" s="82">
        <v>2459</v>
      </c>
      <c r="AN69" s="80">
        <v>2490</v>
      </c>
      <c r="AO69" s="81">
        <v>2490</v>
      </c>
      <c r="AP69" s="81">
        <v>2515</v>
      </c>
      <c r="AQ69" s="81">
        <v>2514</v>
      </c>
      <c r="AR69" s="81">
        <v>2564</v>
      </c>
      <c r="AS69" s="81">
        <v>2563</v>
      </c>
      <c r="AT69" s="81">
        <v>2593</v>
      </c>
      <c r="AU69" s="81">
        <v>2611</v>
      </c>
      <c r="AV69" s="81">
        <v>2583</v>
      </c>
      <c r="AW69" s="81">
        <v>2575</v>
      </c>
      <c r="AX69" s="81">
        <v>2606</v>
      </c>
      <c r="AY69" s="82">
        <v>2624</v>
      </c>
      <c r="AZ69" s="80">
        <v>2669</v>
      </c>
      <c r="BA69" s="81">
        <v>2697</v>
      </c>
      <c r="BB69" s="81">
        <v>2683</v>
      </c>
      <c r="BC69" s="81">
        <v>2669</v>
      </c>
      <c r="BD69" s="81">
        <v>2674</v>
      </c>
      <c r="BE69" s="81">
        <v>2672</v>
      </c>
      <c r="BF69" s="81">
        <v>2679</v>
      </c>
      <c r="BG69" s="81">
        <v>2638</v>
      </c>
      <c r="BH69" s="81">
        <v>2650</v>
      </c>
      <c r="BI69" s="81">
        <v>2639</v>
      </c>
      <c r="BJ69" s="81">
        <v>2657</v>
      </c>
      <c r="BK69" s="84">
        <v>2677</v>
      </c>
      <c r="BL69" s="80">
        <v>2683</v>
      </c>
      <c r="BM69" s="231">
        <v>2709</v>
      </c>
      <c r="BN69" s="231">
        <v>2708</v>
      </c>
      <c r="BO69" s="231">
        <v>2731</v>
      </c>
      <c r="BP69" s="231">
        <v>2732</v>
      </c>
      <c r="BQ69" s="231">
        <v>2707</v>
      </c>
      <c r="BR69" s="231">
        <v>2647</v>
      </c>
      <c r="BS69" s="231">
        <v>2611</v>
      </c>
      <c r="BT69" s="231">
        <v>2613</v>
      </c>
      <c r="BU69" s="231">
        <v>2607</v>
      </c>
      <c r="BV69" s="231">
        <v>2612</v>
      </c>
      <c r="BW69" s="84">
        <v>2631</v>
      </c>
      <c r="BX69" s="80">
        <v>2664</v>
      </c>
      <c r="BY69" s="231">
        <v>2667</v>
      </c>
      <c r="BZ69" s="231">
        <v>2596</v>
      </c>
      <c r="CA69" s="231">
        <v>2575</v>
      </c>
      <c r="CB69" s="231">
        <v>2569</v>
      </c>
      <c r="CC69" s="231">
        <v>2515</v>
      </c>
      <c r="CD69" s="231">
        <v>2486</v>
      </c>
      <c r="CE69" s="231">
        <v>2468</v>
      </c>
      <c r="CF69" s="231">
        <v>2438</v>
      </c>
      <c r="CG69" s="81">
        <v>2445</v>
      </c>
      <c r="CH69" s="81">
        <v>2444</v>
      </c>
      <c r="CI69" s="82">
        <v>2452</v>
      </c>
      <c r="CJ69" s="82">
        <v>2426</v>
      </c>
      <c r="CK69" s="82">
        <v>2442</v>
      </c>
      <c r="CL69" s="82">
        <v>2439</v>
      </c>
      <c r="CM69" s="82">
        <v>2416</v>
      </c>
      <c r="CN69" s="82">
        <v>2424</v>
      </c>
      <c r="CO69" s="82">
        <v>2443</v>
      </c>
      <c r="CP69" s="82">
        <v>2493</v>
      </c>
      <c r="CQ69" s="82">
        <v>2430</v>
      </c>
      <c r="CR69" s="82">
        <v>2472</v>
      </c>
      <c r="CS69" s="82">
        <v>2502</v>
      </c>
      <c r="CT69" s="82">
        <v>2494</v>
      </c>
      <c r="CU69" s="82">
        <f>'1.COBERTURA  DANE'!D69</f>
        <v>2523</v>
      </c>
      <c r="CV69" s="195">
        <f t="shared" ref="CV69:CV132" si="13">CU69-CT69</f>
        <v>29</v>
      </c>
      <c r="CW69" s="162">
        <f t="shared" ref="CW69:CW132" si="14">(CV69/CT69)*100</f>
        <v>1.1627906976744187</v>
      </c>
      <c r="CX69" s="195">
        <f t="shared" si="11"/>
        <v>71</v>
      </c>
      <c r="CY69" s="162">
        <f t="shared" si="12"/>
        <v>2.8955954323001629</v>
      </c>
    </row>
    <row r="70" spans="1:103" ht="15" outlineLevel="2">
      <c r="A70" s="87">
        <v>310</v>
      </c>
      <c r="B70" s="78" t="s">
        <v>127</v>
      </c>
      <c r="C70" s="79" t="s">
        <v>228</v>
      </c>
      <c r="D70" s="80">
        <v>5090</v>
      </c>
      <c r="E70" s="81">
        <v>5213</v>
      </c>
      <c r="F70" s="81">
        <v>5144</v>
      </c>
      <c r="G70" s="81">
        <v>5251</v>
      </c>
      <c r="H70" s="81">
        <v>5228</v>
      </c>
      <c r="I70" s="81">
        <v>5227</v>
      </c>
      <c r="J70" s="81">
        <v>5166</v>
      </c>
      <c r="K70" s="81">
        <v>5212</v>
      </c>
      <c r="L70" s="81">
        <v>5229</v>
      </c>
      <c r="M70" s="81">
        <v>5184</v>
      </c>
      <c r="N70" s="81">
        <v>5141</v>
      </c>
      <c r="O70" s="82">
        <v>5189</v>
      </c>
      <c r="P70" s="80">
        <v>5156</v>
      </c>
      <c r="Q70" s="81">
        <v>5209</v>
      </c>
      <c r="R70" s="83">
        <v>5254</v>
      </c>
      <c r="S70" s="81">
        <v>5411</v>
      </c>
      <c r="T70" s="81">
        <v>5465</v>
      </c>
      <c r="U70" s="81">
        <v>5464</v>
      </c>
      <c r="V70" s="81">
        <v>5530</v>
      </c>
      <c r="W70" s="81">
        <v>5493</v>
      </c>
      <c r="X70" s="81">
        <v>5413</v>
      </c>
      <c r="Y70" s="81">
        <v>5398</v>
      </c>
      <c r="Z70" s="81">
        <v>5404</v>
      </c>
      <c r="AA70" s="82">
        <v>5307</v>
      </c>
      <c r="AB70" s="80">
        <v>5357</v>
      </c>
      <c r="AC70" s="81">
        <v>5436</v>
      </c>
      <c r="AD70" s="81">
        <v>5408</v>
      </c>
      <c r="AE70" s="81">
        <v>5403</v>
      </c>
      <c r="AF70" s="81">
        <v>5346</v>
      </c>
      <c r="AG70" s="81">
        <v>5152</v>
      </c>
      <c r="AH70" s="81">
        <v>5103</v>
      </c>
      <c r="AI70" s="81">
        <v>5110</v>
      </c>
      <c r="AJ70" s="81">
        <v>5126</v>
      </c>
      <c r="AK70" s="81">
        <v>5163</v>
      </c>
      <c r="AL70" s="81">
        <v>5155</v>
      </c>
      <c r="AM70" s="82">
        <v>5274</v>
      </c>
      <c r="AN70" s="80">
        <v>5256</v>
      </c>
      <c r="AO70" s="81">
        <v>5203</v>
      </c>
      <c r="AP70" s="81">
        <v>5150</v>
      </c>
      <c r="AQ70" s="81">
        <v>5141</v>
      </c>
      <c r="AR70" s="81">
        <v>5242</v>
      </c>
      <c r="AS70" s="81">
        <v>5190</v>
      </c>
      <c r="AT70" s="81">
        <v>5186</v>
      </c>
      <c r="AU70" s="81">
        <v>5366</v>
      </c>
      <c r="AV70" s="81">
        <v>5301</v>
      </c>
      <c r="AW70" s="81">
        <v>5336</v>
      </c>
      <c r="AX70" s="81">
        <v>5287</v>
      </c>
      <c r="AY70" s="82">
        <v>5245</v>
      </c>
      <c r="AZ70" s="80">
        <v>5284</v>
      </c>
      <c r="BA70" s="81">
        <v>5364</v>
      </c>
      <c r="BB70" s="81">
        <v>5302</v>
      </c>
      <c r="BC70" s="81">
        <v>5343</v>
      </c>
      <c r="BD70" s="81">
        <v>5331</v>
      </c>
      <c r="BE70" s="81">
        <v>5271</v>
      </c>
      <c r="BF70" s="81">
        <v>5277</v>
      </c>
      <c r="BG70" s="81">
        <v>5183</v>
      </c>
      <c r="BH70" s="81">
        <v>5232</v>
      </c>
      <c r="BI70" s="81">
        <v>5132</v>
      </c>
      <c r="BJ70" s="81">
        <v>5174</v>
      </c>
      <c r="BK70" s="84">
        <v>5218</v>
      </c>
      <c r="BL70" s="80">
        <v>5219</v>
      </c>
      <c r="BM70" s="231">
        <v>5268</v>
      </c>
      <c r="BN70" s="231">
        <v>5216</v>
      </c>
      <c r="BO70" s="231">
        <v>5195</v>
      </c>
      <c r="BP70" s="231">
        <v>5207</v>
      </c>
      <c r="BQ70" s="231">
        <v>5167</v>
      </c>
      <c r="BR70" s="231">
        <v>4965</v>
      </c>
      <c r="BS70" s="231">
        <v>4908</v>
      </c>
      <c r="BT70" s="231">
        <v>4846</v>
      </c>
      <c r="BU70" s="231">
        <v>4863</v>
      </c>
      <c r="BV70" s="231">
        <v>4881</v>
      </c>
      <c r="BW70" s="84">
        <v>4915</v>
      </c>
      <c r="BX70" s="80">
        <v>4958</v>
      </c>
      <c r="BY70" s="231">
        <v>4913</v>
      </c>
      <c r="BZ70" s="231">
        <v>4894</v>
      </c>
      <c r="CA70" s="231">
        <v>4831</v>
      </c>
      <c r="CB70" s="231">
        <v>4834</v>
      </c>
      <c r="CC70" s="231">
        <v>4772</v>
      </c>
      <c r="CD70" s="231">
        <v>4761</v>
      </c>
      <c r="CE70" s="231">
        <v>4759</v>
      </c>
      <c r="CF70" s="231">
        <v>4740</v>
      </c>
      <c r="CG70" s="81">
        <v>4712</v>
      </c>
      <c r="CH70" s="81">
        <v>4718</v>
      </c>
      <c r="CI70" s="82">
        <v>4702</v>
      </c>
      <c r="CJ70" s="82">
        <v>4693</v>
      </c>
      <c r="CK70" s="82">
        <v>4697</v>
      </c>
      <c r="CL70" s="82">
        <v>4655</v>
      </c>
      <c r="CM70" s="82">
        <v>4677</v>
      </c>
      <c r="CN70" s="82">
        <v>4740</v>
      </c>
      <c r="CO70" s="82">
        <v>4760</v>
      </c>
      <c r="CP70" s="82">
        <v>4870</v>
      </c>
      <c r="CQ70" s="82">
        <v>4899</v>
      </c>
      <c r="CR70" s="82">
        <v>4901</v>
      </c>
      <c r="CS70" s="82">
        <v>4944</v>
      </c>
      <c r="CT70" s="82">
        <v>4984</v>
      </c>
      <c r="CU70" s="82">
        <f>'1.COBERTURA  DANE'!D70</f>
        <v>5019</v>
      </c>
      <c r="CV70" s="195">
        <f t="shared" si="13"/>
        <v>35</v>
      </c>
      <c r="CW70" s="162">
        <f t="shared" si="14"/>
        <v>0.70224719101123589</v>
      </c>
      <c r="CX70" s="195">
        <f t="shared" si="11"/>
        <v>317</v>
      </c>
      <c r="CY70" s="162">
        <f t="shared" si="12"/>
        <v>6.74181199489579</v>
      </c>
    </row>
    <row r="71" spans="1:103" ht="15" outlineLevel="2">
      <c r="A71" s="87">
        <v>315</v>
      </c>
      <c r="B71" s="78" t="s">
        <v>127</v>
      </c>
      <c r="C71" s="79" t="s">
        <v>44</v>
      </c>
      <c r="D71" s="80">
        <v>4173</v>
      </c>
      <c r="E71" s="81">
        <v>4181</v>
      </c>
      <c r="F71" s="81">
        <v>4185</v>
      </c>
      <c r="G71" s="81">
        <v>4135</v>
      </c>
      <c r="H71" s="81">
        <v>4123</v>
      </c>
      <c r="I71" s="81">
        <v>4163</v>
      </c>
      <c r="J71" s="81">
        <v>3851</v>
      </c>
      <c r="K71" s="81">
        <v>4145</v>
      </c>
      <c r="L71" s="81">
        <v>3919</v>
      </c>
      <c r="M71" s="81">
        <v>3951</v>
      </c>
      <c r="N71" s="81">
        <v>3971</v>
      </c>
      <c r="O71" s="82">
        <v>4039</v>
      </c>
      <c r="P71" s="80">
        <v>4155</v>
      </c>
      <c r="Q71" s="81">
        <v>4151</v>
      </c>
      <c r="R71" s="83">
        <v>4249</v>
      </c>
      <c r="S71" s="81">
        <v>4009</v>
      </c>
      <c r="T71" s="81">
        <v>4271</v>
      </c>
      <c r="U71" s="81">
        <v>4256</v>
      </c>
      <c r="V71" s="81">
        <v>4273</v>
      </c>
      <c r="W71" s="81">
        <v>4250</v>
      </c>
      <c r="X71" s="81">
        <v>4289</v>
      </c>
      <c r="Y71" s="81">
        <v>4331</v>
      </c>
      <c r="Z71" s="81">
        <v>4316</v>
      </c>
      <c r="AA71" s="82">
        <v>4245</v>
      </c>
      <c r="AB71" s="80">
        <v>4353</v>
      </c>
      <c r="AC71" s="81">
        <v>4379</v>
      </c>
      <c r="AD71" s="81">
        <v>4344</v>
      </c>
      <c r="AE71" s="81">
        <v>4262</v>
      </c>
      <c r="AF71" s="81">
        <v>4305</v>
      </c>
      <c r="AG71" s="81">
        <v>4246</v>
      </c>
      <c r="AH71" s="81">
        <v>4202</v>
      </c>
      <c r="AI71" s="81">
        <v>4156</v>
      </c>
      <c r="AJ71" s="81">
        <v>4161</v>
      </c>
      <c r="AK71" s="81">
        <v>4280</v>
      </c>
      <c r="AL71" s="81">
        <v>4272</v>
      </c>
      <c r="AM71" s="82">
        <v>4290</v>
      </c>
      <c r="AN71" s="80">
        <v>4277</v>
      </c>
      <c r="AO71" s="81">
        <v>4259</v>
      </c>
      <c r="AP71" s="81">
        <v>4240</v>
      </c>
      <c r="AQ71" s="81">
        <v>4203</v>
      </c>
      <c r="AR71" s="81">
        <v>4279</v>
      </c>
      <c r="AS71" s="81">
        <v>4275</v>
      </c>
      <c r="AT71" s="81">
        <v>4280</v>
      </c>
      <c r="AU71" s="81">
        <v>4303</v>
      </c>
      <c r="AV71" s="81">
        <v>4246</v>
      </c>
      <c r="AW71" s="81">
        <v>4229</v>
      </c>
      <c r="AX71" s="81">
        <v>4210</v>
      </c>
      <c r="AY71" s="82">
        <v>4211</v>
      </c>
      <c r="AZ71" s="80">
        <v>4223</v>
      </c>
      <c r="BA71" s="81">
        <v>4278</v>
      </c>
      <c r="BB71" s="81">
        <v>4273</v>
      </c>
      <c r="BC71" s="81">
        <v>4281</v>
      </c>
      <c r="BD71" s="81">
        <v>4291</v>
      </c>
      <c r="BE71" s="81">
        <v>4226</v>
      </c>
      <c r="BF71" s="81">
        <v>4213</v>
      </c>
      <c r="BG71" s="81">
        <v>4165</v>
      </c>
      <c r="BH71" s="81">
        <v>4170</v>
      </c>
      <c r="BI71" s="81">
        <v>4137</v>
      </c>
      <c r="BJ71" s="81">
        <v>4162</v>
      </c>
      <c r="BK71" s="84">
        <v>4217</v>
      </c>
      <c r="BL71" s="80">
        <v>4210</v>
      </c>
      <c r="BM71" s="231">
        <v>4214</v>
      </c>
      <c r="BN71" s="231">
        <v>4208</v>
      </c>
      <c r="BO71" s="231">
        <v>4194</v>
      </c>
      <c r="BP71" s="231">
        <v>4208</v>
      </c>
      <c r="BQ71" s="231">
        <v>4183</v>
      </c>
      <c r="BR71" s="231">
        <v>3993</v>
      </c>
      <c r="BS71" s="231">
        <v>3955</v>
      </c>
      <c r="BT71" s="231">
        <v>3935</v>
      </c>
      <c r="BU71" s="231">
        <v>3954</v>
      </c>
      <c r="BV71" s="231">
        <v>3983</v>
      </c>
      <c r="BW71" s="84">
        <v>3998</v>
      </c>
      <c r="BX71" s="80">
        <v>3997</v>
      </c>
      <c r="BY71" s="231">
        <v>3950</v>
      </c>
      <c r="BZ71" s="231">
        <v>3935</v>
      </c>
      <c r="CA71" s="231">
        <v>3867</v>
      </c>
      <c r="CB71" s="231">
        <v>3820</v>
      </c>
      <c r="CC71" s="231">
        <v>3785</v>
      </c>
      <c r="CD71" s="231">
        <v>3768</v>
      </c>
      <c r="CE71" s="231">
        <v>3790</v>
      </c>
      <c r="CF71" s="231">
        <v>3785</v>
      </c>
      <c r="CG71" s="81">
        <v>3745</v>
      </c>
      <c r="CH71" s="81">
        <v>3734</v>
      </c>
      <c r="CI71" s="82">
        <v>3724</v>
      </c>
      <c r="CJ71" s="82">
        <v>3736</v>
      </c>
      <c r="CK71" s="82">
        <v>3774</v>
      </c>
      <c r="CL71" s="82">
        <v>3777</v>
      </c>
      <c r="CM71" s="82">
        <v>3783</v>
      </c>
      <c r="CN71" s="82">
        <v>3803</v>
      </c>
      <c r="CO71" s="82">
        <v>3845</v>
      </c>
      <c r="CP71" s="82">
        <v>3886</v>
      </c>
      <c r="CQ71" s="82">
        <v>3906</v>
      </c>
      <c r="CR71" s="82">
        <v>3960</v>
      </c>
      <c r="CS71" s="82">
        <v>3994</v>
      </c>
      <c r="CT71" s="82">
        <v>4032</v>
      </c>
      <c r="CU71" s="82">
        <f>'1.COBERTURA  DANE'!D71</f>
        <v>4046</v>
      </c>
      <c r="CV71" s="195">
        <f t="shared" si="13"/>
        <v>14</v>
      </c>
      <c r="CW71" s="162">
        <f t="shared" si="14"/>
        <v>0.34722222222222221</v>
      </c>
      <c r="CX71" s="195">
        <f t="shared" si="11"/>
        <v>322</v>
      </c>
      <c r="CY71" s="162">
        <f t="shared" si="12"/>
        <v>8.6466165413533833</v>
      </c>
    </row>
    <row r="72" spans="1:103" ht="15" outlineLevel="2">
      <c r="A72" s="87">
        <v>361</v>
      </c>
      <c r="B72" s="78" t="s">
        <v>127</v>
      </c>
      <c r="C72" s="79" t="s">
        <v>46</v>
      </c>
      <c r="D72" s="80">
        <v>21291</v>
      </c>
      <c r="E72" s="81">
        <v>21384</v>
      </c>
      <c r="F72" s="81">
        <v>21334</v>
      </c>
      <c r="G72" s="81">
        <v>20448</v>
      </c>
      <c r="H72" s="81">
        <v>20515</v>
      </c>
      <c r="I72" s="81">
        <v>20905</v>
      </c>
      <c r="J72" s="81">
        <v>20456</v>
      </c>
      <c r="K72" s="81">
        <v>20536</v>
      </c>
      <c r="L72" s="81">
        <v>20394</v>
      </c>
      <c r="M72" s="81">
        <v>20566</v>
      </c>
      <c r="N72" s="81">
        <v>20564</v>
      </c>
      <c r="O72" s="82">
        <v>20735</v>
      </c>
      <c r="P72" s="80">
        <v>20788</v>
      </c>
      <c r="Q72" s="81">
        <v>20915</v>
      </c>
      <c r="R72" s="83">
        <v>20949</v>
      </c>
      <c r="S72" s="81">
        <v>21195</v>
      </c>
      <c r="T72" s="81">
        <v>21280</v>
      </c>
      <c r="U72" s="81">
        <v>21424</v>
      </c>
      <c r="V72" s="81">
        <v>21440</v>
      </c>
      <c r="W72" s="81">
        <v>21430</v>
      </c>
      <c r="X72" s="81">
        <v>21516</v>
      </c>
      <c r="Y72" s="81">
        <v>21552</v>
      </c>
      <c r="Z72" s="81">
        <v>21578</v>
      </c>
      <c r="AA72" s="82">
        <v>21458</v>
      </c>
      <c r="AB72" s="80">
        <v>21504</v>
      </c>
      <c r="AC72" s="81">
        <v>21553</v>
      </c>
      <c r="AD72" s="81">
        <v>21496</v>
      </c>
      <c r="AE72" s="81">
        <v>21444</v>
      </c>
      <c r="AF72" s="81">
        <v>21444</v>
      </c>
      <c r="AG72" s="81">
        <v>21205</v>
      </c>
      <c r="AH72" s="81">
        <v>21121</v>
      </c>
      <c r="AI72" s="81">
        <v>20981</v>
      </c>
      <c r="AJ72" s="81">
        <v>20902</v>
      </c>
      <c r="AK72" s="81">
        <v>20954</v>
      </c>
      <c r="AL72" s="81">
        <v>20902</v>
      </c>
      <c r="AM72" s="82">
        <v>21025</v>
      </c>
      <c r="AN72" s="80">
        <v>20970</v>
      </c>
      <c r="AO72" s="81">
        <v>20901</v>
      </c>
      <c r="AP72" s="81">
        <v>20799</v>
      </c>
      <c r="AQ72" s="81">
        <v>20690</v>
      </c>
      <c r="AR72" s="81">
        <v>20845</v>
      </c>
      <c r="AS72" s="81">
        <v>20588</v>
      </c>
      <c r="AT72" s="81">
        <v>20544</v>
      </c>
      <c r="AU72" s="81">
        <v>20428</v>
      </c>
      <c r="AV72" s="81">
        <v>20270</v>
      </c>
      <c r="AW72" s="81">
        <v>20359</v>
      </c>
      <c r="AX72" s="81">
        <v>20357</v>
      </c>
      <c r="AY72" s="82">
        <v>20423</v>
      </c>
      <c r="AZ72" s="80">
        <v>20452</v>
      </c>
      <c r="BA72" s="81">
        <v>20423</v>
      </c>
      <c r="BB72" s="81">
        <v>20328</v>
      </c>
      <c r="BC72" s="81">
        <v>20247</v>
      </c>
      <c r="BD72" s="81">
        <v>20199</v>
      </c>
      <c r="BE72" s="81">
        <v>20057</v>
      </c>
      <c r="BF72" s="81">
        <v>19926</v>
      </c>
      <c r="BG72" s="81">
        <v>19782</v>
      </c>
      <c r="BH72" s="81">
        <v>19801</v>
      </c>
      <c r="BI72" s="81">
        <v>19639</v>
      </c>
      <c r="BJ72" s="81">
        <v>19683</v>
      </c>
      <c r="BK72" s="84">
        <v>19733</v>
      </c>
      <c r="BL72" s="80">
        <v>19762</v>
      </c>
      <c r="BM72" s="231">
        <v>19813</v>
      </c>
      <c r="BN72" s="231">
        <v>19801</v>
      </c>
      <c r="BO72" s="231">
        <v>19806</v>
      </c>
      <c r="BP72" s="231">
        <v>19790</v>
      </c>
      <c r="BQ72" s="231">
        <v>19718</v>
      </c>
      <c r="BR72" s="231">
        <v>19395</v>
      </c>
      <c r="BS72" s="231">
        <v>19292</v>
      </c>
      <c r="BT72" s="231">
        <v>19230</v>
      </c>
      <c r="BU72" s="231">
        <v>19208</v>
      </c>
      <c r="BV72" s="231">
        <v>19264</v>
      </c>
      <c r="BW72" s="84">
        <v>19289</v>
      </c>
      <c r="BX72" s="80">
        <v>19296</v>
      </c>
      <c r="BY72" s="231">
        <v>19218</v>
      </c>
      <c r="BZ72" s="231">
        <v>19181</v>
      </c>
      <c r="CA72" s="231">
        <v>18985</v>
      </c>
      <c r="CB72" s="231">
        <v>18910</v>
      </c>
      <c r="CC72" s="231">
        <v>18852</v>
      </c>
      <c r="CD72" s="231">
        <v>18826</v>
      </c>
      <c r="CE72" s="231">
        <v>18831</v>
      </c>
      <c r="CF72" s="231">
        <v>18802</v>
      </c>
      <c r="CG72" s="81">
        <v>18766</v>
      </c>
      <c r="CH72" s="81">
        <v>18713</v>
      </c>
      <c r="CI72" s="82">
        <v>18763</v>
      </c>
      <c r="CJ72" s="82">
        <v>18739</v>
      </c>
      <c r="CK72" s="82">
        <v>18804</v>
      </c>
      <c r="CL72" s="82">
        <v>18747</v>
      </c>
      <c r="CM72" s="82">
        <v>18769</v>
      </c>
      <c r="CN72" s="82">
        <v>18798</v>
      </c>
      <c r="CO72" s="82">
        <v>18916</v>
      </c>
      <c r="CP72" s="82">
        <v>19137</v>
      </c>
      <c r="CQ72" s="82">
        <v>19189</v>
      </c>
      <c r="CR72" s="82">
        <v>19210</v>
      </c>
      <c r="CS72" s="82">
        <v>19214</v>
      </c>
      <c r="CT72" s="82">
        <v>19290</v>
      </c>
      <c r="CU72" s="82">
        <f>'1.COBERTURA  DANE'!D72</f>
        <v>19418</v>
      </c>
      <c r="CV72" s="195">
        <f t="shared" si="13"/>
        <v>128</v>
      </c>
      <c r="CW72" s="162">
        <f t="shared" si="14"/>
        <v>0.66355624675997926</v>
      </c>
      <c r="CX72" s="195">
        <f t="shared" si="11"/>
        <v>655</v>
      </c>
      <c r="CY72" s="162">
        <f t="shared" si="12"/>
        <v>3.4909129670095398</v>
      </c>
    </row>
    <row r="73" spans="1:103" ht="15" outlineLevel="2">
      <c r="A73" s="87">
        <v>647</v>
      </c>
      <c r="B73" s="78" t="s">
        <v>127</v>
      </c>
      <c r="C73" s="79" t="s">
        <v>54</v>
      </c>
      <c r="D73" s="80">
        <v>5427</v>
      </c>
      <c r="E73" s="81">
        <v>5418</v>
      </c>
      <c r="F73" s="81">
        <v>5307</v>
      </c>
      <c r="G73" s="81">
        <v>5264</v>
      </c>
      <c r="H73" s="81">
        <v>5229</v>
      </c>
      <c r="I73" s="81">
        <v>5297</v>
      </c>
      <c r="J73" s="81">
        <v>5119</v>
      </c>
      <c r="K73" s="81">
        <v>5288</v>
      </c>
      <c r="L73" s="81">
        <v>5088</v>
      </c>
      <c r="M73" s="81">
        <v>5083</v>
      </c>
      <c r="N73" s="81">
        <v>5121</v>
      </c>
      <c r="O73" s="82">
        <v>5189</v>
      </c>
      <c r="P73" s="80">
        <v>5152</v>
      </c>
      <c r="Q73" s="81">
        <v>5124</v>
      </c>
      <c r="R73" s="83">
        <v>5070</v>
      </c>
      <c r="S73" s="81">
        <v>4485</v>
      </c>
      <c r="T73" s="81">
        <v>4984</v>
      </c>
      <c r="U73" s="81">
        <v>4961</v>
      </c>
      <c r="V73" s="81">
        <v>4920</v>
      </c>
      <c r="W73" s="81">
        <v>4888</v>
      </c>
      <c r="X73" s="81">
        <v>4963</v>
      </c>
      <c r="Y73" s="81">
        <v>4970</v>
      </c>
      <c r="Z73" s="81">
        <v>4950</v>
      </c>
      <c r="AA73" s="82">
        <v>4923</v>
      </c>
      <c r="AB73" s="80">
        <v>4893</v>
      </c>
      <c r="AC73" s="81">
        <v>4937</v>
      </c>
      <c r="AD73" s="81">
        <v>4898</v>
      </c>
      <c r="AE73" s="81">
        <v>4854</v>
      </c>
      <c r="AF73" s="81">
        <v>4953</v>
      </c>
      <c r="AG73" s="81">
        <v>4885</v>
      </c>
      <c r="AH73" s="81">
        <v>4867</v>
      </c>
      <c r="AI73" s="81">
        <v>4913</v>
      </c>
      <c r="AJ73" s="81">
        <v>4877</v>
      </c>
      <c r="AK73" s="81">
        <v>4935</v>
      </c>
      <c r="AL73" s="81">
        <v>4931</v>
      </c>
      <c r="AM73" s="82">
        <v>4968</v>
      </c>
      <c r="AN73" s="80">
        <v>4947</v>
      </c>
      <c r="AO73" s="81">
        <v>4943</v>
      </c>
      <c r="AP73" s="81">
        <v>4937</v>
      </c>
      <c r="AQ73" s="81">
        <v>4854</v>
      </c>
      <c r="AR73" s="81">
        <v>4832</v>
      </c>
      <c r="AS73" s="81">
        <v>4786</v>
      </c>
      <c r="AT73" s="81">
        <v>4758</v>
      </c>
      <c r="AU73" s="81">
        <v>4773</v>
      </c>
      <c r="AV73" s="81">
        <v>4806</v>
      </c>
      <c r="AW73" s="81">
        <v>4811</v>
      </c>
      <c r="AX73" s="81">
        <v>4840</v>
      </c>
      <c r="AY73" s="82">
        <v>4851</v>
      </c>
      <c r="AZ73" s="80">
        <v>4843</v>
      </c>
      <c r="BA73" s="81">
        <v>4839</v>
      </c>
      <c r="BB73" s="81">
        <v>4799</v>
      </c>
      <c r="BC73" s="81">
        <v>4803</v>
      </c>
      <c r="BD73" s="81">
        <v>4828</v>
      </c>
      <c r="BE73" s="81">
        <v>4786</v>
      </c>
      <c r="BF73" s="81">
        <v>4744</v>
      </c>
      <c r="BG73" s="81">
        <v>4675</v>
      </c>
      <c r="BH73" s="81">
        <v>4706</v>
      </c>
      <c r="BI73" s="81">
        <v>4648</v>
      </c>
      <c r="BJ73" s="81">
        <v>4665</v>
      </c>
      <c r="BK73" s="84">
        <v>4700</v>
      </c>
      <c r="BL73" s="80">
        <v>4725</v>
      </c>
      <c r="BM73" s="231">
        <v>4748</v>
      </c>
      <c r="BN73" s="231">
        <v>4758</v>
      </c>
      <c r="BO73" s="231">
        <v>4764</v>
      </c>
      <c r="BP73" s="231">
        <v>4771</v>
      </c>
      <c r="BQ73" s="231">
        <v>4764</v>
      </c>
      <c r="BR73" s="231">
        <v>4643</v>
      </c>
      <c r="BS73" s="231">
        <v>4610</v>
      </c>
      <c r="BT73" s="231">
        <v>4573</v>
      </c>
      <c r="BU73" s="231">
        <v>4585</v>
      </c>
      <c r="BV73" s="231">
        <v>4577</v>
      </c>
      <c r="BW73" s="84">
        <v>4588</v>
      </c>
      <c r="BX73" s="80">
        <v>4563</v>
      </c>
      <c r="BY73" s="231">
        <v>4461</v>
      </c>
      <c r="BZ73" s="231">
        <v>4448</v>
      </c>
      <c r="CA73" s="231">
        <v>4417</v>
      </c>
      <c r="CB73" s="231">
        <v>4406</v>
      </c>
      <c r="CC73" s="231">
        <v>4456</v>
      </c>
      <c r="CD73" s="231">
        <v>4424</v>
      </c>
      <c r="CE73" s="231">
        <v>4422</v>
      </c>
      <c r="CF73" s="231">
        <v>4394</v>
      </c>
      <c r="CG73" s="81">
        <v>4342</v>
      </c>
      <c r="CH73" s="81">
        <v>4322</v>
      </c>
      <c r="CI73" s="82">
        <v>4326</v>
      </c>
      <c r="CJ73" s="82">
        <v>4344</v>
      </c>
      <c r="CK73" s="82">
        <v>4347</v>
      </c>
      <c r="CL73" s="82">
        <v>4327</v>
      </c>
      <c r="CM73" s="82">
        <v>4333</v>
      </c>
      <c r="CN73" s="82">
        <v>4359</v>
      </c>
      <c r="CO73" s="82">
        <v>4396</v>
      </c>
      <c r="CP73" s="82">
        <v>4417</v>
      </c>
      <c r="CQ73" s="82">
        <v>4416</v>
      </c>
      <c r="CR73" s="82">
        <v>4376</v>
      </c>
      <c r="CS73" s="82">
        <v>4406</v>
      </c>
      <c r="CT73" s="82">
        <v>4406</v>
      </c>
      <c r="CU73" s="82">
        <f>'1.COBERTURA  DANE'!D73</f>
        <v>4450</v>
      </c>
      <c r="CV73" s="195">
        <f t="shared" si="13"/>
        <v>44</v>
      </c>
      <c r="CW73" s="162">
        <f t="shared" si="14"/>
        <v>0.99863822060826146</v>
      </c>
      <c r="CX73" s="195">
        <f t="shared" si="11"/>
        <v>124</v>
      </c>
      <c r="CY73" s="162">
        <f t="shared" si="12"/>
        <v>2.8663892741562647</v>
      </c>
    </row>
    <row r="74" spans="1:103" ht="15" outlineLevel="2">
      <c r="A74" s="87">
        <v>658</v>
      </c>
      <c r="B74" s="78" t="s">
        <v>127</v>
      </c>
      <c r="C74" s="79" t="s">
        <v>93</v>
      </c>
      <c r="D74" s="80">
        <v>1880</v>
      </c>
      <c r="E74" s="81">
        <v>1864</v>
      </c>
      <c r="F74" s="81">
        <v>1841</v>
      </c>
      <c r="G74" s="81">
        <v>1832</v>
      </c>
      <c r="H74" s="81">
        <v>1846</v>
      </c>
      <c r="I74" s="81">
        <v>1867</v>
      </c>
      <c r="J74" s="81">
        <v>1832</v>
      </c>
      <c r="K74" s="81">
        <v>1865</v>
      </c>
      <c r="L74" s="81">
        <v>1831</v>
      </c>
      <c r="M74" s="81">
        <v>1833</v>
      </c>
      <c r="N74" s="81">
        <v>1832</v>
      </c>
      <c r="O74" s="82">
        <v>1860</v>
      </c>
      <c r="P74" s="80">
        <v>1835</v>
      </c>
      <c r="Q74" s="81">
        <v>1786</v>
      </c>
      <c r="R74" s="83">
        <v>1789</v>
      </c>
      <c r="S74" s="81">
        <v>1334</v>
      </c>
      <c r="T74" s="81">
        <v>1986</v>
      </c>
      <c r="U74" s="81">
        <v>2018</v>
      </c>
      <c r="V74" s="81">
        <v>2022</v>
      </c>
      <c r="W74" s="81">
        <v>2007</v>
      </c>
      <c r="X74" s="81">
        <v>2020</v>
      </c>
      <c r="Y74" s="81">
        <v>2086</v>
      </c>
      <c r="Z74" s="81">
        <v>2107</v>
      </c>
      <c r="AA74" s="82">
        <v>2070</v>
      </c>
      <c r="AB74" s="80">
        <v>2072</v>
      </c>
      <c r="AC74" s="81">
        <v>2045</v>
      </c>
      <c r="AD74" s="81">
        <v>2045</v>
      </c>
      <c r="AE74" s="81">
        <v>2057</v>
      </c>
      <c r="AF74" s="81">
        <v>2072</v>
      </c>
      <c r="AG74" s="81">
        <v>2037</v>
      </c>
      <c r="AH74" s="81">
        <v>2050</v>
      </c>
      <c r="AI74" s="81">
        <v>2125</v>
      </c>
      <c r="AJ74" s="81">
        <v>2103</v>
      </c>
      <c r="AK74" s="81">
        <v>2119</v>
      </c>
      <c r="AL74" s="81">
        <v>2084</v>
      </c>
      <c r="AM74" s="82">
        <v>2113</v>
      </c>
      <c r="AN74" s="80">
        <v>2107</v>
      </c>
      <c r="AO74" s="81">
        <v>2175</v>
      </c>
      <c r="AP74" s="81">
        <v>2168</v>
      </c>
      <c r="AQ74" s="81">
        <v>2118</v>
      </c>
      <c r="AR74" s="81">
        <v>2128</v>
      </c>
      <c r="AS74" s="81">
        <v>2113</v>
      </c>
      <c r="AT74" s="81">
        <v>2104</v>
      </c>
      <c r="AU74" s="81">
        <v>2157</v>
      </c>
      <c r="AV74" s="81">
        <v>2131</v>
      </c>
      <c r="AW74" s="81">
        <v>2139</v>
      </c>
      <c r="AX74" s="81">
        <v>2098</v>
      </c>
      <c r="AY74" s="82">
        <v>2117</v>
      </c>
      <c r="AZ74" s="80">
        <v>2125</v>
      </c>
      <c r="BA74" s="81">
        <v>2171</v>
      </c>
      <c r="BB74" s="81">
        <v>2143</v>
      </c>
      <c r="BC74" s="81">
        <v>2148</v>
      </c>
      <c r="BD74" s="81">
        <v>2147</v>
      </c>
      <c r="BE74" s="81">
        <v>2128</v>
      </c>
      <c r="BF74" s="81">
        <v>2121</v>
      </c>
      <c r="BG74" s="81">
        <v>2092</v>
      </c>
      <c r="BH74" s="81">
        <v>2105</v>
      </c>
      <c r="BI74" s="81">
        <v>2071</v>
      </c>
      <c r="BJ74" s="81">
        <v>2087</v>
      </c>
      <c r="BK74" s="84">
        <v>2112</v>
      </c>
      <c r="BL74" s="80">
        <v>2103</v>
      </c>
      <c r="BM74" s="231">
        <v>2120</v>
      </c>
      <c r="BN74" s="231">
        <v>2120</v>
      </c>
      <c r="BO74" s="231">
        <v>2130</v>
      </c>
      <c r="BP74" s="231">
        <v>2126</v>
      </c>
      <c r="BQ74" s="231">
        <v>2128</v>
      </c>
      <c r="BR74" s="231">
        <v>2047</v>
      </c>
      <c r="BS74" s="231">
        <v>2013</v>
      </c>
      <c r="BT74" s="231">
        <v>2004</v>
      </c>
      <c r="BU74" s="231">
        <v>1998</v>
      </c>
      <c r="BV74" s="231">
        <v>1975</v>
      </c>
      <c r="BW74" s="84">
        <v>2004</v>
      </c>
      <c r="BX74" s="80">
        <v>2006</v>
      </c>
      <c r="BY74" s="231">
        <v>1987</v>
      </c>
      <c r="BZ74" s="231">
        <v>1958</v>
      </c>
      <c r="CA74" s="231">
        <v>1920</v>
      </c>
      <c r="CB74" s="231">
        <v>1962</v>
      </c>
      <c r="CC74" s="231">
        <v>1977</v>
      </c>
      <c r="CD74" s="231">
        <v>1969</v>
      </c>
      <c r="CE74" s="231">
        <v>1973</v>
      </c>
      <c r="CF74" s="231">
        <v>1945</v>
      </c>
      <c r="CG74" s="81">
        <v>1955</v>
      </c>
      <c r="CH74" s="81">
        <v>1979</v>
      </c>
      <c r="CI74" s="82">
        <v>1980</v>
      </c>
      <c r="CJ74" s="82">
        <v>1984</v>
      </c>
      <c r="CK74" s="82">
        <v>1957</v>
      </c>
      <c r="CL74" s="82">
        <v>1950</v>
      </c>
      <c r="CM74" s="82">
        <v>1951</v>
      </c>
      <c r="CN74" s="82">
        <v>1956</v>
      </c>
      <c r="CO74" s="82">
        <v>1977</v>
      </c>
      <c r="CP74" s="82">
        <v>2010</v>
      </c>
      <c r="CQ74" s="82">
        <v>2002</v>
      </c>
      <c r="CR74" s="82">
        <v>1969</v>
      </c>
      <c r="CS74" s="82">
        <v>1965</v>
      </c>
      <c r="CT74" s="82">
        <v>1974</v>
      </c>
      <c r="CU74" s="82">
        <f>'1.COBERTURA  DANE'!D74</f>
        <v>1964</v>
      </c>
      <c r="CV74" s="195">
        <f t="shared" si="13"/>
        <v>-10</v>
      </c>
      <c r="CW74" s="162">
        <f t="shared" si="14"/>
        <v>-0.50658561296859173</v>
      </c>
      <c r="CX74" s="195">
        <f t="shared" si="11"/>
        <v>-16</v>
      </c>
      <c r="CY74" s="162">
        <f t="shared" si="12"/>
        <v>-0.80808080808080807</v>
      </c>
    </row>
    <row r="75" spans="1:103" ht="15" outlineLevel="2">
      <c r="A75" s="87">
        <v>664</v>
      </c>
      <c r="B75" s="78" t="s">
        <v>127</v>
      </c>
      <c r="C75" s="79" t="s">
        <v>130</v>
      </c>
      <c r="D75" s="80">
        <v>8857</v>
      </c>
      <c r="E75" s="81">
        <v>8829</v>
      </c>
      <c r="F75" s="81">
        <v>8814</v>
      </c>
      <c r="G75" s="81">
        <v>8945</v>
      </c>
      <c r="H75" s="81">
        <v>8878</v>
      </c>
      <c r="I75" s="81">
        <v>8873</v>
      </c>
      <c r="J75" s="81">
        <v>8654</v>
      </c>
      <c r="K75" s="81">
        <v>8843</v>
      </c>
      <c r="L75" s="81">
        <v>8700</v>
      </c>
      <c r="M75" s="81">
        <v>8684</v>
      </c>
      <c r="N75" s="81">
        <v>8635</v>
      </c>
      <c r="O75" s="82">
        <v>8633</v>
      </c>
      <c r="P75" s="80">
        <v>8520</v>
      </c>
      <c r="Q75" s="81">
        <v>8471</v>
      </c>
      <c r="R75" s="83">
        <v>8557</v>
      </c>
      <c r="S75" s="81">
        <v>8952</v>
      </c>
      <c r="T75" s="81">
        <v>9098</v>
      </c>
      <c r="U75" s="81">
        <v>8848</v>
      </c>
      <c r="V75" s="81">
        <v>8913</v>
      </c>
      <c r="W75" s="81">
        <v>8994</v>
      </c>
      <c r="X75" s="81">
        <v>8974</v>
      </c>
      <c r="Y75" s="81">
        <v>9084</v>
      </c>
      <c r="Z75" s="81">
        <v>9074</v>
      </c>
      <c r="AA75" s="82">
        <v>9028</v>
      </c>
      <c r="AB75" s="80">
        <v>9121</v>
      </c>
      <c r="AC75" s="81">
        <v>9219</v>
      </c>
      <c r="AD75" s="81">
        <v>9238</v>
      </c>
      <c r="AE75" s="81">
        <v>9236</v>
      </c>
      <c r="AF75" s="81">
        <v>9310</v>
      </c>
      <c r="AG75" s="81">
        <v>9186</v>
      </c>
      <c r="AH75" s="81">
        <v>9096</v>
      </c>
      <c r="AI75" s="81">
        <v>9058</v>
      </c>
      <c r="AJ75" s="81">
        <v>9108</v>
      </c>
      <c r="AK75" s="81">
        <v>9267</v>
      </c>
      <c r="AL75" s="81">
        <v>9341</v>
      </c>
      <c r="AM75" s="82">
        <v>9349</v>
      </c>
      <c r="AN75" s="80">
        <v>9299</v>
      </c>
      <c r="AO75" s="81">
        <v>9284</v>
      </c>
      <c r="AP75" s="81">
        <v>9313</v>
      </c>
      <c r="AQ75" s="81">
        <v>9292</v>
      </c>
      <c r="AR75" s="81">
        <v>9501</v>
      </c>
      <c r="AS75" s="81">
        <v>9460</v>
      </c>
      <c r="AT75" s="81">
        <v>9472</v>
      </c>
      <c r="AU75" s="81">
        <v>9528</v>
      </c>
      <c r="AV75" s="81">
        <v>9405</v>
      </c>
      <c r="AW75" s="81">
        <v>9483</v>
      </c>
      <c r="AX75" s="81">
        <v>9481</v>
      </c>
      <c r="AY75" s="82">
        <v>9513</v>
      </c>
      <c r="AZ75" s="80">
        <v>9583</v>
      </c>
      <c r="BA75" s="81">
        <v>9659</v>
      </c>
      <c r="BB75" s="81">
        <v>9616</v>
      </c>
      <c r="BC75" s="81">
        <v>9636</v>
      </c>
      <c r="BD75" s="81">
        <v>9628</v>
      </c>
      <c r="BE75" s="81">
        <v>9604</v>
      </c>
      <c r="BF75" s="81">
        <v>9593</v>
      </c>
      <c r="BG75" s="81">
        <v>9493</v>
      </c>
      <c r="BH75" s="81">
        <v>9564</v>
      </c>
      <c r="BI75" s="81">
        <v>9456</v>
      </c>
      <c r="BJ75" s="81">
        <v>9514</v>
      </c>
      <c r="BK75" s="84">
        <v>9599</v>
      </c>
      <c r="BL75" s="80">
        <v>9634</v>
      </c>
      <c r="BM75" s="231">
        <v>9691</v>
      </c>
      <c r="BN75" s="231">
        <v>9704</v>
      </c>
      <c r="BO75" s="231">
        <v>9745</v>
      </c>
      <c r="BP75" s="231">
        <v>9802</v>
      </c>
      <c r="BQ75" s="231">
        <v>9837</v>
      </c>
      <c r="BR75" s="231">
        <v>9645</v>
      </c>
      <c r="BS75" s="231">
        <v>9565</v>
      </c>
      <c r="BT75" s="231">
        <v>9488</v>
      </c>
      <c r="BU75" s="231">
        <v>9526</v>
      </c>
      <c r="BV75" s="231">
        <v>9628</v>
      </c>
      <c r="BW75" s="84">
        <v>9690</v>
      </c>
      <c r="BX75" s="80">
        <v>9864</v>
      </c>
      <c r="BY75" s="231">
        <v>9810</v>
      </c>
      <c r="BZ75" s="231">
        <v>9615</v>
      </c>
      <c r="CA75" s="231">
        <v>9529</v>
      </c>
      <c r="CB75" s="231">
        <v>9542</v>
      </c>
      <c r="CC75" s="231">
        <v>9411</v>
      </c>
      <c r="CD75" s="231">
        <v>9315</v>
      </c>
      <c r="CE75" s="231">
        <v>9293</v>
      </c>
      <c r="CF75" s="231">
        <v>9168</v>
      </c>
      <c r="CG75" s="81">
        <v>9124</v>
      </c>
      <c r="CH75" s="81">
        <v>9086</v>
      </c>
      <c r="CI75" s="82">
        <v>9009</v>
      </c>
      <c r="CJ75" s="82">
        <v>8950</v>
      </c>
      <c r="CK75" s="82">
        <v>8973</v>
      </c>
      <c r="CL75" s="82">
        <v>8937</v>
      </c>
      <c r="CM75" s="82">
        <v>8962</v>
      </c>
      <c r="CN75" s="82">
        <v>9001</v>
      </c>
      <c r="CO75" s="82">
        <v>9092</v>
      </c>
      <c r="CP75" s="82">
        <v>9243</v>
      </c>
      <c r="CQ75" s="82">
        <v>9238</v>
      </c>
      <c r="CR75" s="82">
        <v>9173</v>
      </c>
      <c r="CS75" s="82">
        <v>9218</v>
      </c>
      <c r="CT75" s="82">
        <v>9313</v>
      </c>
      <c r="CU75" s="82">
        <f>'1.COBERTURA  DANE'!D75</f>
        <v>9425</v>
      </c>
      <c r="CV75" s="195">
        <f t="shared" si="13"/>
        <v>112</v>
      </c>
      <c r="CW75" s="162">
        <f t="shared" si="14"/>
        <v>1.2026199935573929</v>
      </c>
      <c r="CX75" s="195">
        <f t="shared" si="11"/>
        <v>416</v>
      </c>
      <c r="CY75" s="162">
        <f t="shared" si="12"/>
        <v>4.6176046176046173</v>
      </c>
    </row>
    <row r="76" spans="1:103" ht="15" outlineLevel="2">
      <c r="A76" s="87">
        <v>686</v>
      </c>
      <c r="B76" s="78" t="s">
        <v>127</v>
      </c>
      <c r="C76" s="79" t="s">
        <v>131</v>
      </c>
      <c r="D76" s="80">
        <v>15866</v>
      </c>
      <c r="E76" s="81">
        <v>15824</v>
      </c>
      <c r="F76" s="81">
        <v>15784</v>
      </c>
      <c r="G76" s="81">
        <v>15781</v>
      </c>
      <c r="H76" s="81">
        <v>15631</v>
      </c>
      <c r="I76" s="81">
        <v>15613</v>
      </c>
      <c r="J76" s="81">
        <v>15161</v>
      </c>
      <c r="K76" s="81">
        <v>15576</v>
      </c>
      <c r="L76" s="81">
        <v>15155</v>
      </c>
      <c r="M76" s="81">
        <v>15118</v>
      </c>
      <c r="N76" s="81">
        <v>15118</v>
      </c>
      <c r="O76" s="82">
        <v>15238</v>
      </c>
      <c r="P76" s="80">
        <v>15335</v>
      </c>
      <c r="Q76" s="81">
        <v>15348</v>
      </c>
      <c r="R76" s="83">
        <v>15570</v>
      </c>
      <c r="S76" s="81">
        <v>15714</v>
      </c>
      <c r="T76" s="81">
        <v>15888</v>
      </c>
      <c r="U76" s="81">
        <v>15974</v>
      </c>
      <c r="V76" s="81">
        <v>16028</v>
      </c>
      <c r="W76" s="81">
        <v>16051</v>
      </c>
      <c r="X76" s="81">
        <v>16074</v>
      </c>
      <c r="Y76" s="81">
        <v>16191</v>
      </c>
      <c r="Z76" s="81">
        <v>16236</v>
      </c>
      <c r="AA76" s="82">
        <v>16154</v>
      </c>
      <c r="AB76" s="80">
        <v>16205</v>
      </c>
      <c r="AC76" s="81">
        <v>16391</v>
      </c>
      <c r="AD76" s="81">
        <v>16421</v>
      </c>
      <c r="AE76" s="81">
        <v>16361</v>
      </c>
      <c r="AF76" s="81">
        <v>16489</v>
      </c>
      <c r="AG76" s="81">
        <v>16267</v>
      </c>
      <c r="AH76" s="81">
        <v>16129</v>
      </c>
      <c r="AI76" s="81">
        <v>16049</v>
      </c>
      <c r="AJ76" s="81">
        <v>15999</v>
      </c>
      <c r="AK76" s="81">
        <v>16204</v>
      </c>
      <c r="AL76" s="81">
        <v>16117</v>
      </c>
      <c r="AM76" s="82">
        <v>16200</v>
      </c>
      <c r="AN76" s="80">
        <v>16151</v>
      </c>
      <c r="AO76" s="81">
        <v>16105</v>
      </c>
      <c r="AP76" s="81">
        <v>16391</v>
      </c>
      <c r="AQ76" s="81">
        <v>16162</v>
      </c>
      <c r="AR76" s="81">
        <v>16342</v>
      </c>
      <c r="AS76" s="81">
        <v>16275</v>
      </c>
      <c r="AT76" s="81">
        <v>16326</v>
      </c>
      <c r="AU76" s="81">
        <v>16365</v>
      </c>
      <c r="AV76" s="81">
        <v>16225</v>
      </c>
      <c r="AW76" s="81">
        <v>16309</v>
      </c>
      <c r="AX76" s="81">
        <v>16242</v>
      </c>
      <c r="AY76" s="82">
        <v>16262</v>
      </c>
      <c r="AZ76" s="80">
        <v>16346</v>
      </c>
      <c r="BA76" s="81">
        <v>16529</v>
      </c>
      <c r="BB76" s="81">
        <v>16387</v>
      </c>
      <c r="BC76" s="81">
        <v>16353</v>
      </c>
      <c r="BD76" s="81">
        <v>16341</v>
      </c>
      <c r="BE76" s="81">
        <v>16286</v>
      </c>
      <c r="BF76" s="81">
        <v>16333</v>
      </c>
      <c r="BG76" s="81">
        <v>16092</v>
      </c>
      <c r="BH76" s="81">
        <v>16237</v>
      </c>
      <c r="BI76" s="81">
        <v>16175</v>
      </c>
      <c r="BJ76" s="81">
        <v>16371</v>
      </c>
      <c r="BK76" s="84">
        <v>16546</v>
      </c>
      <c r="BL76" s="80">
        <v>16622</v>
      </c>
      <c r="BM76" s="231">
        <v>16718</v>
      </c>
      <c r="BN76" s="231">
        <v>16856</v>
      </c>
      <c r="BO76" s="231">
        <v>16870</v>
      </c>
      <c r="BP76" s="231">
        <v>16976</v>
      </c>
      <c r="BQ76" s="231">
        <v>16965</v>
      </c>
      <c r="BR76" s="231">
        <v>16552</v>
      </c>
      <c r="BS76" s="231">
        <v>16461</v>
      </c>
      <c r="BT76" s="231">
        <v>16468</v>
      </c>
      <c r="BU76" s="231">
        <v>16585</v>
      </c>
      <c r="BV76" s="231">
        <v>16562</v>
      </c>
      <c r="BW76" s="84">
        <v>16715</v>
      </c>
      <c r="BX76" s="80">
        <v>16576</v>
      </c>
      <c r="BY76" s="231">
        <v>16508</v>
      </c>
      <c r="BZ76" s="231">
        <v>16119</v>
      </c>
      <c r="CA76" s="231">
        <v>15976</v>
      </c>
      <c r="CB76" s="231">
        <v>15975</v>
      </c>
      <c r="CC76" s="231">
        <v>15755</v>
      </c>
      <c r="CD76" s="231">
        <v>15663</v>
      </c>
      <c r="CE76" s="231">
        <v>15622</v>
      </c>
      <c r="CF76" s="231">
        <v>15502</v>
      </c>
      <c r="CG76" s="81">
        <v>15356</v>
      </c>
      <c r="CH76" s="81">
        <v>15362</v>
      </c>
      <c r="CI76" s="82">
        <v>15321</v>
      </c>
      <c r="CJ76" s="82">
        <v>15292</v>
      </c>
      <c r="CK76" s="82">
        <v>15306</v>
      </c>
      <c r="CL76" s="82">
        <v>15278</v>
      </c>
      <c r="CM76" s="82">
        <v>15245</v>
      </c>
      <c r="CN76" s="82">
        <v>15241</v>
      </c>
      <c r="CO76" s="82">
        <v>15448</v>
      </c>
      <c r="CP76" s="82">
        <v>15546</v>
      </c>
      <c r="CQ76" s="82">
        <v>15554</v>
      </c>
      <c r="CR76" s="82">
        <v>15481</v>
      </c>
      <c r="CS76" s="82">
        <v>15548</v>
      </c>
      <c r="CT76" s="82">
        <v>15706</v>
      </c>
      <c r="CU76" s="82">
        <f>'1.COBERTURA  DANE'!D76</f>
        <v>15883</v>
      </c>
      <c r="CV76" s="195">
        <f t="shared" si="13"/>
        <v>177</v>
      </c>
      <c r="CW76" s="162">
        <f t="shared" si="14"/>
        <v>1.1269578505029925</v>
      </c>
      <c r="CX76" s="195">
        <f t="shared" si="11"/>
        <v>562</v>
      </c>
      <c r="CY76" s="162">
        <f t="shared" si="12"/>
        <v>3.66816787415965</v>
      </c>
    </row>
    <row r="77" spans="1:103" ht="15" outlineLevel="2">
      <c r="A77" s="87">
        <v>819</v>
      </c>
      <c r="B77" s="78" t="s">
        <v>127</v>
      </c>
      <c r="C77" s="79" t="s">
        <v>59</v>
      </c>
      <c r="D77" s="80">
        <v>4649</v>
      </c>
      <c r="E77" s="81">
        <v>4680</v>
      </c>
      <c r="F77" s="81">
        <v>4646</v>
      </c>
      <c r="G77" s="81">
        <v>4633</v>
      </c>
      <c r="H77" s="81">
        <v>4632</v>
      </c>
      <c r="I77" s="81">
        <v>4621</v>
      </c>
      <c r="J77" s="81">
        <v>4506</v>
      </c>
      <c r="K77" s="81">
        <v>4618</v>
      </c>
      <c r="L77" s="81">
        <v>4439</v>
      </c>
      <c r="M77" s="81">
        <v>4486</v>
      </c>
      <c r="N77" s="81">
        <v>4491</v>
      </c>
      <c r="O77" s="82">
        <v>4532</v>
      </c>
      <c r="P77" s="80">
        <v>4508</v>
      </c>
      <c r="Q77" s="81">
        <v>4489</v>
      </c>
      <c r="R77" s="83">
        <v>4475</v>
      </c>
      <c r="S77" s="81">
        <v>4112</v>
      </c>
      <c r="T77" s="81">
        <v>4443</v>
      </c>
      <c r="U77" s="81">
        <v>4403</v>
      </c>
      <c r="V77" s="81">
        <v>4368</v>
      </c>
      <c r="W77" s="81">
        <v>4388</v>
      </c>
      <c r="X77" s="81">
        <v>4401</v>
      </c>
      <c r="Y77" s="81">
        <v>4379</v>
      </c>
      <c r="Z77" s="81">
        <v>4403</v>
      </c>
      <c r="AA77" s="82">
        <v>4419</v>
      </c>
      <c r="AB77" s="80">
        <v>4453</v>
      </c>
      <c r="AC77" s="81">
        <v>4454</v>
      </c>
      <c r="AD77" s="81">
        <v>4416</v>
      </c>
      <c r="AE77" s="81">
        <v>4419</v>
      </c>
      <c r="AF77" s="81">
        <v>4456</v>
      </c>
      <c r="AG77" s="81">
        <v>4401</v>
      </c>
      <c r="AH77" s="81">
        <v>4405</v>
      </c>
      <c r="AI77" s="81">
        <v>4264</v>
      </c>
      <c r="AJ77" s="81">
        <v>4273</v>
      </c>
      <c r="AK77" s="81">
        <v>4283</v>
      </c>
      <c r="AL77" s="81">
        <v>4276</v>
      </c>
      <c r="AM77" s="82">
        <v>4375</v>
      </c>
      <c r="AN77" s="80">
        <v>4410</v>
      </c>
      <c r="AO77" s="81">
        <v>4453</v>
      </c>
      <c r="AP77" s="81">
        <v>4458</v>
      </c>
      <c r="AQ77" s="81">
        <v>4434</v>
      </c>
      <c r="AR77" s="81">
        <v>4393</v>
      </c>
      <c r="AS77" s="81">
        <v>4360</v>
      </c>
      <c r="AT77" s="81">
        <v>4321</v>
      </c>
      <c r="AU77" s="81">
        <v>4304</v>
      </c>
      <c r="AV77" s="81">
        <v>4330</v>
      </c>
      <c r="AW77" s="81">
        <v>4370</v>
      </c>
      <c r="AX77" s="81">
        <v>4361</v>
      </c>
      <c r="AY77" s="82">
        <v>4395</v>
      </c>
      <c r="AZ77" s="80">
        <v>4401</v>
      </c>
      <c r="BA77" s="81">
        <v>4378</v>
      </c>
      <c r="BB77" s="81">
        <v>4377</v>
      </c>
      <c r="BC77" s="81">
        <v>4396</v>
      </c>
      <c r="BD77" s="81">
        <v>4411</v>
      </c>
      <c r="BE77" s="81">
        <v>4399</v>
      </c>
      <c r="BF77" s="81">
        <v>4382</v>
      </c>
      <c r="BG77" s="81">
        <v>4346</v>
      </c>
      <c r="BH77" s="81">
        <v>4339</v>
      </c>
      <c r="BI77" s="81">
        <v>4323</v>
      </c>
      <c r="BJ77" s="81">
        <v>4325</v>
      </c>
      <c r="BK77" s="84">
        <v>4334</v>
      </c>
      <c r="BL77" s="80">
        <v>4350</v>
      </c>
      <c r="BM77" s="231">
        <v>4385</v>
      </c>
      <c r="BN77" s="231">
        <v>4378</v>
      </c>
      <c r="BO77" s="231">
        <v>4386</v>
      </c>
      <c r="BP77" s="231">
        <v>4416</v>
      </c>
      <c r="BQ77" s="231">
        <v>4374</v>
      </c>
      <c r="BR77" s="231">
        <v>4309</v>
      </c>
      <c r="BS77" s="231">
        <v>4277</v>
      </c>
      <c r="BT77" s="231">
        <v>4260</v>
      </c>
      <c r="BU77" s="231">
        <v>4261</v>
      </c>
      <c r="BV77" s="231">
        <v>4261</v>
      </c>
      <c r="BW77" s="84">
        <v>4305</v>
      </c>
      <c r="BX77" s="80">
        <v>4327</v>
      </c>
      <c r="BY77" s="231">
        <v>4304</v>
      </c>
      <c r="BZ77" s="231">
        <v>4276</v>
      </c>
      <c r="CA77" s="231">
        <v>4226</v>
      </c>
      <c r="CB77" s="231">
        <v>4199</v>
      </c>
      <c r="CC77" s="231">
        <v>4120</v>
      </c>
      <c r="CD77" s="231">
        <v>4056</v>
      </c>
      <c r="CE77" s="231">
        <v>4053</v>
      </c>
      <c r="CF77" s="231">
        <v>4042</v>
      </c>
      <c r="CG77" s="81">
        <v>4035</v>
      </c>
      <c r="CH77" s="81">
        <v>4046</v>
      </c>
      <c r="CI77" s="82">
        <v>4036</v>
      </c>
      <c r="CJ77" s="82">
        <v>4036</v>
      </c>
      <c r="CK77" s="82">
        <v>4022</v>
      </c>
      <c r="CL77" s="82">
        <v>3997</v>
      </c>
      <c r="CM77" s="82">
        <v>3987</v>
      </c>
      <c r="CN77" s="82">
        <v>3970</v>
      </c>
      <c r="CO77" s="82">
        <v>4000</v>
      </c>
      <c r="CP77" s="82">
        <v>4036</v>
      </c>
      <c r="CQ77" s="82">
        <v>4015</v>
      </c>
      <c r="CR77" s="82">
        <v>3993</v>
      </c>
      <c r="CS77" s="82">
        <v>4021</v>
      </c>
      <c r="CT77" s="82">
        <v>4042</v>
      </c>
      <c r="CU77" s="82">
        <f>'1.COBERTURA  DANE'!D77</f>
        <v>4050</v>
      </c>
      <c r="CV77" s="195">
        <f t="shared" si="13"/>
        <v>8</v>
      </c>
      <c r="CW77" s="162">
        <f t="shared" si="14"/>
        <v>0.19792182088075211</v>
      </c>
      <c r="CX77" s="195">
        <f t="shared" si="11"/>
        <v>14</v>
      </c>
      <c r="CY77" s="162">
        <f t="shared" si="12"/>
        <v>0.3468780971258672</v>
      </c>
    </row>
    <row r="78" spans="1:103" ht="15" outlineLevel="2">
      <c r="A78" s="87">
        <v>854</v>
      </c>
      <c r="B78" s="78" t="s">
        <v>127</v>
      </c>
      <c r="C78" s="79" t="s">
        <v>103</v>
      </c>
      <c r="D78" s="80">
        <v>13382</v>
      </c>
      <c r="E78" s="81">
        <v>13467</v>
      </c>
      <c r="F78" s="81">
        <v>13457</v>
      </c>
      <c r="G78" s="81">
        <v>13364</v>
      </c>
      <c r="H78" s="81">
        <v>13252</v>
      </c>
      <c r="I78" s="81">
        <v>13333</v>
      </c>
      <c r="J78" s="81">
        <v>13304</v>
      </c>
      <c r="K78" s="81">
        <v>13276</v>
      </c>
      <c r="L78" s="81">
        <v>13241</v>
      </c>
      <c r="M78" s="81">
        <v>13410</v>
      </c>
      <c r="N78" s="81">
        <v>13298</v>
      </c>
      <c r="O78" s="82">
        <v>13680</v>
      </c>
      <c r="P78" s="80">
        <v>13668</v>
      </c>
      <c r="Q78" s="81">
        <v>13621</v>
      </c>
      <c r="R78" s="83">
        <v>13557</v>
      </c>
      <c r="S78" s="81">
        <v>13724</v>
      </c>
      <c r="T78" s="81">
        <v>13578</v>
      </c>
      <c r="U78" s="81">
        <v>13616</v>
      </c>
      <c r="V78" s="81">
        <v>13758</v>
      </c>
      <c r="W78" s="81">
        <v>13766</v>
      </c>
      <c r="X78" s="81">
        <v>13714</v>
      </c>
      <c r="Y78" s="81">
        <v>13737</v>
      </c>
      <c r="Z78" s="81">
        <v>13655</v>
      </c>
      <c r="AA78" s="82">
        <v>13784</v>
      </c>
      <c r="AB78" s="80">
        <v>13771</v>
      </c>
      <c r="AC78" s="81">
        <v>13764</v>
      </c>
      <c r="AD78" s="81">
        <v>13760</v>
      </c>
      <c r="AE78" s="81">
        <v>13775</v>
      </c>
      <c r="AF78" s="81">
        <v>13775</v>
      </c>
      <c r="AG78" s="81">
        <v>13818</v>
      </c>
      <c r="AH78" s="81">
        <v>13872</v>
      </c>
      <c r="AI78" s="81">
        <v>13728</v>
      </c>
      <c r="AJ78" s="81">
        <v>13865</v>
      </c>
      <c r="AK78" s="81">
        <v>13875</v>
      </c>
      <c r="AL78" s="81">
        <v>13847</v>
      </c>
      <c r="AM78" s="82">
        <v>13842</v>
      </c>
      <c r="AN78" s="80">
        <v>13837</v>
      </c>
      <c r="AO78" s="81">
        <v>13831</v>
      </c>
      <c r="AP78" s="81">
        <v>13948</v>
      </c>
      <c r="AQ78" s="81">
        <v>13892</v>
      </c>
      <c r="AR78" s="81">
        <v>13881</v>
      </c>
      <c r="AS78" s="81">
        <v>13840</v>
      </c>
      <c r="AT78" s="81">
        <v>13746</v>
      </c>
      <c r="AU78" s="81">
        <v>13734</v>
      </c>
      <c r="AV78" s="81">
        <v>13794</v>
      </c>
      <c r="AW78" s="81">
        <v>13783</v>
      </c>
      <c r="AX78" s="81">
        <v>13820</v>
      </c>
      <c r="AY78" s="82">
        <v>13849</v>
      </c>
      <c r="AZ78" s="80">
        <v>13804</v>
      </c>
      <c r="BA78" s="81">
        <v>13695</v>
      </c>
      <c r="BB78" s="81">
        <v>13743</v>
      </c>
      <c r="BC78" s="81">
        <v>13689</v>
      </c>
      <c r="BD78" s="81">
        <v>13552</v>
      </c>
      <c r="BE78" s="81">
        <v>13658</v>
      </c>
      <c r="BF78" s="81">
        <v>13665</v>
      </c>
      <c r="BG78" s="81">
        <v>13541</v>
      </c>
      <c r="BH78" s="81">
        <v>13654</v>
      </c>
      <c r="BI78" s="81">
        <v>13547</v>
      </c>
      <c r="BJ78" s="81">
        <v>13636</v>
      </c>
      <c r="BK78" s="84">
        <v>13686</v>
      </c>
      <c r="BL78" s="80">
        <v>13670</v>
      </c>
      <c r="BM78" s="231">
        <v>13753</v>
      </c>
      <c r="BN78" s="231">
        <v>13736</v>
      </c>
      <c r="BO78" s="231">
        <v>13776</v>
      </c>
      <c r="BP78" s="231">
        <v>13769</v>
      </c>
      <c r="BQ78" s="231">
        <v>13723</v>
      </c>
      <c r="BR78" s="231">
        <v>13746</v>
      </c>
      <c r="BS78" s="231">
        <v>13711</v>
      </c>
      <c r="BT78" s="231">
        <v>13751</v>
      </c>
      <c r="BU78" s="231">
        <v>13699</v>
      </c>
      <c r="BV78" s="231">
        <v>13644</v>
      </c>
      <c r="BW78" s="84">
        <v>13573</v>
      </c>
      <c r="BX78" s="80">
        <v>13580</v>
      </c>
      <c r="BY78" s="231">
        <v>13531</v>
      </c>
      <c r="BZ78" s="231">
        <v>13481</v>
      </c>
      <c r="CA78" s="231">
        <v>13459</v>
      </c>
      <c r="CB78" s="231">
        <v>13441</v>
      </c>
      <c r="CC78" s="231">
        <v>13136</v>
      </c>
      <c r="CD78" s="231">
        <v>13234</v>
      </c>
      <c r="CE78" s="231">
        <v>13232</v>
      </c>
      <c r="CF78" s="231">
        <v>13230</v>
      </c>
      <c r="CG78" s="81">
        <v>13224</v>
      </c>
      <c r="CH78" s="81">
        <v>13167</v>
      </c>
      <c r="CI78" s="82">
        <v>13099</v>
      </c>
      <c r="CJ78" s="82">
        <v>13064</v>
      </c>
      <c r="CK78" s="82">
        <v>13052</v>
      </c>
      <c r="CL78" s="82">
        <v>13084</v>
      </c>
      <c r="CM78" s="82">
        <v>13030</v>
      </c>
      <c r="CN78" s="82">
        <v>12991</v>
      </c>
      <c r="CO78" s="82">
        <v>12966</v>
      </c>
      <c r="CP78" s="82">
        <v>13007</v>
      </c>
      <c r="CQ78" s="82">
        <v>13040</v>
      </c>
      <c r="CR78" s="82">
        <v>13057</v>
      </c>
      <c r="CS78" s="82">
        <v>13018</v>
      </c>
      <c r="CT78" s="82">
        <v>13020</v>
      </c>
      <c r="CU78" s="82">
        <f>'1.COBERTURA  DANE'!D78</f>
        <v>13123</v>
      </c>
      <c r="CV78" s="195">
        <f t="shared" si="13"/>
        <v>103</v>
      </c>
      <c r="CW78" s="162">
        <f t="shared" si="14"/>
        <v>0.7910906298003072</v>
      </c>
      <c r="CX78" s="195">
        <f t="shared" si="11"/>
        <v>24</v>
      </c>
      <c r="CY78" s="162">
        <f t="shared" si="12"/>
        <v>0.18322009313688067</v>
      </c>
    </row>
    <row r="79" spans="1:103" ht="15" outlineLevel="2">
      <c r="A79" s="87">
        <v>887</v>
      </c>
      <c r="B79" s="78" t="s">
        <v>127</v>
      </c>
      <c r="C79" s="79" t="s">
        <v>31</v>
      </c>
      <c r="D79" s="80">
        <v>28624</v>
      </c>
      <c r="E79" s="81">
        <v>28850</v>
      </c>
      <c r="F79" s="81">
        <v>28960</v>
      </c>
      <c r="G79" s="81">
        <v>28941</v>
      </c>
      <c r="H79" s="81">
        <v>28767</v>
      </c>
      <c r="I79" s="81">
        <v>28933</v>
      </c>
      <c r="J79" s="81">
        <v>27921</v>
      </c>
      <c r="K79" s="81">
        <v>28817</v>
      </c>
      <c r="L79" s="81">
        <v>27845</v>
      </c>
      <c r="M79" s="81">
        <v>28013</v>
      </c>
      <c r="N79" s="81">
        <v>28093</v>
      </c>
      <c r="O79" s="82">
        <v>28378</v>
      </c>
      <c r="P79" s="80">
        <v>28359</v>
      </c>
      <c r="Q79" s="81">
        <v>28131</v>
      </c>
      <c r="R79" s="83">
        <v>28955</v>
      </c>
      <c r="S79" s="81">
        <v>28754</v>
      </c>
      <c r="T79" s="81">
        <v>29597</v>
      </c>
      <c r="U79" s="81">
        <v>29949</v>
      </c>
      <c r="V79" s="81">
        <v>30169</v>
      </c>
      <c r="W79" s="81">
        <v>30249</v>
      </c>
      <c r="X79" s="81">
        <v>30427</v>
      </c>
      <c r="Y79" s="81">
        <v>30539</v>
      </c>
      <c r="Z79" s="81">
        <v>30302</v>
      </c>
      <c r="AA79" s="82">
        <v>30119</v>
      </c>
      <c r="AB79" s="80">
        <v>30319</v>
      </c>
      <c r="AC79" s="81">
        <v>30464</v>
      </c>
      <c r="AD79" s="81">
        <v>30418</v>
      </c>
      <c r="AE79" s="81">
        <v>30398</v>
      </c>
      <c r="AF79" s="81">
        <v>30705</v>
      </c>
      <c r="AG79" s="81">
        <v>30640</v>
      </c>
      <c r="AH79" s="81">
        <v>30491</v>
      </c>
      <c r="AI79" s="81">
        <v>30365</v>
      </c>
      <c r="AJ79" s="81">
        <v>30418</v>
      </c>
      <c r="AK79" s="81">
        <v>30810</v>
      </c>
      <c r="AL79" s="81">
        <v>30798</v>
      </c>
      <c r="AM79" s="82">
        <v>30781</v>
      </c>
      <c r="AN79" s="80">
        <v>30609</v>
      </c>
      <c r="AO79" s="81">
        <v>30545</v>
      </c>
      <c r="AP79" s="81">
        <v>30654</v>
      </c>
      <c r="AQ79" s="81">
        <v>30562</v>
      </c>
      <c r="AR79" s="81">
        <v>30998</v>
      </c>
      <c r="AS79" s="81">
        <v>30915</v>
      </c>
      <c r="AT79" s="81">
        <v>30941</v>
      </c>
      <c r="AU79" s="81">
        <v>30993</v>
      </c>
      <c r="AV79" s="81">
        <v>30775</v>
      </c>
      <c r="AW79" s="81">
        <v>30862</v>
      </c>
      <c r="AX79" s="81">
        <v>30830</v>
      </c>
      <c r="AY79" s="82">
        <v>30828</v>
      </c>
      <c r="AZ79" s="80">
        <v>30853</v>
      </c>
      <c r="BA79" s="81">
        <v>30993</v>
      </c>
      <c r="BB79" s="81">
        <v>30991</v>
      </c>
      <c r="BC79" s="81">
        <v>30967</v>
      </c>
      <c r="BD79" s="81">
        <v>30969</v>
      </c>
      <c r="BE79" s="81">
        <v>30967</v>
      </c>
      <c r="BF79" s="81">
        <v>30929</v>
      </c>
      <c r="BG79" s="81">
        <v>30539</v>
      </c>
      <c r="BH79" s="81">
        <v>30497</v>
      </c>
      <c r="BI79" s="81">
        <v>30183</v>
      </c>
      <c r="BJ79" s="81">
        <v>30529</v>
      </c>
      <c r="BK79" s="84">
        <v>30777</v>
      </c>
      <c r="BL79" s="80">
        <v>30848</v>
      </c>
      <c r="BM79" s="231">
        <v>31052</v>
      </c>
      <c r="BN79" s="231">
        <v>31036</v>
      </c>
      <c r="BO79" s="231">
        <v>30974</v>
      </c>
      <c r="BP79" s="231">
        <v>30968</v>
      </c>
      <c r="BQ79" s="231">
        <v>30972</v>
      </c>
      <c r="BR79" s="231">
        <v>30419</v>
      </c>
      <c r="BS79" s="231">
        <v>30200</v>
      </c>
      <c r="BT79" s="231">
        <v>30171</v>
      </c>
      <c r="BU79" s="231">
        <v>30227</v>
      </c>
      <c r="BV79" s="231">
        <v>30187</v>
      </c>
      <c r="BW79" s="84">
        <v>30207</v>
      </c>
      <c r="BX79" s="80">
        <v>30015</v>
      </c>
      <c r="BY79" s="231">
        <v>29949</v>
      </c>
      <c r="BZ79" s="231">
        <v>29597</v>
      </c>
      <c r="CA79" s="231">
        <v>29224</v>
      </c>
      <c r="CB79" s="231">
        <v>29136</v>
      </c>
      <c r="CC79" s="231">
        <v>28675</v>
      </c>
      <c r="CD79" s="231">
        <v>28582</v>
      </c>
      <c r="CE79" s="231">
        <v>28569</v>
      </c>
      <c r="CF79" s="231">
        <v>28385</v>
      </c>
      <c r="CG79" s="81">
        <v>28221</v>
      </c>
      <c r="CH79" s="81">
        <v>28081</v>
      </c>
      <c r="CI79" s="82">
        <v>28016</v>
      </c>
      <c r="CJ79" s="82">
        <v>27849</v>
      </c>
      <c r="CK79" s="82">
        <v>27771</v>
      </c>
      <c r="CL79" s="82">
        <v>27672</v>
      </c>
      <c r="CM79" s="82">
        <v>27608</v>
      </c>
      <c r="CN79" s="82">
        <v>27707</v>
      </c>
      <c r="CO79" s="82">
        <v>27953</v>
      </c>
      <c r="CP79" s="82">
        <v>28221</v>
      </c>
      <c r="CQ79" s="82">
        <v>28303</v>
      </c>
      <c r="CR79" s="82">
        <v>28189</v>
      </c>
      <c r="CS79" s="82">
        <v>28262</v>
      </c>
      <c r="CT79" s="82">
        <v>28496</v>
      </c>
      <c r="CU79" s="82">
        <f>'1.COBERTURA  DANE'!D79</f>
        <v>28531</v>
      </c>
      <c r="CV79" s="195">
        <f t="shared" si="13"/>
        <v>35</v>
      </c>
      <c r="CW79" s="162">
        <f t="shared" si="14"/>
        <v>0.12282425603593486</v>
      </c>
      <c r="CX79" s="195">
        <f t="shared" si="11"/>
        <v>515</v>
      </c>
      <c r="CY79" s="162">
        <f t="shared" si="12"/>
        <v>1.8382352941176472</v>
      </c>
    </row>
    <row r="80" spans="1:103" s="13" customFormat="1" ht="15" outlineLevel="1">
      <c r="A80" s="71" t="s">
        <v>143</v>
      </c>
      <c r="B80" s="66"/>
      <c r="C80" s="72" t="s">
        <v>138</v>
      </c>
      <c r="D80" s="73">
        <f t="shared" ref="D80:AH80" si="15">SUBTOTAL(9,D81:D103)</f>
        <v>237449</v>
      </c>
      <c r="E80" s="74">
        <f t="shared" si="15"/>
        <v>238794</v>
      </c>
      <c r="F80" s="74">
        <f t="shared" si="15"/>
        <v>238564</v>
      </c>
      <c r="G80" s="74">
        <f t="shared" si="15"/>
        <v>238287</v>
      </c>
      <c r="H80" s="74">
        <f t="shared" si="15"/>
        <v>236942</v>
      </c>
      <c r="I80" s="74">
        <f t="shared" si="15"/>
        <v>238478</v>
      </c>
      <c r="J80" s="74">
        <f t="shared" si="15"/>
        <v>233390</v>
      </c>
      <c r="K80" s="74">
        <f t="shared" si="15"/>
        <v>237536</v>
      </c>
      <c r="L80" s="74">
        <f t="shared" si="15"/>
        <v>233605</v>
      </c>
      <c r="M80" s="74">
        <f t="shared" si="15"/>
        <v>234635</v>
      </c>
      <c r="N80" s="74">
        <f t="shared" si="15"/>
        <v>234110</v>
      </c>
      <c r="O80" s="75">
        <f t="shared" si="15"/>
        <v>235145</v>
      </c>
      <c r="P80" s="73">
        <f t="shared" si="15"/>
        <v>235269</v>
      </c>
      <c r="Q80" s="74">
        <f t="shared" si="15"/>
        <v>235059</v>
      </c>
      <c r="R80" s="76">
        <f t="shared" si="15"/>
        <v>236461</v>
      </c>
      <c r="S80" s="74">
        <f t="shared" si="15"/>
        <v>229263</v>
      </c>
      <c r="T80" s="74">
        <f t="shared" si="15"/>
        <v>239519</v>
      </c>
      <c r="U80" s="74">
        <f t="shared" si="15"/>
        <v>240161</v>
      </c>
      <c r="V80" s="74">
        <f t="shared" si="15"/>
        <v>239850</v>
      </c>
      <c r="W80" s="74">
        <f t="shared" si="15"/>
        <v>239687</v>
      </c>
      <c r="X80" s="74">
        <f t="shared" si="15"/>
        <v>241088</v>
      </c>
      <c r="Y80" s="74">
        <f t="shared" si="15"/>
        <v>242574</v>
      </c>
      <c r="Z80" s="74">
        <f t="shared" si="15"/>
        <v>242780</v>
      </c>
      <c r="AA80" s="75">
        <f t="shared" si="15"/>
        <v>240543</v>
      </c>
      <c r="AB80" s="73">
        <f t="shared" si="15"/>
        <v>241332</v>
      </c>
      <c r="AC80" s="74">
        <f t="shared" si="15"/>
        <v>242337</v>
      </c>
      <c r="AD80" s="74">
        <f t="shared" si="15"/>
        <v>242115</v>
      </c>
      <c r="AE80" s="74">
        <f t="shared" si="15"/>
        <v>241589</v>
      </c>
      <c r="AF80" s="74">
        <f t="shared" si="15"/>
        <v>242601</v>
      </c>
      <c r="AG80" s="74">
        <f t="shared" si="15"/>
        <v>238923</v>
      </c>
      <c r="AH80" s="74">
        <f t="shared" si="15"/>
        <v>241027</v>
      </c>
      <c r="AI80" s="74">
        <v>241317</v>
      </c>
      <c r="AJ80" s="74">
        <v>241118</v>
      </c>
      <c r="AK80" s="74">
        <v>243370</v>
      </c>
      <c r="AL80" s="74">
        <v>243039</v>
      </c>
      <c r="AM80" s="75">
        <v>243632</v>
      </c>
      <c r="AN80" s="73">
        <v>242902</v>
      </c>
      <c r="AO80" s="74">
        <f>SUM(AO81:AO103)</f>
        <v>245896</v>
      </c>
      <c r="AP80" s="74">
        <f>SUM(AP81:AP103)</f>
        <v>245948</v>
      </c>
      <c r="AQ80" s="74">
        <f>SUM(AQ81:AQ103)</f>
        <v>246053</v>
      </c>
      <c r="AR80" s="74">
        <f>SUM(AR81:AR103)</f>
        <v>247811</v>
      </c>
      <c r="AS80" s="74">
        <v>247636</v>
      </c>
      <c r="AT80" s="74">
        <v>248194</v>
      </c>
      <c r="AU80" s="74">
        <v>248490</v>
      </c>
      <c r="AV80" s="74">
        <v>246640</v>
      </c>
      <c r="AW80" s="74">
        <v>246300</v>
      </c>
      <c r="AX80" s="74">
        <v>245910</v>
      </c>
      <c r="AY80" s="75">
        <v>245765</v>
      </c>
      <c r="AZ80" s="73">
        <v>246216</v>
      </c>
      <c r="BA80" s="74">
        <v>246569</v>
      </c>
      <c r="BB80" s="74">
        <v>245190</v>
      </c>
      <c r="BC80" s="74">
        <v>243164</v>
      </c>
      <c r="BD80" s="74">
        <v>242897</v>
      </c>
      <c r="BE80" s="74">
        <v>242157</v>
      </c>
      <c r="BF80" s="74">
        <v>241783</v>
      </c>
      <c r="BG80" s="74">
        <v>239730</v>
      </c>
      <c r="BH80" s="74">
        <v>240905</v>
      </c>
      <c r="BI80" s="74">
        <v>239001</v>
      </c>
      <c r="BJ80" s="74">
        <v>239767</v>
      </c>
      <c r="BK80" s="77">
        <v>241740</v>
      </c>
      <c r="BL80" s="73">
        <v>242450</v>
      </c>
      <c r="BM80" s="230">
        <v>244023</v>
      </c>
      <c r="BN80" s="230">
        <v>244676</v>
      </c>
      <c r="BO80" s="230">
        <v>244410</v>
      </c>
      <c r="BP80" s="230">
        <v>244816</v>
      </c>
      <c r="BQ80" s="230">
        <v>244118</v>
      </c>
      <c r="BR80" s="230">
        <v>240512</v>
      </c>
      <c r="BS80" s="230">
        <v>238830</v>
      </c>
      <c r="BT80" s="230">
        <v>237803</v>
      </c>
      <c r="BU80" s="230">
        <v>237894</v>
      </c>
      <c r="BV80" s="230">
        <v>237734</v>
      </c>
      <c r="BW80" s="77">
        <v>238718</v>
      </c>
      <c r="BX80" s="73">
        <v>239962</v>
      </c>
      <c r="BY80" s="230">
        <v>238485</v>
      </c>
      <c r="BZ80" s="230">
        <v>235163</v>
      </c>
      <c r="CA80" s="230">
        <v>232868</v>
      </c>
      <c r="CB80" s="230">
        <v>231514</v>
      </c>
      <c r="CC80" s="230">
        <v>232249</v>
      </c>
      <c r="CD80" s="230">
        <v>228819</v>
      </c>
      <c r="CE80" s="230">
        <v>229074</v>
      </c>
      <c r="CF80" s="230">
        <v>228026</v>
      </c>
      <c r="CG80" s="74">
        <v>227673</v>
      </c>
      <c r="CH80" s="74">
        <v>227157</v>
      </c>
      <c r="CI80" s="75">
        <v>226476</v>
      </c>
      <c r="CJ80" s="75">
        <v>225629</v>
      </c>
      <c r="CK80" s="75">
        <v>226226</v>
      </c>
      <c r="CL80" s="75">
        <v>226384</v>
      </c>
      <c r="CM80" s="75">
        <v>226154</v>
      </c>
      <c r="CN80" s="75">
        <v>227436</v>
      </c>
      <c r="CO80" s="75">
        <v>230246</v>
      </c>
      <c r="CP80" s="75">
        <v>232476</v>
      </c>
      <c r="CQ80" s="75">
        <v>232268</v>
      </c>
      <c r="CR80" s="75">
        <v>233863</v>
      </c>
      <c r="CS80" s="75">
        <v>234682</v>
      </c>
      <c r="CT80" s="75">
        <v>236101</v>
      </c>
      <c r="CU80" s="75">
        <f>'1.COBERTURA  DANE'!D80</f>
        <v>237393</v>
      </c>
      <c r="CV80" s="195">
        <f t="shared" si="13"/>
        <v>1292</v>
      </c>
      <c r="CW80" s="162">
        <f t="shared" si="14"/>
        <v>0.54722343403882245</v>
      </c>
      <c r="CX80" s="195">
        <f t="shared" si="11"/>
        <v>10917</v>
      </c>
      <c r="CY80" s="162">
        <f t="shared" si="12"/>
        <v>4.8203783182323958</v>
      </c>
    </row>
    <row r="81" spans="1:103" ht="15" outlineLevel="2">
      <c r="A81" s="87">
        <v>2</v>
      </c>
      <c r="B81" s="78" t="s">
        <v>138</v>
      </c>
      <c r="C81" s="79" t="s">
        <v>33</v>
      </c>
      <c r="D81" s="80">
        <v>14815</v>
      </c>
      <c r="E81" s="81">
        <v>14876</v>
      </c>
      <c r="F81" s="81">
        <v>14860</v>
      </c>
      <c r="G81" s="81">
        <v>14931</v>
      </c>
      <c r="H81" s="81">
        <v>14905</v>
      </c>
      <c r="I81" s="81">
        <v>14991</v>
      </c>
      <c r="J81" s="81">
        <v>14701</v>
      </c>
      <c r="K81" s="81">
        <v>14935</v>
      </c>
      <c r="L81" s="81">
        <v>14585</v>
      </c>
      <c r="M81" s="81">
        <v>14830</v>
      </c>
      <c r="N81" s="81">
        <v>14788</v>
      </c>
      <c r="O81" s="82">
        <v>14819</v>
      </c>
      <c r="P81" s="80">
        <v>14939</v>
      </c>
      <c r="Q81" s="81">
        <v>14929</v>
      </c>
      <c r="R81" s="83">
        <v>14949</v>
      </c>
      <c r="S81" s="81">
        <v>14949</v>
      </c>
      <c r="T81" s="81">
        <v>14925</v>
      </c>
      <c r="U81" s="81">
        <v>14890</v>
      </c>
      <c r="V81" s="81">
        <v>14892</v>
      </c>
      <c r="W81" s="81">
        <v>14922</v>
      </c>
      <c r="X81" s="81">
        <v>14965</v>
      </c>
      <c r="Y81" s="81">
        <v>15018</v>
      </c>
      <c r="Z81" s="81">
        <v>14985</v>
      </c>
      <c r="AA81" s="82">
        <v>14895</v>
      </c>
      <c r="AB81" s="80">
        <v>14923</v>
      </c>
      <c r="AC81" s="81">
        <v>14885</v>
      </c>
      <c r="AD81" s="81">
        <v>14771</v>
      </c>
      <c r="AE81" s="81">
        <v>14712</v>
      </c>
      <c r="AF81" s="81">
        <v>14743</v>
      </c>
      <c r="AG81" s="81">
        <v>14637</v>
      </c>
      <c r="AH81" s="81">
        <v>14583</v>
      </c>
      <c r="AI81" s="81">
        <v>14535</v>
      </c>
      <c r="AJ81" s="81">
        <v>14665</v>
      </c>
      <c r="AK81" s="81">
        <v>14821</v>
      </c>
      <c r="AL81" s="81">
        <v>14745</v>
      </c>
      <c r="AM81" s="82">
        <v>14777</v>
      </c>
      <c r="AN81" s="80">
        <v>14742</v>
      </c>
      <c r="AO81" s="81">
        <v>14699</v>
      </c>
      <c r="AP81" s="81">
        <v>14697</v>
      </c>
      <c r="AQ81" s="81">
        <v>14735</v>
      </c>
      <c r="AR81" s="81">
        <v>14705</v>
      </c>
      <c r="AS81" s="81">
        <v>14721</v>
      </c>
      <c r="AT81" s="81">
        <v>14723</v>
      </c>
      <c r="AU81" s="81">
        <v>14689</v>
      </c>
      <c r="AV81" s="81">
        <v>14592</v>
      </c>
      <c r="AW81" s="81">
        <v>14540</v>
      </c>
      <c r="AX81" s="81">
        <v>14512</v>
      </c>
      <c r="AY81" s="82">
        <v>14484</v>
      </c>
      <c r="AZ81" s="80">
        <v>14480</v>
      </c>
      <c r="BA81" s="81">
        <v>14435</v>
      </c>
      <c r="BB81" s="81">
        <v>14431</v>
      </c>
      <c r="BC81" s="81">
        <v>14418</v>
      </c>
      <c r="BD81" s="81">
        <v>14399</v>
      </c>
      <c r="BE81" s="81">
        <v>14447</v>
      </c>
      <c r="BF81" s="81">
        <v>14338</v>
      </c>
      <c r="BG81" s="81">
        <v>14177</v>
      </c>
      <c r="BH81" s="81">
        <v>14221</v>
      </c>
      <c r="BI81" s="81">
        <v>14145</v>
      </c>
      <c r="BJ81" s="81">
        <v>14177</v>
      </c>
      <c r="BK81" s="84">
        <v>14209</v>
      </c>
      <c r="BL81" s="80">
        <v>14187</v>
      </c>
      <c r="BM81" s="231">
        <v>14240</v>
      </c>
      <c r="BN81" s="231">
        <v>14216</v>
      </c>
      <c r="BO81" s="231">
        <v>14171</v>
      </c>
      <c r="BP81" s="231">
        <v>14169</v>
      </c>
      <c r="BQ81" s="231">
        <v>14143</v>
      </c>
      <c r="BR81" s="231">
        <v>14009</v>
      </c>
      <c r="BS81" s="231">
        <v>13925</v>
      </c>
      <c r="BT81" s="231">
        <v>13872</v>
      </c>
      <c r="BU81" s="231">
        <v>13845</v>
      </c>
      <c r="BV81" s="231">
        <v>13809</v>
      </c>
      <c r="BW81" s="84">
        <v>13866</v>
      </c>
      <c r="BX81" s="80">
        <v>13938</v>
      </c>
      <c r="BY81" s="231">
        <v>13829</v>
      </c>
      <c r="BZ81" s="231">
        <v>13608</v>
      </c>
      <c r="CA81" s="231">
        <v>13533</v>
      </c>
      <c r="CB81" s="231">
        <v>13452</v>
      </c>
      <c r="CC81" s="231">
        <v>15932</v>
      </c>
      <c r="CD81" s="231">
        <v>13385</v>
      </c>
      <c r="CE81" s="231">
        <v>13257</v>
      </c>
      <c r="CF81" s="231">
        <v>13152</v>
      </c>
      <c r="CG81" s="81">
        <v>13009</v>
      </c>
      <c r="CH81" s="81">
        <v>12981</v>
      </c>
      <c r="CI81" s="82">
        <v>13034</v>
      </c>
      <c r="CJ81" s="82">
        <v>12926</v>
      </c>
      <c r="CK81" s="82">
        <v>12885</v>
      </c>
      <c r="CL81" s="82">
        <v>12890</v>
      </c>
      <c r="CM81" s="82">
        <v>12851</v>
      </c>
      <c r="CN81" s="82">
        <v>12838</v>
      </c>
      <c r="CO81" s="82">
        <v>12998</v>
      </c>
      <c r="CP81" s="82">
        <v>12949</v>
      </c>
      <c r="CQ81" s="82">
        <v>12899</v>
      </c>
      <c r="CR81" s="82">
        <v>13001</v>
      </c>
      <c r="CS81" s="82">
        <v>12965</v>
      </c>
      <c r="CT81" s="82">
        <v>12996</v>
      </c>
      <c r="CU81" s="82">
        <f>'1.COBERTURA  DANE'!D81</f>
        <v>13025</v>
      </c>
      <c r="CV81" s="195">
        <f t="shared" si="13"/>
        <v>29</v>
      </c>
      <c r="CW81" s="162">
        <f t="shared" si="14"/>
        <v>0.22314558325638659</v>
      </c>
      <c r="CX81" s="195">
        <f t="shared" si="11"/>
        <v>-9</v>
      </c>
      <c r="CY81" s="162">
        <f t="shared" si="12"/>
        <v>-6.9050176461562071E-2</v>
      </c>
    </row>
    <row r="82" spans="1:103" ht="15" outlineLevel="2">
      <c r="A82" s="87">
        <v>21</v>
      </c>
      <c r="B82" s="78" t="s">
        <v>138</v>
      </c>
      <c r="C82" s="79" t="s">
        <v>34</v>
      </c>
      <c r="D82" s="80">
        <v>2968</v>
      </c>
      <c r="E82" s="81">
        <v>2966</v>
      </c>
      <c r="F82" s="81">
        <v>2966</v>
      </c>
      <c r="G82" s="81">
        <v>2979</v>
      </c>
      <c r="H82" s="81">
        <v>2978</v>
      </c>
      <c r="I82" s="81">
        <v>3002</v>
      </c>
      <c r="J82" s="81">
        <v>2918</v>
      </c>
      <c r="K82" s="81">
        <v>2995</v>
      </c>
      <c r="L82" s="81">
        <v>2886</v>
      </c>
      <c r="M82" s="81">
        <v>2882</v>
      </c>
      <c r="N82" s="81">
        <v>2881</v>
      </c>
      <c r="O82" s="82">
        <v>2891</v>
      </c>
      <c r="P82" s="80">
        <v>2910</v>
      </c>
      <c r="Q82" s="81">
        <v>2899</v>
      </c>
      <c r="R82" s="83">
        <v>2894</v>
      </c>
      <c r="S82" s="81">
        <v>2836</v>
      </c>
      <c r="T82" s="81">
        <v>2860</v>
      </c>
      <c r="U82" s="81">
        <v>2827</v>
      </c>
      <c r="V82" s="81">
        <v>2803</v>
      </c>
      <c r="W82" s="81">
        <v>2812</v>
      </c>
      <c r="X82" s="81">
        <v>2832</v>
      </c>
      <c r="Y82" s="81">
        <v>2856</v>
      </c>
      <c r="Z82" s="81">
        <v>2832</v>
      </c>
      <c r="AA82" s="82">
        <v>2802</v>
      </c>
      <c r="AB82" s="80">
        <v>2830</v>
      </c>
      <c r="AC82" s="81">
        <v>2864</v>
      </c>
      <c r="AD82" s="81">
        <v>2847</v>
      </c>
      <c r="AE82" s="81">
        <v>2830</v>
      </c>
      <c r="AF82" s="81">
        <v>2903</v>
      </c>
      <c r="AG82" s="81">
        <v>2879</v>
      </c>
      <c r="AH82" s="81">
        <v>2887</v>
      </c>
      <c r="AI82" s="81">
        <v>2796</v>
      </c>
      <c r="AJ82" s="81">
        <v>2794</v>
      </c>
      <c r="AK82" s="81">
        <v>2842</v>
      </c>
      <c r="AL82" s="81">
        <v>2836</v>
      </c>
      <c r="AM82" s="82">
        <v>2855</v>
      </c>
      <c r="AN82" s="80">
        <v>2850</v>
      </c>
      <c r="AO82" s="81">
        <v>2936</v>
      </c>
      <c r="AP82" s="81">
        <v>2966</v>
      </c>
      <c r="AQ82" s="81">
        <v>2980</v>
      </c>
      <c r="AR82" s="81">
        <v>3067</v>
      </c>
      <c r="AS82" s="81">
        <v>3060</v>
      </c>
      <c r="AT82" s="81">
        <v>3055</v>
      </c>
      <c r="AU82" s="81">
        <v>3050</v>
      </c>
      <c r="AV82" s="81">
        <v>3032</v>
      </c>
      <c r="AW82" s="81">
        <v>3016</v>
      </c>
      <c r="AX82" s="81">
        <v>2989</v>
      </c>
      <c r="AY82" s="82">
        <v>2975</v>
      </c>
      <c r="AZ82" s="80">
        <v>2985</v>
      </c>
      <c r="BA82" s="81">
        <v>2990</v>
      </c>
      <c r="BB82" s="81">
        <v>2968</v>
      </c>
      <c r="BC82" s="81">
        <v>2976</v>
      </c>
      <c r="BD82" s="81">
        <v>2987</v>
      </c>
      <c r="BE82" s="81">
        <v>3005</v>
      </c>
      <c r="BF82" s="81">
        <v>3004</v>
      </c>
      <c r="BG82" s="81">
        <v>2982</v>
      </c>
      <c r="BH82" s="81">
        <v>3000</v>
      </c>
      <c r="BI82" s="81">
        <v>2988</v>
      </c>
      <c r="BJ82" s="81">
        <v>2981</v>
      </c>
      <c r="BK82" s="84">
        <v>2987</v>
      </c>
      <c r="BL82" s="80">
        <v>2983</v>
      </c>
      <c r="BM82" s="231">
        <v>2987</v>
      </c>
      <c r="BN82" s="231">
        <v>2963</v>
      </c>
      <c r="BO82" s="231">
        <v>2964</v>
      </c>
      <c r="BP82" s="231">
        <v>2956</v>
      </c>
      <c r="BQ82" s="231">
        <v>2931</v>
      </c>
      <c r="BR82" s="231">
        <v>2858</v>
      </c>
      <c r="BS82" s="231">
        <v>2828</v>
      </c>
      <c r="BT82" s="231">
        <v>2805</v>
      </c>
      <c r="BU82" s="231">
        <v>2798</v>
      </c>
      <c r="BV82" s="231">
        <v>2819</v>
      </c>
      <c r="BW82" s="84">
        <v>2837</v>
      </c>
      <c r="BX82" s="80">
        <v>2866</v>
      </c>
      <c r="BY82" s="231">
        <v>2871</v>
      </c>
      <c r="BZ82" s="231">
        <v>2881</v>
      </c>
      <c r="CA82" s="231">
        <v>2886</v>
      </c>
      <c r="CB82" s="231">
        <v>2868</v>
      </c>
      <c r="CC82" s="231">
        <v>2892</v>
      </c>
      <c r="CD82" s="231">
        <v>2917</v>
      </c>
      <c r="CE82" s="231">
        <v>2922</v>
      </c>
      <c r="CF82" s="231">
        <v>2929</v>
      </c>
      <c r="CG82" s="81">
        <v>2921</v>
      </c>
      <c r="CH82" s="81">
        <v>2940</v>
      </c>
      <c r="CI82" s="82">
        <v>2933</v>
      </c>
      <c r="CJ82" s="82">
        <v>2945</v>
      </c>
      <c r="CK82" s="82">
        <v>2966</v>
      </c>
      <c r="CL82" s="82">
        <v>2954</v>
      </c>
      <c r="CM82" s="82">
        <v>2960</v>
      </c>
      <c r="CN82" s="82">
        <v>2943</v>
      </c>
      <c r="CO82" s="82">
        <v>3005</v>
      </c>
      <c r="CP82" s="82">
        <v>3043</v>
      </c>
      <c r="CQ82" s="82">
        <v>3051</v>
      </c>
      <c r="CR82" s="82">
        <v>3052</v>
      </c>
      <c r="CS82" s="82">
        <v>3048</v>
      </c>
      <c r="CT82" s="82">
        <v>3054</v>
      </c>
      <c r="CU82" s="82">
        <f>'1.COBERTURA  DANE'!D82</f>
        <v>3048</v>
      </c>
      <c r="CV82" s="195">
        <f t="shared" si="13"/>
        <v>-6</v>
      </c>
      <c r="CW82" s="162">
        <f t="shared" si="14"/>
        <v>-0.19646365422396855</v>
      </c>
      <c r="CX82" s="195">
        <f t="shared" si="11"/>
        <v>115</v>
      </c>
      <c r="CY82" s="162">
        <f t="shared" si="12"/>
        <v>3.9209001022843504</v>
      </c>
    </row>
    <row r="83" spans="1:103" ht="15" outlineLevel="2">
      <c r="A83" s="87">
        <v>55</v>
      </c>
      <c r="B83" s="78" t="s">
        <v>138</v>
      </c>
      <c r="C83" s="79" t="s">
        <v>69</v>
      </c>
      <c r="D83" s="80">
        <v>6913</v>
      </c>
      <c r="E83" s="81">
        <v>7087</v>
      </c>
      <c r="F83" s="81">
        <v>7022</v>
      </c>
      <c r="G83" s="81">
        <v>6992</v>
      </c>
      <c r="H83" s="81">
        <v>6918</v>
      </c>
      <c r="I83" s="81">
        <v>7057</v>
      </c>
      <c r="J83" s="81">
        <v>7043</v>
      </c>
      <c r="K83" s="81">
        <v>6982</v>
      </c>
      <c r="L83" s="81">
        <v>6962</v>
      </c>
      <c r="M83" s="81">
        <v>7027</v>
      </c>
      <c r="N83" s="81">
        <v>7090</v>
      </c>
      <c r="O83" s="82">
        <v>7179</v>
      </c>
      <c r="P83" s="80">
        <v>7057</v>
      </c>
      <c r="Q83" s="81">
        <v>7055</v>
      </c>
      <c r="R83" s="83">
        <v>7088</v>
      </c>
      <c r="S83" s="81">
        <v>6069</v>
      </c>
      <c r="T83" s="81">
        <v>7127</v>
      </c>
      <c r="U83" s="81">
        <v>7240</v>
      </c>
      <c r="V83" s="81">
        <v>7223</v>
      </c>
      <c r="W83" s="81">
        <v>7220</v>
      </c>
      <c r="X83" s="81">
        <v>7292</v>
      </c>
      <c r="Y83" s="81">
        <v>7304</v>
      </c>
      <c r="Z83" s="81">
        <v>7309</v>
      </c>
      <c r="AA83" s="82">
        <v>7243</v>
      </c>
      <c r="AB83" s="80">
        <v>7237</v>
      </c>
      <c r="AC83" s="81">
        <v>7232</v>
      </c>
      <c r="AD83" s="81">
        <v>7230</v>
      </c>
      <c r="AE83" s="81">
        <v>7230</v>
      </c>
      <c r="AF83" s="81">
        <v>7227</v>
      </c>
      <c r="AG83" s="81">
        <v>7188</v>
      </c>
      <c r="AH83" s="81">
        <v>7186</v>
      </c>
      <c r="AI83" s="81">
        <v>7219</v>
      </c>
      <c r="AJ83" s="81">
        <v>7182</v>
      </c>
      <c r="AK83" s="81">
        <v>7250</v>
      </c>
      <c r="AL83" s="81">
        <v>7254</v>
      </c>
      <c r="AM83" s="82">
        <v>7298</v>
      </c>
      <c r="AN83" s="80">
        <v>7298</v>
      </c>
      <c r="AO83" s="81">
        <v>7254</v>
      </c>
      <c r="AP83" s="81">
        <v>7286</v>
      </c>
      <c r="AQ83" s="81">
        <v>7304</v>
      </c>
      <c r="AR83" s="81">
        <v>7296</v>
      </c>
      <c r="AS83" s="81">
        <v>7301</v>
      </c>
      <c r="AT83" s="81">
        <v>7319</v>
      </c>
      <c r="AU83" s="81">
        <v>7329</v>
      </c>
      <c r="AV83" s="81">
        <v>7234</v>
      </c>
      <c r="AW83" s="81">
        <v>7220</v>
      </c>
      <c r="AX83" s="81">
        <v>7217</v>
      </c>
      <c r="AY83" s="82">
        <v>7218</v>
      </c>
      <c r="AZ83" s="80">
        <v>7204</v>
      </c>
      <c r="BA83" s="81">
        <v>7290</v>
      </c>
      <c r="BB83" s="81">
        <v>7332</v>
      </c>
      <c r="BC83" s="81">
        <v>7154</v>
      </c>
      <c r="BD83" s="81">
        <v>7142</v>
      </c>
      <c r="BE83" s="81">
        <v>7089</v>
      </c>
      <c r="BF83" s="81">
        <v>7077</v>
      </c>
      <c r="BG83" s="81">
        <v>7021</v>
      </c>
      <c r="BH83" s="81">
        <v>6999</v>
      </c>
      <c r="BI83" s="81">
        <v>6913</v>
      </c>
      <c r="BJ83" s="81">
        <v>6899</v>
      </c>
      <c r="BK83" s="84">
        <v>6900</v>
      </c>
      <c r="BL83" s="80">
        <v>6932</v>
      </c>
      <c r="BM83" s="231">
        <v>6991</v>
      </c>
      <c r="BN83" s="231">
        <v>6974</v>
      </c>
      <c r="BO83" s="231">
        <v>6920</v>
      </c>
      <c r="BP83" s="231">
        <v>6916</v>
      </c>
      <c r="BQ83" s="231">
        <v>6898</v>
      </c>
      <c r="BR83" s="231">
        <v>6812</v>
      </c>
      <c r="BS83" s="231">
        <v>6796</v>
      </c>
      <c r="BT83" s="231">
        <v>6792</v>
      </c>
      <c r="BU83" s="231">
        <v>6791</v>
      </c>
      <c r="BV83" s="231">
        <v>6800</v>
      </c>
      <c r="BW83" s="84">
        <v>6798</v>
      </c>
      <c r="BX83" s="80">
        <v>6779</v>
      </c>
      <c r="BY83" s="231">
        <v>6741</v>
      </c>
      <c r="BZ83" s="231">
        <v>6726</v>
      </c>
      <c r="CA83" s="231">
        <v>6704</v>
      </c>
      <c r="CB83" s="231">
        <v>6677</v>
      </c>
      <c r="CC83" s="231">
        <v>6643</v>
      </c>
      <c r="CD83" s="231">
        <v>6601</v>
      </c>
      <c r="CE83" s="231">
        <v>6587</v>
      </c>
      <c r="CF83" s="231">
        <v>6578</v>
      </c>
      <c r="CG83" s="81">
        <v>6536</v>
      </c>
      <c r="CH83" s="81">
        <v>6575</v>
      </c>
      <c r="CI83" s="82">
        <v>6560</v>
      </c>
      <c r="CJ83" s="82">
        <v>6537</v>
      </c>
      <c r="CK83" s="82">
        <v>6572</v>
      </c>
      <c r="CL83" s="82">
        <v>6566</v>
      </c>
      <c r="CM83" s="82">
        <v>6579</v>
      </c>
      <c r="CN83" s="82">
        <v>6594</v>
      </c>
      <c r="CO83" s="82">
        <v>6731</v>
      </c>
      <c r="CP83" s="82">
        <v>6768</v>
      </c>
      <c r="CQ83" s="82">
        <v>6744</v>
      </c>
      <c r="CR83" s="82">
        <v>6743</v>
      </c>
      <c r="CS83" s="82">
        <v>6686</v>
      </c>
      <c r="CT83" s="82">
        <v>6722</v>
      </c>
      <c r="CU83" s="82">
        <f>'1.COBERTURA  DANE'!D83</f>
        <v>6722</v>
      </c>
      <c r="CV83" s="195">
        <f t="shared" si="13"/>
        <v>0</v>
      </c>
      <c r="CW83" s="162">
        <f t="shared" si="14"/>
        <v>0</v>
      </c>
      <c r="CX83" s="195">
        <f t="shared" si="11"/>
        <v>162</v>
      </c>
      <c r="CY83" s="162">
        <f t="shared" si="12"/>
        <v>2.4695121951219514</v>
      </c>
    </row>
    <row r="84" spans="1:103" ht="15" outlineLevel="2">
      <c r="A84" s="87">
        <v>148</v>
      </c>
      <c r="B84" s="78" t="s">
        <v>138</v>
      </c>
      <c r="C84" s="79" t="s">
        <v>140</v>
      </c>
      <c r="D84" s="80">
        <v>15996</v>
      </c>
      <c r="E84" s="81">
        <v>16125</v>
      </c>
      <c r="F84" s="81">
        <v>16051</v>
      </c>
      <c r="G84" s="81">
        <v>16048</v>
      </c>
      <c r="H84" s="81">
        <v>15803</v>
      </c>
      <c r="I84" s="81">
        <v>15874</v>
      </c>
      <c r="J84" s="81">
        <v>15100</v>
      </c>
      <c r="K84" s="81">
        <v>15850</v>
      </c>
      <c r="L84" s="81">
        <v>14904</v>
      </c>
      <c r="M84" s="81">
        <v>14878</v>
      </c>
      <c r="N84" s="81">
        <v>14746</v>
      </c>
      <c r="O84" s="82">
        <v>14651</v>
      </c>
      <c r="P84" s="80">
        <v>14576</v>
      </c>
      <c r="Q84" s="81">
        <v>14451</v>
      </c>
      <c r="R84" s="83">
        <v>14378</v>
      </c>
      <c r="S84" s="81">
        <v>14675</v>
      </c>
      <c r="T84" s="81">
        <v>14803</v>
      </c>
      <c r="U84" s="81">
        <v>14671</v>
      </c>
      <c r="V84" s="81">
        <v>14633</v>
      </c>
      <c r="W84" s="81">
        <v>14596</v>
      </c>
      <c r="X84" s="81">
        <v>14640</v>
      </c>
      <c r="Y84" s="81">
        <v>14779</v>
      </c>
      <c r="Z84" s="81">
        <v>14751</v>
      </c>
      <c r="AA84" s="82">
        <v>14556</v>
      </c>
      <c r="AB84" s="80">
        <v>14713</v>
      </c>
      <c r="AC84" s="81">
        <v>14684</v>
      </c>
      <c r="AD84" s="81">
        <v>14611</v>
      </c>
      <c r="AE84" s="81">
        <v>14511</v>
      </c>
      <c r="AF84" s="81">
        <v>14727</v>
      </c>
      <c r="AG84" s="81">
        <v>14635</v>
      </c>
      <c r="AH84" s="81">
        <v>14604</v>
      </c>
      <c r="AI84" s="81">
        <v>14611</v>
      </c>
      <c r="AJ84" s="81">
        <v>14636</v>
      </c>
      <c r="AK84" s="81">
        <v>14824</v>
      </c>
      <c r="AL84" s="81">
        <v>14764</v>
      </c>
      <c r="AM84" s="82">
        <v>14762</v>
      </c>
      <c r="AN84" s="80">
        <v>14638</v>
      </c>
      <c r="AO84" s="81">
        <v>14711</v>
      </c>
      <c r="AP84" s="81">
        <v>14651</v>
      </c>
      <c r="AQ84" s="81">
        <v>14657</v>
      </c>
      <c r="AR84" s="81">
        <v>14962</v>
      </c>
      <c r="AS84" s="81">
        <v>14922</v>
      </c>
      <c r="AT84" s="81">
        <v>14987</v>
      </c>
      <c r="AU84" s="81">
        <v>14895</v>
      </c>
      <c r="AV84" s="81">
        <v>14714</v>
      </c>
      <c r="AW84" s="81">
        <v>14624</v>
      </c>
      <c r="AX84" s="81">
        <v>14637</v>
      </c>
      <c r="AY84" s="82">
        <v>14572</v>
      </c>
      <c r="AZ84" s="80">
        <v>14618</v>
      </c>
      <c r="BA84" s="81">
        <v>14557</v>
      </c>
      <c r="BB84" s="81">
        <v>14398</v>
      </c>
      <c r="BC84" s="81">
        <v>14345</v>
      </c>
      <c r="BD84" s="81">
        <v>14289</v>
      </c>
      <c r="BE84" s="81">
        <v>14180</v>
      </c>
      <c r="BF84" s="81">
        <v>14115</v>
      </c>
      <c r="BG84" s="81">
        <v>13965</v>
      </c>
      <c r="BH84" s="81">
        <v>14087</v>
      </c>
      <c r="BI84" s="81">
        <v>13920</v>
      </c>
      <c r="BJ84" s="81">
        <v>13943</v>
      </c>
      <c r="BK84" s="84">
        <v>14027</v>
      </c>
      <c r="BL84" s="80">
        <v>14139</v>
      </c>
      <c r="BM84" s="231">
        <v>14336</v>
      </c>
      <c r="BN84" s="231">
        <v>14447</v>
      </c>
      <c r="BO84" s="231">
        <v>14501</v>
      </c>
      <c r="BP84" s="231">
        <v>14534</v>
      </c>
      <c r="BQ84" s="231">
        <v>14493</v>
      </c>
      <c r="BR84" s="231">
        <v>14129</v>
      </c>
      <c r="BS84" s="231">
        <v>13996</v>
      </c>
      <c r="BT84" s="231">
        <v>13895</v>
      </c>
      <c r="BU84" s="231">
        <v>13985</v>
      </c>
      <c r="BV84" s="231">
        <v>14008</v>
      </c>
      <c r="BW84" s="84">
        <v>14049</v>
      </c>
      <c r="BX84" s="80">
        <v>14254</v>
      </c>
      <c r="BY84" s="231">
        <v>14045</v>
      </c>
      <c r="BZ84" s="231">
        <v>13746</v>
      </c>
      <c r="CA84" s="231">
        <v>13639</v>
      </c>
      <c r="CB84" s="231">
        <v>13548</v>
      </c>
      <c r="CC84" s="231">
        <v>13368</v>
      </c>
      <c r="CD84" s="231">
        <v>13270</v>
      </c>
      <c r="CE84" s="231">
        <v>13291</v>
      </c>
      <c r="CF84" s="231">
        <v>13182</v>
      </c>
      <c r="CG84" s="81">
        <v>13077</v>
      </c>
      <c r="CH84" s="81">
        <v>13023</v>
      </c>
      <c r="CI84" s="82">
        <v>12975</v>
      </c>
      <c r="CJ84" s="82">
        <v>12986</v>
      </c>
      <c r="CK84" s="82">
        <v>13086</v>
      </c>
      <c r="CL84" s="82">
        <v>13150</v>
      </c>
      <c r="CM84" s="82">
        <v>13140</v>
      </c>
      <c r="CN84" s="82">
        <v>13242</v>
      </c>
      <c r="CO84" s="82">
        <v>13450</v>
      </c>
      <c r="CP84" s="82">
        <v>13680</v>
      </c>
      <c r="CQ84" s="82">
        <v>13736</v>
      </c>
      <c r="CR84" s="82">
        <v>13745</v>
      </c>
      <c r="CS84" s="82">
        <v>13810</v>
      </c>
      <c r="CT84" s="82">
        <v>13970</v>
      </c>
      <c r="CU84" s="82">
        <f>'1.COBERTURA  DANE'!D84</f>
        <v>14532</v>
      </c>
      <c r="CV84" s="195">
        <f t="shared" si="13"/>
        <v>562</v>
      </c>
      <c r="CW84" s="162">
        <f t="shared" si="14"/>
        <v>4.0229062276306369</v>
      </c>
      <c r="CX84" s="195">
        <f t="shared" si="11"/>
        <v>1557</v>
      </c>
      <c r="CY84" s="162">
        <f t="shared" si="12"/>
        <v>12</v>
      </c>
    </row>
    <row r="85" spans="1:103" ht="15" outlineLevel="2">
      <c r="A85" s="87">
        <v>197</v>
      </c>
      <c r="B85" s="78" t="s">
        <v>138</v>
      </c>
      <c r="C85" s="79" t="s">
        <v>114</v>
      </c>
      <c r="D85" s="80">
        <v>10443</v>
      </c>
      <c r="E85" s="81">
        <v>10514</v>
      </c>
      <c r="F85" s="81">
        <v>10538</v>
      </c>
      <c r="G85" s="81">
        <v>10342</v>
      </c>
      <c r="H85" s="81">
        <v>10310</v>
      </c>
      <c r="I85" s="81">
        <v>10342</v>
      </c>
      <c r="J85" s="81">
        <v>10245</v>
      </c>
      <c r="K85" s="81">
        <v>10307</v>
      </c>
      <c r="L85" s="81">
        <v>10272</v>
      </c>
      <c r="M85" s="81">
        <v>10296</v>
      </c>
      <c r="N85" s="81">
        <v>10310</v>
      </c>
      <c r="O85" s="82">
        <v>10233</v>
      </c>
      <c r="P85" s="80">
        <v>10227</v>
      </c>
      <c r="Q85" s="81">
        <v>10241</v>
      </c>
      <c r="R85" s="83">
        <v>10253</v>
      </c>
      <c r="S85" s="81">
        <v>10169</v>
      </c>
      <c r="T85" s="81">
        <v>10362</v>
      </c>
      <c r="U85" s="81">
        <v>10474</v>
      </c>
      <c r="V85" s="81">
        <v>10465</v>
      </c>
      <c r="W85" s="81">
        <v>10436</v>
      </c>
      <c r="X85" s="81">
        <v>10515</v>
      </c>
      <c r="Y85" s="81">
        <v>10567</v>
      </c>
      <c r="Z85" s="81">
        <v>10559</v>
      </c>
      <c r="AA85" s="82">
        <v>10488</v>
      </c>
      <c r="AB85" s="80">
        <v>10533</v>
      </c>
      <c r="AC85" s="81">
        <v>10527</v>
      </c>
      <c r="AD85" s="81">
        <v>10573</v>
      </c>
      <c r="AE85" s="81">
        <v>10545</v>
      </c>
      <c r="AF85" s="81">
        <v>10503</v>
      </c>
      <c r="AG85" s="81">
        <v>10554</v>
      </c>
      <c r="AH85" s="81">
        <v>10569</v>
      </c>
      <c r="AI85" s="81">
        <v>10629</v>
      </c>
      <c r="AJ85" s="81">
        <v>10694</v>
      </c>
      <c r="AK85" s="81">
        <v>10720</v>
      </c>
      <c r="AL85" s="81">
        <v>10747</v>
      </c>
      <c r="AM85" s="82">
        <v>10710</v>
      </c>
      <c r="AN85" s="80">
        <v>10733</v>
      </c>
      <c r="AO85" s="81">
        <v>10995</v>
      </c>
      <c r="AP85" s="81">
        <v>11012</v>
      </c>
      <c r="AQ85" s="81">
        <v>11051</v>
      </c>
      <c r="AR85" s="81">
        <v>11067</v>
      </c>
      <c r="AS85" s="81">
        <v>10996</v>
      </c>
      <c r="AT85" s="81">
        <v>11069</v>
      </c>
      <c r="AU85" s="81">
        <v>11090</v>
      </c>
      <c r="AV85" s="81">
        <v>11047</v>
      </c>
      <c r="AW85" s="81">
        <v>11050</v>
      </c>
      <c r="AX85" s="81">
        <v>11039</v>
      </c>
      <c r="AY85" s="82">
        <v>11056</v>
      </c>
      <c r="AZ85" s="80">
        <v>11082</v>
      </c>
      <c r="BA85" s="81">
        <v>11134</v>
      </c>
      <c r="BB85" s="81">
        <v>11089</v>
      </c>
      <c r="BC85" s="81">
        <v>11024</v>
      </c>
      <c r="BD85" s="81">
        <v>11010</v>
      </c>
      <c r="BE85" s="81">
        <v>10977</v>
      </c>
      <c r="BF85" s="81">
        <v>10930</v>
      </c>
      <c r="BG85" s="81">
        <v>10865</v>
      </c>
      <c r="BH85" s="81">
        <v>10903</v>
      </c>
      <c r="BI85" s="81">
        <v>10876</v>
      </c>
      <c r="BJ85" s="81">
        <v>10844</v>
      </c>
      <c r="BK85" s="84">
        <v>10946</v>
      </c>
      <c r="BL85" s="80">
        <v>10981</v>
      </c>
      <c r="BM85" s="231">
        <v>11009</v>
      </c>
      <c r="BN85" s="231">
        <v>11055</v>
      </c>
      <c r="BO85" s="231">
        <v>11030</v>
      </c>
      <c r="BP85" s="231">
        <v>11107</v>
      </c>
      <c r="BQ85" s="231">
        <v>11002</v>
      </c>
      <c r="BR85" s="231">
        <v>10818</v>
      </c>
      <c r="BS85" s="231">
        <v>10768</v>
      </c>
      <c r="BT85" s="231">
        <v>10738</v>
      </c>
      <c r="BU85" s="231">
        <v>10738</v>
      </c>
      <c r="BV85" s="231">
        <v>10757</v>
      </c>
      <c r="BW85" s="84">
        <v>10788</v>
      </c>
      <c r="BX85" s="80">
        <v>10853</v>
      </c>
      <c r="BY85" s="231">
        <v>10793</v>
      </c>
      <c r="BZ85" s="231">
        <v>10835</v>
      </c>
      <c r="CA85" s="231">
        <v>10820</v>
      </c>
      <c r="CB85" s="231">
        <v>10807</v>
      </c>
      <c r="CC85" s="231">
        <v>10746</v>
      </c>
      <c r="CD85" s="231">
        <v>10723</v>
      </c>
      <c r="CE85" s="231">
        <v>10930</v>
      </c>
      <c r="CF85" s="231">
        <v>10935</v>
      </c>
      <c r="CG85" s="81">
        <v>10881</v>
      </c>
      <c r="CH85" s="81">
        <v>10798</v>
      </c>
      <c r="CI85" s="82">
        <v>10747</v>
      </c>
      <c r="CJ85" s="82">
        <v>10697</v>
      </c>
      <c r="CK85" s="82">
        <v>10711</v>
      </c>
      <c r="CL85" s="82">
        <v>10690</v>
      </c>
      <c r="CM85" s="82">
        <v>10664</v>
      </c>
      <c r="CN85" s="82">
        <v>10652</v>
      </c>
      <c r="CO85" s="82">
        <v>10760</v>
      </c>
      <c r="CP85" s="82">
        <v>10761</v>
      </c>
      <c r="CQ85" s="82">
        <v>10819</v>
      </c>
      <c r="CR85" s="82">
        <v>10831</v>
      </c>
      <c r="CS85" s="82">
        <v>10912</v>
      </c>
      <c r="CT85" s="82">
        <v>10949</v>
      </c>
      <c r="CU85" s="82">
        <f>'1.COBERTURA  DANE'!D85</f>
        <v>10979</v>
      </c>
      <c r="CV85" s="195">
        <f t="shared" si="13"/>
        <v>30</v>
      </c>
      <c r="CW85" s="162">
        <f t="shared" si="14"/>
        <v>0.27399762535391364</v>
      </c>
      <c r="CX85" s="195">
        <f t="shared" si="11"/>
        <v>232</v>
      </c>
      <c r="CY85" s="162">
        <f t="shared" si="12"/>
        <v>2.1587419745045131</v>
      </c>
    </row>
    <row r="86" spans="1:103" ht="15" outlineLevel="2">
      <c r="A86" s="87">
        <v>206</v>
      </c>
      <c r="B86" s="78" t="s">
        <v>138</v>
      </c>
      <c r="C86" s="79" t="s">
        <v>139</v>
      </c>
      <c r="D86" s="80">
        <v>3284</v>
      </c>
      <c r="E86" s="81">
        <v>3279</v>
      </c>
      <c r="F86" s="81">
        <v>3249</v>
      </c>
      <c r="G86" s="81">
        <v>3241</v>
      </c>
      <c r="H86" s="81">
        <v>3222</v>
      </c>
      <c r="I86" s="81">
        <v>3211</v>
      </c>
      <c r="J86" s="81">
        <v>3151</v>
      </c>
      <c r="K86" s="81">
        <v>3203</v>
      </c>
      <c r="L86" s="81">
        <v>3154</v>
      </c>
      <c r="M86" s="81">
        <v>3170</v>
      </c>
      <c r="N86" s="81">
        <v>3166</v>
      </c>
      <c r="O86" s="82">
        <v>3172</v>
      </c>
      <c r="P86" s="80">
        <v>3179</v>
      </c>
      <c r="Q86" s="81">
        <v>3182</v>
      </c>
      <c r="R86" s="83">
        <v>3177</v>
      </c>
      <c r="S86" s="81">
        <v>3192</v>
      </c>
      <c r="T86" s="81">
        <v>3198</v>
      </c>
      <c r="U86" s="81">
        <v>3198</v>
      </c>
      <c r="V86" s="81">
        <v>3180</v>
      </c>
      <c r="W86" s="81">
        <v>3171</v>
      </c>
      <c r="X86" s="81">
        <v>3188</v>
      </c>
      <c r="Y86" s="81">
        <v>3249</v>
      </c>
      <c r="Z86" s="81">
        <v>3256</v>
      </c>
      <c r="AA86" s="82">
        <v>3244</v>
      </c>
      <c r="AB86" s="80">
        <v>3255</v>
      </c>
      <c r="AC86" s="81">
        <v>3237</v>
      </c>
      <c r="AD86" s="81">
        <v>3211</v>
      </c>
      <c r="AE86" s="81">
        <v>3192</v>
      </c>
      <c r="AF86" s="81">
        <v>3219</v>
      </c>
      <c r="AG86" s="81">
        <v>3194</v>
      </c>
      <c r="AH86" s="81">
        <v>3210</v>
      </c>
      <c r="AI86" s="81">
        <v>3209</v>
      </c>
      <c r="AJ86" s="81">
        <v>3217</v>
      </c>
      <c r="AK86" s="81">
        <v>3233</v>
      </c>
      <c r="AL86" s="81">
        <v>3219</v>
      </c>
      <c r="AM86" s="82">
        <v>3224</v>
      </c>
      <c r="AN86" s="80">
        <v>3200</v>
      </c>
      <c r="AO86" s="81">
        <v>3218</v>
      </c>
      <c r="AP86" s="81">
        <v>3235</v>
      </c>
      <c r="AQ86" s="81">
        <v>3218</v>
      </c>
      <c r="AR86" s="81">
        <v>3245</v>
      </c>
      <c r="AS86" s="81">
        <v>3259</v>
      </c>
      <c r="AT86" s="81">
        <v>3250</v>
      </c>
      <c r="AU86" s="81">
        <v>3272</v>
      </c>
      <c r="AV86" s="81">
        <v>3241</v>
      </c>
      <c r="AW86" s="81">
        <v>3234</v>
      </c>
      <c r="AX86" s="81">
        <v>3247</v>
      </c>
      <c r="AY86" s="82">
        <v>3225</v>
      </c>
      <c r="AZ86" s="80">
        <v>3233</v>
      </c>
      <c r="BA86" s="81">
        <v>3247</v>
      </c>
      <c r="BB86" s="81">
        <v>3245</v>
      </c>
      <c r="BC86" s="81">
        <v>3199</v>
      </c>
      <c r="BD86" s="81">
        <v>3216</v>
      </c>
      <c r="BE86" s="81">
        <v>3208</v>
      </c>
      <c r="BF86" s="81">
        <v>3184</v>
      </c>
      <c r="BG86" s="81">
        <v>3137</v>
      </c>
      <c r="BH86" s="81">
        <v>3129</v>
      </c>
      <c r="BI86" s="81">
        <v>3102</v>
      </c>
      <c r="BJ86" s="81">
        <v>3107</v>
      </c>
      <c r="BK86" s="84">
        <v>3103</v>
      </c>
      <c r="BL86" s="80">
        <v>3122</v>
      </c>
      <c r="BM86" s="231">
        <v>3140</v>
      </c>
      <c r="BN86" s="231">
        <v>3126</v>
      </c>
      <c r="BO86" s="231">
        <v>3120</v>
      </c>
      <c r="BP86" s="231">
        <v>3131</v>
      </c>
      <c r="BQ86" s="231">
        <v>3122</v>
      </c>
      <c r="BR86" s="231">
        <v>3065</v>
      </c>
      <c r="BS86" s="231">
        <v>3032</v>
      </c>
      <c r="BT86" s="231">
        <v>3027</v>
      </c>
      <c r="BU86" s="231">
        <v>2999</v>
      </c>
      <c r="BV86" s="231">
        <v>2997</v>
      </c>
      <c r="BW86" s="84">
        <v>2981</v>
      </c>
      <c r="BX86" s="80">
        <v>2982</v>
      </c>
      <c r="BY86" s="231">
        <v>2993</v>
      </c>
      <c r="BZ86" s="231">
        <v>2977</v>
      </c>
      <c r="CA86" s="231">
        <v>2947</v>
      </c>
      <c r="CB86" s="231">
        <v>2930</v>
      </c>
      <c r="CC86" s="231">
        <v>2913</v>
      </c>
      <c r="CD86" s="231">
        <v>2919</v>
      </c>
      <c r="CE86" s="231">
        <v>2935</v>
      </c>
      <c r="CF86" s="231">
        <v>2938</v>
      </c>
      <c r="CG86" s="81">
        <v>2933</v>
      </c>
      <c r="CH86" s="81">
        <v>2931</v>
      </c>
      <c r="CI86" s="82">
        <v>2912</v>
      </c>
      <c r="CJ86" s="82">
        <v>2919</v>
      </c>
      <c r="CK86" s="82">
        <v>2913</v>
      </c>
      <c r="CL86" s="82">
        <v>2901</v>
      </c>
      <c r="CM86" s="82">
        <v>2904</v>
      </c>
      <c r="CN86" s="82">
        <v>2903</v>
      </c>
      <c r="CO86" s="82">
        <v>2906</v>
      </c>
      <c r="CP86" s="82">
        <v>2923</v>
      </c>
      <c r="CQ86" s="82">
        <v>2930</v>
      </c>
      <c r="CR86" s="82">
        <v>2908</v>
      </c>
      <c r="CS86" s="82">
        <v>2895</v>
      </c>
      <c r="CT86" s="82">
        <v>2916</v>
      </c>
      <c r="CU86" s="82">
        <f>'1.COBERTURA  DANE'!D86</f>
        <v>2935</v>
      </c>
      <c r="CV86" s="195">
        <f t="shared" si="13"/>
        <v>19</v>
      </c>
      <c r="CW86" s="162">
        <f t="shared" si="14"/>
        <v>0.65157750342935528</v>
      </c>
      <c r="CX86" s="195">
        <f t="shared" si="11"/>
        <v>23</v>
      </c>
      <c r="CY86" s="162">
        <f t="shared" si="12"/>
        <v>0.7898351648351648</v>
      </c>
    </row>
    <row r="87" spans="1:103" ht="15" outlineLevel="2">
      <c r="A87" s="87">
        <v>313</v>
      </c>
      <c r="B87" s="78" t="s">
        <v>138</v>
      </c>
      <c r="C87" s="79" t="s">
        <v>82</v>
      </c>
      <c r="D87" s="80">
        <v>6870</v>
      </c>
      <c r="E87" s="81">
        <v>6917</v>
      </c>
      <c r="F87" s="81">
        <v>6870</v>
      </c>
      <c r="G87" s="81">
        <v>6865</v>
      </c>
      <c r="H87" s="81">
        <v>6788</v>
      </c>
      <c r="I87" s="81">
        <v>6897</v>
      </c>
      <c r="J87" s="81">
        <v>6796</v>
      </c>
      <c r="K87" s="81">
        <v>6883</v>
      </c>
      <c r="L87" s="81">
        <v>6762</v>
      </c>
      <c r="M87" s="81">
        <v>6816</v>
      </c>
      <c r="N87" s="81">
        <v>6776</v>
      </c>
      <c r="O87" s="82">
        <v>6851</v>
      </c>
      <c r="P87" s="80">
        <v>6932</v>
      </c>
      <c r="Q87" s="81">
        <v>6959</v>
      </c>
      <c r="R87" s="83">
        <v>7009</v>
      </c>
      <c r="S87" s="81">
        <v>6925</v>
      </c>
      <c r="T87" s="81">
        <v>7149</v>
      </c>
      <c r="U87" s="81">
        <v>7133</v>
      </c>
      <c r="V87" s="81">
        <v>7063</v>
      </c>
      <c r="W87" s="81">
        <v>7022</v>
      </c>
      <c r="X87" s="81">
        <v>6979</v>
      </c>
      <c r="Y87" s="81">
        <v>6896</v>
      </c>
      <c r="Z87" s="81">
        <v>6858</v>
      </c>
      <c r="AA87" s="82">
        <v>6773</v>
      </c>
      <c r="AB87" s="80">
        <v>6740</v>
      </c>
      <c r="AC87" s="81">
        <v>6740</v>
      </c>
      <c r="AD87" s="81">
        <v>6763</v>
      </c>
      <c r="AE87" s="81">
        <v>6749</v>
      </c>
      <c r="AF87" s="81">
        <v>6761</v>
      </c>
      <c r="AG87" s="81">
        <v>6748</v>
      </c>
      <c r="AH87" s="81">
        <v>6745</v>
      </c>
      <c r="AI87" s="81">
        <v>6773</v>
      </c>
      <c r="AJ87" s="81">
        <v>6725</v>
      </c>
      <c r="AK87" s="81">
        <v>6694</v>
      </c>
      <c r="AL87" s="81">
        <v>6686</v>
      </c>
      <c r="AM87" s="82">
        <v>6665</v>
      </c>
      <c r="AN87" s="80">
        <v>6643</v>
      </c>
      <c r="AO87" s="81">
        <v>6895</v>
      </c>
      <c r="AP87" s="81">
        <v>6955</v>
      </c>
      <c r="AQ87" s="81">
        <v>7020</v>
      </c>
      <c r="AR87" s="81">
        <v>7065</v>
      </c>
      <c r="AS87" s="81">
        <v>7045</v>
      </c>
      <c r="AT87" s="81">
        <v>7038</v>
      </c>
      <c r="AU87" s="81">
        <v>7038</v>
      </c>
      <c r="AV87" s="81">
        <v>7012</v>
      </c>
      <c r="AW87" s="81">
        <v>6951</v>
      </c>
      <c r="AX87" s="81">
        <v>6942</v>
      </c>
      <c r="AY87" s="82">
        <v>6915</v>
      </c>
      <c r="AZ87" s="80">
        <v>6901</v>
      </c>
      <c r="BA87" s="81">
        <v>6890</v>
      </c>
      <c r="BB87" s="81">
        <v>6913</v>
      </c>
      <c r="BC87" s="81">
        <v>6884</v>
      </c>
      <c r="BD87" s="81">
        <v>6985</v>
      </c>
      <c r="BE87" s="81">
        <v>6914</v>
      </c>
      <c r="BF87" s="81">
        <v>6905</v>
      </c>
      <c r="BG87" s="81">
        <v>6831</v>
      </c>
      <c r="BH87" s="81">
        <v>6855</v>
      </c>
      <c r="BI87" s="81">
        <v>6846</v>
      </c>
      <c r="BJ87" s="81">
        <v>6863</v>
      </c>
      <c r="BK87" s="84">
        <v>6902</v>
      </c>
      <c r="BL87" s="80">
        <v>6898</v>
      </c>
      <c r="BM87" s="231">
        <v>6959</v>
      </c>
      <c r="BN87" s="231">
        <v>6964</v>
      </c>
      <c r="BO87" s="231">
        <v>6972</v>
      </c>
      <c r="BP87" s="231">
        <v>6966</v>
      </c>
      <c r="BQ87" s="231">
        <v>6929</v>
      </c>
      <c r="BR87" s="231">
        <v>6832</v>
      </c>
      <c r="BS87" s="231">
        <v>6790</v>
      </c>
      <c r="BT87" s="231">
        <v>6775</v>
      </c>
      <c r="BU87" s="231">
        <v>6687</v>
      </c>
      <c r="BV87" s="231">
        <v>6631</v>
      </c>
      <c r="BW87" s="84">
        <v>6640</v>
      </c>
      <c r="BX87" s="80">
        <v>6681</v>
      </c>
      <c r="BY87" s="231">
        <v>6688</v>
      </c>
      <c r="BZ87" s="231">
        <v>6660</v>
      </c>
      <c r="CA87" s="231">
        <v>6631</v>
      </c>
      <c r="CB87" s="231">
        <v>6620</v>
      </c>
      <c r="CC87" s="231">
        <v>6577</v>
      </c>
      <c r="CD87" s="231">
        <v>6562</v>
      </c>
      <c r="CE87" s="231">
        <v>6559</v>
      </c>
      <c r="CF87" s="231">
        <v>6621</v>
      </c>
      <c r="CG87" s="81">
        <v>6573</v>
      </c>
      <c r="CH87" s="81">
        <v>6526</v>
      </c>
      <c r="CI87" s="82">
        <v>6503</v>
      </c>
      <c r="CJ87" s="82">
        <v>6464</v>
      </c>
      <c r="CK87" s="82">
        <v>6517</v>
      </c>
      <c r="CL87" s="82">
        <v>6528</v>
      </c>
      <c r="CM87" s="82">
        <v>6527</v>
      </c>
      <c r="CN87" s="82">
        <v>6520</v>
      </c>
      <c r="CO87" s="82">
        <v>6569</v>
      </c>
      <c r="CP87" s="82">
        <v>6628</v>
      </c>
      <c r="CQ87" s="82">
        <v>6639</v>
      </c>
      <c r="CR87" s="82">
        <v>6667</v>
      </c>
      <c r="CS87" s="82">
        <v>6644</v>
      </c>
      <c r="CT87" s="82">
        <v>6655</v>
      </c>
      <c r="CU87" s="82">
        <f>'1.COBERTURA  DANE'!D87</f>
        <v>6644</v>
      </c>
      <c r="CV87" s="195">
        <f t="shared" si="13"/>
        <v>-11</v>
      </c>
      <c r="CW87" s="162">
        <f t="shared" si="14"/>
        <v>-0.16528925619834711</v>
      </c>
      <c r="CX87" s="195">
        <f t="shared" si="11"/>
        <v>141</v>
      </c>
      <c r="CY87" s="162">
        <f t="shared" si="12"/>
        <v>2.1682300476703062</v>
      </c>
    </row>
    <row r="88" spans="1:103" ht="15" outlineLevel="2">
      <c r="A88" s="87">
        <v>318</v>
      </c>
      <c r="B88" s="78" t="s">
        <v>138</v>
      </c>
      <c r="C88" s="79" t="s">
        <v>45</v>
      </c>
      <c r="D88" s="80">
        <v>10333</v>
      </c>
      <c r="E88" s="81">
        <v>10254</v>
      </c>
      <c r="F88" s="81">
        <v>10202</v>
      </c>
      <c r="G88" s="81">
        <v>10190</v>
      </c>
      <c r="H88" s="81">
        <v>10108</v>
      </c>
      <c r="I88" s="81">
        <v>10157</v>
      </c>
      <c r="J88" s="81">
        <v>9768</v>
      </c>
      <c r="K88" s="81">
        <v>10138</v>
      </c>
      <c r="L88" s="81">
        <v>9636</v>
      </c>
      <c r="M88" s="81">
        <v>9570</v>
      </c>
      <c r="N88" s="81">
        <v>9494</v>
      </c>
      <c r="O88" s="82">
        <v>9547</v>
      </c>
      <c r="P88" s="80">
        <v>9562</v>
      </c>
      <c r="Q88" s="81">
        <v>9504</v>
      </c>
      <c r="R88" s="83">
        <v>9640</v>
      </c>
      <c r="S88" s="81">
        <v>9629</v>
      </c>
      <c r="T88" s="81">
        <v>9783</v>
      </c>
      <c r="U88" s="81">
        <v>9898</v>
      </c>
      <c r="V88" s="81">
        <v>10111</v>
      </c>
      <c r="W88" s="81">
        <v>10588</v>
      </c>
      <c r="X88" s="81">
        <v>10983</v>
      </c>
      <c r="Y88" s="81">
        <v>11244</v>
      </c>
      <c r="Z88" s="81">
        <v>11314</v>
      </c>
      <c r="AA88" s="82">
        <v>11200</v>
      </c>
      <c r="AB88" s="80">
        <v>11347</v>
      </c>
      <c r="AC88" s="81">
        <v>11372</v>
      </c>
      <c r="AD88" s="81">
        <v>11424</v>
      </c>
      <c r="AE88" s="81">
        <v>11323</v>
      </c>
      <c r="AF88" s="81">
        <v>11426</v>
      </c>
      <c r="AG88" s="81">
        <v>11379</v>
      </c>
      <c r="AH88" s="81">
        <v>11375</v>
      </c>
      <c r="AI88" s="81">
        <v>11461</v>
      </c>
      <c r="AJ88" s="81">
        <v>11463</v>
      </c>
      <c r="AK88" s="81">
        <v>11645</v>
      </c>
      <c r="AL88" s="81">
        <v>11670</v>
      </c>
      <c r="AM88" s="82">
        <v>11731</v>
      </c>
      <c r="AN88" s="80">
        <v>11757</v>
      </c>
      <c r="AO88" s="81">
        <v>11782</v>
      </c>
      <c r="AP88" s="81">
        <v>11818</v>
      </c>
      <c r="AQ88" s="81">
        <v>11706</v>
      </c>
      <c r="AR88" s="81">
        <v>11932</v>
      </c>
      <c r="AS88" s="81">
        <v>11990</v>
      </c>
      <c r="AT88" s="81">
        <v>12054</v>
      </c>
      <c r="AU88" s="81">
        <v>12090</v>
      </c>
      <c r="AV88" s="81">
        <v>12015</v>
      </c>
      <c r="AW88" s="81">
        <v>11962</v>
      </c>
      <c r="AX88" s="81">
        <v>11910</v>
      </c>
      <c r="AY88" s="82">
        <v>11911</v>
      </c>
      <c r="AZ88" s="80">
        <v>12149</v>
      </c>
      <c r="BA88" s="81">
        <v>12195</v>
      </c>
      <c r="BB88" s="81">
        <v>12047</v>
      </c>
      <c r="BC88" s="81">
        <v>12099</v>
      </c>
      <c r="BD88" s="81">
        <v>12133</v>
      </c>
      <c r="BE88" s="81">
        <v>11987</v>
      </c>
      <c r="BF88" s="81">
        <v>12027</v>
      </c>
      <c r="BG88" s="81">
        <v>11859</v>
      </c>
      <c r="BH88" s="81">
        <v>11969</v>
      </c>
      <c r="BI88" s="81">
        <v>11902</v>
      </c>
      <c r="BJ88" s="81">
        <v>11951</v>
      </c>
      <c r="BK88" s="84">
        <v>12155</v>
      </c>
      <c r="BL88" s="80">
        <v>12286</v>
      </c>
      <c r="BM88" s="231">
        <v>12406</v>
      </c>
      <c r="BN88" s="231">
        <v>12460</v>
      </c>
      <c r="BO88" s="231">
        <v>12437</v>
      </c>
      <c r="BP88" s="231">
        <v>12426</v>
      </c>
      <c r="BQ88" s="231">
        <v>12392</v>
      </c>
      <c r="BR88" s="231">
        <v>12133</v>
      </c>
      <c r="BS88" s="231">
        <v>12064</v>
      </c>
      <c r="BT88" s="231">
        <v>11989</v>
      </c>
      <c r="BU88" s="231">
        <v>12019</v>
      </c>
      <c r="BV88" s="231">
        <v>11936</v>
      </c>
      <c r="BW88" s="84">
        <v>12072</v>
      </c>
      <c r="BX88" s="80">
        <v>12212</v>
      </c>
      <c r="BY88" s="231">
        <v>12174</v>
      </c>
      <c r="BZ88" s="231">
        <v>11803</v>
      </c>
      <c r="CA88" s="231">
        <v>11649</v>
      </c>
      <c r="CB88" s="231">
        <v>11524</v>
      </c>
      <c r="CC88" s="231">
        <v>11348</v>
      </c>
      <c r="CD88" s="231">
        <v>11267</v>
      </c>
      <c r="CE88" s="231">
        <v>11270</v>
      </c>
      <c r="CF88" s="231">
        <v>11117</v>
      </c>
      <c r="CG88" s="81">
        <v>11006</v>
      </c>
      <c r="CH88" s="81">
        <v>10906</v>
      </c>
      <c r="CI88" s="82">
        <v>10787</v>
      </c>
      <c r="CJ88" s="82">
        <v>10725</v>
      </c>
      <c r="CK88" s="82">
        <v>10746</v>
      </c>
      <c r="CL88" s="82">
        <v>10698</v>
      </c>
      <c r="CM88" s="82">
        <v>10690</v>
      </c>
      <c r="CN88" s="82">
        <v>10690</v>
      </c>
      <c r="CO88" s="82">
        <v>10841</v>
      </c>
      <c r="CP88" s="82">
        <v>10912</v>
      </c>
      <c r="CQ88" s="82">
        <v>10882</v>
      </c>
      <c r="CR88" s="82">
        <v>11002</v>
      </c>
      <c r="CS88" s="82">
        <v>11006</v>
      </c>
      <c r="CT88" s="82">
        <v>11010</v>
      </c>
      <c r="CU88" s="82">
        <f>'1.COBERTURA  DANE'!D88</f>
        <v>11063</v>
      </c>
      <c r="CV88" s="195">
        <f t="shared" si="13"/>
        <v>53</v>
      </c>
      <c r="CW88" s="162">
        <f t="shared" si="14"/>
        <v>0.48138056312443234</v>
      </c>
      <c r="CX88" s="195">
        <f t="shared" si="11"/>
        <v>276</v>
      </c>
      <c r="CY88" s="162">
        <f t="shared" si="12"/>
        <v>2.5586353944562901</v>
      </c>
    </row>
    <row r="89" spans="1:103" ht="15" outlineLevel="2">
      <c r="A89" s="87">
        <v>321</v>
      </c>
      <c r="B89" s="78" t="s">
        <v>138</v>
      </c>
      <c r="C89" s="79" t="s">
        <v>110</v>
      </c>
      <c r="D89" s="80">
        <v>2395</v>
      </c>
      <c r="E89" s="81">
        <v>2418</v>
      </c>
      <c r="F89" s="81">
        <v>2456</v>
      </c>
      <c r="G89" s="81">
        <v>2419</v>
      </c>
      <c r="H89" s="81">
        <v>2361</v>
      </c>
      <c r="I89" s="81">
        <v>2376</v>
      </c>
      <c r="J89" s="81">
        <v>2364</v>
      </c>
      <c r="K89" s="81">
        <v>2370</v>
      </c>
      <c r="L89" s="81">
        <v>2344</v>
      </c>
      <c r="M89" s="81">
        <v>2342</v>
      </c>
      <c r="N89" s="81">
        <v>2329</v>
      </c>
      <c r="O89" s="82">
        <v>2315</v>
      </c>
      <c r="P89" s="80">
        <v>2265</v>
      </c>
      <c r="Q89" s="81">
        <v>2285</v>
      </c>
      <c r="R89" s="83">
        <v>2282</v>
      </c>
      <c r="S89" s="81">
        <v>2320</v>
      </c>
      <c r="T89" s="81">
        <v>2345</v>
      </c>
      <c r="U89" s="81">
        <v>2327</v>
      </c>
      <c r="V89" s="81">
        <v>2296</v>
      </c>
      <c r="W89" s="81">
        <v>2293</v>
      </c>
      <c r="X89" s="81">
        <v>2304</v>
      </c>
      <c r="Y89" s="81">
        <v>2359</v>
      </c>
      <c r="Z89" s="81">
        <v>2386</v>
      </c>
      <c r="AA89" s="82">
        <v>2329</v>
      </c>
      <c r="AB89" s="80">
        <v>2346</v>
      </c>
      <c r="AC89" s="81">
        <v>2446</v>
      </c>
      <c r="AD89" s="81">
        <v>2450</v>
      </c>
      <c r="AE89" s="81">
        <v>2449</v>
      </c>
      <c r="AF89" s="81">
        <v>2435</v>
      </c>
      <c r="AG89" s="81">
        <v>2389</v>
      </c>
      <c r="AH89" s="81">
        <v>2371</v>
      </c>
      <c r="AI89" s="81">
        <v>2335</v>
      </c>
      <c r="AJ89" s="81">
        <v>2361</v>
      </c>
      <c r="AK89" s="81">
        <v>2393</v>
      </c>
      <c r="AL89" s="81">
        <v>2405</v>
      </c>
      <c r="AM89" s="82">
        <v>2438</v>
      </c>
      <c r="AN89" s="80">
        <v>2446</v>
      </c>
      <c r="AO89" s="81">
        <v>2448</v>
      </c>
      <c r="AP89" s="81">
        <v>2452</v>
      </c>
      <c r="AQ89" s="81">
        <v>2472</v>
      </c>
      <c r="AR89" s="81">
        <v>2620</v>
      </c>
      <c r="AS89" s="81">
        <v>2611</v>
      </c>
      <c r="AT89" s="81">
        <v>2642</v>
      </c>
      <c r="AU89" s="81">
        <v>2632</v>
      </c>
      <c r="AV89" s="81">
        <v>2641</v>
      </c>
      <c r="AW89" s="81">
        <v>2646</v>
      </c>
      <c r="AX89" s="81">
        <v>2646</v>
      </c>
      <c r="AY89" s="82">
        <v>2663</v>
      </c>
      <c r="AZ89" s="80">
        <v>2686</v>
      </c>
      <c r="BA89" s="81">
        <v>2713</v>
      </c>
      <c r="BB89" s="81">
        <v>2681</v>
      </c>
      <c r="BC89" s="81">
        <v>2676</v>
      </c>
      <c r="BD89" s="81">
        <v>2691</v>
      </c>
      <c r="BE89" s="81">
        <v>2687</v>
      </c>
      <c r="BF89" s="81">
        <v>2660</v>
      </c>
      <c r="BG89" s="81">
        <v>2638</v>
      </c>
      <c r="BH89" s="81">
        <v>2687</v>
      </c>
      <c r="BI89" s="81">
        <v>2647</v>
      </c>
      <c r="BJ89" s="81">
        <v>2668</v>
      </c>
      <c r="BK89" s="84">
        <v>2703</v>
      </c>
      <c r="BL89" s="80">
        <v>2733</v>
      </c>
      <c r="BM89" s="231">
        <v>2780</v>
      </c>
      <c r="BN89" s="231">
        <v>2794</v>
      </c>
      <c r="BO89" s="231">
        <v>2827</v>
      </c>
      <c r="BP89" s="231">
        <v>2855</v>
      </c>
      <c r="BQ89" s="231">
        <v>2827</v>
      </c>
      <c r="BR89" s="231">
        <v>2730</v>
      </c>
      <c r="BS89" s="231">
        <v>2684</v>
      </c>
      <c r="BT89" s="231">
        <v>2700</v>
      </c>
      <c r="BU89" s="231">
        <v>2710</v>
      </c>
      <c r="BV89" s="231">
        <v>2717</v>
      </c>
      <c r="BW89" s="84">
        <v>2758</v>
      </c>
      <c r="BX89" s="80">
        <v>2793</v>
      </c>
      <c r="BY89" s="231">
        <v>2810</v>
      </c>
      <c r="BZ89" s="231">
        <v>2813</v>
      </c>
      <c r="CA89" s="231">
        <v>2799</v>
      </c>
      <c r="CB89" s="231">
        <v>2767</v>
      </c>
      <c r="CC89" s="231">
        <v>2815</v>
      </c>
      <c r="CD89" s="231">
        <v>2817</v>
      </c>
      <c r="CE89" s="231">
        <v>2832</v>
      </c>
      <c r="CF89" s="231">
        <v>2825</v>
      </c>
      <c r="CG89" s="81">
        <v>2828</v>
      </c>
      <c r="CH89" s="81">
        <v>2834</v>
      </c>
      <c r="CI89" s="82">
        <v>2818</v>
      </c>
      <c r="CJ89" s="82">
        <v>2815</v>
      </c>
      <c r="CK89" s="82">
        <v>2820</v>
      </c>
      <c r="CL89" s="82">
        <v>2805</v>
      </c>
      <c r="CM89" s="82">
        <v>2787</v>
      </c>
      <c r="CN89" s="82">
        <v>2792</v>
      </c>
      <c r="CO89" s="82">
        <v>2833</v>
      </c>
      <c r="CP89" s="82">
        <v>2839</v>
      </c>
      <c r="CQ89" s="82">
        <v>2825</v>
      </c>
      <c r="CR89" s="82">
        <v>2809</v>
      </c>
      <c r="CS89" s="82">
        <v>2828</v>
      </c>
      <c r="CT89" s="82">
        <v>2854</v>
      </c>
      <c r="CU89" s="82">
        <f>'1.COBERTURA  DANE'!D89</f>
        <v>2869</v>
      </c>
      <c r="CV89" s="195">
        <f t="shared" si="13"/>
        <v>15</v>
      </c>
      <c r="CW89" s="162">
        <f t="shared" si="14"/>
        <v>0.5255781359495445</v>
      </c>
      <c r="CX89" s="195">
        <f t="shared" si="11"/>
        <v>51</v>
      </c>
      <c r="CY89" s="162">
        <f t="shared" si="12"/>
        <v>1.8097941802696951</v>
      </c>
    </row>
    <row r="90" spans="1:103" ht="15" outlineLevel="2">
      <c r="A90" s="87">
        <v>376</v>
      </c>
      <c r="B90" s="78" t="s">
        <v>138</v>
      </c>
      <c r="C90" s="79" t="s">
        <v>84</v>
      </c>
      <c r="D90" s="80">
        <v>11001</v>
      </c>
      <c r="E90" s="81">
        <v>11055</v>
      </c>
      <c r="F90" s="81">
        <v>10986</v>
      </c>
      <c r="G90" s="81">
        <v>10944</v>
      </c>
      <c r="H90" s="81">
        <v>10651</v>
      </c>
      <c r="I90" s="81">
        <v>10831</v>
      </c>
      <c r="J90" s="81">
        <v>10526</v>
      </c>
      <c r="K90" s="81">
        <v>10760</v>
      </c>
      <c r="L90" s="81">
        <v>10716</v>
      </c>
      <c r="M90" s="81">
        <v>10659</v>
      </c>
      <c r="N90" s="81">
        <v>10619</v>
      </c>
      <c r="O90" s="82">
        <v>10609</v>
      </c>
      <c r="P90" s="80">
        <v>10679</v>
      </c>
      <c r="Q90" s="81">
        <v>10445</v>
      </c>
      <c r="R90" s="83">
        <v>10491</v>
      </c>
      <c r="S90" s="81">
        <v>11072</v>
      </c>
      <c r="T90" s="81">
        <v>11150</v>
      </c>
      <c r="U90" s="81">
        <v>11069</v>
      </c>
      <c r="V90" s="81">
        <v>11022</v>
      </c>
      <c r="W90" s="81">
        <v>10952</v>
      </c>
      <c r="X90" s="81">
        <v>10864</v>
      </c>
      <c r="Y90" s="81">
        <v>10874</v>
      </c>
      <c r="Z90" s="81">
        <v>10848</v>
      </c>
      <c r="AA90" s="82">
        <v>10579</v>
      </c>
      <c r="AB90" s="80">
        <v>10604</v>
      </c>
      <c r="AC90" s="81">
        <v>10473</v>
      </c>
      <c r="AD90" s="81">
        <v>10535</v>
      </c>
      <c r="AE90" s="81">
        <v>10607</v>
      </c>
      <c r="AF90" s="81">
        <v>10673</v>
      </c>
      <c r="AG90" s="81">
        <v>10456</v>
      </c>
      <c r="AH90" s="81">
        <v>10507</v>
      </c>
      <c r="AI90" s="81">
        <v>10673</v>
      </c>
      <c r="AJ90" s="81">
        <v>10626</v>
      </c>
      <c r="AK90" s="81">
        <v>10605</v>
      </c>
      <c r="AL90" s="81">
        <v>10633</v>
      </c>
      <c r="AM90" s="82">
        <v>10703</v>
      </c>
      <c r="AN90" s="80">
        <v>10647</v>
      </c>
      <c r="AO90" s="81">
        <v>11467</v>
      </c>
      <c r="AP90" s="81">
        <v>11315</v>
      </c>
      <c r="AQ90" s="81">
        <v>11272</v>
      </c>
      <c r="AR90" s="81">
        <v>11176</v>
      </c>
      <c r="AS90" s="81">
        <v>11136</v>
      </c>
      <c r="AT90" s="81">
        <v>11165</v>
      </c>
      <c r="AU90" s="81">
        <v>11138</v>
      </c>
      <c r="AV90" s="81">
        <v>11112</v>
      </c>
      <c r="AW90" s="81">
        <v>11070</v>
      </c>
      <c r="AX90" s="81">
        <v>11006</v>
      </c>
      <c r="AY90" s="82">
        <v>11060</v>
      </c>
      <c r="AZ90" s="80">
        <v>10864</v>
      </c>
      <c r="BA90" s="81">
        <v>10670</v>
      </c>
      <c r="BB90" s="81">
        <v>10567</v>
      </c>
      <c r="BC90" s="81">
        <v>10387</v>
      </c>
      <c r="BD90" s="81">
        <v>10388</v>
      </c>
      <c r="BE90" s="81">
        <v>10378</v>
      </c>
      <c r="BF90" s="81">
        <v>10341</v>
      </c>
      <c r="BG90" s="81">
        <v>10372</v>
      </c>
      <c r="BH90" s="81">
        <v>10427</v>
      </c>
      <c r="BI90" s="81">
        <v>10293</v>
      </c>
      <c r="BJ90" s="81">
        <v>10612</v>
      </c>
      <c r="BK90" s="84">
        <v>10815</v>
      </c>
      <c r="BL90" s="80">
        <v>10839</v>
      </c>
      <c r="BM90" s="231">
        <v>10883</v>
      </c>
      <c r="BN90" s="231">
        <v>11131</v>
      </c>
      <c r="BO90" s="231">
        <v>11111</v>
      </c>
      <c r="BP90" s="231">
        <v>11177</v>
      </c>
      <c r="BQ90" s="231">
        <v>11218</v>
      </c>
      <c r="BR90" s="231">
        <v>11250</v>
      </c>
      <c r="BS90" s="231">
        <v>11185</v>
      </c>
      <c r="BT90" s="231">
        <v>11096</v>
      </c>
      <c r="BU90" s="231">
        <v>11077</v>
      </c>
      <c r="BV90" s="231">
        <v>11116</v>
      </c>
      <c r="BW90" s="84">
        <v>11209</v>
      </c>
      <c r="BX90" s="80">
        <v>10896</v>
      </c>
      <c r="BY90" s="231">
        <v>10676</v>
      </c>
      <c r="BZ90" s="231">
        <v>10283</v>
      </c>
      <c r="CA90" s="231">
        <v>10104</v>
      </c>
      <c r="CB90" s="231">
        <v>10009</v>
      </c>
      <c r="CC90" s="231">
        <v>9915</v>
      </c>
      <c r="CD90" s="231">
        <v>9900</v>
      </c>
      <c r="CE90" s="231">
        <v>9859</v>
      </c>
      <c r="CF90" s="231">
        <v>9740</v>
      </c>
      <c r="CG90" s="81">
        <v>9649</v>
      </c>
      <c r="CH90" s="81">
        <v>9590</v>
      </c>
      <c r="CI90" s="82">
        <v>9602</v>
      </c>
      <c r="CJ90" s="82">
        <v>9521</v>
      </c>
      <c r="CK90" s="82">
        <v>9593</v>
      </c>
      <c r="CL90" s="82">
        <v>9673</v>
      </c>
      <c r="CM90" s="82">
        <v>9671</v>
      </c>
      <c r="CN90" s="82">
        <v>9748</v>
      </c>
      <c r="CO90" s="82">
        <v>9963</v>
      </c>
      <c r="CP90" s="82">
        <v>10127</v>
      </c>
      <c r="CQ90" s="82">
        <v>10240</v>
      </c>
      <c r="CR90" s="82">
        <v>10200</v>
      </c>
      <c r="CS90" s="82">
        <v>10317</v>
      </c>
      <c r="CT90" s="82">
        <v>10438</v>
      </c>
      <c r="CU90" s="82">
        <f>'1.COBERTURA  DANE'!D90</f>
        <v>10540</v>
      </c>
      <c r="CV90" s="195">
        <f t="shared" si="13"/>
        <v>102</v>
      </c>
      <c r="CW90" s="162">
        <f t="shared" si="14"/>
        <v>0.97719869706840379</v>
      </c>
      <c r="CX90" s="195">
        <f t="shared" si="11"/>
        <v>938</v>
      </c>
      <c r="CY90" s="162">
        <f t="shared" si="12"/>
        <v>9.7687981670485318</v>
      </c>
    </row>
    <row r="91" spans="1:103" ht="15" outlineLevel="2">
      <c r="A91" s="87">
        <v>400</v>
      </c>
      <c r="B91" s="78" t="s">
        <v>138</v>
      </c>
      <c r="C91" s="79" t="s">
        <v>142</v>
      </c>
      <c r="D91" s="80">
        <v>6710</v>
      </c>
      <c r="E91" s="81">
        <v>6890</v>
      </c>
      <c r="F91" s="81">
        <v>6850</v>
      </c>
      <c r="G91" s="81">
        <v>6798</v>
      </c>
      <c r="H91" s="81">
        <v>6699</v>
      </c>
      <c r="I91" s="81">
        <v>6717</v>
      </c>
      <c r="J91" s="81">
        <v>6688</v>
      </c>
      <c r="K91" s="81">
        <v>6694</v>
      </c>
      <c r="L91" s="81">
        <v>6818</v>
      </c>
      <c r="M91" s="81">
        <v>6885</v>
      </c>
      <c r="N91" s="81">
        <v>6845</v>
      </c>
      <c r="O91" s="82">
        <v>7002</v>
      </c>
      <c r="P91" s="80">
        <v>7111</v>
      </c>
      <c r="Q91" s="81">
        <v>7206</v>
      </c>
      <c r="R91" s="83">
        <v>7232</v>
      </c>
      <c r="S91" s="81">
        <v>6892</v>
      </c>
      <c r="T91" s="81">
        <v>7418</v>
      </c>
      <c r="U91" s="81">
        <v>7556</v>
      </c>
      <c r="V91" s="81">
        <v>7679</v>
      </c>
      <c r="W91" s="81">
        <v>7712</v>
      </c>
      <c r="X91" s="81">
        <v>7806</v>
      </c>
      <c r="Y91" s="81">
        <v>7975</v>
      </c>
      <c r="Z91" s="81">
        <v>8181</v>
      </c>
      <c r="AA91" s="82">
        <v>8197</v>
      </c>
      <c r="AB91" s="80">
        <v>8077</v>
      </c>
      <c r="AC91" s="81">
        <v>8250</v>
      </c>
      <c r="AD91" s="81">
        <v>8317</v>
      </c>
      <c r="AE91" s="81">
        <v>8335</v>
      </c>
      <c r="AF91" s="81">
        <v>8386</v>
      </c>
      <c r="AG91" s="81">
        <v>8397</v>
      </c>
      <c r="AH91" s="81">
        <v>8455</v>
      </c>
      <c r="AI91" s="81">
        <v>8552</v>
      </c>
      <c r="AJ91" s="81">
        <v>8511</v>
      </c>
      <c r="AK91" s="81">
        <v>8617</v>
      </c>
      <c r="AL91" s="81">
        <v>8652</v>
      </c>
      <c r="AM91" s="82">
        <v>8696</v>
      </c>
      <c r="AN91" s="80">
        <v>8660</v>
      </c>
      <c r="AO91" s="81">
        <v>8664</v>
      </c>
      <c r="AP91" s="81">
        <v>8683</v>
      </c>
      <c r="AQ91" s="81">
        <v>8658</v>
      </c>
      <c r="AR91" s="81">
        <v>8706</v>
      </c>
      <c r="AS91" s="81">
        <v>8766</v>
      </c>
      <c r="AT91" s="81">
        <v>8762</v>
      </c>
      <c r="AU91" s="81">
        <v>8859</v>
      </c>
      <c r="AV91" s="81">
        <v>8855</v>
      </c>
      <c r="AW91" s="81">
        <v>8868</v>
      </c>
      <c r="AX91" s="81">
        <v>8868</v>
      </c>
      <c r="AY91" s="82">
        <v>8892</v>
      </c>
      <c r="AZ91" s="80">
        <v>8849</v>
      </c>
      <c r="BA91" s="81">
        <v>8876</v>
      </c>
      <c r="BB91" s="81">
        <v>8853</v>
      </c>
      <c r="BC91" s="81">
        <v>8908</v>
      </c>
      <c r="BD91" s="81">
        <v>8898</v>
      </c>
      <c r="BE91" s="81">
        <v>8932</v>
      </c>
      <c r="BF91" s="81">
        <v>8909</v>
      </c>
      <c r="BG91" s="81">
        <v>8849</v>
      </c>
      <c r="BH91" s="81">
        <v>8879</v>
      </c>
      <c r="BI91" s="81">
        <v>8832</v>
      </c>
      <c r="BJ91" s="81">
        <v>8864</v>
      </c>
      <c r="BK91" s="84">
        <v>8933</v>
      </c>
      <c r="BL91" s="80">
        <v>9002</v>
      </c>
      <c r="BM91" s="231">
        <v>9101</v>
      </c>
      <c r="BN91" s="231">
        <v>9161</v>
      </c>
      <c r="BO91" s="231">
        <v>9142</v>
      </c>
      <c r="BP91" s="231">
        <v>9150</v>
      </c>
      <c r="BQ91" s="231">
        <v>9193</v>
      </c>
      <c r="BR91" s="231">
        <v>9073</v>
      </c>
      <c r="BS91" s="231">
        <v>9040</v>
      </c>
      <c r="BT91" s="231">
        <v>8991</v>
      </c>
      <c r="BU91" s="231">
        <v>9071</v>
      </c>
      <c r="BV91" s="231">
        <v>9062</v>
      </c>
      <c r="BW91" s="84">
        <v>9090</v>
      </c>
      <c r="BX91" s="80">
        <v>9087</v>
      </c>
      <c r="BY91" s="231">
        <v>9028</v>
      </c>
      <c r="BZ91" s="231">
        <v>8847</v>
      </c>
      <c r="CA91" s="231">
        <v>8787</v>
      </c>
      <c r="CB91" s="231">
        <v>8724</v>
      </c>
      <c r="CC91" s="231">
        <v>8696</v>
      </c>
      <c r="CD91" s="231">
        <v>8678</v>
      </c>
      <c r="CE91" s="231">
        <v>8687</v>
      </c>
      <c r="CF91" s="231">
        <v>8613</v>
      </c>
      <c r="CG91" s="81">
        <v>8567</v>
      </c>
      <c r="CH91" s="81">
        <v>8581</v>
      </c>
      <c r="CI91" s="82">
        <v>8585</v>
      </c>
      <c r="CJ91" s="82">
        <v>8563</v>
      </c>
      <c r="CK91" s="82">
        <v>8641</v>
      </c>
      <c r="CL91" s="82">
        <v>8689</v>
      </c>
      <c r="CM91" s="82">
        <v>8669</v>
      </c>
      <c r="CN91" s="82">
        <v>8743</v>
      </c>
      <c r="CO91" s="82">
        <v>8821</v>
      </c>
      <c r="CP91" s="82">
        <v>8877</v>
      </c>
      <c r="CQ91" s="82">
        <v>8928</v>
      </c>
      <c r="CR91" s="82">
        <v>8906</v>
      </c>
      <c r="CS91" s="82">
        <v>8948</v>
      </c>
      <c r="CT91" s="82">
        <v>9043</v>
      </c>
      <c r="CU91" s="82">
        <f>'1.COBERTURA  DANE'!D91</f>
        <v>9051</v>
      </c>
      <c r="CV91" s="195">
        <f t="shared" si="13"/>
        <v>8</v>
      </c>
      <c r="CW91" s="162">
        <f t="shared" si="14"/>
        <v>8.8466216963397112E-2</v>
      </c>
      <c r="CX91" s="195">
        <f t="shared" si="11"/>
        <v>466</v>
      </c>
      <c r="CY91" s="162">
        <f t="shared" si="12"/>
        <v>5.4280722189866042</v>
      </c>
    </row>
    <row r="92" spans="1:103" ht="15" outlineLevel="2">
      <c r="A92" s="87">
        <v>440</v>
      </c>
      <c r="B92" s="78" t="s">
        <v>138</v>
      </c>
      <c r="C92" s="79" t="s">
        <v>85</v>
      </c>
      <c r="D92" s="80">
        <v>16541</v>
      </c>
      <c r="E92" s="81">
        <v>16691</v>
      </c>
      <c r="F92" s="81">
        <v>16714</v>
      </c>
      <c r="G92" s="81">
        <v>16515</v>
      </c>
      <c r="H92" s="81">
        <v>16458</v>
      </c>
      <c r="I92" s="81">
        <v>16564</v>
      </c>
      <c r="J92" s="81">
        <v>16383</v>
      </c>
      <c r="K92" s="81">
        <v>16564</v>
      </c>
      <c r="L92" s="81">
        <v>16146</v>
      </c>
      <c r="M92" s="81">
        <v>16100</v>
      </c>
      <c r="N92" s="81">
        <v>16166</v>
      </c>
      <c r="O92" s="82">
        <v>16451</v>
      </c>
      <c r="P92" s="80">
        <v>16373</v>
      </c>
      <c r="Q92" s="81">
        <v>16271</v>
      </c>
      <c r="R92" s="83">
        <v>16296</v>
      </c>
      <c r="S92" s="81">
        <v>11899</v>
      </c>
      <c r="T92" s="81">
        <v>16210</v>
      </c>
      <c r="U92" s="81">
        <v>16106</v>
      </c>
      <c r="V92" s="81">
        <v>15924</v>
      </c>
      <c r="W92" s="81">
        <v>15638</v>
      </c>
      <c r="X92" s="81">
        <v>15610</v>
      </c>
      <c r="Y92" s="81">
        <v>15608</v>
      </c>
      <c r="Z92" s="81">
        <v>15672</v>
      </c>
      <c r="AA92" s="82">
        <v>15652</v>
      </c>
      <c r="AB92" s="80">
        <v>16113</v>
      </c>
      <c r="AC92" s="81">
        <v>16235</v>
      </c>
      <c r="AD92" s="81">
        <v>16509</v>
      </c>
      <c r="AE92" s="81">
        <v>16496</v>
      </c>
      <c r="AF92" s="81">
        <v>16450</v>
      </c>
      <c r="AG92" s="81">
        <v>16512</v>
      </c>
      <c r="AH92" s="81">
        <v>16434</v>
      </c>
      <c r="AI92" s="81">
        <v>16595</v>
      </c>
      <c r="AJ92" s="81">
        <v>16619</v>
      </c>
      <c r="AK92" s="81">
        <v>17095</v>
      </c>
      <c r="AL92" s="81">
        <v>16922</v>
      </c>
      <c r="AM92" s="82">
        <v>16841</v>
      </c>
      <c r="AN92" s="80">
        <v>16889</v>
      </c>
      <c r="AO92" s="81">
        <v>17051</v>
      </c>
      <c r="AP92" s="81">
        <v>17005</v>
      </c>
      <c r="AQ92" s="81">
        <v>16984</v>
      </c>
      <c r="AR92" s="81">
        <v>16915</v>
      </c>
      <c r="AS92" s="81">
        <v>16982</v>
      </c>
      <c r="AT92" s="81">
        <v>16874</v>
      </c>
      <c r="AU92" s="81">
        <v>17035</v>
      </c>
      <c r="AV92" s="81">
        <v>16904</v>
      </c>
      <c r="AW92" s="81">
        <v>16855</v>
      </c>
      <c r="AX92" s="81">
        <v>16777</v>
      </c>
      <c r="AY92" s="82">
        <v>16787</v>
      </c>
      <c r="AZ92" s="80">
        <v>16728</v>
      </c>
      <c r="BA92" s="81">
        <v>16813</v>
      </c>
      <c r="BB92" s="81">
        <v>16669</v>
      </c>
      <c r="BC92" s="81">
        <v>15933</v>
      </c>
      <c r="BD92" s="81">
        <v>15957</v>
      </c>
      <c r="BE92" s="81">
        <v>16107</v>
      </c>
      <c r="BF92" s="81">
        <v>16155</v>
      </c>
      <c r="BG92" s="81">
        <v>16108</v>
      </c>
      <c r="BH92" s="81">
        <v>16133</v>
      </c>
      <c r="BI92" s="81">
        <v>16115</v>
      </c>
      <c r="BJ92" s="81">
        <v>16212</v>
      </c>
      <c r="BK92" s="84">
        <v>16247</v>
      </c>
      <c r="BL92" s="80">
        <v>16311</v>
      </c>
      <c r="BM92" s="231">
        <v>16363</v>
      </c>
      <c r="BN92" s="231">
        <v>16344</v>
      </c>
      <c r="BO92" s="231">
        <v>16241</v>
      </c>
      <c r="BP92" s="231">
        <v>16161</v>
      </c>
      <c r="BQ92" s="231">
        <v>16133</v>
      </c>
      <c r="BR92" s="231">
        <v>16247</v>
      </c>
      <c r="BS92" s="231">
        <v>16123</v>
      </c>
      <c r="BT92" s="231">
        <v>16081</v>
      </c>
      <c r="BU92" s="231">
        <v>15971</v>
      </c>
      <c r="BV92" s="231">
        <v>15911</v>
      </c>
      <c r="BW92" s="84">
        <v>16027</v>
      </c>
      <c r="BX92" s="80">
        <v>16282</v>
      </c>
      <c r="BY92" s="231">
        <v>16142</v>
      </c>
      <c r="BZ92" s="231">
        <v>15893</v>
      </c>
      <c r="CA92" s="231">
        <v>15532</v>
      </c>
      <c r="CB92" s="231">
        <v>15352</v>
      </c>
      <c r="CC92" s="231">
        <v>15281</v>
      </c>
      <c r="CD92" s="231">
        <v>15162</v>
      </c>
      <c r="CE92" s="231">
        <v>15131</v>
      </c>
      <c r="CF92" s="231">
        <v>14992</v>
      </c>
      <c r="CG92" s="81">
        <v>14849</v>
      </c>
      <c r="CH92" s="81">
        <v>14842</v>
      </c>
      <c r="CI92" s="82">
        <v>14806</v>
      </c>
      <c r="CJ92" s="82">
        <v>14757</v>
      </c>
      <c r="CK92" s="82">
        <v>14804</v>
      </c>
      <c r="CL92" s="82">
        <v>14914</v>
      </c>
      <c r="CM92" s="82">
        <v>14886</v>
      </c>
      <c r="CN92" s="82">
        <v>14887</v>
      </c>
      <c r="CO92" s="82">
        <v>15013</v>
      </c>
      <c r="CP92" s="82">
        <v>15049</v>
      </c>
      <c r="CQ92" s="82">
        <v>15032</v>
      </c>
      <c r="CR92" s="82">
        <v>15959</v>
      </c>
      <c r="CS92" s="82">
        <v>15961</v>
      </c>
      <c r="CT92" s="82">
        <v>15978</v>
      </c>
      <c r="CU92" s="82">
        <f>'1.COBERTURA  DANE'!D92</f>
        <v>16117</v>
      </c>
      <c r="CV92" s="195">
        <f t="shared" si="13"/>
        <v>139</v>
      </c>
      <c r="CW92" s="162">
        <f t="shared" si="14"/>
        <v>0.86994617599198898</v>
      </c>
      <c r="CX92" s="195">
        <f t="shared" si="11"/>
        <v>1311</v>
      </c>
      <c r="CY92" s="162">
        <f t="shared" si="12"/>
        <v>8.8545184384708904</v>
      </c>
    </row>
    <row r="93" spans="1:103" ht="15" outlineLevel="2">
      <c r="A93" s="87">
        <v>483</v>
      </c>
      <c r="B93" s="78" t="s">
        <v>138</v>
      </c>
      <c r="C93" s="79" t="s">
        <v>117</v>
      </c>
      <c r="D93" s="80">
        <v>9285</v>
      </c>
      <c r="E93" s="81">
        <v>9331</v>
      </c>
      <c r="F93" s="81">
        <v>9320</v>
      </c>
      <c r="G93" s="81">
        <v>9251</v>
      </c>
      <c r="H93" s="81">
        <v>9241</v>
      </c>
      <c r="I93" s="81">
        <v>9353</v>
      </c>
      <c r="J93" s="81">
        <v>9335</v>
      </c>
      <c r="K93" s="81">
        <v>9279</v>
      </c>
      <c r="L93" s="81">
        <v>9327</v>
      </c>
      <c r="M93" s="81">
        <v>9520</v>
      </c>
      <c r="N93" s="81">
        <v>9598</v>
      </c>
      <c r="O93" s="82">
        <v>9642</v>
      </c>
      <c r="P93" s="80">
        <v>9576</v>
      </c>
      <c r="Q93" s="81">
        <v>9624</v>
      </c>
      <c r="R93" s="83">
        <v>9611</v>
      </c>
      <c r="S93" s="81">
        <v>8286</v>
      </c>
      <c r="T93" s="81">
        <v>9702</v>
      </c>
      <c r="U93" s="81">
        <v>9766</v>
      </c>
      <c r="V93" s="81">
        <v>9782</v>
      </c>
      <c r="W93" s="81">
        <v>9799</v>
      </c>
      <c r="X93" s="81">
        <v>9915</v>
      </c>
      <c r="Y93" s="81">
        <v>9911</v>
      </c>
      <c r="Z93" s="81">
        <v>9931</v>
      </c>
      <c r="AA93" s="82">
        <v>9839</v>
      </c>
      <c r="AB93" s="80">
        <v>9846</v>
      </c>
      <c r="AC93" s="81">
        <v>9821</v>
      </c>
      <c r="AD93" s="81">
        <v>9791</v>
      </c>
      <c r="AE93" s="81">
        <v>9849</v>
      </c>
      <c r="AF93" s="81">
        <v>9853</v>
      </c>
      <c r="AG93" s="81">
        <v>9965</v>
      </c>
      <c r="AH93" s="81">
        <v>10009</v>
      </c>
      <c r="AI93" s="81">
        <v>9995</v>
      </c>
      <c r="AJ93" s="81">
        <v>9972</v>
      </c>
      <c r="AK93" s="81">
        <v>10019</v>
      </c>
      <c r="AL93" s="81">
        <v>10019</v>
      </c>
      <c r="AM93" s="82">
        <v>10070</v>
      </c>
      <c r="AN93" s="80">
        <v>10082</v>
      </c>
      <c r="AO93" s="81">
        <v>10022</v>
      </c>
      <c r="AP93" s="81">
        <v>10010</v>
      </c>
      <c r="AQ93" s="81">
        <v>10052</v>
      </c>
      <c r="AR93" s="81">
        <v>10066</v>
      </c>
      <c r="AS93" s="81">
        <v>10009</v>
      </c>
      <c r="AT93" s="81">
        <v>10006</v>
      </c>
      <c r="AU93" s="81">
        <v>9976</v>
      </c>
      <c r="AV93" s="81">
        <v>9853</v>
      </c>
      <c r="AW93" s="81">
        <v>9836</v>
      </c>
      <c r="AX93" s="81">
        <v>9807</v>
      </c>
      <c r="AY93" s="82">
        <v>9736</v>
      </c>
      <c r="AZ93" s="80">
        <v>9682</v>
      </c>
      <c r="BA93" s="81">
        <v>9629</v>
      </c>
      <c r="BB93" s="81">
        <v>9571</v>
      </c>
      <c r="BC93" s="81">
        <v>9214</v>
      </c>
      <c r="BD93" s="81">
        <v>9183</v>
      </c>
      <c r="BE93" s="81">
        <v>9188</v>
      </c>
      <c r="BF93" s="81">
        <v>9162</v>
      </c>
      <c r="BG93" s="81">
        <v>9093</v>
      </c>
      <c r="BH93" s="81">
        <v>9079</v>
      </c>
      <c r="BI93" s="81">
        <v>9009</v>
      </c>
      <c r="BJ93" s="81">
        <v>8971</v>
      </c>
      <c r="BK93" s="84">
        <v>9014</v>
      </c>
      <c r="BL93" s="80">
        <v>9021</v>
      </c>
      <c r="BM93" s="231">
        <v>9060</v>
      </c>
      <c r="BN93" s="231">
        <v>9067</v>
      </c>
      <c r="BO93" s="231">
        <v>9021</v>
      </c>
      <c r="BP93" s="231">
        <v>9058</v>
      </c>
      <c r="BQ93" s="231">
        <v>9054</v>
      </c>
      <c r="BR93" s="231">
        <v>8983</v>
      </c>
      <c r="BS93" s="231">
        <v>8943</v>
      </c>
      <c r="BT93" s="231">
        <v>8879</v>
      </c>
      <c r="BU93" s="231">
        <v>8863</v>
      </c>
      <c r="BV93" s="231">
        <v>8854</v>
      </c>
      <c r="BW93" s="84">
        <v>8873</v>
      </c>
      <c r="BX93" s="80">
        <v>8874</v>
      </c>
      <c r="BY93" s="231">
        <v>8831</v>
      </c>
      <c r="BZ93" s="231">
        <v>8826</v>
      </c>
      <c r="CA93" s="231">
        <v>8798</v>
      </c>
      <c r="CB93" s="231">
        <v>8737</v>
      </c>
      <c r="CC93" s="231">
        <v>8657</v>
      </c>
      <c r="CD93" s="231">
        <v>8618</v>
      </c>
      <c r="CE93" s="231">
        <v>8593</v>
      </c>
      <c r="CF93" s="231">
        <v>8689</v>
      </c>
      <c r="CG93" s="81">
        <v>8665</v>
      </c>
      <c r="CH93" s="81">
        <v>8673</v>
      </c>
      <c r="CI93" s="82">
        <v>8644</v>
      </c>
      <c r="CJ93" s="82">
        <v>8642</v>
      </c>
      <c r="CK93" s="82">
        <v>8638</v>
      </c>
      <c r="CL93" s="82">
        <v>8617</v>
      </c>
      <c r="CM93" s="82">
        <v>8609</v>
      </c>
      <c r="CN93" s="82">
        <v>8629</v>
      </c>
      <c r="CO93" s="82">
        <v>8697</v>
      </c>
      <c r="CP93" s="82">
        <v>8754</v>
      </c>
      <c r="CQ93" s="82">
        <v>8767</v>
      </c>
      <c r="CR93" s="82">
        <v>8770</v>
      </c>
      <c r="CS93" s="82">
        <v>8755</v>
      </c>
      <c r="CT93" s="82">
        <v>8824</v>
      </c>
      <c r="CU93" s="82">
        <f>'1.COBERTURA  DANE'!D93</f>
        <v>8837</v>
      </c>
      <c r="CV93" s="195">
        <f t="shared" si="13"/>
        <v>13</v>
      </c>
      <c r="CW93" s="162">
        <f t="shared" si="14"/>
        <v>0.14732547597461468</v>
      </c>
      <c r="CX93" s="195">
        <f t="shared" si="11"/>
        <v>193</v>
      </c>
      <c r="CY93" s="162">
        <f t="shared" si="12"/>
        <v>2.2327626099028226</v>
      </c>
    </row>
    <row r="94" spans="1:103" ht="15" outlineLevel="2">
      <c r="A94" s="87">
        <v>541</v>
      </c>
      <c r="B94" s="78" t="s">
        <v>138</v>
      </c>
      <c r="C94" s="79" t="s">
        <v>141</v>
      </c>
      <c r="D94" s="80">
        <v>11508</v>
      </c>
      <c r="E94" s="81">
        <v>11651</v>
      </c>
      <c r="F94" s="81">
        <v>11713</v>
      </c>
      <c r="G94" s="81">
        <v>11646</v>
      </c>
      <c r="H94" s="81">
        <v>11626</v>
      </c>
      <c r="I94" s="81">
        <v>11719</v>
      </c>
      <c r="J94" s="81">
        <v>11637</v>
      </c>
      <c r="K94" s="81">
        <v>11618</v>
      </c>
      <c r="L94" s="81">
        <v>11852</v>
      </c>
      <c r="M94" s="81">
        <v>11954</v>
      </c>
      <c r="N94" s="81">
        <v>11951</v>
      </c>
      <c r="O94" s="82">
        <v>11957</v>
      </c>
      <c r="P94" s="80">
        <v>11979</v>
      </c>
      <c r="Q94" s="81">
        <v>11939</v>
      </c>
      <c r="R94" s="83">
        <v>11967</v>
      </c>
      <c r="S94" s="81">
        <v>12259</v>
      </c>
      <c r="T94" s="81">
        <v>12319</v>
      </c>
      <c r="U94" s="81">
        <v>12351</v>
      </c>
      <c r="V94" s="81">
        <v>12291</v>
      </c>
      <c r="W94" s="81">
        <v>12224</v>
      </c>
      <c r="X94" s="81">
        <v>12189</v>
      </c>
      <c r="Y94" s="81">
        <v>12086</v>
      </c>
      <c r="Z94" s="81">
        <v>12024</v>
      </c>
      <c r="AA94" s="82">
        <v>11934</v>
      </c>
      <c r="AB94" s="80">
        <v>11756</v>
      </c>
      <c r="AC94" s="81">
        <v>11908</v>
      </c>
      <c r="AD94" s="81">
        <v>11826</v>
      </c>
      <c r="AE94" s="81">
        <v>11747</v>
      </c>
      <c r="AF94" s="81">
        <v>11753</v>
      </c>
      <c r="AG94" s="81">
        <v>11754</v>
      </c>
      <c r="AH94" s="81">
        <v>11740</v>
      </c>
      <c r="AI94" s="81">
        <v>11732</v>
      </c>
      <c r="AJ94" s="81">
        <v>11670</v>
      </c>
      <c r="AK94" s="81">
        <v>11704</v>
      </c>
      <c r="AL94" s="81">
        <v>11667</v>
      </c>
      <c r="AM94" s="82">
        <v>11706</v>
      </c>
      <c r="AN94" s="80">
        <v>11545</v>
      </c>
      <c r="AO94" s="81">
        <v>11789</v>
      </c>
      <c r="AP94" s="81">
        <v>11733</v>
      </c>
      <c r="AQ94" s="81">
        <v>11706</v>
      </c>
      <c r="AR94" s="81">
        <v>11738</v>
      </c>
      <c r="AS94" s="81">
        <v>11712</v>
      </c>
      <c r="AT94" s="81">
        <v>11730</v>
      </c>
      <c r="AU94" s="81">
        <v>11724</v>
      </c>
      <c r="AV94" s="81">
        <v>11608</v>
      </c>
      <c r="AW94" s="81">
        <v>11481</v>
      </c>
      <c r="AX94" s="81">
        <v>11455</v>
      </c>
      <c r="AY94" s="82">
        <v>11504</v>
      </c>
      <c r="AZ94" s="80">
        <v>11546</v>
      </c>
      <c r="BA94" s="81">
        <v>11520</v>
      </c>
      <c r="BB94" s="81">
        <v>11498</v>
      </c>
      <c r="BC94" s="81">
        <v>11445</v>
      </c>
      <c r="BD94" s="81">
        <v>11408</v>
      </c>
      <c r="BE94" s="81">
        <v>11312</v>
      </c>
      <c r="BF94" s="81">
        <v>11347</v>
      </c>
      <c r="BG94" s="81">
        <v>11290</v>
      </c>
      <c r="BH94" s="81">
        <v>11268</v>
      </c>
      <c r="BI94" s="81">
        <v>11233</v>
      </c>
      <c r="BJ94" s="81">
        <v>11232</v>
      </c>
      <c r="BK94" s="84">
        <v>11328</v>
      </c>
      <c r="BL94" s="80">
        <v>11351</v>
      </c>
      <c r="BM94" s="231">
        <v>11434</v>
      </c>
      <c r="BN94" s="231">
        <v>11469</v>
      </c>
      <c r="BO94" s="231">
        <v>11412</v>
      </c>
      <c r="BP94" s="231">
        <v>11484</v>
      </c>
      <c r="BQ94" s="231">
        <v>11438</v>
      </c>
      <c r="BR94" s="231">
        <v>11231</v>
      </c>
      <c r="BS94" s="231">
        <v>11118</v>
      </c>
      <c r="BT94" s="231">
        <v>11093</v>
      </c>
      <c r="BU94" s="231">
        <v>11083</v>
      </c>
      <c r="BV94" s="231">
        <v>11068</v>
      </c>
      <c r="BW94" s="84">
        <v>11111</v>
      </c>
      <c r="BX94" s="80">
        <v>11176</v>
      </c>
      <c r="BY94" s="231">
        <v>11142</v>
      </c>
      <c r="BZ94" s="231">
        <v>11062</v>
      </c>
      <c r="CA94" s="231">
        <v>11000</v>
      </c>
      <c r="CB94" s="231">
        <v>10996</v>
      </c>
      <c r="CC94" s="231">
        <v>10963</v>
      </c>
      <c r="CD94" s="231">
        <v>10953</v>
      </c>
      <c r="CE94" s="231">
        <v>10985</v>
      </c>
      <c r="CF94" s="231">
        <v>10956</v>
      </c>
      <c r="CG94" s="81">
        <v>10913</v>
      </c>
      <c r="CH94" s="81">
        <v>10865</v>
      </c>
      <c r="CI94" s="82">
        <v>10847</v>
      </c>
      <c r="CJ94" s="82">
        <v>10851</v>
      </c>
      <c r="CK94" s="82">
        <v>10893</v>
      </c>
      <c r="CL94" s="82">
        <v>10909</v>
      </c>
      <c r="CM94" s="82">
        <v>10899</v>
      </c>
      <c r="CN94" s="82">
        <v>10885</v>
      </c>
      <c r="CO94" s="82">
        <v>10896</v>
      </c>
      <c r="CP94" s="82">
        <v>10920</v>
      </c>
      <c r="CQ94" s="82">
        <v>10907</v>
      </c>
      <c r="CR94" s="82">
        <v>10906</v>
      </c>
      <c r="CS94" s="82">
        <v>10961</v>
      </c>
      <c r="CT94" s="82">
        <v>11063</v>
      </c>
      <c r="CU94" s="82">
        <f>'1.COBERTURA  DANE'!D94</f>
        <v>11128</v>
      </c>
      <c r="CV94" s="195">
        <f t="shared" si="13"/>
        <v>65</v>
      </c>
      <c r="CW94" s="162">
        <f t="shared" si="14"/>
        <v>0.58754406580493534</v>
      </c>
      <c r="CX94" s="195">
        <f t="shared" si="11"/>
        <v>281</v>
      </c>
      <c r="CY94" s="162">
        <f t="shared" si="12"/>
        <v>2.5905780400110627</v>
      </c>
    </row>
    <row r="95" spans="1:103" ht="15" outlineLevel="2">
      <c r="A95" s="87">
        <v>607</v>
      </c>
      <c r="B95" s="78" t="s">
        <v>138</v>
      </c>
      <c r="C95" s="79" t="s">
        <v>112</v>
      </c>
      <c r="D95" s="80">
        <v>4309</v>
      </c>
      <c r="E95" s="81">
        <v>4322</v>
      </c>
      <c r="F95" s="81">
        <v>4333</v>
      </c>
      <c r="G95" s="81">
        <v>4391</v>
      </c>
      <c r="H95" s="81">
        <v>4360</v>
      </c>
      <c r="I95" s="81">
        <v>4406</v>
      </c>
      <c r="J95" s="81">
        <v>4316</v>
      </c>
      <c r="K95" s="81">
        <v>4388</v>
      </c>
      <c r="L95" s="81">
        <v>4282</v>
      </c>
      <c r="M95" s="81">
        <v>4267</v>
      </c>
      <c r="N95" s="81">
        <v>4209</v>
      </c>
      <c r="O95" s="82">
        <v>4183</v>
      </c>
      <c r="P95" s="80">
        <v>4216</v>
      </c>
      <c r="Q95" s="81">
        <v>4200</v>
      </c>
      <c r="R95" s="83">
        <v>4200</v>
      </c>
      <c r="S95" s="81">
        <v>4219</v>
      </c>
      <c r="T95" s="81">
        <v>4231</v>
      </c>
      <c r="U95" s="81">
        <v>4221</v>
      </c>
      <c r="V95" s="81">
        <v>4188</v>
      </c>
      <c r="W95" s="81">
        <v>4157</v>
      </c>
      <c r="X95" s="81">
        <v>4110</v>
      </c>
      <c r="Y95" s="81">
        <v>4126</v>
      </c>
      <c r="Z95" s="81">
        <v>4131</v>
      </c>
      <c r="AA95" s="82">
        <v>4086</v>
      </c>
      <c r="AB95" s="80">
        <v>4076</v>
      </c>
      <c r="AC95" s="81">
        <v>4164</v>
      </c>
      <c r="AD95" s="81">
        <v>4159</v>
      </c>
      <c r="AE95" s="81">
        <v>4125</v>
      </c>
      <c r="AF95" s="81">
        <v>4000</v>
      </c>
      <c r="AG95" s="81">
        <v>3871</v>
      </c>
      <c r="AH95" s="81">
        <v>3815</v>
      </c>
      <c r="AI95" s="81">
        <v>3808</v>
      </c>
      <c r="AJ95" s="81">
        <v>3803</v>
      </c>
      <c r="AK95" s="81">
        <v>3857</v>
      </c>
      <c r="AL95" s="81">
        <v>3870</v>
      </c>
      <c r="AM95" s="82">
        <v>3947</v>
      </c>
      <c r="AN95" s="80">
        <v>3925</v>
      </c>
      <c r="AO95" s="81">
        <v>4021</v>
      </c>
      <c r="AP95" s="81">
        <v>4004</v>
      </c>
      <c r="AQ95" s="81">
        <v>3979</v>
      </c>
      <c r="AR95" s="81">
        <v>4106</v>
      </c>
      <c r="AS95" s="81">
        <v>4138</v>
      </c>
      <c r="AT95" s="81">
        <v>4152</v>
      </c>
      <c r="AU95" s="81">
        <v>4147</v>
      </c>
      <c r="AV95" s="81">
        <v>4110</v>
      </c>
      <c r="AW95" s="81">
        <v>4110</v>
      </c>
      <c r="AX95" s="81">
        <v>4173</v>
      </c>
      <c r="AY95" s="82">
        <v>4171</v>
      </c>
      <c r="AZ95" s="80">
        <v>4202</v>
      </c>
      <c r="BA95" s="81">
        <v>4279</v>
      </c>
      <c r="BB95" s="81">
        <v>4235</v>
      </c>
      <c r="BC95" s="81">
        <v>4222</v>
      </c>
      <c r="BD95" s="81">
        <v>4197</v>
      </c>
      <c r="BE95" s="81">
        <v>4193</v>
      </c>
      <c r="BF95" s="81">
        <v>4222</v>
      </c>
      <c r="BG95" s="81">
        <v>4136</v>
      </c>
      <c r="BH95" s="81">
        <v>4176</v>
      </c>
      <c r="BI95" s="81">
        <v>4119</v>
      </c>
      <c r="BJ95" s="81">
        <v>4075</v>
      </c>
      <c r="BK95" s="84">
        <v>4100</v>
      </c>
      <c r="BL95" s="80">
        <v>4167</v>
      </c>
      <c r="BM95" s="231">
        <v>4242</v>
      </c>
      <c r="BN95" s="231">
        <v>4279</v>
      </c>
      <c r="BO95" s="231">
        <v>4285</v>
      </c>
      <c r="BP95" s="231">
        <v>4288</v>
      </c>
      <c r="BQ95" s="231">
        <v>4285</v>
      </c>
      <c r="BR95" s="231">
        <v>4107</v>
      </c>
      <c r="BS95" s="231">
        <v>4071</v>
      </c>
      <c r="BT95" s="231">
        <v>4037</v>
      </c>
      <c r="BU95" s="231">
        <v>4041</v>
      </c>
      <c r="BV95" s="231">
        <v>4025</v>
      </c>
      <c r="BW95" s="84">
        <v>4079</v>
      </c>
      <c r="BX95" s="80">
        <v>4172</v>
      </c>
      <c r="BY95" s="231">
        <v>4121</v>
      </c>
      <c r="BZ95" s="231">
        <v>4042</v>
      </c>
      <c r="CA95" s="231">
        <v>3958</v>
      </c>
      <c r="CB95" s="231">
        <v>3925</v>
      </c>
      <c r="CC95" s="231">
        <v>3842</v>
      </c>
      <c r="CD95" s="231">
        <v>3778</v>
      </c>
      <c r="CE95" s="231">
        <v>3804</v>
      </c>
      <c r="CF95" s="231">
        <v>3741</v>
      </c>
      <c r="CG95" s="81">
        <v>3721</v>
      </c>
      <c r="CH95" s="81">
        <v>3663</v>
      </c>
      <c r="CI95" s="82">
        <v>3659</v>
      </c>
      <c r="CJ95" s="82">
        <v>3628</v>
      </c>
      <c r="CK95" s="82">
        <v>3614</v>
      </c>
      <c r="CL95" s="82">
        <v>3556</v>
      </c>
      <c r="CM95" s="82">
        <v>3547</v>
      </c>
      <c r="CN95" s="82">
        <v>3556</v>
      </c>
      <c r="CO95" s="82">
        <v>3625</v>
      </c>
      <c r="CP95" s="82">
        <v>3680</v>
      </c>
      <c r="CQ95" s="82">
        <v>3674</v>
      </c>
      <c r="CR95" s="82">
        <v>3676</v>
      </c>
      <c r="CS95" s="82">
        <v>3805</v>
      </c>
      <c r="CT95" s="82">
        <v>3797</v>
      </c>
      <c r="CU95" s="82">
        <f>'1.COBERTURA  DANE'!D95</f>
        <v>3828</v>
      </c>
      <c r="CV95" s="195">
        <f t="shared" si="13"/>
        <v>31</v>
      </c>
      <c r="CW95" s="162">
        <f t="shared" si="14"/>
        <v>0.81643402686331323</v>
      </c>
      <c r="CX95" s="195">
        <f t="shared" si="11"/>
        <v>169</v>
      </c>
      <c r="CY95" s="162">
        <f t="shared" si="12"/>
        <v>4.618748291883028</v>
      </c>
    </row>
    <row r="96" spans="1:103" ht="15" outlineLevel="2">
      <c r="A96" s="87">
        <v>615</v>
      </c>
      <c r="B96" s="78" t="s">
        <v>138</v>
      </c>
      <c r="C96" s="79" t="s">
        <v>52</v>
      </c>
      <c r="D96" s="80">
        <v>18231</v>
      </c>
      <c r="E96" s="81">
        <v>18316</v>
      </c>
      <c r="F96" s="81">
        <v>18455</v>
      </c>
      <c r="G96" s="81">
        <v>18407</v>
      </c>
      <c r="H96" s="81">
        <v>18265</v>
      </c>
      <c r="I96" s="81">
        <v>18433</v>
      </c>
      <c r="J96" s="81">
        <v>17793</v>
      </c>
      <c r="K96" s="81">
        <v>18360</v>
      </c>
      <c r="L96" s="81">
        <v>17685</v>
      </c>
      <c r="M96" s="81">
        <v>17670</v>
      </c>
      <c r="N96" s="81">
        <v>17479</v>
      </c>
      <c r="O96" s="82">
        <v>17458</v>
      </c>
      <c r="P96" s="80">
        <v>17368</v>
      </c>
      <c r="Q96" s="81">
        <v>17500</v>
      </c>
      <c r="R96" s="83">
        <v>18066</v>
      </c>
      <c r="S96" s="81">
        <v>18467</v>
      </c>
      <c r="T96" s="81">
        <v>18658</v>
      </c>
      <c r="U96" s="81">
        <v>18634</v>
      </c>
      <c r="V96" s="81">
        <v>18448</v>
      </c>
      <c r="W96" s="81">
        <v>18423</v>
      </c>
      <c r="X96" s="81">
        <v>18880</v>
      </c>
      <c r="Y96" s="81">
        <v>19217</v>
      </c>
      <c r="Z96" s="81">
        <v>19058</v>
      </c>
      <c r="AA96" s="82">
        <v>18613</v>
      </c>
      <c r="AB96" s="80">
        <v>18707</v>
      </c>
      <c r="AC96" s="81">
        <v>18677</v>
      </c>
      <c r="AD96" s="81">
        <v>18504</v>
      </c>
      <c r="AE96" s="81">
        <v>18316</v>
      </c>
      <c r="AF96" s="81">
        <v>18752</v>
      </c>
      <c r="AG96" s="81">
        <v>16125</v>
      </c>
      <c r="AH96" s="81">
        <v>18524</v>
      </c>
      <c r="AI96" s="81">
        <v>18395</v>
      </c>
      <c r="AJ96" s="81">
        <v>18423</v>
      </c>
      <c r="AK96" s="81">
        <v>18651</v>
      </c>
      <c r="AL96" s="81">
        <v>18665</v>
      </c>
      <c r="AM96" s="82">
        <v>18654</v>
      </c>
      <c r="AN96" s="80">
        <v>18501</v>
      </c>
      <c r="AO96" s="81">
        <v>18906</v>
      </c>
      <c r="AP96" s="81">
        <v>18839</v>
      </c>
      <c r="AQ96" s="81">
        <v>19135</v>
      </c>
      <c r="AR96" s="81">
        <v>19181</v>
      </c>
      <c r="AS96" s="81">
        <v>19263</v>
      </c>
      <c r="AT96" s="81">
        <v>19297</v>
      </c>
      <c r="AU96" s="81">
        <v>19211</v>
      </c>
      <c r="AV96" s="81">
        <v>18941</v>
      </c>
      <c r="AW96" s="81">
        <v>18988</v>
      </c>
      <c r="AX96" s="81">
        <v>18968</v>
      </c>
      <c r="AY96" s="82">
        <v>19022</v>
      </c>
      <c r="AZ96" s="80">
        <v>19163</v>
      </c>
      <c r="BA96" s="81">
        <v>19290</v>
      </c>
      <c r="BB96" s="81">
        <v>19046</v>
      </c>
      <c r="BC96" s="81">
        <v>19060</v>
      </c>
      <c r="BD96" s="81">
        <v>18955</v>
      </c>
      <c r="BE96" s="81">
        <v>18856</v>
      </c>
      <c r="BF96" s="81">
        <v>18816</v>
      </c>
      <c r="BG96" s="81">
        <v>18610</v>
      </c>
      <c r="BH96" s="81">
        <v>18889</v>
      </c>
      <c r="BI96" s="81">
        <v>18492</v>
      </c>
      <c r="BJ96" s="81">
        <v>18525</v>
      </c>
      <c r="BK96" s="84">
        <v>19022</v>
      </c>
      <c r="BL96" s="80">
        <v>19098</v>
      </c>
      <c r="BM96" s="231">
        <v>19541</v>
      </c>
      <c r="BN96" s="231">
        <v>19663</v>
      </c>
      <c r="BO96" s="231">
        <v>19743</v>
      </c>
      <c r="BP96" s="231">
        <v>19761</v>
      </c>
      <c r="BQ96" s="231">
        <v>19802</v>
      </c>
      <c r="BR96" s="231">
        <v>19435</v>
      </c>
      <c r="BS96" s="231">
        <v>19353</v>
      </c>
      <c r="BT96" s="231">
        <v>19344</v>
      </c>
      <c r="BU96" s="231">
        <v>19630</v>
      </c>
      <c r="BV96" s="231">
        <v>19751</v>
      </c>
      <c r="BW96" s="84">
        <v>19782</v>
      </c>
      <c r="BX96" s="80">
        <v>20180</v>
      </c>
      <c r="BY96" s="231">
        <v>20005</v>
      </c>
      <c r="BZ96" s="231">
        <v>19345</v>
      </c>
      <c r="CA96" s="231">
        <v>18980</v>
      </c>
      <c r="CB96" s="231">
        <v>18801</v>
      </c>
      <c r="CC96" s="231">
        <v>18489</v>
      </c>
      <c r="CD96" s="231">
        <v>18322</v>
      </c>
      <c r="CE96" s="231">
        <v>18359</v>
      </c>
      <c r="CF96" s="231">
        <v>18135</v>
      </c>
      <c r="CG96" s="81">
        <v>18936</v>
      </c>
      <c r="CH96" s="81">
        <v>18904</v>
      </c>
      <c r="CI96" s="82">
        <v>18775</v>
      </c>
      <c r="CJ96" s="82">
        <v>18680</v>
      </c>
      <c r="CK96" s="82">
        <v>18832</v>
      </c>
      <c r="CL96" s="82">
        <v>18776</v>
      </c>
      <c r="CM96" s="82">
        <v>18753</v>
      </c>
      <c r="CN96" s="82">
        <v>19537</v>
      </c>
      <c r="CO96" s="82">
        <v>19954</v>
      </c>
      <c r="CP96" s="82">
        <v>20796</v>
      </c>
      <c r="CQ96" s="82">
        <v>20653</v>
      </c>
      <c r="CR96" s="82">
        <v>21023</v>
      </c>
      <c r="CS96" s="82">
        <v>21163</v>
      </c>
      <c r="CT96" s="82">
        <v>21617</v>
      </c>
      <c r="CU96" s="82">
        <f>'1.COBERTURA  DANE'!D96</f>
        <v>21590</v>
      </c>
      <c r="CV96" s="195">
        <f t="shared" si="13"/>
        <v>-27</v>
      </c>
      <c r="CW96" s="162">
        <f t="shared" si="14"/>
        <v>-0.12490169773789148</v>
      </c>
      <c r="CX96" s="195">
        <f t="shared" si="11"/>
        <v>2815</v>
      </c>
      <c r="CY96" s="162">
        <f t="shared" si="12"/>
        <v>14.993342210386151</v>
      </c>
    </row>
    <row r="97" spans="1:103" ht="15" outlineLevel="2">
      <c r="A97" s="87">
        <v>649</v>
      </c>
      <c r="B97" s="78" t="s">
        <v>138</v>
      </c>
      <c r="C97" s="79" t="s">
        <v>92</v>
      </c>
      <c r="D97" s="80">
        <v>8272</v>
      </c>
      <c r="E97" s="81">
        <v>8375</v>
      </c>
      <c r="F97" s="81">
        <v>8317</v>
      </c>
      <c r="G97" s="81">
        <v>8250</v>
      </c>
      <c r="H97" s="81">
        <v>8210</v>
      </c>
      <c r="I97" s="81">
        <v>8285</v>
      </c>
      <c r="J97" s="81">
        <v>8178</v>
      </c>
      <c r="K97" s="81">
        <v>8220</v>
      </c>
      <c r="L97" s="81">
        <v>8323</v>
      </c>
      <c r="M97" s="81">
        <v>8387</v>
      </c>
      <c r="N97" s="81">
        <v>8348</v>
      </c>
      <c r="O97" s="82">
        <v>8366</v>
      </c>
      <c r="P97" s="80">
        <v>8396</v>
      </c>
      <c r="Q97" s="81">
        <v>8438</v>
      </c>
      <c r="R97" s="83">
        <v>8668</v>
      </c>
      <c r="S97" s="81">
        <v>8734</v>
      </c>
      <c r="T97" s="81">
        <v>8750</v>
      </c>
      <c r="U97" s="81">
        <v>8803</v>
      </c>
      <c r="V97" s="81">
        <v>8761</v>
      </c>
      <c r="W97" s="81">
        <v>8775</v>
      </c>
      <c r="X97" s="81">
        <v>8826</v>
      </c>
      <c r="Y97" s="81">
        <v>8844</v>
      </c>
      <c r="Z97" s="81">
        <v>8830</v>
      </c>
      <c r="AA97" s="82">
        <v>8737</v>
      </c>
      <c r="AB97" s="80">
        <v>8775</v>
      </c>
      <c r="AC97" s="81">
        <v>8814</v>
      </c>
      <c r="AD97" s="81">
        <v>8840</v>
      </c>
      <c r="AE97" s="81">
        <v>8879</v>
      </c>
      <c r="AF97" s="81">
        <v>8887</v>
      </c>
      <c r="AG97" s="81">
        <v>8882</v>
      </c>
      <c r="AH97" s="81">
        <v>8910</v>
      </c>
      <c r="AI97" s="81">
        <v>8980</v>
      </c>
      <c r="AJ97" s="81">
        <v>9032</v>
      </c>
      <c r="AK97" s="81">
        <v>9118</v>
      </c>
      <c r="AL97" s="81">
        <v>9121</v>
      </c>
      <c r="AM97" s="82">
        <v>9144</v>
      </c>
      <c r="AN97" s="80">
        <v>9142</v>
      </c>
      <c r="AO97" s="81">
        <v>9493</v>
      </c>
      <c r="AP97" s="81">
        <v>9480</v>
      </c>
      <c r="AQ97" s="81">
        <v>9571</v>
      </c>
      <c r="AR97" s="81">
        <v>9609</v>
      </c>
      <c r="AS97" s="81">
        <v>9648</v>
      </c>
      <c r="AT97" s="81">
        <v>9711</v>
      </c>
      <c r="AU97" s="81">
        <v>9790</v>
      </c>
      <c r="AV97" s="81">
        <v>9775</v>
      </c>
      <c r="AW97" s="81">
        <v>9853</v>
      </c>
      <c r="AX97" s="81">
        <v>9830</v>
      </c>
      <c r="AY97" s="82">
        <v>9829</v>
      </c>
      <c r="AZ97" s="80">
        <v>9873</v>
      </c>
      <c r="BA97" s="81">
        <v>9888</v>
      </c>
      <c r="BB97" s="81">
        <v>9898</v>
      </c>
      <c r="BC97" s="81">
        <v>9883</v>
      </c>
      <c r="BD97" s="81">
        <v>9865</v>
      </c>
      <c r="BE97" s="81">
        <v>9881</v>
      </c>
      <c r="BF97" s="81">
        <v>9915</v>
      </c>
      <c r="BG97" s="81">
        <v>9853</v>
      </c>
      <c r="BH97" s="81">
        <v>9915</v>
      </c>
      <c r="BI97" s="81">
        <v>9854</v>
      </c>
      <c r="BJ97" s="81">
        <v>9874</v>
      </c>
      <c r="BK97" s="84">
        <v>9953</v>
      </c>
      <c r="BL97" s="80">
        <v>9963</v>
      </c>
      <c r="BM97" s="231">
        <v>9981</v>
      </c>
      <c r="BN97" s="231">
        <v>10078</v>
      </c>
      <c r="BO97" s="231">
        <v>10119</v>
      </c>
      <c r="BP97" s="231">
        <v>10190</v>
      </c>
      <c r="BQ97" s="231">
        <v>10182</v>
      </c>
      <c r="BR97" s="231">
        <v>10077</v>
      </c>
      <c r="BS97" s="231">
        <v>10009</v>
      </c>
      <c r="BT97" s="231">
        <v>9969</v>
      </c>
      <c r="BU97" s="231">
        <v>9995</v>
      </c>
      <c r="BV97" s="231">
        <v>10024</v>
      </c>
      <c r="BW97" s="84">
        <v>9973</v>
      </c>
      <c r="BX97" s="80">
        <v>9992</v>
      </c>
      <c r="BY97" s="231">
        <v>9900</v>
      </c>
      <c r="BZ97" s="231">
        <v>9805</v>
      </c>
      <c r="CA97" s="231">
        <v>9716</v>
      </c>
      <c r="CB97" s="231">
        <v>9680</v>
      </c>
      <c r="CC97" s="231">
        <v>9578</v>
      </c>
      <c r="CD97" s="231">
        <v>9545</v>
      </c>
      <c r="CE97" s="231">
        <v>9538</v>
      </c>
      <c r="CF97" s="231">
        <v>9583</v>
      </c>
      <c r="CG97" s="81">
        <v>9475</v>
      </c>
      <c r="CH97" s="81">
        <v>9433</v>
      </c>
      <c r="CI97" s="82">
        <v>9400</v>
      </c>
      <c r="CJ97" s="82">
        <v>9351</v>
      </c>
      <c r="CK97" s="82">
        <v>9384</v>
      </c>
      <c r="CL97" s="82">
        <v>9401</v>
      </c>
      <c r="CM97" s="82">
        <v>9454</v>
      </c>
      <c r="CN97" s="82">
        <v>9499</v>
      </c>
      <c r="CO97" s="82">
        <v>9608</v>
      </c>
      <c r="CP97" s="82">
        <v>9657</v>
      </c>
      <c r="CQ97" s="82">
        <v>9609</v>
      </c>
      <c r="CR97" s="82">
        <v>9605</v>
      </c>
      <c r="CS97" s="82">
        <v>9761</v>
      </c>
      <c r="CT97" s="82">
        <v>9755</v>
      </c>
      <c r="CU97" s="82">
        <f>'1.COBERTURA  DANE'!D97</f>
        <v>9792</v>
      </c>
      <c r="CV97" s="195">
        <f t="shared" si="13"/>
        <v>37</v>
      </c>
      <c r="CW97" s="162">
        <f t="shared" si="14"/>
        <v>0.37929267042542286</v>
      </c>
      <c r="CX97" s="195">
        <f t="shared" si="11"/>
        <v>392</v>
      </c>
      <c r="CY97" s="162">
        <f t="shared" si="12"/>
        <v>4.1702127659574471</v>
      </c>
    </row>
    <row r="98" spans="1:103" ht="15" outlineLevel="2">
      <c r="A98" s="87">
        <v>652</v>
      </c>
      <c r="B98" s="78" t="s">
        <v>138</v>
      </c>
      <c r="C98" s="79" t="s">
        <v>55</v>
      </c>
      <c r="D98" s="80">
        <v>4997</v>
      </c>
      <c r="E98" s="81">
        <v>5000</v>
      </c>
      <c r="F98" s="81">
        <v>4989</v>
      </c>
      <c r="G98" s="81">
        <v>4888</v>
      </c>
      <c r="H98" s="81">
        <v>4869</v>
      </c>
      <c r="I98" s="81">
        <v>4925</v>
      </c>
      <c r="J98" s="81">
        <v>4816</v>
      </c>
      <c r="K98" s="81">
        <v>4876</v>
      </c>
      <c r="L98" s="81">
        <v>4758</v>
      </c>
      <c r="M98" s="81">
        <v>4828</v>
      </c>
      <c r="N98" s="81">
        <v>4827</v>
      </c>
      <c r="O98" s="82">
        <v>4817</v>
      </c>
      <c r="P98" s="80">
        <v>4819</v>
      </c>
      <c r="Q98" s="81">
        <v>4815</v>
      </c>
      <c r="R98" s="83">
        <v>4798</v>
      </c>
      <c r="S98" s="81">
        <v>4796</v>
      </c>
      <c r="T98" s="81">
        <v>4837</v>
      </c>
      <c r="U98" s="81">
        <v>4866</v>
      </c>
      <c r="V98" s="81">
        <v>4930</v>
      </c>
      <c r="W98" s="81">
        <v>4962</v>
      </c>
      <c r="X98" s="81">
        <v>5003</v>
      </c>
      <c r="Y98" s="81">
        <v>5042</v>
      </c>
      <c r="Z98" s="81">
        <v>5045</v>
      </c>
      <c r="AA98" s="82">
        <v>4995</v>
      </c>
      <c r="AB98" s="80">
        <v>5060</v>
      </c>
      <c r="AC98" s="81">
        <v>5070</v>
      </c>
      <c r="AD98" s="81">
        <v>5059</v>
      </c>
      <c r="AE98" s="81">
        <v>5040</v>
      </c>
      <c r="AF98" s="81">
        <v>5097</v>
      </c>
      <c r="AG98" s="81">
        <v>5055</v>
      </c>
      <c r="AH98" s="81">
        <v>5032</v>
      </c>
      <c r="AI98" s="81">
        <v>4993</v>
      </c>
      <c r="AJ98" s="81">
        <v>4965</v>
      </c>
      <c r="AK98" s="81">
        <v>5006</v>
      </c>
      <c r="AL98" s="81">
        <v>5029</v>
      </c>
      <c r="AM98" s="82">
        <v>5052</v>
      </c>
      <c r="AN98" s="80">
        <v>5010</v>
      </c>
      <c r="AO98" s="81">
        <v>4995</v>
      </c>
      <c r="AP98" s="81">
        <v>5019</v>
      </c>
      <c r="AQ98" s="81">
        <v>5007</v>
      </c>
      <c r="AR98" s="81">
        <v>5078</v>
      </c>
      <c r="AS98" s="81">
        <v>5072</v>
      </c>
      <c r="AT98" s="81">
        <v>5080</v>
      </c>
      <c r="AU98" s="81">
        <v>5075</v>
      </c>
      <c r="AV98" s="81">
        <v>5033</v>
      </c>
      <c r="AW98" s="81">
        <v>5045</v>
      </c>
      <c r="AX98" s="81">
        <v>5041</v>
      </c>
      <c r="AY98" s="82">
        <v>5058</v>
      </c>
      <c r="AZ98" s="80">
        <v>5086</v>
      </c>
      <c r="BA98" s="81">
        <v>5105</v>
      </c>
      <c r="BB98" s="81">
        <v>5078</v>
      </c>
      <c r="BC98" s="81">
        <v>5081</v>
      </c>
      <c r="BD98" s="81">
        <v>5077</v>
      </c>
      <c r="BE98" s="81">
        <v>5058</v>
      </c>
      <c r="BF98" s="81">
        <v>5102</v>
      </c>
      <c r="BG98" s="81">
        <v>5060</v>
      </c>
      <c r="BH98" s="81">
        <v>5053</v>
      </c>
      <c r="BI98" s="81">
        <v>5025</v>
      </c>
      <c r="BJ98" s="81">
        <v>5032</v>
      </c>
      <c r="BK98" s="84">
        <v>5059</v>
      </c>
      <c r="BL98" s="80">
        <v>5043</v>
      </c>
      <c r="BM98" s="231">
        <v>5086</v>
      </c>
      <c r="BN98" s="231">
        <v>5082</v>
      </c>
      <c r="BO98" s="231">
        <v>5091</v>
      </c>
      <c r="BP98" s="231">
        <v>5080</v>
      </c>
      <c r="BQ98" s="231">
        <v>5059</v>
      </c>
      <c r="BR98" s="231">
        <v>4990</v>
      </c>
      <c r="BS98" s="231">
        <v>4938</v>
      </c>
      <c r="BT98" s="231">
        <v>4911</v>
      </c>
      <c r="BU98" s="231">
        <v>4930</v>
      </c>
      <c r="BV98" s="231">
        <v>4963</v>
      </c>
      <c r="BW98" s="84">
        <v>4974</v>
      </c>
      <c r="BX98" s="80">
        <v>5006</v>
      </c>
      <c r="BY98" s="231">
        <v>5001</v>
      </c>
      <c r="BZ98" s="231">
        <v>5017</v>
      </c>
      <c r="CA98" s="231">
        <v>4976</v>
      </c>
      <c r="CB98" s="231">
        <v>4943</v>
      </c>
      <c r="CC98" s="231">
        <v>4928</v>
      </c>
      <c r="CD98" s="231">
        <v>4937</v>
      </c>
      <c r="CE98" s="231">
        <v>4949</v>
      </c>
      <c r="CF98" s="231">
        <v>4953</v>
      </c>
      <c r="CG98" s="81">
        <v>4929</v>
      </c>
      <c r="CH98" s="81">
        <v>4956</v>
      </c>
      <c r="CI98" s="82">
        <v>4949</v>
      </c>
      <c r="CJ98" s="82">
        <v>4872</v>
      </c>
      <c r="CK98" s="82">
        <v>4851</v>
      </c>
      <c r="CL98" s="82">
        <v>4836</v>
      </c>
      <c r="CM98" s="82">
        <v>4858</v>
      </c>
      <c r="CN98" s="82">
        <v>4870</v>
      </c>
      <c r="CO98" s="82">
        <v>4911</v>
      </c>
      <c r="CP98" s="82">
        <v>4991</v>
      </c>
      <c r="CQ98" s="82">
        <v>4985</v>
      </c>
      <c r="CR98" s="82">
        <v>4963</v>
      </c>
      <c r="CS98" s="82">
        <v>4962</v>
      </c>
      <c r="CT98" s="82">
        <v>4962</v>
      </c>
      <c r="CU98" s="82">
        <f>'1.COBERTURA  DANE'!D98</f>
        <v>4996</v>
      </c>
      <c r="CV98" s="195">
        <f t="shared" si="13"/>
        <v>34</v>
      </c>
      <c r="CW98" s="162">
        <f t="shared" si="14"/>
        <v>0.68520757758968154</v>
      </c>
      <c r="CX98" s="195">
        <f t="shared" si="11"/>
        <v>47</v>
      </c>
      <c r="CY98" s="162">
        <f t="shared" si="12"/>
        <v>0.94968680541523542</v>
      </c>
    </row>
    <row r="99" spans="1:103" ht="15" outlineLevel="2">
      <c r="A99" s="87">
        <v>660</v>
      </c>
      <c r="B99" s="78" t="s">
        <v>138</v>
      </c>
      <c r="C99" s="79" t="s">
        <v>56</v>
      </c>
      <c r="D99" s="80">
        <v>8143</v>
      </c>
      <c r="E99" s="81">
        <v>8073</v>
      </c>
      <c r="F99" s="81">
        <v>8068</v>
      </c>
      <c r="G99" s="81">
        <v>8154</v>
      </c>
      <c r="H99" s="81">
        <v>8180</v>
      </c>
      <c r="I99" s="81">
        <v>8233</v>
      </c>
      <c r="J99" s="81">
        <v>8103</v>
      </c>
      <c r="K99" s="81">
        <v>8217</v>
      </c>
      <c r="L99" s="81">
        <v>8236</v>
      </c>
      <c r="M99" s="81">
        <v>8268</v>
      </c>
      <c r="N99" s="81">
        <v>8256</v>
      </c>
      <c r="O99" s="82">
        <v>8448</v>
      </c>
      <c r="P99" s="80">
        <v>8469</v>
      </c>
      <c r="Q99" s="81">
        <v>8533</v>
      </c>
      <c r="R99" s="83">
        <v>8671</v>
      </c>
      <c r="S99" s="81">
        <v>8420</v>
      </c>
      <c r="T99" s="81">
        <v>8466</v>
      </c>
      <c r="U99" s="81">
        <v>8676</v>
      </c>
      <c r="V99" s="81">
        <v>8780</v>
      </c>
      <c r="W99" s="81">
        <v>8803</v>
      </c>
      <c r="X99" s="81">
        <v>8831</v>
      </c>
      <c r="Y99" s="81">
        <v>8897</v>
      </c>
      <c r="Z99" s="81">
        <v>9015</v>
      </c>
      <c r="AA99" s="82">
        <v>8983</v>
      </c>
      <c r="AB99" s="80">
        <v>9018</v>
      </c>
      <c r="AC99" s="81">
        <v>9055</v>
      </c>
      <c r="AD99" s="81">
        <v>9127</v>
      </c>
      <c r="AE99" s="81">
        <v>9216</v>
      </c>
      <c r="AF99" s="81">
        <v>9241</v>
      </c>
      <c r="AG99" s="81">
        <v>9125</v>
      </c>
      <c r="AH99" s="81">
        <v>9115</v>
      </c>
      <c r="AI99" s="81">
        <v>9117</v>
      </c>
      <c r="AJ99" s="81">
        <v>9139</v>
      </c>
      <c r="AK99" s="81">
        <v>9161</v>
      </c>
      <c r="AL99" s="81">
        <v>9169</v>
      </c>
      <c r="AM99" s="82">
        <v>9285</v>
      </c>
      <c r="AN99" s="80">
        <v>9279</v>
      </c>
      <c r="AO99" s="81">
        <v>9327</v>
      </c>
      <c r="AP99" s="81">
        <v>9310</v>
      </c>
      <c r="AQ99" s="81">
        <v>9243</v>
      </c>
      <c r="AR99" s="81">
        <v>9428</v>
      </c>
      <c r="AS99" s="81">
        <v>9430</v>
      </c>
      <c r="AT99" s="81">
        <v>9458</v>
      </c>
      <c r="AU99" s="81">
        <v>9539</v>
      </c>
      <c r="AV99" s="81">
        <v>9423</v>
      </c>
      <c r="AW99" s="81">
        <v>9500</v>
      </c>
      <c r="AX99" s="81">
        <v>9509</v>
      </c>
      <c r="AY99" s="82">
        <v>9474</v>
      </c>
      <c r="AZ99" s="80">
        <v>9516</v>
      </c>
      <c r="BA99" s="81">
        <v>9650</v>
      </c>
      <c r="BB99" s="81">
        <v>9658</v>
      </c>
      <c r="BC99" s="81">
        <v>9595</v>
      </c>
      <c r="BD99" s="81">
        <v>9629</v>
      </c>
      <c r="BE99" s="81">
        <v>9552</v>
      </c>
      <c r="BF99" s="81">
        <v>9651</v>
      </c>
      <c r="BG99" s="81">
        <v>9601</v>
      </c>
      <c r="BH99" s="81">
        <v>9701</v>
      </c>
      <c r="BI99" s="81">
        <v>9627</v>
      </c>
      <c r="BJ99" s="81">
        <v>9705</v>
      </c>
      <c r="BK99" s="84">
        <v>9808</v>
      </c>
      <c r="BL99" s="80">
        <v>9844</v>
      </c>
      <c r="BM99" s="231">
        <v>9914</v>
      </c>
      <c r="BN99" s="231">
        <v>9934</v>
      </c>
      <c r="BO99" s="231">
        <v>9971</v>
      </c>
      <c r="BP99" s="231">
        <v>10030</v>
      </c>
      <c r="BQ99" s="231">
        <v>9957</v>
      </c>
      <c r="BR99" s="231">
        <v>9743</v>
      </c>
      <c r="BS99" s="231">
        <v>9656</v>
      </c>
      <c r="BT99" s="231">
        <v>9665</v>
      </c>
      <c r="BU99" s="231">
        <v>9739</v>
      </c>
      <c r="BV99" s="231">
        <v>9756</v>
      </c>
      <c r="BW99" s="84">
        <v>9776</v>
      </c>
      <c r="BX99" s="80">
        <v>9848</v>
      </c>
      <c r="BY99" s="231">
        <v>9796</v>
      </c>
      <c r="BZ99" s="231">
        <v>9773</v>
      </c>
      <c r="CA99" s="231">
        <v>9690</v>
      </c>
      <c r="CB99" s="231">
        <v>9682</v>
      </c>
      <c r="CC99" s="231">
        <v>9563</v>
      </c>
      <c r="CD99" s="231">
        <v>9583</v>
      </c>
      <c r="CE99" s="231">
        <v>9650</v>
      </c>
      <c r="CF99" s="231">
        <v>9702</v>
      </c>
      <c r="CG99" s="81">
        <v>9729</v>
      </c>
      <c r="CH99" s="81">
        <v>9733</v>
      </c>
      <c r="CI99" s="82">
        <v>9695</v>
      </c>
      <c r="CJ99" s="82">
        <v>9665</v>
      </c>
      <c r="CK99" s="82">
        <v>9628</v>
      </c>
      <c r="CL99" s="82">
        <v>9738</v>
      </c>
      <c r="CM99" s="82">
        <v>9726</v>
      </c>
      <c r="CN99" s="82">
        <v>9755</v>
      </c>
      <c r="CO99" s="82">
        <v>9842</v>
      </c>
      <c r="CP99" s="82">
        <v>9892</v>
      </c>
      <c r="CQ99" s="82">
        <v>9973</v>
      </c>
      <c r="CR99" s="82">
        <v>9996</v>
      </c>
      <c r="CS99" s="82">
        <v>9983</v>
      </c>
      <c r="CT99" s="82">
        <v>10058</v>
      </c>
      <c r="CU99" s="82">
        <f>'1.COBERTURA  DANE'!D99</f>
        <v>10147</v>
      </c>
      <c r="CV99" s="195">
        <f t="shared" si="13"/>
        <v>89</v>
      </c>
      <c r="CW99" s="162">
        <f t="shared" si="14"/>
        <v>0.88486776695168023</v>
      </c>
      <c r="CX99" s="195">
        <f t="shared" si="11"/>
        <v>452</v>
      </c>
      <c r="CY99" s="162">
        <f t="shared" si="12"/>
        <v>4.6621970087674063</v>
      </c>
    </row>
    <row r="100" spans="1:103" ht="15" outlineLevel="2">
      <c r="A100" s="87">
        <v>667</v>
      </c>
      <c r="B100" s="78" t="s">
        <v>138</v>
      </c>
      <c r="C100" s="79" t="s">
        <v>57</v>
      </c>
      <c r="D100" s="80">
        <v>9431</v>
      </c>
      <c r="E100" s="81">
        <v>9413</v>
      </c>
      <c r="F100" s="81">
        <v>9445</v>
      </c>
      <c r="G100" s="81">
        <v>9359</v>
      </c>
      <c r="H100" s="81">
        <v>9309</v>
      </c>
      <c r="I100" s="81">
        <v>9386</v>
      </c>
      <c r="J100" s="81">
        <v>9091</v>
      </c>
      <c r="K100" s="81">
        <v>9316</v>
      </c>
      <c r="L100" s="81">
        <v>9034</v>
      </c>
      <c r="M100" s="81">
        <v>9000</v>
      </c>
      <c r="N100" s="81">
        <v>8967</v>
      </c>
      <c r="O100" s="82">
        <v>8996</v>
      </c>
      <c r="P100" s="80">
        <v>9188</v>
      </c>
      <c r="Q100" s="81">
        <v>9257</v>
      </c>
      <c r="R100" s="83">
        <v>9214</v>
      </c>
      <c r="S100" s="81">
        <v>9297</v>
      </c>
      <c r="T100" s="81">
        <v>9369</v>
      </c>
      <c r="U100" s="81">
        <v>9282</v>
      </c>
      <c r="V100" s="81">
        <v>9248</v>
      </c>
      <c r="W100" s="81">
        <v>9215</v>
      </c>
      <c r="X100" s="81">
        <v>9257</v>
      </c>
      <c r="Y100" s="81">
        <v>9321</v>
      </c>
      <c r="Z100" s="81">
        <v>9289</v>
      </c>
      <c r="AA100" s="82">
        <v>9109</v>
      </c>
      <c r="AB100" s="80">
        <v>9124</v>
      </c>
      <c r="AC100" s="81">
        <v>9195</v>
      </c>
      <c r="AD100" s="81">
        <v>9156</v>
      </c>
      <c r="AE100" s="81">
        <v>9106</v>
      </c>
      <c r="AF100" s="81">
        <v>9217</v>
      </c>
      <c r="AG100" s="81">
        <v>9266</v>
      </c>
      <c r="AH100" s="81">
        <v>9270</v>
      </c>
      <c r="AI100" s="81">
        <v>9251</v>
      </c>
      <c r="AJ100" s="81">
        <v>9208</v>
      </c>
      <c r="AK100" s="81">
        <v>9267</v>
      </c>
      <c r="AL100" s="81">
        <v>9198</v>
      </c>
      <c r="AM100" s="82">
        <v>9232</v>
      </c>
      <c r="AN100" s="80">
        <v>9216</v>
      </c>
      <c r="AO100" s="81">
        <v>9376</v>
      </c>
      <c r="AP100" s="81">
        <v>9425</v>
      </c>
      <c r="AQ100" s="81">
        <v>9396</v>
      </c>
      <c r="AR100" s="81">
        <v>9489</v>
      </c>
      <c r="AS100" s="81">
        <v>9418</v>
      </c>
      <c r="AT100" s="81">
        <v>9479</v>
      </c>
      <c r="AU100" s="81">
        <v>9482</v>
      </c>
      <c r="AV100" s="81">
        <v>9423</v>
      </c>
      <c r="AW100" s="81">
        <v>9390</v>
      </c>
      <c r="AX100" s="81">
        <v>9379</v>
      </c>
      <c r="AY100" s="82">
        <v>9356</v>
      </c>
      <c r="AZ100" s="80">
        <v>9472</v>
      </c>
      <c r="BA100" s="81">
        <v>9506</v>
      </c>
      <c r="BB100" s="81">
        <v>9377</v>
      </c>
      <c r="BC100" s="81">
        <v>9392</v>
      </c>
      <c r="BD100" s="81">
        <v>9392</v>
      </c>
      <c r="BE100" s="81">
        <v>9336</v>
      </c>
      <c r="BF100" s="81">
        <v>9312</v>
      </c>
      <c r="BG100" s="81">
        <v>9234</v>
      </c>
      <c r="BH100" s="81">
        <v>9337</v>
      </c>
      <c r="BI100" s="81">
        <v>9334</v>
      </c>
      <c r="BJ100" s="81">
        <v>9404</v>
      </c>
      <c r="BK100" s="84">
        <v>9501</v>
      </c>
      <c r="BL100" s="80">
        <v>9483</v>
      </c>
      <c r="BM100" s="231">
        <v>9473</v>
      </c>
      <c r="BN100" s="231">
        <v>9539</v>
      </c>
      <c r="BO100" s="231">
        <v>9491</v>
      </c>
      <c r="BP100" s="231">
        <v>9506</v>
      </c>
      <c r="BQ100" s="231">
        <v>9447</v>
      </c>
      <c r="BR100" s="231">
        <v>9336</v>
      </c>
      <c r="BS100" s="231">
        <v>9275</v>
      </c>
      <c r="BT100" s="231">
        <v>9203</v>
      </c>
      <c r="BU100" s="231">
        <v>9197</v>
      </c>
      <c r="BV100" s="231">
        <v>9153</v>
      </c>
      <c r="BW100" s="84">
        <v>9229</v>
      </c>
      <c r="BX100" s="80">
        <v>9299</v>
      </c>
      <c r="BY100" s="231">
        <v>9319</v>
      </c>
      <c r="BZ100" s="231">
        <v>9236</v>
      </c>
      <c r="CA100" s="231">
        <v>9180</v>
      </c>
      <c r="CB100" s="231">
        <v>9158</v>
      </c>
      <c r="CC100" s="231">
        <v>9081</v>
      </c>
      <c r="CD100" s="231">
        <v>9089</v>
      </c>
      <c r="CE100" s="231">
        <v>9114</v>
      </c>
      <c r="CF100" s="231">
        <v>9061</v>
      </c>
      <c r="CG100" s="81">
        <v>9034</v>
      </c>
      <c r="CH100" s="81">
        <v>8998</v>
      </c>
      <c r="CI100" s="82">
        <v>8970</v>
      </c>
      <c r="CJ100" s="82">
        <v>8950</v>
      </c>
      <c r="CK100" s="82">
        <v>8989</v>
      </c>
      <c r="CL100" s="82">
        <v>8970</v>
      </c>
      <c r="CM100" s="82">
        <v>8962</v>
      </c>
      <c r="CN100" s="82">
        <v>9014</v>
      </c>
      <c r="CO100" s="82">
        <v>9104</v>
      </c>
      <c r="CP100" s="82">
        <v>9139</v>
      </c>
      <c r="CQ100" s="82">
        <v>8996</v>
      </c>
      <c r="CR100" s="82">
        <v>9121</v>
      </c>
      <c r="CS100" s="82">
        <v>9099</v>
      </c>
      <c r="CT100" s="82">
        <v>9121</v>
      </c>
      <c r="CU100" s="82">
        <f>'1.COBERTURA  DANE'!D100</f>
        <v>9146</v>
      </c>
      <c r="CV100" s="195">
        <f t="shared" si="13"/>
        <v>25</v>
      </c>
      <c r="CW100" s="162">
        <f t="shared" si="14"/>
        <v>0.27409275298761104</v>
      </c>
      <c r="CX100" s="195">
        <f t="shared" si="11"/>
        <v>176</v>
      </c>
      <c r="CY100" s="162">
        <f t="shared" si="12"/>
        <v>1.9620958751393536</v>
      </c>
    </row>
    <row r="101" spans="1:103" ht="15" outlineLevel="2">
      <c r="A101" s="87">
        <v>674</v>
      </c>
      <c r="B101" s="78" t="s">
        <v>138</v>
      </c>
      <c r="C101" s="79" t="s">
        <v>97</v>
      </c>
      <c r="D101" s="80">
        <v>14511</v>
      </c>
      <c r="E101" s="81">
        <v>14640</v>
      </c>
      <c r="F101" s="81">
        <v>14674</v>
      </c>
      <c r="G101" s="81">
        <v>15125</v>
      </c>
      <c r="H101" s="81">
        <v>15309</v>
      </c>
      <c r="I101" s="81">
        <v>15291</v>
      </c>
      <c r="J101" s="81">
        <v>15194</v>
      </c>
      <c r="K101" s="81">
        <v>15264</v>
      </c>
      <c r="L101" s="81">
        <v>15307</v>
      </c>
      <c r="M101" s="81">
        <v>15320</v>
      </c>
      <c r="N101" s="81">
        <v>15285</v>
      </c>
      <c r="O101" s="82">
        <v>15351</v>
      </c>
      <c r="P101" s="80">
        <v>15201</v>
      </c>
      <c r="Q101" s="81">
        <v>15171</v>
      </c>
      <c r="R101" s="83">
        <v>15128</v>
      </c>
      <c r="S101" s="81">
        <v>13643</v>
      </c>
      <c r="T101" s="81">
        <v>15186</v>
      </c>
      <c r="U101" s="81">
        <v>15193</v>
      </c>
      <c r="V101" s="81">
        <v>15154</v>
      </c>
      <c r="W101" s="81">
        <v>15179</v>
      </c>
      <c r="X101" s="81">
        <v>15188</v>
      </c>
      <c r="Y101" s="81">
        <v>15213</v>
      </c>
      <c r="Z101" s="81">
        <v>15221</v>
      </c>
      <c r="AA101" s="82">
        <v>15137</v>
      </c>
      <c r="AB101" s="80">
        <v>14983</v>
      </c>
      <c r="AC101" s="81">
        <v>15204</v>
      </c>
      <c r="AD101" s="81">
        <v>15001</v>
      </c>
      <c r="AE101" s="81">
        <v>15049</v>
      </c>
      <c r="AF101" s="81">
        <v>14984</v>
      </c>
      <c r="AG101" s="81">
        <v>14886</v>
      </c>
      <c r="AH101" s="81">
        <v>14863</v>
      </c>
      <c r="AI101" s="81">
        <v>14826</v>
      </c>
      <c r="AJ101" s="81">
        <v>14756</v>
      </c>
      <c r="AK101" s="81">
        <v>14812</v>
      </c>
      <c r="AL101" s="81">
        <v>14780</v>
      </c>
      <c r="AM101" s="82">
        <v>14768</v>
      </c>
      <c r="AN101" s="80">
        <v>14770</v>
      </c>
      <c r="AO101" s="81">
        <v>14713</v>
      </c>
      <c r="AP101" s="81">
        <v>14722</v>
      </c>
      <c r="AQ101" s="81">
        <v>14622</v>
      </c>
      <c r="AR101" s="81">
        <v>14713</v>
      </c>
      <c r="AS101" s="81">
        <v>14647</v>
      </c>
      <c r="AT101" s="81">
        <v>14643</v>
      </c>
      <c r="AU101" s="81">
        <v>14589</v>
      </c>
      <c r="AV101" s="81">
        <v>14568</v>
      </c>
      <c r="AW101" s="81">
        <v>14502</v>
      </c>
      <c r="AX101" s="81">
        <v>14477</v>
      </c>
      <c r="AY101" s="82">
        <v>14397</v>
      </c>
      <c r="AZ101" s="80">
        <v>14373</v>
      </c>
      <c r="BA101" s="81">
        <v>14347</v>
      </c>
      <c r="BB101" s="81">
        <v>14248</v>
      </c>
      <c r="BC101" s="81">
        <v>14146</v>
      </c>
      <c r="BD101" s="81">
        <v>14000</v>
      </c>
      <c r="BE101" s="81">
        <v>13964</v>
      </c>
      <c r="BF101" s="81">
        <v>13842</v>
      </c>
      <c r="BG101" s="81">
        <v>13670</v>
      </c>
      <c r="BH101" s="81">
        <v>13667</v>
      </c>
      <c r="BI101" s="81">
        <v>13517</v>
      </c>
      <c r="BJ101" s="81">
        <v>13474</v>
      </c>
      <c r="BK101" s="84">
        <v>13514</v>
      </c>
      <c r="BL101" s="80">
        <v>13461</v>
      </c>
      <c r="BM101" s="231">
        <v>13427</v>
      </c>
      <c r="BN101" s="231">
        <v>13393</v>
      </c>
      <c r="BO101" s="231">
        <v>13394</v>
      </c>
      <c r="BP101" s="231">
        <v>13369</v>
      </c>
      <c r="BQ101" s="231">
        <v>13293</v>
      </c>
      <c r="BR101" s="231">
        <v>13044</v>
      </c>
      <c r="BS101" s="231">
        <v>12928</v>
      </c>
      <c r="BT101" s="231">
        <v>12870</v>
      </c>
      <c r="BU101" s="231">
        <v>12789</v>
      </c>
      <c r="BV101" s="231">
        <v>12697</v>
      </c>
      <c r="BW101" s="84">
        <v>12703</v>
      </c>
      <c r="BX101" s="80">
        <v>12728</v>
      </c>
      <c r="BY101" s="231">
        <v>12663</v>
      </c>
      <c r="BZ101" s="231">
        <v>12557</v>
      </c>
      <c r="CA101" s="231">
        <v>12497</v>
      </c>
      <c r="CB101" s="231">
        <v>12451</v>
      </c>
      <c r="CC101" s="231">
        <v>12375</v>
      </c>
      <c r="CD101" s="231">
        <v>12298</v>
      </c>
      <c r="CE101" s="231">
        <v>12280</v>
      </c>
      <c r="CF101" s="231">
        <v>12220</v>
      </c>
      <c r="CG101" s="81">
        <v>12203</v>
      </c>
      <c r="CH101" s="81">
        <v>12193</v>
      </c>
      <c r="CI101" s="82">
        <v>12140</v>
      </c>
      <c r="CJ101" s="82">
        <v>12112</v>
      </c>
      <c r="CK101" s="82">
        <v>12119</v>
      </c>
      <c r="CL101" s="82">
        <v>12109</v>
      </c>
      <c r="CM101" s="82">
        <v>12090</v>
      </c>
      <c r="CN101" s="82">
        <v>12053</v>
      </c>
      <c r="CO101" s="82">
        <v>12194</v>
      </c>
      <c r="CP101" s="82">
        <v>12292</v>
      </c>
      <c r="CQ101" s="82">
        <v>12322</v>
      </c>
      <c r="CR101" s="82">
        <v>12277</v>
      </c>
      <c r="CS101" s="82">
        <v>12292</v>
      </c>
      <c r="CT101" s="82">
        <v>12272</v>
      </c>
      <c r="CU101" s="82">
        <f>'1.COBERTURA  DANE'!D101</f>
        <v>12269</v>
      </c>
      <c r="CV101" s="195">
        <f t="shared" si="13"/>
        <v>-3</v>
      </c>
      <c r="CW101" s="162">
        <f t="shared" si="14"/>
        <v>-2.4445893089960889E-2</v>
      </c>
      <c r="CX101" s="195">
        <f t="shared" si="11"/>
        <v>129</v>
      </c>
      <c r="CY101" s="162">
        <f t="shared" si="12"/>
        <v>1.0626029654036244</v>
      </c>
    </row>
    <row r="102" spans="1:103" ht="15" outlineLevel="2">
      <c r="A102" s="87">
        <v>697</v>
      </c>
      <c r="B102" s="78" t="s">
        <v>138</v>
      </c>
      <c r="C102" s="79" t="s">
        <v>176</v>
      </c>
      <c r="D102" s="80">
        <v>14691</v>
      </c>
      <c r="E102" s="81">
        <v>14764</v>
      </c>
      <c r="F102" s="81">
        <v>14731</v>
      </c>
      <c r="G102" s="81">
        <v>14730</v>
      </c>
      <c r="H102" s="81">
        <v>14659</v>
      </c>
      <c r="I102" s="81">
        <v>14643</v>
      </c>
      <c r="J102" s="81">
        <v>14556</v>
      </c>
      <c r="K102" s="81">
        <v>14621</v>
      </c>
      <c r="L102" s="81">
        <v>14704</v>
      </c>
      <c r="M102" s="81">
        <v>14792</v>
      </c>
      <c r="N102" s="81">
        <v>14737</v>
      </c>
      <c r="O102" s="82">
        <v>14833</v>
      </c>
      <c r="P102" s="80">
        <v>14867</v>
      </c>
      <c r="Q102" s="81">
        <v>14912</v>
      </c>
      <c r="R102" s="83">
        <v>14952</v>
      </c>
      <c r="S102" s="81">
        <v>14912</v>
      </c>
      <c r="T102" s="81">
        <v>15077</v>
      </c>
      <c r="U102" s="81">
        <v>15100</v>
      </c>
      <c r="V102" s="81">
        <v>15076</v>
      </c>
      <c r="W102" s="81">
        <v>14916</v>
      </c>
      <c r="X102" s="81">
        <v>14914</v>
      </c>
      <c r="Y102" s="81">
        <v>15041</v>
      </c>
      <c r="Z102" s="81">
        <v>15193</v>
      </c>
      <c r="AA102" s="82">
        <v>15095</v>
      </c>
      <c r="AB102" s="80">
        <v>15183</v>
      </c>
      <c r="AC102" s="81">
        <v>15270</v>
      </c>
      <c r="AD102" s="81">
        <v>15282</v>
      </c>
      <c r="AE102" s="81">
        <v>15300</v>
      </c>
      <c r="AF102" s="81">
        <v>15180</v>
      </c>
      <c r="AG102" s="81">
        <v>15081</v>
      </c>
      <c r="AH102" s="81">
        <v>15049</v>
      </c>
      <c r="AI102" s="81">
        <v>15090</v>
      </c>
      <c r="AJ102" s="81">
        <v>15050</v>
      </c>
      <c r="AK102" s="81">
        <v>15136</v>
      </c>
      <c r="AL102" s="81">
        <v>15115</v>
      </c>
      <c r="AM102" s="82">
        <v>15141</v>
      </c>
      <c r="AN102" s="80">
        <v>15122</v>
      </c>
      <c r="AO102" s="81">
        <v>15178</v>
      </c>
      <c r="AP102" s="81">
        <v>15265</v>
      </c>
      <c r="AQ102" s="81">
        <v>15339</v>
      </c>
      <c r="AR102" s="81">
        <v>15449</v>
      </c>
      <c r="AS102" s="81">
        <v>15455</v>
      </c>
      <c r="AT102" s="81">
        <v>15445</v>
      </c>
      <c r="AU102" s="81">
        <v>15486</v>
      </c>
      <c r="AV102" s="81">
        <v>15406</v>
      </c>
      <c r="AW102" s="81">
        <v>15441</v>
      </c>
      <c r="AX102" s="81">
        <v>15436</v>
      </c>
      <c r="AY102" s="82">
        <v>15504</v>
      </c>
      <c r="AZ102" s="80">
        <v>15529</v>
      </c>
      <c r="BA102" s="81">
        <v>15643</v>
      </c>
      <c r="BB102" s="81">
        <v>15541</v>
      </c>
      <c r="BC102" s="81">
        <v>15529</v>
      </c>
      <c r="BD102" s="81">
        <v>15524</v>
      </c>
      <c r="BE102" s="81">
        <v>15407</v>
      </c>
      <c r="BF102" s="81">
        <v>15353</v>
      </c>
      <c r="BG102" s="81">
        <v>15183</v>
      </c>
      <c r="BH102" s="81">
        <v>15252</v>
      </c>
      <c r="BI102" s="81">
        <v>15124</v>
      </c>
      <c r="BJ102" s="81">
        <v>15129</v>
      </c>
      <c r="BK102" s="84">
        <v>15205</v>
      </c>
      <c r="BL102" s="80">
        <v>15225</v>
      </c>
      <c r="BM102" s="231">
        <v>15240</v>
      </c>
      <c r="BN102" s="231">
        <v>15245</v>
      </c>
      <c r="BO102" s="231">
        <v>15235</v>
      </c>
      <c r="BP102" s="231">
        <v>15247</v>
      </c>
      <c r="BQ102" s="231">
        <v>15220</v>
      </c>
      <c r="BR102" s="231">
        <v>14969</v>
      </c>
      <c r="BS102" s="231">
        <v>14844</v>
      </c>
      <c r="BT102" s="231">
        <v>14773</v>
      </c>
      <c r="BU102" s="231">
        <v>14707</v>
      </c>
      <c r="BV102" s="231">
        <v>14735</v>
      </c>
      <c r="BW102" s="84">
        <v>14813</v>
      </c>
      <c r="BX102" s="80">
        <v>14882</v>
      </c>
      <c r="BY102" s="231">
        <v>14857</v>
      </c>
      <c r="BZ102" s="231">
        <v>14632</v>
      </c>
      <c r="CA102" s="231">
        <v>14494</v>
      </c>
      <c r="CB102" s="231">
        <v>14451</v>
      </c>
      <c r="CC102" s="231">
        <v>14317</v>
      </c>
      <c r="CD102" s="231">
        <v>14245</v>
      </c>
      <c r="CE102" s="231">
        <v>14282</v>
      </c>
      <c r="CF102" s="231">
        <v>14197</v>
      </c>
      <c r="CG102" s="81">
        <v>14176</v>
      </c>
      <c r="CH102" s="81">
        <v>14151</v>
      </c>
      <c r="CI102" s="82">
        <v>14104</v>
      </c>
      <c r="CJ102" s="82">
        <v>14065</v>
      </c>
      <c r="CK102" s="82">
        <v>14086</v>
      </c>
      <c r="CL102" s="82">
        <v>14079</v>
      </c>
      <c r="CM102" s="82">
        <v>14075</v>
      </c>
      <c r="CN102" s="82">
        <v>14082</v>
      </c>
      <c r="CO102" s="82">
        <v>14226</v>
      </c>
      <c r="CP102" s="82">
        <v>14339</v>
      </c>
      <c r="CQ102" s="82">
        <v>14400</v>
      </c>
      <c r="CR102" s="82">
        <v>14348</v>
      </c>
      <c r="CS102" s="82">
        <v>14378</v>
      </c>
      <c r="CT102" s="82">
        <v>14418</v>
      </c>
      <c r="CU102" s="82">
        <f>'1.COBERTURA  DANE'!D102</f>
        <v>14476</v>
      </c>
      <c r="CV102" s="195">
        <f t="shared" si="13"/>
        <v>58</v>
      </c>
      <c r="CW102" s="162">
        <f t="shared" si="14"/>
        <v>0.40227493411014015</v>
      </c>
      <c r="CX102" s="195">
        <f t="shared" si="11"/>
        <v>372</v>
      </c>
      <c r="CY102" s="162">
        <f t="shared" si="12"/>
        <v>2.6375496313102667</v>
      </c>
    </row>
    <row r="103" spans="1:103" ht="15" outlineLevel="2">
      <c r="A103" s="87">
        <v>756</v>
      </c>
      <c r="B103" s="78" t="s">
        <v>138</v>
      </c>
      <c r="C103" s="79" t="s">
        <v>58</v>
      </c>
      <c r="D103" s="80">
        <v>25802</v>
      </c>
      <c r="E103" s="81">
        <v>25837</v>
      </c>
      <c r="F103" s="81">
        <v>25755</v>
      </c>
      <c r="G103" s="81">
        <v>25822</v>
      </c>
      <c r="H103" s="81">
        <v>25713</v>
      </c>
      <c r="I103" s="81">
        <v>25785</v>
      </c>
      <c r="J103" s="81">
        <v>24688</v>
      </c>
      <c r="K103" s="81">
        <v>25696</v>
      </c>
      <c r="L103" s="81">
        <v>24912</v>
      </c>
      <c r="M103" s="81">
        <v>25174</v>
      </c>
      <c r="N103" s="81">
        <v>25243</v>
      </c>
      <c r="O103" s="82">
        <v>25374</v>
      </c>
      <c r="P103" s="80">
        <v>25380</v>
      </c>
      <c r="Q103" s="81">
        <v>25243</v>
      </c>
      <c r="R103" s="83">
        <v>25497</v>
      </c>
      <c r="S103" s="81">
        <v>25603</v>
      </c>
      <c r="T103" s="81">
        <v>25594</v>
      </c>
      <c r="U103" s="81">
        <v>25880</v>
      </c>
      <c r="V103" s="81">
        <v>25901</v>
      </c>
      <c r="W103" s="81">
        <v>25872</v>
      </c>
      <c r="X103" s="81">
        <v>25997</v>
      </c>
      <c r="Y103" s="81">
        <v>26147</v>
      </c>
      <c r="Z103" s="81">
        <v>26092</v>
      </c>
      <c r="AA103" s="82">
        <v>26057</v>
      </c>
      <c r="AB103" s="80">
        <v>26086</v>
      </c>
      <c r="AC103" s="81">
        <v>26214</v>
      </c>
      <c r="AD103" s="81">
        <v>26129</v>
      </c>
      <c r="AE103" s="81">
        <v>25983</v>
      </c>
      <c r="AF103" s="81">
        <v>26184</v>
      </c>
      <c r="AG103" s="81">
        <v>25945</v>
      </c>
      <c r="AH103" s="81">
        <v>25774</v>
      </c>
      <c r="AI103" s="81">
        <v>25742</v>
      </c>
      <c r="AJ103" s="81">
        <v>25607</v>
      </c>
      <c r="AK103" s="81">
        <v>25900</v>
      </c>
      <c r="AL103" s="81">
        <v>25873</v>
      </c>
      <c r="AM103" s="82">
        <v>25933</v>
      </c>
      <c r="AN103" s="80">
        <v>25807</v>
      </c>
      <c r="AO103" s="81">
        <v>25956</v>
      </c>
      <c r="AP103" s="81">
        <v>26066</v>
      </c>
      <c r="AQ103" s="81">
        <v>25946</v>
      </c>
      <c r="AR103" s="81">
        <v>26198</v>
      </c>
      <c r="AS103" s="81">
        <v>26055</v>
      </c>
      <c r="AT103" s="81">
        <v>26255</v>
      </c>
      <c r="AU103" s="81">
        <v>26354</v>
      </c>
      <c r="AV103" s="81">
        <v>26101</v>
      </c>
      <c r="AW103" s="81">
        <v>26118</v>
      </c>
      <c r="AX103" s="81">
        <v>26045</v>
      </c>
      <c r="AY103" s="82">
        <v>25956</v>
      </c>
      <c r="AZ103" s="80">
        <v>25995</v>
      </c>
      <c r="BA103" s="81">
        <v>25902</v>
      </c>
      <c r="BB103" s="81">
        <v>25847</v>
      </c>
      <c r="BC103" s="81">
        <v>25594</v>
      </c>
      <c r="BD103" s="81">
        <v>25572</v>
      </c>
      <c r="BE103" s="81">
        <v>25499</v>
      </c>
      <c r="BF103" s="81">
        <v>25416</v>
      </c>
      <c r="BG103" s="81">
        <v>25196</v>
      </c>
      <c r="BH103" s="81">
        <v>25279</v>
      </c>
      <c r="BI103" s="81">
        <v>25088</v>
      </c>
      <c r="BJ103" s="81">
        <v>25225</v>
      </c>
      <c r="BK103" s="84">
        <v>25309</v>
      </c>
      <c r="BL103" s="80">
        <v>25381</v>
      </c>
      <c r="BM103" s="231">
        <v>25430</v>
      </c>
      <c r="BN103" s="231">
        <v>25292</v>
      </c>
      <c r="BO103" s="231">
        <v>25212</v>
      </c>
      <c r="BP103" s="231">
        <v>25255</v>
      </c>
      <c r="BQ103" s="231">
        <v>25100</v>
      </c>
      <c r="BR103" s="231">
        <v>24641</v>
      </c>
      <c r="BS103" s="231">
        <v>24464</v>
      </c>
      <c r="BT103" s="231">
        <v>24298</v>
      </c>
      <c r="BU103" s="231">
        <v>24229</v>
      </c>
      <c r="BV103" s="231">
        <v>24145</v>
      </c>
      <c r="BW103" s="84">
        <v>24290</v>
      </c>
      <c r="BX103" s="80">
        <v>24182</v>
      </c>
      <c r="BY103" s="231">
        <v>24060</v>
      </c>
      <c r="BZ103" s="231">
        <v>23796</v>
      </c>
      <c r="CA103" s="231">
        <v>23548</v>
      </c>
      <c r="CB103" s="231">
        <v>23412</v>
      </c>
      <c r="CC103" s="231">
        <v>23330</v>
      </c>
      <c r="CD103" s="231">
        <v>23250</v>
      </c>
      <c r="CE103" s="231">
        <v>23260</v>
      </c>
      <c r="CF103" s="231">
        <v>23167</v>
      </c>
      <c r="CG103" s="81">
        <v>23063</v>
      </c>
      <c r="CH103" s="81">
        <v>23061</v>
      </c>
      <c r="CI103" s="82">
        <v>23031</v>
      </c>
      <c r="CJ103" s="82">
        <v>22958</v>
      </c>
      <c r="CK103" s="82">
        <v>22938</v>
      </c>
      <c r="CL103" s="82">
        <v>22935</v>
      </c>
      <c r="CM103" s="82">
        <v>22853</v>
      </c>
      <c r="CN103" s="82">
        <v>23004</v>
      </c>
      <c r="CO103" s="82">
        <v>23299</v>
      </c>
      <c r="CP103" s="82">
        <v>23460</v>
      </c>
      <c r="CQ103" s="82">
        <v>23257</v>
      </c>
      <c r="CR103" s="82">
        <v>23355</v>
      </c>
      <c r="CS103" s="82">
        <v>23503</v>
      </c>
      <c r="CT103" s="82">
        <v>23629</v>
      </c>
      <c r="CU103" s="82">
        <f>'1.COBERTURA  DANE'!D103</f>
        <v>23659</v>
      </c>
      <c r="CV103" s="195">
        <f t="shared" si="13"/>
        <v>30</v>
      </c>
      <c r="CW103" s="162">
        <f t="shared" si="14"/>
        <v>0.1269626306657074</v>
      </c>
      <c r="CX103" s="195">
        <f t="shared" si="11"/>
        <v>628</v>
      </c>
      <c r="CY103" s="162">
        <f t="shared" si="12"/>
        <v>2.726759584907299</v>
      </c>
    </row>
    <row r="104" spans="1:103" s="13" customFormat="1" ht="15" outlineLevel="1">
      <c r="A104" s="71" t="s">
        <v>146</v>
      </c>
      <c r="B104" s="66"/>
      <c r="C104" s="72" t="s">
        <v>145</v>
      </c>
      <c r="D104" s="73">
        <f t="shared" ref="D104:AH104" si="16">SUBTOTAL(9,D105:D127)</f>
        <v>219060</v>
      </c>
      <c r="E104" s="74">
        <f t="shared" si="16"/>
        <v>219618</v>
      </c>
      <c r="F104" s="74">
        <f t="shared" si="16"/>
        <v>219766</v>
      </c>
      <c r="G104" s="74">
        <f t="shared" si="16"/>
        <v>219211</v>
      </c>
      <c r="H104" s="74">
        <f t="shared" si="16"/>
        <v>218058</v>
      </c>
      <c r="I104" s="74">
        <f t="shared" si="16"/>
        <v>218897</v>
      </c>
      <c r="J104" s="74">
        <f t="shared" si="16"/>
        <v>217040</v>
      </c>
      <c r="K104" s="74">
        <f t="shared" si="16"/>
        <v>217970</v>
      </c>
      <c r="L104" s="74">
        <f t="shared" si="16"/>
        <v>218473</v>
      </c>
      <c r="M104" s="74">
        <f t="shared" si="16"/>
        <v>219503</v>
      </c>
      <c r="N104" s="74">
        <f t="shared" si="16"/>
        <v>219758</v>
      </c>
      <c r="O104" s="75">
        <f t="shared" si="16"/>
        <v>221768</v>
      </c>
      <c r="P104" s="73">
        <f t="shared" si="16"/>
        <v>222219</v>
      </c>
      <c r="Q104" s="74">
        <f t="shared" si="16"/>
        <v>222617</v>
      </c>
      <c r="R104" s="76">
        <f t="shared" si="16"/>
        <v>224521</v>
      </c>
      <c r="S104" s="74">
        <f t="shared" si="16"/>
        <v>225185</v>
      </c>
      <c r="T104" s="74">
        <f t="shared" si="16"/>
        <v>228084</v>
      </c>
      <c r="U104" s="74">
        <f t="shared" si="16"/>
        <v>229022</v>
      </c>
      <c r="V104" s="74">
        <f t="shared" si="16"/>
        <v>229148</v>
      </c>
      <c r="W104" s="74">
        <f t="shared" si="16"/>
        <v>228371</v>
      </c>
      <c r="X104" s="74">
        <f t="shared" si="16"/>
        <v>228234</v>
      </c>
      <c r="Y104" s="74">
        <f t="shared" si="16"/>
        <v>229166</v>
      </c>
      <c r="Z104" s="74">
        <f t="shared" si="16"/>
        <v>229451</v>
      </c>
      <c r="AA104" s="75">
        <f t="shared" si="16"/>
        <v>228525</v>
      </c>
      <c r="AB104" s="73">
        <f t="shared" si="16"/>
        <v>228006</v>
      </c>
      <c r="AC104" s="74">
        <f t="shared" si="16"/>
        <v>230091</v>
      </c>
      <c r="AD104" s="74">
        <f t="shared" si="16"/>
        <v>229412</v>
      </c>
      <c r="AE104" s="74">
        <f t="shared" si="16"/>
        <v>229898</v>
      </c>
      <c r="AF104" s="74">
        <f t="shared" si="16"/>
        <v>229287</v>
      </c>
      <c r="AG104" s="74">
        <f t="shared" si="16"/>
        <v>227391</v>
      </c>
      <c r="AH104" s="74">
        <f t="shared" si="16"/>
        <v>226879</v>
      </c>
      <c r="AI104" s="74">
        <v>227191</v>
      </c>
      <c r="AJ104" s="74">
        <v>227941</v>
      </c>
      <c r="AK104" s="74">
        <v>230148</v>
      </c>
      <c r="AL104" s="74">
        <v>229661</v>
      </c>
      <c r="AM104" s="75">
        <v>230697</v>
      </c>
      <c r="AN104" s="73">
        <f>SUM(AN105:AN127)</f>
        <v>230359</v>
      </c>
      <c r="AO104" s="74">
        <f>SUM(AO105:AO127)</f>
        <v>231977</v>
      </c>
      <c r="AP104" s="74">
        <f>SUM(AP105:AP127)</f>
        <v>231809</v>
      </c>
      <c r="AQ104" s="74">
        <f>SUM(AQ105:AQ127)</f>
        <v>230994</v>
      </c>
      <c r="AR104" s="74">
        <f>SUM(AR105:AR127)</f>
        <v>232502</v>
      </c>
      <c r="AS104" s="74">
        <v>232622</v>
      </c>
      <c r="AT104" s="74">
        <v>232689</v>
      </c>
      <c r="AU104" s="74">
        <v>232998</v>
      </c>
      <c r="AV104" s="74">
        <v>231733</v>
      </c>
      <c r="AW104" s="74">
        <v>231816</v>
      </c>
      <c r="AX104" s="74">
        <v>231941</v>
      </c>
      <c r="AY104" s="75">
        <v>232239</v>
      </c>
      <c r="AZ104" s="73">
        <v>232647</v>
      </c>
      <c r="BA104" s="74">
        <v>233374</v>
      </c>
      <c r="BB104" s="74">
        <v>232449</v>
      </c>
      <c r="BC104" s="74">
        <v>231468</v>
      </c>
      <c r="BD104" s="74">
        <v>231305</v>
      </c>
      <c r="BE104" s="74">
        <v>229963</v>
      </c>
      <c r="BF104" s="74">
        <v>229330</v>
      </c>
      <c r="BG104" s="74">
        <v>227291</v>
      </c>
      <c r="BH104" s="74">
        <v>227527</v>
      </c>
      <c r="BI104" s="74">
        <v>226191</v>
      </c>
      <c r="BJ104" s="74">
        <v>228094</v>
      </c>
      <c r="BK104" s="77">
        <v>229684</v>
      </c>
      <c r="BL104" s="73">
        <v>230007</v>
      </c>
      <c r="BM104" s="230">
        <v>231187</v>
      </c>
      <c r="BN104" s="230">
        <v>230728</v>
      </c>
      <c r="BO104" s="230">
        <v>230499</v>
      </c>
      <c r="BP104" s="230">
        <v>230818</v>
      </c>
      <c r="BQ104" s="230">
        <v>230298</v>
      </c>
      <c r="BR104" s="230">
        <v>227205</v>
      </c>
      <c r="BS104" s="230">
        <v>226073</v>
      </c>
      <c r="BT104" s="230">
        <v>225923</v>
      </c>
      <c r="BU104" s="230">
        <v>225778</v>
      </c>
      <c r="BV104" s="230">
        <v>225731</v>
      </c>
      <c r="BW104" s="77">
        <v>226573</v>
      </c>
      <c r="BX104" s="73">
        <v>225818</v>
      </c>
      <c r="BY104" s="230">
        <v>224465</v>
      </c>
      <c r="BZ104" s="230">
        <v>222667</v>
      </c>
      <c r="CA104" s="230">
        <v>220717</v>
      </c>
      <c r="CB104" s="230">
        <v>220029</v>
      </c>
      <c r="CC104" s="230">
        <v>217063</v>
      </c>
      <c r="CD104" s="230">
        <v>216431</v>
      </c>
      <c r="CE104" s="230">
        <v>216373</v>
      </c>
      <c r="CF104" s="230">
        <v>215189</v>
      </c>
      <c r="CG104" s="74">
        <v>214195</v>
      </c>
      <c r="CH104" s="74">
        <v>214212</v>
      </c>
      <c r="CI104" s="75">
        <v>214036</v>
      </c>
      <c r="CJ104" s="75">
        <v>213541</v>
      </c>
      <c r="CK104" s="75">
        <v>213793</v>
      </c>
      <c r="CL104" s="75">
        <v>213180</v>
      </c>
      <c r="CM104" s="75">
        <v>212606</v>
      </c>
      <c r="CN104" s="75">
        <v>213088</v>
      </c>
      <c r="CO104" s="75">
        <v>214024</v>
      </c>
      <c r="CP104" s="75">
        <v>214916</v>
      </c>
      <c r="CQ104" s="75">
        <v>214122</v>
      </c>
      <c r="CR104" s="75">
        <v>215132</v>
      </c>
      <c r="CS104" s="75">
        <v>216164</v>
      </c>
      <c r="CT104" s="75">
        <v>216545</v>
      </c>
      <c r="CU104" s="75">
        <f>'1.COBERTURA  DANE'!D104</f>
        <v>217168</v>
      </c>
      <c r="CV104" s="195">
        <f t="shared" si="13"/>
        <v>623</v>
      </c>
      <c r="CW104" s="162">
        <f t="shared" si="14"/>
        <v>0.28770001616292223</v>
      </c>
      <c r="CX104" s="195">
        <f t="shared" si="11"/>
        <v>3132</v>
      </c>
      <c r="CY104" s="162">
        <f t="shared" si="12"/>
        <v>1.4633052383711151</v>
      </c>
    </row>
    <row r="105" spans="1:103" ht="15" outlineLevel="2">
      <c r="A105" s="87">
        <v>30</v>
      </c>
      <c r="B105" s="78" t="s">
        <v>145</v>
      </c>
      <c r="C105" s="79" t="s">
        <v>7</v>
      </c>
      <c r="D105" s="80">
        <v>11867</v>
      </c>
      <c r="E105" s="81">
        <v>11907</v>
      </c>
      <c r="F105" s="81">
        <v>12024</v>
      </c>
      <c r="G105" s="81">
        <v>11841</v>
      </c>
      <c r="H105" s="81">
        <v>12005</v>
      </c>
      <c r="I105" s="81">
        <v>12222</v>
      </c>
      <c r="J105" s="81">
        <v>11995</v>
      </c>
      <c r="K105" s="81">
        <v>12081</v>
      </c>
      <c r="L105" s="81">
        <v>11528</v>
      </c>
      <c r="M105" s="81">
        <v>11647</v>
      </c>
      <c r="N105" s="81">
        <v>11569</v>
      </c>
      <c r="O105" s="82">
        <v>11826</v>
      </c>
      <c r="P105" s="80">
        <v>11794</v>
      </c>
      <c r="Q105" s="81">
        <v>11691</v>
      </c>
      <c r="R105" s="83">
        <v>11716</v>
      </c>
      <c r="S105" s="81">
        <v>11444</v>
      </c>
      <c r="T105" s="81">
        <v>11260</v>
      </c>
      <c r="U105" s="81">
        <v>11081</v>
      </c>
      <c r="V105" s="81">
        <v>11045</v>
      </c>
      <c r="W105" s="81">
        <v>10939</v>
      </c>
      <c r="X105" s="81">
        <v>10877</v>
      </c>
      <c r="Y105" s="81">
        <v>10837</v>
      </c>
      <c r="Z105" s="81">
        <v>10779</v>
      </c>
      <c r="AA105" s="82">
        <v>10711</v>
      </c>
      <c r="AB105" s="80">
        <v>10627</v>
      </c>
      <c r="AC105" s="81">
        <v>10641</v>
      </c>
      <c r="AD105" s="81">
        <v>10553</v>
      </c>
      <c r="AE105" s="81">
        <v>10442</v>
      </c>
      <c r="AF105" s="81">
        <v>10377</v>
      </c>
      <c r="AG105" s="81">
        <v>10208</v>
      </c>
      <c r="AH105" s="81">
        <v>10176</v>
      </c>
      <c r="AI105" s="81">
        <v>10125</v>
      </c>
      <c r="AJ105" s="81">
        <v>10431</v>
      </c>
      <c r="AK105" s="81">
        <v>10820</v>
      </c>
      <c r="AL105" s="81">
        <v>10756</v>
      </c>
      <c r="AM105" s="82">
        <v>10732</v>
      </c>
      <c r="AN105" s="80">
        <v>10644</v>
      </c>
      <c r="AO105" s="81">
        <v>10824</v>
      </c>
      <c r="AP105" s="81">
        <v>10857</v>
      </c>
      <c r="AQ105" s="81">
        <v>10732</v>
      </c>
      <c r="AR105" s="81">
        <v>10806</v>
      </c>
      <c r="AS105" s="81">
        <v>10931</v>
      </c>
      <c r="AT105" s="81">
        <v>10899</v>
      </c>
      <c r="AU105" s="81">
        <v>10934</v>
      </c>
      <c r="AV105" s="81">
        <v>10828</v>
      </c>
      <c r="AW105" s="81">
        <v>10802</v>
      </c>
      <c r="AX105" s="81">
        <v>10799</v>
      </c>
      <c r="AY105" s="82">
        <v>10863</v>
      </c>
      <c r="AZ105" s="80">
        <v>10912</v>
      </c>
      <c r="BA105" s="81">
        <v>10949</v>
      </c>
      <c r="BB105" s="81">
        <v>10899</v>
      </c>
      <c r="BC105" s="81">
        <v>10827</v>
      </c>
      <c r="BD105" s="81">
        <v>10784</v>
      </c>
      <c r="BE105" s="81">
        <v>10713</v>
      </c>
      <c r="BF105" s="81">
        <v>10590</v>
      </c>
      <c r="BG105" s="81">
        <v>10442</v>
      </c>
      <c r="BH105" s="81">
        <v>10392</v>
      </c>
      <c r="BI105" s="81">
        <v>10329</v>
      </c>
      <c r="BJ105" s="81">
        <v>10511</v>
      </c>
      <c r="BK105" s="84">
        <v>10757</v>
      </c>
      <c r="BL105" s="80">
        <v>10849</v>
      </c>
      <c r="BM105" s="231">
        <v>11066</v>
      </c>
      <c r="BN105" s="231">
        <v>11017</v>
      </c>
      <c r="BO105" s="231">
        <v>11046</v>
      </c>
      <c r="BP105" s="231">
        <v>11084</v>
      </c>
      <c r="BQ105" s="231">
        <v>11166</v>
      </c>
      <c r="BR105" s="231">
        <v>11057</v>
      </c>
      <c r="BS105" s="231">
        <v>11038</v>
      </c>
      <c r="BT105" s="231">
        <v>11019</v>
      </c>
      <c r="BU105" s="231">
        <v>11000</v>
      </c>
      <c r="BV105" s="231">
        <v>10981</v>
      </c>
      <c r="BW105" s="84">
        <v>11011</v>
      </c>
      <c r="BX105" s="80">
        <v>11041</v>
      </c>
      <c r="BY105" s="231">
        <v>10874</v>
      </c>
      <c r="BZ105" s="231">
        <v>10580</v>
      </c>
      <c r="CA105" s="231">
        <v>10398</v>
      </c>
      <c r="CB105" s="231">
        <v>10351</v>
      </c>
      <c r="CC105" s="231">
        <v>9883</v>
      </c>
      <c r="CD105" s="231">
        <v>9736</v>
      </c>
      <c r="CE105" s="231">
        <v>9704</v>
      </c>
      <c r="CF105" s="231">
        <v>9505</v>
      </c>
      <c r="CG105" s="81">
        <v>9366</v>
      </c>
      <c r="CH105" s="81">
        <v>9314</v>
      </c>
      <c r="CI105" s="82">
        <v>9272</v>
      </c>
      <c r="CJ105" s="82">
        <v>9217</v>
      </c>
      <c r="CK105" s="82">
        <v>9260</v>
      </c>
      <c r="CL105" s="82">
        <v>9251</v>
      </c>
      <c r="CM105" s="82">
        <v>9196</v>
      </c>
      <c r="CN105" s="82">
        <v>9347</v>
      </c>
      <c r="CO105" s="82">
        <v>9393</v>
      </c>
      <c r="CP105" s="82">
        <v>9398</v>
      </c>
      <c r="CQ105" s="82">
        <v>9624</v>
      </c>
      <c r="CR105" s="82">
        <v>9617</v>
      </c>
      <c r="CS105" s="82">
        <v>9754</v>
      </c>
      <c r="CT105" s="82">
        <v>9770</v>
      </c>
      <c r="CU105" s="82">
        <f>'1.COBERTURA  DANE'!D105</f>
        <v>9809</v>
      </c>
      <c r="CV105" s="195">
        <f t="shared" si="13"/>
        <v>39</v>
      </c>
      <c r="CW105" s="162">
        <f t="shared" si="14"/>
        <v>0.39918116683725685</v>
      </c>
      <c r="CX105" s="195">
        <f t="shared" si="11"/>
        <v>537</v>
      </c>
      <c r="CY105" s="162">
        <f t="shared" si="12"/>
        <v>5.7916307161345983</v>
      </c>
    </row>
    <row r="106" spans="1:103" ht="15" outlineLevel="2">
      <c r="A106" s="87">
        <v>34</v>
      </c>
      <c r="B106" s="78" t="s">
        <v>145</v>
      </c>
      <c r="C106" s="79" t="s">
        <v>64</v>
      </c>
      <c r="D106" s="80">
        <v>25729</v>
      </c>
      <c r="E106" s="81">
        <v>25818</v>
      </c>
      <c r="F106" s="81">
        <v>25800</v>
      </c>
      <c r="G106" s="81">
        <v>26004</v>
      </c>
      <c r="H106" s="81">
        <v>25922</v>
      </c>
      <c r="I106" s="81">
        <v>25810</v>
      </c>
      <c r="J106" s="81">
        <v>25479</v>
      </c>
      <c r="K106" s="81">
        <v>25757</v>
      </c>
      <c r="L106" s="81">
        <v>26526</v>
      </c>
      <c r="M106" s="81">
        <v>26632</v>
      </c>
      <c r="N106" s="81">
        <v>26728</v>
      </c>
      <c r="O106" s="82">
        <v>27006</v>
      </c>
      <c r="P106" s="80">
        <v>27040</v>
      </c>
      <c r="Q106" s="81">
        <v>27137</v>
      </c>
      <c r="R106" s="83">
        <v>27864</v>
      </c>
      <c r="S106" s="81">
        <v>27940</v>
      </c>
      <c r="T106" s="81">
        <v>28850</v>
      </c>
      <c r="U106" s="81">
        <v>29094</v>
      </c>
      <c r="V106" s="81">
        <v>29084</v>
      </c>
      <c r="W106" s="81">
        <v>28964</v>
      </c>
      <c r="X106" s="81">
        <v>28965</v>
      </c>
      <c r="Y106" s="81">
        <v>29118</v>
      </c>
      <c r="Z106" s="81">
        <v>29246</v>
      </c>
      <c r="AA106" s="82">
        <v>29229</v>
      </c>
      <c r="AB106" s="80">
        <v>29279</v>
      </c>
      <c r="AC106" s="81">
        <v>29504</v>
      </c>
      <c r="AD106" s="81">
        <v>29452</v>
      </c>
      <c r="AE106" s="81">
        <v>29507</v>
      </c>
      <c r="AF106" s="81">
        <v>29340</v>
      </c>
      <c r="AG106" s="81">
        <v>29067</v>
      </c>
      <c r="AH106" s="81">
        <v>28945</v>
      </c>
      <c r="AI106" s="81">
        <v>28972</v>
      </c>
      <c r="AJ106" s="81">
        <v>28825</v>
      </c>
      <c r="AK106" s="81">
        <v>29031</v>
      </c>
      <c r="AL106" s="81">
        <v>29046</v>
      </c>
      <c r="AM106" s="82">
        <v>29253</v>
      </c>
      <c r="AN106" s="80">
        <v>29315</v>
      </c>
      <c r="AO106" s="81">
        <v>29379</v>
      </c>
      <c r="AP106" s="81">
        <v>29342</v>
      </c>
      <c r="AQ106" s="81">
        <v>29260</v>
      </c>
      <c r="AR106" s="81">
        <v>29453</v>
      </c>
      <c r="AS106" s="81">
        <v>29418</v>
      </c>
      <c r="AT106" s="81">
        <v>29425</v>
      </c>
      <c r="AU106" s="81">
        <v>29402</v>
      </c>
      <c r="AV106" s="81">
        <v>29398</v>
      </c>
      <c r="AW106" s="81">
        <v>29425</v>
      </c>
      <c r="AX106" s="81">
        <v>29493</v>
      </c>
      <c r="AY106" s="82">
        <v>29589</v>
      </c>
      <c r="AZ106" s="80">
        <v>29598</v>
      </c>
      <c r="BA106" s="81">
        <v>29727</v>
      </c>
      <c r="BB106" s="81">
        <v>29682</v>
      </c>
      <c r="BC106" s="81">
        <v>29589</v>
      </c>
      <c r="BD106" s="81">
        <v>29621</v>
      </c>
      <c r="BE106" s="81">
        <v>29473</v>
      </c>
      <c r="BF106" s="81">
        <v>29477</v>
      </c>
      <c r="BG106" s="81">
        <v>29340</v>
      </c>
      <c r="BH106" s="81">
        <v>29411</v>
      </c>
      <c r="BI106" s="81">
        <v>29352</v>
      </c>
      <c r="BJ106" s="81">
        <v>29920</v>
      </c>
      <c r="BK106" s="84">
        <v>30068</v>
      </c>
      <c r="BL106" s="80">
        <v>30181</v>
      </c>
      <c r="BM106" s="231">
        <v>30203</v>
      </c>
      <c r="BN106" s="231">
        <v>30188</v>
      </c>
      <c r="BO106" s="231">
        <v>30180</v>
      </c>
      <c r="BP106" s="231">
        <v>30216</v>
      </c>
      <c r="BQ106" s="231">
        <v>30212</v>
      </c>
      <c r="BR106" s="231">
        <v>29889</v>
      </c>
      <c r="BS106" s="231">
        <v>29879</v>
      </c>
      <c r="BT106" s="231">
        <v>29886</v>
      </c>
      <c r="BU106" s="231">
        <v>29944</v>
      </c>
      <c r="BV106" s="231">
        <v>29920</v>
      </c>
      <c r="BW106" s="84">
        <v>30153</v>
      </c>
      <c r="BX106" s="80">
        <v>29686</v>
      </c>
      <c r="BY106" s="231">
        <v>29612</v>
      </c>
      <c r="BZ106" s="231">
        <v>29464</v>
      </c>
      <c r="CA106" s="231">
        <v>29271</v>
      </c>
      <c r="CB106" s="231">
        <v>29143</v>
      </c>
      <c r="CC106" s="231">
        <v>29037</v>
      </c>
      <c r="CD106" s="231">
        <v>29017</v>
      </c>
      <c r="CE106" s="231">
        <v>29053</v>
      </c>
      <c r="CF106" s="231">
        <v>29003</v>
      </c>
      <c r="CG106" s="81">
        <v>28844</v>
      </c>
      <c r="CH106" s="81">
        <v>28878</v>
      </c>
      <c r="CI106" s="82">
        <v>29040</v>
      </c>
      <c r="CJ106" s="82">
        <v>28979</v>
      </c>
      <c r="CK106" s="82">
        <v>28924</v>
      </c>
      <c r="CL106" s="82">
        <v>28807</v>
      </c>
      <c r="CM106" s="82">
        <v>28765</v>
      </c>
      <c r="CN106" s="82">
        <v>28747</v>
      </c>
      <c r="CO106" s="82">
        <v>28928</v>
      </c>
      <c r="CP106" s="82">
        <v>28992</v>
      </c>
      <c r="CQ106" s="82">
        <v>28737</v>
      </c>
      <c r="CR106" s="82">
        <v>28957</v>
      </c>
      <c r="CS106" s="82">
        <v>29038</v>
      </c>
      <c r="CT106" s="82">
        <v>29143</v>
      </c>
      <c r="CU106" s="82">
        <f>'1.COBERTURA  DANE'!D106</f>
        <v>29208</v>
      </c>
      <c r="CV106" s="195">
        <f t="shared" si="13"/>
        <v>65</v>
      </c>
      <c r="CW106" s="162">
        <f t="shared" si="14"/>
        <v>0.22303812236214529</v>
      </c>
      <c r="CX106" s="195">
        <f t="shared" si="11"/>
        <v>168</v>
      </c>
      <c r="CY106" s="162">
        <f t="shared" si="12"/>
        <v>0.57851239669421484</v>
      </c>
    </row>
    <row r="107" spans="1:103" ht="15" outlineLevel="2">
      <c r="A107" s="87">
        <v>36</v>
      </c>
      <c r="B107" s="78" t="s">
        <v>145</v>
      </c>
      <c r="C107" s="79" t="s">
        <v>65</v>
      </c>
      <c r="D107" s="80">
        <v>3698</v>
      </c>
      <c r="E107" s="81">
        <v>3721</v>
      </c>
      <c r="F107" s="81">
        <v>3717</v>
      </c>
      <c r="G107" s="81">
        <v>3540</v>
      </c>
      <c r="H107" s="81">
        <v>3485</v>
      </c>
      <c r="I107" s="81">
        <v>3588</v>
      </c>
      <c r="J107" s="81">
        <v>3558</v>
      </c>
      <c r="K107" s="81">
        <v>3575</v>
      </c>
      <c r="L107" s="81">
        <v>3639</v>
      </c>
      <c r="M107" s="81">
        <v>3672</v>
      </c>
      <c r="N107" s="81">
        <v>3673</v>
      </c>
      <c r="O107" s="82">
        <v>3665</v>
      </c>
      <c r="P107" s="80">
        <v>3670</v>
      </c>
      <c r="Q107" s="81">
        <v>3669</v>
      </c>
      <c r="R107" s="83">
        <v>3716</v>
      </c>
      <c r="S107" s="81">
        <v>3833</v>
      </c>
      <c r="T107" s="81">
        <v>3860</v>
      </c>
      <c r="U107" s="81">
        <v>3851</v>
      </c>
      <c r="V107" s="81">
        <v>3799</v>
      </c>
      <c r="W107" s="81">
        <v>3720</v>
      </c>
      <c r="X107" s="81">
        <v>3696</v>
      </c>
      <c r="Y107" s="81">
        <v>3663</v>
      </c>
      <c r="Z107" s="81">
        <v>3578</v>
      </c>
      <c r="AA107" s="82">
        <v>3505</v>
      </c>
      <c r="AB107" s="80">
        <v>3488</v>
      </c>
      <c r="AC107" s="81">
        <v>3455</v>
      </c>
      <c r="AD107" s="81">
        <v>3409</v>
      </c>
      <c r="AE107" s="81">
        <v>3370</v>
      </c>
      <c r="AF107" s="81">
        <v>3349</v>
      </c>
      <c r="AG107" s="81">
        <v>3306</v>
      </c>
      <c r="AH107" s="81">
        <v>3288</v>
      </c>
      <c r="AI107" s="81">
        <v>3321</v>
      </c>
      <c r="AJ107" s="81">
        <v>3320</v>
      </c>
      <c r="AK107" s="81">
        <v>3358</v>
      </c>
      <c r="AL107" s="81">
        <v>3400</v>
      </c>
      <c r="AM107" s="82">
        <v>3403</v>
      </c>
      <c r="AN107" s="80">
        <v>3376</v>
      </c>
      <c r="AO107" s="81">
        <v>3653</v>
      </c>
      <c r="AP107" s="81">
        <v>3632</v>
      </c>
      <c r="AQ107" s="81">
        <v>3628</v>
      </c>
      <c r="AR107" s="81">
        <v>3701</v>
      </c>
      <c r="AS107" s="81">
        <v>3695</v>
      </c>
      <c r="AT107" s="81">
        <v>3755</v>
      </c>
      <c r="AU107" s="81">
        <v>3737</v>
      </c>
      <c r="AV107" s="81">
        <v>3618</v>
      </c>
      <c r="AW107" s="81">
        <v>3703</v>
      </c>
      <c r="AX107" s="81">
        <v>3718</v>
      </c>
      <c r="AY107" s="82">
        <v>3709</v>
      </c>
      <c r="AZ107" s="80">
        <v>3667</v>
      </c>
      <c r="BA107" s="81">
        <v>3595</v>
      </c>
      <c r="BB107" s="81">
        <v>3534</v>
      </c>
      <c r="BC107" s="81">
        <v>3493</v>
      </c>
      <c r="BD107" s="81">
        <v>3478</v>
      </c>
      <c r="BE107" s="81">
        <v>3416</v>
      </c>
      <c r="BF107" s="81">
        <v>3371</v>
      </c>
      <c r="BG107" s="81">
        <v>3355</v>
      </c>
      <c r="BH107" s="81">
        <v>3332</v>
      </c>
      <c r="BI107" s="81">
        <v>3360</v>
      </c>
      <c r="BJ107" s="81">
        <v>3361</v>
      </c>
      <c r="BK107" s="84">
        <v>3318</v>
      </c>
      <c r="BL107" s="80">
        <v>3304</v>
      </c>
      <c r="BM107" s="231">
        <v>3327</v>
      </c>
      <c r="BN107" s="231">
        <v>3318</v>
      </c>
      <c r="BO107" s="231">
        <v>3244</v>
      </c>
      <c r="BP107" s="231">
        <v>3212</v>
      </c>
      <c r="BQ107" s="231">
        <v>3155</v>
      </c>
      <c r="BR107" s="231">
        <v>3140</v>
      </c>
      <c r="BS107" s="231">
        <v>3173</v>
      </c>
      <c r="BT107" s="231">
        <v>3125</v>
      </c>
      <c r="BU107" s="231">
        <v>3127</v>
      </c>
      <c r="BV107" s="231">
        <v>3159</v>
      </c>
      <c r="BW107" s="84">
        <v>3121</v>
      </c>
      <c r="BX107" s="80">
        <v>3105</v>
      </c>
      <c r="BY107" s="231">
        <v>3064</v>
      </c>
      <c r="BZ107" s="231">
        <v>2973</v>
      </c>
      <c r="CA107" s="231">
        <v>2915</v>
      </c>
      <c r="CB107" s="231">
        <v>2902</v>
      </c>
      <c r="CC107" s="231">
        <v>2820</v>
      </c>
      <c r="CD107" s="231">
        <v>2792</v>
      </c>
      <c r="CE107" s="231">
        <v>2776</v>
      </c>
      <c r="CF107" s="231">
        <v>2724</v>
      </c>
      <c r="CG107" s="81">
        <v>2715</v>
      </c>
      <c r="CH107" s="81">
        <v>2701</v>
      </c>
      <c r="CI107" s="82">
        <v>2703</v>
      </c>
      <c r="CJ107" s="82">
        <v>2706</v>
      </c>
      <c r="CK107" s="82">
        <v>2732</v>
      </c>
      <c r="CL107" s="82">
        <v>2745</v>
      </c>
      <c r="CM107" s="82">
        <v>2733</v>
      </c>
      <c r="CN107" s="82">
        <v>2725</v>
      </c>
      <c r="CO107" s="82">
        <v>2715</v>
      </c>
      <c r="CP107" s="82">
        <v>2741</v>
      </c>
      <c r="CQ107" s="82">
        <v>2709</v>
      </c>
      <c r="CR107" s="82">
        <v>2756</v>
      </c>
      <c r="CS107" s="82">
        <v>2729</v>
      </c>
      <c r="CT107" s="82">
        <v>2726</v>
      </c>
      <c r="CU107" s="82">
        <f>'1.COBERTURA  DANE'!D107</f>
        <v>2740</v>
      </c>
      <c r="CV107" s="195">
        <f t="shared" si="13"/>
        <v>14</v>
      </c>
      <c r="CW107" s="162">
        <f t="shared" si="14"/>
        <v>0.51357300073367573</v>
      </c>
      <c r="CX107" s="195">
        <f t="shared" si="11"/>
        <v>37</v>
      </c>
      <c r="CY107" s="162">
        <f t="shared" si="12"/>
        <v>1.368849426563078</v>
      </c>
    </row>
    <row r="108" spans="1:103" ht="15" outlineLevel="2">
      <c r="A108" s="87">
        <v>91</v>
      </c>
      <c r="B108" s="78" t="s">
        <v>145</v>
      </c>
      <c r="C108" s="79" t="s">
        <v>10</v>
      </c>
      <c r="D108" s="80">
        <v>6853</v>
      </c>
      <c r="E108" s="81">
        <v>6989</v>
      </c>
      <c r="F108" s="81">
        <v>6921</v>
      </c>
      <c r="G108" s="81">
        <v>6937</v>
      </c>
      <c r="H108" s="81">
        <v>6978</v>
      </c>
      <c r="I108" s="81">
        <v>7009</v>
      </c>
      <c r="J108" s="81">
        <v>6997</v>
      </c>
      <c r="K108" s="81">
        <v>6986</v>
      </c>
      <c r="L108" s="81">
        <v>7079</v>
      </c>
      <c r="M108" s="81">
        <v>7119</v>
      </c>
      <c r="N108" s="81">
        <v>7148</v>
      </c>
      <c r="O108" s="82">
        <v>7206</v>
      </c>
      <c r="P108" s="80">
        <v>7263</v>
      </c>
      <c r="Q108" s="81">
        <v>7226</v>
      </c>
      <c r="R108" s="83">
        <v>7339</v>
      </c>
      <c r="S108" s="81">
        <v>7373</v>
      </c>
      <c r="T108" s="81">
        <v>7300</v>
      </c>
      <c r="U108" s="81">
        <v>7439</v>
      </c>
      <c r="V108" s="81">
        <v>7649</v>
      </c>
      <c r="W108" s="81">
        <v>7718</v>
      </c>
      <c r="X108" s="81">
        <v>7750</v>
      </c>
      <c r="Y108" s="81">
        <v>7747</v>
      </c>
      <c r="Z108" s="81">
        <v>7745</v>
      </c>
      <c r="AA108" s="82">
        <v>7699</v>
      </c>
      <c r="AB108" s="80">
        <v>7728</v>
      </c>
      <c r="AC108" s="81">
        <v>7675</v>
      </c>
      <c r="AD108" s="81">
        <v>7688</v>
      </c>
      <c r="AE108" s="81">
        <v>7649</v>
      </c>
      <c r="AF108" s="81">
        <v>7658</v>
      </c>
      <c r="AG108" s="81">
        <v>7596</v>
      </c>
      <c r="AH108" s="81">
        <v>7565</v>
      </c>
      <c r="AI108" s="81">
        <v>7554</v>
      </c>
      <c r="AJ108" s="81">
        <v>7519</v>
      </c>
      <c r="AK108" s="81">
        <v>7510</v>
      </c>
      <c r="AL108" s="81">
        <v>7460</v>
      </c>
      <c r="AM108" s="82">
        <v>7459</v>
      </c>
      <c r="AN108" s="80">
        <v>7417</v>
      </c>
      <c r="AO108" s="81">
        <v>7498</v>
      </c>
      <c r="AP108" s="81">
        <v>7471</v>
      </c>
      <c r="AQ108" s="81">
        <v>7532</v>
      </c>
      <c r="AR108" s="81">
        <v>7580</v>
      </c>
      <c r="AS108" s="81">
        <v>7573</v>
      </c>
      <c r="AT108" s="81">
        <v>7564</v>
      </c>
      <c r="AU108" s="81">
        <v>7558</v>
      </c>
      <c r="AV108" s="81">
        <v>7503</v>
      </c>
      <c r="AW108" s="81">
        <v>7525</v>
      </c>
      <c r="AX108" s="81">
        <v>7585</v>
      </c>
      <c r="AY108" s="82">
        <v>7555</v>
      </c>
      <c r="AZ108" s="80">
        <v>7535</v>
      </c>
      <c r="BA108" s="81">
        <v>7521</v>
      </c>
      <c r="BB108" s="81">
        <v>7479</v>
      </c>
      <c r="BC108" s="81">
        <v>7426</v>
      </c>
      <c r="BD108" s="81">
        <v>7401</v>
      </c>
      <c r="BE108" s="81">
        <v>7348</v>
      </c>
      <c r="BF108" s="81">
        <v>7316</v>
      </c>
      <c r="BG108" s="81">
        <v>7261</v>
      </c>
      <c r="BH108" s="81">
        <v>7253</v>
      </c>
      <c r="BI108" s="81">
        <v>7180</v>
      </c>
      <c r="BJ108" s="81">
        <v>7190</v>
      </c>
      <c r="BK108" s="84">
        <v>7204</v>
      </c>
      <c r="BL108" s="80">
        <v>7191</v>
      </c>
      <c r="BM108" s="231">
        <v>7220</v>
      </c>
      <c r="BN108" s="231">
        <v>7208</v>
      </c>
      <c r="BO108" s="231">
        <v>7160</v>
      </c>
      <c r="BP108" s="231">
        <v>7180</v>
      </c>
      <c r="BQ108" s="231">
        <v>7141</v>
      </c>
      <c r="BR108" s="231">
        <v>7049</v>
      </c>
      <c r="BS108" s="231">
        <v>7014</v>
      </c>
      <c r="BT108" s="231">
        <v>6994</v>
      </c>
      <c r="BU108" s="231">
        <v>6957</v>
      </c>
      <c r="BV108" s="231">
        <v>6946</v>
      </c>
      <c r="BW108" s="84">
        <v>6970</v>
      </c>
      <c r="BX108" s="80">
        <v>6963</v>
      </c>
      <c r="BY108" s="231">
        <v>6893</v>
      </c>
      <c r="BZ108" s="231">
        <v>6866</v>
      </c>
      <c r="CA108" s="231">
        <v>6817</v>
      </c>
      <c r="CB108" s="231">
        <v>6790</v>
      </c>
      <c r="CC108" s="231">
        <v>6684</v>
      </c>
      <c r="CD108" s="231">
        <v>6662</v>
      </c>
      <c r="CE108" s="231">
        <v>6697</v>
      </c>
      <c r="CF108" s="231">
        <v>6672</v>
      </c>
      <c r="CG108" s="81">
        <v>6662</v>
      </c>
      <c r="CH108" s="81">
        <v>6665</v>
      </c>
      <c r="CI108" s="82">
        <v>6655</v>
      </c>
      <c r="CJ108" s="82">
        <v>6633</v>
      </c>
      <c r="CK108" s="82">
        <v>6662</v>
      </c>
      <c r="CL108" s="82">
        <v>6653</v>
      </c>
      <c r="CM108" s="82">
        <v>6625</v>
      </c>
      <c r="CN108" s="82">
        <v>6620</v>
      </c>
      <c r="CO108" s="82">
        <v>6615</v>
      </c>
      <c r="CP108" s="82">
        <v>6640</v>
      </c>
      <c r="CQ108" s="82">
        <v>6640</v>
      </c>
      <c r="CR108" s="82">
        <v>6641</v>
      </c>
      <c r="CS108" s="82">
        <v>6666</v>
      </c>
      <c r="CT108" s="82">
        <v>6659</v>
      </c>
      <c r="CU108" s="82">
        <f>'1.COBERTURA  DANE'!D108</f>
        <v>6653</v>
      </c>
      <c r="CV108" s="195">
        <f t="shared" si="13"/>
        <v>-6</v>
      </c>
      <c r="CW108" s="162">
        <f t="shared" si="14"/>
        <v>-9.0103619162036339E-2</v>
      </c>
      <c r="CX108" s="195">
        <f t="shared" si="11"/>
        <v>-2</v>
      </c>
      <c r="CY108" s="162">
        <f t="shared" si="12"/>
        <v>-3.0052592036063114E-2</v>
      </c>
    </row>
    <row r="109" spans="1:103" ht="15" outlineLevel="2">
      <c r="A109" s="87">
        <v>93</v>
      </c>
      <c r="B109" s="78" t="s">
        <v>145</v>
      </c>
      <c r="C109" s="79" t="s">
        <v>71</v>
      </c>
      <c r="D109" s="80">
        <v>12724</v>
      </c>
      <c r="E109" s="81">
        <v>12732</v>
      </c>
      <c r="F109" s="81">
        <v>12702</v>
      </c>
      <c r="G109" s="81">
        <v>12741</v>
      </c>
      <c r="H109" s="81">
        <v>12571</v>
      </c>
      <c r="I109" s="81">
        <v>12598</v>
      </c>
      <c r="J109" s="81">
        <v>12576</v>
      </c>
      <c r="K109" s="81">
        <v>12559</v>
      </c>
      <c r="L109" s="81">
        <v>12842</v>
      </c>
      <c r="M109" s="81">
        <v>12882</v>
      </c>
      <c r="N109" s="81">
        <v>12959</v>
      </c>
      <c r="O109" s="82">
        <v>13099</v>
      </c>
      <c r="P109" s="80">
        <v>13164</v>
      </c>
      <c r="Q109" s="81">
        <v>13193</v>
      </c>
      <c r="R109" s="83">
        <v>13265</v>
      </c>
      <c r="S109" s="81">
        <v>12980</v>
      </c>
      <c r="T109" s="81">
        <v>13521</v>
      </c>
      <c r="U109" s="81">
        <v>13591</v>
      </c>
      <c r="V109" s="81">
        <v>13621</v>
      </c>
      <c r="W109" s="81">
        <v>13736</v>
      </c>
      <c r="X109" s="81">
        <v>13805</v>
      </c>
      <c r="Y109" s="81">
        <v>13922</v>
      </c>
      <c r="Z109" s="81">
        <v>13948</v>
      </c>
      <c r="AA109" s="82">
        <v>13946</v>
      </c>
      <c r="AB109" s="80">
        <v>13995</v>
      </c>
      <c r="AC109" s="81">
        <v>14055</v>
      </c>
      <c r="AD109" s="81">
        <v>13975</v>
      </c>
      <c r="AE109" s="81">
        <v>14103</v>
      </c>
      <c r="AF109" s="81">
        <v>14187</v>
      </c>
      <c r="AG109" s="81">
        <v>14178</v>
      </c>
      <c r="AH109" s="81">
        <v>14177</v>
      </c>
      <c r="AI109" s="81">
        <v>14204</v>
      </c>
      <c r="AJ109" s="81">
        <v>14235</v>
      </c>
      <c r="AK109" s="81">
        <v>14353</v>
      </c>
      <c r="AL109" s="81">
        <v>14397</v>
      </c>
      <c r="AM109" s="82">
        <v>14440</v>
      </c>
      <c r="AN109" s="80">
        <v>14427</v>
      </c>
      <c r="AO109" s="81">
        <v>14410</v>
      </c>
      <c r="AP109" s="81">
        <v>14412</v>
      </c>
      <c r="AQ109" s="81">
        <v>14394</v>
      </c>
      <c r="AR109" s="81">
        <v>14490</v>
      </c>
      <c r="AS109" s="81">
        <v>14486</v>
      </c>
      <c r="AT109" s="81">
        <v>14482</v>
      </c>
      <c r="AU109" s="81">
        <v>14472</v>
      </c>
      <c r="AV109" s="81">
        <v>14379</v>
      </c>
      <c r="AW109" s="81">
        <v>14456</v>
      </c>
      <c r="AX109" s="81">
        <v>14477</v>
      </c>
      <c r="AY109" s="82">
        <v>14425</v>
      </c>
      <c r="AZ109" s="80">
        <v>14510</v>
      </c>
      <c r="BA109" s="81">
        <v>14523</v>
      </c>
      <c r="BB109" s="81">
        <v>14513</v>
      </c>
      <c r="BC109" s="81">
        <v>14458</v>
      </c>
      <c r="BD109" s="81">
        <v>14455</v>
      </c>
      <c r="BE109" s="81">
        <v>14412</v>
      </c>
      <c r="BF109" s="81">
        <v>14391</v>
      </c>
      <c r="BG109" s="81">
        <v>14336</v>
      </c>
      <c r="BH109" s="81">
        <v>14373</v>
      </c>
      <c r="BI109" s="81">
        <v>14322</v>
      </c>
      <c r="BJ109" s="81">
        <v>14370</v>
      </c>
      <c r="BK109" s="84">
        <v>14425</v>
      </c>
      <c r="BL109" s="80">
        <v>14441</v>
      </c>
      <c r="BM109" s="231">
        <v>14473</v>
      </c>
      <c r="BN109" s="231">
        <v>14396</v>
      </c>
      <c r="BO109" s="231">
        <v>14353</v>
      </c>
      <c r="BP109" s="231">
        <v>14361</v>
      </c>
      <c r="BQ109" s="231">
        <v>14365</v>
      </c>
      <c r="BR109" s="231">
        <v>14215</v>
      </c>
      <c r="BS109" s="231">
        <v>14161</v>
      </c>
      <c r="BT109" s="231">
        <v>14156</v>
      </c>
      <c r="BU109" s="231">
        <v>14207</v>
      </c>
      <c r="BV109" s="231">
        <v>14243</v>
      </c>
      <c r="BW109" s="84">
        <v>14380</v>
      </c>
      <c r="BX109" s="80">
        <v>14380</v>
      </c>
      <c r="BY109" s="231">
        <v>14326</v>
      </c>
      <c r="BZ109" s="231">
        <v>14258</v>
      </c>
      <c r="CA109" s="231">
        <v>14125</v>
      </c>
      <c r="CB109" s="231">
        <v>14045</v>
      </c>
      <c r="CC109" s="231">
        <v>14001</v>
      </c>
      <c r="CD109" s="231">
        <v>13966</v>
      </c>
      <c r="CE109" s="231">
        <v>13955</v>
      </c>
      <c r="CF109" s="231">
        <v>13882</v>
      </c>
      <c r="CG109" s="81">
        <v>13873</v>
      </c>
      <c r="CH109" s="81">
        <v>13890</v>
      </c>
      <c r="CI109" s="82">
        <v>13902</v>
      </c>
      <c r="CJ109" s="82">
        <v>13874</v>
      </c>
      <c r="CK109" s="82">
        <v>13866</v>
      </c>
      <c r="CL109" s="82">
        <v>13833</v>
      </c>
      <c r="CM109" s="82">
        <v>13802</v>
      </c>
      <c r="CN109" s="82">
        <v>13785</v>
      </c>
      <c r="CO109" s="82">
        <v>13784</v>
      </c>
      <c r="CP109" s="82">
        <v>13823</v>
      </c>
      <c r="CQ109" s="82">
        <v>13953</v>
      </c>
      <c r="CR109" s="82">
        <v>13951</v>
      </c>
      <c r="CS109" s="82">
        <v>13993</v>
      </c>
      <c r="CT109" s="82">
        <v>14051</v>
      </c>
      <c r="CU109" s="82">
        <f>'1.COBERTURA  DANE'!D109</f>
        <v>14132</v>
      </c>
      <c r="CV109" s="195">
        <f t="shared" si="13"/>
        <v>81</v>
      </c>
      <c r="CW109" s="162">
        <f t="shared" si="14"/>
        <v>0.57647142552131525</v>
      </c>
      <c r="CX109" s="195">
        <f t="shared" si="11"/>
        <v>230</v>
      </c>
      <c r="CY109" s="162">
        <f t="shared" si="12"/>
        <v>1.654438210329449</v>
      </c>
    </row>
    <row r="110" spans="1:103" ht="15" outlineLevel="2">
      <c r="A110" s="87">
        <v>101</v>
      </c>
      <c r="B110" s="78" t="s">
        <v>145</v>
      </c>
      <c r="C110" s="79" t="s">
        <v>72</v>
      </c>
      <c r="D110" s="80">
        <v>17923</v>
      </c>
      <c r="E110" s="81">
        <v>17939</v>
      </c>
      <c r="F110" s="81">
        <v>17921</v>
      </c>
      <c r="G110" s="81">
        <v>17943</v>
      </c>
      <c r="H110" s="81">
        <v>17691</v>
      </c>
      <c r="I110" s="81">
        <v>17705</v>
      </c>
      <c r="J110" s="81">
        <v>17616</v>
      </c>
      <c r="K110" s="81">
        <v>17686</v>
      </c>
      <c r="L110" s="81">
        <v>17939</v>
      </c>
      <c r="M110" s="81">
        <v>18100</v>
      </c>
      <c r="N110" s="81">
        <v>18119</v>
      </c>
      <c r="O110" s="82">
        <v>18348</v>
      </c>
      <c r="P110" s="80">
        <v>18687</v>
      </c>
      <c r="Q110" s="81">
        <v>18736</v>
      </c>
      <c r="R110" s="83">
        <v>18968</v>
      </c>
      <c r="S110" s="81">
        <v>19253</v>
      </c>
      <c r="T110" s="81">
        <v>19364</v>
      </c>
      <c r="U110" s="81">
        <v>19548</v>
      </c>
      <c r="V110" s="81">
        <v>19574</v>
      </c>
      <c r="W110" s="81">
        <v>19473</v>
      </c>
      <c r="X110" s="81">
        <v>19410</v>
      </c>
      <c r="Y110" s="81">
        <v>19481</v>
      </c>
      <c r="Z110" s="81">
        <v>19541</v>
      </c>
      <c r="AA110" s="82">
        <v>19488</v>
      </c>
      <c r="AB110" s="80">
        <v>19587</v>
      </c>
      <c r="AC110" s="81">
        <v>19595</v>
      </c>
      <c r="AD110" s="81">
        <v>19507</v>
      </c>
      <c r="AE110" s="81">
        <v>19643</v>
      </c>
      <c r="AF110" s="81">
        <v>19556</v>
      </c>
      <c r="AG110" s="81">
        <v>19392</v>
      </c>
      <c r="AH110" s="81">
        <v>19364</v>
      </c>
      <c r="AI110" s="81">
        <v>19475</v>
      </c>
      <c r="AJ110" s="81">
        <v>19639</v>
      </c>
      <c r="AK110" s="81">
        <v>19827</v>
      </c>
      <c r="AL110" s="81">
        <v>19877</v>
      </c>
      <c r="AM110" s="82">
        <v>20071</v>
      </c>
      <c r="AN110" s="80">
        <v>20018</v>
      </c>
      <c r="AO110" s="81">
        <v>20116</v>
      </c>
      <c r="AP110" s="81">
        <v>20134</v>
      </c>
      <c r="AQ110" s="81">
        <v>20027</v>
      </c>
      <c r="AR110" s="81">
        <v>20073</v>
      </c>
      <c r="AS110" s="81">
        <v>20064</v>
      </c>
      <c r="AT110" s="81">
        <v>20126</v>
      </c>
      <c r="AU110" s="81">
        <v>20158</v>
      </c>
      <c r="AV110" s="81">
        <v>20108</v>
      </c>
      <c r="AW110" s="81">
        <v>20193</v>
      </c>
      <c r="AX110" s="81">
        <v>20211</v>
      </c>
      <c r="AY110" s="82">
        <v>20245</v>
      </c>
      <c r="AZ110" s="80">
        <v>20292</v>
      </c>
      <c r="BA110" s="81">
        <v>20398</v>
      </c>
      <c r="BB110" s="81">
        <v>20359</v>
      </c>
      <c r="BC110" s="81">
        <v>20338</v>
      </c>
      <c r="BD110" s="81">
        <v>20353</v>
      </c>
      <c r="BE110" s="81">
        <v>20244</v>
      </c>
      <c r="BF110" s="81">
        <v>20252</v>
      </c>
      <c r="BG110" s="81">
        <v>20148</v>
      </c>
      <c r="BH110" s="81">
        <v>20081</v>
      </c>
      <c r="BI110" s="81">
        <v>19962</v>
      </c>
      <c r="BJ110" s="81">
        <v>20202</v>
      </c>
      <c r="BK110" s="84">
        <v>20380</v>
      </c>
      <c r="BL110" s="80">
        <v>20417</v>
      </c>
      <c r="BM110" s="231">
        <v>20519</v>
      </c>
      <c r="BN110" s="231">
        <v>20568</v>
      </c>
      <c r="BO110" s="231">
        <v>20529</v>
      </c>
      <c r="BP110" s="231">
        <v>20541</v>
      </c>
      <c r="BQ110" s="231">
        <v>20508</v>
      </c>
      <c r="BR110" s="231">
        <v>20432</v>
      </c>
      <c r="BS110" s="231">
        <v>20398</v>
      </c>
      <c r="BT110" s="231">
        <v>20414</v>
      </c>
      <c r="BU110" s="231">
        <v>20435</v>
      </c>
      <c r="BV110" s="231">
        <v>20443</v>
      </c>
      <c r="BW110" s="84">
        <v>20520</v>
      </c>
      <c r="BX110" s="80">
        <v>20364</v>
      </c>
      <c r="BY110" s="231">
        <v>20138</v>
      </c>
      <c r="BZ110" s="231">
        <v>19952</v>
      </c>
      <c r="CA110" s="231">
        <v>19735</v>
      </c>
      <c r="CB110" s="231">
        <v>19682</v>
      </c>
      <c r="CC110" s="231">
        <v>19223</v>
      </c>
      <c r="CD110" s="231">
        <v>19133</v>
      </c>
      <c r="CE110" s="231">
        <v>19098</v>
      </c>
      <c r="CF110" s="231">
        <v>18934</v>
      </c>
      <c r="CG110" s="81">
        <v>18838</v>
      </c>
      <c r="CH110" s="81">
        <v>18944</v>
      </c>
      <c r="CI110" s="82">
        <v>18925</v>
      </c>
      <c r="CJ110" s="82">
        <v>18848</v>
      </c>
      <c r="CK110" s="82">
        <v>18827</v>
      </c>
      <c r="CL110" s="82">
        <v>18749</v>
      </c>
      <c r="CM110" s="82">
        <v>18728</v>
      </c>
      <c r="CN110" s="82">
        <v>18782</v>
      </c>
      <c r="CO110" s="82">
        <v>18864</v>
      </c>
      <c r="CP110" s="82">
        <v>18938</v>
      </c>
      <c r="CQ110" s="82">
        <v>18404</v>
      </c>
      <c r="CR110" s="82">
        <v>18942</v>
      </c>
      <c r="CS110" s="82">
        <v>18983</v>
      </c>
      <c r="CT110" s="82">
        <v>18914</v>
      </c>
      <c r="CU110" s="82">
        <f>'1.COBERTURA  DANE'!D110</f>
        <v>18949</v>
      </c>
      <c r="CV110" s="195">
        <f t="shared" si="13"/>
        <v>35</v>
      </c>
      <c r="CW110" s="162">
        <f t="shared" si="14"/>
        <v>0.1850481125092524</v>
      </c>
      <c r="CX110" s="195">
        <f t="shared" si="11"/>
        <v>24</v>
      </c>
      <c r="CY110" s="162">
        <f t="shared" si="12"/>
        <v>0.12681638044914134</v>
      </c>
    </row>
    <row r="111" spans="1:103" ht="15" outlineLevel="2">
      <c r="A111" s="87">
        <v>145</v>
      </c>
      <c r="B111" s="78" t="s">
        <v>145</v>
      </c>
      <c r="C111" s="79" t="s">
        <v>12</v>
      </c>
      <c r="D111" s="80">
        <v>3511</v>
      </c>
      <c r="E111" s="81">
        <v>3508</v>
      </c>
      <c r="F111" s="81">
        <v>3552</v>
      </c>
      <c r="G111" s="81">
        <v>3574</v>
      </c>
      <c r="H111" s="81">
        <v>3574</v>
      </c>
      <c r="I111" s="81">
        <v>3552</v>
      </c>
      <c r="J111" s="81">
        <v>3528</v>
      </c>
      <c r="K111" s="81">
        <v>3545</v>
      </c>
      <c r="L111" s="81">
        <v>3545</v>
      </c>
      <c r="M111" s="81">
        <v>3534</v>
      </c>
      <c r="N111" s="81">
        <v>3567</v>
      </c>
      <c r="O111" s="82">
        <v>3586</v>
      </c>
      <c r="P111" s="80">
        <v>3597</v>
      </c>
      <c r="Q111" s="81">
        <v>3601</v>
      </c>
      <c r="R111" s="83">
        <v>3612</v>
      </c>
      <c r="S111" s="81">
        <v>3632</v>
      </c>
      <c r="T111" s="81">
        <v>3741</v>
      </c>
      <c r="U111" s="81">
        <v>3771</v>
      </c>
      <c r="V111" s="81">
        <v>3759</v>
      </c>
      <c r="W111" s="81">
        <v>3765</v>
      </c>
      <c r="X111" s="81">
        <v>3746</v>
      </c>
      <c r="Y111" s="81">
        <v>3803</v>
      </c>
      <c r="Z111" s="81">
        <v>3840</v>
      </c>
      <c r="AA111" s="82">
        <v>3742</v>
      </c>
      <c r="AB111" s="80">
        <v>3691</v>
      </c>
      <c r="AC111" s="81">
        <v>3726</v>
      </c>
      <c r="AD111" s="81">
        <v>3747</v>
      </c>
      <c r="AE111" s="81">
        <v>3765</v>
      </c>
      <c r="AF111" s="81">
        <v>3708</v>
      </c>
      <c r="AG111" s="81">
        <v>3672</v>
      </c>
      <c r="AH111" s="81">
        <v>3660</v>
      </c>
      <c r="AI111" s="81">
        <v>3629</v>
      </c>
      <c r="AJ111" s="81">
        <v>3628</v>
      </c>
      <c r="AK111" s="81">
        <v>3671</v>
      </c>
      <c r="AL111" s="81">
        <v>3679</v>
      </c>
      <c r="AM111" s="82">
        <v>3704</v>
      </c>
      <c r="AN111" s="80">
        <v>3685</v>
      </c>
      <c r="AO111" s="81">
        <v>3688</v>
      </c>
      <c r="AP111" s="81">
        <v>3672</v>
      </c>
      <c r="AQ111" s="81">
        <v>3693</v>
      </c>
      <c r="AR111" s="81">
        <v>3794</v>
      </c>
      <c r="AS111" s="81">
        <v>3780</v>
      </c>
      <c r="AT111" s="81">
        <v>3800</v>
      </c>
      <c r="AU111" s="81">
        <v>3821</v>
      </c>
      <c r="AV111" s="81">
        <v>3788</v>
      </c>
      <c r="AW111" s="81">
        <v>3731</v>
      </c>
      <c r="AX111" s="81">
        <v>3717</v>
      </c>
      <c r="AY111" s="82">
        <v>3802</v>
      </c>
      <c r="AZ111" s="80">
        <v>3817</v>
      </c>
      <c r="BA111" s="81">
        <v>3854</v>
      </c>
      <c r="BB111" s="81">
        <v>3794</v>
      </c>
      <c r="BC111" s="81">
        <v>3786</v>
      </c>
      <c r="BD111" s="81">
        <v>3787</v>
      </c>
      <c r="BE111" s="81">
        <v>3767</v>
      </c>
      <c r="BF111" s="81">
        <v>3751</v>
      </c>
      <c r="BG111" s="81">
        <v>3677</v>
      </c>
      <c r="BH111" s="81">
        <v>3682</v>
      </c>
      <c r="BI111" s="81">
        <v>3647</v>
      </c>
      <c r="BJ111" s="81">
        <v>3649</v>
      </c>
      <c r="BK111" s="84">
        <v>3664</v>
      </c>
      <c r="BL111" s="80">
        <v>3681</v>
      </c>
      <c r="BM111" s="231">
        <v>3727</v>
      </c>
      <c r="BN111" s="231">
        <v>3728</v>
      </c>
      <c r="BO111" s="231">
        <v>3734</v>
      </c>
      <c r="BP111" s="231">
        <v>3737</v>
      </c>
      <c r="BQ111" s="231">
        <v>3713</v>
      </c>
      <c r="BR111" s="231">
        <v>3691</v>
      </c>
      <c r="BS111" s="231">
        <v>3649</v>
      </c>
      <c r="BT111" s="231">
        <v>3640</v>
      </c>
      <c r="BU111" s="231">
        <v>3631</v>
      </c>
      <c r="BV111" s="231">
        <v>3660</v>
      </c>
      <c r="BW111" s="84">
        <v>3676</v>
      </c>
      <c r="BX111" s="80">
        <v>3698</v>
      </c>
      <c r="BY111" s="231">
        <v>3700</v>
      </c>
      <c r="BZ111" s="231">
        <v>3695</v>
      </c>
      <c r="CA111" s="231">
        <v>3671</v>
      </c>
      <c r="CB111" s="231">
        <v>3677</v>
      </c>
      <c r="CC111" s="231">
        <v>3693</v>
      </c>
      <c r="CD111" s="231">
        <v>3685</v>
      </c>
      <c r="CE111" s="231">
        <v>3672</v>
      </c>
      <c r="CF111" s="231">
        <v>3643</v>
      </c>
      <c r="CG111" s="81">
        <v>3644</v>
      </c>
      <c r="CH111" s="81">
        <v>3634</v>
      </c>
      <c r="CI111" s="82">
        <v>3625</v>
      </c>
      <c r="CJ111" s="82">
        <v>3605</v>
      </c>
      <c r="CK111" s="82">
        <v>3609</v>
      </c>
      <c r="CL111" s="82">
        <v>3596</v>
      </c>
      <c r="CM111" s="82">
        <v>3584</v>
      </c>
      <c r="CN111" s="82">
        <v>3603</v>
      </c>
      <c r="CO111" s="82">
        <v>3631</v>
      </c>
      <c r="CP111" s="82">
        <v>3661</v>
      </c>
      <c r="CQ111" s="82">
        <v>3650</v>
      </c>
      <c r="CR111" s="82">
        <v>3672</v>
      </c>
      <c r="CS111" s="82">
        <v>3695</v>
      </c>
      <c r="CT111" s="82">
        <v>3729</v>
      </c>
      <c r="CU111" s="82">
        <f>'1.COBERTURA  DANE'!D111</f>
        <v>3753</v>
      </c>
      <c r="CV111" s="195">
        <f t="shared" si="13"/>
        <v>24</v>
      </c>
      <c r="CW111" s="162">
        <f t="shared" si="14"/>
        <v>0.64360418342719228</v>
      </c>
      <c r="CX111" s="195">
        <f t="shared" si="11"/>
        <v>128</v>
      </c>
      <c r="CY111" s="162">
        <f t="shared" si="12"/>
        <v>3.5310344827586206</v>
      </c>
    </row>
    <row r="112" spans="1:103" ht="15" outlineLevel="2">
      <c r="A112" s="87">
        <v>209</v>
      </c>
      <c r="B112" s="78" t="s">
        <v>145</v>
      </c>
      <c r="C112" s="79" t="s">
        <v>78</v>
      </c>
      <c r="D112" s="80">
        <v>14033</v>
      </c>
      <c r="E112" s="81">
        <v>14032</v>
      </c>
      <c r="F112" s="81">
        <v>14019</v>
      </c>
      <c r="G112" s="81">
        <v>14045</v>
      </c>
      <c r="H112" s="81">
        <v>13990</v>
      </c>
      <c r="I112" s="81">
        <v>13983</v>
      </c>
      <c r="J112" s="81">
        <v>13869</v>
      </c>
      <c r="K112" s="81">
        <v>13963</v>
      </c>
      <c r="L112" s="81">
        <v>13993</v>
      </c>
      <c r="M112" s="81">
        <v>14070</v>
      </c>
      <c r="N112" s="81">
        <v>14045</v>
      </c>
      <c r="O112" s="82">
        <v>14058</v>
      </c>
      <c r="P112" s="80">
        <v>14000</v>
      </c>
      <c r="Q112" s="81">
        <v>14115</v>
      </c>
      <c r="R112" s="83">
        <v>14207</v>
      </c>
      <c r="S112" s="81">
        <v>14405</v>
      </c>
      <c r="T112" s="81">
        <v>14541</v>
      </c>
      <c r="U112" s="81">
        <v>14602</v>
      </c>
      <c r="V112" s="81">
        <v>14624</v>
      </c>
      <c r="W112" s="81">
        <v>14605</v>
      </c>
      <c r="X112" s="81">
        <v>14599</v>
      </c>
      <c r="Y112" s="81">
        <v>14653</v>
      </c>
      <c r="Z112" s="81">
        <v>14704</v>
      </c>
      <c r="AA112" s="82">
        <v>14663</v>
      </c>
      <c r="AB112" s="80">
        <v>13730</v>
      </c>
      <c r="AC112" s="81">
        <v>14731</v>
      </c>
      <c r="AD112" s="81">
        <v>14683</v>
      </c>
      <c r="AE112" s="81">
        <v>14734</v>
      </c>
      <c r="AF112" s="81">
        <v>14667</v>
      </c>
      <c r="AG112" s="81">
        <v>14567</v>
      </c>
      <c r="AH112" s="81">
        <v>14530</v>
      </c>
      <c r="AI112" s="81">
        <v>14504</v>
      </c>
      <c r="AJ112" s="81">
        <v>14514</v>
      </c>
      <c r="AK112" s="81">
        <v>14603</v>
      </c>
      <c r="AL112" s="81">
        <v>14596</v>
      </c>
      <c r="AM112" s="82">
        <v>14687</v>
      </c>
      <c r="AN112" s="80">
        <v>14726</v>
      </c>
      <c r="AO112" s="81">
        <v>14826</v>
      </c>
      <c r="AP112" s="81">
        <v>14782</v>
      </c>
      <c r="AQ112" s="81">
        <v>14836</v>
      </c>
      <c r="AR112" s="81">
        <v>14883</v>
      </c>
      <c r="AS112" s="81">
        <v>14891</v>
      </c>
      <c r="AT112" s="81">
        <v>14905</v>
      </c>
      <c r="AU112" s="81">
        <v>14897</v>
      </c>
      <c r="AV112" s="81">
        <v>14817</v>
      </c>
      <c r="AW112" s="81">
        <v>14803</v>
      </c>
      <c r="AX112" s="81">
        <v>14792</v>
      </c>
      <c r="AY112" s="82">
        <v>14800</v>
      </c>
      <c r="AZ112" s="80">
        <v>14771</v>
      </c>
      <c r="BA112" s="81">
        <v>14764</v>
      </c>
      <c r="BB112" s="81">
        <v>14658</v>
      </c>
      <c r="BC112" s="81">
        <v>14551</v>
      </c>
      <c r="BD112" s="81">
        <v>14529</v>
      </c>
      <c r="BE112" s="81">
        <v>14440</v>
      </c>
      <c r="BF112" s="81">
        <v>14432</v>
      </c>
      <c r="BG112" s="81">
        <v>14296</v>
      </c>
      <c r="BH112" s="81">
        <v>14310</v>
      </c>
      <c r="BI112" s="81">
        <v>14185</v>
      </c>
      <c r="BJ112" s="81">
        <v>14198</v>
      </c>
      <c r="BK112" s="84">
        <v>14284</v>
      </c>
      <c r="BL112" s="80">
        <v>14276</v>
      </c>
      <c r="BM112" s="231">
        <v>14281</v>
      </c>
      <c r="BN112" s="231">
        <v>14296</v>
      </c>
      <c r="BO112" s="231">
        <v>14293</v>
      </c>
      <c r="BP112" s="231">
        <v>14291</v>
      </c>
      <c r="BQ112" s="231">
        <v>14227</v>
      </c>
      <c r="BR112" s="231">
        <v>14003</v>
      </c>
      <c r="BS112" s="231">
        <v>13890</v>
      </c>
      <c r="BT112" s="231">
        <v>13888</v>
      </c>
      <c r="BU112" s="231">
        <v>13881</v>
      </c>
      <c r="BV112" s="231">
        <v>13928</v>
      </c>
      <c r="BW112" s="84">
        <v>13981</v>
      </c>
      <c r="BX112" s="80">
        <v>14025</v>
      </c>
      <c r="BY112" s="231">
        <v>13941</v>
      </c>
      <c r="BZ112" s="231">
        <v>13918</v>
      </c>
      <c r="CA112" s="231">
        <v>13773</v>
      </c>
      <c r="CB112" s="231">
        <v>13733</v>
      </c>
      <c r="CC112" s="231">
        <v>13604</v>
      </c>
      <c r="CD112" s="231">
        <v>13589</v>
      </c>
      <c r="CE112" s="231">
        <v>13582</v>
      </c>
      <c r="CF112" s="231">
        <v>13524</v>
      </c>
      <c r="CG112" s="81">
        <v>13502</v>
      </c>
      <c r="CH112" s="81">
        <v>13535</v>
      </c>
      <c r="CI112" s="82">
        <v>13555</v>
      </c>
      <c r="CJ112" s="82">
        <v>13535</v>
      </c>
      <c r="CK112" s="82">
        <v>13552</v>
      </c>
      <c r="CL112" s="82">
        <v>13487</v>
      </c>
      <c r="CM112" s="82">
        <v>13447</v>
      </c>
      <c r="CN112" s="82">
        <v>13441</v>
      </c>
      <c r="CO112" s="82">
        <v>13503</v>
      </c>
      <c r="CP112" s="82">
        <v>13663</v>
      </c>
      <c r="CQ112" s="82">
        <v>13673</v>
      </c>
      <c r="CR112" s="82">
        <v>13615</v>
      </c>
      <c r="CS112" s="82">
        <v>13748</v>
      </c>
      <c r="CT112" s="82">
        <v>13792</v>
      </c>
      <c r="CU112" s="82">
        <f>'1.COBERTURA  DANE'!D112</f>
        <v>13866</v>
      </c>
      <c r="CV112" s="195">
        <f t="shared" si="13"/>
        <v>74</v>
      </c>
      <c r="CW112" s="162">
        <f t="shared" si="14"/>
        <v>0.53654292343387466</v>
      </c>
      <c r="CX112" s="195">
        <f t="shared" si="11"/>
        <v>311</v>
      </c>
      <c r="CY112" s="162">
        <f t="shared" si="12"/>
        <v>2.2943563260789377</v>
      </c>
    </row>
    <row r="113" spans="1:103" ht="15" outlineLevel="2">
      <c r="A113" s="87">
        <v>282</v>
      </c>
      <c r="B113" s="78" t="s">
        <v>145</v>
      </c>
      <c r="C113" s="79" t="s">
        <v>80</v>
      </c>
      <c r="D113" s="80">
        <v>9739</v>
      </c>
      <c r="E113" s="81">
        <v>9739</v>
      </c>
      <c r="F113" s="81">
        <v>9743</v>
      </c>
      <c r="G113" s="81">
        <v>9565</v>
      </c>
      <c r="H113" s="81">
        <v>9498</v>
      </c>
      <c r="I113" s="81">
        <v>9584</v>
      </c>
      <c r="J113" s="81">
        <v>9494</v>
      </c>
      <c r="K113" s="81">
        <v>9479</v>
      </c>
      <c r="L113" s="81">
        <v>9412</v>
      </c>
      <c r="M113" s="81">
        <v>9382</v>
      </c>
      <c r="N113" s="81">
        <v>9317</v>
      </c>
      <c r="O113" s="82">
        <v>9313</v>
      </c>
      <c r="P113" s="80">
        <v>9245</v>
      </c>
      <c r="Q113" s="81">
        <v>9206</v>
      </c>
      <c r="R113" s="83">
        <v>9159</v>
      </c>
      <c r="S113" s="81">
        <v>8961</v>
      </c>
      <c r="T113" s="81">
        <v>9314</v>
      </c>
      <c r="U113" s="81">
        <v>9384</v>
      </c>
      <c r="V113" s="81">
        <v>9322</v>
      </c>
      <c r="W113" s="81">
        <v>9224</v>
      </c>
      <c r="X113" s="81">
        <v>9194</v>
      </c>
      <c r="Y113" s="81">
        <v>9275</v>
      </c>
      <c r="Z113" s="81">
        <v>9348</v>
      </c>
      <c r="AA113" s="82">
        <v>9356</v>
      </c>
      <c r="AB113" s="80">
        <v>9288</v>
      </c>
      <c r="AC113" s="81">
        <v>9465</v>
      </c>
      <c r="AD113" s="81">
        <v>9423</v>
      </c>
      <c r="AE113" s="81">
        <v>9494</v>
      </c>
      <c r="AF113" s="81">
        <v>9452</v>
      </c>
      <c r="AG113" s="81">
        <v>9314</v>
      </c>
      <c r="AH113" s="81">
        <v>9234</v>
      </c>
      <c r="AI113" s="81">
        <v>9249</v>
      </c>
      <c r="AJ113" s="81">
        <v>9185</v>
      </c>
      <c r="AK113" s="81">
        <v>9345</v>
      </c>
      <c r="AL113" s="81">
        <v>9339</v>
      </c>
      <c r="AM113" s="82">
        <v>9459</v>
      </c>
      <c r="AN113" s="80">
        <v>9454</v>
      </c>
      <c r="AO113" s="81">
        <v>9445</v>
      </c>
      <c r="AP113" s="81">
        <v>9430</v>
      </c>
      <c r="AQ113" s="81">
        <v>9396</v>
      </c>
      <c r="AR113" s="81">
        <v>9533</v>
      </c>
      <c r="AS113" s="81">
        <v>9461</v>
      </c>
      <c r="AT113" s="81">
        <v>9471</v>
      </c>
      <c r="AU113" s="81">
        <v>9491</v>
      </c>
      <c r="AV113" s="81">
        <v>9347</v>
      </c>
      <c r="AW113" s="81">
        <v>9307</v>
      </c>
      <c r="AX113" s="81">
        <v>9253</v>
      </c>
      <c r="AY113" s="82">
        <v>9218</v>
      </c>
      <c r="AZ113" s="80">
        <v>9226</v>
      </c>
      <c r="BA113" s="81">
        <v>9250</v>
      </c>
      <c r="BB113" s="81">
        <v>9128</v>
      </c>
      <c r="BC113" s="81">
        <v>9090</v>
      </c>
      <c r="BD113" s="81">
        <v>9086</v>
      </c>
      <c r="BE113" s="81">
        <v>8962</v>
      </c>
      <c r="BF113" s="81">
        <v>8862</v>
      </c>
      <c r="BG113" s="81">
        <v>8689</v>
      </c>
      <c r="BH113" s="81">
        <v>8713</v>
      </c>
      <c r="BI113" s="81">
        <v>8619</v>
      </c>
      <c r="BJ113" s="81">
        <v>8658</v>
      </c>
      <c r="BK113" s="84">
        <v>8728</v>
      </c>
      <c r="BL113" s="80">
        <v>8737</v>
      </c>
      <c r="BM113" s="231">
        <v>8797</v>
      </c>
      <c r="BN113" s="231">
        <v>8743</v>
      </c>
      <c r="BO113" s="231">
        <v>8753</v>
      </c>
      <c r="BP113" s="231">
        <v>8721</v>
      </c>
      <c r="BQ113" s="231">
        <v>8663</v>
      </c>
      <c r="BR113" s="231">
        <v>8390</v>
      </c>
      <c r="BS113" s="231">
        <v>8241</v>
      </c>
      <c r="BT113" s="231">
        <v>8237</v>
      </c>
      <c r="BU113" s="231">
        <v>8240</v>
      </c>
      <c r="BV113" s="231">
        <v>8326</v>
      </c>
      <c r="BW113" s="84">
        <v>8368</v>
      </c>
      <c r="BX113" s="80">
        <v>8409</v>
      </c>
      <c r="BY113" s="231">
        <v>8356</v>
      </c>
      <c r="BZ113" s="231">
        <v>8253</v>
      </c>
      <c r="CA113" s="231">
        <v>8095</v>
      </c>
      <c r="CB113" s="231">
        <v>8085</v>
      </c>
      <c r="CC113" s="231">
        <v>8013</v>
      </c>
      <c r="CD113" s="231">
        <v>8000</v>
      </c>
      <c r="CE113" s="231">
        <v>8006</v>
      </c>
      <c r="CF113" s="231">
        <v>7970</v>
      </c>
      <c r="CG113" s="81">
        <v>7924</v>
      </c>
      <c r="CH113" s="81">
        <v>7919</v>
      </c>
      <c r="CI113" s="82">
        <v>7902</v>
      </c>
      <c r="CJ113" s="82">
        <v>7902</v>
      </c>
      <c r="CK113" s="82">
        <v>7922</v>
      </c>
      <c r="CL113" s="82">
        <v>7877</v>
      </c>
      <c r="CM113" s="82">
        <v>7824</v>
      </c>
      <c r="CN113" s="82">
        <v>7833</v>
      </c>
      <c r="CO113" s="82">
        <v>7882</v>
      </c>
      <c r="CP113" s="82">
        <v>7892</v>
      </c>
      <c r="CQ113" s="82">
        <v>7849</v>
      </c>
      <c r="CR113" s="82">
        <v>7843</v>
      </c>
      <c r="CS113" s="82">
        <v>7848</v>
      </c>
      <c r="CT113" s="82">
        <v>7902</v>
      </c>
      <c r="CU113" s="82">
        <f>'1.COBERTURA  DANE'!D113</f>
        <v>7940</v>
      </c>
      <c r="CV113" s="195">
        <f t="shared" si="13"/>
        <v>38</v>
      </c>
      <c r="CW113" s="162">
        <f t="shared" si="14"/>
        <v>0.48089091369273601</v>
      </c>
      <c r="CX113" s="195">
        <f t="shared" si="11"/>
        <v>38</v>
      </c>
      <c r="CY113" s="162">
        <f t="shared" si="12"/>
        <v>0.48089091369273601</v>
      </c>
    </row>
    <row r="114" spans="1:103" ht="15" outlineLevel="2">
      <c r="A114" s="87">
        <v>353</v>
      </c>
      <c r="B114" s="78" t="s">
        <v>145</v>
      </c>
      <c r="C114" s="79" t="s">
        <v>115</v>
      </c>
      <c r="D114" s="80">
        <v>2811</v>
      </c>
      <c r="E114" s="81">
        <v>2823</v>
      </c>
      <c r="F114" s="81">
        <v>2822</v>
      </c>
      <c r="G114" s="81">
        <v>2812</v>
      </c>
      <c r="H114" s="81">
        <v>2780</v>
      </c>
      <c r="I114" s="81">
        <v>2813</v>
      </c>
      <c r="J114" s="81">
        <v>2784</v>
      </c>
      <c r="K114" s="81">
        <v>2799</v>
      </c>
      <c r="L114" s="81">
        <v>2733</v>
      </c>
      <c r="M114" s="81">
        <v>2776</v>
      </c>
      <c r="N114" s="81">
        <v>2784</v>
      </c>
      <c r="O114" s="82">
        <v>2825</v>
      </c>
      <c r="P114" s="80">
        <v>2789</v>
      </c>
      <c r="Q114" s="81">
        <v>2804</v>
      </c>
      <c r="R114" s="83">
        <v>2893</v>
      </c>
      <c r="S114" s="81">
        <v>2873</v>
      </c>
      <c r="T114" s="81">
        <v>2845</v>
      </c>
      <c r="U114" s="81">
        <v>2871</v>
      </c>
      <c r="V114" s="81">
        <v>2910</v>
      </c>
      <c r="W114" s="81">
        <v>2906</v>
      </c>
      <c r="X114" s="81">
        <v>2940</v>
      </c>
      <c r="Y114" s="81">
        <v>2927</v>
      </c>
      <c r="Z114" s="81">
        <v>2934</v>
      </c>
      <c r="AA114" s="82">
        <v>2931</v>
      </c>
      <c r="AB114" s="80">
        <v>2950</v>
      </c>
      <c r="AC114" s="81">
        <v>2959</v>
      </c>
      <c r="AD114" s="81">
        <v>2950</v>
      </c>
      <c r="AE114" s="81">
        <v>2952</v>
      </c>
      <c r="AF114" s="81">
        <v>2976</v>
      </c>
      <c r="AG114" s="81">
        <v>2980</v>
      </c>
      <c r="AH114" s="81">
        <v>2990</v>
      </c>
      <c r="AI114" s="81">
        <v>2982</v>
      </c>
      <c r="AJ114" s="81">
        <v>3053</v>
      </c>
      <c r="AK114" s="81">
        <v>3079</v>
      </c>
      <c r="AL114" s="81">
        <v>3027</v>
      </c>
      <c r="AM114" s="82">
        <v>2991</v>
      </c>
      <c r="AN114" s="80">
        <v>2968</v>
      </c>
      <c r="AO114" s="81">
        <v>3040</v>
      </c>
      <c r="AP114" s="81">
        <v>3035</v>
      </c>
      <c r="AQ114" s="81">
        <v>3049</v>
      </c>
      <c r="AR114" s="81">
        <v>3082</v>
      </c>
      <c r="AS114" s="81">
        <v>3102</v>
      </c>
      <c r="AT114" s="81">
        <v>3093</v>
      </c>
      <c r="AU114" s="81">
        <v>3101</v>
      </c>
      <c r="AV114" s="81">
        <v>3091</v>
      </c>
      <c r="AW114" s="81">
        <v>3103</v>
      </c>
      <c r="AX114" s="81">
        <v>3115</v>
      </c>
      <c r="AY114" s="82">
        <v>3097</v>
      </c>
      <c r="AZ114" s="80">
        <v>3097</v>
      </c>
      <c r="BA114" s="81">
        <v>3092</v>
      </c>
      <c r="BB114" s="81">
        <v>3126</v>
      </c>
      <c r="BC114" s="81">
        <v>3110</v>
      </c>
      <c r="BD114" s="81">
        <v>3073</v>
      </c>
      <c r="BE114" s="81">
        <v>3061</v>
      </c>
      <c r="BF114" s="81">
        <v>3038</v>
      </c>
      <c r="BG114" s="81">
        <v>3003</v>
      </c>
      <c r="BH114" s="81">
        <v>2958</v>
      </c>
      <c r="BI114" s="81">
        <v>2939</v>
      </c>
      <c r="BJ114" s="81">
        <v>3015</v>
      </c>
      <c r="BK114" s="84">
        <v>3083</v>
      </c>
      <c r="BL114" s="80">
        <v>3084</v>
      </c>
      <c r="BM114" s="231">
        <v>3160</v>
      </c>
      <c r="BN114" s="231">
        <v>3157</v>
      </c>
      <c r="BO114" s="231">
        <v>3179</v>
      </c>
      <c r="BP114" s="231">
        <v>3195</v>
      </c>
      <c r="BQ114" s="231">
        <v>3179</v>
      </c>
      <c r="BR114" s="231">
        <v>3193</v>
      </c>
      <c r="BS114" s="231">
        <v>3196</v>
      </c>
      <c r="BT114" s="231">
        <v>3187</v>
      </c>
      <c r="BU114" s="231">
        <v>3183</v>
      </c>
      <c r="BV114" s="231">
        <v>3151</v>
      </c>
      <c r="BW114" s="84">
        <v>3141</v>
      </c>
      <c r="BX114" s="80">
        <v>3141</v>
      </c>
      <c r="BY114" s="231">
        <v>3106</v>
      </c>
      <c r="BZ114" s="231">
        <v>3086</v>
      </c>
      <c r="CA114" s="231">
        <v>3048</v>
      </c>
      <c r="CB114" s="231">
        <v>3047</v>
      </c>
      <c r="CC114" s="231">
        <v>2931</v>
      </c>
      <c r="CD114" s="231">
        <v>2942</v>
      </c>
      <c r="CE114" s="231">
        <v>2931</v>
      </c>
      <c r="CF114" s="231">
        <v>2905</v>
      </c>
      <c r="CG114" s="81">
        <v>2885</v>
      </c>
      <c r="CH114" s="81">
        <v>2872</v>
      </c>
      <c r="CI114" s="82">
        <v>2851</v>
      </c>
      <c r="CJ114" s="82">
        <v>2837</v>
      </c>
      <c r="CK114" s="82">
        <v>2830</v>
      </c>
      <c r="CL114" s="82">
        <v>2829</v>
      </c>
      <c r="CM114" s="82">
        <v>2798</v>
      </c>
      <c r="CN114" s="82">
        <v>2807</v>
      </c>
      <c r="CO114" s="82">
        <v>2799</v>
      </c>
      <c r="CP114" s="82">
        <v>2800</v>
      </c>
      <c r="CQ114" s="82">
        <v>2812</v>
      </c>
      <c r="CR114" s="82">
        <v>2816</v>
      </c>
      <c r="CS114" s="82">
        <v>2834</v>
      </c>
      <c r="CT114" s="82">
        <v>2841</v>
      </c>
      <c r="CU114" s="82">
        <f>'1.COBERTURA  DANE'!D114</f>
        <v>2831</v>
      </c>
      <c r="CV114" s="195">
        <f t="shared" si="13"/>
        <v>-10</v>
      </c>
      <c r="CW114" s="162">
        <f t="shared" si="14"/>
        <v>-0.35198873636043648</v>
      </c>
      <c r="CX114" s="195">
        <f t="shared" si="11"/>
        <v>-20</v>
      </c>
      <c r="CY114" s="162">
        <f t="shared" si="12"/>
        <v>-0.70150824272185197</v>
      </c>
    </row>
    <row r="115" spans="1:103" ht="15" outlineLevel="2">
      <c r="A115" s="87">
        <v>364</v>
      </c>
      <c r="B115" s="78" t="s">
        <v>145</v>
      </c>
      <c r="C115" s="79" t="s">
        <v>18</v>
      </c>
      <c r="D115" s="80">
        <v>8894</v>
      </c>
      <c r="E115" s="81">
        <v>8901</v>
      </c>
      <c r="F115" s="81">
        <v>8904</v>
      </c>
      <c r="G115" s="81">
        <v>8895</v>
      </c>
      <c r="H115" s="81">
        <v>8873</v>
      </c>
      <c r="I115" s="81">
        <v>8886</v>
      </c>
      <c r="J115" s="81">
        <v>8778</v>
      </c>
      <c r="K115" s="81">
        <v>8876</v>
      </c>
      <c r="L115" s="81">
        <v>9022</v>
      </c>
      <c r="M115" s="81">
        <v>9021</v>
      </c>
      <c r="N115" s="81">
        <v>9083</v>
      </c>
      <c r="O115" s="82">
        <v>9258</v>
      </c>
      <c r="P115" s="80">
        <v>9562</v>
      </c>
      <c r="Q115" s="81">
        <v>9632</v>
      </c>
      <c r="R115" s="83">
        <v>9682</v>
      </c>
      <c r="S115" s="81">
        <v>9862</v>
      </c>
      <c r="T115" s="81">
        <v>9973</v>
      </c>
      <c r="U115" s="81">
        <v>10032</v>
      </c>
      <c r="V115" s="81">
        <v>10075</v>
      </c>
      <c r="W115" s="81">
        <v>10090</v>
      </c>
      <c r="X115" s="81">
        <v>10063</v>
      </c>
      <c r="Y115" s="81">
        <v>10069</v>
      </c>
      <c r="Z115" s="81">
        <v>10120</v>
      </c>
      <c r="AA115" s="82">
        <v>10154</v>
      </c>
      <c r="AB115" s="80">
        <v>10148</v>
      </c>
      <c r="AC115" s="81">
        <v>10172</v>
      </c>
      <c r="AD115" s="81">
        <v>10163</v>
      </c>
      <c r="AE115" s="81">
        <v>10185</v>
      </c>
      <c r="AF115" s="81">
        <v>10161</v>
      </c>
      <c r="AG115" s="81">
        <v>10102</v>
      </c>
      <c r="AH115" s="81">
        <v>10129</v>
      </c>
      <c r="AI115" s="81">
        <v>10126</v>
      </c>
      <c r="AJ115" s="81">
        <v>10123</v>
      </c>
      <c r="AK115" s="81">
        <v>10167</v>
      </c>
      <c r="AL115" s="81">
        <v>10144</v>
      </c>
      <c r="AM115" s="82">
        <v>10180</v>
      </c>
      <c r="AN115" s="80">
        <v>10173</v>
      </c>
      <c r="AO115" s="81">
        <v>10168</v>
      </c>
      <c r="AP115" s="81">
        <v>10168</v>
      </c>
      <c r="AQ115" s="81">
        <v>10124</v>
      </c>
      <c r="AR115" s="81">
        <v>10206</v>
      </c>
      <c r="AS115" s="81">
        <v>10155</v>
      </c>
      <c r="AT115" s="81">
        <v>10157</v>
      </c>
      <c r="AU115" s="81">
        <v>10196</v>
      </c>
      <c r="AV115" s="81">
        <v>10132</v>
      </c>
      <c r="AW115" s="81">
        <v>10122</v>
      </c>
      <c r="AX115" s="81">
        <v>10150</v>
      </c>
      <c r="AY115" s="82">
        <v>10131</v>
      </c>
      <c r="AZ115" s="80">
        <v>10155</v>
      </c>
      <c r="BA115" s="81">
        <v>10179</v>
      </c>
      <c r="BB115" s="81">
        <v>10135</v>
      </c>
      <c r="BC115" s="81">
        <v>10109</v>
      </c>
      <c r="BD115" s="81">
        <v>10079</v>
      </c>
      <c r="BE115" s="81">
        <v>10013</v>
      </c>
      <c r="BF115" s="81">
        <v>10010</v>
      </c>
      <c r="BG115" s="81">
        <v>9957</v>
      </c>
      <c r="BH115" s="81">
        <v>10076</v>
      </c>
      <c r="BI115" s="81">
        <v>10088</v>
      </c>
      <c r="BJ115" s="81">
        <v>10060</v>
      </c>
      <c r="BK115" s="84">
        <v>10126</v>
      </c>
      <c r="BL115" s="80">
        <v>10114</v>
      </c>
      <c r="BM115" s="231">
        <v>10148</v>
      </c>
      <c r="BN115" s="231">
        <v>10099</v>
      </c>
      <c r="BO115" s="231">
        <v>10080</v>
      </c>
      <c r="BP115" s="231">
        <v>10091</v>
      </c>
      <c r="BQ115" s="231">
        <v>10024</v>
      </c>
      <c r="BR115" s="231">
        <v>9803</v>
      </c>
      <c r="BS115" s="231">
        <v>9772</v>
      </c>
      <c r="BT115" s="231">
        <v>9794</v>
      </c>
      <c r="BU115" s="231">
        <v>9798</v>
      </c>
      <c r="BV115" s="231">
        <v>9817</v>
      </c>
      <c r="BW115" s="84">
        <v>9859</v>
      </c>
      <c r="BX115" s="80">
        <v>9884</v>
      </c>
      <c r="BY115" s="231">
        <v>9843</v>
      </c>
      <c r="BZ115" s="231">
        <v>9831</v>
      </c>
      <c r="CA115" s="231">
        <v>9792</v>
      </c>
      <c r="CB115" s="231">
        <v>9804</v>
      </c>
      <c r="CC115" s="231">
        <v>9839</v>
      </c>
      <c r="CD115" s="231">
        <v>9826</v>
      </c>
      <c r="CE115" s="231">
        <v>9828</v>
      </c>
      <c r="CF115" s="231">
        <v>9813</v>
      </c>
      <c r="CG115" s="81">
        <v>9781</v>
      </c>
      <c r="CH115" s="81">
        <v>9764</v>
      </c>
      <c r="CI115" s="82">
        <v>9669</v>
      </c>
      <c r="CJ115" s="82">
        <v>9645</v>
      </c>
      <c r="CK115" s="82">
        <v>9669</v>
      </c>
      <c r="CL115" s="82">
        <v>9648</v>
      </c>
      <c r="CM115" s="82">
        <v>9650</v>
      </c>
      <c r="CN115" s="82">
        <v>9672</v>
      </c>
      <c r="CO115" s="82">
        <v>9708</v>
      </c>
      <c r="CP115" s="82">
        <v>9689</v>
      </c>
      <c r="CQ115" s="82">
        <v>9699</v>
      </c>
      <c r="CR115" s="82">
        <v>9679</v>
      </c>
      <c r="CS115" s="82">
        <v>9720</v>
      </c>
      <c r="CT115" s="82">
        <v>9707</v>
      </c>
      <c r="CU115" s="82">
        <f>'1.COBERTURA  DANE'!D115</f>
        <v>9724</v>
      </c>
      <c r="CV115" s="195">
        <f t="shared" si="13"/>
        <v>17</v>
      </c>
      <c r="CW115" s="162">
        <f t="shared" si="14"/>
        <v>0.17513134851138354</v>
      </c>
      <c r="CX115" s="195">
        <f t="shared" si="11"/>
        <v>55</v>
      </c>
      <c r="CY115" s="162">
        <f t="shared" si="12"/>
        <v>0.56882821387940841</v>
      </c>
    </row>
    <row r="116" spans="1:103" ht="15" outlineLevel="2">
      <c r="A116" s="87">
        <v>368</v>
      </c>
      <c r="B116" s="78" t="s">
        <v>145</v>
      </c>
      <c r="C116" s="79" t="s">
        <v>111</v>
      </c>
      <c r="D116" s="80">
        <v>6560</v>
      </c>
      <c r="E116" s="81">
        <v>6574</v>
      </c>
      <c r="F116" s="81">
        <v>6604</v>
      </c>
      <c r="G116" s="81">
        <v>6559</v>
      </c>
      <c r="H116" s="81">
        <v>6477</v>
      </c>
      <c r="I116" s="81">
        <v>6534</v>
      </c>
      <c r="J116" s="81">
        <v>6488</v>
      </c>
      <c r="K116" s="81">
        <v>6515</v>
      </c>
      <c r="L116" s="81">
        <v>6428</v>
      </c>
      <c r="M116" s="81">
        <v>6507</v>
      </c>
      <c r="N116" s="81">
        <v>6459</v>
      </c>
      <c r="O116" s="82">
        <v>6485</v>
      </c>
      <c r="P116" s="80">
        <v>6397</v>
      </c>
      <c r="Q116" s="81">
        <v>6374</v>
      </c>
      <c r="R116" s="83">
        <v>6325</v>
      </c>
      <c r="S116" s="81">
        <v>6373</v>
      </c>
      <c r="T116" s="81">
        <v>6381</v>
      </c>
      <c r="U116" s="81">
        <v>6327</v>
      </c>
      <c r="V116" s="81">
        <v>6315</v>
      </c>
      <c r="W116" s="81">
        <v>6363</v>
      </c>
      <c r="X116" s="81">
        <v>6361</v>
      </c>
      <c r="Y116" s="81">
        <v>6344</v>
      </c>
      <c r="Z116" s="81">
        <v>6308</v>
      </c>
      <c r="AA116" s="82">
        <v>6214</v>
      </c>
      <c r="AB116" s="80">
        <v>6241</v>
      </c>
      <c r="AC116" s="81">
        <v>6247</v>
      </c>
      <c r="AD116" s="81">
        <v>6240</v>
      </c>
      <c r="AE116" s="81">
        <v>6261</v>
      </c>
      <c r="AF116" s="81">
        <v>6189</v>
      </c>
      <c r="AG116" s="81">
        <v>6153</v>
      </c>
      <c r="AH116" s="81">
        <v>6159</v>
      </c>
      <c r="AI116" s="81">
        <v>6171</v>
      </c>
      <c r="AJ116" s="81">
        <v>6403</v>
      </c>
      <c r="AK116" s="81">
        <v>6468</v>
      </c>
      <c r="AL116" s="81">
        <v>6439</v>
      </c>
      <c r="AM116" s="82">
        <v>6446</v>
      </c>
      <c r="AN116" s="80">
        <v>6427</v>
      </c>
      <c r="AO116" s="81">
        <v>6521</v>
      </c>
      <c r="AP116" s="81">
        <v>6542</v>
      </c>
      <c r="AQ116" s="81">
        <v>6497</v>
      </c>
      <c r="AR116" s="81">
        <v>6437</v>
      </c>
      <c r="AS116" s="81">
        <v>6584</v>
      </c>
      <c r="AT116" s="81">
        <v>6569</v>
      </c>
      <c r="AU116" s="81">
        <v>6521</v>
      </c>
      <c r="AV116" s="81">
        <v>6507</v>
      </c>
      <c r="AW116" s="81">
        <v>6495</v>
      </c>
      <c r="AX116" s="81">
        <v>6505</v>
      </c>
      <c r="AY116" s="82">
        <v>6532</v>
      </c>
      <c r="AZ116" s="80">
        <v>6545</v>
      </c>
      <c r="BA116" s="81">
        <v>6652</v>
      </c>
      <c r="BB116" s="81">
        <v>6716</v>
      </c>
      <c r="BC116" s="81">
        <v>6678</v>
      </c>
      <c r="BD116" s="81">
        <v>6658</v>
      </c>
      <c r="BE116" s="81">
        <v>6651</v>
      </c>
      <c r="BF116" s="81">
        <v>6662</v>
      </c>
      <c r="BG116" s="81">
        <v>6692</v>
      </c>
      <c r="BH116" s="81">
        <v>6672</v>
      </c>
      <c r="BI116" s="81">
        <v>6680</v>
      </c>
      <c r="BJ116" s="81">
        <v>6884</v>
      </c>
      <c r="BK116" s="84">
        <v>7004</v>
      </c>
      <c r="BL116" s="80">
        <v>7025</v>
      </c>
      <c r="BM116" s="231">
        <v>7138</v>
      </c>
      <c r="BN116" s="231">
        <v>7111</v>
      </c>
      <c r="BO116" s="231">
        <v>7160</v>
      </c>
      <c r="BP116" s="231">
        <v>7183</v>
      </c>
      <c r="BQ116" s="231">
        <v>7215</v>
      </c>
      <c r="BR116" s="231">
        <v>7231</v>
      </c>
      <c r="BS116" s="231">
        <v>7222</v>
      </c>
      <c r="BT116" s="231">
        <v>7198</v>
      </c>
      <c r="BU116" s="231">
        <v>7178</v>
      </c>
      <c r="BV116" s="231">
        <v>7130</v>
      </c>
      <c r="BW116" s="84">
        <v>7170</v>
      </c>
      <c r="BX116" s="80">
        <v>7129</v>
      </c>
      <c r="BY116" s="231">
        <v>7053</v>
      </c>
      <c r="BZ116" s="231">
        <v>6990</v>
      </c>
      <c r="CA116" s="231">
        <v>6939</v>
      </c>
      <c r="CB116" s="231">
        <v>6960</v>
      </c>
      <c r="CC116" s="231">
        <v>6726</v>
      </c>
      <c r="CD116" s="231">
        <v>6713</v>
      </c>
      <c r="CE116" s="231">
        <v>6678</v>
      </c>
      <c r="CF116" s="231">
        <v>6631</v>
      </c>
      <c r="CG116" s="81">
        <v>6542</v>
      </c>
      <c r="CH116" s="81">
        <v>6512</v>
      </c>
      <c r="CI116" s="82">
        <v>6490</v>
      </c>
      <c r="CJ116" s="82">
        <v>6451</v>
      </c>
      <c r="CK116" s="82">
        <v>6421</v>
      </c>
      <c r="CL116" s="82">
        <v>6483</v>
      </c>
      <c r="CM116" s="82">
        <v>6461</v>
      </c>
      <c r="CN116" s="82">
        <v>6518</v>
      </c>
      <c r="CO116" s="82">
        <v>6525</v>
      </c>
      <c r="CP116" s="82">
        <v>6565</v>
      </c>
      <c r="CQ116" s="82">
        <v>6478</v>
      </c>
      <c r="CR116" s="82">
        <v>6591</v>
      </c>
      <c r="CS116" s="82">
        <v>6554</v>
      </c>
      <c r="CT116" s="82">
        <v>6526</v>
      </c>
      <c r="CU116" s="82">
        <f>'1.COBERTURA  DANE'!D116</f>
        <v>6539</v>
      </c>
      <c r="CV116" s="195">
        <f t="shared" si="13"/>
        <v>13</v>
      </c>
      <c r="CW116" s="162">
        <f t="shared" si="14"/>
        <v>0.19920318725099601</v>
      </c>
      <c r="CX116" s="195">
        <f t="shared" si="11"/>
        <v>49</v>
      </c>
      <c r="CY116" s="162">
        <f t="shared" si="12"/>
        <v>0.75500770416024654</v>
      </c>
    </row>
    <row r="117" spans="1:103" ht="15" outlineLevel="2">
      <c r="A117" s="87">
        <v>390</v>
      </c>
      <c r="B117" s="78" t="s">
        <v>145</v>
      </c>
      <c r="C117" s="79" t="s">
        <v>19</v>
      </c>
      <c r="D117" s="80">
        <v>4632</v>
      </c>
      <c r="E117" s="81">
        <v>4632</v>
      </c>
      <c r="F117" s="81">
        <v>4658</v>
      </c>
      <c r="G117" s="81">
        <v>4718</v>
      </c>
      <c r="H117" s="81">
        <v>4657</v>
      </c>
      <c r="I117" s="81">
        <v>4644</v>
      </c>
      <c r="J117" s="81">
        <v>4603</v>
      </c>
      <c r="K117" s="81">
        <v>4600</v>
      </c>
      <c r="L117" s="81">
        <v>4655</v>
      </c>
      <c r="M117" s="81">
        <v>4644</v>
      </c>
      <c r="N117" s="81">
        <v>4659</v>
      </c>
      <c r="O117" s="82">
        <v>4704</v>
      </c>
      <c r="P117" s="80">
        <v>4732</v>
      </c>
      <c r="Q117" s="81">
        <v>4819</v>
      </c>
      <c r="R117" s="83">
        <v>4764</v>
      </c>
      <c r="S117" s="81">
        <v>4872</v>
      </c>
      <c r="T117" s="81">
        <v>4899</v>
      </c>
      <c r="U117" s="81">
        <v>4947</v>
      </c>
      <c r="V117" s="81">
        <v>4928</v>
      </c>
      <c r="W117" s="81">
        <v>4886</v>
      </c>
      <c r="X117" s="81">
        <v>4823</v>
      </c>
      <c r="Y117" s="81">
        <v>4843</v>
      </c>
      <c r="Z117" s="81">
        <v>4902</v>
      </c>
      <c r="AA117" s="82">
        <v>4826</v>
      </c>
      <c r="AB117" s="80">
        <v>4861</v>
      </c>
      <c r="AC117" s="81">
        <v>4922</v>
      </c>
      <c r="AD117" s="81">
        <v>4912</v>
      </c>
      <c r="AE117" s="81">
        <v>4905</v>
      </c>
      <c r="AF117" s="81">
        <v>4719</v>
      </c>
      <c r="AG117" s="81">
        <v>4587</v>
      </c>
      <c r="AH117" s="81">
        <v>4609</v>
      </c>
      <c r="AI117" s="81">
        <v>4702</v>
      </c>
      <c r="AJ117" s="81">
        <v>4694</v>
      </c>
      <c r="AK117" s="81">
        <v>4726</v>
      </c>
      <c r="AL117" s="81">
        <v>4702</v>
      </c>
      <c r="AM117" s="82">
        <v>4683</v>
      </c>
      <c r="AN117" s="80">
        <v>4682</v>
      </c>
      <c r="AO117" s="81">
        <v>4692</v>
      </c>
      <c r="AP117" s="81">
        <v>4694</v>
      </c>
      <c r="AQ117" s="81">
        <v>4689</v>
      </c>
      <c r="AR117" s="81">
        <v>4662</v>
      </c>
      <c r="AS117" s="81">
        <v>4639</v>
      </c>
      <c r="AT117" s="81">
        <v>4629</v>
      </c>
      <c r="AU117" s="81">
        <v>4631</v>
      </c>
      <c r="AV117" s="81">
        <v>4640</v>
      </c>
      <c r="AW117" s="81">
        <v>4635</v>
      </c>
      <c r="AX117" s="81">
        <v>4634</v>
      </c>
      <c r="AY117" s="82">
        <v>4601</v>
      </c>
      <c r="AZ117" s="80">
        <v>4605</v>
      </c>
      <c r="BA117" s="81">
        <v>4597</v>
      </c>
      <c r="BB117" s="81">
        <v>4540</v>
      </c>
      <c r="BC117" s="81">
        <v>4489</v>
      </c>
      <c r="BD117" s="81">
        <v>4660</v>
      </c>
      <c r="BE117" s="81">
        <v>4681</v>
      </c>
      <c r="BF117" s="81">
        <v>4690</v>
      </c>
      <c r="BG117" s="81">
        <v>4626</v>
      </c>
      <c r="BH117" s="81">
        <v>4672</v>
      </c>
      <c r="BI117" s="81">
        <v>4648</v>
      </c>
      <c r="BJ117" s="81">
        <v>4617</v>
      </c>
      <c r="BK117" s="84">
        <v>4666</v>
      </c>
      <c r="BL117" s="80">
        <v>4692</v>
      </c>
      <c r="BM117" s="231">
        <v>4699</v>
      </c>
      <c r="BN117" s="231">
        <v>4671</v>
      </c>
      <c r="BO117" s="231">
        <v>4687</v>
      </c>
      <c r="BP117" s="231">
        <v>4700</v>
      </c>
      <c r="BQ117" s="231">
        <v>4624</v>
      </c>
      <c r="BR117" s="231">
        <v>4432</v>
      </c>
      <c r="BS117" s="231">
        <v>4371</v>
      </c>
      <c r="BT117" s="231">
        <v>4363</v>
      </c>
      <c r="BU117" s="231">
        <v>4373</v>
      </c>
      <c r="BV117" s="231">
        <v>4325</v>
      </c>
      <c r="BW117" s="84">
        <v>4385</v>
      </c>
      <c r="BX117" s="80">
        <v>4403</v>
      </c>
      <c r="BY117" s="231">
        <v>4387</v>
      </c>
      <c r="BZ117" s="231">
        <v>4303</v>
      </c>
      <c r="CA117" s="231">
        <v>4274</v>
      </c>
      <c r="CB117" s="231">
        <v>4280</v>
      </c>
      <c r="CC117" s="231">
        <v>4200</v>
      </c>
      <c r="CD117" s="231">
        <v>4161</v>
      </c>
      <c r="CE117" s="231">
        <v>4154</v>
      </c>
      <c r="CF117" s="231">
        <v>4128</v>
      </c>
      <c r="CG117" s="81">
        <v>4091</v>
      </c>
      <c r="CH117" s="81">
        <v>4067</v>
      </c>
      <c r="CI117" s="82">
        <v>4029</v>
      </c>
      <c r="CJ117" s="82">
        <v>4010</v>
      </c>
      <c r="CK117" s="82">
        <v>4176</v>
      </c>
      <c r="CL117" s="82">
        <v>4098</v>
      </c>
      <c r="CM117" s="82">
        <v>4074</v>
      </c>
      <c r="CN117" s="82">
        <v>4054</v>
      </c>
      <c r="CO117" s="82">
        <v>3985</v>
      </c>
      <c r="CP117" s="82">
        <v>4054</v>
      </c>
      <c r="CQ117" s="82">
        <v>4061</v>
      </c>
      <c r="CR117" s="82">
        <v>4042</v>
      </c>
      <c r="CS117" s="82">
        <v>4208</v>
      </c>
      <c r="CT117" s="82">
        <v>4235</v>
      </c>
      <c r="CU117" s="82">
        <f>'1.COBERTURA  DANE'!D117</f>
        <v>4281</v>
      </c>
      <c r="CV117" s="195">
        <f t="shared" si="13"/>
        <v>46</v>
      </c>
      <c r="CW117" s="162">
        <f t="shared" si="14"/>
        <v>1.0861865407319953</v>
      </c>
      <c r="CX117" s="195">
        <f t="shared" si="11"/>
        <v>252</v>
      </c>
      <c r="CY117" s="162">
        <f t="shared" si="12"/>
        <v>6.2546537602382726</v>
      </c>
    </row>
    <row r="118" spans="1:103" ht="15" outlineLevel="2">
      <c r="A118" s="87">
        <v>467</v>
      </c>
      <c r="B118" s="78" t="s">
        <v>145</v>
      </c>
      <c r="C118" s="79" t="s">
        <v>86</v>
      </c>
      <c r="D118" s="80">
        <v>4671</v>
      </c>
      <c r="E118" s="81">
        <v>4698</v>
      </c>
      <c r="F118" s="81">
        <v>4683</v>
      </c>
      <c r="G118" s="81">
        <v>4628</v>
      </c>
      <c r="H118" s="81">
        <v>4602</v>
      </c>
      <c r="I118" s="81">
        <v>4614</v>
      </c>
      <c r="J118" s="81">
        <v>4592</v>
      </c>
      <c r="K118" s="81">
        <v>4606</v>
      </c>
      <c r="L118" s="81">
        <v>4539</v>
      </c>
      <c r="M118" s="81">
        <v>4534</v>
      </c>
      <c r="N118" s="81">
        <v>4532</v>
      </c>
      <c r="O118" s="82">
        <v>4732</v>
      </c>
      <c r="P118" s="80">
        <v>4703</v>
      </c>
      <c r="Q118" s="81">
        <v>4856</v>
      </c>
      <c r="R118" s="83">
        <v>4838</v>
      </c>
      <c r="S118" s="81">
        <v>4825</v>
      </c>
      <c r="T118" s="81">
        <v>4813</v>
      </c>
      <c r="U118" s="81">
        <v>4794</v>
      </c>
      <c r="V118" s="81">
        <v>4830</v>
      </c>
      <c r="W118" s="81">
        <v>4716</v>
      </c>
      <c r="X118" s="81">
        <v>4679</v>
      </c>
      <c r="Y118" s="81">
        <v>4676</v>
      </c>
      <c r="Z118" s="81">
        <v>4646</v>
      </c>
      <c r="AA118" s="82">
        <v>4753</v>
      </c>
      <c r="AB118" s="80">
        <v>4754</v>
      </c>
      <c r="AC118" s="81">
        <v>4820</v>
      </c>
      <c r="AD118" s="81">
        <v>4879</v>
      </c>
      <c r="AE118" s="81">
        <v>4880</v>
      </c>
      <c r="AF118" s="81">
        <v>4922</v>
      </c>
      <c r="AG118" s="81">
        <v>5089</v>
      </c>
      <c r="AH118" s="81">
        <v>5089</v>
      </c>
      <c r="AI118" s="81">
        <v>5177</v>
      </c>
      <c r="AJ118" s="81">
        <v>5183</v>
      </c>
      <c r="AK118" s="81">
        <v>5211</v>
      </c>
      <c r="AL118" s="81">
        <v>5134</v>
      </c>
      <c r="AM118" s="82">
        <v>5123</v>
      </c>
      <c r="AN118" s="80">
        <v>5140</v>
      </c>
      <c r="AO118" s="81">
        <v>5104</v>
      </c>
      <c r="AP118" s="81">
        <v>5071</v>
      </c>
      <c r="AQ118" s="81">
        <v>5025</v>
      </c>
      <c r="AR118" s="81">
        <v>4969</v>
      </c>
      <c r="AS118" s="81">
        <v>4989</v>
      </c>
      <c r="AT118" s="81">
        <v>4941</v>
      </c>
      <c r="AU118" s="81">
        <v>4966</v>
      </c>
      <c r="AV118" s="81">
        <v>4928</v>
      </c>
      <c r="AW118" s="81">
        <v>4898</v>
      </c>
      <c r="AX118" s="81">
        <v>4889</v>
      </c>
      <c r="AY118" s="82">
        <v>4974</v>
      </c>
      <c r="AZ118" s="80">
        <v>4953</v>
      </c>
      <c r="BA118" s="81">
        <v>4962</v>
      </c>
      <c r="BB118" s="81">
        <v>4932</v>
      </c>
      <c r="BC118" s="81">
        <v>4935</v>
      </c>
      <c r="BD118" s="81">
        <v>4921</v>
      </c>
      <c r="BE118" s="81">
        <v>4898</v>
      </c>
      <c r="BF118" s="81">
        <v>4844</v>
      </c>
      <c r="BG118" s="81">
        <v>4825</v>
      </c>
      <c r="BH118" s="81">
        <v>4788</v>
      </c>
      <c r="BI118" s="81">
        <v>4727</v>
      </c>
      <c r="BJ118" s="81">
        <v>4706</v>
      </c>
      <c r="BK118" s="84">
        <v>4703</v>
      </c>
      <c r="BL118" s="80">
        <v>4673</v>
      </c>
      <c r="BM118" s="231">
        <v>4662</v>
      </c>
      <c r="BN118" s="231">
        <v>4629</v>
      </c>
      <c r="BO118" s="231">
        <v>4613</v>
      </c>
      <c r="BP118" s="231">
        <v>4611</v>
      </c>
      <c r="BQ118" s="231">
        <v>4639</v>
      </c>
      <c r="BR118" s="231">
        <v>4678</v>
      </c>
      <c r="BS118" s="231">
        <v>4626</v>
      </c>
      <c r="BT118" s="231">
        <v>4595</v>
      </c>
      <c r="BU118" s="231">
        <v>4557</v>
      </c>
      <c r="BV118" s="231">
        <v>4477</v>
      </c>
      <c r="BW118" s="84">
        <v>4501</v>
      </c>
      <c r="BX118" s="80">
        <v>4494</v>
      </c>
      <c r="BY118" s="231">
        <v>4480</v>
      </c>
      <c r="BZ118" s="231">
        <v>4430</v>
      </c>
      <c r="CA118" s="231">
        <v>4443</v>
      </c>
      <c r="CB118" s="231">
        <v>4398</v>
      </c>
      <c r="CC118" s="231">
        <v>4390</v>
      </c>
      <c r="CD118" s="231">
        <v>4379</v>
      </c>
      <c r="CE118" s="231">
        <v>4390</v>
      </c>
      <c r="CF118" s="231">
        <v>4367</v>
      </c>
      <c r="CG118" s="81">
        <v>4346</v>
      </c>
      <c r="CH118" s="81">
        <v>4358</v>
      </c>
      <c r="CI118" s="82">
        <v>4345</v>
      </c>
      <c r="CJ118" s="82">
        <v>4353</v>
      </c>
      <c r="CK118" s="82">
        <v>4293</v>
      </c>
      <c r="CL118" s="82">
        <v>4278</v>
      </c>
      <c r="CM118" s="82">
        <v>4250</v>
      </c>
      <c r="CN118" s="82">
        <v>4242</v>
      </c>
      <c r="CO118" s="82">
        <v>4306</v>
      </c>
      <c r="CP118" s="82">
        <v>4346</v>
      </c>
      <c r="CQ118" s="82">
        <v>4363</v>
      </c>
      <c r="CR118" s="82">
        <v>4343</v>
      </c>
      <c r="CS118" s="82">
        <v>4379</v>
      </c>
      <c r="CT118" s="82">
        <v>4384</v>
      </c>
      <c r="CU118" s="82">
        <f>'1.COBERTURA  DANE'!D118</f>
        <v>4402</v>
      </c>
      <c r="CV118" s="195">
        <f t="shared" si="13"/>
        <v>18</v>
      </c>
      <c r="CW118" s="162">
        <f t="shared" si="14"/>
        <v>0.41058394160583944</v>
      </c>
      <c r="CX118" s="195">
        <f t="shared" si="11"/>
        <v>57</v>
      </c>
      <c r="CY118" s="162">
        <f t="shared" si="12"/>
        <v>1.3118527042577675</v>
      </c>
    </row>
    <row r="119" spans="1:103" ht="15" outlineLevel="2">
      <c r="A119" s="87">
        <v>576</v>
      </c>
      <c r="B119" s="78" t="s">
        <v>145</v>
      </c>
      <c r="C119" s="79" t="s">
        <v>90</v>
      </c>
      <c r="D119" s="80">
        <v>5999</v>
      </c>
      <c r="E119" s="81">
        <v>6001</v>
      </c>
      <c r="F119" s="81">
        <v>6003</v>
      </c>
      <c r="G119" s="81">
        <v>5990</v>
      </c>
      <c r="H119" s="81">
        <v>5917</v>
      </c>
      <c r="I119" s="81">
        <v>5947</v>
      </c>
      <c r="J119" s="81">
        <v>5932</v>
      </c>
      <c r="K119" s="81">
        <v>5937</v>
      </c>
      <c r="L119" s="81">
        <v>5910</v>
      </c>
      <c r="M119" s="81">
        <v>5949</v>
      </c>
      <c r="N119" s="81">
        <v>5961</v>
      </c>
      <c r="O119" s="82">
        <v>6010</v>
      </c>
      <c r="P119" s="80">
        <v>5988</v>
      </c>
      <c r="Q119" s="81">
        <v>5994</v>
      </c>
      <c r="R119" s="83">
        <v>5964</v>
      </c>
      <c r="S119" s="81">
        <v>5460</v>
      </c>
      <c r="T119" s="81">
        <v>5861</v>
      </c>
      <c r="U119" s="81">
        <v>5898</v>
      </c>
      <c r="V119" s="81">
        <v>5896</v>
      </c>
      <c r="W119" s="81">
        <v>5891</v>
      </c>
      <c r="X119" s="81">
        <v>5906</v>
      </c>
      <c r="Y119" s="81">
        <v>5986</v>
      </c>
      <c r="Z119" s="81">
        <v>6006</v>
      </c>
      <c r="AA119" s="82">
        <v>6040</v>
      </c>
      <c r="AB119" s="80">
        <v>6056</v>
      </c>
      <c r="AC119" s="81">
        <v>6056</v>
      </c>
      <c r="AD119" s="81">
        <v>6039</v>
      </c>
      <c r="AE119" s="81">
        <v>6022</v>
      </c>
      <c r="AF119" s="81">
        <v>6073</v>
      </c>
      <c r="AG119" s="81">
        <v>6056</v>
      </c>
      <c r="AH119" s="81">
        <v>6079</v>
      </c>
      <c r="AI119" s="81">
        <v>6092</v>
      </c>
      <c r="AJ119" s="81">
        <v>6109</v>
      </c>
      <c r="AK119" s="81">
        <v>6138</v>
      </c>
      <c r="AL119" s="81">
        <v>6074</v>
      </c>
      <c r="AM119" s="82">
        <v>6096</v>
      </c>
      <c r="AN119" s="80">
        <v>6085</v>
      </c>
      <c r="AO119" s="81">
        <v>6140</v>
      </c>
      <c r="AP119" s="81">
        <v>6137</v>
      </c>
      <c r="AQ119" s="81">
        <v>6147</v>
      </c>
      <c r="AR119" s="81">
        <v>6156</v>
      </c>
      <c r="AS119" s="81">
        <v>6174</v>
      </c>
      <c r="AT119" s="81">
        <v>6160</v>
      </c>
      <c r="AU119" s="81">
        <v>6172</v>
      </c>
      <c r="AV119" s="81">
        <v>6136</v>
      </c>
      <c r="AW119" s="81">
        <v>6140</v>
      </c>
      <c r="AX119" s="81">
        <v>6113</v>
      </c>
      <c r="AY119" s="82">
        <v>6122</v>
      </c>
      <c r="AZ119" s="80">
        <v>6146</v>
      </c>
      <c r="BA119" s="81">
        <v>6142</v>
      </c>
      <c r="BB119" s="81">
        <v>6144</v>
      </c>
      <c r="BC119" s="81">
        <v>6129</v>
      </c>
      <c r="BD119" s="81">
        <v>6103</v>
      </c>
      <c r="BE119" s="81">
        <v>6094</v>
      </c>
      <c r="BF119" s="81">
        <v>6079</v>
      </c>
      <c r="BG119" s="81">
        <v>6039</v>
      </c>
      <c r="BH119" s="81">
        <v>6044</v>
      </c>
      <c r="BI119" s="81">
        <v>6025</v>
      </c>
      <c r="BJ119" s="81">
        <v>6064</v>
      </c>
      <c r="BK119" s="84">
        <v>6104</v>
      </c>
      <c r="BL119" s="80">
        <v>6128</v>
      </c>
      <c r="BM119" s="231">
        <v>6165</v>
      </c>
      <c r="BN119" s="231">
        <v>6155</v>
      </c>
      <c r="BO119" s="231">
        <v>6165</v>
      </c>
      <c r="BP119" s="231">
        <v>6183</v>
      </c>
      <c r="BQ119" s="231">
        <v>6179</v>
      </c>
      <c r="BR119" s="231">
        <v>6120</v>
      </c>
      <c r="BS119" s="231">
        <v>6036</v>
      </c>
      <c r="BT119" s="231">
        <v>6100</v>
      </c>
      <c r="BU119" s="231">
        <v>6110</v>
      </c>
      <c r="BV119" s="231">
        <v>6108</v>
      </c>
      <c r="BW119" s="84">
        <v>6104</v>
      </c>
      <c r="BX119" s="80">
        <v>6112</v>
      </c>
      <c r="BY119" s="231">
        <v>6091</v>
      </c>
      <c r="BZ119" s="231">
        <v>6084</v>
      </c>
      <c r="CA119" s="231">
        <v>6065</v>
      </c>
      <c r="CB119" s="231">
        <v>6073</v>
      </c>
      <c r="CC119" s="231">
        <v>6010</v>
      </c>
      <c r="CD119" s="231">
        <v>6037</v>
      </c>
      <c r="CE119" s="231">
        <v>6048</v>
      </c>
      <c r="CF119" s="231">
        <v>6017</v>
      </c>
      <c r="CG119" s="81">
        <v>6008</v>
      </c>
      <c r="CH119" s="81">
        <v>5977</v>
      </c>
      <c r="CI119" s="82">
        <v>5946</v>
      </c>
      <c r="CJ119" s="82">
        <v>5923</v>
      </c>
      <c r="CK119" s="82">
        <v>5910</v>
      </c>
      <c r="CL119" s="82">
        <v>5930</v>
      </c>
      <c r="CM119" s="82">
        <v>5892</v>
      </c>
      <c r="CN119" s="82">
        <v>5904</v>
      </c>
      <c r="CO119" s="82">
        <v>5908</v>
      </c>
      <c r="CP119" s="82">
        <v>5895</v>
      </c>
      <c r="CQ119" s="82">
        <v>5893</v>
      </c>
      <c r="CR119" s="82">
        <v>5903</v>
      </c>
      <c r="CS119" s="82">
        <v>5909</v>
      </c>
      <c r="CT119" s="82">
        <v>5912</v>
      </c>
      <c r="CU119" s="82">
        <f>'1.COBERTURA  DANE'!D119</f>
        <v>5919</v>
      </c>
      <c r="CV119" s="195">
        <f t="shared" si="13"/>
        <v>7</v>
      </c>
      <c r="CW119" s="162">
        <f t="shared" si="14"/>
        <v>0.11840324763193505</v>
      </c>
      <c r="CX119" s="195">
        <f t="shared" si="11"/>
        <v>-27</v>
      </c>
      <c r="CY119" s="162">
        <f t="shared" si="12"/>
        <v>-0.45408678102926336</v>
      </c>
    </row>
    <row r="120" spans="1:103" ht="15" outlineLevel="2">
      <c r="A120" s="87">
        <v>642</v>
      </c>
      <c r="B120" s="78" t="s">
        <v>145</v>
      </c>
      <c r="C120" s="79" t="s">
        <v>24</v>
      </c>
      <c r="D120" s="80">
        <v>11882</v>
      </c>
      <c r="E120" s="81">
        <v>11986</v>
      </c>
      <c r="F120" s="81">
        <v>12134</v>
      </c>
      <c r="G120" s="81">
        <v>12143</v>
      </c>
      <c r="H120" s="81">
        <v>12074</v>
      </c>
      <c r="I120" s="81">
        <v>12104</v>
      </c>
      <c r="J120" s="81">
        <v>12050</v>
      </c>
      <c r="K120" s="81">
        <v>12085</v>
      </c>
      <c r="L120" s="81">
        <v>12282</v>
      </c>
      <c r="M120" s="81">
        <v>12409</v>
      </c>
      <c r="N120" s="81">
        <v>12579</v>
      </c>
      <c r="O120" s="82">
        <v>12674</v>
      </c>
      <c r="P120" s="80">
        <v>12783</v>
      </c>
      <c r="Q120" s="81">
        <v>12885</v>
      </c>
      <c r="R120" s="83">
        <v>13058</v>
      </c>
      <c r="S120" s="81">
        <v>13401</v>
      </c>
      <c r="T120" s="81">
        <v>13490</v>
      </c>
      <c r="U120" s="81">
        <v>13531</v>
      </c>
      <c r="V120" s="81">
        <v>13591</v>
      </c>
      <c r="W120" s="81">
        <v>13486</v>
      </c>
      <c r="X120" s="81">
        <v>13540</v>
      </c>
      <c r="Y120" s="81">
        <v>13683</v>
      </c>
      <c r="Z120" s="81">
        <v>13710</v>
      </c>
      <c r="AA120" s="82">
        <v>13664</v>
      </c>
      <c r="AB120" s="80">
        <v>13706</v>
      </c>
      <c r="AC120" s="81">
        <v>13727</v>
      </c>
      <c r="AD120" s="81">
        <v>13715</v>
      </c>
      <c r="AE120" s="81">
        <v>13696</v>
      </c>
      <c r="AF120" s="81">
        <v>13636</v>
      </c>
      <c r="AG120" s="81">
        <v>13636</v>
      </c>
      <c r="AH120" s="81">
        <v>13634</v>
      </c>
      <c r="AI120" s="81">
        <v>13649</v>
      </c>
      <c r="AJ120" s="81">
        <v>13694</v>
      </c>
      <c r="AK120" s="81">
        <v>13693</v>
      </c>
      <c r="AL120" s="81">
        <v>13748</v>
      </c>
      <c r="AM120" s="82">
        <v>13776</v>
      </c>
      <c r="AN120" s="80">
        <v>13830</v>
      </c>
      <c r="AO120" s="81">
        <v>14139</v>
      </c>
      <c r="AP120" s="81">
        <v>14097</v>
      </c>
      <c r="AQ120" s="81">
        <v>14058</v>
      </c>
      <c r="AR120" s="81">
        <v>14110</v>
      </c>
      <c r="AS120" s="81">
        <v>14092</v>
      </c>
      <c r="AT120" s="81">
        <v>14093</v>
      </c>
      <c r="AU120" s="81">
        <v>14069</v>
      </c>
      <c r="AV120" s="81">
        <v>13965</v>
      </c>
      <c r="AW120" s="81">
        <v>13995</v>
      </c>
      <c r="AX120" s="81">
        <v>14040</v>
      </c>
      <c r="AY120" s="82">
        <v>14045</v>
      </c>
      <c r="AZ120" s="80">
        <v>14028</v>
      </c>
      <c r="BA120" s="81">
        <v>14004</v>
      </c>
      <c r="BB120" s="81">
        <v>13955</v>
      </c>
      <c r="BC120" s="81">
        <v>13801</v>
      </c>
      <c r="BD120" s="81">
        <v>13858</v>
      </c>
      <c r="BE120" s="81">
        <v>13797</v>
      </c>
      <c r="BF120" s="81">
        <v>13821</v>
      </c>
      <c r="BG120" s="81">
        <v>13652</v>
      </c>
      <c r="BH120" s="81">
        <v>13724</v>
      </c>
      <c r="BI120" s="81">
        <v>13713</v>
      </c>
      <c r="BJ120" s="81">
        <v>13705</v>
      </c>
      <c r="BK120" s="84">
        <v>13731</v>
      </c>
      <c r="BL120" s="80">
        <v>13749</v>
      </c>
      <c r="BM120" s="231">
        <v>13769</v>
      </c>
      <c r="BN120" s="231">
        <v>13774</v>
      </c>
      <c r="BO120" s="231">
        <v>13736</v>
      </c>
      <c r="BP120" s="231">
        <v>13794</v>
      </c>
      <c r="BQ120" s="231">
        <v>13722</v>
      </c>
      <c r="BR120" s="231">
        <v>13571</v>
      </c>
      <c r="BS120" s="231">
        <v>13529</v>
      </c>
      <c r="BT120" s="231">
        <v>13507</v>
      </c>
      <c r="BU120" s="231">
        <v>13417</v>
      </c>
      <c r="BV120" s="231">
        <v>13408</v>
      </c>
      <c r="BW120" s="84">
        <v>13389</v>
      </c>
      <c r="BX120" s="80">
        <v>13383</v>
      </c>
      <c r="BY120" s="231">
        <v>13319</v>
      </c>
      <c r="BZ120" s="231">
        <v>13212</v>
      </c>
      <c r="CA120" s="231">
        <v>13160</v>
      </c>
      <c r="CB120" s="231">
        <v>13104</v>
      </c>
      <c r="CC120" s="231">
        <v>12909</v>
      </c>
      <c r="CD120" s="231">
        <v>12824</v>
      </c>
      <c r="CE120" s="231">
        <v>12817</v>
      </c>
      <c r="CF120" s="231">
        <v>12800</v>
      </c>
      <c r="CG120" s="81">
        <v>12787</v>
      </c>
      <c r="CH120" s="81">
        <v>12779</v>
      </c>
      <c r="CI120" s="82">
        <v>12805</v>
      </c>
      <c r="CJ120" s="82">
        <v>12812</v>
      </c>
      <c r="CK120" s="82">
        <v>12810</v>
      </c>
      <c r="CL120" s="82">
        <v>12784</v>
      </c>
      <c r="CM120" s="82">
        <v>12766</v>
      </c>
      <c r="CN120" s="82">
        <v>12803</v>
      </c>
      <c r="CO120" s="82">
        <v>12861</v>
      </c>
      <c r="CP120" s="82">
        <v>12924</v>
      </c>
      <c r="CQ120" s="82">
        <v>12915</v>
      </c>
      <c r="CR120" s="82">
        <v>13058</v>
      </c>
      <c r="CS120" s="82">
        <v>13091</v>
      </c>
      <c r="CT120" s="82">
        <v>13092</v>
      </c>
      <c r="CU120" s="82">
        <f>'1.COBERTURA  DANE'!D120</f>
        <v>13109</v>
      </c>
      <c r="CV120" s="195">
        <f t="shared" si="13"/>
        <v>17</v>
      </c>
      <c r="CW120" s="162">
        <f t="shared" si="14"/>
        <v>0.12985029025358996</v>
      </c>
      <c r="CX120" s="195">
        <f t="shared" si="11"/>
        <v>304</v>
      </c>
      <c r="CY120" s="162">
        <f t="shared" si="12"/>
        <v>2.3740726278797348</v>
      </c>
    </row>
    <row r="121" spans="1:103" ht="15" outlineLevel="2">
      <c r="A121" s="87">
        <v>679</v>
      </c>
      <c r="B121" s="78" t="s">
        <v>145</v>
      </c>
      <c r="C121" s="79" t="s">
        <v>25</v>
      </c>
      <c r="D121" s="80">
        <v>14723</v>
      </c>
      <c r="E121" s="81">
        <v>14704</v>
      </c>
      <c r="F121" s="81">
        <v>14704</v>
      </c>
      <c r="G121" s="81">
        <v>14594</v>
      </c>
      <c r="H121" s="81">
        <v>14479</v>
      </c>
      <c r="I121" s="81">
        <v>14652</v>
      </c>
      <c r="J121" s="81">
        <v>14397</v>
      </c>
      <c r="K121" s="81">
        <v>14463</v>
      </c>
      <c r="L121" s="81">
        <v>14244</v>
      </c>
      <c r="M121" s="81">
        <v>14273</v>
      </c>
      <c r="N121" s="81">
        <v>14278</v>
      </c>
      <c r="O121" s="82">
        <v>14316</v>
      </c>
      <c r="P121" s="80">
        <v>14252</v>
      </c>
      <c r="Q121" s="81">
        <v>14143</v>
      </c>
      <c r="R121" s="83">
        <v>14433</v>
      </c>
      <c r="S121" s="81">
        <v>14496</v>
      </c>
      <c r="T121" s="81">
        <v>14544</v>
      </c>
      <c r="U121" s="81">
        <v>14482</v>
      </c>
      <c r="V121" s="81">
        <v>14246</v>
      </c>
      <c r="W121" s="81">
        <v>14205</v>
      </c>
      <c r="X121" s="81">
        <v>14272</v>
      </c>
      <c r="Y121" s="81">
        <v>14316</v>
      </c>
      <c r="Z121" s="81">
        <v>14260</v>
      </c>
      <c r="AA121" s="82">
        <v>14149</v>
      </c>
      <c r="AB121" s="80">
        <v>14249</v>
      </c>
      <c r="AC121" s="81">
        <v>14284</v>
      </c>
      <c r="AD121" s="81">
        <v>14260</v>
      </c>
      <c r="AE121" s="81">
        <v>14164</v>
      </c>
      <c r="AF121" s="81">
        <v>14232</v>
      </c>
      <c r="AG121" s="81">
        <v>14037</v>
      </c>
      <c r="AH121" s="81">
        <v>14031</v>
      </c>
      <c r="AI121" s="81">
        <v>13971</v>
      </c>
      <c r="AJ121" s="81">
        <v>13981</v>
      </c>
      <c r="AK121" s="81">
        <v>14161</v>
      </c>
      <c r="AL121" s="81">
        <v>14093</v>
      </c>
      <c r="AM121" s="82">
        <v>14108</v>
      </c>
      <c r="AN121" s="80">
        <v>14109</v>
      </c>
      <c r="AO121" s="81">
        <v>14238</v>
      </c>
      <c r="AP121" s="81">
        <v>14258</v>
      </c>
      <c r="AQ121" s="81">
        <v>14215</v>
      </c>
      <c r="AR121" s="81">
        <v>14351</v>
      </c>
      <c r="AS121" s="81">
        <v>14358</v>
      </c>
      <c r="AT121" s="81">
        <v>14303</v>
      </c>
      <c r="AU121" s="81">
        <v>14353</v>
      </c>
      <c r="AV121" s="81">
        <v>14327</v>
      </c>
      <c r="AW121" s="81">
        <v>14344</v>
      </c>
      <c r="AX121" s="81">
        <v>14351</v>
      </c>
      <c r="AY121" s="82">
        <v>14420</v>
      </c>
      <c r="AZ121" s="80">
        <v>14460</v>
      </c>
      <c r="BA121" s="81">
        <v>14527</v>
      </c>
      <c r="BB121" s="81">
        <v>14490</v>
      </c>
      <c r="BC121" s="81">
        <v>14465</v>
      </c>
      <c r="BD121" s="81">
        <v>14480</v>
      </c>
      <c r="BE121" s="81">
        <v>14399</v>
      </c>
      <c r="BF121" s="81">
        <v>14258</v>
      </c>
      <c r="BG121" s="81">
        <v>14127</v>
      </c>
      <c r="BH121" s="81">
        <v>14121</v>
      </c>
      <c r="BI121" s="81">
        <v>14034</v>
      </c>
      <c r="BJ121" s="81">
        <v>14191</v>
      </c>
      <c r="BK121" s="84">
        <v>14318</v>
      </c>
      <c r="BL121" s="80">
        <v>14350</v>
      </c>
      <c r="BM121" s="231">
        <v>14433</v>
      </c>
      <c r="BN121" s="231">
        <v>14407</v>
      </c>
      <c r="BO121" s="231">
        <v>14420</v>
      </c>
      <c r="BP121" s="231">
        <v>14479</v>
      </c>
      <c r="BQ121" s="231">
        <v>14492</v>
      </c>
      <c r="BR121" s="231">
        <v>14330</v>
      </c>
      <c r="BS121" s="231">
        <v>14267</v>
      </c>
      <c r="BT121" s="231">
        <v>14282</v>
      </c>
      <c r="BU121" s="231">
        <v>14269</v>
      </c>
      <c r="BV121" s="231">
        <v>14210</v>
      </c>
      <c r="BW121" s="84">
        <v>14240</v>
      </c>
      <c r="BX121" s="80">
        <v>14121</v>
      </c>
      <c r="BY121" s="231">
        <v>14013</v>
      </c>
      <c r="BZ121" s="231">
        <v>13844</v>
      </c>
      <c r="CA121" s="231">
        <v>13711</v>
      </c>
      <c r="CB121" s="231">
        <v>13642</v>
      </c>
      <c r="CC121" s="231">
        <v>13378</v>
      </c>
      <c r="CD121" s="231">
        <v>13427</v>
      </c>
      <c r="CE121" s="231">
        <v>13398</v>
      </c>
      <c r="CF121" s="231">
        <v>13316</v>
      </c>
      <c r="CG121" s="81">
        <v>13257</v>
      </c>
      <c r="CH121" s="81">
        <v>13246</v>
      </c>
      <c r="CI121" s="82">
        <v>13225</v>
      </c>
      <c r="CJ121" s="82">
        <v>13220</v>
      </c>
      <c r="CK121" s="82">
        <v>13189</v>
      </c>
      <c r="CL121" s="82">
        <v>13142</v>
      </c>
      <c r="CM121" s="82">
        <v>13057</v>
      </c>
      <c r="CN121" s="82">
        <v>13118</v>
      </c>
      <c r="CO121" s="82">
        <v>13231</v>
      </c>
      <c r="CP121" s="82">
        <v>13286</v>
      </c>
      <c r="CQ121" s="82">
        <v>13309</v>
      </c>
      <c r="CR121" s="82">
        <v>13247</v>
      </c>
      <c r="CS121" s="82">
        <v>13289</v>
      </c>
      <c r="CT121" s="82">
        <v>13356</v>
      </c>
      <c r="CU121" s="82">
        <f>'1.COBERTURA  DANE'!D121</f>
        <v>13407</v>
      </c>
      <c r="CV121" s="195">
        <f t="shared" si="13"/>
        <v>51</v>
      </c>
      <c r="CW121" s="162">
        <f t="shared" si="14"/>
        <v>0.38185085354896675</v>
      </c>
      <c r="CX121" s="195">
        <f t="shared" si="11"/>
        <v>182</v>
      </c>
      <c r="CY121" s="162">
        <f t="shared" si="12"/>
        <v>1.3761814744801513</v>
      </c>
    </row>
    <row r="122" spans="1:103" ht="15" outlineLevel="2">
      <c r="A122" s="87">
        <v>789</v>
      </c>
      <c r="B122" s="78" t="s">
        <v>145</v>
      </c>
      <c r="C122" s="79" t="s">
        <v>116</v>
      </c>
      <c r="D122" s="80">
        <v>9184</v>
      </c>
      <c r="E122" s="81">
        <v>9156</v>
      </c>
      <c r="F122" s="81">
        <v>9190</v>
      </c>
      <c r="G122" s="81">
        <v>9133</v>
      </c>
      <c r="H122" s="81">
        <v>9190</v>
      </c>
      <c r="I122" s="81">
        <v>9265</v>
      </c>
      <c r="J122" s="81">
        <v>9218</v>
      </c>
      <c r="K122" s="81">
        <v>9213</v>
      </c>
      <c r="L122" s="81">
        <v>9168</v>
      </c>
      <c r="M122" s="81">
        <v>9231</v>
      </c>
      <c r="N122" s="81">
        <v>9150</v>
      </c>
      <c r="O122" s="82">
        <v>9197</v>
      </c>
      <c r="P122" s="80">
        <v>9087</v>
      </c>
      <c r="Q122" s="81">
        <v>9096</v>
      </c>
      <c r="R122" s="83">
        <v>9197</v>
      </c>
      <c r="S122" s="81">
        <v>9142</v>
      </c>
      <c r="T122" s="81">
        <v>9150</v>
      </c>
      <c r="U122" s="81">
        <v>9136</v>
      </c>
      <c r="V122" s="81">
        <v>9243</v>
      </c>
      <c r="W122" s="81">
        <v>9269</v>
      </c>
      <c r="X122" s="81">
        <v>9371</v>
      </c>
      <c r="Y122" s="81">
        <v>9343</v>
      </c>
      <c r="Z122" s="81">
        <v>9333</v>
      </c>
      <c r="AA122" s="82">
        <v>9306</v>
      </c>
      <c r="AB122" s="80">
        <v>9376</v>
      </c>
      <c r="AC122" s="81">
        <v>9376</v>
      </c>
      <c r="AD122" s="81">
        <v>9442</v>
      </c>
      <c r="AE122" s="81">
        <v>9428</v>
      </c>
      <c r="AF122" s="81">
        <v>9475</v>
      </c>
      <c r="AG122" s="81">
        <v>9456</v>
      </c>
      <c r="AH122" s="81">
        <v>9404</v>
      </c>
      <c r="AI122" s="81">
        <v>9457</v>
      </c>
      <c r="AJ122" s="81">
        <v>9654</v>
      </c>
      <c r="AK122" s="81">
        <v>9693</v>
      </c>
      <c r="AL122" s="81">
        <v>9622</v>
      </c>
      <c r="AM122" s="82">
        <v>9652</v>
      </c>
      <c r="AN122" s="80">
        <v>9637</v>
      </c>
      <c r="AO122" s="81">
        <v>9747</v>
      </c>
      <c r="AP122" s="81">
        <v>9786</v>
      </c>
      <c r="AQ122" s="81">
        <v>9765</v>
      </c>
      <c r="AR122" s="81">
        <v>9735</v>
      </c>
      <c r="AS122" s="81">
        <v>9750</v>
      </c>
      <c r="AT122" s="81">
        <v>9725</v>
      </c>
      <c r="AU122" s="81">
        <v>9743</v>
      </c>
      <c r="AV122" s="81">
        <v>9688</v>
      </c>
      <c r="AW122" s="81">
        <v>9604</v>
      </c>
      <c r="AX122" s="81">
        <v>9586</v>
      </c>
      <c r="AY122" s="82">
        <v>9580</v>
      </c>
      <c r="AZ122" s="80">
        <v>9620</v>
      </c>
      <c r="BA122" s="81">
        <v>9628</v>
      </c>
      <c r="BB122" s="81">
        <v>9587</v>
      </c>
      <c r="BC122" s="81">
        <v>9543</v>
      </c>
      <c r="BD122" s="81">
        <v>9506</v>
      </c>
      <c r="BE122" s="81">
        <v>9496</v>
      </c>
      <c r="BF122" s="81">
        <v>9506</v>
      </c>
      <c r="BG122" s="81">
        <v>9501</v>
      </c>
      <c r="BH122" s="81">
        <v>9449</v>
      </c>
      <c r="BI122" s="81">
        <v>9425</v>
      </c>
      <c r="BJ122" s="81">
        <v>9633</v>
      </c>
      <c r="BK122" s="84">
        <v>9751</v>
      </c>
      <c r="BL122" s="80">
        <v>9737</v>
      </c>
      <c r="BM122" s="231">
        <v>9822</v>
      </c>
      <c r="BN122" s="231">
        <v>9741</v>
      </c>
      <c r="BO122" s="231">
        <v>9762</v>
      </c>
      <c r="BP122" s="231">
        <v>9797</v>
      </c>
      <c r="BQ122" s="231">
        <v>9801</v>
      </c>
      <c r="BR122" s="231">
        <v>9798</v>
      </c>
      <c r="BS122" s="231">
        <v>9802</v>
      </c>
      <c r="BT122" s="231">
        <v>9812</v>
      </c>
      <c r="BU122" s="231">
        <v>9791</v>
      </c>
      <c r="BV122" s="231">
        <v>9794</v>
      </c>
      <c r="BW122" s="84">
        <v>9808</v>
      </c>
      <c r="BX122" s="80">
        <v>9700</v>
      </c>
      <c r="BY122" s="231">
        <v>9680</v>
      </c>
      <c r="BZ122" s="231">
        <v>9561</v>
      </c>
      <c r="CA122" s="231">
        <v>9495</v>
      </c>
      <c r="CB122" s="231">
        <v>9473</v>
      </c>
      <c r="CC122" s="231">
        <v>9196</v>
      </c>
      <c r="CD122" s="231">
        <v>9222</v>
      </c>
      <c r="CE122" s="231">
        <v>9228</v>
      </c>
      <c r="CF122" s="231">
        <v>9154</v>
      </c>
      <c r="CG122" s="81">
        <v>9134</v>
      </c>
      <c r="CH122" s="81">
        <v>9137</v>
      </c>
      <c r="CI122" s="82">
        <v>9066</v>
      </c>
      <c r="CJ122" s="82">
        <v>9028</v>
      </c>
      <c r="CK122" s="82">
        <v>9082</v>
      </c>
      <c r="CL122" s="82">
        <v>9104</v>
      </c>
      <c r="CM122" s="82">
        <v>9109</v>
      </c>
      <c r="CN122" s="82">
        <v>9125</v>
      </c>
      <c r="CO122" s="82">
        <v>9094</v>
      </c>
      <c r="CP122" s="82">
        <v>9076</v>
      </c>
      <c r="CQ122" s="82">
        <v>8960</v>
      </c>
      <c r="CR122" s="82">
        <v>9096</v>
      </c>
      <c r="CS122" s="82">
        <v>9055</v>
      </c>
      <c r="CT122" s="82">
        <v>9026</v>
      </c>
      <c r="CU122" s="82">
        <f>'1.COBERTURA  DANE'!D122</f>
        <v>8966</v>
      </c>
      <c r="CV122" s="195">
        <f t="shared" si="13"/>
        <v>-60</v>
      </c>
      <c r="CW122" s="162">
        <f t="shared" si="14"/>
        <v>-0.66474628849988915</v>
      </c>
      <c r="CX122" s="195">
        <f t="shared" si="11"/>
        <v>-100</v>
      </c>
      <c r="CY122" s="162">
        <f t="shared" si="12"/>
        <v>-1.1030222810500772</v>
      </c>
    </row>
    <row r="123" spans="1:103" ht="15" outlineLevel="2">
      <c r="A123" s="87">
        <v>792</v>
      </c>
      <c r="B123" s="78" t="s">
        <v>145</v>
      </c>
      <c r="C123" s="79" t="s">
        <v>113</v>
      </c>
      <c r="D123" s="80">
        <v>4108</v>
      </c>
      <c r="E123" s="81">
        <v>4136</v>
      </c>
      <c r="F123" s="81">
        <v>4090</v>
      </c>
      <c r="G123" s="81">
        <v>4091</v>
      </c>
      <c r="H123" s="81">
        <v>4052</v>
      </c>
      <c r="I123" s="81">
        <v>4028</v>
      </c>
      <c r="J123" s="81">
        <v>3979</v>
      </c>
      <c r="K123" s="81">
        <v>4022</v>
      </c>
      <c r="L123" s="81">
        <v>4034</v>
      </c>
      <c r="M123" s="81">
        <v>4003</v>
      </c>
      <c r="N123" s="81">
        <v>3991</v>
      </c>
      <c r="O123" s="82">
        <v>3996</v>
      </c>
      <c r="P123" s="80">
        <v>3975</v>
      </c>
      <c r="Q123" s="81">
        <v>3987</v>
      </c>
      <c r="R123" s="83">
        <v>4015</v>
      </c>
      <c r="S123" s="81">
        <v>4059</v>
      </c>
      <c r="T123" s="81">
        <v>4071</v>
      </c>
      <c r="U123" s="81">
        <v>4065</v>
      </c>
      <c r="V123" s="81">
        <v>4038</v>
      </c>
      <c r="W123" s="81">
        <v>3999</v>
      </c>
      <c r="X123" s="81">
        <v>3927</v>
      </c>
      <c r="Y123" s="81">
        <v>3961</v>
      </c>
      <c r="Z123" s="81">
        <v>3985</v>
      </c>
      <c r="AA123" s="82">
        <v>3898</v>
      </c>
      <c r="AB123" s="80">
        <v>3890</v>
      </c>
      <c r="AC123" s="81">
        <v>3958</v>
      </c>
      <c r="AD123" s="81">
        <v>3954</v>
      </c>
      <c r="AE123" s="81">
        <v>3949</v>
      </c>
      <c r="AF123" s="81">
        <v>3884</v>
      </c>
      <c r="AG123" s="81">
        <v>3794</v>
      </c>
      <c r="AH123" s="81">
        <v>3750</v>
      </c>
      <c r="AI123" s="81">
        <v>3743</v>
      </c>
      <c r="AJ123" s="81">
        <v>3732</v>
      </c>
      <c r="AK123" s="81">
        <v>3792</v>
      </c>
      <c r="AL123" s="81">
        <v>3765</v>
      </c>
      <c r="AM123" s="82">
        <v>3851</v>
      </c>
      <c r="AN123" s="80">
        <v>3822</v>
      </c>
      <c r="AO123" s="81">
        <v>3793</v>
      </c>
      <c r="AP123" s="81">
        <v>3769</v>
      </c>
      <c r="AQ123" s="81">
        <v>3735</v>
      </c>
      <c r="AR123" s="81">
        <v>3821</v>
      </c>
      <c r="AS123" s="81">
        <v>3786</v>
      </c>
      <c r="AT123" s="81">
        <v>3797</v>
      </c>
      <c r="AU123" s="81">
        <v>3811</v>
      </c>
      <c r="AV123" s="81">
        <v>3773</v>
      </c>
      <c r="AW123" s="81">
        <v>3749</v>
      </c>
      <c r="AX123" s="81">
        <v>3740</v>
      </c>
      <c r="AY123" s="82">
        <v>3707</v>
      </c>
      <c r="AZ123" s="80">
        <v>3710</v>
      </c>
      <c r="BA123" s="81">
        <v>3708</v>
      </c>
      <c r="BB123" s="81">
        <v>3684</v>
      </c>
      <c r="BC123" s="81">
        <v>3632</v>
      </c>
      <c r="BD123" s="81">
        <v>3637</v>
      </c>
      <c r="BE123" s="81">
        <v>3629</v>
      </c>
      <c r="BF123" s="81">
        <v>3623</v>
      </c>
      <c r="BG123" s="81">
        <v>3517</v>
      </c>
      <c r="BH123" s="81">
        <v>3545</v>
      </c>
      <c r="BI123" s="81">
        <v>3477</v>
      </c>
      <c r="BJ123" s="81">
        <v>3512</v>
      </c>
      <c r="BK123" s="84">
        <v>3539</v>
      </c>
      <c r="BL123" s="80">
        <v>3549</v>
      </c>
      <c r="BM123" s="231">
        <v>3573</v>
      </c>
      <c r="BN123" s="231">
        <v>3563</v>
      </c>
      <c r="BO123" s="231">
        <v>3543</v>
      </c>
      <c r="BP123" s="231">
        <v>3540</v>
      </c>
      <c r="BQ123" s="231">
        <v>3481</v>
      </c>
      <c r="BR123" s="231">
        <v>3294</v>
      </c>
      <c r="BS123" s="231">
        <v>3232</v>
      </c>
      <c r="BT123" s="231">
        <v>3220</v>
      </c>
      <c r="BU123" s="231">
        <v>3227</v>
      </c>
      <c r="BV123" s="231">
        <v>3271</v>
      </c>
      <c r="BW123" s="84">
        <v>3288</v>
      </c>
      <c r="BX123" s="80">
        <v>3296</v>
      </c>
      <c r="BY123" s="231">
        <v>3267</v>
      </c>
      <c r="BZ123" s="231">
        <v>3248</v>
      </c>
      <c r="CA123" s="231">
        <v>3185</v>
      </c>
      <c r="CB123" s="231">
        <v>3194</v>
      </c>
      <c r="CC123" s="231">
        <v>3164</v>
      </c>
      <c r="CD123" s="231">
        <v>3132</v>
      </c>
      <c r="CE123" s="231">
        <v>3139</v>
      </c>
      <c r="CF123" s="231">
        <v>3108</v>
      </c>
      <c r="CG123" s="81">
        <v>3089</v>
      </c>
      <c r="CH123" s="81">
        <v>3091</v>
      </c>
      <c r="CI123" s="82">
        <v>3090</v>
      </c>
      <c r="CJ123" s="82">
        <v>3077</v>
      </c>
      <c r="CK123" s="82">
        <v>3061</v>
      </c>
      <c r="CL123" s="82">
        <v>3031</v>
      </c>
      <c r="CM123" s="82">
        <v>3027</v>
      </c>
      <c r="CN123" s="82">
        <v>3021</v>
      </c>
      <c r="CO123" s="82">
        <v>3035</v>
      </c>
      <c r="CP123" s="82">
        <v>3084</v>
      </c>
      <c r="CQ123" s="82">
        <v>3068</v>
      </c>
      <c r="CR123" s="82">
        <v>3052</v>
      </c>
      <c r="CS123" s="82">
        <v>3096</v>
      </c>
      <c r="CT123" s="82">
        <v>3108</v>
      </c>
      <c r="CU123" s="82">
        <f>'1.COBERTURA  DANE'!D123</f>
        <v>3140</v>
      </c>
      <c r="CV123" s="195">
        <f t="shared" si="13"/>
        <v>32</v>
      </c>
      <c r="CW123" s="162">
        <f t="shared" si="14"/>
        <v>1.0296010296010296</v>
      </c>
      <c r="CX123" s="195">
        <f t="shared" si="11"/>
        <v>50</v>
      </c>
      <c r="CY123" s="162">
        <f t="shared" si="12"/>
        <v>1.6181229773462782</v>
      </c>
    </row>
    <row r="124" spans="1:103" ht="15" outlineLevel="2">
      <c r="A124" s="87">
        <v>809</v>
      </c>
      <c r="B124" s="78" t="s">
        <v>145</v>
      </c>
      <c r="C124" s="79" t="s">
        <v>100</v>
      </c>
      <c r="D124" s="80">
        <v>4612</v>
      </c>
      <c r="E124" s="81">
        <v>4618</v>
      </c>
      <c r="F124" s="81">
        <v>4564</v>
      </c>
      <c r="G124" s="81">
        <v>4537</v>
      </c>
      <c r="H124" s="81">
        <v>4450</v>
      </c>
      <c r="I124" s="81">
        <v>4444</v>
      </c>
      <c r="J124" s="81">
        <v>4351</v>
      </c>
      <c r="K124" s="81">
        <v>4440</v>
      </c>
      <c r="L124" s="81">
        <v>4263</v>
      </c>
      <c r="M124" s="81">
        <v>4241</v>
      </c>
      <c r="N124" s="81">
        <v>4223</v>
      </c>
      <c r="O124" s="82">
        <v>4311</v>
      </c>
      <c r="P124" s="80">
        <v>4374</v>
      </c>
      <c r="Q124" s="81">
        <v>4309</v>
      </c>
      <c r="R124" s="83">
        <v>4312</v>
      </c>
      <c r="S124" s="81">
        <v>4224</v>
      </c>
      <c r="T124" s="81">
        <v>4252</v>
      </c>
      <c r="U124" s="81">
        <v>4218</v>
      </c>
      <c r="V124" s="81">
        <v>4288</v>
      </c>
      <c r="W124" s="81">
        <v>4274</v>
      </c>
      <c r="X124" s="81">
        <v>4238</v>
      </c>
      <c r="Y124" s="81">
        <v>4266</v>
      </c>
      <c r="Z124" s="81">
        <v>4252</v>
      </c>
      <c r="AA124" s="82">
        <v>4135</v>
      </c>
      <c r="AB124" s="80">
        <v>4130</v>
      </c>
      <c r="AC124" s="81">
        <v>4227</v>
      </c>
      <c r="AD124" s="81">
        <v>4245</v>
      </c>
      <c r="AE124" s="81">
        <v>4256</v>
      </c>
      <c r="AF124" s="81">
        <v>4231</v>
      </c>
      <c r="AG124" s="81">
        <v>4123</v>
      </c>
      <c r="AH124" s="81">
        <v>4091</v>
      </c>
      <c r="AI124" s="81">
        <v>4095</v>
      </c>
      <c r="AJ124" s="81">
        <v>4085</v>
      </c>
      <c r="AK124" s="81">
        <v>4281</v>
      </c>
      <c r="AL124" s="81">
        <v>4216</v>
      </c>
      <c r="AM124" s="82">
        <v>4264</v>
      </c>
      <c r="AN124" s="80">
        <v>4233</v>
      </c>
      <c r="AO124" s="81">
        <v>4308</v>
      </c>
      <c r="AP124" s="81">
        <v>4307</v>
      </c>
      <c r="AQ124" s="81">
        <v>4236</v>
      </c>
      <c r="AR124" s="81">
        <v>4294</v>
      </c>
      <c r="AS124" s="81">
        <v>4287</v>
      </c>
      <c r="AT124" s="81">
        <v>4301</v>
      </c>
      <c r="AU124" s="81">
        <v>4363</v>
      </c>
      <c r="AV124" s="81">
        <v>4327</v>
      </c>
      <c r="AW124" s="81">
        <v>4354</v>
      </c>
      <c r="AX124" s="81">
        <v>4315</v>
      </c>
      <c r="AY124" s="82">
        <v>4342</v>
      </c>
      <c r="AZ124" s="80">
        <v>4336</v>
      </c>
      <c r="BA124" s="81">
        <v>4383</v>
      </c>
      <c r="BB124" s="81">
        <v>4329</v>
      </c>
      <c r="BC124" s="81">
        <v>4292</v>
      </c>
      <c r="BD124" s="81">
        <v>4242</v>
      </c>
      <c r="BE124" s="81">
        <v>4190</v>
      </c>
      <c r="BF124" s="81">
        <v>4156</v>
      </c>
      <c r="BG124" s="81">
        <v>4026</v>
      </c>
      <c r="BH124" s="81">
        <v>4072</v>
      </c>
      <c r="BI124" s="81">
        <v>4005</v>
      </c>
      <c r="BJ124" s="81">
        <v>4125</v>
      </c>
      <c r="BK124" s="84">
        <v>4139</v>
      </c>
      <c r="BL124" s="80">
        <v>4156</v>
      </c>
      <c r="BM124" s="231">
        <v>4197</v>
      </c>
      <c r="BN124" s="231">
        <v>4170</v>
      </c>
      <c r="BO124" s="231">
        <v>4171</v>
      </c>
      <c r="BP124" s="231">
        <v>4210</v>
      </c>
      <c r="BQ124" s="231">
        <v>4163</v>
      </c>
      <c r="BR124" s="231">
        <v>3957</v>
      </c>
      <c r="BS124" s="231">
        <v>3913</v>
      </c>
      <c r="BT124" s="231">
        <v>3881</v>
      </c>
      <c r="BU124" s="231">
        <v>3875</v>
      </c>
      <c r="BV124" s="231">
        <v>3894</v>
      </c>
      <c r="BW124" s="84">
        <v>3946</v>
      </c>
      <c r="BX124" s="80">
        <v>3854</v>
      </c>
      <c r="BY124" s="231">
        <v>3824</v>
      </c>
      <c r="BZ124" s="231">
        <v>3806</v>
      </c>
      <c r="CA124" s="231">
        <v>3778</v>
      </c>
      <c r="CB124" s="231">
        <v>3704</v>
      </c>
      <c r="CC124" s="231">
        <v>3638</v>
      </c>
      <c r="CD124" s="231">
        <v>3587</v>
      </c>
      <c r="CE124" s="231">
        <v>3600</v>
      </c>
      <c r="CF124" s="231">
        <v>3592</v>
      </c>
      <c r="CG124" s="81">
        <v>3576</v>
      </c>
      <c r="CH124" s="81">
        <v>3583</v>
      </c>
      <c r="CI124" s="82">
        <v>3603</v>
      </c>
      <c r="CJ124" s="82">
        <v>3599</v>
      </c>
      <c r="CK124" s="82">
        <v>3615</v>
      </c>
      <c r="CL124" s="82">
        <v>3603</v>
      </c>
      <c r="CM124" s="82">
        <v>3600</v>
      </c>
      <c r="CN124" s="82">
        <v>3624</v>
      </c>
      <c r="CO124" s="82">
        <v>3676</v>
      </c>
      <c r="CP124" s="82">
        <v>3727</v>
      </c>
      <c r="CQ124" s="82">
        <v>3718</v>
      </c>
      <c r="CR124" s="82">
        <v>3674</v>
      </c>
      <c r="CS124" s="82">
        <v>3727</v>
      </c>
      <c r="CT124" s="82">
        <v>3724</v>
      </c>
      <c r="CU124" s="82">
        <f>'1.COBERTURA  DANE'!D124</f>
        <v>3720</v>
      </c>
      <c r="CV124" s="195">
        <f t="shared" si="13"/>
        <v>-4</v>
      </c>
      <c r="CW124" s="162">
        <f t="shared" si="14"/>
        <v>-0.10741138560687433</v>
      </c>
      <c r="CX124" s="195">
        <f t="shared" si="11"/>
        <v>117</v>
      </c>
      <c r="CY124" s="162">
        <f t="shared" si="12"/>
        <v>3.2472939217318899</v>
      </c>
    </row>
    <row r="125" spans="1:103" ht="15" outlineLevel="2">
      <c r="A125" s="87">
        <v>847</v>
      </c>
      <c r="B125" s="78" t="s">
        <v>145</v>
      </c>
      <c r="C125" s="79" t="s">
        <v>102</v>
      </c>
      <c r="D125" s="80">
        <v>24344</v>
      </c>
      <c r="E125" s="81">
        <v>24416</v>
      </c>
      <c r="F125" s="81">
        <v>24400</v>
      </c>
      <c r="G125" s="81">
        <v>24381</v>
      </c>
      <c r="H125" s="81">
        <v>24254</v>
      </c>
      <c r="I125" s="81">
        <v>24293</v>
      </c>
      <c r="J125" s="81">
        <v>24233</v>
      </c>
      <c r="K125" s="81">
        <v>24261</v>
      </c>
      <c r="L125" s="81">
        <v>24306</v>
      </c>
      <c r="M125" s="81">
        <v>24469</v>
      </c>
      <c r="N125" s="81">
        <v>24539</v>
      </c>
      <c r="O125" s="82">
        <v>24711</v>
      </c>
      <c r="P125" s="80">
        <v>24726</v>
      </c>
      <c r="Q125" s="81">
        <v>24794</v>
      </c>
      <c r="R125" s="83">
        <v>24917</v>
      </c>
      <c r="S125" s="81">
        <v>25102</v>
      </c>
      <c r="T125" s="81">
        <v>25164</v>
      </c>
      <c r="U125" s="81">
        <v>25366</v>
      </c>
      <c r="V125" s="81">
        <v>25362</v>
      </c>
      <c r="W125" s="81">
        <v>25168</v>
      </c>
      <c r="X125" s="81">
        <v>25054</v>
      </c>
      <c r="Y125" s="81">
        <v>25106</v>
      </c>
      <c r="Z125" s="81">
        <v>25072</v>
      </c>
      <c r="AA125" s="82">
        <v>25007</v>
      </c>
      <c r="AB125" s="80">
        <v>25112</v>
      </c>
      <c r="AC125" s="81">
        <v>25226</v>
      </c>
      <c r="AD125" s="81">
        <v>25016</v>
      </c>
      <c r="AE125" s="81">
        <v>25395</v>
      </c>
      <c r="AF125" s="81">
        <v>25416</v>
      </c>
      <c r="AG125" s="81">
        <v>25243</v>
      </c>
      <c r="AH125" s="81">
        <v>25189</v>
      </c>
      <c r="AI125" s="81">
        <v>25292</v>
      </c>
      <c r="AJ125" s="81">
        <v>25281</v>
      </c>
      <c r="AK125" s="81">
        <v>25356</v>
      </c>
      <c r="AL125" s="81">
        <v>25304</v>
      </c>
      <c r="AM125" s="82">
        <v>25433</v>
      </c>
      <c r="AN125" s="80">
        <v>25348</v>
      </c>
      <c r="AO125" s="81">
        <v>25418</v>
      </c>
      <c r="AP125" s="81">
        <v>25433</v>
      </c>
      <c r="AQ125" s="81">
        <v>25264</v>
      </c>
      <c r="AR125" s="81">
        <v>25456</v>
      </c>
      <c r="AS125" s="81">
        <v>25513</v>
      </c>
      <c r="AT125" s="81">
        <v>25583</v>
      </c>
      <c r="AU125" s="81">
        <v>25639</v>
      </c>
      <c r="AV125" s="81">
        <v>25584</v>
      </c>
      <c r="AW125" s="81">
        <v>25583</v>
      </c>
      <c r="AX125" s="81">
        <v>25598</v>
      </c>
      <c r="AY125" s="82">
        <v>25655</v>
      </c>
      <c r="AZ125" s="80">
        <v>25731</v>
      </c>
      <c r="BA125" s="81">
        <v>25835</v>
      </c>
      <c r="BB125" s="81">
        <v>25803</v>
      </c>
      <c r="BC125" s="81">
        <v>25798</v>
      </c>
      <c r="BD125" s="81">
        <v>25735</v>
      </c>
      <c r="BE125" s="81">
        <v>25541</v>
      </c>
      <c r="BF125" s="81">
        <v>25533</v>
      </c>
      <c r="BG125" s="81">
        <v>25341</v>
      </c>
      <c r="BH125" s="81">
        <v>25372</v>
      </c>
      <c r="BI125" s="81">
        <v>25229</v>
      </c>
      <c r="BJ125" s="81">
        <v>25247</v>
      </c>
      <c r="BK125" s="84">
        <v>25319</v>
      </c>
      <c r="BL125" s="80">
        <v>25320</v>
      </c>
      <c r="BM125" s="231">
        <v>25405</v>
      </c>
      <c r="BN125" s="231">
        <v>25401</v>
      </c>
      <c r="BO125" s="231">
        <v>25339</v>
      </c>
      <c r="BP125" s="231">
        <v>25350</v>
      </c>
      <c r="BQ125" s="231">
        <v>25384</v>
      </c>
      <c r="BR125" s="231">
        <v>25092</v>
      </c>
      <c r="BS125" s="231">
        <v>25019</v>
      </c>
      <c r="BT125" s="231">
        <v>25014</v>
      </c>
      <c r="BU125" s="231">
        <v>24963</v>
      </c>
      <c r="BV125" s="231">
        <v>24935</v>
      </c>
      <c r="BW125" s="84">
        <v>24962</v>
      </c>
      <c r="BX125" s="80">
        <v>24995</v>
      </c>
      <c r="BY125" s="231">
        <v>24953</v>
      </c>
      <c r="BZ125" s="231">
        <v>24861</v>
      </c>
      <c r="CA125" s="231">
        <v>24725</v>
      </c>
      <c r="CB125" s="231">
        <v>24703</v>
      </c>
      <c r="CC125" s="231">
        <v>24599</v>
      </c>
      <c r="CD125" s="231">
        <v>24473</v>
      </c>
      <c r="CE125" s="231">
        <v>24481</v>
      </c>
      <c r="CF125" s="231">
        <v>24424</v>
      </c>
      <c r="CG125" s="81">
        <v>24356</v>
      </c>
      <c r="CH125" s="81">
        <v>24405</v>
      </c>
      <c r="CI125" s="82">
        <v>24425</v>
      </c>
      <c r="CJ125" s="82">
        <v>24393</v>
      </c>
      <c r="CK125" s="82">
        <v>24493</v>
      </c>
      <c r="CL125" s="82">
        <v>24387</v>
      </c>
      <c r="CM125" s="82">
        <v>24389</v>
      </c>
      <c r="CN125" s="82">
        <v>24497</v>
      </c>
      <c r="CO125" s="82">
        <v>24661</v>
      </c>
      <c r="CP125" s="82">
        <v>24702</v>
      </c>
      <c r="CQ125" s="82">
        <v>24621</v>
      </c>
      <c r="CR125" s="82">
        <v>24710</v>
      </c>
      <c r="CS125" s="82">
        <v>24806</v>
      </c>
      <c r="CT125" s="82">
        <v>24855</v>
      </c>
      <c r="CU125" s="82">
        <f>'1.COBERTURA  DANE'!D125</f>
        <v>24926</v>
      </c>
      <c r="CV125" s="195">
        <f t="shared" si="13"/>
        <v>71</v>
      </c>
      <c r="CW125" s="162">
        <f t="shared" si="14"/>
        <v>0.28565680949507144</v>
      </c>
      <c r="CX125" s="195">
        <f t="shared" si="11"/>
        <v>501</v>
      </c>
      <c r="CY125" s="162">
        <f t="shared" si="12"/>
        <v>2.0511770726714431</v>
      </c>
    </row>
    <row r="126" spans="1:103" ht="15" outlineLevel="2">
      <c r="A126" s="87">
        <v>856</v>
      </c>
      <c r="B126" s="78" t="s">
        <v>145</v>
      </c>
      <c r="C126" s="79" t="s">
        <v>104</v>
      </c>
      <c r="D126" s="80">
        <v>3924</v>
      </c>
      <c r="E126" s="81">
        <v>3920</v>
      </c>
      <c r="F126" s="81">
        <v>3916</v>
      </c>
      <c r="G126" s="81">
        <v>3893</v>
      </c>
      <c r="H126" s="81">
        <v>3864</v>
      </c>
      <c r="I126" s="81">
        <v>3855</v>
      </c>
      <c r="J126" s="81">
        <v>3781</v>
      </c>
      <c r="K126" s="81">
        <v>3838</v>
      </c>
      <c r="L126" s="81">
        <v>3686</v>
      </c>
      <c r="M126" s="81">
        <v>3710</v>
      </c>
      <c r="N126" s="81">
        <v>3728</v>
      </c>
      <c r="O126" s="82">
        <v>3774</v>
      </c>
      <c r="P126" s="80">
        <v>3732</v>
      </c>
      <c r="Q126" s="81">
        <v>3718</v>
      </c>
      <c r="R126" s="83">
        <v>3707</v>
      </c>
      <c r="S126" s="81">
        <v>3708</v>
      </c>
      <c r="T126" s="81">
        <v>3771</v>
      </c>
      <c r="U126" s="81">
        <v>3775</v>
      </c>
      <c r="V126" s="81">
        <v>3765</v>
      </c>
      <c r="W126" s="81">
        <v>3778</v>
      </c>
      <c r="X126" s="81">
        <v>3771</v>
      </c>
      <c r="Y126" s="81">
        <v>3842</v>
      </c>
      <c r="Z126" s="81">
        <v>3866</v>
      </c>
      <c r="AA126" s="82">
        <v>3849</v>
      </c>
      <c r="AB126" s="80">
        <v>3862</v>
      </c>
      <c r="AC126" s="81">
        <v>3925</v>
      </c>
      <c r="AD126" s="81">
        <v>3907</v>
      </c>
      <c r="AE126" s="81">
        <v>3885</v>
      </c>
      <c r="AF126" s="81">
        <v>3877</v>
      </c>
      <c r="AG126" s="81">
        <v>3800</v>
      </c>
      <c r="AH126" s="81">
        <v>3785</v>
      </c>
      <c r="AI126" s="81">
        <v>3813</v>
      </c>
      <c r="AJ126" s="81">
        <v>3814</v>
      </c>
      <c r="AK126" s="81">
        <v>3879</v>
      </c>
      <c r="AL126" s="81">
        <v>3873</v>
      </c>
      <c r="AM126" s="82">
        <v>3875</v>
      </c>
      <c r="AN126" s="80">
        <v>3866</v>
      </c>
      <c r="AO126" s="81">
        <v>3880</v>
      </c>
      <c r="AP126" s="81">
        <v>3863</v>
      </c>
      <c r="AQ126" s="81">
        <v>3827</v>
      </c>
      <c r="AR126" s="81">
        <v>3872</v>
      </c>
      <c r="AS126" s="81">
        <v>3851</v>
      </c>
      <c r="AT126" s="81">
        <v>3865</v>
      </c>
      <c r="AU126" s="81">
        <v>3865</v>
      </c>
      <c r="AV126" s="81">
        <v>3835</v>
      </c>
      <c r="AW126" s="81">
        <v>3817</v>
      </c>
      <c r="AX126" s="81">
        <v>3800</v>
      </c>
      <c r="AY126" s="82">
        <v>3800</v>
      </c>
      <c r="AZ126" s="80">
        <v>3822</v>
      </c>
      <c r="BA126" s="81">
        <v>3871</v>
      </c>
      <c r="BB126" s="81">
        <v>3845</v>
      </c>
      <c r="BC126" s="81">
        <v>3848</v>
      </c>
      <c r="BD126" s="81">
        <v>3831</v>
      </c>
      <c r="BE126" s="81">
        <v>3825</v>
      </c>
      <c r="BF126" s="81">
        <v>3772</v>
      </c>
      <c r="BG126" s="81">
        <v>3669</v>
      </c>
      <c r="BH126" s="81">
        <v>3698</v>
      </c>
      <c r="BI126" s="81">
        <v>3604</v>
      </c>
      <c r="BJ126" s="81">
        <v>3612</v>
      </c>
      <c r="BK126" s="84">
        <v>3661</v>
      </c>
      <c r="BL126" s="80">
        <v>3660</v>
      </c>
      <c r="BM126" s="231">
        <v>3672</v>
      </c>
      <c r="BN126" s="231">
        <v>3671</v>
      </c>
      <c r="BO126" s="231">
        <v>3665</v>
      </c>
      <c r="BP126" s="231">
        <v>3663</v>
      </c>
      <c r="BQ126" s="231">
        <v>3608</v>
      </c>
      <c r="BR126" s="231">
        <v>3516</v>
      </c>
      <c r="BS126" s="231">
        <v>3438</v>
      </c>
      <c r="BT126" s="231">
        <v>3420</v>
      </c>
      <c r="BU126" s="231">
        <v>3437</v>
      </c>
      <c r="BV126" s="231">
        <v>3447</v>
      </c>
      <c r="BW126" s="84">
        <v>3452</v>
      </c>
      <c r="BX126" s="80">
        <v>3446</v>
      </c>
      <c r="BY126" s="231">
        <v>3403</v>
      </c>
      <c r="BZ126" s="231">
        <v>3367</v>
      </c>
      <c r="CA126" s="231">
        <v>3309</v>
      </c>
      <c r="CB126" s="231">
        <v>3290</v>
      </c>
      <c r="CC126" s="231">
        <v>3275</v>
      </c>
      <c r="CD126" s="231">
        <v>3268</v>
      </c>
      <c r="CE126" s="231">
        <v>3272</v>
      </c>
      <c r="CF126" s="231">
        <v>3244</v>
      </c>
      <c r="CG126" s="81">
        <v>3220</v>
      </c>
      <c r="CH126" s="81">
        <v>3196</v>
      </c>
      <c r="CI126" s="82">
        <v>3202</v>
      </c>
      <c r="CJ126" s="82">
        <v>3227</v>
      </c>
      <c r="CK126" s="82">
        <v>3244</v>
      </c>
      <c r="CL126" s="82">
        <v>3232</v>
      </c>
      <c r="CM126" s="82">
        <v>3221</v>
      </c>
      <c r="CN126" s="82">
        <v>3221</v>
      </c>
      <c r="CO126" s="82">
        <v>3263</v>
      </c>
      <c r="CP126" s="82">
        <v>3301</v>
      </c>
      <c r="CQ126" s="82">
        <v>3307</v>
      </c>
      <c r="CR126" s="82">
        <v>3238</v>
      </c>
      <c r="CS126" s="82">
        <v>3273</v>
      </c>
      <c r="CT126" s="82">
        <v>3256</v>
      </c>
      <c r="CU126" s="82">
        <f>'1.COBERTURA  DANE'!D126</f>
        <v>3269</v>
      </c>
      <c r="CV126" s="195">
        <f t="shared" si="13"/>
        <v>13</v>
      </c>
      <c r="CW126" s="162">
        <f t="shared" si="14"/>
        <v>0.39926289926289926</v>
      </c>
      <c r="CX126" s="195">
        <f t="shared" si="11"/>
        <v>67</v>
      </c>
      <c r="CY126" s="162">
        <f t="shared" si="12"/>
        <v>2.0924422236102433</v>
      </c>
    </row>
    <row r="127" spans="1:103" ht="15" outlineLevel="2">
      <c r="A127" s="87">
        <v>861</v>
      </c>
      <c r="B127" s="78" t="s">
        <v>145</v>
      </c>
      <c r="C127" s="79" t="s">
        <v>29</v>
      </c>
      <c r="D127" s="80">
        <v>6639</v>
      </c>
      <c r="E127" s="81">
        <v>6668</v>
      </c>
      <c r="F127" s="81">
        <v>6695</v>
      </c>
      <c r="G127" s="81">
        <v>6647</v>
      </c>
      <c r="H127" s="81">
        <v>6675</v>
      </c>
      <c r="I127" s="81">
        <v>6767</v>
      </c>
      <c r="J127" s="81">
        <v>6742</v>
      </c>
      <c r="K127" s="81">
        <v>6684</v>
      </c>
      <c r="L127" s="81">
        <v>6700</v>
      </c>
      <c r="M127" s="81">
        <v>6698</v>
      </c>
      <c r="N127" s="81">
        <v>6667</v>
      </c>
      <c r="O127" s="82">
        <v>6668</v>
      </c>
      <c r="P127" s="80">
        <v>6659</v>
      </c>
      <c r="Q127" s="81">
        <v>6632</v>
      </c>
      <c r="R127" s="83">
        <v>6570</v>
      </c>
      <c r="S127" s="81">
        <v>6967</v>
      </c>
      <c r="T127" s="81">
        <v>7119</v>
      </c>
      <c r="U127" s="81">
        <v>7219</v>
      </c>
      <c r="V127" s="81">
        <v>7184</v>
      </c>
      <c r="W127" s="81">
        <v>7196</v>
      </c>
      <c r="X127" s="81">
        <v>7247</v>
      </c>
      <c r="Y127" s="81">
        <v>7305</v>
      </c>
      <c r="Z127" s="81">
        <v>7328</v>
      </c>
      <c r="AA127" s="82">
        <v>7260</v>
      </c>
      <c r="AB127" s="80">
        <v>7258</v>
      </c>
      <c r="AC127" s="81">
        <v>7345</v>
      </c>
      <c r="AD127" s="81">
        <v>7253</v>
      </c>
      <c r="AE127" s="81">
        <v>7213</v>
      </c>
      <c r="AF127" s="81">
        <v>7202</v>
      </c>
      <c r="AG127" s="81">
        <v>7035</v>
      </c>
      <c r="AH127" s="81">
        <v>7001</v>
      </c>
      <c r="AI127" s="81">
        <v>6888</v>
      </c>
      <c r="AJ127" s="81">
        <v>6839</v>
      </c>
      <c r="AK127" s="81">
        <v>6986</v>
      </c>
      <c r="AL127" s="81">
        <v>6970</v>
      </c>
      <c r="AM127" s="82">
        <v>7011</v>
      </c>
      <c r="AN127" s="80">
        <v>6977</v>
      </c>
      <c r="AO127" s="81">
        <v>6950</v>
      </c>
      <c r="AP127" s="81">
        <v>6917</v>
      </c>
      <c r="AQ127" s="81">
        <v>6865</v>
      </c>
      <c r="AR127" s="81">
        <v>7038</v>
      </c>
      <c r="AS127" s="81">
        <v>7043</v>
      </c>
      <c r="AT127" s="81">
        <v>7046</v>
      </c>
      <c r="AU127" s="81">
        <v>7098</v>
      </c>
      <c r="AV127" s="81">
        <v>7014</v>
      </c>
      <c r="AW127" s="81">
        <v>7032</v>
      </c>
      <c r="AX127" s="81">
        <v>7060</v>
      </c>
      <c r="AY127" s="82">
        <v>7027</v>
      </c>
      <c r="AZ127" s="80">
        <v>7111</v>
      </c>
      <c r="BA127" s="81">
        <v>7213</v>
      </c>
      <c r="BB127" s="81">
        <v>7117</v>
      </c>
      <c r="BC127" s="81">
        <v>7081</v>
      </c>
      <c r="BD127" s="81">
        <v>7028</v>
      </c>
      <c r="BE127" s="81">
        <v>6913</v>
      </c>
      <c r="BF127" s="81">
        <v>6896</v>
      </c>
      <c r="BG127" s="81">
        <v>6772</v>
      </c>
      <c r="BH127" s="81">
        <v>6789</v>
      </c>
      <c r="BI127" s="81">
        <v>6641</v>
      </c>
      <c r="BJ127" s="81">
        <v>6664</v>
      </c>
      <c r="BK127" s="84">
        <v>6712</v>
      </c>
      <c r="BL127" s="80">
        <v>6693</v>
      </c>
      <c r="BM127" s="231">
        <v>6731</v>
      </c>
      <c r="BN127" s="231">
        <v>6717</v>
      </c>
      <c r="BO127" s="231">
        <v>6687</v>
      </c>
      <c r="BP127" s="231">
        <v>6679</v>
      </c>
      <c r="BQ127" s="231">
        <v>6637</v>
      </c>
      <c r="BR127" s="231">
        <v>6324</v>
      </c>
      <c r="BS127" s="231">
        <v>6207</v>
      </c>
      <c r="BT127" s="231">
        <v>6191</v>
      </c>
      <c r="BU127" s="231">
        <v>6178</v>
      </c>
      <c r="BV127" s="231">
        <v>6158</v>
      </c>
      <c r="BW127" s="84">
        <v>6148</v>
      </c>
      <c r="BX127" s="80">
        <v>6189</v>
      </c>
      <c r="BY127" s="231">
        <v>6142</v>
      </c>
      <c r="BZ127" s="231">
        <v>6085</v>
      </c>
      <c r="CA127" s="231">
        <v>5993</v>
      </c>
      <c r="CB127" s="231">
        <v>5949</v>
      </c>
      <c r="CC127" s="231">
        <v>5850</v>
      </c>
      <c r="CD127" s="231">
        <v>5860</v>
      </c>
      <c r="CE127" s="231">
        <v>5866</v>
      </c>
      <c r="CF127" s="231">
        <v>5833</v>
      </c>
      <c r="CG127" s="81">
        <v>5755</v>
      </c>
      <c r="CH127" s="81">
        <v>5745</v>
      </c>
      <c r="CI127" s="82">
        <v>5711</v>
      </c>
      <c r="CJ127" s="82">
        <v>5667</v>
      </c>
      <c r="CK127" s="82">
        <v>5646</v>
      </c>
      <c r="CL127" s="82">
        <v>5633</v>
      </c>
      <c r="CM127" s="82">
        <v>5608</v>
      </c>
      <c r="CN127" s="82">
        <v>5599</v>
      </c>
      <c r="CO127" s="82">
        <v>5657</v>
      </c>
      <c r="CP127" s="82">
        <v>5719</v>
      </c>
      <c r="CQ127" s="82">
        <v>5679</v>
      </c>
      <c r="CR127" s="82">
        <v>5689</v>
      </c>
      <c r="CS127" s="82">
        <v>5769</v>
      </c>
      <c r="CT127" s="82">
        <v>5837</v>
      </c>
      <c r="CU127" s="82">
        <f>'1.COBERTURA  DANE'!D127</f>
        <v>5885</v>
      </c>
      <c r="CV127" s="195">
        <f t="shared" si="13"/>
        <v>48</v>
      </c>
      <c r="CW127" s="162">
        <f t="shared" si="14"/>
        <v>0.82234024327565525</v>
      </c>
      <c r="CX127" s="195">
        <f t="shared" si="11"/>
        <v>174</v>
      </c>
      <c r="CY127" s="162">
        <f t="shared" si="12"/>
        <v>3.0467518823323414</v>
      </c>
    </row>
    <row r="128" spans="1:103" s="13" customFormat="1" ht="15" outlineLevel="1">
      <c r="A128" s="71" t="s">
        <v>152</v>
      </c>
      <c r="B128" s="66"/>
      <c r="C128" s="72" t="s">
        <v>478</v>
      </c>
      <c r="D128" s="73">
        <f t="shared" ref="D128:AH128" si="17">SUBTOTAL(9,D129:D138)</f>
        <v>872690</v>
      </c>
      <c r="E128" s="74">
        <f t="shared" si="17"/>
        <v>879367</v>
      </c>
      <c r="F128" s="74">
        <f t="shared" si="17"/>
        <v>878061</v>
      </c>
      <c r="G128" s="74">
        <f t="shared" si="17"/>
        <v>889697</v>
      </c>
      <c r="H128" s="74">
        <f t="shared" si="17"/>
        <v>888362</v>
      </c>
      <c r="I128" s="74">
        <f t="shared" si="17"/>
        <v>900081</v>
      </c>
      <c r="J128" s="74">
        <f t="shared" si="17"/>
        <v>888267</v>
      </c>
      <c r="K128" s="74">
        <f t="shared" si="17"/>
        <v>897080</v>
      </c>
      <c r="L128" s="74">
        <f t="shared" si="17"/>
        <v>871226</v>
      </c>
      <c r="M128" s="74">
        <f t="shared" si="17"/>
        <v>874312</v>
      </c>
      <c r="N128" s="74">
        <f t="shared" si="17"/>
        <v>867883</v>
      </c>
      <c r="O128" s="75">
        <f t="shared" si="17"/>
        <v>880356</v>
      </c>
      <c r="P128" s="73">
        <f t="shared" si="17"/>
        <v>877670</v>
      </c>
      <c r="Q128" s="74">
        <f t="shared" si="17"/>
        <v>867130</v>
      </c>
      <c r="R128" s="76">
        <f t="shared" si="17"/>
        <v>860325</v>
      </c>
      <c r="S128" s="74">
        <f t="shared" si="17"/>
        <v>850390</v>
      </c>
      <c r="T128" s="74">
        <f t="shared" si="17"/>
        <v>850829</v>
      </c>
      <c r="U128" s="74">
        <f t="shared" si="17"/>
        <v>851372</v>
      </c>
      <c r="V128" s="74">
        <f t="shared" si="17"/>
        <v>847746</v>
      </c>
      <c r="W128" s="74">
        <f t="shared" si="17"/>
        <v>844725</v>
      </c>
      <c r="X128" s="74">
        <f t="shared" si="17"/>
        <v>841139</v>
      </c>
      <c r="Y128" s="74">
        <f t="shared" si="17"/>
        <v>838726</v>
      </c>
      <c r="Z128" s="74">
        <f t="shared" si="17"/>
        <v>840281</v>
      </c>
      <c r="AA128" s="75">
        <f t="shared" si="17"/>
        <v>827642</v>
      </c>
      <c r="AB128" s="73">
        <f t="shared" si="17"/>
        <v>829293</v>
      </c>
      <c r="AC128" s="74">
        <f t="shared" si="17"/>
        <v>839173</v>
      </c>
      <c r="AD128" s="74">
        <f t="shared" si="17"/>
        <v>843314</v>
      </c>
      <c r="AE128" s="74">
        <f t="shared" si="17"/>
        <v>849891</v>
      </c>
      <c r="AF128" s="74">
        <f t="shared" si="17"/>
        <v>837308</v>
      </c>
      <c r="AG128" s="74">
        <f t="shared" si="17"/>
        <v>838151</v>
      </c>
      <c r="AH128" s="74">
        <f t="shared" si="17"/>
        <v>849905</v>
      </c>
      <c r="AI128" s="74">
        <v>842229</v>
      </c>
      <c r="AJ128" s="74">
        <v>840838</v>
      </c>
      <c r="AK128" s="74">
        <v>838692</v>
      </c>
      <c r="AL128" s="74">
        <v>842141</v>
      </c>
      <c r="AM128" s="75">
        <v>841036</v>
      </c>
      <c r="AN128" s="73">
        <v>850139</v>
      </c>
      <c r="AO128" s="74">
        <v>847617</v>
      </c>
      <c r="AP128" s="74">
        <f>SUM(AP129:AP138)</f>
        <v>844588</v>
      </c>
      <c r="AQ128" s="74">
        <f>SUM(AQ129:AQ138)</f>
        <v>844763</v>
      </c>
      <c r="AR128" s="74">
        <f>SUM(AR129:AR138)</f>
        <v>851849</v>
      </c>
      <c r="AS128" s="74">
        <v>848199</v>
      </c>
      <c r="AT128" s="74">
        <v>849656</v>
      </c>
      <c r="AU128" s="74">
        <v>849644</v>
      </c>
      <c r="AV128" s="74">
        <v>838829</v>
      </c>
      <c r="AW128" s="74">
        <v>841889</v>
      </c>
      <c r="AX128" s="74">
        <v>840474</v>
      </c>
      <c r="AY128" s="75">
        <v>842228</v>
      </c>
      <c r="AZ128" s="73">
        <v>850625</v>
      </c>
      <c r="BA128" s="74">
        <v>855651</v>
      </c>
      <c r="BB128" s="74">
        <v>856066</v>
      </c>
      <c r="BC128" s="74">
        <v>853624</v>
      </c>
      <c r="BD128" s="74">
        <v>853091</v>
      </c>
      <c r="BE128" s="74">
        <v>845590</v>
      </c>
      <c r="BF128" s="74">
        <v>842766</v>
      </c>
      <c r="BG128" s="74">
        <v>823967</v>
      </c>
      <c r="BH128" s="74">
        <v>834910</v>
      </c>
      <c r="BI128" s="74">
        <v>825164</v>
      </c>
      <c r="BJ128" s="74">
        <v>840239</v>
      </c>
      <c r="BK128" s="77">
        <v>855163</v>
      </c>
      <c r="BL128" s="73">
        <v>864535</v>
      </c>
      <c r="BM128" s="230">
        <v>882467</v>
      </c>
      <c r="BN128" s="230">
        <v>874898</v>
      </c>
      <c r="BO128" s="230">
        <v>869377</v>
      </c>
      <c r="BP128" s="230">
        <v>872269</v>
      </c>
      <c r="BQ128" s="230">
        <v>870709</v>
      </c>
      <c r="BR128" s="230">
        <v>856071</v>
      </c>
      <c r="BS128" s="230">
        <v>848408</v>
      </c>
      <c r="BT128" s="230">
        <v>852185</v>
      </c>
      <c r="BU128" s="230">
        <v>850766</v>
      </c>
      <c r="BV128" s="230">
        <v>850530</v>
      </c>
      <c r="BW128" s="77">
        <v>857524</v>
      </c>
      <c r="BX128" s="73">
        <v>859170</v>
      </c>
      <c r="BY128" s="230">
        <v>852491</v>
      </c>
      <c r="BZ128" s="230">
        <v>828745</v>
      </c>
      <c r="CA128" s="230">
        <v>811517</v>
      </c>
      <c r="CB128" s="230">
        <v>819202</v>
      </c>
      <c r="CC128" s="230">
        <v>810767</v>
      </c>
      <c r="CD128" s="230">
        <v>800221</v>
      </c>
      <c r="CE128" s="230">
        <v>802541</v>
      </c>
      <c r="CF128" s="230">
        <v>806685</v>
      </c>
      <c r="CG128" s="74">
        <v>795345</v>
      </c>
      <c r="CH128" s="74">
        <v>787984</v>
      </c>
      <c r="CI128" s="75">
        <v>779169</v>
      </c>
      <c r="CJ128" s="75">
        <v>774343</v>
      </c>
      <c r="CK128" s="75">
        <v>771996</v>
      </c>
      <c r="CL128" s="75">
        <v>766015</v>
      </c>
      <c r="CM128" s="75">
        <v>762117</v>
      </c>
      <c r="CN128" s="75">
        <v>760349</v>
      </c>
      <c r="CO128" s="75">
        <v>781864</v>
      </c>
      <c r="CP128" s="75">
        <v>795412</v>
      </c>
      <c r="CQ128" s="75">
        <v>800611</v>
      </c>
      <c r="CR128" s="75">
        <v>810016</v>
      </c>
      <c r="CS128" s="75">
        <v>822091</v>
      </c>
      <c r="CT128" s="75">
        <v>827122</v>
      </c>
      <c r="CU128" s="75">
        <f>'1.COBERTURA  DANE'!D128</f>
        <v>827836</v>
      </c>
      <c r="CV128" s="195">
        <f t="shared" si="13"/>
        <v>714</v>
      </c>
      <c r="CW128" s="162">
        <f t="shared" si="14"/>
        <v>8.6323420245139171E-2</v>
      </c>
      <c r="CX128" s="195">
        <f t="shared" si="11"/>
        <v>48667</v>
      </c>
      <c r="CY128" s="162">
        <f t="shared" si="12"/>
        <v>6.2460133809224958</v>
      </c>
    </row>
    <row r="129" spans="1:103" ht="15" customHeight="1" outlineLevel="2">
      <c r="A129" s="87">
        <v>1</v>
      </c>
      <c r="B129" s="78" t="s">
        <v>151</v>
      </c>
      <c r="C129" s="79" t="s">
        <v>32</v>
      </c>
      <c r="D129" s="80">
        <v>633190</v>
      </c>
      <c r="E129" s="81">
        <v>639699</v>
      </c>
      <c r="F129" s="81">
        <v>638040</v>
      </c>
      <c r="G129" s="81">
        <v>651236</v>
      </c>
      <c r="H129" s="81">
        <v>649426</v>
      </c>
      <c r="I129" s="81">
        <v>656136</v>
      </c>
      <c r="J129" s="81">
        <v>650584</v>
      </c>
      <c r="K129" s="81">
        <v>655903</v>
      </c>
      <c r="L129" s="81">
        <v>635282</v>
      </c>
      <c r="M129" s="81">
        <v>638140</v>
      </c>
      <c r="N129" s="81">
        <v>632869</v>
      </c>
      <c r="O129" s="82">
        <v>644077</v>
      </c>
      <c r="P129" s="80">
        <v>640721</v>
      </c>
      <c r="Q129" s="81">
        <v>631127</v>
      </c>
      <c r="R129" s="83">
        <v>623747</v>
      </c>
      <c r="S129" s="81">
        <v>612531</v>
      </c>
      <c r="T129" s="81">
        <v>609237</v>
      </c>
      <c r="U129" s="81">
        <v>605825</v>
      </c>
      <c r="V129" s="81">
        <v>601234</v>
      </c>
      <c r="W129" s="81">
        <v>597667</v>
      </c>
      <c r="X129" s="81">
        <v>593684</v>
      </c>
      <c r="Y129" s="81">
        <v>589676</v>
      </c>
      <c r="Z129" s="81">
        <v>589828</v>
      </c>
      <c r="AA129" s="82">
        <v>581390</v>
      </c>
      <c r="AB129" s="80">
        <v>580741</v>
      </c>
      <c r="AC129" s="81">
        <v>586253</v>
      </c>
      <c r="AD129" s="81">
        <v>590260</v>
      </c>
      <c r="AE129" s="81">
        <v>597787</v>
      </c>
      <c r="AF129" s="81">
        <v>586060</v>
      </c>
      <c r="AG129" s="81">
        <v>592474</v>
      </c>
      <c r="AH129" s="81">
        <v>606102</v>
      </c>
      <c r="AI129" s="81">
        <v>602055</v>
      </c>
      <c r="AJ129" s="81">
        <v>603118</v>
      </c>
      <c r="AK129" s="81">
        <v>597499</v>
      </c>
      <c r="AL129" s="81">
        <v>601450</v>
      </c>
      <c r="AM129" s="82">
        <v>598359</v>
      </c>
      <c r="AN129" s="80">
        <v>609666</v>
      </c>
      <c r="AO129" s="81">
        <v>608686</v>
      </c>
      <c r="AP129" s="81">
        <v>606137</v>
      </c>
      <c r="AQ129" s="81">
        <v>608091</v>
      </c>
      <c r="AR129" s="81">
        <v>607366</v>
      </c>
      <c r="AS129" s="81">
        <v>604575</v>
      </c>
      <c r="AT129" s="81">
        <v>606514</v>
      </c>
      <c r="AU129" s="81">
        <v>605477</v>
      </c>
      <c r="AV129" s="81">
        <v>597954</v>
      </c>
      <c r="AW129" s="81">
        <v>600947</v>
      </c>
      <c r="AX129" s="81">
        <v>600086</v>
      </c>
      <c r="AY129" s="82">
        <v>601622</v>
      </c>
      <c r="AZ129" s="80">
        <v>609169</v>
      </c>
      <c r="BA129" s="81">
        <v>608868</v>
      </c>
      <c r="BB129" s="81">
        <v>613097</v>
      </c>
      <c r="BC129" s="81">
        <v>611223</v>
      </c>
      <c r="BD129" s="81">
        <v>611439</v>
      </c>
      <c r="BE129" s="81">
        <v>606011</v>
      </c>
      <c r="BF129" s="81">
        <v>604170</v>
      </c>
      <c r="BG129" s="81">
        <v>589778</v>
      </c>
      <c r="BH129" s="81">
        <v>597271</v>
      </c>
      <c r="BI129" s="81">
        <v>591162</v>
      </c>
      <c r="BJ129" s="81">
        <v>605112</v>
      </c>
      <c r="BK129" s="84">
        <v>617069</v>
      </c>
      <c r="BL129" s="80">
        <v>625686</v>
      </c>
      <c r="BM129" s="231">
        <v>639651</v>
      </c>
      <c r="BN129" s="231">
        <v>633455</v>
      </c>
      <c r="BO129" s="231">
        <v>628159</v>
      </c>
      <c r="BP129" s="231">
        <v>630953</v>
      </c>
      <c r="BQ129" s="231">
        <v>630004</v>
      </c>
      <c r="BR129" s="231">
        <v>620153</v>
      </c>
      <c r="BS129" s="231">
        <v>615291</v>
      </c>
      <c r="BT129" s="231">
        <v>619932</v>
      </c>
      <c r="BU129" s="231">
        <v>619114</v>
      </c>
      <c r="BV129" s="231">
        <v>619385</v>
      </c>
      <c r="BW129" s="84">
        <v>624862</v>
      </c>
      <c r="BX129" s="80">
        <v>624792</v>
      </c>
      <c r="BY129" s="231">
        <v>618725</v>
      </c>
      <c r="BZ129" s="231">
        <v>600017</v>
      </c>
      <c r="CA129" s="231">
        <v>587217</v>
      </c>
      <c r="CB129" s="231">
        <v>597418</v>
      </c>
      <c r="CC129" s="231">
        <v>592887</v>
      </c>
      <c r="CD129" s="231">
        <v>583571</v>
      </c>
      <c r="CE129" s="231">
        <v>580615</v>
      </c>
      <c r="CF129" s="231">
        <v>585426</v>
      </c>
      <c r="CG129" s="81">
        <v>575475</v>
      </c>
      <c r="CH129" s="81">
        <v>568365</v>
      </c>
      <c r="CI129" s="82">
        <v>561292</v>
      </c>
      <c r="CJ129" s="82">
        <v>557603</v>
      </c>
      <c r="CK129" s="82">
        <v>554997</v>
      </c>
      <c r="CL129" s="82">
        <v>550958</v>
      </c>
      <c r="CM129" s="82">
        <v>547904</v>
      </c>
      <c r="CN129" s="82">
        <v>546274</v>
      </c>
      <c r="CO129" s="82">
        <v>566439</v>
      </c>
      <c r="CP129" s="82">
        <v>578214</v>
      </c>
      <c r="CQ129" s="82">
        <v>582048</v>
      </c>
      <c r="CR129" s="82">
        <v>590530</v>
      </c>
      <c r="CS129" s="82">
        <v>601030</v>
      </c>
      <c r="CT129" s="82">
        <v>603529</v>
      </c>
      <c r="CU129" s="82">
        <f>'1.COBERTURA  DANE'!D129</f>
        <v>602822</v>
      </c>
      <c r="CV129" s="195">
        <f t="shared" si="13"/>
        <v>-707</v>
      </c>
      <c r="CW129" s="162">
        <f t="shared" si="14"/>
        <v>-0.11714432943570234</v>
      </c>
      <c r="CX129" s="195">
        <f t="shared" si="11"/>
        <v>41530</v>
      </c>
      <c r="CY129" s="162">
        <f t="shared" si="12"/>
        <v>7.3990008765491044</v>
      </c>
    </row>
    <row r="130" spans="1:103" ht="15" customHeight="1" outlineLevel="2">
      <c r="A130" s="87">
        <v>79</v>
      </c>
      <c r="B130" s="78" t="s">
        <v>151</v>
      </c>
      <c r="C130" s="79" t="s">
        <v>70</v>
      </c>
      <c r="D130" s="80">
        <v>18309</v>
      </c>
      <c r="E130" s="81">
        <v>18347</v>
      </c>
      <c r="F130" s="81">
        <v>18210</v>
      </c>
      <c r="G130" s="81">
        <v>18466</v>
      </c>
      <c r="H130" s="81">
        <v>18284</v>
      </c>
      <c r="I130" s="81">
        <v>18501</v>
      </c>
      <c r="J130" s="81">
        <v>18276</v>
      </c>
      <c r="K130" s="81">
        <v>18339</v>
      </c>
      <c r="L130" s="81">
        <v>18338</v>
      </c>
      <c r="M130" s="81">
        <v>18286</v>
      </c>
      <c r="N130" s="81">
        <v>18123</v>
      </c>
      <c r="O130" s="82">
        <v>18201</v>
      </c>
      <c r="P130" s="80">
        <v>18207</v>
      </c>
      <c r="Q130" s="81">
        <v>18211</v>
      </c>
      <c r="R130" s="83">
        <v>18271</v>
      </c>
      <c r="S130" s="81">
        <v>18254</v>
      </c>
      <c r="T130" s="81">
        <v>18225</v>
      </c>
      <c r="U130" s="81">
        <v>18368</v>
      </c>
      <c r="V130" s="81">
        <v>18441</v>
      </c>
      <c r="W130" s="81">
        <v>18512</v>
      </c>
      <c r="X130" s="81">
        <v>18373</v>
      </c>
      <c r="Y130" s="81">
        <v>18538</v>
      </c>
      <c r="Z130" s="81">
        <v>18653</v>
      </c>
      <c r="AA130" s="82">
        <v>18494</v>
      </c>
      <c r="AB130" s="80">
        <v>18459</v>
      </c>
      <c r="AC130" s="81">
        <v>18750</v>
      </c>
      <c r="AD130" s="81">
        <v>18725</v>
      </c>
      <c r="AE130" s="81">
        <v>18687</v>
      </c>
      <c r="AF130" s="81">
        <v>18509</v>
      </c>
      <c r="AG130" s="81">
        <v>18254</v>
      </c>
      <c r="AH130" s="81">
        <v>18139</v>
      </c>
      <c r="AI130" s="81">
        <v>18008</v>
      </c>
      <c r="AJ130" s="81">
        <v>17909</v>
      </c>
      <c r="AK130" s="81">
        <v>18029</v>
      </c>
      <c r="AL130" s="81">
        <v>17968</v>
      </c>
      <c r="AM130" s="82">
        <v>18245</v>
      </c>
      <c r="AN130" s="80">
        <v>18119</v>
      </c>
      <c r="AO130" s="81">
        <v>17988</v>
      </c>
      <c r="AP130" s="81">
        <v>17954</v>
      </c>
      <c r="AQ130" s="81">
        <v>17823</v>
      </c>
      <c r="AR130" s="81">
        <v>18282</v>
      </c>
      <c r="AS130" s="81">
        <v>18190</v>
      </c>
      <c r="AT130" s="81">
        <v>18259</v>
      </c>
      <c r="AU130" s="81">
        <v>18265</v>
      </c>
      <c r="AV130" s="81">
        <v>18122</v>
      </c>
      <c r="AW130" s="81">
        <v>18144</v>
      </c>
      <c r="AX130" s="81">
        <v>18102</v>
      </c>
      <c r="AY130" s="82">
        <v>18064</v>
      </c>
      <c r="AZ130" s="80">
        <v>18061</v>
      </c>
      <c r="BA130" s="81">
        <v>18196</v>
      </c>
      <c r="BB130" s="81">
        <v>17993</v>
      </c>
      <c r="BC130" s="81">
        <v>17969</v>
      </c>
      <c r="BD130" s="81">
        <v>18008</v>
      </c>
      <c r="BE130" s="81">
        <v>17851</v>
      </c>
      <c r="BF130" s="81">
        <v>17843</v>
      </c>
      <c r="BG130" s="81">
        <v>17561</v>
      </c>
      <c r="BH130" s="81">
        <v>17739</v>
      </c>
      <c r="BI130" s="81">
        <v>17588</v>
      </c>
      <c r="BJ130" s="81">
        <v>17679</v>
      </c>
      <c r="BK130" s="84">
        <v>17880</v>
      </c>
      <c r="BL130" s="80">
        <v>17950</v>
      </c>
      <c r="BM130" s="231">
        <v>18065</v>
      </c>
      <c r="BN130" s="231">
        <v>17985</v>
      </c>
      <c r="BO130" s="231">
        <v>17986</v>
      </c>
      <c r="BP130" s="231">
        <v>17994</v>
      </c>
      <c r="BQ130" s="231">
        <v>17976</v>
      </c>
      <c r="BR130" s="231">
        <v>17495</v>
      </c>
      <c r="BS130" s="231">
        <v>17321</v>
      </c>
      <c r="BT130" s="231">
        <v>17315</v>
      </c>
      <c r="BU130" s="231">
        <v>17395</v>
      </c>
      <c r="BV130" s="231">
        <v>17419</v>
      </c>
      <c r="BW130" s="84">
        <v>17577</v>
      </c>
      <c r="BX130" s="80">
        <v>17652</v>
      </c>
      <c r="BY130" s="231">
        <v>17576</v>
      </c>
      <c r="BZ130" s="231">
        <v>17329</v>
      </c>
      <c r="CA130" s="231">
        <v>17184</v>
      </c>
      <c r="CB130" s="231">
        <v>17118</v>
      </c>
      <c r="CC130" s="231">
        <v>16971</v>
      </c>
      <c r="CD130" s="231">
        <v>16950</v>
      </c>
      <c r="CE130" s="231">
        <v>16969</v>
      </c>
      <c r="CF130" s="231">
        <v>16902</v>
      </c>
      <c r="CG130" s="81">
        <v>16756</v>
      </c>
      <c r="CH130" s="81">
        <v>16706</v>
      </c>
      <c r="CI130" s="82">
        <v>16695</v>
      </c>
      <c r="CJ130" s="82">
        <v>16661</v>
      </c>
      <c r="CK130" s="82">
        <v>16732</v>
      </c>
      <c r="CL130" s="82">
        <v>16699</v>
      </c>
      <c r="CM130" s="82">
        <v>16670</v>
      </c>
      <c r="CN130" s="82">
        <v>16678</v>
      </c>
      <c r="CO130" s="82">
        <v>16942</v>
      </c>
      <c r="CP130" s="82">
        <v>17034</v>
      </c>
      <c r="CQ130" s="82">
        <v>17097</v>
      </c>
      <c r="CR130" s="82">
        <v>17051</v>
      </c>
      <c r="CS130" s="82">
        <v>17155</v>
      </c>
      <c r="CT130" s="82">
        <v>17451</v>
      </c>
      <c r="CU130" s="82">
        <f>'1.COBERTURA  DANE'!D130</f>
        <v>17460</v>
      </c>
      <c r="CV130" s="195">
        <f t="shared" si="13"/>
        <v>9</v>
      </c>
      <c r="CW130" s="162">
        <f t="shared" si="14"/>
        <v>5.1572975760701398E-2</v>
      </c>
      <c r="CX130" s="195">
        <f t="shared" si="11"/>
        <v>765</v>
      </c>
      <c r="CY130" s="162">
        <f t="shared" si="12"/>
        <v>4.5822102425876015</v>
      </c>
    </row>
    <row r="131" spans="1:103" ht="15" customHeight="1" outlineLevel="2">
      <c r="A131" s="87">
        <v>88</v>
      </c>
      <c r="B131" s="78" t="s">
        <v>151</v>
      </c>
      <c r="C131" s="79" t="s">
        <v>36</v>
      </c>
      <c r="D131" s="80">
        <v>87257</v>
      </c>
      <c r="E131" s="81">
        <v>88046</v>
      </c>
      <c r="F131" s="81">
        <v>87689</v>
      </c>
      <c r="G131" s="81">
        <v>86798</v>
      </c>
      <c r="H131" s="81">
        <v>87452</v>
      </c>
      <c r="I131" s="81">
        <v>90076</v>
      </c>
      <c r="J131" s="81">
        <v>87732</v>
      </c>
      <c r="K131" s="81">
        <v>88072</v>
      </c>
      <c r="L131" s="81">
        <v>87463</v>
      </c>
      <c r="M131" s="81">
        <v>88425</v>
      </c>
      <c r="N131" s="81">
        <v>88607</v>
      </c>
      <c r="O131" s="82">
        <v>88851</v>
      </c>
      <c r="P131" s="80">
        <v>89281</v>
      </c>
      <c r="Q131" s="81">
        <v>89036</v>
      </c>
      <c r="R131" s="83">
        <v>89479</v>
      </c>
      <c r="S131" s="81">
        <v>89799</v>
      </c>
      <c r="T131" s="81">
        <v>91249</v>
      </c>
      <c r="U131" s="81">
        <v>94554</v>
      </c>
      <c r="V131" s="81">
        <v>95009</v>
      </c>
      <c r="W131" s="81">
        <v>96198</v>
      </c>
      <c r="X131" s="81">
        <v>96191</v>
      </c>
      <c r="Y131" s="81">
        <v>96394</v>
      </c>
      <c r="Z131" s="81">
        <v>97464</v>
      </c>
      <c r="AA131" s="82">
        <v>95828</v>
      </c>
      <c r="AB131" s="80">
        <v>97516</v>
      </c>
      <c r="AC131" s="81">
        <v>98920</v>
      </c>
      <c r="AD131" s="81">
        <v>98785</v>
      </c>
      <c r="AE131" s="81">
        <v>98425</v>
      </c>
      <c r="AF131" s="81">
        <v>98402</v>
      </c>
      <c r="AG131" s="81">
        <v>96750</v>
      </c>
      <c r="AH131" s="81">
        <v>95500</v>
      </c>
      <c r="AI131" s="81">
        <v>94235</v>
      </c>
      <c r="AJ131" s="81">
        <v>93011</v>
      </c>
      <c r="AK131" s="81">
        <v>94422</v>
      </c>
      <c r="AL131" s="81">
        <v>94212</v>
      </c>
      <c r="AM131" s="82">
        <v>94723</v>
      </c>
      <c r="AN131" s="80">
        <v>93866</v>
      </c>
      <c r="AO131" s="81">
        <v>93453</v>
      </c>
      <c r="AP131" s="81">
        <v>92932</v>
      </c>
      <c r="AQ131" s="81">
        <v>91784</v>
      </c>
      <c r="AR131" s="81">
        <v>94975</v>
      </c>
      <c r="AS131" s="81">
        <v>94552</v>
      </c>
      <c r="AT131" s="81">
        <v>94452</v>
      </c>
      <c r="AU131" s="81">
        <v>94992</v>
      </c>
      <c r="AV131" s="81">
        <v>93638</v>
      </c>
      <c r="AW131" s="81">
        <v>93858</v>
      </c>
      <c r="AX131" s="81">
        <v>93607</v>
      </c>
      <c r="AY131" s="82">
        <v>93903</v>
      </c>
      <c r="AZ131" s="80">
        <v>93953</v>
      </c>
      <c r="BA131" s="81">
        <v>96184</v>
      </c>
      <c r="BB131" s="81">
        <v>95026</v>
      </c>
      <c r="BC131" s="81">
        <v>94884</v>
      </c>
      <c r="BD131" s="81">
        <v>94903</v>
      </c>
      <c r="BE131" s="81">
        <v>94101</v>
      </c>
      <c r="BF131" s="81">
        <v>93743</v>
      </c>
      <c r="BG131" s="81">
        <v>92195</v>
      </c>
      <c r="BH131" s="81">
        <v>93518</v>
      </c>
      <c r="BI131" s="81">
        <v>92323</v>
      </c>
      <c r="BJ131" s="81">
        <v>92507</v>
      </c>
      <c r="BK131" s="84">
        <v>93714</v>
      </c>
      <c r="BL131" s="80">
        <v>94150</v>
      </c>
      <c r="BM131" s="231">
        <v>96000</v>
      </c>
      <c r="BN131" s="231">
        <v>95327</v>
      </c>
      <c r="BO131" s="231">
        <v>94960</v>
      </c>
      <c r="BP131" s="231">
        <v>94954</v>
      </c>
      <c r="BQ131" s="231">
        <v>94920</v>
      </c>
      <c r="BR131" s="231">
        <v>93446</v>
      </c>
      <c r="BS131" s="231">
        <v>92361</v>
      </c>
      <c r="BT131" s="231">
        <v>91951</v>
      </c>
      <c r="BU131" s="231">
        <v>91541</v>
      </c>
      <c r="BV131" s="231">
        <v>91529</v>
      </c>
      <c r="BW131" s="84">
        <v>91956</v>
      </c>
      <c r="BX131" s="80">
        <v>93078</v>
      </c>
      <c r="BY131" s="231">
        <v>92783</v>
      </c>
      <c r="BZ131" s="231">
        <v>90750</v>
      </c>
      <c r="CA131" s="231">
        <v>88763</v>
      </c>
      <c r="CB131" s="231">
        <v>87720</v>
      </c>
      <c r="CC131" s="231">
        <v>85986</v>
      </c>
      <c r="CD131" s="231">
        <v>85386</v>
      </c>
      <c r="CE131" s="231">
        <v>91058</v>
      </c>
      <c r="CF131" s="231">
        <v>91065</v>
      </c>
      <c r="CG131" s="81">
        <v>90080</v>
      </c>
      <c r="CH131" s="81">
        <v>89581</v>
      </c>
      <c r="CI131" s="82">
        <v>88678</v>
      </c>
      <c r="CJ131" s="82">
        <v>88109</v>
      </c>
      <c r="CK131" s="82">
        <v>88163</v>
      </c>
      <c r="CL131" s="82">
        <v>87294</v>
      </c>
      <c r="CM131" s="82">
        <v>86944</v>
      </c>
      <c r="CN131" s="82">
        <v>86800</v>
      </c>
      <c r="CO131" s="82">
        <v>86822</v>
      </c>
      <c r="CP131" s="82">
        <v>87755</v>
      </c>
      <c r="CQ131" s="82">
        <v>88320</v>
      </c>
      <c r="CR131" s="82">
        <v>88629</v>
      </c>
      <c r="CS131" s="82">
        <v>89237</v>
      </c>
      <c r="CT131" s="82">
        <v>90879</v>
      </c>
      <c r="CU131" s="82">
        <f>'1.COBERTURA  DANE'!D131</f>
        <v>91591</v>
      </c>
      <c r="CV131" s="195">
        <f t="shared" si="13"/>
        <v>712</v>
      </c>
      <c r="CW131" s="162">
        <f t="shared" si="14"/>
        <v>0.78345932503658711</v>
      </c>
      <c r="CX131" s="195">
        <f t="shared" si="11"/>
        <v>2913</v>
      </c>
      <c r="CY131" s="162">
        <f t="shared" si="12"/>
        <v>3.2849184690678634</v>
      </c>
    </row>
    <row r="132" spans="1:103" ht="15" customHeight="1" outlineLevel="2">
      <c r="A132" s="87">
        <v>129</v>
      </c>
      <c r="B132" s="78" t="s">
        <v>151</v>
      </c>
      <c r="C132" s="79" t="s">
        <v>11</v>
      </c>
      <c r="D132" s="80">
        <v>19587</v>
      </c>
      <c r="E132" s="81">
        <v>19736</v>
      </c>
      <c r="F132" s="81">
        <v>19602</v>
      </c>
      <c r="G132" s="81">
        <v>19417</v>
      </c>
      <c r="H132" s="81">
        <v>19112</v>
      </c>
      <c r="I132" s="81">
        <v>19321</v>
      </c>
      <c r="J132" s="81">
        <v>18506</v>
      </c>
      <c r="K132" s="81">
        <v>19213</v>
      </c>
      <c r="L132" s="81">
        <v>17544</v>
      </c>
      <c r="M132" s="81">
        <v>17400</v>
      </c>
      <c r="N132" s="81">
        <v>17284</v>
      </c>
      <c r="O132" s="82">
        <v>17365</v>
      </c>
      <c r="P132" s="80">
        <v>17088</v>
      </c>
      <c r="Q132" s="81">
        <v>16892</v>
      </c>
      <c r="R132" s="83">
        <v>16852</v>
      </c>
      <c r="S132" s="81">
        <v>17157</v>
      </c>
      <c r="T132" s="81">
        <v>17509</v>
      </c>
      <c r="U132" s="81">
        <v>17564</v>
      </c>
      <c r="V132" s="81">
        <v>17523</v>
      </c>
      <c r="W132" s="81">
        <v>17616</v>
      </c>
      <c r="X132" s="81">
        <v>17951</v>
      </c>
      <c r="Y132" s="81">
        <v>18019</v>
      </c>
      <c r="Z132" s="81">
        <v>17839</v>
      </c>
      <c r="AA132" s="82">
        <v>17454</v>
      </c>
      <c r="AB132" s="80">
        <v>17727</v>
      </c>
      <c r="AC132" s="81">
        <v>17782</v>
      </c>
      <c r="AD132" s="81">
        <v>17575</v>
      </c>
      <c r="AE132" s="81">
        <v>17469</v>
      </c>
      <c r="AF132" s="81">
        <v>17953</v>
      </c>
      <c r="AG132" s="81">
        <v>17587</v>
      </c>
      <c r="AH132" s="81">
        <v>17452</v>
      </c>
      <c r="AI132" s="81">
        <v>17185</v>
      </c>
      <c r="AJ132" s="81">
        <v>17031</v>
      </c>
      <c r="AK132" s="81">
        <v>17633</v>
      </c>
      <c r="AL132" s="81">
        <v>17651</v>
      </c>
      <c r="AM132" s="82">
        <v>17648</v>
      </c>
      <c r="AN132" s="80">
        <v>17441</v>
      </c>
      <c r="AO132" s="81">
        <v>17250</v>
      </c>
      <c r="AP132" s="81">
        <v>17356</v>
      </c>
      <c r="AQ132" s="81">
        <v>17202</v>
      </c>
      <c r="AR132" s="81">
        <v>17876</v>
      </c>
      <c r="AS132" s="81">
        <v>17789</v>
      </c>
      <c r="AT132" s="81">
        <v>17795</v>
      </c>
      <c r="AU132" s="81">
        <v>17777</v>
      </c>
      <c r="AV132" s="81">
        <v>17500</v>
      </c>
      <c r="AW132" s="81">
        <v>17473</v>
      </c>
      <c r="AX132" s="81">
        <v>17461</v>
      </c>
      <c r="AY132" s="82">
        <v>17433</v>
      </c>
      <c r="AZ132" s="80">
        <v>17619</v>
      </c>
      <c r="BA132" s="81">
        <v>17947</v>
      </c>
      <c r="BB132" s="81">
        <v>17497</v>
      </c>
      <c r="BC132" s="81">
        <v>17453</v>
      </c>
      <c r="BD132" s="81">
        <v>17359</v>
      </c>
      <c r="BE132" s="81">
        <v>17133</v>
      </c>
      <c r="BF132" s="81">
        <v>16943</v>
      </c>
      <c r="BG132" s="81">
        <v>16626</v>
      </c>
      <c r="BH132" s="81">
        <v>16932</v>
      </c>
      <c r="BI132" s="81">
        <v>16609</v>
      </c>
      <c r="BJ132" s="81">
        <v>16659</v>
      </c>
      <c r="BK132" s="84">
        <v>17013</v>
      </c>
      <c r="BL132" s="80">
        <v>17064</v>
      </c>
      <c r="BM132" s="231">
        <v>17305</v>
      </c>
      <c r="BN132" s="231">
        <v>17346</v>
      </c>
      <c r="BO132" s="231">
        <v>17566</v>
      </c>
      <c r="BP132" s="231">
        <v>17434</v>
      </c>
      <c r="BQ132" s="231">
        <v>17377</v>
      </c>
      <c r="BR132" s="231">
        <v>16941</v>
      </c>
      <c r="BS132" s="231">
        <v>16740</v>
      </c>
      <c r="BT132" s="231">
        <v>16658</v>
      </c>
      <c r="BU132" s="231">
        <v>16675</v>
      </c>
      <c r="BV132" s="231">
        <v>16675</v>
      </c>
      <c r="BW132" s="84">
        <v>16827</v>
      </c>
      <c r="BX132" s="80">
        <v>17080</v>
      </c>
      <c r="BY132" s="231">
        <v>17018</v>
      </c>
      <c r="BZ132" s="231">
        <v>16530</v>
      </c>
      <c r="CA132" s="231">
        <v>16213</v>
      </c>
      <c r="CB132" s="231">
        <v>16019</v>
      </c>
      <c r="CC132" s="231">
        <v>15763</v>
      </c>
      <c r="CD132" s="231">
        <v>15590</v>
      </c>
      <c r="CE132" s="231">
        <v>15496</v>
      </c>
      <c r="CF132" s="231">
        <v>15659</v>
      </c>
      <c r="CG132" s="81">
        <v>15470</v>
      </c>
      <c r="CH132" s="81">
        <v>15457</v>
      </c>
      <c r="CI132" s="82">
        <v>15344</v>
      </c>
      <c r="CJ132" s="82">
        <v>15315</v>
      </c>
      <c r="CK132" s="82">
        <v>15323</v>
      </c>
      <c r="CL132" s="82">
        <v>15154</v>
      </c>
      <c r="CM132" s="82">
        <v>15050</v>
      </c>
      <c r="CN132" s="82">
        <v>14988</v>
      </c>
      <c r="CO132" s="82">
        <v>15147</v>
      </c>
      <c r="CP132" s="82">
        <v>15170</v>
      </c>
      <c r="CQ132" s="82">
        <v>15172</v>
      </c>
      <c r="CR132" s="82">
        <v>15192</v>
      </c>
      <c r="CS132" s="82">
        <v>15330</v>
      </c>
      <c r="CT132" s="82">
        <v>15523</v>
      </c>
      <c r="CU132" s="82">
        <f>'1.COBERTURA  DANE'!D132</f>
        <v>15741</v>
      </c>
      <c r="CV132" s="195">
        <f t="shared" si="13"/>
        <v>218</v>
      </c>
      <c r="CW132" s="162">
        <f t="shared" si="14"/>
        <v>1.4043677124267218</v>
      </c>
      <c r="CX132" s="195">
        <f t="shared" ref="CX132:CX138" si="18">CU132-CI132</f>
        <v>397</v>
      </c>
      <c r="CY132" s="162">
        <f t="shared" ref="CY132:CY138" si="19">CX132/CI132*100</f>
        <v>2.5873305526590196</v>
      </c>
    </row>
    <row r="133" spans="1:103" ht="15" customHeight="1" outlineLevel="2">
      <c r="A133" s="87">
        <v>212</v>
      </c>
      <c r="B133" s="78" t="s">
        <v>151</v>
      </c>
      <c r="C133" s="79" t="s">
        <v>39</v>
      </c>
      <c r="D133" s="80">
        <v>15185</v>
      </c>
      <c r="E133" s="81">
        <v>15258</v>
      </c>
      <c r="F133" s="81">
        <v>15178</v>
      </c>
      <c r="G133" s="81">
        <v>15093</v>
      </c>
      <c r="H133" s="81">
        <v>15264</v>
      </c>
      <c r="I133" s="81">
        <v>15280</v>
      </c>
      <c r="J133" s="81">
        <v>14933</v>
      </c>
      <c r="K133" s="81">
        <v>15234</v>
      </c>
      <c r="L133" s="81">
        <v>15216</v>
      </c>
      <c r="M133" s="81">
        <v>15180</v>
      </c>
      <c r="N133" s="81">
        <v>15077</v>
      </c>
      <c r="O133" s="82">
        <v>15153</v>
      </c>
      <c r="P133" s="80">
        <v>15032</v>
      </c>
      <c r="Q133" s="81">
        <v>15112</v>
      </c>
      <c r="R133" s="83">
        <v>15247</v>
      </c>
      <c r="S133" s="81">
        <v>16167</v>
      </c>
      <c r="T133" s="81">
        <v>16564</v>
      </c>
      <c r="U133" s="81">
        <v>16707</v>
      </c>
      <c r="V133" s="81">
        <v>16693</v>
      </c>
      <c r="W133" s="81">
        <v>16526</v>
      </c>
      <c r="X133" s="81">
        <v>16590</v>
      </c>
      <c r="Y133" s="81">
        <v>16672</v>
      </c>
      <c r="Z133" s="81">
        <v>16736</v>
      </c>
      <c r="AA133" s="82">
        <v>16484</v>
      </c>
      <c r="AB133" s="80">
        <v>16684</v>
      </c>
      <c r="AC133" s="81">
        <v>16979</v>
      </c>
      <c r="AD133" s="81">
        <v>17022</v>
      </c>
      <c r="AE133" s="81">
        <v>16965</v>
      </c>
      <c r="AF133" s="81">
        <v>16844</v>
      </c>
      <c r="AG133" s="81">
        <v>16432</v>
      </c>
      <c r="AH133" s="81">
        <v>16320</v>
      </c>
      <c r="AI133" s="81">
        <v>16056</v>
      </c>
      <c r="AJ133" s="81">
        <v>15926</v>
      </c>
      <c r="AK133" s="81">
        <v>16250</v>
      </c>
      <c r="AL133" s="81">
        <v>16208</v>
      </c>
      <c r="AM133" s="82">
        <v>16469</v>
      </c>
      <c r="AN133" s="80">
        <v>16304</v>
      </c>
      <c r="AO133" s="81">
        <v>16216</v>
      </c>
      <c r="AP133" s="81">
        <v>16351</v>
      </c>
      <c r="AQ133" s="81">
        <v>16182</v>
      </c>
      <c r="AR133" s="81">
        <v>16886</v>
      </c>
      <c r="AS133" s="81">
        <v>16688</v>
      </c>
      <c r="AT133" s="81">
        <v>16728</v>
      </c>
      <c r="AU133" s="81">
        <v>16874</v>
      </c>
      <c r="AV133" s="81">
        <v>16731</v>
      </c>
      <c r="AW133" s="81">
        <v>16776</v>
      </c>
      <c r="AX133" s="81">
        <v>16783</v>
      </c>
      <c r="AY133" s="82">
        <v>16769</v>
      </c>
      <c r="AZ133" s="80">
        <v>16809</v>
      </c>
      <c r="BA133" s="81">
        <v>17251</v>
      </c>
      <c r="BB133" s="81">
        <v>16990</v>
      </c>
      <c r="BC133" s="81">
        <v>16881</v>
      </c>
      <c r="BD133" s="81">
        <v>16682</v>
      </c>
      <c r="BE133" s="81">
        <v>16623</v>
      </c>
      <c r="BF133" s="81">
        <v>16718</v>
      </c>
      <c r="BG133" s="81">
        <v>16346</v>
      </c>
      <c r="BH133" s="81">
        <v>16643</v>
      </c>
      <c r="BI133" s="81">
        <v>16335</v>
      </c>
      <c r="BJ133" s="81">
        <v>16241</v>
      </c>
      <c r="BK133" s="84">
        <v>16422</v>
      </c>
      <c r="BL133" s="80">
        <v>16432</v>
      </c>
      <c r="BM133" s="231">
        <v>16612</v>
      </c>
      <c r="BN133" s="231">
        <v>16513</v>
      </c>
      <c r="BO133" s="231">
        <v>16489</v>
      </c>
      <c r="BP133" s="231">
        <v>16428</v>
      </c>
      <c r="BQ133" s="231">
        <v>16363</v>
      </c>
      <c r="BR133" s="231">
        <v>15826</v>
      </c>
      <c r="BS133" s="231">
        <v>15677</v>
      </c>
      <c r="BT133" s="231">
        <v>15617</v>
      </c>
      <c r="BU133" s="231">
        <v>15526</v>
      </c>
      <c r="BV133" s="231">
        <v>15481</v>
      </c>
      <c r="BW133" s="84">
        <v>15554</v>
      </c>
      <c r="BX133" s="80">
        <v>15838</v>
      </c>
      <c r="BY133" s="231">
        <v>15939</v>
      </c>
      <c r="BZ133" s="231">
        <v>15622</v>
      </c>
      <c r="CA133" s="231">
        <v>15383</v>
      </c>
      <c r="CB133" s="231">
        <v>15223</v>
      </c>
      <c r="CC133" s="231">
        <v>15036</v>
      </c>
      <c r="CD133" s="231">
        <v>14939</v>
      </c>
      <c r="CE133" s="231">
        <v>14918</v>
      </c>
      <c r="CF133" s="231">
        <v>14796</v>
      </c>
      <c r="CG133" s="81">
        <v>15318</v>
      </c>
      <c r="CH133" s="81">
        <v>15337</v>
      </c>
      <c r="CI133" s="82">
        <v>15296</v>
      </c>
      <c r="CJ133" s="82">
        <v>15211</v>
      </c>
      <c r="CK133" s="82">
        <v>15289</v>
      </c>
      <c r="CL133" s="82">
        <v>15158</v>
      </c>
      <c r="CM133" s="82">
        <v>15203</v>
      </c>
      <c r="CN133" s="82">
        <v>15221</v>
      </c>
      <c r="CO133" s="82">
        <v>15341</v>
      </c>
      <c r="CP133" s="82">
        <v>15473</v>
      </c>
      <c r="CQ133" s="82">
        <v>15474</v>
      </c>
      <c r="CR133" s="82">
        <v>15661</v>
      </c>
      <c r="CS133" s="82">
        <v>15719</v>
      </c>
      <c r="CT133" s="82">
        <v>15833</v>
      </c>
      <c r="CU133" s="82">
        <f>'1.COBERTURA  DANE'!D133</f>
        <v>16004</v>
      </c>
      <c r="CV133" s="195">
        <f t="shared" ref="CV133:CV138" si="20">CU133-CT133</f>
        <v>171</v>
      </c>
      <c r="CW133" s="162">
        <f t="shared" ref="CW133:CW138" si="21">(CV133/CT133)*100</f>
        <v>1.0800227373207858</v>
      </c>
      <c r="CX133" s="195">
        <f t="shared" si="18"/>
        <v>708</v>
      </c>
      <c r="CY133" s="162">
        <f t="shared" si="19"/>
        <v>4.6286610878661083</v>
      </c>
    </row>
    <row r="134" spans="1:103" ht="15" customHeight="1" outlineLevel="2">
      <c r="A134" s="87">
        <v>266</v>
      </c>
      <c r="B134" s="78" t="s">
        <v>151</v>
      </c>
      <c r="C134" s="79" t="s">
        <v>41</v>
      </c>
      <c r="D134" s="80">
        <v>19663</v>
      </c>
      <c r="E134" s="81">
        <v>19810</v>
      </c>
      <c r="F134" s="81">
        <v>19773</v>
      </c>
      <c r="G134" s="81">
        <v>19773</v>
      </c>
      <c r="H134" s="81">
        <v>19571</v>
      </c>
      <c r="I134" s="81">
        <v>19785</v>
      </c>
      <c r="J134" s="81">
        <v>19260</v>
      </c>
      <c r="K134" s="81">
        <v>19585</v>
      </c>
      <c r="L134" s="81">
        <v>18754</v>
      </c>
      <c r="M134" s="81">
        <v>18496</v>
      </c>
      <c r="N134" s="81">
        <v>18349</v>
      </c>
      <c r="O134" s="82">
        <v>18187</v>
      </c>
      <c r="P134" s="80">
        <v>18124</v>
      </c>
      <c r="Q134" s="81">
        <v>18085</v>
      </c>
      <c r="R134" s="83">
        <v>17983</v>
      </c>
      <c r="S134" s="81">
        <v>17829</v>
      </c>
      <c r="T134" s="81">
        <v>18054</v>
      </c>
      <c r="U134" s="81">
        <v>18215</v>
      </c>
      <c r="V134" s="81">
        <v>18148</v>
      </c>
      <c r="W134" s="81">
        <v>18055</v>
      </c>
      <c r="X134" s="81">
        <v>18263</v>
      </c>
      <c r="Y134" s="81">
        <v>18739</v>
      </c>
      <c r="Z134" s="81">
        <v>18729</v>
      </c>
      <c r="AA134" s="82">
        <v>18247</v>
      </c>
      <c r="AB134" s="80">
        <v>18349</v>
      </c>
      <c r="AC134" s="81">
        <v>18338</v>
      </c>
      <c r="AD134" s="81">
        <v>18416</v>
      </c>
      <c r="AE134" s="81">
        <v>18406</v>
      </c>
      <c r="AF134" s="81">
        <v>18394</v>
      </c>
      <c r="AG134" s="81">
        <v>17968</v>
      </c>
      <c r="AH134" s="81">
        <v>18039</v>
      </c>
      <c r="AI134" s="81">
        <v>17733</v>
      </c>
      <c r="AJ134" s="81">
        <v>17932</v>
      </c>
      <c r="AK134" s="81">
        <v>18137</v>
      </c>
      <c r="AL134" s="81">
        <v>18126</v>
      </c>
      <c r="AM134" s="82">
        <v>18135</v>
      </c>
      <c r="AN134" s="80">
        <v>18219</v>
      </c>
      <c r="AO134" s="81">
        <v>18264</v>
      </c>
      <c r="AP134" s="81">
        <v>18107</v>
      </c>
      <c r="AQ134" s="81">
        <v>18035</v>
      </c>
      <c r="AR134" s="81">
        <v>18295</v>
      </c>
      <c r="AS134" s="81">
        <v>18251</v>
      </c>
      <c r="AT134" s="81">
        <v>18159</v>
      </c>
      <c r="AU134" s="81">
        <v>18127</v>
      </c>
      <c r="AV134" s="81">
        <v>18029</v>
      </c>
      <c r="AW134" s="81">
        <v>17852</v>
      </c>
      <c r="AX134" s="81">
        <v>17823</v>
      </c>
      <c r="AY134" s="82">
        <v>17804</v>
      </c>
      <c r="AZ134" s="80">
        <v>17967</v>
      </c>
      <c r="BA134" s="81">
        <v>18291</v>
      </c>
      <c r="BB134" s="81">
        <v>18029</v>
      </c>
      <c r="BC134" s="81">
        <v>17917</v>
      </c>
      <c r="BD134" s="81">
        <v>17913</v>
      </c>
      <c r="BE134" s="81">
        <v>17759</v>
      </c>
      <c r="BF134" s="81">
        <v>17712</v>
      </c>
      <c r="BG134" s="81">
        <v>17428</v>
      </c>
      <c r="BH134" s="81">
        <v>17562</v>
      </c>
      <c r="BI134" s="81">
        <v>17227</v>
      </c>
      <c r="BJ134" s="81">
        <v>17217</v>
      </c>
      <c r="BK134" s="84">
        <v>17395</v>
      </c>
      <c r="BL134" s="80">
        <v>17548</v>
      </c>
      <c r="BM134" s="231">
        <v>17995</v>
      </c>
      <c r="BN134" s="231">
        <v>17961</v>
      </c>
      <c r="BO134" s="231">
        <v>17770</v>
      </c>
      <c r="BP134" s="231">
        <v>18061</v>
      </c>
      <c r="BQ134" s="231">
        <v>18023</v>
      </c>
      <c r="BR134" s="231">
        <v>17553</v>
      </c>
      <c r="BS134" s="231">
        <v>17404</v>
      </c>
      <c r="BT134" s="231">
        <v>17175</v>
      </c>
      <c r="BU134" s="231">
        <v>17291</v>
      </c>
      <c r="BV134" s="231">
        <v>17148</v>
      </c>
      <c r="BW134" s="84">
        <v>17243</v>
      </c>
      <c r="BX134" s="80">
        <v>17485</v>
      </c>
      <c r="BY134" s="231">
        <v>17519</v>
      </c>
      <c r="BZ134" s="231">
        <v>17193</v>
      </c>
      <c r="CA134" s="231">
        <v>16798</v>
      </c>
      <c r="CB134" s="231">
        <v>16636</v>
      </c>
      <c r="CC134" s="231">
        <v>16426</v>
      </c>
      <c r="CD134" s="231">
        <v>16268</v>
      </c>
      <c r="CE134" s="231">
        <v>16216</v>
      </c>
      <c r="CF134" s="231">
        <v>16040</v>
      </c>
      <c r="CG134" s="81">
        <v>15915</v>
      </c>
      <c r="CH134" s="81">
        <v>16072</v>
      </c>
      <c r="CI134" s="82">
        <v>15869</v>
      </c>
      <c r="CJ134" s="82">
        <v>15784</v>
      </c>
      <c r="CK134" s="82">
        <v>15878</v>
      </c>
      <c r="CL134" s="82">
        <v>15644</v>
      </c>
      <c r="CM134" s="82">
        <v>15525</v>
      </c>
      <c r="CN134" s="82">
        <v>15559</v>
      </c>
      <c r="CO134" s="82">
        <v>15592</v>
      </c>
      <c r="CP134" s="82">
        <v>15688</v>
      </c>
      <c r="CQ134" s="82">
        <v>15708</v>
      </c>
      <c r="CR134" s="82">
        <v>15849</v>
      </c>
      <c r="CS134" s="82">
        <v>15954</v>
      </c>
      <c r="CT134" s="82">
        <v>15964</v>
      </c>
      <c r="CU134" s="82">
        <f>'1.COBERTURA  DANE'!D134</f>
        <v>15879</v>
      </c>
      <c r="CV134" s="195">
        <f t="shared" si="20"/>
        <v>-85</v>
      </c>
      <c r="CW134" s="162">
        <f t="shared" si="21"/>
        <v>-0.5324480080180406</v>
      </c>
      <c r="CX134" s="195">
        <f t="shared" si="18"/>
        <v>10</v>
      </c>
      <c r="CY134" s="162">
        <f t="shared" si="19"/>
        <v>6.3015943033587499E-2</v>
      </c>
    </row>
    <row r="135" spans="1:103" ht="15" customHeight="1" outlineLevel="2">
      <c r="A135" s="87">
        <v>308</v>
      </c>
      <c r="B135" s="78" t="s">
        <v>151</v>
      </c>
      <c r="C135" s="79" t="s">
        <v>43</v>
      </c>
      <c r="D135" s="80">
        <v>13560</v>
      </c>
      <c r="E135" s="81">
        <v>13555</v>
      </c>
      <c r="F135" s="81">
        <v>13770</v>
      </c>
      <c r="G135" s="81">
        <v>13793</v>
      </c>
      <c r="H135" s="81">
        <v>13613</v>
      </c>
      <c r="I135" s="81">
        <v>13663</v>
      </c>
      <c r="J135" s="81">
        <v>13237</v>
      </c>
      <c r="K135" s="81">
        <v>13616</v>
      </c>
      <c r="L135" s="81">
        <v>13011</v>
      </c>
      <c r="M135" s="81">
        <v>12928</v>
      </c>
      <c r="N135" s="81">
        <v>12836</v>
      </c>
      <c r="O135" s="82">
        <v>12788</v>
      </c>
      <c r="P135" s="80">
        <v>12676</v>
      </c>
      <c r="Q135" s="81">
        <v>12604</v>
      </c>
      <c r="R135" s="83">
        <v>12521</v>
      </c>
      <c r="S135" s="81">
        <v>12600</v>
      </c>
      <c r="T135" s="81">
        <v>12728</v>
      </c>
      <c r="U135" s="81">
        <v>12778</v>
      </c>
      <c r="V135" s="81">
        <v>12833</v>
      </c>
      <c r="W135" s="81">
        <v>12667</v>
      </c>
      <c r="X135" s="81">
        <v>12700</v>
      </c>
      <c r="Y135" s="81">
        <v>12790</v>
      </c>
      <c r="Z135" s="81">
        <v>12718</v>
      </c>
      <c r="AA135" s="82">
        <v>12487</v>
      </c>
      <c r="AB135" s="80">
        <v>12447</v>
      </c>
      <c r="AC135" s="81">
        <v>12551</v>
      </c>
      <c r="AD135" s="81">
        <v>12520</v>
      </c>
      <c r="AE135" s="81">
        <v>12485</v>
      </c>
      <c r="AF135" s="81">
        <v>12576</v>
      </c>
      <c r="AG135" s="81">
        <v>12254</v>
      </c>
      <c r="AH135" s="81">
        <v>12164</v>
      </c>
      <c r="AI135" s="81">
        <v>12054</v>
      </c>
      <c r="AJ135" s="81">
        <v>11983</v>
      </c>
      <c r="AK135" s="81">
        <v>12185</v>
      </c>
      <c r="AL135" s="81">
        <v>12206</v>
      </c>
      <c r="AM135" s="82">
        <v>12293</v>
      </c>
      <c r="AN135" s="80">
        <v>12194</v>
      </c>
      <c r="AO135" s="81">
        <v>12096</v>
      </c>
      <c r="AP135" s="81">
        <v>12129</v>
      </c>
      <c r="AQ135" s="81">
        <v>12114</v>
      </c>
      <c r="AR135" s="81">
        <v>12657</v>
      </c>
      <c r="AS135" s="81">
        <v>12591</v>
      </c>
      <c r="AT135" s="81">
        <v>12645</v>
      </c>
      <c r="AU135" s="81">
        <v>12734</v>
      </c>
      <c r="AV135" s="81">
        <v>12624</v>
      </c>
      <c r="AW135" s="81">
        <v>12625</v>
      </c>
      <c r="AX135" s="81">
        <v>12589</v>
      </c>
      <c r="AY135" s="82">
        <v>12557</v>
      </c>
      <c r="AZ135" s="80">
        <v>12623</v>
      </c>
      <c r="BA135" s="81">
        <v>12827</v>
      </c>
      <c r="BB135" s="81">
        <v>12684</v>
      </c>
      <c r="BC135" s="81">
        <v>12709</v>
      </c>
      <c r="BD135" s="81">
        <v>12690</v>
      </c>
      <c r="BE135" s="81">
        <v>12605</v>
      </c>
      <c r="BF135" s="81">
        <v>12521</v>
      </c>
      <c r="BG135" s="81">
        <v>12368</v>
      </c>
      <c r="BH135" s="81">
        <v>12560</v>
      </c>
      <c r="BI135" s="81">
        <v>12363</v>
      </c>
      <c r="BJ135" s="81">
        <v>12359</v>
      </c>
      <c r="BK135" s="84">
        <v>12579</v>
      </c>
      <c r="BL135" s="80">
        <v>12678</v>
      </c>
      <c r="BM135" s="231">
        <v>12995</v>
      </c>
      <c r="BN135" s="231">
        <v>12877</v>
      </c>
      <c r="BO135" s="231">
        <v>12827</v>
      </c>
      <c r="BP135" s="231">
        <v>12772</v>
      </c>
      <c r="BQ135" s="231">
        <v>12869</v>
      </c>
      <c r="BR135" s="231">
        <v>12650</v>
      </c>
      <c r="BS135" s="231">
        <v>12559</v>
      </c>
      <c r="BT135" s="231">
        <v>12566</v>
      </c>
      <c r="BU135" s="231">
        <v>12613</v>
      </c>
      <c r="BV135" s="231">
        <v>12552</v>
      </c>
      <c r="BW135" s="84">
        <v>12688</v>
      </c>
      <c r="BX135" s="80">
        <v>12833</v>
      </c>
      <c r="BY135" s="231">
        <v>12853</v>
      </c>
      <c r="BZ135" s="231">
        <v>12616</v>
      </c>
      <c r="CA135" s="231">
        <v>12373</v>
      </c>
      <c r="CB135" s="231">
        <v>12280</v>
      </c>
      <c r="CC135" s="231">
        <v>12144</v>
      </c>
      <c r="CD135" s="231">
        <v>12079</v>
      </c>
      <c r="CE135" s="231">
        <v>12091</v>
      </c>
      <c r="CF135" s="231">
        <v>12014</v>
      </c>
      <c r="CG135" s="81">
        <v>11967</v>
      </c>
      <c r="CH135" s="81">
        <v>11913</v>
      </c>
      <c r="CI135" s="82">
        <v>11900</v>
      </c>
      <c r="CJ135" s="82">
        <v>11877</v>
      </c>
      <c r="CK135" s="82">
        <v>11938</v>
      </c>
      <c r="CL135" s="82">
        <v>11940</v>
      </c>
      <c r="CM135" s="82">
        <v>11933</v>
      </c>
      <c r="CN135" s="82">
        <v>12002</v>
      </c>
      <c r="CO135" s="82">
        <v>12266</v>
      </c>
      <c r="CP135" s="82">
        <v>12332</v>
      </c>
      <c r="CQ135" s="82">
        <v>12419</v>
      </c>
      <c r="CR135" s="82">
        <v>12692</v>
      </c>
      <c r="CS135" s="82">
        <v>12832</v>
      </c>
      <c r="CT135" s="82">
        <v>12903</v>
      </c>
      <c r="CU135" s="82">
        <f>'1.COBERTURA  DANE'!D135</f>
        <v>12928</v>
      </c>
      <c r="CV135" s="195">
        <f t="shared" si="20"/>
        <v>25</v>
      </c>
      <c r="CW135" s="162">
        <f t="shared" si="21"/>
        <v>0.19375339068433697</v>
      </c>
      <c r="CX135" s="195">
        <f t="shared" si="18"/>
        <v>1028</v>
      </c>
      <c r="CY135" s="162">
        <f t="shared" si="19"/>
        <v>8.6386554621848752</v>
      </c>
    </row>
    <row r="136" spans="1:103" ht="15" customHeight="1" outlineLevel="2">
      <c r="A136" s="87">
        <v>360</v>
      </c>
      <c r="B136" s="78" t="s">
        <v>151</v>
      </c>
      <c r="C136" s="79" t="s">
        <v>221</v>
      </c>
      <c r="D136" s="80">
        <v>47846</v>
      </c>
      <c r="E136" s="81">
        <v>46861</v>
      </c>
      <c r="F136" s="81">
        <v>47861</v>
      </c>
      <c r="G136" s="81">
        <v>47214</v>
      </c>
      <c r="H136" s="81">
        <v>47705</v>
      </c>
      <c r="I136" s="81">
        <v>49237</v>
      </c>
      <c r="J136" s="81">
        <v>48442</v>
      </c>
      <c r="K136" s="81">
        <v>49145</v>
      </c>
      <c r="L136" s="81">
        <v>48625</v>
      </c>
      <c r="M136" s="81">
        <v>48565</v>
      </c>
      <c r="N136" s="81">
        <v>48168</v>
      </c>
      <c r="O136" s="82">
        <v>49089</v>
      </c>
      <c r="P136" s="80">
        <v>49954</v>
      </c>
      <c r="Q136" s="81">
        <v>49599</v>
      </c>
      <c r="R136" s="83">
        <v>49815</v>
      </c>
      <c r="S136" s="81">
        <v>49592</v>
      </c>
      <c r="T136" s="81">
        <v>50869</v>
      </c>
      <c r="U136" s="81">
        <v>50958</v>
      </c>
      <c r="V136" s="81">
        <v>51375</v>
      </c>
      <c r="W136" s="81">
        <v>51033</v>
      </c>
      <c r="X136" s="81">
        <v>50853</v>
      </c>
      <c r="Y136" s="81">
        <v>51147</v>
      </c>
      <c r="Z136" s="81">
        <v>51657</v>
      </c>
      <c r="AA136" s="82">
        <v>50958</v>
      </c>
      <c r="AB136" s="80">
        <v>51053</v>
      </c>
      <c r="AC136" s="81">
        <v>52906</v>
      </c>
      <c r="AD136" s="81">
        <v>53360</v>
      </c>
      <c r="AE136" s="81">
        <v>53205</v>
      </c>
      <c r="AF136" s="81">
        <v>52036</v>
      </c>
      <c r="AG136" s="81">
        <v>50250</v>
      </c>
      <c r="AH136" s="81">
        <v>50193</v>
      </c>
      <c r="AI136" s="81">
        <v>49136</v>
      </c>
      <c r="AJ136" s="81">
        <v>48327</v>
      </c>
      <c r="AK136" s="81">
        <v>48653</v>
      </c>
      <c r="AL136" s="81">
        <v>48551</v>
      </c>
      <c r="AM136" s="82">
        <v>49367</v>
      </c>
      <c r="AN136" s="80">
        <v>48706</v>
      </c>
      <c r="AO136" s="81">
        <v>48102</v>
      </c>
      <c r="AP136" s="81">
        <v>47819</v>
      </c>
      <c r="AQ136" s="81">
        <v>48017</v>
      </c>
      <c r="AR136" s="81">
        <v>49431</v>
      </c>
      <c r="AS136" s="81">
        <v>49465</v>
      </c>
      <c r="AT136" s="81">
        <v>49117</v>
      </c>
      <c r="AU136" s="81">
        <v>49335</v>
      </c>
      <c r="AV136" s="81">
        <v>48432</v>
      </c>
      <c r="AW136" s="81">
        <v>48382</v>
      </c>
      <c r="AX136" s="81">
        <v>48323</v>
      </c>
      <c r="AY136" s="82">
        <v>48371</v>
      </c>
      <c r="AZ136" s="80">
        <v>48677</v>
      </c>
      <c r="BA136" s="81">
        <v>49856</v>
      </c>
      <c r="BB136" s="81">
        <v>48828</v>
      </c>
      <c r="BC136" s="81">
        <v>48696</v>
      </c>
      <c r="BD136" s="81">
        <v>48359</v>
      </c>
      <c r="BE136" s="81">
        <v>47894</v>
      </c>
      <c r="BF136" s="81">
        <v>47600</v>
      </c>
      <c r="BG136" s="81">
        <v>46506</v>
      </c>
      <c r="BH136" s="81">
        <v>47355</v>
      </c>
      <c r="BI136" s="81">
        <v>46544</v>
      </c>
      <c r="BJ136" s="81">
        <v>47448</v>
      </c>
      <c r="BK136" s="84">
        <v>47960</v>
      </c>
      <c r="BL136" s="80">
        <v>47889</v>
      </c>
      <c r="BM136" s="231">
        <v>48551</v>
      </c>
      <c r="BN136" s="231">
        <v>48072</v>
      </c>
      <c r="BO136" s="231">
        <v>48273</v>
      </c>
      <c r="BP136" s="231">
        <v>48300</v>
      </c>
      <c r="BQ136" s="231">
        <v>47812</v>
      </c>
      <c r="BR136" s="231">
        <v>47060</v>
      </c>
      <c r="BS136" s="231">
        <v>46214</v>
      </c>
      <c r="BT136" s="231">
        <v>46184</v>
      </c>
      <c r="BU136" s="231">
        <v>45947</v>
      </c>
      <c r="BV136" s="231">
        <v>45730</v>
      </c>
      <c r="BW136" s="84">
        <v>46062</v>
      </c>
      <c r="BX136" s="80">
        <v>45529</v>
      </c>
      <c r="BY136" s="231">
        <v>45257</v>
      </c>
      <c r="BZ136" s="231">
        <v>44192</v>
      </c>
      <c r="CA136" s="231">
        <v>43380</v>
      </c>
      <c r="CB136" s="231">
        <v>42766</v>
      </c>
      <c r="CC136" s="231">
        <v>41770</v>
      </c>
      <c r="CD136" s="231">
        <v>41796</v>
      </c>
      <c r="CE136" s="231">
        <v>41535</v>
      </c>
      <c r="CF136" s="231">
        <v>41281</v>
      </c>
      <c r="CG136" s="81">
        <v>40770</v>
      </c>
      <c r="CH136" s="81">
        <v>40976</v>
      </c>
      <c r="CI136" s="82">
        <v>40548</v>
      </c>
      <c r="CJ136" s="82">
        <v>40187</v>
      </c>
      <c r="CK136" s="82">
        <v>40005</v>
      </c>
      <c r="CL136" s="82">
        <v>39569</v>
      </c>
      <c r="CM136" s="82">
        <v>39368</v>
      </c>
      <c r="CN136" s="82">
        <v>39279</v>
      </c>
      <c r="CO136" s="82">
        <v>39548</v>
      </c>
      <c r="CP136" s="82">
        <v>39791</v>
      </c>
      <c r="CQ136" s="82">
        <v>40324</v>
      </c>
      <c r="CR136" s="82">
        <v>40345</v>
      </c>
      <c r="CS136" s="82">
        <v>40640</v>
      </c>
      <c r="CT136" s="82">
        <v>40619</v>
      </c>
      <c r="CU136" s="82">
        <f>'1.COBERTURA  DANE'!D136</f>
        <v>40803</v>
      </c>
      <c r="CV136" s="195">
        <f t="shared" si="20"/>
        <v>184</v>
      </c>
      <c r="CW136" s="162">
        <f t="shared" si="21"/>
        <v>0.45298998005859331</v>
      </c>
      <c r="CX136" s="195">
        <f t="shared" si="18"/>
        <v>255</v>
      </c>
      <c r="CY136" s="162">
        <f t="shared" si="19"/>
        <v>0.62888428529150631</v>
      </c>
    </row>
    <row r="137" spans="1:103" ht="15" customHeight="1" outlineLevel="2">
      <c r="A137" s="87">
        <v>380</v>
      </c>
      <c r="B137" s="78" t="s">
        <v>151</v>
      </c>
      <c r="C137" s="79" t="s">
        <v>47</v>
      </c>
      <c r="D137" s="80">
        <v>13101</v>
      </c>
      <c r="E137" s="81">
        <v>13053</v>
      </c>
      <c r="F137" s="81">
        <v>12954</v>
      </c>
      <c r="G137" s="81">
        <v>12890</v>
      </c>
      <c r="H137" s="81">
        <v>12927</v>
      </c>
      <c r="I137" s="81">
        <v>13084</v>
      </c>
      <c r="J137" s="81">
        <v>12392</v>
      </c>
      <c r="K137" s="81">
        <v>12976</v>
      </c>
      <c r="L137" s="81">
        <v>12048</v>
      </c>
      <c r="M137" s="81">
        <v>11966</v>
      </c>
      <c r="N137" s="81">
        <v>11831</v>
      </c>
      <c r="O137" s="82">
        <v>11880</v>
      </c>
      <c r="P137" s="80">
        <v>11789</v>
      </c>
      <c r="Q137" s="81">
        <v>11691</v>
      </c>
      <c r="R137" s="83">
        <v>11664</v>
      </c>
      <c r="S137" s="81">
        <v>11621</v>
      </c>
      <c r="T137" s="81">
        <v>11530</v>
      </c>
      <c r="U137" s="81">
        <v>11474</v>
      </c>
      <c r="V137" s="81">
        <v>11428</v>
      </c>
      <c r="W137" s="81">
        <v>11413</v>
      </c>
      <c r="X137" s="81">
        <v>11504</v>
      </c>
      <c r="Y137" s="81">
        <v>11668</v>
      </c>
      <c r="Z137" s="81">
        <v>11589</v>
      </c>
      <c r="AA137" s="82">
        <v>11337</v>
      </c>
      <c r="AB137" s="80">
        <v>11340</v>
      </c>
      <c r="AC137" s="81">
        <v>11612</v>
      </c>
      <c r="AD137" s="81">
        <v>11616</v>
      </c>
      <c r="AE137" s="81">
        <v>11462</v>
      </c>
      <c r="AF137" s="81">
        <v>11555</v>
      </c>
      <c r="AG137" s="81">
        <v>11345</v>
      </c>
      <c r="AH137" s="81">
        <v>11193</v>
      </c>
      <c r="AI137" s="81">
        <v>11035</v>
      </c>
      <c r="AJ137" s="81">
        <v>10896</v>
      </c>
      <c r="AK137" s="81">
        <v>11068</v>
      </c>
      <c r="AL137" s="81">
        <v>10970</v>
      </c>
      <c r="AM137" s="82">
        <v>10931</v>
      </c>
      <c r="AN137" s="80">
        <v>10808</v>
      </c>
      <c r="AO137" s="81">
        <v>10803</v>
      </c>
      <c r="AP137" s="81">
        <v>11038</v>
      </c>
      <c r="AQ137" s="81">
        <v>10785</v>
      </c>
      <c r="AR137" s="81">
        <v>11057</v>
      </c>
      <c r="AS137" s="81">
        <v>11069</v>
      </c>
      <c r="AT137" s="81">
        <v>10949</v>
      </c>
      <c r="AU137" s="81">
        <v>10972</v>
      </c>
      <c r="AV137" s="81">
        <v>10765</v>
      </c>
      <c r="AW137" s="81">
        <v>10772</v>
      </c>
      <c r="AX137" s="81">
        <v>10658</v>
      </c>
      <c r="AY137" s="82">
        <v>10652</v>
      </c>
      <c r="AZ137" s="80">
        <v>10681</v>
      </c>
      <c r="BA137" s="81">
        <v>10989</v>
      </c>
      <c r="BB137" s="81">
        <v>10775</v>
      </c>
      <c r="BC137" s="81">
        <v>10746</v>
      </c>
      <c r="BD137" s="81">
        <v>10622</v>
      </c>
      <c r="BE137" s="81">
        <v>10499</v>
      </c>
      <c r="BF137" s="81">
        <v>10406</v>
      </c>
      <c r="BG137" s="81">
        <v>10158</v>
      </c>
      <c r="BH137" s="81">
        <v>10206</v>
      </c>
      <c r="BI137" s="81">
        <v>9988</v>
      </c>
      <c r="BJ137" s="81">
        <v>10013</v>
      </c>
      <c r="BK137" s="84">
        <v>10074</v>
      </c>
      <c r="BL137" s="80">
        <v>10122</v>
      </c>
      <c r="BM137" s="231">
        <v>10219</v>
      </c>
      <c r="BN137" s="231">
        <v>10231</v>
      </c>
      <c r="BO137" s="231">
        <v>10207</v>
      </c>
      <c r="BP137" s="231">
        <v>10237</v>
      </c>
      <c r="BQ137" s="231">
        <v>10231</v>
      </c>
      <c r="BR137" s="231">
        <v>9920</v>
      </c>
      <c r="BS137" s="231">
        <v>9826</v>
      </c>
      <c r="BT137" s="231">
        <v>9759</v>
      </c>
      <c r="BU137" s="231">
        <v>9619</v>
      </c>
      <c r="BV137" s="231">
        <v>9542</v>
      </c>
      <c r="BW137" s="84">
        <v>9606</v>
      </c>
      <c r="BX137" s="80">
        <v>9685</v>
      </c>
      <c r="BY137" s="231">
        <v>9673</v>
      </c>
      <c r="BZ137" s="231">
        <v>9447</v>
      </c>
      <c r="CA137" s="231">
        <v>9233</v>
      </c>
      <c r="CB137" s="231">
        <v>9113</v>
      </c>
      <c r="CC137" s="231">
        <v>8967</v>
      </c>
      <c r="CD137" s="231">
        <v>8870</v>
      </c>
      <c r="CE137" s="231">
        <v>8888</v>
      </c>
      <c r="CF137" s="231">
        <v>8787</v>
      </c>
      <c r="CG137" s="81">
        <v>8684</v>
      </c>
      <c r="CH137" s="81">
        <v>8643</v>
      </c>
      <c r="CI137" s="82">
        <v>8627</v>
      </c>
      <c r="CJ137" s="82">
        <v>8575</v>
      </c>
      <c r="CK137" s="82">
        <v>8593</v>
      </c>
      <c r="CL137" s="82">
        <v>8553</v>
      </c>
      <c r="CM137" s="82">
        <v>8522</v>
      </c>
      <c r="CN137" s="82">
        <v>8551</v>
      </c>
      <c r="CO137" s="82">
        <v>8706</v>
      </c>
      <c r="CP137" s="82">
        <v>8799</v>
      </c>
      <c r="CQ137" s="82">
        <v>8821</v>
      </c>
      <c r="CR137" s="82">
        <v>8832</v>
      </c>
      <c r="CS137" s="82">
        <v>8857</v>
      </c>
      <c r="CT137" s="82">
        <v>8989</v>
      </c>
      <c r="CU137" s="82">
        <f>'1.COBERTURA  DANE'!D137</f>
        <v>9089</v>
      </c>
      <c r="CV137" s="195">
        <f t="shared" si="20"/>
        <v>100</v>
      </c>
      <c r="CW137" s="162">
        <f t="shared" si="21"/>
        <v>1.112470797641562</v>
      </c>
      <c r="CX137" s="195">
        <f t="shared" si="18"/>
        <v>462</v>
      </c>
      <c r="CY137" s="162">
        <f t="shared" si="19"/>
        <v>5.3552799350875162</v>
      </c>
    </row>
    <row r="138" spans="1:103" ht="15" customHeight="1" outlineLevel="2" thickBot="1">
      <c r="A138" s="87">
        <v>631</v>
      </c>
      <c r="B138" s="78" t="s">
        <v>151</v>
      </c>
      <c r="C138" s="79" t="s">
        <v>91</v>
      </c>
      <c r="D138" s="188">
        <v>4992</v>
      </c>
      <c r="E138" s="189">
        <v>5002</v>
      </c>
      <c r="F138" s="189">
        <v>4984</v>
      </c>
      <c r="G138" s="189">
        <v>5017</v>
      </c>
      <c r="H138" s="189">
        <v>5008</v>
      </c>
      <c r="I138" s="189">
        <v>4998</v>
      </c>
      <c r="J138" s="189">
        <v>4905</v>
      </c>
      <c r="K138" s="189">
        <v>4997</v>
      </c>
      <c r="L138" s="189">
        <v>4945</v>
      </c>
      <c r="M138" s="189">
        <v>4926</v>
      </c>
      <c r="N138" s="189">
        <v>4739</v>
      </c>
      <c r="O138" s="190">
        <v>4765</v>
      </c>
      <c r="P138" s="188">
        <v>4798</v>
      </c>
      <c r="Q138" s="189">
        <v>4773</v>
      </c>
      <c r="R138" s="194">
        <v>4746</v>
      </c>
      <c r="S138" s="189">
        <v>4840</v>
      </c>
      <c r="T138" s="189">
        <v>4864</v>
      </c>
      <c r="U138" s="189">
        <v>4929</v>
      </c>
      <c r="V138" s="189">
        <v>5062</v>
      </c>
      <c r="W138" s="189">
        <v>5038</v>
      </c>
      <c r="X138" s="189">
        <v>5030</v>
      </c>
      <c r="Y138" s="189">
        <v>5083</v>
      </c>
      <c r="Z138" s="189">
        <v>5068</v>
      </c>
      <c r="AA138" s="190">
        <v>4963</v>
      </c>
      <c r="AB138" s="188">
        <v>4977</v>
      </c>
      <c r="AC138" s="189">
        <v>5082</v>
      </c>
      <c r="AD138" s="189">
        <v>5035</v>
      </c>
      <c r="AE138" s="189">
        <v>5000</v>
      </c>
      <c r="AF138" s="189">
        <v>4979</v>
      </c>
      <c r="AG138" s="189">
        <v>4837</v>
      </c>
      <c r="AH138" s="189">
        <v>4803</v>
      </c>
      <c r="AI138" s="189">
        <v>4732</v>
      </c>
      <c r="AJ138" s="189">
        <v>4705</v>
      </c>
      <c r="AK138" s="189">
        <v>4816</v>
      </c>
      <c r="AL138" s="189">
        <v>4799</v>
      </c>
      <c r="AM138" s="190">
        <v>4866</v>
      </c>
      <c r="AN138" s="188">
        <v>4816</v>
      </c>
      <c r="AO138" s="189">
        <v>4759</v>
      </c>
      <c r="AP138" s="189">
        <v>4765</v>
      </c>
      <c r="AQ138" s="189">
        <v>4730</v>
      </c>
      <c r="AR138" s="189">
        <v>5024</v>
      </c>
      <c r="AS138" s="189">
        <v>5029</v>
      </c>
      <c r="AT138" s="189">
        <v>5038</v>
      </c>
      <c r="AU138" s="189">
        <v>5091</v>
      </c>
      <c r="AV138" s="189">
        <v>5034</v>
      </c>
      <c r="AW138" s="189">
        <v>5060</v>
      </c>
      <c r="AX138" s="189">
        <v>5042</v>
      </c>
      <c r="AY138" s="190">
        <v>5053</v>
      </c>
      <c r="AZ138" s="188">
        <v>5066</v>
      </c>
      <c r="BA138" s="189">
        <v>5242</v>
      </c>
      <c r="BB138" s="189">
        <v>5147</v>
      </c>
      <c r="BC138" s="189">
        <v>5146</v>
      </c>
      <c r="BD138" s="189">
        <v>5116</v>
      </c>
      <c r="BE138" s="189">
        <v>5114</v>
      </c>
      <c r="BF138" s="189">
        <v>5110</v>
      </c>
      <c r="BG138" s="189">
        <v>5001</v>
      </c>
      <c r="BH138" s="189">
        <v>5124</v>
      </c>
      <c r="BI138" s="189">
        <v>5025</v>
      </c>
      <c r="BJ138" s="189">
        <v>5004</v>
      </c>
      <c r="BK138" s="197">
        <v>5057</v>
      </c>
      <c r="BL138" s="188">
        <v>5016</v>
      </c>
      <c r="BM138" s="232">
        <v>5074</v>
      </c>
      <c r="BN138" s="232">
        <v>5131</v>
      </c>
      <c r="BO138" s="232">
        <v>5140</v>
      </c>
      <c r="BP138" s="232">
        <v>5136</v>
      </c>
      <c r="BQ138" s="232">
        <v>5134</v>
      </c>
      <c r="BR138" s="232">
        <v>5027</v>
      </c>
      <c r="BS138" s="232">
        <v>5015</v>
      </c>
      <c r="BT138" s="232">
        <v>5028</v>
      </c>
      <c r="BU138" s="232">
        <v>5045</v>
      </c>
      <c r="BV138" s="232">
        <v>5069</v>
      </c>
      <c r="BW138" s="197">
        <v>5149</v>
      </c>
      <c r="BX138" s="188">
        <v>5198</v>
      </c>
      <c r="BY138" s="232">
        <v>5148</v>
      </c>
      <c r="BZ138" s="232">
        <v>5049</v>
      </c>
      <c r="CA138" s="232">
        <v>4973</v>
      </c>
      <c r="CB138" s="232">
        <v>4909</v>
      </c>
      <c r="CC138" s="232">
        <v>4817</v>
      </c>
      <c r="CD138" s="232">
        <v>4772</v>
      </c>
      <c r="CE138" s="232">
        <v>4755</v>
      </c>
      <c r="CF138" s="232">
        <v>4715</v>
      </c>
      <c r="CG138" s="189">
        <v>4910</v>
      </c>
      <c r="CH138" s="189">
        <v>4934</v>
      </c>
      <c r="CI138" s="190">
        <v>4920</v>
      </c>
      <c r="CJ138" s="190">
        <v>5021</v>
      </c>
      <c r="CK138" s="190">
        <v>5078</v>
      </c>
      <c r="CL138" s="190">
        <v>5046</v>
      </c>
      <c r="CM138" s="190">
        <v>4998</v>
      </c>
      <c r="CN138" s="190">
        <v>4997</v>
      </c>
      <c r="CO138" s="190">
        <v>5061</v>
      </c>
      <c r="CP138" s="190">
        <v>5156</v>
      </c>
      <c r="CQ138" s="190">
        <v>5228</v>
      </c>
      <c r="CR138" s="190">
        <v>5235</v>
      </c>
      <c r="CS138" s="190">
        <v>5337</v>
      </c>
      <c r="CT138" s="190">
        <v>5432</v>
      </c>
      <c r="CU138" s="190">
        <f>'1.COBERTURA  DANE'!D138</f>
        <v>5519</v>
      </c>
      <c r="CV138" s="195">
        <f t="shared" si="20"/>
        <v>87</v>
      </c>
      <c r="CW138" s="162">
        <f t="shared" si="21"/>
        <v>1.6016200294550809</v>
      </c>
      <c r="CX138" s="195">
        <f t="shared" si="18"/>
        <v>599</v>
      </c>
      <c r="CY138" s="162">
        <f t="shared" si="19"/>
        <v>12.174796747967481</v>
      </c>
    </row>
    <row r="140" spans="1:103">
      <c r="C140" s="457" t="s">
        <v>910</v>
      </c>
      <c r="D140" s="623" t="str">
        <f>'1.COBERTURA  DANE'!B140</f>
        <v>SISPRO-BODEGA DE DATOS NOVIEMBRE 2017</v>
      </c>
      <c r="E140" s="624"/>
      <c r="F140" s="624"/>
    </row>
    <row r="141" spans="1:103">
      <c r="C141" s="459"/>
      <c r="D141" s="623" t="s">
        <v>1063</v>
      </c>
      <c r="E141" s="624"/>
      <c r="F141" s="624"/>
    </row>
    <row r="142" spans="1:103">
      <c r="C142" s="460" t="s">
        <v>1079</v>
      </c>
      <c r="D142" s="607" t="s">
        <v>1078</v>
      </c>
      <c r="E142" s="608"/>
      <c r="F142" s="608"/>
    </row>
  </sheetData>
  <autoFilter ref="CV2:CY138"/>
  <sortState ref="A21:AG30">
    <sortCondition ref="A130:A139"/>
  </sortState>
  <mergeCells count="22">
    <mergeCell ref="CJ2:CU2"/>
    <mergeCell ref="AB2:AM2"/>
    <mergeCell ref="AN2:AY2"/>
    <mergeCell ref="AZ2:BK2"/>
    <mergeCell ref="BL2:BW2"/>
    <mergeCell ref="BX2:CI2"/>
    <mergeCell ref="D140:F140"/>
    <mergeCell ref="D141:F141"/>
    <mergeCell ref="D142:F142"/>
    <mergeCell ref="A2:A3"/>
    <mergeCell ref="P2:AA2"/>
    <mergeCell ref="C2:C3"/>
    <mergeCell ref="D2:O2"/>
    <mergeCell ref="B2:B3"/>
    <mergeCell ref="CZ5:DA5"/>
    <mergeCell ref="CX1:CY1"/>
    <mergeCell ref="CV1:CW1"/>
    <mergeCell ref="CX2:CX3"/>
    <mergeCell ref="CY2:CY3"/>
    <mergeCell ref="CZ1:DA1"/>
    <mergeCell ref="CW2:CW3"/>
    <mergeCell ref="CV2:CV3"/>
  </mergeCells>
  <conditionalFormatting sqref="CW4:CW138">
    <cfRule type="iconSet" priority="30">
      <iconSet iconSet="3Symbols2">
        <cfvo type="percent" val="0"/>
        <cfvo type="num" val="0.1"/>
        <cfvo type="num" val="0.5"/>
      </iconSet>
    </cfRule>
  </conditionalFormatting>
  <conditionalFormatting sqref="CX4:CX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CY4:CY138">
    <cfRule type="iconSet" priority="34">
      <iconSet iconSet="3Symbols2">
        <cfvo type="percent" val="0"/>
        <cfvo type="num" val="0.1"/>
        <cfvo type="num" val="0.5"/>
      </iconSet>
    </cfRule>
  </conditionalFormatting>
  <conditionalFormatting sqref="CV4:CV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DF142"/>
  <sheetViews>
    <sheetView zoomScale="90" zoomScaleNormal="90" workbookViewId="0">
      <pane xSplit="3" ySplit="4" topLeftCell="BX5" activePane="bottomRight" state="frozen"/>
      <selection pane="topRight" activeCell="D1" sqref="D1"/>
      <selection pane="bottomLeft" activeCell="A5" sqref="A5"/>
      <selection pane="bottomRight" activeCell="CG8" sqref="CG8"/>
    </sheetView>
  </sheetViews>
  <sheetFormatPr baseColWidth="10" defaultRowHeight="12.75" outlineLevelRow="2"/>
  <cols>
    <col min="1" max="1" width="23.5703125" style="13" customWidth="1"/>
    <col min="2" max="2" width="25.28515625" style="13" customWidth="1"/>
    <col min="3" max="3" width="26" style="13" customWidth="1"/>
    <col min="4" max="4" width="11.7109375" style="244" customWidth="1"/>
    <col min="5" max="5" width="13.28515625" style="244" customWidth="1"/>
    <col min="6" max="6" width="13" style="244" customWidth="1"/>
    <col min="7" max="7" width="12.140625" style="244" customWidth="1"/>
    <col min="8" max="8" width="10.7109375" style="244" customWidth="1"/>
    <col min="9" max="9" width="11.5703125" style="244" customWidth="1"/>
    <col min="10" max="10" width="12.5703125" style="244" customWidth="1"/>
    <col min="11" max="22" width="11.42578125" style="244" customWidth="1"/>
    <col min="23" max="41" width="11.42578125" style="13" customWidth="1"/>
    <col min="42" max="42" width="11.42578125" style="175" customWidth="1"/>
    <col min="43" max="43" width="11.42578125" style="176" customWidth="1"/>
    <col min="44" max="44" width="11.42578125" style="178" customWidth="1"/>
    <col min="45" max="45" width="11.42578125" style="181" customWidth="1"/>
    <col min="46" max="46" width="13.5703125" style="13" customWidth="1"/>
    <col min="47" max="47" width="13.5703125" style="220" customWidth="1"/>
    <col min="48" max="48" width="13.5703125" style="227" customWidth="1"/>
    <col min="49" max="49" width="13.5703125" style="237" customWidth="1"/>
    <col min="50" max="50" width="13.5703125" style="242" customWidth="1"/>
    <col min="51" max="51" width="13.5703125" style="243" customWidth="1"/>
    <col min="52" max="57" width="13.5703125" style="244" customWidth="1"/>
    <col min="58" max="58" width="11.42578125" style="186" customWidth="1"/>
    <col min="59" max="61" width="9.85546875" style="244" bestFit="1" customWidth="1"/>
    <col min="62" max="69" width="9.85546875" style="244" customWidth="1"/>
    <col min="70" max="70" width="9.85546875" style="244" bestFit="1" customWidth="1"/>
    <col min="71" max="75" width="9.85546875" style="244" customWidth="1"/>
    <col min="76" max="76" width="9.85546875" style="244" bestFit="1" customWidth="1"/>
    <col min="77" max="78" width="9.85546875" style="244" customWidth="1"/>
    <col min="79" max="81" width="12.140625" style="244" customWidth="1"/>
    <col min="82" max="82" width="11.5703125" style="244" customWidth="1"/>
    <col min="83" max="83" width="17.28515625" style="13" customWidth="1"/>
    <col min="84" max="84" width="14.5703125" style="13" customWidth="1"/>
    <col min="85" max="85" width="17.28515625" style="244" customWidth="1"/>
    <col min="86" max="86" width="14.5703125" style="244" customWidth="1"/>
    <col min="87" max="87" width="17" style="13" customWidth="1"/>
    <col min="88" max="88" width="14.42578125" style="13" customWidth="1"/>
    <col min="89" max="100" width="11.42578125" style="13"/>
    <col min="101" max="101" width="11.42578125" style="13" customWidth="1"/>
    <col min="102" max="110" width="0" style="13" hidden="1" customWidth="1"/>
    <col min="111" max="308" width="11.42578125" style="13"/>
    <col min="309" max="309" width="21.42578125" style="13" customWidth="1"/>
    <col min="310" max="318" width="11.42578125" style="13" customWidth="1"/>
    <col min="319" max="319" width="15.5703125" style="13" customWidth="1"/>
    <col min="320" max="320" width="13.42578125" style="13" customWidth="1"/>
    <col min="321" max="324" width="11.42578125" style="13"/>
    <col min="325" max="325" width="14.7109375" style="13" customWidth="1"/>
    <col min="326" max="564" width="11.42578125" style="13"/>
    <col min="565" max="565" width="21.42578125" style="13" customWidth="1"/>
    <col min="566" max="574" width="11.42578125" style="13" customWidth="1"/>
    <col min="575" max="575" width="15.5703125" style="13" customWidth="1"/>
    <col min="576" max="576" width="13.42578125" style="13" customWidth="1"/>
    <col min="577" max="580" width="11.42578125" style="13"/>
    <col min="581" max="581" width="14.7109375" style="13" customWidth="1"/>
    <col min="582" max="820" width="11.42578125" style="13"/>
    <col min="821" max="821" width="21.42578125" style="13" customWidth="1"/>
    <col min="822" max="830" width="11.42578125" style="13" customWidth="1"/>
    <col min="831" max="831" width="15.5703125" style="13" customWidth="1"/>
    <col min="832" max="832" width="13.42578125" style="13" customWidth="1"/>
    <col min="833" max="836" width="11.42578125" style="13"/>
    <col min="837" max="837" width="14.7109375" style="13" customWidth="1"/>
    <col min="838" max="1076" width="11.42578125" style="13"/>
    <col min="1077" max="1077" width="21.42578125" style="13" customWidth="1"/>
    <col min="1078" max="1086" width="11.42578125" style="13" customWidth="1"/>
    <col min="1087" max="1087" width="15.5703125" style="13" customWidth="1"/>
    <col min="1088" max="1088" width="13.42578125" style="13" customWidth="1"/>
    <col min="1089" max="1092" width="11.42578125" style="13"/>
    <col min="1093" max="1093" width="14.7109375" style="13" customWidth="1"/>
    <col min="1094" max="1332" width="11.42578125" style="13"/>
    <col min="1333" max="1333" width="21.42578125" style="13" customWidth="1"/>
    <col min="1334" max="1342" width="11.42578125" style="13" customWidth="1"/>
    <col min="1343" max="1343" width="15.5703125" style="13" customWidth="1"/>
    <col min="1344" max="1344" width="13.42578125" style="13" customWidth="1"/>
    <col min="1345" max="1348" width="11.42578125" style="13"/>
    <col min="1349" max="1349" width="14.7109375" style="13" customWidth="1"/>
    <col min="1350" max="1588" width="11.42578125" style="13"/>
    <col min="1589" max="1589" width="21.42578125" style="13" customWidth="1"/>
    <col min="1590" max="1598" width="11.42578125" style="13" customWidth="1"/>
    <col min="1599" max="1599" width="15.5703125" style="13" customWidth="1"/>
    <col min="1600" max="1600" width="13.42578125" style="13" customWidth="1"/>
    <col min="1601" max="1604" width="11.42578125" style="13"/>
    <col min="1605" max="1605" width="14.7109375" style="13" customWidth="1"/>
    <col min="1606" max="1844" width="11.42578125" style="13"/>
    <col min="1845" max="1845" width="21.42578125" style="13" customWidth="1"/>
    <col min="1846" max="1854" width="11.42578125" style="13" customWidth="1"/>
    <col min="1855" max="1855" width="15.5703125" style="13" customWidth="1"/>
    <col min="1856" max="1856" width="13.42578125" style="13" customWidth="1"/>
    <col min="1857" max="1860" width="11.42578125" style="13"/>
    <col min="1861" max="1861" width="14.7109375" style="13" customWidth="1"/>
    <col min="1862" max="2100" width="11.42578125" style="13"/>
    <col min="2101" max="2101" width="21.42578125" style="13" customWidth="1"/>
    <col min="2102" max="2110" width="11.42578125" style="13" customWidth="1"/>
    <col min="2111" max="2111" width="15.5703125" style="13" customWidth="1"/>
    <col min="2112" max="2112" width="13.42578125" style="13" customWidth="1"/>
    <col min="2113" max="2116" width="11.42578125" style="13"/>
    <col min="2117" max="2117" width="14.7109375" style="13" customWidth="1"/>
    <col min="2118" max="2356" width="11.42578125" style="13"/>
    <col min="2357" max="2357" width="21.42578125" style="13" customWidth="1"/>
    <col min="2358" max="2366" width="11.42578125" style="13" customWidth="1"/>
    <col min="2367" max="2367" width="15.5703125" style="13" customWidth="1"/>
    <col min="2368" max="2368" width="13.42578125" style="13" customWidth="1"/>
    <col min="2369" max="2372" width="11.42578125" style="13"/>
    <col min="2373" max="2373" width="14.7109375" style="13" customWidth="1"/>
    <col min="2374" max="2612" width="11.42578125" style="13"/>
    <col min="2613" max="2613" width="21.42578125" style="13" customWidth="1"/>
    <col min="2614" max="2622" width="11.42578125" style="13" customWidth="1"/>
    <col min="2623" max="2623" width="15.5703125" style="13" customWidth="1"/>
    <col min="2624" max="2624" width="13.42578125" style="13" customWidth="1"/>
    <col min="2625" max="2628" width="11.42578125" style="13"/>
    <col min="2629" max="2629" width="14.7109375" style="13" customWidth="1"/>
    <col min="2630" max="2868" width="11.42578125" style="13"/>
    <col min="2869" max="2869" width="21.42578125" style="13" customWidth="1"/>
    <col min="2870" max="2878" width="11.42578125" style="13" customWidth="1"/>
    <col min="2879" max="2879" width="15.5703125" style="13" customWidth="1"/>
    <col min="2880" max="2880" width="13.42578125" style="13" customWidth="1"/>
    <col min="2881" max="2884" width="11.42578125" style="13"/>
    <col min="2885" max="2885" width="14.7109375" style="13" customWidth="1"/>
    <col min="2886" max="3124" width="11.42578125" style="13"/>
    <col min="3125" max="3125" width="21.42578125" style="13" customWidth="1"/>
    <col min="3126" max="3134" width="11.42578125" style="13" customWidth="1"/>
    <col min="3135" max="3135" width="15.5703125" style="13" customWidth="1"/>
    <col min="3136" max="3136" width="13.42578125" style="13" customWidth="1"/>
    <col min="3137" max="3140" width="11.42578125" style="13"/>
    <col min="3141" max="3141" width="14.7109375" style="13" customWidth="1"/>
    <col min="3142" max="3380" width="11.42578125" style="13"/>
    <col min="3381" max="3381" width="21.42578125" style="13" customWidth="1"/>
    <col min="3382" max="3390" width="11.42578125" style="13" customWidth="1"/>
    <col min="3391" max="3391" width="15.5703125" style="13" customWidth="1"/>
    <col min="3392" max="3392" width="13.42578125" style="13" customWidth="1"/>
    <col min="3393" max="3396" width="11.42578125" style="13"/>
    <col min="3397" max="3397" width="14.7109375" style="13" customWidth="1"/>
    <col min="3398" max="3636" width="11.42578125" style="13"/>
    <col min="3637" max="3637" width="21.42578125" style="13" customWidth="1"/>
    <col min="3638" max="3646" width="11.42578125" style="13" customWidth="1"/>
    <col min="3647" max="3647" width="15.5703125" style="13" customWidth="1"/>
    <col min="3648" max="3648" width="13.42578125" style="13" customWidth="1"/>
    <col min="3649" max="3652" width="11.42578125" style="13"/>
    <col min="3653" max="3653" width="14.7109375" style="13" customWidth="1"/>
    <col min="3654" max="3892" width="11.42578125" style="13"/>
    <col min="3893" max="3893" width="21.42578125" style="13" customWidth="1"/>
    <col min="3894" max="3902" width="11.42578125" style="13" customWidth="1"/>
    <col min="3903" max="3903" width="15.5703125" style="13" customWidth="1"/>
    <col min="3904" max="3904" width="13.42578125" style="13" customWidth="1"/>
    <col min="3905" max="3908" width="11.42578125" style="13"/>
    <col min="3909" max="3909" width="14.7109375" style="13" customWidth="1"/>
    <col min="3910" max="4148" width="11.42578125" style="13"/>
    <col min="4149" max="4149" width="21.42578125" style="13" customWidth="1"/>
    <col min="4150" max="4158" width="11.42578125" style="13" customWidth="1"/>
    <col min="4159" max="4159" width="15.5703125" style="13" customWidth="1"/>
    <col min="4160" max="4160" width="13.42578125" style="13" customWidth="1"/>
    <col min="4161" max="4164" width="11.42578125" style="13"/>
    <col min="4165" max="4165" width="14.7109375" style="13" customWidth="1"/>
    <col min="4166" max="4404" width="11.42578125" style="13"/>
    <col min="4405" max="4405" width="21.42578125" style="13" customWidth="1"/>
    <col min="4406" max="4414" width="11.42578125" style="13" customWidth="1"/>
    <col min="4415" max="4415" width="15.5703125" style="13" customWidth="1"/>
    <col min="4416" max="4416" width="13.42578125" style="13" customWidth="1"/>
    <col min="4417" max="4420" width="11.42578125" style="13"/>
    <col min="4421" max="4421" width="14.7109375" style="13" customWidth="1"/>
    <col min="4422" max="4660" width="11.42578125" style="13"/>
    <col min="4661" max="4661" width="21.42578125" style="13" customWidth="1"/>
    <col min="4662" max="4670" width="11.42578125" style="13" customWidth="1"/>
    <col min="4671" max="4671" width="15.5703125" style="13" customWidth="1"/>
    <col min="4672" max="4672" width="13.42578125" style="13" customWidth="1"/>
    <col min="4673" max="4676" width="11.42578125" style="13"/>
    <col min="4677" max="4677" width="14.7109375" style="13" customWidth="1"/>
    <col min="4678" max="4916" width="11.42578125" style="13"/>
    <col min="4917" max="4917" width="21.42578125" style="13" customWidth="1"/>
    <col min="4918" max="4926" width="11.42578125" style="13" customWidth="1"/>
    <col min="4927" max="4927" width="15.5703125" style="13" customWidth="1"/>
    <col min="4928" max="4928" width="13.42578125" style="13" customWidth="1"/>
    <col min="4929" max="4932" width="11.42578125" style="13"/>
    <col min="4933" max="4933" width="14.7109375" style="13" customWidth="1"/>
    <col min="4934" max="5172" width="11.42578125" style="13"/>
    <col min="5173" max="5173" width="21.42578125" style="13" customWidth="1"/>
    <col min="5174" max="5182" width="11.42578125" style="13" customWidth="1"/>
    <col min="5183" max="5183" width="15.5703125" style="13" customWidth="1"/>
    <col min="5184" max="5184" width="13.42578125" style="13" customWidth="1"/>
    <col min="5185" max="5188" width="11.42578125" style="13"/>
    <col min="5189" max="5189" width="14.7109375" style="13" customWidth="1"/>
    <col min="5190" max="5428" width="11.42578125" style="13"/>
    <col min="5429" max="5429" width="21.42578125" style="13" customWidth="1"/>
    <col min="5430" max="5438" width="11.42578125" style="13" customWidth="1"/>
    <col min="5439" max="5439" width="15.5703125" style="13" customWidth="1"/>
    <col min="5440" max="5440" width="13.42578125" style="13" customWidth="1"/>
    <col min="5441" max="5444" width="11.42578125" style="13"/>
    <col min="5445" max="5445" width="14.7109375" style="13" customWidth="1"/>
    <col min="5446" max="5684" width="11.42578125" style="13"/>
    <col min="5685" max="5685" width="21.42578125" style="13" customWidth="1"/>
    <col min="5686" max="5694" width="11.42578125" style="13" customWidth="1"/>
    <col min="5695" max="5695" width="15.5703125" style="13" customWidth="1"/>
    <col min="5696" max="5696" width="13.42578125" style="13" customWidth="1"/>
    <col min="5697" max="5700" width="11.42578125" style="13"/>
    <col min="5701" max="5701" width="14.7109375" style="13" customWidth="1"/>
    <col min="5702" max="5940" width="11.42578125" style="13"/>
    <col min="5941" max="5941" width="21.42578125" style="13" customWidth="1"/>
    <col min="5942" max="5950" width="11.42578125" style="13" customWidth="1"/>
    <col min="5951" max="5951" width="15.5703125" style="13" customWidth="1"/>
    <col min="5952" max="5952" width="13.42578125" style="13" customWidth="1"/>
    <col min="5953" max="5956" width="11.42578125" style="13"/>
    <col min="5957" max="5957" width="14.7109375" style="13" customWidth="1"/>
    <col min="5958" max="6196" width="11.42578125" style="13"/>
    <col min="6197" max="6197" width="21.42578125" style="13" customWidth="1"/>
    <col min="6198" max="6206" width="11.42578125" style="13" customWidth="1"/>
    <col min="6207" max="6207" width="15.5703125" style="13" customWidth="1"/>
    <col min="6208" max="6208" width="13.42578125" style="13" customWidth="1"/>
    <col min="6209" max="6212" width="11.42578125" style="13"/>
    <col min="6213" max="6213" width="14.7109375" style="13" customWidth="1"/>
    <col min="6214" max="6452" width="11.42578125" style="13"/>
    <col min="6453" max="6453" width="21.42578125" style="13" customWidth="1"/>
    <col min="6454" max="6462" width="11.42578125" style="13" customWidth="1"/>
    <col min="6463" max="6463" width="15.5703125" style="13" customWidth="1"/>
    <col min="6464" max="6464" width="13.42578125" style="13" customWidth="1"/>
    <col min="6465" max="6468" width="11.42578125" style="13"/>
    <col min="6469" max="6469" width="14.7109375" style="13" customWidth="1"/>
    <col min="6470" max="6708" width="11.42578125" style="13"/>
    <col min="6709" max="6709" width="21.42578125" style="13" customWidth="1"/>
    <col min="6710" max="6718" width="11.42578125" style="13" customWidth="1"/>
    <col min="6719" max="6719" width="15.5703125" style="13" customWidth="1"/>
    <col min="6720" max="6720" width="13.42578125" style="13" customWidth="1"/>
    <col min="6721" max="6724" width="11.42578125" style="13"/>
    <col min="6725" max="6725" width="14.7109375" style="13" customWidth="1"/>
    <col min="6726" max="6964" width="11.42578125" style="13"/>
    <col min="6965" max="6965" width="21.42578125" style="13" customWidth="1"/>
    <col min="6966" max="6974" width="11.42578125" style="13" customWidth="1"/>
    <col min="6975" max="6975" width="15.5703125" style="13" customWidth="1"/>
    <col min="6976" max="6976" width="13.42578125" style="13" customWidth="1"/>
    <col min="6977" max="6980" width="11.42578125" style="13"/>
    <col min="6981" max="6981" width="14.7109375" style="13" customWidth="1"/>
    <col min="6982" max="7220" width="11.42578125" style="13"/>
    <col min="7221" max="7221" width="21.42578125" style="13" customWidth="1"/>
    <col min="7222" max="7230" width="11.42578125" style="13" customWidth="1"/>
    <col min="7231" max="7231" width="15.5703125" style="13" customWidth="1"/>
    <col min="7232" max="7232" width="13.42578125" style="13" customWidth="1"/>
    <col min="7233" max="7236" width="11.42578125" style="13"/>
    <col min="7237" max="7237" width="14.7109375" style="13" customWidth="1"/>
    <col min="7238" max="7476" width="11.42578125" style="13"/>
    <col min="7477" max="7477" width="21.42578125" style="13" customWidth="1"/>
    <col min="7478" max="7486" width="11.42578125" style="13" customWidth="1"/>
    <col min="7487" max="7487" width="15.5703125" style="13" customWidth="1"/>
    <col min="7488" max="7488" width="13.42578125" style="13" customWidth="1"/>
    <col min="7489" max="7492" width="11.42578125" style="13"/>
    <col min="7493" max="7493" width="14.7109375" style="13" customWidth="1"/>
    <col min="7494" max="7732" width="11.42578125" style="13"/>
    <col min="7733" max="7733" width="21.42578125" style="13" customWidth="1"/>
    <col min="7734" max="7742" width="11.42578125" style="13" customWidth="1"/>
    <col min="7743" max="7743" width="15.5703125" style="13" customWidth="1"/>
    <col min="7744" max="7744" width="13.42578125" style="13" customWidth="1"/>
    <col min="7745" max="7748" width="11.42578125" style="13"/>
    <col min="7749" max="7749" width="14.7109375" style="13" customWidth="1"/>
    <col min="7750" max="7988" width="11.42578125" style="13"/>
    <col min="7989" max="7989" width="21.42578125" style="13" customWidth="1"/>
    <col min="7990" max="7998" width="11.42578125" style="13" customWidth="1"/>
    <col min="7999" max="7999" width="15.5703125" style="13" customWidth="1"/>
    <col min="8000" max="8000" width="13.42578125" style="13" customWidth="1"/>
    <col min="8001" max="8004" width="11.42578125" style="13"/>
    <col min="8005" max="8005" width="14.7109375" style="13" customWidth="1"/>
    <col min="8006" max="8244" width="11.42578125" style="13"/>
    <col min="8245" max="8245" width="21.42578125" style="13" customWidth="1"/>
    <col min="8246" max="8254" width="11.42578125" style="13" customWidth="1"/>
    <col min="8255" max="8255" width="15.5703125" style="13" customWidth="1"/>
    <col min="8256" max="8256" width="13.42578125" style="13" customWidth="1"/>
    <col min="8257" max="8260" width="11.42578125" style="13"/>
    <col min="8261" max="8261" width="14.7109375" style="13" customWidth="1"/>
    <col min="8262" max="8500" width="11.42578125" style="13"/>
    <col min="8501" max="8501" width="21.42578125" style="13" customWidth="1"/>
    <col min="8502" max="8510" width="11.42578125" style="13" customWidth="1"/>
    <col min="8511" max="8511" width="15.5703125" style="13" customWidth="1"/>
    <col min="8512" max="8512" width="13.42578125" style="13" customWidth="1"/>
    <col min="8513" max="8516" width="11.42578125" style="13"/>
    <col min="8517" max="8517" width="14.7109375" style="13" customWidth="1"/>
    <col min="8518" max="8756" width="11.42578125" style="13"/>
    <col min="8757" max="8757" width="21.42578125" style="13" customWidth="1"/>
    <col min="8758" max="8766" width="11.42578125" style="13" customWidth="1"/>
    <col min="8767" max="8767" width="15.5703125" style="13" customWidth="1"/>
    <col min="8768" max="8768" width="13.42578125" style="13" customWidth="1"/>
    <col min="8769" max="8772" width="11.42578125" style="13"/>
    <col min="8773" max="8773" width="14.7109375" style="13" customWidth="1"/>
    <col min="8774" max="9012" width="11.42578125" style="13"/>
    <col min="9013" max="9013" width="21.42578125" style="13" customWidth="1"/>
    <col min="9014" max="9022" width="11.42578125" style="13" customWidth="1"/>
    <col min="9023" max="9023" width="15.5703125" style="13" customWidth="1"/>
    <col min="9024" max="9024" width="13.42578125" style="13" customWidth="1"/>
    <col min="9025" max="9028" width="11.42578125" style="13"/>
    <col min="9029" max="9029" width="14.7109375" style="13" customWidth="1"/>
    <col min="9030" max="9268" width="11.42578125" style="13"/>
    <col min="9269" max="9269" width="21.42578125" style="13" customWidth="1"/>
    <col min="9270" max="9278" width="11.42578125" style="13" customWidth="1"/>
    <col min="9279" max="9279" width="15.5703125" style="13" customWidth="1"/>
    <col min="9280" max="9280" width="13.42578125" style="13" customWidth="1"/>
    <col min="9281" max="9284" width="11.42578125" style="13"/>
    <col min="9285" max="9285" width="14.7109375" style="13" customWidth="1"/>
    <col min="9286" max="9524" width="11.42578125" style="13"/>
    <col min="9525" max="9525" width="21.42578125" style="13" customWidth="1"/>
    <col min="9526" max="9534" width="11.42578125" style="13" customWidth="1"/>
    <col min="9535" max="9535" width="15.5703125" style="13" customWidth="1"/>
    <col min="9536" max="9536" width="13.42578125" style="13" customWidth="1"/>
    <col min="9537" max="9540" width="11.42578125" style="13"/>
    <col min="9541" max="9541" width="14.7109375" style="13" customWidth="1"/>
    <col min="9542" max="9780" width="11.42578125" style="13"/>
    <col min="9781" max="9781" width="21.42578125" style="13" customWidth="1"/>
    <col min="9782" max="9790" width="11.42578125" style="13" customWidth="1"/>
    <col min="9791" max="9791" width="15.5703125" style="13" customWidth="1"/>
    <col min="9792" max="9792" width="13.42578125" style="13" customWidth="1"/>
    <col min="9793" max="9796" width="11.42578125" style="13"/>
    <col min="9797" max="9797" width="14.7109375" style="13" customWidth="1"/>
    <col min="9798" max="10036" width="11.42578125" style="13"/>
    <col min="10037" max="10037" width="21.42578125" style="13" customWidth="1"/>
    <col min="10038" max="10046" width="11.42578125" style="13" customWidth="1"/>
    <col min="10047" max="10047" width="15.5703125" style="13" customWidth="1"/>
    <col min="10048" max="10048" width="13.42578125" style="13" customWidth="1"/>
    <col min="10049" max="10052" width="11.42578125" style="13"/>
    <col min="10053" max="10053" width="14.7109375" style="13" customWidth="1"/>
    <col min="10054" max="10292" width="11.42578125" style="13"/>
    <col min="10293" max="10293" width="21.42578125" style="13" customWidth="1"/>
    <col min="10294" max="10302" width="11.42578125" style="13" customWidth="1"/>
    <col min="10303" max="10303" width="15.5703125" style="13" customWidth="1"/>
    <col min="10304" max="10304" width="13.42578125" style="13" customWidth="1"/>
    <col min="10305" max="10308" width="11.42578125" style="13"/>
    <col min="10309" max="10309" width="14.7109375" style="13" customWidth="1"/>
    <col min="10310" max="10548" width="11.42578125" style="13"/>
    <col min="10549" max="10549" width="21.42578125" style="13" customWidth="1"/>
    <col min="10550" max="10558" width="11.42578125" style="13" customWidth="1"/>
    <col min="10559" max="10559" width="15.5703125" style="13" customWidth="1"/>
    <col min="10560" max="10560" width="13.42578125" style="13" customWidth="1"/>
    <col min="10561" max="10564" width="11.42578125" style="13"/>
    <col min="10565" max="10565" width="14.7109375" style="13" customWidth="1"/>
    <col min="10566" max="10804" width="11.42578125" style="13"/>
    <col min="10805" max="10805" width="21.42578125" style="13" customWidth="1"/>
    <col min="10806" max="10814" width="11.42578125" style="13" customWidth="1"/>
    <col min="10815" max="10815" width="15.5703125" style="13" customWidth="1"/>
    <col min="10816" max="10816" width="13.42578125" style="13" customWidth="1"/>
    <col min="10817" max="10820" width="11.42578125" style="13"/>
    <col min="10821" max="10821" width="14.7109375" style="13" customWidth="1"/>
    <col min="10822" max="11060" width="11.42578125" style="13"/>
    <col min="11061" max="11061" width="21.42578125" style="13" customWidth="1"/>
    <col min="11062" max="11070" width="11.42578125" style="13" customWidth="1"/>
    <col min="11071" max="11071" width="15.5703125" style="13" customWidth="1"/>
    <col min="11072" max="11072" width="13.42578125" style="13" customWidth="1"/>
    <col min="11073" max="11076" width="11.42578125" style="13"/>
    <col min="11077" max="11077" width="14.7109375" style="13" customWidth="1"/>
    <col min="11078" max="11316" width="11.42578125" style="13"/>
    <col min="11317" max="11317" width="21.42578125" style="13" customWidth="1"/>
    <col min="11318" max="11326" width="11.42578125" style="13" customWidth="1"/>
    <col min="11327" max="11327" width="15.5703125" style="13" customWidth="1"/>
    <col min="11328" max="11328" width="13.42578125" style="13" customWidth="1"/>
    <col min="11329" max="11332" width="11.42578125" style="13"/>
    <col min="11333" max="11333" width="14.7109375" style="13" customWidth="1"/>
    <col min="11334" max="11572" width="11.42578125" style="13"/>
    <col min="11573" max="11573" width="21.42578125" style="13" customWidth="1"/>
    <col min="11574" max="11582" width="11.42578125" style="13" customWidth="1"/>
    <col min="11583" max="11583" width="15.5703125" style="13" customWidth="1"/>
    <col min="11584" max="11584" width="13.42578125" style="13" customWidth="1"/>
    <col min="11585" max="11588" width="11.42578125" style="13"/>
    <col min="11589" max="11589" width="14.7109375" style="13" customWidth="1"/>
    <col min="11590" max="11828" width="11.42578125" style="13"/>
    <col min="11829" max="11829" width="21.42578125" style="13" customWidth="1"/>
    <col min="11830" max="11838" width="11.42578125" style="13" customWidth="1"/>
    <col min="11839" max="11839" width="15.5703125" style="13" customWidth="1"/>
    <col min="11840" max="11840" width="13.42578125" style="13" customWidth="1"/>
    <col min="11841" max="11844" width="11.42578125" style="13"/>
    <col min="11845" max="11845" width="14.7109375" style="13" customWidth="1"/>
    <col min="11846" max="12084" width="11.42578125" style="13"/>
    <col min="12085" max="12085" width="21.42578125" style="13" customWidth="1"/>
    <col min="12086" max="12094" width="11.42578125" style="13" customWidth="1"/>
    <col min="12095" max="12095" width="15.5703125" style="13" customWidth="1"/>
    <col min="12096" max="12096" width="13.42578125" style="13" customWidth="1"/>
    <col min="12097" max="12100" width="11.42578125" style="13"/>
    <col min="12101" max="12101" width="14.7109375" style="13" customWidth="1"/>
    <col min="12102" max="12340" width="11.42578125" style="13"/>
    <col min="12341" max="12341" width="21.42578125" style="13" customWidth="1"/>
    <col min="12342" max="12350" width="11.42578125" style="13" customWidth="1"/>
    <col min="12351" max="12351" width="15.5703125" style="13" customWidth="1"/>
    <col min="12352" max="12352" width="13.42578125" style="13" customWidth="1"/>
    <col min="12353" max="12356" width="11.42578125" style="13"/>
    <col min="12357" max="12357" width="14.7109375" style="13" customWidth="1"/>
    <col min="12358" max="12596" width="11.42578125" style="13"/>
    <col min="12597" max="12597" width="21.42578125" style="13" customWidth="1"/>
    <col min="12598" max="12606" width="11.42578125" style="13" customWidth="1"/>
    <col min="12607" max="12607" width="15.5703125" style="13" customWidth="1"/>
    <col min="12608" max="12608" width="13.42578125" style="13" customWidth="1"/>
    <col min="12609" max="12612" width="11.42578125" style="13"/>
    <col min="12613" max="12613" width="14.7109375" style="13" customWidth="1"/>
    <col min="12614" max="12852" width="11.42578125" style="13"/>
    <col min="12853" max="12853" width="21.42578125" style="13" customWidth="1"/>
    <col min="12854" max="12862" width="11.42578125" style="13" customWidth="1"/>
    <col min="12863" max="12863" width="15.5703125" style="13" customWidth="1"/>
    <col min="12864" max="12864" width="13.42578125" style="13" customWidth="1"/>
    <col min="12865" max="12868" width="11.42578125" style="13"/>
    <col min="12869" max="12869" width="14.7109375" style="13" customWidth="1"/>
    <col min="12870" max="13108" width="11.42578125" style="13"/>
    <col min="13109" max="13109" width="21.42578125" style="13" customWidth="1"/>
    <col min="13110" max="13118" width="11.42578125" style="13" customWidth="1"/>
    <col min="13119" max="13119" width="15.5703125" style="13" customWidth="1"/>
    <col min="13120" max="13120" width="13.42578125" style="13" customWidth="1"/>
    <col min="13121" max="13124" width="11.42578125" style="13"/>
    <col min="13125" max="13125" width="14.7109375" style="13" customWidth="1"/>
    <col min="13126" max="13364" width="11.42578125" style="13"/>
    <col min="13365" max="13365" width="21.42578125" style="13" customWidth="1"/>
    <col min="13366" max="13374" width="11.42578125" style="13" customWidth="1"/>
    <col min="13375" max="13375" width="15.5703125" style="13" customWidth="1"/>
    <col min="13376" max="13376" width="13.42578125" style="13" customWidth="1"/>
    <col min="13377" max="13380" width="11.42578125" style="13"/>
    <col min="13381" max="13381" width="14.7109375" style="13" customWidth="1"/>
    <col min="13382" max="13620" width="11.42578125" style="13"/>
    <col min="13621" max="13621" width="21.42578125" style="13" customWidth="1"/>
    <col min="13622" max="13630" width="11.42578125" style="13" customWidth="1"/>
    <col min="13631" max="13631" width="15.5703125" style="13" customWidth="1"/>
    <col min="13632" max="13632" width="13.42578125" style="13" customWidth="1"/>
    <col min="13633" max="13636" width="11.42578125" style="13"/>
    <col min="13637" max="13637" width="14.7109375" style="13" customWidth="1"/>
    <col min="13638" max="13876" width="11.42578125" style="13"/>
    <col min="13877" max="13877" width="21.42578125" style="13" customWidth="1"/>
    <col min="13878" max="13886" width="11.42578125" style="13" customWidth="1"/>
    <col min="13887" max="13887" width="15.5703125" style="13" customWidth="1"/>
    <col min="13888" max="13888" width="13.42578125" style="13" customWidth="1"/>
    <col min="13889" max="13892" width="11.42578125" style="13"/>
    <col min="13893" max="13893" width="14.7109375" style="13" customWidth="1"/>
    <col min="13894" max="14132" width="11.42578125" style="13"/>
    <col min="14133" max="14133" width="21.42578125" style="13" customWidth="1"/>
    <col min="14134" max="14142" width="11.42578125" style="13" customWidth="1"/>
    <col min="14143" max="14143" width="15.5703125" style="13" customWidth="1"/>
    <col min="14144" max="14144" width="13.42578125" style="13" customWidth="1"/>
    <col min="14145" max="14148" width="11.42578125" style="13"/>
    <col min="14149" max="14149" width="14.7109375" style="13" customWidth="1"/>
    <col min="14150" max="14388" width="11.42578125" style="13"/>
    <col min="14389" max="14389" width="21.42578125" style="13" customWidth="1"/>
    <col min="14390" max="14398" width="11.42578125" style="13" customWidth="1"/>
    <col min="14399" max="14399" width="15.5703125" style="13" customWidth="1"/>
    <col min="14400" max="14400" width="13.42578125" style="13" customWidth="1"/>
    <col min="14401" max="14404" width="11.42578125" style="13"/>
    <col min="14405" max="14405" width="14.7109375" style="13" customWidth="1"/>
    <col min="14406" max="14644" width="11.42578125" style="13"/>
    <col min="14645" max="14645" width="21.42578125" style="13" customWidth="1"/>
    <col min="14646" max="14654" width="11.42578125" style="13" customWidth="1"/>
    <col min="14655" max="14655" width="15.5703125" style="13" customWidth="1"/>
    <col min="14656" max="14656" width="13.42578125" style="13" customWidth="1"/>
    <col min="14657" max="14660" width="11.42578125" style="13"/>
    <col min="14661" max="14661" width="14.7109375" style="13" customWidth="1"/>
    <col min="14662" max="14900" width="11.42578125" style="13"/>
    <col min="14901" max="14901" width="21.42578125" style="13" customWidth="1"/>
    <col min="14902" max="14910" width="11.42578125" style="13" customWidth="1"/>
    <col min="14911" max="14911" width="15.5703125" style="13" customWidth="1"/>
    <col min="14912" max="14912" width="13.42578125" style="13" customWidth="1"/>
    <col min="14913" max="14916" width="11.42578125" style="13"/>
    <col min="14917" max="14917" width="14.7109375" style="13" customWidth="1"/>
    <col min="14918" max="15156" width="11.42578125" style="13"/>
    <col min="15157" max="15157" width="21.42578125" style="13" customWidth="1"/>
    <col min="15158" max="15166" width="11.42578125" style="13" customWidth="1"/>
    <col min="15167" max="15167" width="15.5703125" style="13" customWidth="1"/>
    <col min="15168" max="15168" width="13.42578125" style="13" customWidth="1"/>
    <col min="15169" max="15172" width="11.42578125" style="13"/>
    <col min="15173" max="15173" width="14.7109375" style="13" customWidth="1"/>
    <col min="15174" max="15412" width="11.42578125" style="13"/>
    <col min="15413" max="15413" width="21.42578125" style="13" customWidth="1"/>
    <col min="15414" max="15422" width="11.42578125" style="13" customWidth="1"/>
    <col min="15423" max="15423" width="15.5703125" style="13" customWidth="1"/>
    <col min="15424" max="15424" width="13.42578125" style="13" customWidth="1"/>
    <col min="15425" max="15428" width="11.42578125" style="13"/>
    <col min="15429" max="15429" width="14.7109375" style="13" customWidth="1"/>
    <col min="15430" max="15668" width="11.42578125" style="13"/>
    <col min="15669" max="15669" width="21.42578125" style="13" customWidth="1"/>
    <col min="15670" max="15678" width="11.42578125" style="13" customWidth="1"/>
    <col min="15679" max="15679" width="15.5703125" style="13" customWidth="1"/>
    <col min="15680" max="15680" width="13.42578125" style="13" customWidth="1"/>
    <col min="15681" max="15684" width="11.42578125" style="13"/>
    <col min="15685" max="15685" width="14.7109375" style="13" customWidth="1"/>
    <col min="15686" max="15924" width="11.42578125" style="13"/>
    <col min="15925" max="15925" width="21.42578125" style="13" customWidth="1"/>
    <col min="15926" max="15934" width="11.42578125" style="13" customWidth="1"/>
    <col min="15935" max="15935" width="15.5703125" style="13" customWidth="1"/>
    <col min="15936" max="15936" width="13.42578125" style="13" customWidth="1"/>
    <col min="15937" max="15940" width="11.42578125" style="13"/>
    <col min="15941" max="15941" width="14.7109375" style="13" customWidth="1"/>
    <col min="15942" max="16180" width="11.42578125" style="13"/>
    <col min="16181" max="16181" width="21.42578125" style="13" customWidth="1"/>
    <col min="16182" max="16190" width="11.42578125" style="13" customWidth="1"/>
    <col min="16191" max="16191" width="15.5703125" style="13" customWidth="1"/>
    <col min="16192" max="16192" width="13.42578125" style="13" customWidth="1"/>
    <col min="16193" max="16196" width="11.42578125" style="13"/>
    <col min="16197" max="16197" width="14.7109375" style="13" customWidth="1"/>
    <col min="16198" max="16384" width="11.42578125" style="13"/>
  </cols>
  <sheetData>
    <row r="1" spans="1:110" ht="70.5" customHeight="1" thickBot="1">
      <c r="A1" s="56"/>
      <c r="B1" s="56" t="s">
        <v>1065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616" t="s">
        <v>1055</v>
      </c>
      <c r="CF1" s="616"/>
      <c r="CG1" s="616" t="s">
        <v>1062</v>
      </c>
      <c r="CH1" s="616"/>
    </row>
    <row r="2" spans="1:110" ht="41.25" customHeight="1" thickBot="1">
      <c r="A2" s="625" t="s">
        <v>279</v>
      </c>
      <c r="B2" s="633" t="s">
        <v>278</v>
      </c>
      <c r="C2" s="629" t="s">
        <v>6</v>
      </c>
      <c r="D2" s="663" t="s">
        <v>888</v>
      </c>
      <c r="E2" s="663"/>
      <c r="F2" s="663"/>
      <c r="G2" s="663"/>
      <c r="H2" s="663"/>
      <c r="I2" s="663"/>
      <c r="J2" s="664"/>
      <c r="K2" s="660" t="s">
        <v>824</v>
      </c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2"/>
      <c r="W2" s="630" t="s">
        <v>298</v>
      </c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59"/>
      <c r="AI2" s="643" t="s">
        <v>532</v>
      </c>
      <c r="AJ2" s="644"/>
      <c r="AK2" s="644"/>
      <c r="AL2" s="644"/>
      <c r="AM2" s="644"/>
      <c r="AN2" s="644"/>
      <c r="AO2" s="644"/>
      <c r="AP2" s="644"/>
      <c r="AQ2" s="644"/>
      <c r="AR2" s="644"/>
      <c r="AS2" s="644"/>
      <c r="AT2" s="645"/>
      <c r="AU2" s="646" t="s">
        <v>680</v>
      </c>
      <c r="AV2" s="647"/>
      <c r="AW2" s="647"/>
      <c r="AX2" s="647"/>
      <c r="AY2" s="647"/>
      <c r="AZ2" s="647"/>
      <c r="BA2" s="647"/>
      <c r="BB2" s="647"/>
      <c r="BC2" s="647"/>
      <c r="BD2" s="647"/>
      <c r="BE2" s="647"/>
      <c r="BF2" s="647"/>
      <c r="BG2" s="653" t="s">
        <v>912</v>
      </c>
      <c r="BH2" s="654"/>
      <c r="BI2" s="654"/>
      <c r="BJ2" s="654"/>
      <c r="BK2" s="654"/>
      <c r="BL2" s="654"/>
      <c r="BM2" s="654"/>
      <c r="BN2" s="654"/>
      <c r="BO2" s="654"/>
      <c r="BP2" s="654"/>
      <c r="BQ2" s="654"/>
      <c r="BR2" s="655"/>
      <c r="BS2" s="656">
        <v>2017</v>
      </c>
      <c r="BT2" s="657"/>
      <c r="BU2" s="657"/>
      <c r="BV2" s="657"/>
      <c r="BW2" s="657"/>
      <c r="BX2" s="657"/>
      <c r="BY2" s="657"/>
      <c r="BZ2" s="657"/>
      <c r="CA2" s="657"/>
      <c r="CB2" s="657"/>
      <c r="CC2" s="657"/>
      <c r="CD2" s="658"/>
      <c r="CE2" s="621" t="s">
        <v>1103</v>
      </c>
      <c r="CF2" s="620" t="s">
        <v>266</v>
      </c>
      <c r="CG2" s="617" t="s">
        <v>1061</v>
      </c>
      <c r="CH2" s="617" t="s">
        <v>266</v>
      </c>
      <c r="CI2" s="618" t="s">
        <v>840</v>
      </c>
      <c r="CJ2" s="619"/>
    </row>
    <row r="3" spans="1:110" ht="33" customHeight="1" outlineLevel="1">
      <c r="A3" s="625"/>
      <c r="B3" s="633"/>
      <c r="C3" s="629"/>
      <c r="D3" s="258" t="s">
        <v>299</v>
      </c>
      <c r="E3" s="258" t="s">
        <v>307</v>
      </c>
      <c r="F3" s="258" t="s">
        <v>308</v>
      </c>
      <c r="G3" s="258" t="s">
        <v>309</v>
      </c>
      <c r="H3" s="258" t="s">
        <v>310</v>
      </c>
      <c r="I3" s="258" t="s">
        <v>311</v>
      </c>
      <c r="J3" s="258" t="s">
        <v>312</v>
      </c>
      <c r="K3" s="258" t="s">
        <v>303</v>
      </c>
      <c r="L3" s="27" t="s">
        <v>304</v>
      </c>
      <c r="M3" s="27" t="s">
        <v>305</v>
      </c>
      <c r="N3" s="27" t="s">
        <v>306</v>
      </c>
      <c r="O3" s="27" t="s">
        <v>297</v>
      </c>
      <c r="P3" s="27" t="s">
        <v>299</v>
      </c>
      <c r="Q3" s="27" t="s">
        <v>307</v>
      </c>
      <c r="R3" s="27" t="s">
        <v>308</v>
      </c>
      <c r="S3" s="27" t="s">
        <v>309</v>
      </c>
      <c r="T3" s="27" t="s">
        <v>310</v>
      </c>
      <c r="U3" s="27" t="s">
        <v>311</v>
      </c>
      <c r="V3" s="211" t="s">
        <v>312</v>
      </c>
      <c r="W3" s="47" t="s">
        <v>165</v>
      </c>
      <c r="X3" s="27" t="s">
        <v>166</v>
      </c>
      <c r="Y3" s="27" t="s">
        <v>167</v>
      </c>
      <c r="Z3" s="27" t="s">
        <v>282</v>
      </c>
      <c r="AA3" s="27" t="s">
        <v>297</v>
      </c>
      <c r="AB3" s="27" t="s">
        <v>299</v>
      </c>
      <c r="AC3" s="27" t="s">
        <v>307</v>
      </c>
      <c r="AD3" s="27" t="s">
        <v>308</v>
      </c>
      <c r="AE3" s="27" t="s">
        <v>309</v>
      </c>
      <c r="AF3" s="27" t="s">
        <v>310</v>
      </c>
      <c r="AG3" s="27" t="s">
        <v>311</v>
      </c>
      <c r="AH3" s="211" t="s">
        <v>533</v>
      </c>
      <c r="AI3" s="208" t="s">
        <v>534</v>
      </c>
      <c r="AJ3" s="27" t="s">
        <v>304</v>
      </c>
      <c r="AK3" s="27" t="s">
        <v>305</v>
      </c>
      <c r="AL3" s="27" t="s">
        <v>306</v>
      </c>
      <c r="AM3" s="27" t="s">
        <v>297</v>
      </c>
      <c r="AN3" s="27" t="s">
        <v>299</v>
      </c>
      <c r="AO3" s="27" t="s">
        <v>307</v>
      </c>
      <c r="AP3" s="27" t="s">
        <v>308</v>
      </c>
      <c r="AQ3" s="27" t="s">
        <v>309</v>
      </c>
      <c r="AR3" s="27" t="s">
        <v>310</v>
      </c>
      <c r="AS3" s="27" t="s">
        <v>311</v>
      </c>
      <c r="AT3" s="196" t="s">
        <v>312</v>
      </c>
      <c r="AU3" s="221" t="s">
        <v>303</v>
      </c>
      <c r="AV3" s="228" t="s">
        <v>304</v>
      </c>
      <c r="AW3" s="228" t="s">
        <v>305</v>
      </c>
      <c r="AX3" s="222" t="s">
        <v>306</v>
      </c>
      <c r="AY3" s="222" t="s">
        <v>297</v>
      </c>
      <c r="AZ3" s="222" t="s">
        <v>299</v>
      </c>
      <c r="BA3" s="222" t="s">
        <v>307</v>
      </c>
      <c r="BB3" s="222" t="s">
        <v>308</v>
      </c>
      <c r="BC3" s="222" t="s">
        <v>309</v>
      </c>
      <c r="BD3" s="222" t="s">
        <v>310</v>
      </c>
      <c r="BE3" s="222" t="s">
        <v>311</v>
      </c>
      <c r="BF3" s="262" t="s">
        <v>312</v>
      </c>
      <c r="BG3" s="221" t="s">
        <v>303</v>
      </c>
      <c r="BH3" s="228" t="s">
        <v>304</v>
      </c>
      <c r="BI3" s="228" t="s">
        <v>305</v>
      </c>
      <c r="BJ3" s="228" t="s">
        <v>306</v>
      </c>
      <c r="BK3" s="222" t="s">
        <v>297</v>
      </c>
      <c r="BL3" s="222" t="s">
        <v>299</v>
      </c>
      <c r="BM3" s="222" t="s">
        <v>307</v>
      </c>
      <c r="BN3" s="222" t="s">
        <v>308</v>
      </c>
      <c r="BO3" s="222" t="s">
        <v>309</v>
      </c>
      <c r="BP3" s="222" t="s">
        <v>310</v>
      </c>
      <c r="BQ3" s="222" t="s">
        <v>311</v>
      </c>
      <c r="BR3" s="436" t="s">
        <v>312</v>
      </c>
      <c r="BS3" s="49" t="s">
        <v>303</v>
      </c>
      <c r="BT3" s="49" t="s">
        <v>304</v>
      </c>
      <c r="BU3" s="49" t="s">
        <v>305</v>
      </c>
      <c r="BV3" s="49" t="s">
        <v>306</v>
      </c>
      <c r="BW3" s="49" t="s">
        <v>297</v>
      </c>
      <c r="BX3" s="49" t="s">
        <v>299</v>
      </c>
      <c r="BY3" s="49" t="s">
        <v>307</v>
      </c>
      <c r="BZ3" s="49" t="s">
        <v>308</v>
      </c>
      <c r="CA3" s="49" t="s">
        <v>309</v>
      </c>
      <c r="CB3" s="49" t="s">
        <v>310</v>
      </c>
      <c r="CC3" s="49" t="s">
        <v>311</v>
      </c>
      <c r="CD3" s="49" t="s">
        <v>312</v>
      </c>
      <c r="CE3" s="622"/>
      <c r="CF3" s="620"/>
      <c r="CG3" s="617"/>
      <c r="CH3" s="617"/>
      <c r="CI3" s="399"/>
      <c r="CJ3" s="400" t="s">
        <v>219</v>
      </c>
    </row>
    <row r="4" spans="1:110" s="2" customFormat="1" ht="25.5" customHeight="1">
      <c r="A4" s="202" t="s">
        <v>175</v>
      </c>
      <c r="B4" s="203"/>
      <c r="C4" s="204"/>
      <c r="D4" s="193">
        <f t="shared" ref="D4:V4" si="0">+D128+D104+D80+D42+D62+D31+D19+D12+D5</f>
        <v>3059773</v>
      </c>
      <c r="E4" s="193">
        <f t="shared" si="0"/>
        <v>3062415</v>
      </c>
      <c r="F4" s="193">
        <f t="shared" si="0"/>
        <v>3091500</v>
      </c>
      <c r="G4" s="193">
        <f t="shared" si="0"/>
        <v>3102538</v>
      </c>
      <c r="H4" s="193">
        <f t="shared" si="0"/>
        <v>3133302</v>
      </c>
      <c r="I4" s="193">
        <f t="shared" si="0"/>
        <v>3133455</v>
      </c>
      <c r="J4" s="193">
        <f t="shared" si="0"/>
        <v>3190526</v>
      </c>
      <c r="K4" s="195">
        <f t="shared" si="0"/>
        <v>3134060</v>
      </c>
      <c r="L4" s="193">
        <f t="shared" si="0"/>
        <v>3071566</v>
      </c>
      <c r="M4" s="193">
        <f t="shared" si="0"/>
        <v>3114757</v>
      </c>
      <c r="N4" s="193">
        <f t="shared" si="0"/>
        <v>3138936</v>
      </c>
      <c r="O4" s="193">
        <f>+O128+O104+O80+O42+O62+O31+O19+O12+O5</f>
        <v>3153469</v>
      </c>
      <c r="P4" s="193">
        <f t="shared" si="0"/>
        <v>3189943</v>
      </c>
      <c r="Q4" s="193">
        <f t="shared" si="0"/>
        <v>3166403</v>
      </c>
      <c r="R4" s="193">
        <f t="shared" si="0"/>
        <v>3168783</v>
      </c>
      <c r="S4" s="193">
        <f t="shared" si="0"/>
        <v>3171265</v>
      </c>
      <c r="T4" s="193">
        <f t="shared" si="0"/>
        <v>3181517</v>
      </c>
      <c r="U4" s="193">
        <f t="shared" si="0"/>
        <v>3204433</v>
      </c>
      <c r="V4" s="209">
        <f t="shared" si="0"/>
        <v>3277472</v>
      </c>
      <c r="W4" s="205">
        <f>+W128+W104+W80+W42+W62+W31+W19+W12+W5</f>
        <v>3082446</v>
      </c>
      <c r="X4" s="193">
        <f>+X128+X104+X80+X42+X62+X31+X19+X12+X5</f>
        <v>3116630</v>
      </c>
      <c r="Y4" s="193">
        <f>+Y128+Y104+Y80+Y42+Y62+Y31+Y19+Y12+Y5</f>
        <v>3166294</v>
      </c>
      <c r="Z4" s="193">
        <f>+Z128+Z104+Z80+Z42+Z62+Z31+Z19+Z12+Z5</f>
        <v>3168594</v>
      </c>
      <c r="AA4" s="193">
        <f>+AA128+AA104+AA80+AA42+AA62+AA31+AA19+AA12+AA5</f>
        <v>3229198</v>
      </c>
      <c r="AB4" s="193">
        <v>3252105</v>
      </c>
      <c r="AC4" s="193">
        <v>3253092</v>
      </c>
      <c r="AD4" s="193">
        <v>3269836</v>
      </c>
      <c r="AE4" s="193">
        <v>3234593</v>
      </c>
      <c r="AF4" s="193">
        <v>3260311</v>
      </c>
      <c r="AG4" s="193">
        <v>3276277</v>
      </c>
      <c r="AH4" s="209">
        <v>3281535</v>
      </c>
      <c r="AI4" s="205">
        <v>3207839</v>
      </c>
      <c r="AJ4" s="193">
        <v>3215567</v>
      </c>
      <c r="AK4" s="193">
        <v>3230012</v>
      </c>
      <c r="AL4" s="193">
        <v>3272542</v>
      </c>
      <c r="AM4" s="193">
        <v>3285199</v>
      </c>
      <c r="AN4" s="193">
        <v>3323894</v>
      </c>
      <c r="AO4" s="193">
        <v>3373607</v>
      </c>
      <c r="AP4" s="193">
        <v>3445905</v>
      </c>
      <c r="AQ4" s="193">
        <v>3457177</v>
      </c>
      <c r="AR4" s="193">
        <v>3495119</v>
      </c>
      <c r="AS4" s="193">
        <v>3490556</v>
      </c>
      <c r="AT4" s="209">
        <v>3460356</v>
      </c>
      <c r="AU4" s="205">
        <v>3400737</v>
      </c>
      <c r="AV4" s="195">
        <v>3398464</v>
      </c>
      <c r="AW4" s="195">
        <v>3403066</v>
      </c>
      <c r="AX4" s="195">
        <v>3423781</v>
      </c>
      <c r="AY4" s="195">
        <v>3435465</v>
      </c>
      <c r="AZ4" s="195">
        <v>3473174</v>
      </c>
      <c r="BA4" s="195">
        <v>3530700</v>
      </c>
      <c r="BB4" s="195">
        <v>3559669</v>
      </c>
      <c r="BC4" s="195">
        <v>3580420</v>
      </c>
      <c r="BD4" s="195">
        <v>3593534</v>
      </c>
      <c r="BE4" s="195">
        <v>3576847</v>
      </c>
      <c r="BF4" s="193">
        <v>3587305</v>
      </c>
      <c r="BG4" s="205">
        <v>3542183</v>
      </c>
      <c r="BH4" s="195">
        <v>3512508</v>
      </c>
      <c r="BI4" s="195">
        <v>3562440</v>
      </c>
      <c r="BJ4" s="195">
        <v>3606905</v>
      </c>
      <c r="BK4" s="195">
        <v>3630193</v>
      </c>
      <c r="BL4" s="195">
        <v>3696317</v>
      </c>
      <c r="BM4" s="195">
        <v>3719617</v>
      </c>
      <c r="BN4" s="195">
        <v>3704648</v>
      </c>
      <c r="BO4" s="195">
        <v>3745910</v>
      </c>
      <c r="BP4" s="195">
        <v>3793481</v>
      </c>
      <c r="BQ4" s="195">
        <v>3793303</v>
      </c>
      <c r="BR4" s="437">
        <v>3810573</v>
      </c>
      <c r="BS4" s="437">
        <v>3761637</v>
      </c>
      <c r="BT4" s="437">
        <v>3725342</v>
      </c>
      <c r="BU4" s="437">
        <v>3797115</v>
      </c>
      <c r="BV4" s="437">
        <v>3776579</v>
      </c>
      <c r="BW4" s="437">
        <v>3735975</v>
      </c>
      <c r="BX4" s="437">
        <v>3749816</v>
      </c>
      <c r="BY4" s="437">
        <v>3760255</v>
      </c>
      <c r="BZ4" s="437">
        <v>3776317</v>
      </c>
      <c r="CA4" s="437">
        <v>3870569</v>
      </c>
      <c r="CB4" s="437">
        <v>3876804</v>
      </c>
      <c r="CC4" s="437">
        <v>3879593</v>
      </c>
      <c r="CD4" s="437">
        <f>'1.COBERTURA  DANE'!F4+'1.COBERTURA  DANE'!H4+'1.COBERTURA  DANE'!J4</f>
        <v>3887363</v>
      </c>
      <c r="CE4" s="195">
        <f>CD4-CC4</f>
        <v>7770</v>
      </c>
      <c r="CF4" s="162">
        <f>(CE4/CC4)*100</f>
        <v>0.2002787405792309</v>
      </c>
      <c r="CG4" s="195">
        <f>CD4-BR4</f>
        <v>76790</v>
      </c>
      <c r="CH4" s="162">
        <f>CG4/BR4*100</f>
        <v>2.015182493551495</v>
      </c>
      <c r="CI4" s="399"/>
      <c r="CJ4" s="400" t="s">
        <v>192</v>
      </c>
    </row>
    <row r="5" spans="1:110" ht="18" customHeight="1" outlineLevel="1">
      <c r="A5" s="241" t="s">
        <v>223</v>
      </c>
      <c r="B5" s="39"/>
      <c r="C5" s="42"/>
      <c r="D5" s="69">
        <f t="shared" ref="D5:V5" si="1">SUM(D6:D11)</f>
        <v>24225</v>
      </c>
      <c r="E5" s="69">
        <f t="shared" si="1"/>
        <v>24164</v>
      </c>
      <c r="F5" s="69">
        <f t="shared" si="1"/>
        <v>24557</v>
      </c>
      <c r="G5" s="69">
        <f t="shared" si="1"/>
        <v>24487</v>
      </c>
      <c r="H5" s="69">
        <f t="shared" si="1"/>
        <v>24690</v>
      </c>
      <c r="I5" s="69">
        <f t="shared" si="1"/>
        <v>24774</v>
      </c>
      <c r="J5" s="69">
        <f t="shared" si="1"/>
        <v>25803</v>
      </c>
      <c r="K5" s="233">
        <f t="shared" si="1"/>
        <v>24687</v>
      </c>
      <c r="L5" s="69">
        <f t="shared" si="1"/>
        <v>23539</v>
      </c>
      <c r="M5" s="69">
        <f t="shared" si="1"/>
        <v>24543</v>
      </c>
      <c r="N5" s="69">
        <f t="shared" si="1"/>
        <v>24829</v>
      </c>
      <c r="O5" s="69">
        <f>SUM(O6:O11)</f>
        <v>24547</v>
      </c>
      <c r="P5" s="69">
        <f t="shared" si="1"/>
        <v>25189</v>
      </c>
      <c r="Q5" s="69">
        <f t="shared" si="1"/>
        <v>25092</v>
      </c>
      <c r="R5" s="69">
        <f t="shared" si="1"/>
        <v>24768</v>
      </c>
      <c r="S5" s="69">
        <f t="shared" si="1"/>
        <v>25257</v>
      </c>
      <c r="T5" s="69">
        <f t="shared" si="1"/>
        <v>25336</v>
      </c>
      <c r="U5" s="69">
        <f t="shared" si="1"/>
        <v>25856</v>
      </c>
      <c r="V5" s="89">
        <f t="shared" si="1"/>
        <v>26686</v>
      </c>
      <c r="W5" s="68">
        <f>SUM(W6:W11)</f>
        <v>23889</v>
      </c>
      <c r="X5" s="69">
        <f>SUM(X6:X11)</f>
        <v>24015</v>
      </c>
      <c r="Y5" s="69">
        <f>SUM(Y6:Y11)</f>
        <v>25240</v>
      </c>
      <c r="Z5" s="69">
        <f>SUM(Z6:Z11)</f>
        <v>25365</v>
      </c>
      <c r="AA5" s="69">
        <f>SUM(AA6:AA11)</f>
        <v>25782</v>
      </c>
      <c r="AB5" s="69">
        <v>26463</v>
      </c>
      <c r="AC5" s="69">
        <v>26199</v>
      </c>
      <c r="AD5" s="69">
        <v>25961</v>
      </c>
      <c r="AE5" s="69">
        <v>25577</v>
      </c>
      <c r="AF5" s="69">
        <v>25732</v>
      </c>
      <c r="AG5" s="69">
        <v>25934</v>
      </c>
      <c r="AH5" s="89">
        <v>25672</v>
      </c>
      <c r="AI5" s="68">
        <v>24129</v>
      </c>
      <c r="AJ5" s="69">
        <v>24344</v>
      </c>
      <c r="AK5" s="69">
        <v>24845</v>
      </c>
      <c r="AL5" s="69">
        <v>24873</v>
      </c>
      <c r="AM5" s="69">
        <v>25218</v>
      </c>
      <c r="AN5" s="69">
        <v>25975</v>
      </c>
      <c r="AO5" s="69">
        <v>26771</v>
      </c>
      <c r="AP5" s="69">
        <v>28119</v>
      </c>
      <c r="AQ5" s="69">
        <v>28620</v>
      </c>
      <c r="AR5" s="69">
        <v>29313</v>
      </c>
      <c r="AS5" s="69">
        <v>28554</v>
      </c>
      <c r="AT5" s="89">
        <v>27589</v>
      </c>
      <c r="AU5" s="68">
        <v>26347</v>
      </c>
      <c r="AV5" s="233">
        <v>25604</v>
      </c>
      <c r="AW5" s="233">
        <v>25857</v>
      </c>
      <c r="AX5" s="233">
        <v>26337</v>
      </c>
      <c r="AY5" s="233">
        <v>26287</v>
      </c>
      <c r="AZ5" s="233">
        <v>27129</v>
      </c>
      <c r="BA5" s="233">
        <v>28821</v>
      </c>
      <c r="BB5" s="233">
        <v>29392</v>
      </c>
      <c r="BC5" s="233">
        <v>29624</v>
      </c>
      <c r="BD5" s="233">
        <v>29409</v>
      </c>
      <c r="BE5" s="233">
        <v>27602</v>
      </c>
      <c r="BF5" s="69">
        <v>28201</v>
      </c>
      <c r="BG5" s="68">
        <v>28440</v>
      </c>
      <c r="BH5" s="233">
        <v>26993</v>
      </c>
      <c r="BI5" s="233">
        <v>27198</v>
      </c>
      <c r="BJ5" s="233">
        <v>28357</v>
      </c>
      <c r="BK5" s="233">
        <v>28736</v>
      </c>
      <c r="BL5" s="233">
        <v>30060</v>
      </c>
      <c r="BM5" s="233">
        <v>30852</v>
      </c>
      <c r="BN5" s="233">
        <v>31035</v>
      </c>
      <c r="BO5" s="233">
        <v>31178</v>
      </c>
      <c r="BP5" s="233">
        <v>31451</v>
      </c>
      <c r="BQ5" s="233">
        <v>31407</v>
      </c>
      <c r="BR5" s="438">
        <v>31477</v>
      </c>
      <c r="BS5" s="438">
        <v>31086</v>
      </c>
      <c r="BT5" s="438">
        <v>30804</v>
      </c>
      <c r="BU5" s="438">
        <v>30865</v>
      </c>
      <c r="BV5" s="438">
        <v>30120</v>
      </c>
      <c r="BW5" s="438">
        <v>29950</v>
      </c>
      <c r="BX5" s="438">
        <v>30144</v>
      </c>
      <c r="BY5" s="438">
        <v>30604</v>
      </c>
      <c r="BZ5" s="438">
        <v>30372</v>
      </c>
      <c r="CA5" s="438">
        <v>31542</v>
      </c>
      <c r="CB5" s="438">
        <v>31085</v>
      </c>
      <c r="CC5" s="438">
        <v>30357</v>
      </c>
      <c r="CD5" s="438">
        <f>'1.COBERTURA  DANE'!F5+'1.COBERTURA  DANE'!H5+'1.COBERTURA  DANE'!J5</f>
        <v>31027</v>
      </c>
      <c r="CE5" s="195">
        <f t="shared" ref="CE5:CE68" si="2">CD5-CC5</f>
        <v>670</v>
      </c>
      <c r="CF5" s="162">
        <f t="shared" ref="CF5:CF68" si="3">(CE5/CC5)*100</f>
        <v>2.2070692097374578</v>
      </c>
      <c r="CG5" s="195">
        <f t="shared" ref="CG5:CG68" si="4">CD5-BR5</f>
        <v>-450</v>
      </c>
      <c r="CH5" s="162">
        <f t="shared" ref="CH5:CH68" si="5">CG5/BR5*100</f>
        <v>-1.4296152746449788</v>
      </c>
      <c r="CI5" s="399"/>
      <c r="CJ5" s="401" t="s">
        <v>243</v>
      </c>
      <c r="CL5" s="244"/>
      <c r="CM5" s="479">
        <v>2016</v>
      </c>
      <c r="CN5" s="479">
        <v>2017</v>
      </c>
    </row>
    <row r="6" spans="1:110" ht="15" outlineLevel="2">
      <c r="A6" s="67">
        <v>142</v>
      </c>
      <c r="B6" s="21" t="s">
        <v>122</v>
      </c>
      <c r="C6" s="40" t="s">
        <v>77</v>
      </c>
      <c r="D6" s="40">
        <v>1315</v>
      </c>
      <c r="E6" s="40">
        <v>1323</v>
      </c>
      <c r="F6" s="40">
        <v>1322</v>
      </c>
      <c r="G6" s="40">
        <v>1313</v>
      </c>
      <c r="H6" s="40">
        <v>1273</v>
      </c>
      <c r="I6" s="1">
        <v>1326</v>
      </c>
      <c r="J6" s="261">
        <v>1382</v>
      </c>
      <c r="K6" s="234">
        <v>1313</v>
      </c>
      <c r="L6" s="31">
        <v>1261</v>
      </c>
      <c r="M6" s="31">
        <v>1312</v>
      </c>
      <c r="N6" s="31">
        <v>1329</v>
      </c>
      <c r="O6" s="31">
        <v>1269</v>
      </c>
      <c r="P6" s="31">
        <v>1324</v>
      </c>
      <c r="Q6" s="31">
        <v>1304</v>
      </c>
      <c r="R6" s="31">
        <v>1310</v>
      </c>
      <c r="S6" s="31">
        <v>1313</v>
      </c>
      <c r="T6" s="31">
        <v>1350</v>
      </c>
      <c r="U6" s="31">
        <v>1325</v>
      </c>
      <c r="V6" s="90">
        <v>1362</v>
      </c>
      <c r="W6" s="70">
        <v>1185</v>
      </c>
      <c r="X6" s="31">
        <v>1233</v>
      </c>
      <c r="Y6" s="31">
        <v>1282</v>
      </c>
      <c r="Z6" s="31">
        <v>1240</v>
      </c>
      <c r="AA6" s="31">
        <v>1251</v>
      </c>
      <c r="AB6" s="31">
        <v>1254</v>
      </c>
      <c r="AC6" s="31">
        <v>1268</v>
      </c>
      <c r="AD6" s="31">
        <v>1299</v>
      </c>
      <c r="AE6" s="31">
        <v>1302</v>
      </c>
      <c r="AF6" s="31">
        <v>1332</v>
      </c>
      <c r="AG6" s="31">
        <v>1336</v>
      </c>
      <c r="AH6" s="90">
        <v>1301</v>
      </c>
      <c r="AI6" s="70">
        <v>1217</v>
      </c>
      <c r="AJ6" s="31">
        <v>1230</v>
      </c>
      <c r="AK6" s="31">
        <v>1203</v>
      </c>
      <c r="AL6" s="31">
        <v>1191</v>
      </c>
      <c r="AM6" s="31">
        <v>1171</v>
      </c>
      <c r="AN6" s="31">
        <v>1157</v>
      </c>
      <c r="AO6" s="31">
        <v>1216</v>
      </c>
      <c r="AP6" s="31">
        <v>1240</v>
      </c>
      <c r="AQ6" s="31">
        <v>1243</v>
      </c>
      <c r="AR6" s="31">
        <v>1271</v>
      </c>
      <c r="AS6" s="31">
        <v>1243</v>
      </c>
      <c r="AT6" s="90">
        <v>1223</v>
      </c>
      <c r="AU6" s="70">
        <v>1150</v>
      </c>
      <c r="AV6" s="234">
        <v>1102</v>
      </c>
      <c r="AW6" s="234">
        <v>1082</v>
      </c>
      <c r="AX6" s="234">
        <v>1073</v>
      </c>
      <c r="AY6" s="234">
        <v>1044</v>
      </c>
      <c r="AZ6" s="234">
        <v>1034</v>
      </c>
      <c r="BA6" s="234">
        <v>1120</v>
      </c>
      <c r="BB6" s="234">
        <v>1147</v>
      </c>
      <c r="BC6" s="234">
        <v>1147</v>
      </c>
      <c r="BD6" s="234">
        <v>1129</v>
      </c>
      <c r="BE6" s="234">
        <v>1081</v>
      </c>
      <c r="BF6" s="31">
        <v>1120</v>
      </c>
      <c r="BG6" s="70">
        <v>1145</v>
      </c>
      <c r="BH6" s="234">
        <v>1099</v>
      </c>
      <c r="BI6" s="234">
        <v>1105</v>
      </c>
      <c r="BJ6" s="234">
        <v>1160</v>
      </c>
      <c r="BK6" s="234">
        <v>1190</v>
      </c>
      <c r="BL6" s="234">
        <v>1281</v>
      </c>
      <c r="BM6" s="234">
        <v>1297</v>
      </c>
      <c r="BN6" s="234">
        <v>1299</v>
      </c>
      <c r="BO6" s="234">
        <v>1298</v>
      </c>
      <c r="BP6" s="234">
        <v>1278</v>
      </c>
      <c r="BQ6" s="234">
        <v>1255</v>
      </c>
      <c r="BR6" s="439">
        <v>1221</v>
      </c>
      <c r="BS6" s="439">
        <v>1201</v>
      </c>
      <c r="BT6" s="439">
        <v>1171</v>
      </c>
      <c r="BU6" s="439">
        <v>1161</v>
      </c>
      <c r="BV6" s="439">
        <v>1114</v>
      </c>
      <c r="BW6" s="439">
        <v>1078</v>
      </c>
      <c r="BX6" s="439">
        <v>1066</v>
      </c>
      <c r="BY6" s="439">
        <v>1064</v>
      </c>
      <c r="BZ6" s="439">
        <v>1062</v>
      </c>
      <c r="CA6" s="439">
        <v>1083</v>
      </c>
      <c r="CB6" s="439">
        <v>1057</v>
      </c>
      <c r="CC6" s="439">
        <v>1039</v>
      </c>
      <c r="CD6" s="439">
        <f>'1.COBERTURA  DANE'!F6+'1.COBERTURA  DANE'!H6+'1.COBERTURA  DANE'!J6</f>
        <v>1029</v>
      </c>
      <c r="CE6" s="195">
        <f t="shared" si="2"/>
        <v>-10</v>
      </c>
      <c r="CF6" s="162">
        <f t="shared" si="3"/>
        <v>-0.96246390760346479</v>
      </c>
      <c r="CG6" s="195">
        <f t="shared" si="4"/>
        <v>-192</v>
      </c>
      <c r="CH6" s="162">
        <f t="shared" si="5"/>
        <v>-15.724815724815725</v>
      </c>
      <c r="CL6" s="47" t="s">
        <v>303</v>
      </c>
      <c r="CM6" s="198">
        <v>3542183</v>
      </c>
      <c r="CN6" s="200">
        <v>3761637</v>
      </c>
      <c r="CX6" s="13">
        <v>142</v>
      </c>
      <c r="CY6" s="13">
        <v>1382</v>
      </c>
      <c r="DA6" s="259">
        <v>1</v>
      </c>
      <c r="DB6" s="13" t="s">
        <v>841</v>
      </c>
      <c r="DC6" s="13">
        <v>1625453</v>
      </c>
      <c r="DD6" s="13">
        <v>1613376</v>
      </c>
      <c r="DE6" s="13">
        <v>1610459</v>
      </c>
      <c r="DF6" s="13">
        <v>1594901</v>
      </c>
    </row>
    <row r="7" spans="1:110" ht="15" customHeight="1" outlineLevel="2">
      <c r="A7" s="67">
        <v>425</v>
      </c>
      <c r="B7" s="21" t="s">
        <v>122</v>
      </c>
      <c r="C7" s="40" t="s">
        <v>49</v>
      </c>
      <c r="D7" s="40">
        <v>1586</v>
      </c>
      <c r="E7" s="40">
        <v>1566</v>
      </c>
      <c r="F7" s="40">
        <v>1603</v>
      </c>
      <c r="G7" s="40">
        <v>1647</v>
      </c>
      <c r="H7" s="40">
        <v>1688</v>
      </c>
      <c r="I7" s="1">
        <v>1666</v>
      </c>
      <c r="J7" s="261">
        <v>1701</v>
      </c>
      <c r="K7" s="234">
        <v>1645</v>
      </c>
      <c r="L7" s="31">
        <v>1505</v>
      </c>
      <c r="M7" s="31">
        <v>1601</v>
      </c>
      <c r="N7" s="31">
        <v>1580</v>
      </c>
      <c r="O7" s="31">
        <v>1551</v>
      </c>
      <c r="P7" s="31">
        <v>1660</v>
      </c>
      <c r="Q7" s="31">
        <v>1656</v>
      </c>
      <c r="R7" s="31">
        <v>1637</v>
      </c>
      <c r="S7" s="31">
        <v>1673</v>
      </c>
      <c r="T7" s="31">
        <v>1675</v>
      </c>
      <c r="U7" s="31">
        <v>1714</v>
      </c>
      <c r="V7" s="90">
        <v>1809</v>
      </c>
      <c r="W7" s="70">
        <v>1516</v>
      </c>
      <c r="X7" s="31">
        <v>1564</v>
      </c>
      <c r="Y7" s="31">
        <v>1691</v>
      </c>
      <c r="Z7" s="31">
        <v>1698</v>
      </c>
      <c r="AA7" s="31">
        <v>1694</v>
      </c>
      <c r="AB7" s="31">
        <v>1737</v>
      </c>
      <c r="AC7" s="31">
        <v>1739</v>
      </c>
      <c r="AD7" s="31">
        <v>1662</v>
      </c>
      <c r="AE7" s="31">
        <v>1538</v>
      </c>
      <c r="AF7" s="31">
        <v>1585</v>
      </c>
      <c r="AG7" s="31">
        <v>1559</v>
      </c>
      <c r="AH7" s="90">
        <v>1492</v>
      </c>
      <c r="AI7" s="70">
        <v>1411</v>
      </c>
      <c r="AJ7" s="31">
        <v>1433</v>
      </c>
      <c r="AK7" s="31">
        <v>1486</v>
      </c>
      <c r="AL7" s="31">
        <v>1457</v>
      </c>
      <c r="AM7" s="31">
        <v>1477</v>
      </c>
      <c r="AN7" s="31">
        <v>1524</v>
      </c>
      <c r="AO7" s="31">
        <v>1541</v>
      </c>
      <c r="AP7" s="31">
        <v>1681</v>
      </c>
      <c r="AQ7" s="31">
        <v>1760</v>
      </c>
      <c r="AR7" s="31">
        <v>1902</v>
      </c>
      <c r="AS7" s="31">
        <v>1851</v>
      </c>
      <c r="AT7" s="90">
        <v>1753</v>
      </c>
      <c r="AU7" s="70">
        <v>1665</v>
      </c>
      <c r="AV7" s="234">
        <v>1672</v>
      </c>
      <c r="AW7" s="234">
        <v>1732</v>
      </c>
      <c r="AX7" s="234">
        <v>1809</v>
      </c>
      <c r="AY7" s="234">
        <v>1842</v>
      </c>
      <c r="AZ7" s="234">
        <v>1896</v>
      </c>
      <c r="BA7" s="234">
        <v>2068</v>
      </c>
      <c r="BB7" s="234">
        <v>2162</v>
      </c>
      <c r="BC7" s="234">
        <v>2264</v>
      </c>
      <c r="BD7" s="234">
        <v>2314</v>
      </c>
      <c r="BE7" s="234">
        <v>2145</v>
      </c>
      <c r="BF7" s="31">
        <v>2135</v>
      </c>
      <c r="BG7" s="70">
        <v>2060</v>
      </c>
      <c r="BH7" s="234">
        <v>2004</v>
      </c>
      <c r="BI7" s="234">
        <v>2093</v>
      </c>
      <c r="BJ7" s="234">
        <v>2139</v>
      </c>
      <c r="BK7" s="234">
        <v>2246</v>
      </c>
      <c r="BL7" s="234">
        <v>2461</v>
      </c>
      <c r="BM7" s="234">
        <v>2586</v>
      </c>
      <c r="BN7" s="234">
        <v>2660</v>
      </c>
      <c r="BO7" s="234">
        <v>2762</v>
      </c>
      <c r="BP7" s="234">
        <v>2899</v>
      </c>
      <c r="BQ7" s="234">
        <v>2927</v>
      </c>
      <c r="BR7" s="439">
        <v>2944</v>
      </c>
      <c r="BS7" s="439">
        <v>2868</v>
      </c>
      <c r="BT7" s="439">
        <v>2814</v>
      </c>
      <c r="BU7" s="439">
        <v>2826</v>
      </c>
      <c r="BV7" s="439">
        <v>2665</v>
      </c>
      <c r="BW7" s="439">
        <v>2529</v>
      </c>
      <c r="BX7" s="439">
        <v>2446</v>
      </c>
      <c r="BY7" s="439">
        <v>2361</v>
      </c>
      <c r="BZ7" s="439">
        <v>2386</v>
      </c>
      <c r="CA7" s="439">
        <v>2267</v>
      </c>
      <c r="CB7" s="439">
        <v>2183</v>
      </c>
      <c r="CC7" s="439">
        <v>2060</v>
      </c>
      <c r="CD7" s="439">
        <f>'1.COBERTURA  DANE'!F7+'1.COBERTURA  DANE'!H7+'1.COBERTURA  DANE'!J7</f>
        <v>2073</v>
      </c>
      <c r="CE7" s="195">
        <f t="shared" si="2"/>
        <v>13</v>
      </c>
      <c r="CF7" s="162">
        <f t="shared" si="3"/>
        <v>0.63106796116504849</v>
      </c>
      <c r="CG7" s="195">
        <f t="shared" si="4"/>
        <v>-871</v>
      </c>
      <c r="CH7" s="162">
        <f t="shared" si="5"/>
        <v>-29.585597826086957</v>
      </c>
      <c r="CI7" s="651" t="s">
        <v>1074</v>
      </c>
      <c r="CJ7" s="652"/>
      <c r="CL7" s="27" t="s">
        <v>304</v>
      </c>
      <c r="CM7" s="229">
        <v>3512508</v>
      </c>
      <c r="CN7" s="200">
        <v>3725342</v>
      </c>
      <c r="CX7" s="13">
        <v>425</v>
      </c>
      <c r="CY7" s="13">
        <v>1701</v>
      </c>
      <c r="DA7" s="259">
        <v>2</v>
      </c>
      <c r="DB7" s="13" t="s">
        <v>33</v>
      </c>
      <c r="DC7" s="13">
        <v>2609</v>
      </c>
      <c r="DD7" s="13">
        <v>2563</v>
      </c>
      <c r="DE7" s="13">
        <v>2526</v>
      </c>
      <c r="DF7" s="13">
        <v>2490</v>
      </c>
    </row>
    <row r="8" spans="1:110" ht="15" customHeight="1" outlineLevel="2">
      <c r="A8" s="67">
        <v>579</v>
      </c>
      <c r="B8" s="21" t="s">
        <v>122</v>
      </c>
      <c r="C8" s="41" t="s">
        <v>123</v>
      </c>
      <c r="D8" s="40">
        <v>16243</v>
      </c>
      <c r="E8" s="41">
        <v>16237</v>
      </c>
      <c r="F8" s="40">
        <v>16534</v>
      </c>
      <c r="G8" s="40">
        <v>16469</v>
      </c>
      <c r="H8" s="40">
        <v>16608</v>
      </c>
      <c r="I8" s="1">
        <v>16694</v>
      </c>
      <c r="J8" s="261">
        <v>17472</v>
      </c>
      <c r="K8" s="234">
        <v>16717</v>
      </c>
      <c r="L8" s="31">
        <v>15904</v>
      </c>
      <c r="M8" s="31">
        <v>16643</v>
      </c>
      <c r="N8" s="31">
        <v>16824</v>
      </c>
      <c r="O8" s="31">
        <v>16628</v>
      </c>
      <c r="P8" s="31">
        <v>16955</v>
      </c>
      <c r="Q8" s="31">
        <v>16954</v>
      </c>
      <c r="R8" s="31">
        <v>16558</v>
      </c>
      <c r="S8" s="31">
        <v>16820</v>
      </c>
      <c r="T8" s="31">
        <v>16826</v>
      </c>
      <c r="U8" s="31">
        <v>17138</v>
      </c>
      <c r="V8" s="90">
        <v>17457</v>
      </c>
      <c r="W8" s="70">
        <v>15869</v>
      </c>
      <c r="X8" s="31">
        <v>16144</v>
      </c>
      <c r="Y8" s="31">
        <v>16668</v>
      </c>
      <c r="Z8" s="31">
        <v>16834</v>
      </c>
      <c r="AA8" s="31">
        <v>17161</v>
      </c>
      <c r="AB8" s="31">
        <v>17635</v>
      </c>
      <c r="AC8" s="31">
        <v>17415</v>
      </c>
      <c r="AD8" s="31">
        <v>17202</v>
      </c>
      <c r="AE8" s="31">
        <v>16941</v>
      </c>
      <c r="AF8" s="31">
        <v>17023</v>
      </c>
      <c r="AG8" s="31">
        <v>17149</v>
      </c>
      <c r="AH8" s="90">
        <v>16904</v>
      </c>
      <c r="AI8" s="70">
        <v>15832</v>
      </c>
      <c r="AJ8" s="31">
        <v>15957</v>
      </c>
      <c r="AK8" s="31">
        <v>16242</v>
      </c>
      <c r="AL8" s="31">
        <v>16258</v>
      </c>
      <c r="AM8" s="31">
        <v>16595</v>
      </c>
      <c r="AN8" s="31">
        <v>17156</v>
      </c>
      <c r="AO8" s="31">
        <v>17705</v>
      </c>
      <c r="AP8" s="31">
        <v>18667</v>
      </c>
      <c r="AQ8" s="31">
        <v>18985</v>
      </c>
      <c r="AR8" s="31">
        <v>19162</v>
      </c>
      <c r="AS8" s="31">
        <v>18551</v>
      </c>
      <c r="AT8" s="90">
        <v>17987</v>
      </c>
      <c r="AU8" s="70">
        <v>16893</v>
      </c>
      <c r="AV8" s="234">
        <v>16394</v>
      </c>
      <c r="AW8" s="234">
        <v>16574</v>
      </c>
      <c r="AX8" s="234">
        <v>16876</v>
      </c>
      <c r="AY8" s="234">
        <v>16802</v>
      </c>
      <c r="AZ8" s="234">
        <v>17372</v>
      </c>
      <c r="BA8" s="234">
        <v>18429</v>
      </c>
      <c r="BB8" s="234">
        <v>18846</v>
      </c>
      <c r="BC8" s="234">
        <v>18908</v>
      </c>
      <c r="BD8" s="234">
        <v>18712</v>
      </c>
      <c r="BE8" s="234">
        <v>17467</v>
      </c>
      <c r="BF8" s="31">
        <v>17837</v>
      </c>
      <c r="BG8" s="70">
        <v>17517</v>
      </c>
      <c r="BH8" s="234">
        <v>16447</v>
      </c>
      <c r="BI8" s="234">
        <v>16743</v>
      </c>
      <c r="BJ8" s="234">
        <v>17656</v>
      </c>
      <c r="BK8" s="234">
        <v>17829</v>
      </c>
      <c r="BL8" s="234">
        <v>18478</v>
      </c>
      <c r="BM8" s="234">
        <v>18983</v>
      </c>
      <c r="BN8" s="234">
        <v>19077</v>
      </c>
      <c r="BO8" s="234">
        <v>19139</v>
      </c>
      <c r="BP8" s="234">
        <v>19339</v>
      </c>
      <c r="BQ8" s="234">
        <v>19367</v>
      </c>
      <c r="BR8" s="439">
        <v>19640</v>
      </c>
      <c r="BS8" s="439">
        <v>19553</v>
      </c>
      <c r="BT8" s="439">
        <v>19345</v>
      </c>
      <c r="BU8" s="439">
        <v>19404</v>
      </c>
      <c r="BV8" s="439">
        <v>19068</v>
      </c>
      <c r="BW8" s="439">
        <v>19051</v>
      </c>
      <c r="BX8" s="439">
        <v>19229</v>
      </c>
      <c r="BY8" s="439">
        <v>19684</v>
      </c>
      <c r="BZ8" s="439">
        <v>19426</v>
      </c>
      <c r="CA8" s="439">
        <v>20454</v>
      </c>
      <c r="CB8" s="439">
        <v>20180</v>
      </c>
      <c r="CC8" s="439">
        <v>19572</v>
      </c>
      <c r="CD8" s="439">
        <f>'1.COBERTURA  DANE'!F8+'1.COBERTURA  DANE'!H8+'1.COBERTURA  DANE'!J8</f>
        <v>19963</v>
      </c>
      <c r="CE8" s="195">
        <f t="shared" si="2"/>
        <v>391</v>
      </c>
      <c r="CF8" s="162">
        <f t="shared" si="3"/>
        <v>1.9977518904557532</v>
      </c>
      <c r="CG8" s="195">
        <f t="shared" si="4"/>
        <v>323</v>
      </c>
      <c r="CH8" s="162">
        <f t="shared" si="5"/>
        <v>1.6446028513238291</v>
      </c>
      <c r="CI8" s="1"/>
      <c r="CJ8" s="468" t="s">
        <v>1098</v>
      </c>
      <c r="CL8" s="27" t="s">
        <v>305</v>
      </c>
      <c r="CM8" s="229">
        <v>3562440</v>
      </c>
      <c r="CN8" s="200">
        <v>3797115</v>
      </c>
      <c r="CX8" s="13">
        <v>579</v>
      </c>
      <c r="CY8" s="13">
        <v>17472</v>
      </c>
      <c r="DA8" s="259">
        <v>4</v>
      </c>
      <c r="DB8" s="13" t="s">
        <v>842</v>
      </c>
      <c r="DC8" s="13">
        <v>214</v>
      </c>
      <c r="DD8" s="13">
        <v>228</v>
      </c>
      <c r="DE8" s="13">
        <v>220</v>
      </c>
      <c r="DF8" s="13">
        <v>188</v>
      </c>
    </row>
    <row r="9" spans="1:110" ht="15" customHeight="1" outlineLevel="2">
      <c r="A9" s="67">
        <v>585</v>
      </c>
      <c r="B9" s="21" t="s">
        <v>122</v>
      </c>
      <c r="C9" s="40" t="s">
        <v>21</v>
      </c>
      <c r="D9" s="40">
        <v>4073</v>
      </c>
      <c r="E9" s="40">
        <v>3999</v>
      </c>
      <c r="F9" s="40">
        <v>4025</v>
      </c>
      <c r="G9" s="40">
        <v>3993</v>
      </c>
      <c r="H9" s="40">
        <v>4016</v>
      </c>
      <c r="I9" s="1">
        <v>3984</v>
      </c>
      <c r="J9" s="261">
        <v>4164</v>
      </c>
      <c r="K9" s="234">
        <v>3944</v>
      </c>
      <c r="L9" s="31">
        <v>3811</v>
      </c>
      <c r="M9" s="31">
        <v>3889</v>
      </c>
      <c r="N9" s="31">
        <v>3940</v>
      </c>
      <c r="O9" s="31">
        <v>3923</v>
      </c>
      <c r="P9" s="31">
        <v>3961</v>
      </c>
      <c r="Q9" s="31">
        <v>3891</v>
      </c>
      <c r="R9" s="31">
        <v>3926</v>
      </c>
      <c r="S9" s="31">
        <v>3916</v>
      </c>
      <c r="T9" s="31">
        <v>3946</v>
      </c>
      <c r="U9" s="31">
        <v>4096</v>
      </c>
      <c r="V9" s="90">
        <v>4217</v>
      </c>
      <c r="W9" s="70">
        <v>3794</v>
      </c>
      <c r="X9" s="31">
        <v>3801</v>
      </c>
      <c r="Y9" s="31">
        <v>3991</v>
      </c>
      <c r="Z9" s="31">
        <v>3958</v>
      </c>
      <c r="AA9" s="31">
        <v>4045</v>
      </c>
      <c r="AB9" s="31">
        <v>4160</v>
      </c>
      <c r="AC9" s="31">
        <v>4046</v>
      </c>
      <c r="AD9" s="31">
        <v>3972</v>
      </c>
      <c r="AE9" s="31">
        <v>3931</v>
      </c>
      <c r="AF9" s="31">
        <v>3846</v>
      </c>
      <c r="AG9" s="31">
        <v>3883</v>
      </c>
      <c r="AH9" s="90">
        <v>3918</v>
      </c>
      <c r="AI9" s="70">
        <v>3720</v>
      </c>
      <c r="AJ9" s="31">
        <v>3756</v>
      </c>
      <c r="AK9" s="31">
        <v>3961</v>
      </c>
      <c r="AL9" s="31">
        <v>4019</v>
      </c>
      <c r="AM9" s="31">
        <v>3934</v>
      </c>
      <c r="AN9" s="31">
        <v>3948</v>
      </c>
      <c r="AO9" s="31">
        <v>4007</v>
      </c>
      <c r="AP9" s="31">
        <v>4125</v>
      </c>
      <c r="AQ9" s="31">
        <v>4192</v>
      </c>
      <c r="AR9" s="31">
        <v>4274</v>
      </c>
      <c r="AS9" s="31">
        <v>4214</v>
      </c>
      <c r="AT9" s="90">
        <v>4013</v>
      </c>
      <c r="AU9" s="70">
        <v>3978</v>
      </c>
      <c r="AV9" s="234">
        <v>3859</v>
      </c>
      <c r="AW9" s="234">
        <v>3861</v>
      </c>
      <c r="AX9" s="234">
        <v>3952</v>
      </c>
      <c r="AY9" s="234">
        <v>4007</v>
      </c>
      <c r="AZ9" s="234">
        <v>4198</v>
      </c>
      <c r="BA9" s="234">
        <v>4436</v>
      </c>
      <c r="BB9" s="234">
        <v>4480</v>
      </c>
      <c r="BC9" s="234">
        <v>4516</v>
      </c>
      <c r="BD9" s="234">
        <v>4516</v>
      </c>
      <c r="BE9" s="234">
        <v>4258</v>
      </c>
      <c r="BF9" s="31">
        <v>4340</v>
      </c>
      <c r="BG9" s="70">
        <v>4209</v>
      </c>
      <c r="BH9" s="234">
        <v>4058</v>
      </c>
      <c r="BI9" s="234">
        <v>3922</v>
      </c>
      <c r="BJ9" s="234">
        <v>3993</v>
      </c>
      <c r="BK9" s="234">
        <v>4031</v>
      </c>
      <c r="BL9" s="234">
        <v>4150</v>
      </c>
      <c r="BM9" s="234">
        <v>4185</v>
      </c>
      <c r="BN9" s="234">
        <v>4166</v>
      </c>
      <c r="BO9" s="234">
        <v>4125</v>
      </c>
      <c r="BP9" s="234">
        <v>4115</v>
      </c>
      <c r="BQ9" s="234">
        <v>4047</v>
      </c>
      <c r="BR9" s="439">
        <v>4089</v>
      </c>
      <c r="BS9" s="439">
        <v>3997</v>
      </c>
      <c r="BT9" s="439">
        <v>3957</v>
      </c>
      <c r="BU9" s="439">
        <v>3911</v>
      </c>
      <c r="BV9" s="439">
        <v>3828</v>
      </c>
      <c r="BW9" s="439">
        <v>3865</v>
      </c>
      <c r="BX9" s="439">
        <v>3868</v>
      </c>
      <c r="BY9" s="439">
        <v>3923</v>
      </c>
      <c r="BZ9" s="439">
        <v>3939</v>
      </c>
      <c r="CA9" s="439">
        <v>3959</v>
      </c>
      <c r="CB9" s="439">
        <v>3933</v>
      </c>
      <c r="CC9" s="439">
        <v>3858</v>
      </c>
      <c r="CD9" s="439">
        <f>'1.COBERTURA  DANE'!F9+'1.COBERTURA  DANE'!H9+'1.COBERTURA  DANE'!J9</f>
        <v>3890</v>
      </c>
      <c r="CE9" s="195">
        <f t="shared" si="2"/>
        <v>32</v>
      </c>
      <c r="CF9" s="162">
        <f t="shared" si="3"/>
        <v>0.82944530844997411</v>
      </c>
      <c r="CG9" s="195">
        <f t="shared" si="4"/>
        <v>-199</v>
      </c>
      <c r="CH9" s="162">
        <f t="shared" si="5"/>
        <v>-4.8667155783810223</v>
      </c>
      <c r="CI9" s="1"/>
      <c r="CJ9" s="468" t="s">
        <v>1099</v>
      </c>
      <c r="CL9" s="27" t="s">
        <v>306</v>
      </c>
      <c r="CM9" s="229">
        <v>3606905</v>
      </c>
      <c r="CN9" s="200">
        <v>3776579</v>
      </c>
      <c r="CX9" s="13">
        <v>585</v>
      </c>
      <c r="CY9" s="13">
        <v>4164</v>
      </c>
      <c r="DA9" s="259">
        <v>21</v>
      </c>
      <c r="DB9" s="13" t="s">
        <v>843</v>
      </c>
      <c r="DC9" s="13">
        <v>624</v>
      </c>
      <c r="DD9" s="13">
        <v>624</v>
      </c>
      <c r="DE9" s="13">
        <v>620</v>
      </c>
      <c r="DF9" s="13">
        <v>623</v>
      </c>
    </row>
    <row r="10" spans="1:110" ht="15" customHeight="1" outlineLevel="2">
      <c r="A10" s="67">
        <v>591</v>
      </c>
      <c r="B10" s="21" t="s">
        <v>122</v>
      </c>
      <c r="C10" s="40" t="s">
        <v>22</v>
      </c>
      <c r="D10" s="40">
        <v>410</v>
      </c>
      <c r="E10" s="40">
        <v>435</v>
      </c>
      <c r="F10" s="40">
        <v>446</v>
      </c>
      <c r="G10" s="40">
        <v>459</v>
      </c>
      <c r="H10" s="40">
        <v>475</v>
      </c>
      <c r="I10" s="1">
        <v>486</v>
      </c>
      <c r="J10" s="261">
        <v>469</v>
      </c>
      <c r="K10" s="234">
        <v>477</v>
      </c>
      <c r="L10" s="31">
        <v>482</v>
      </c>
      <c r="M10" s="31">
        <v>501</v>
      </c>
      <c r="N10" s="31">
        <v>542</v>
      </c>
      <c r="O10" s="31">
        <v>556</v>
      </c>
      <c r="P10" s="31">
        <v>636</v>
      </c>
      <c r="Q10" s="31">
        <v>648</v>
      </c>
      <c r="R10" s="31">
        <v>706</v>
      </c>
      <c r="S10" s="31">
        <v>879</v>
      </c>
      <c r="T10" s="31">
        <v>887</v>
      </c>
      <c r="U10" s="31">
        <v>887</v>
      </c>
      <c r="V10" s="90">
        <v>1016</v>
      </c>
      <c r="W10" s="70">
        <v>843</v>
      </c>
      <c r="X10" s="31">
        <v>640</v>
      </c>
      <c r="Y10" s="31">
        <v>818</v>
      </c>
      <c r="Z10" s="31">
        <v>823</v>
      </c>
      <c r="AA10" s="31">
        <v>844</v>
      </c>
      <c r="AB10" s="31">
        <v>862</v>
      </c>
      <c r="AC10" s="31">
        <v>900</v>
      </c>
      <c r="AD10" s="31">
        <v>928</v>
      </c>
      <c r="AE10" s="31">
        <v>922</v>
      </c>
      <c r="AF10" s="31">
        <v>941</v>
      </c>
      <c r="AG10" s="31">
        <v>940</v>
      </c>
      <c r="AH10" s="90">
        <v>944</v>
      </c>
      <c r="AI10" s="70">
        <v>965</v>
      </c>
      <c r="AJ10" s="31">
        <v>988</v>
      </c>
      <c r="AK10" s="31">
        <v>999</v>
      </c>
      <c r="AL10" s="31">
        <v>974</v>
      </c>
      <c r="AM10" s="31">
        <v>1083</v>
      </c>
      <c r="AN10" s="31">
        <v>1180</v>
      </c>
      <c r="AO10" s="31">
        <v>1297</v>
      </c>
      <c r="AP10" s="31">
        <v>1367</v>
      </c>
      <c r="AQ10" s="31">
        <v>1386</v>
      </c>
      <c r="AR10" s="31">
        <v>1512</v>
      </c>
      <c r="AS10" s="31">
        <v>1530</v>
      </c>
      <c r="AT10" s="90">
        <v>1524</v>
      </c>
      <c r="AU10" s="70">
        <v>1510</v>
      </c>
      <c r="AV10" s="234">
        <v>1541</v>
      </c>
      <c r="AW10" s="234">
        <v>1596</v>
      </c>
      <c r="AX10" s="234">
        <v>1615</v>
      </c>
      <c r="AY10" s="234">
        <v>1582</v>
      </c>
      <c r="AZ10" s="234">
        <v>1629</v>
      </c>
      <c r="BA10" s="234">
        <v>1729</v>
      </c>
      <c r="BB10" s="234">
        <v>1716</v>
      </c>
      <c r="BC10" s="234">
        <v>1735</v>
      </c>
      <c r="BD10" s="234">
        <v>1693</v>
      </c>
      <c r="BE10" s="234">
        <v>1618</v>
      </c>
      <c r="BF10" s="31">
        <v>1647</v>
      </c>
      <c r="BG10" s="70">
        <v>2278</v>
      </c>
      <c r="BH10" s="234">
        <v>2216</v>
      </c>
      <c r="BI10" s="234">
        <v>2172</v>
      </c>
      <c r="BJ10" s="234">
        <v>2209</v>
      </c>
      <c r="BK10" s="234">
        <v>2231</v>
      </c>
      <c r="BL10" s="234">
        <v>2452</v>
      </c>
      <c r="BM10" s="234">
        <v>2571</v>
      </c>
      <c r="BN10" s="234">
        <v>2622</v>
      </c>
      <c r="BO10" s="234">
        <v>2685</v>
      </c>
      <c r="BP10" s="234">
        <v>2689</v>
      </c>
      <c r="BQ10" s="234">
        <v>2700</v>
      </c>
      <c r="BR10" s="439">
        <v>2626</v>
      </c>
      <c r="BS10" s="439">
        <v>2579</v>
      </c>
      <c r="BT10" s="439">
        <v>2612</v>
      </c>
      <c r="BU10" s="439">
        <v>2686</v>
      </c>
      <c r="BV10" s="439">
        <v>2607</v>
      </c>
      <c r="BW10" s="439">
        <v>2602</v>
      </c>
      <c r="BX10" s="439">
        <v>2625</v>
      </c>
      <c r="BY10" s="439">
        <v>2607</v>
      </c>
      <c r="BZ10" s="439">
        <v>2600</v>
      </c>
      <c r="CA10" s="439">
        <v>2725</v>
      </c>
      <c r="CB10" s="439">
        <v>2727</v>
      </c>
      <c r="CC10" s="439">
        <v>2806</v>
      </c>
      <c r="CD10" s="439">
        <f>'1.COBERTURA  DANE'!F10+'1.COBERTURA  DANE'!H10+'1.COBERTURA  DANE'!J10</f>
        <v>3030</v>
      </c>
      <c r="CE10" s="195">
        <f t="shared" si="2"/>
        <v>224</v>
      </c>
      <c r="CF10" s="162">
        <f t="shared" si="3"/>
        <v>7.9828937990021389</v>
      </c>
      <c r="CG10" s="195">
        <f t="shared" si="4"/>
        <v>404</v>
      </c>
      <c r="CH10" s="162">
        <f t="shared" si="5"/>
        <v>15.384615384615385</v>
      </c>
      <c r="CI10" s="1"/>
      <c r="CJ10" s="468" t="s">
        <v>1075</v>
      </c>
      <c r="CL10" s="27" t="s">
        <v>297</v>
      </c>
      <c r="CM10" s="229">
        <v>3630193</v>
      </c>
      <c r="CN10" s="200">
        <v>3735975</v>
      </c>
      <c r="CX10" s="13">
        <v>591</v>
      </c>
      <c r="CY10" s="13">
        <v>469</v>
      </c>
      <c r="DA10" s="259">
        <v>30</v>
      </c>
      <c r="DB10" s="13" t="s">
        <v>844</v>
      </c>
      <c r="DC10" s="13">
        <v>12979</v>
      </c>
      <c r="DD10" s="13">
        <v>12952</v>
      </c>
      <c r="DE10" s="13">
        <v>12875</v>
      </c>
      <c r="DF10" s="13">
        <v>12668</v>
      </c>
    </row>
    <row r="11" spans="1:110" ht="15" customHeight="1" outlineLevel="2">
      <c r="A11" s="67">
        <v>893</v>
      </c>
      <c r="B11" s="21" t="s">
        <v>122</v>
      </c>
      <c r="C11" s="40" t="s">
        <v>106</v>
      </c>
      <c r="D11" s="40">
        <v>598</v>
      </c>
      <c r="E11" s="40">
        <v>604</v>
      </c>
      <c r="F11" s="40">
        <v>627</v>
      </c>
      <c r="G11" s="40">
        <v>606</v>
      </c>
      <c r="H11" s="40">
        <v>630</v>
      </c>
      <c r="I11" s="1">
        <v>618</v>
      </c>
      <c r="J11" s="261">
        <v>615</v>
      </c>
      <c r="K11" s="234">
        <v>591</v>
      </c>
      <c r="L11" s="31">
        <v>576</v>
      </c>
      <c r="M11" s="31">
        <v>597</v>
      </c>
      <c r="N11" s="31">
        <v>614</v>
      </c>
      <c r="O11" s="31">
        <v>620</v>
      </c>
      <c r="P11" s="31">
        <v>653</v>
      </c>
      <c r="Q11" s="31">
        <v>639</v>
      </c>
      <c r="R11" s="31">
        <v>631</v>
      </c>
      <c r="S11" s="31">
        <v>656</v>
      </c>
      <c r="T11" s="31">
        <v>652</v>
      </c>
      <c r="U11" s="31">
        <v>696</v>
      </c>
      <c r="V11" s="90">
        <v>825</v>
      </c>
      <c r="W11" s="70">
        <v>682</v>
      </c>
      <c r="X11" s="31">
        <v>633</v>
      </c>
      <c r="Y11" s="31">
        <v>790</v>
      </c>
      <c r="Z11" s="31">
        <v>812</v>
      </c>
      <c r="AA11" s="31">
        <v>787</v>
      </c>
      <c r="AB11" s="31">
        <v>815</v>
      </c>
      <c r="AC11" s="31">
        <v>831</v>
      </c>
      <c r="AD11" s="31">
        <v>898</v>
      </c>
      <c r="AE11" s="31">
        <v>943</v>
      </c>
      <c r="AF11" s="31">
        <v>1005</v>
      </c>
      <c r="AG11" s="31">
        <v>1067</v>
      </c>
      <c r="AH11" s="90">
        <v>1113</v>
      </c>
      <c r="AI11" s="70">
        <v>984</v>
      </c>
      <c r="AJ11" s="31">
        <v>980</v>
      </c>
      <c r="AK11" s="31">
        <v>954</v>
      </c>
      <c r="AL11" s="31">
        <v>974</v>
      </c>
      <c r="AM11" s="31">
        <v>958</v>
      </c>
      <c r="AN11" s="31">
        <v>1010</v>
      </c>
      <c r="AO11" s="31">
        <v>1005</v>
      </c>
      <c r="AP11" s="31">
        <v>1039</v>
      </c>
      <c r="AQ11" s="31">
        <v>1054</v>
      </c>
      <c r="AR11" s="31">
        <v>1192</v>
      </c>
      <c r="AS11" s="31">
        <v>1165</v>
      </c>
      <c r="AT11" s="90">
        <v>1089</v>
      </c>
      <c r="AU11" s="70">
        <v>1151</v>
      </c>
      <c r="AV11" s="234">
        <v>1036</v>
      </c>
      <c r="AW11" s="234">
        <v>1012</v>
      </c>
      <c r="AX11" s="234">
        <v>1012</v>
      </c>
      <c r="AY11" s="234">
        <v>1010</v>
      </c>
      <c r="AZ11" s="234">
        <v>1000</v>
      </c>
      <c r="BA11" s="234">
        <v>1039</v>
      </c>
      <c r="BB11" s="234">
        <v>1041</v>
      </c>
      <c r="BC11" s="234">
        <v>1054</v>
      </c>
      <c r="BD11" s="234">
        <v>1045</v>
      </c>
      <c r="BE11" s="234">
        <v>1033</v>
      </c>
      <c r="BF11" s="31">
        <v>1122</v>
      </c>
      <c r="BG11" s="70">
        <v>1231</v>
      </c>
      <c r="BH11" s="234">
        <v>1169</v>
      </c>
      <c r="BI11" s="234">
        <v>1163</v>
      </c>
      <c r="BJ11" s="234">
        <v>1200</v>
      </c>
      <c r="BK11" s="234">
        <v>1209</v>
      </c>
      <c r="BL11" s="234">
        <v>1238</v>
      </c>
      <c r="BM11" s="234">
        <v>1230</v>
      </c>
      <c r="BN11" s="234">
        <v>1211</v>
      </c>
      <c r="BO11" s="234">
        <v>1169</v>
      </c>
      <c r="BP11" s="234">
        <v>1131</v>
      </c>
      <c r="BQ11" s="234">
        <v>1111</v>
      </c>
      <c r="BR11" s="439">
        <v>957</v>
      </c>
      <c r="BS11" s="439">
        <v>888</v>
      </c>
      <c r="BT11" s="439">
        <v>905</v>
      </c>
      <c r="BU11" s="439">
        <v>877</v>
      </c>
      <c r="BV11" s="439">
        <v>838</v>
      </c>
      <c r="BW11" s="439">
        <v>825</v>
      </c>
      <c r="BX11" s="439">
        <v>910</v>
      </c>
      <c r="BY11" s="439">
        <v>965</v>
      </c>
      <c r="BZ11" s="439">
        <v>959</v>
      </c>
      <c r="CA11" s="439">
        <v>1054</v>
      </c>
      <c r="CB11" s="439">
        <v>1005</v>
      </c>
      <c r="CC11" s="439">
        <v>1022</v>
      </c>
      <c r="CD11" s="439">
        <f>'1.COBERTURA  DANE'!F11+'1.COBERTURA  DANE'!H11+'1.COBERTURA  DANE'!J11</f>
        <v>1042</v>
      </c>
      <c r="CE11" s="195">
        <f t="shared" si="2"/>
        <v>20</v>
      </c>
      <c r="CF11" s="162">
        <f t="shared" si="3"/>
        <v>1.9569471624266144</v>
      </c>
      <c r="CG11" s="195">
        <f t="shared" si="4"/>
        <v>85</v>
      </c>
      <c r="CH11" s="162">
        <f t="shared" si="5"/>
        <v>8.8819226750261233</v>
      </c>
      <c r="CL11" s="27" t="s">
        <v>299</v>
      </c>
      <c r="CM11" s="229">
        <v>3696317</v>
      </c>
      <c r="CN11" s="200">
        <v>3749816</v>
      </c>
      <c r="CX11" s="13">
        <v>893</v>
      </c>
      <c r="CY11" s="13">
        <v>615</v>
      </c>
      <c r="DA11" s="259">
        <v>31</v>
      </c>
      <c r="DB11" s="13" t="s">
        <v>63</v>
      </c>
      <c r="DC11" s="13">
        <v>4831</v>
      </c>
      <c r="DD11" s="13">
        <v>4759</v>
      </c>
      <c r="DE11" s="13">
        <v>4724</v>
      </c>
      <c r="DF11" s="13">
        <v>4653</v>
      </c>
    </row>
    <row r="12" spans="1:110" ht="15" outlineLevel="1">
      <c r="A12" s="241" t="s">
        <v>222</v>
      </c>
      <c r="B12" s="39"/>
      <c r="C12" s="42"/>
      <c r="D12" s="69">
        <f t="shared" ref="D12:V12" si="6">SUM(D13:D18)</f>
        <v>39902</v>
      </c>
      <c r="E12" s="69">
        <f t="shared" si="6"/>
        <v>39851</v>
      </c>
      <c r="F12" s="69">
        <f t="shared" si="6"/>
        <v>40442</v>
      </c>
      <c r="G12" s="69">
        <f t="shared" si="6"/>
        <v>40603</v>
      </c>
      <c r="H12" s="69">
        <f t="shared" si="6"/>
        <v>40761</v>
      </c>
      <c r="I12" s="69">
        <f t="shared" si="6"/>
        <v>40940</v>
      </c>
      <c r="J12" s="69">
        <f t="shared" si="6"/>
        <v>42524</v>
      </c>
      <c r="K12" s="233">
        <f t="shared" si="6"/>
        <v>40589</v>
      </c>
      <c r="L12" s="69">
        <f t="shared" si="6"/>
        <v>39218</v>
      </c>
      <c r="M12" s="69">
        <f t="shared" si="6"/>
        <v>40309</v>
      </c>
      <c r="N12" s="69">
        <f t="shared" si="6"/>
        <v>40958</v>
      </c>
      <c r="O12" s="69">
        <f>SUM(O13:O18)</f>
        <v>41006</v>
      </c>
      <c r="P12" s="69">
        <f t="shared" si="6"/>
        <v>42080</v>
      </c>
      <c r="Q12" s="69">
        <f t="shared" si="6"/>
        <v>41864</v>
      </c>
      <c r="R12" s="69">
        <f t="shared" si="6"/>
        <v>42024</v>
      </c>
      <c r="S12" s="69">
        <f t="shared" si="6"/>
        <v>42553</v>
      </c>
      <c r="T12" s="69">
        <f t="shared" si="6"/>
        <v>43126</v>
      </c>
      <c r="U12" s="69">
        <f t="shared" si="6"/>
        <v>43730</v>
      </c>
      <c r="V12" s="89">
        <f t="shared" si="6"/>
        <v>45915</v>
      </c>
      <c r="W12" s="68">
        <f>SUM(W13:W18)</f>
        <v>41344</v>
      </c>
      <c r="X12" s="69">
        <f>SUM(X13:X18)</f>
        <v>40867</v>
      </c>
      <c r="Y12" s="69">
        <f>SUM(Y13:Y18)</f>
        <v>43759</v>
      </c>
      <c r="Z12" s="69">
        <f>SUM(Z13:Z18)</f>
        <v>44456</v>
      </c>
      <c r="AA12" s="69">
        <f>SUM(AA13:AA18)</f>
        <v>45316</v>
      </c>
      <c r="AB12" s="69">
        <v>46044</v>
      </c>
      <c r="AC12" s="69">
        <v>45578</v>
      </c>
      <c r="AD12" s="69">
        <v>44975</v>
      </c>
      <c r="AE12" s="69">
        <v>43596</v>
      </c>
      <c r="AF12" s="69">
        <v>44172</v>
      </c>
      <c r="AG12" s="69">
        <v>44583</v>
      </c>
      <c r="AH12" s="89">
        <v>44812</v>
      </c>
      <c r="AI12" s="68">
        <v>43023</v>
      </c>
      <c r="AJ12" s="69">
        <v>43087</v>
      </c>
      <c r="AK12" s="69">
        <v>43544</v>
      </c>
      <c r="AL12" s="69">
        <v>43823</v>
      </c>
      <c r="AM12" s="69">
        <v>44478</v>
      </c>
      <c r="AN12" s="69">
        <v>45446</v>
      </c>
      <c r="AO12" s="69">
        <v>47869</v>
      </c>
      <c r="AP12" s="69">
        <v>49153</v>
      </c>
      <c r="AQ12" s="69">
        <v>49841</v>
      </c>
      <c r="AR12" s="69">
        <v>50445</v>
      </c>
      <c r="AS12" s="69">
        <v>48906</v>
      </c>
      <c r="AT12" s="89">
        <v>47898</v>
      </c>
      <c r="AU12" s="68">
        <v>45639</v>
      </c>
      <c r="AV12" s="233">
        <v>44436</v>
      </c>
      <c r="AW12" s="233">
        <v>44852</v>
      </c>
      <c r="AX12" s="233">
        <v>44963</v>
      </c>
      <c r="AY12" s="233">
        <v>45066</v>
      </c>
      <c r="AZ12" s="233">
        <v>46170</v>
      </c>
      <c r="BA12" s="233">
        <v>47048</v>
      </c>
      <c r="BB12" s="233">
        <v>47403</v>
      </c>
      <c r="BC12" s="233">
        <v>47783</v>
      </c>
      <c r="BD12" s="233">
        <v>47803</v>
      </c>
      <c r="BE12" s="233">
        <v>44960</v>
      </c>
      <c r="BF12" s="69">
        <v>45755</v>
      </c>
      <c r="BG12" s="68">
        <v>45460</v>
      </c>
      <c r="BH12" s="233">
        <v>42826</v>
      </c>
      <c r="BI12" s="233">
        <v>43318</v>
      </c>
      <c r="BJ12" s="233">
        <v>44649</v>
      </c>
      <c r="BK12" s="233">
        <v>44749</v>
      </c>
      <c r="BL12" s="233">
        <v>48203</v>
      </c>
      <c r="BM12" s="233">
        <v>48338</v>
      </c>
      <c r="BN12" s="233">
        <v>48614</v>
      </c>
      <c r="BO12" s="233">
        <v>49339</v>
      </c>
      <c r="BP12" s="233">
        <v>49484</v>
      </c>
      <c r="BQ12" s="233">
        <v>49262</v>
      </c>
      <c r="BR12" s="438">
        <v>49839</v>
      </c>
      <c r="BS12" s="438">
        <v>49527</v>
      </c>
      <c r="BT12" s="438">
        <v>49190</v>
      </c>
      <c r="BU12" s="438">
        <v>48830</v>
      </c>
      <c r="BV12" s="438">
        <v>47733</v>
      </c>
      <c r="BW12" s="438">
        <v>47135</v>
      </c>
      <c r="BX12" s="438">
        <v>47378</v>
      </c>
      <c r="BY12" s="438">
        <v>47684</v>
      </c>
      <c r="BZ12" s="438">
        <v>47477</v>
      </c>
      <c r="CA12" s="438">
        <v>51616</v>
      </c>
      <c r="CB12" s="438">
        <v>51462</v>
      </c>
      <c r="CC12" s="438">
        <v>50858</v>
      </c>
      <c r="CD12" s="438">
        <f>'1.COBERTURA  DANE'!F12+'1.COBERTURA  DANE'!H12+'1.COBERTURA  DANE'!J12</f>
        <v>51489</v>
      </c>
      <c r="CE12" s="195">
        <f t="shared" si="2"/>
        <v>631</v>
      </c>
      <c r="CF12" s="162">
        <f t="shared" si="3"/>
        <v>1.2407094262456251</v>
      </c>
      <c r="CG12" s="195">
        <f t="shared" si="4"/>
        <v>1650</v>
      </c>
      <c r="CH12" s="162">
        <f t="shared" si="5"/>
        <v>3.3106603262505265</v>
      </c>
      <c r="CL12" s="27" t="s">
        <v>307</v>
      </c>
      <c r="CM12" s="229">
        <v>3719617</v>
      </c>
      <c r="CN12" s="200">
        <v>3760255</v>
      </c>
      <c r="CX12" s="13">
        <v>120</v>
      </c>
      <c r="CY12" s="13">
        <v>866</v>
      </c>
      <c r="DA12" s="259">
        <v>34</v>
      </c>
      <c r="DB12" s="13" t="s">
        <v>64</v>
      </c>
      <c r="DC12" s="13">
        <v>8736</v>
      </c>
      <c r="DD12" s="13">
        <v>8679</v>
      </c>
      <c r="DE12" s="13">
        <v>8569</v>
      </c>
      <c r="DF12" s="13">
        <v>8403</v>
      </c>
    </row>
    <row r="13" spans="1:110" ht="15" outlineLevel="2">
      <c r="A13" s="67">
        <v>120</v>
      </c>
      <c r="B13" s="21" t="s">
        <v>120</v>
      </c>
      <c r="C13" s="40" t="s">
        <v>74</v>
      </c>
      <c r="D13" s="40">
        <v>860</v>
      </c>
      <c r="E13" s="40">
        <v>770</v>
      </c>
      <c r="F13" s="40">
        <v>790</v>
      </c>
      <c r="G13" s="40">
        <v>839</v>
      </c>
      <c r="H13" s="40">
        <v>844</v>
      </c>
      <c r="I13" s="1">
        <v>829</v>
      </c>
      <c r="J13" s="261">
        <v>866</v>
      </c>
      <c r="K13" s="234">
        <v>751</v>
      </c>
      <c r="L13" s="31">
        <v>712</v>
      </c>
      <c r="M13" s="31">
        <v>767</v>
      </c>
      <c r="N13" s="31">
        <v>790</v>
      </c>
      <c r="O13" s="31">
        <v>731</v>
      </c>
      <c r="P13" s="31">
        <v>824</v>
      </c>
      <c r="Q13" s="31">
        <v>806</v>
      </c>
      <c r="R13" s="31">
        <v>794</v>
      </c>
      <c r="S13" s="31">
        <v>815</v>
      </c>
      <c r="T13" s="31">
        <v>819</v>
      </c>
      <c r="U13" s="31">
        <v>871</v>
      </c>
      <c r="V13" s="90">
        <v>1011</v>
      </c>
      <c r="W13" s="70">
        <v>714</v>
      </c>
      <c r="X13" s="31">
        <v>709</v>
      </c>
      <c r="Y13" s="31">
        <v>1010</v>
      </c>
      <c r="Z13" s="31">
        <v>1009</v>
      </c>
      <c r="AA13" s="31">
        <v>930</v>
      </c>
      <c r="AB13" s="31">
        <v>941</v>
      </c>
      <c r="AC13" s="31">
        <v>942</v>
      </c>
      <c r="AD13" s="31">
        <v>904</v>
      </c>
      <c r="AE13" s="31">
        <v>869</v>
      </c>
      <c r="AF13" s="31">
        <v>899</v>
      </c>
      <c r="AG13" s="31">
        <v>939</v>
      </c>
      <c r="AH13" s="90">
        <v>995</v>
      </c>
      <c r="AI13" s="70">
        <v>874</v>
      </c>
      <c r="AJ13" s="31">
        <v>961</v>
      </c>
      <c r="AK13" s="31">
        <v>963</v>
      </c>
      <c r="AL13" s="31">
        <v>943</v>
      </c>
      <c r="AM13" s="31">
        <v>885</v>
      </c>
      <c r="AN13" s="31">
        <v>983</v>
      </c>
      <c r="AO13" s="31">
        <v>914</v>
      </c>
      <c r="AP13" s="31">
        <v>931</v>
      </c>
      <c r="AQ13" s="31">
        <v>954</v>
      </c>
      <c r="AR13" s="31">
        <v>1140</v>
      </c>
      <c r="AS13" s="31">
        <v>1101</v>
      </c>
      <c r="AT13" s="90">
        <v>1074</v>
      </c>
      <c r="AU13" s="70">
        <v>965</v>
      </c>
      <c r="AV13" s="234">
        <v>937</v>
      </c>
      <c r="AW13" s="234">
        <v>975</v>
      </c>
      <c r="AX13" s="234">
        <v>985</v>
      </c>
      <c r="AY13" s="234">
        <v>949</v>
      </c>
      <c r="AZ13" s="234">
        <v>926</v>
      </c>
      <c r="BA13" s="234">
        <v>917</v>
      </c>
      <c r="BB13" s="234">
        <v>929</v>
      </c>
      <c r="BC13" s="234">
        <v>962</v>
      </c>
      <c r="BD13" s="234">
        <v>965</v>
      </c>
      <c r="BE13" s="234">
        <v>918</v>
      </c>
      <c r="BF13" s="31">
        <v>970</v>
      </c>
      <c r="BG13" s="70">
        <v>1012</v>
      </c>
      <c r="BH13" s="234">
        <v>947</v>
      </c>
      <c r="BI13" s="234">
        <v>956</v>
      </c>
      <c r="BJ13" s="234">
        <v>1016</v>
      </c>
      <c r="BK13" s="234">
        <v>1048</v>
      </c>
      <c r="BL13" s="234">
        <v>1272</v>
      </c>
      <c r="BM13" s="234">
        <v>1217</v>
      </c>
      <c r="BN13" s="234">
        <v>1216</v>
      </c>
      <c r="BO13" s="234">
        <v>1261</v>
      </c>
      <c r="BP13" s="234">
        <v>1277</v>
      </c>
      <c r="BQ13" s="234">
        <v>1299</v>
      </c>
      <c r="BR13" s="439">
        <v>1336</v>
      </c>
      <c r="BS13" s="439">
        <v>1333</v>
      </c>
      <c r="BT13" s="439">
        <v>1353</v>
      </c>
      <c r="BU13" s="439">
        <v>1300</v>
      </c>
      <c r="BV13" s="439">
        <v>1281</v>
      </c>
      <c r="BW13" s="439">
        <v>1303</v>
      </c>
      <c r="BX13" s="439">
        <v>1310</v>
      </c>
      <c r="BY13" s="439">
        <v>1277</v>
      </c>
      <c r="BZ13" s="439">
        <v>1249</v>
      </c>
      <c r="CA13" s="439">
        <v>3884</v>
      </c>
      <c r="CB13" s="439">
        <v>3931</v>
      </c>
      <c r="CC13" s="439">
        <v>3954</v>
      </c>
      <c r="CD13" s="439">
        <f>'1.COBERTURA  DANE'!F13+'1.COBERTURA  DANE'!H13+'1.COBERTURA  DANE'!J13</f>
        <v>4001</v>
      </c>
      <c r="CE13" s="195">
        <f t="shared" si="2"/>
        <v>47</v>
      </c>
      <c r="CF13" s="162">
        <f t="shared" si="3"/>
        <v>1.1886697015680323</v>
      </c>
      <c r="CG13" s="195">
        <f t="shared" si="4"/>
        <v>2665</v>
      </c>
      <c r="CH13" s="162">
        <f t="shared" si="5"/>
        <v>199.47604790419163</v>
      </c>
      <c r="CL13" s="27" t="s">
        <v>308</v>
      </c>
      <c r="CM13" s="229">
        <v>3704648</v>
      </c>
      <c r="CN13" s="200">
        <v>3776317</v>
      </c>
      <c r="CX13" s="13">
        <v>154</v>
      </c>
      <c r="CY13" s="13">
        <v>26143</v>
      </c>
      <c r="DA13" s="259">
        <v>36</v>
      </c>
      <c r="DB13" s="13" t="s">
        <v>845</v>
      </c>
      <c r="DC13" s="13">
        <v>1568</v>
      </c>
      <c r="DD13" s="13">
        <v>1570</v>
      </c>
      <c r="DE13" s="13">
        <v>1565</v>
      </c>
      <c r="DF13" s="13">
        <v>1487</v>
      </c>
    </row>
    <row r="14" spans="1:110" ht="15" outlineLevel="2">
      <c r="A14" s="67">
        <v>154</v>
      </c>
      <c r="B14" s="21" t="s">
        <v>120</v>
      </c>
      <c r="C14" s="40" t="s">
        <v>14</v>
      </c>
      <c r="D14" s="40">
        <v>24902</v>
      </c>
      <c r="E14" s="40">
        <v>24905</v>
      </c>
      <c r="F14" s="40">
        <v>25219</v>
      </c>
      <c r="G14" s="40">
        <v>24881</v>
      </c>
      <c r="H14" s="40">
        <v>24982</v>
      </c>
      <c r="I14" s="1">
        <v>25116</v>
      </c>
      <c r="J14" s="261">
        <v>26143</v>
      </c>
      <c r="K14" s="234">
        <v>25407</v>
      </c>
      <c r="L14" s="31">
        <v>24609</v>
      </c>
      <c r="M14" s="31">
        <v>25195</v>
      </c>
      <c r="N14" s="31">
        <v>25662</v>
      </c>
      <c r="O14" s="31">
        <v>25794</v>
      </c>
      <c r="P14" s="31">
        <v>26504</v>
      </c>
      <c r="Q14" s="31">
        <v>26255</v>
      </c>
      <c r="R14" s="31">
        <v>26101</v>
      </c>
      <c r="S14" s="31">
        <v>26189</v>
      </c>
      <c r="T14" s="31">
        <v>26324</v>
      </c>
      <c r="U14" s="31">
        <v>26672</v>
      </c>
      <c r="V14" s="90">
        <v>27611</v>
      </c>
      <c r="W14" s="70">
        <v>25695</v>
      </c>
      <c r="X14" s="31">
        <v>25471</v>
      </c>
      <c r="Y14" s="31">
        <v>26365</v>
      </c>
      <c r="Z14" s="31">
        <v>26529</v>
      </c>
      <c r="AA14" s="31">
        <v>27571</v>
      </c>
      <c r="AB14" s="31">
        <v>28169</v>
      </c>
      <c r="AC14" s="31">
        <v>27917</v>
      </c>
      <c r="AD14" s="31">
        <v>27540</v>
      </c>
      <c r="AE14" s="31">
        <v>26569</v>
      </c>
      <c r="AF14" s="31">
        <v>26883</v>
      </c>
      <c r="AG14" s="31">
        <v>27136</v>
      </c>
      <c r="AH14" s="90">
        <v>27428</v>
      </c>
      <c r="AI14" s="70">
        <v>26706</v>
      </c>
      <c r="AJ14" s="31">
        <v>26437</v>
      </c>
      <c r="AK14" s="31">
        <v>26685</v>
      </c>
      <c r="AL14" s="31">
        <v>27027</v>
      </c>
      <c r="AM14" s="31">
        <v>27417</v>
      </c>
      <c r="AN14" s="31">
        <v>28147</v>
      </c>
      <c r="AO14" s="31">
        <v>29771</v>
      </c>
      <c r="AP14" s="31">
        <v>30628</v>
      </c>
      <c r="AQ14" s="31">
        <v>31066</v>
      </c>
      <c r="AR14" s="31">
        <v>31150</v>
      </c>
      <c r="AS14" s="31">
        <v>30419</v>
      </c>
      <c r="AT14" s="90">
        <v>29750</v>
      </c>
      <c r="AU14" s="70">
        <v>28472</v>
      </c>
      <c r="AV14" s="234">
        <v>27758</v>
      </c>
      <c r="AW14" s="234">
        <v>27953</v>
      </c>
      <c r="AX14" s="234">
        <v>28034</v>
      </c>
      <c r="AY14" s="234">
        <v>28270</v>
      </c>
      <c r="AZ14" s="234">
        <v>29057</v>
      </c>
      <c r="BA14" s="234">
        <v>29741</v>
      </c>
      <c r="BB14" s="234">
        <v>29980</v>
      </c>
      <c r="BC14" s="234">
        <v>30319</v>
      </c>
      <c r="BD14" s="234">
        <v>30367</v>
      </c>
      <c r="BE14" s="234">
        <v>28682</v>
      </c>
      <c r="BF14" s="31">
        <v>28966</v>
      </c>
      <c r="BG14" s="70">
        <v>28590</v>
      </c>
      <c r="BH14" s="234">
        <v>27125</v>
      </c>
      <c r="BI14" s="234">
        <v>27460</v>
      </c>
      <c r="BJ14" s="234">
        <v>28233</v>
      </c>
      <c r="BK14" s="234">
        <v>28228</v>
      </c>
      <c r="BL14" s="234">
        <v>29794</v>
      </c>
      <c r="BM14" s="234">
        <v>30203</v>
      </c>
      <c r="BN14" s="234">
        <v>30323</v>
      </c>
      <c r="BO14" s="234">
        <v>30652</v>
      </c>
      <c r="BP14" s="234">
        <v>30642</v>
      </c>
      <c r="BQ14" s="234">
        <v>30327</v>
      </c>
      <c r="BR14" s="439">
        <v>30487</v>
      </c>
      <c r="BS14" s="439">
        <v>30312</v>
      </c>
      <c r="BT14" s="439">
        <v>30141</v>
      </c>
      <c r="BU14" s="439">
        <v>30155</v>
      </c>
      <c r="BV14" s="439">
        <v>29611</v>
      </c>
      <c r="BW14" s="439">
        <v>29089</v>
      </c>
      <c r="BX14" s="439">
        <v>29163</v>
      </c>
      <c r="BY14" s="439">
        <v>29379</v>
      </c>
      <c r="BZ14" s="439">
        <v>29225</v>
      </c>
      <c r="CA14" s="439">
        <v>30824</v>
      </c>
      <c r="CB14" s="439">
        <v>30535</v>
      </c>
      <c r="CC14" s="439">
        <v>30030</v>
      </c>
      <c r="CD14" s="439">
        <f>'1.COBERTURA  DANE'!F14+'1.COBERTURA  DANE'!H14+'1.COBERTURA  DANE'!J14</f>
        <v>30324</v>
      </c>
      <c r="CE14" s="195">
        <f t="shared" si="2"/>
        <v>294</v>
      </c>
      <c r="CF14" s="162">
        <f t="shared" si="3"/>
        <v>0.97902097902097907</v>
      </c>
      <c r="CG14" s="195">
        <f t="shared" si="4"/>
        <v>-163</v>
      </c>
      <c r="CH14" s="162">
        <f t="shared" si="5"/>
        <v>-0.53465411486863257</v>
      </c>
      <c r="CL14" s="27" t="s">
        <v>309</v>
      </c>
      <c r="CM14" s="229">
        <v>3745910</v>
      </c>
      <c r="CN14" s="200">
        <v>3870569</v>
      </c>
      <c r="CX14" s="13">
        <v>250</v>
      </c>
      <c r="CY14" s="13">
        <v>8950</v>
      </c>
      <c r="DA14" s="259">
        <v>38</v>
      </c>
      <c r="DB14" s="13" t="s">
        <v>66</v>
      </c>
      <c r="DC14" s="13">
        <v>898</v>
      </c>
      <c r="DD14" s="13">
        <v>910</v>
      </c>
      <c r="DE14" s="13">
        <v>858</v>
      </c>
      <c r="DF14" s="13">
        <v>834</v>
      </c>
    </row>
    <row r="15" spans="1:110" ht="15" outlineLevel="2">
      <c r="A15" s="67">
        <v>250</v>
      </c>
      <c r="B15" s="21" t="s">
        <v>120</v>
      </c>
      <c r="C15" s="40" t="s">
        <v>17</v>
      </c>
      <c r="D15" s="40">
        <v>8147</v>
      </c>
      <c r="E15" s="40">
        <v>8141</v>
      </c>
      <c r="F15" s="40">
        <v>8288</v>
      </c>
      <c r="G15" s="40">
        <v>8606</v>
      </c>
      <c r="H15" s="40">
        <v>8692</v>
      </c>
      <c r="I15" s="1">
        <v>8774</v>
      </c>
      <c r="J15" s="261">
        <v>8950</v>
      </c>
      <c r="K15" s="234">
        <v>8454</v>
      </c>
      <c r="L15" s="31">
        <v>8066</v>
      </c>
      <c r="M15" s="31">
        <v>8390</v>
      </c>
      <c r="N15" s="31">
        <v>8483</v>
      </c>
      <c r="O15" s="31">
        <v>8494</v>
      </c>
      <c r="P15" s="31">
        <v>8695</v>
      </c>
      <c r="Q15" s="31">
        <v>8735</v>
      </c>
      <c r="R15" s="31">
        <v>8873</v>
      </c>
      <c r="S15" s="31">
        <v>9102</v>
      </c>
      <c r="T15" s="31">
        <v>9362</v>
      </c>
      <c r="U15" s="31">
        <v>9468</v>
      </c>
      <c r="V15" s="90">
        <v>9914</v>
      </c>
      <c r="W15" s="70">
        <v>8763</v>
      </c>
      <c r="X15" s="31">
        <v>8639</v>
      </c>
      <c r="Y15" s="31">
        <v>9174</v>
      </c>
      <c r="Z15" s="31">
        <v>9596</v>
      </c>
      <c r="AA15" s="31">
        <v>9792</v>
      </c>
      <c r="AB15" s="31">
        <v>9840</v>
      </c>
      <c r="AC15" s="31">
        <v>9769</v>
      </c>
      <c r="AD15" s="31">
        <v>9651</v>
      </c>
      <c r="AE15" s="31">
        <v>9407</v>
      </c>
      <c r="AF15" s="31">
        <v>9525</v>
      </c>
      <c r="AG15" s="31">
        <v>9642</v>
      </c>
      <c r="AH15" s="90">
        <v>9625</v>
      </c>
      <c r="AI15" s="70">
        <v>9205</v>
      </c>
      <c r="AJ15" s="31">
        <v>9322</v>
      </c>
      <c r="AK15" s="31">
        <v>9514</v>
      </c>
      <c r="AL15" s="31">
        <v>9492</v>
      </c>
      <c r="AM15" s="31">
        <v>9600</v>
      </c>
      <c r="AN15" s="31">
        <v>9746</v>
      </c>
      <c r="AO15" s="31">
        <v>10260</v>
      </c>
      <c r="AP15" s="31">
        <v>10478</v>
      </c>
      <c r="AQ15" s="31">
        <v>10572</v>
      </c>
      <c r="AR15" s="31">
        <v>10564</v>
      </c>
      <c r="AS15" s="31">
        <v>10181</v>
      </c>
      <c r="AT15" s="90">
        <v>10035</v>
      </c>
      <c r="AU15" s="70">
        <v>9557</v>
      </c>
      <c r="AV15" s="234">
        <v>9303</v>
      </c>
      <c r="AW15" s="234">
        <v>9428</v>
      </c>
      <c r="AX15" s="234">
        <v>9434</v>
      </c>
      <c r="AY15" s="234">
        <v>9404</v>
      </c>
      <c r="AZ15" s="234">
        <v>9617</v>
      </c>
      <c r="BA15" s="234">
        <v>9706</v>
      </c>
      <c r="BB15" s="234">
        <v>9752</v>
      </c>
      <c r="BC15" s="234">
        <v>9786</v>
      </c>
      <c r="BD15" s="234">
        <v>9762</v>
      </c>
      <c r="BE15" s="234">
        <v>9207</v>
      </c>
      <c r="BF15" s="31">
        <v>9353</v>
      </c>
      <c r="BG15" s="70">
        <v>9231</v>
      </c>
      <c r="BH15" s="234">
        <v>8836</v>
      </c>
      <c r="BI15" s="234">
        <v>8955</v>
      </c>
      <c r="BJ15" s="234">
        <v>9150</v>
      </c>
      <c r="BK15" s="234">
        <v>9189</v>
      </c>
      <c r="BL15" s="234">
        <v>9914</v>
      </c>
      <c r="BM15" s="234">
        <v>9884</v>
      </c>
      <c r="BN15" s="234">
        <v>9946</v>
      </c>
      <c r="BO15" s="234">
        <v>10113</v>
      </c>
      <c r="BP15" s="234">
        <v>10205</v>
      </c>
      <c r="BQ15" s="234">
        <v>10220</v>
      </c>
      <c r="BR15" s="439">
        <v>10401</v>
      </c>
      <c r="BS15" s="439">
        <v>10363</v>
      </c>
      <c r="BT15" s="439">
        <v>10214</v>
      </c>
      <c r="BU15" s="439">
        <v>10142</v>
      </c>
      <c r="BV15" s="439">
        <v>9881</v>
      </c>
      <c r="BW15" s="439">
        <v>9830</v>
      </c>
      <c r="BX15" s="439">
        <v>9930</v>
      </c>
      <c r="BY15" s="439">
        <v>9851</v>
      </c>
      <c r="BZ15" s="439">
        <v>10057</v>
      </c>
      <c r="CA15" s="439">
        <v>9846</v>
      </c>
      <c r="CB15" s="439">
        <v>9913</v>
      </c>
      <c r="CC15" s="439">
        <v>9818</v>
      </c>
      <c r="CD15" s="439">
        <f>'1.COBERTURA  DANE'!F15+'1.COBERTURA  DANE'!H15+'1.COBERTURA  DANE'!J15</f>
        <v>9927</v>
      </c>
      <c r="CE15" s="195">
        <f t="shared" si="2"/>
        <v>109</v>
      </c>
      <c r="CF15" s="162">
        <f t="shared" si="3"/>
        <v>1.1102057445508251</v>
      </c>
      <c r="CG15" s="195">
        <f t="shared" si="4"/>
        <v>-474</v>
      </c>
      <c r="CH15" s="162">
        <f t="shared" si="5"/>
        <v>-4.557254110181713</v>
      </c>
      <c r="CL15" s="27" t="s">
        <v>310</v>
      </c>
      <c r="CM15" s="199">
        <v>3793481</v>
      </c>
      <c r="CN15" s="200">
        <v>3876804</v>
      </c>
      <c r="CX15" s="13">
        <v>495</v>
      </c>
      <c r="CY15" s="13">
        <v>1588</v>
      </c>
      <c r="DA15" s="259">
        <v>40</v>
      </c>
      <c r="DB15" s="13" t="s">
        <v>846</v>
      </c>
      <c r="DC15" s="13">
        <v>1517</v>
      </c>
      <c r="DD15" s="13">
        <v>1486</v>
      </c>
      <c r="DE15" s="13">
        <v>1455</v>
      </c>
      <c r="DF15" s="13">
        <v>1486</v>
      </c>
    </row>
    <row r="16" spans="1:110" ht="15" outlineLevel="2">
      <c r="A16" s="67">
        <v>495</v>
      </c>
      <c r="B16" s="21" t="s">
        <v>120</v>
      </c>
      <c r="C16" s="40" t="s">
        <v>87</v>
      </c>
      <c r="D16" s="40">
        <v>1443</v>
      </c>
      <c r="E16" s="40">
        <v>1449</v>
      </c>
      <c r="F16" s="40">
        <v>1461</v>
      </c>
      <c r="G16" s="40">
        <v>1470</v>
      </c>
      <c r="H16" s="40">
        <v>1465</v>
      </c>
      <c r="I16" s="1">
        <v>1451</v>
      </c>
      <c r="J16" s="261">
        <v>1588</v>
      </c>
      <c r="K16" s="234">
        <v>1367</v>
      </c>
      <c r="L16" s="31">
        <v>1260</v>
      </c>
      <c r="M16" s="31">
        <v>1250</v>
      </c>
      <c r="N16" s="31">
        <v>1305</v>
      </c>
      <c r="O16" s="31">
        <v>1310</v>
      </c>
      <c r="P16" s="31">
        <v>1379</v>
      </c>
      <c r="Q16" s="31">
        <v>1375</v>
      </c>
      <c r="R16" s="31">
        <v>1434</v>
      </c>
      <c r="S16" s="31">
        <v>1488</v>
      </c>
      <c r="T16" s="31">
        <v>1620</v>
      </c>
      <c r="U16" s="31">
        <v>1643</v>
      </c>
      <c r="V16" s="90">
        <v>1816</v>
      </c>
      <c r="W16" s="70">
        <v>1475</v>
      </c>
      <c r="X16" s="31">
        <v>1302</v>
      </c>
      <c r="Y16" s="31">
        <v>1864</v>
      </c>
      <c r="Z16" s="31">
        <v>1868</v>
      </c>
      <c r="AA16" s="31">
        <v>1679</v>
      </c>
      <c r="AB16" s="31">
        <v>1681</v>
      </c>
      <c r="AC16" s="31">
        <v>1731</v>
      </c>
      <c r="AD16" s="31">
        <v>1802</v>
      </c>
      <c r="AE16" s="31">
        <v>1797</v>
      </c>
      <c r="AF16" s="31">
        <v>1831</v>
      </c>
      <c r="AG16" s="31">
        <v>1807</v>
      </c>
      <c r="AH16" s="90">
        <v>1680</v>
      </c>
      <c r="AI16" s="70">
        <v>1493</v>
      </c>
      <c r="AJ16" s="31">
        <v>1512</v>
      </c>
      <c r="AK16" s="31">
        <v>1452</v>
      </c>
      <c r="AL16" s="31">
        <v>1476</v>
      </c>
      <c r="AM16" s="31">
        <v>1503</v>
      </c>
      <c r="AN16" s="31">
        <v>1510</v>
      </c>
      <c r="AO16" s="31">
        <v>1602</v>
      </c>
      <c r="AP16" s="31">
        <v>1614</v>
      </c>
      <c r="AQ16" s="31">
        <v>1651</v>
      </c>
      <c r="AR16" s="31">
        <v>1754</v>
      </c>
      <c r="AS16" s="31">
        <v>1643</v>
      </c>
      <c r="AT16" s="90">
        <v>1592</v>
      </c>
      <c r="AU16" s="70">
        <v>1452</v>
      </c>
      <c r="AV16" s="234">
        <v>1370</v>
      </c>
      <c r="AW16" s="234">
        <v>1418</v>
      </c>
      <c r="AX16" s="234">
        <v>1432</v>
      </c>
      <c r="AY16" s="234">
        <v>1411</v>
      </c>
      <c r="AZ16" s="234">
        <v>1407</v>
      </c>
      <c r="BA16" s="234">
        <v>1406</v>
      </c>
      <c r="BB16" s="234">
        <v>1406</v>
      </c>
      <c r="BC16" s="234">
        <v>1370</v>
      </c>
      <c r="BD16" s="234">
        <v>1380</v>
      </c>
      <c r="BE16" s="234">
        <v>1232</v>
      </c>
      <c r="BF16" s="31">
        <v>1397</v>
      </c>
      <c r="BG16" s="70">
        <v>1584</v>
      </c>
      <c r="BH16" s="234">
        <v>1400</v>
      </c>
      <c r="BI16" s="234">
        <v>1410</v>
      </c>
      <c r="BJ16" s="234">
        <v>1451</v>
      </c>
      <c r="BK16" s="234">
        <v>1489</v>
      </c>
      <c r="BL16" s="234">
        <v>1737</v>
      </c>
      <c r="BM16" s="234">
        <v>1651</v>
      </c>
      <c r="BN16" s="234">
        <v>1680</v>
      </c>
      <c r="BO16" s="234">
        <v>1725</v>
      </c>
      <c r="BP16" s="234">
        <v>1756</v>
      </c>
      <c r="BQ16" s="234">
        <v>1783</v>
      </c>
      <c r="BR16" s="439">
        <v>1811</v>
      </c>
      <c r="BS16" s="439">
        <v>1803</v>
      </c>
      <c r="BT16" s="439">
        <v>1782</v>
      </c>
      <c r="BU16" s="439">
        <v>1634</v>
      </c>
      <c r="BV16" s="439">
        <v>1551</v>
      </c>
      <c r="BW16" s="439">
        <v>1551</v>
      </c>
      <c r="BX16" s="439">
        <v>1562</v>
      </c>
      <c r="BY16" s="439">
        <v>1702</v>
      </c>
      <c r="BZ16" s="439">
        <v>1589</v>
      </c>
      <c r="CA16" s="439">
        <v>1605</v>
      </c>
      <c r="CB16" s="439">
        <v>1618</v>
      </c>
      <c r="CC16" s="439">
        <v>1612</v>
      </c>
      <c r="CD16" s="439">
        <f>'1.COBERTURA  DANE'!F16+'1.COBERTURA  DANE'!H16+'1.COBERTURA  DANE'!J16</f>
        <v>1654</v>
      </c>
      <c r="CE16" s="195">
        <f t="shared" si="2"/>
        <v>42</v>
      </c>
      <c r="CF16" s="162">
        <f t="shared" si="3"/>
        <v>2.6054590570719602</v>
      </c>
      <c r="CG16" s="195">
        <f t="shared" si="4"/>
        <v>-157</v>
      </c>
      <c r="CH16" s="162">
        <f t="shared" si="5"/>
        <v>-8.669243511871894</v>
      </c>
      <c r="CL16" s="27" t="s">
        <v>311</v>
      </c>
      <c r="CM16" s="199">
        <v>3793303</v>
      </c>
      <c r="CN16" s="200">
        <v>3879593</v>
      </c>
      <c r="CX16" s="13">
        <v>790</v>
      </c>
      <c r="CY16" s="13">
        <v>2495</v>
      </c>
      <c r="DA16" s="259">
        <v>42</v>
      </c>
      <c r="DB16" s="13" t="s">
        <v>847</v>
      </c>
      <c r="DC16" s="13">
        <v>7414</v>
      </c>
      <c r="DD16" s="13">
        <v>7256</v>
      </c>
      <c r="DE16" s="13">
        <v>7207</v>
      </c>
      <c r="DF16" s="13">
        <v>7168</v>
      </c>
    </row>
    <row r="17" spans="1:110" ht="15" outlineLevel="2">
      <c r="A17" s="67">
        <v>790</v>
      </c>
      <c r="B17" s="21" t="s">
        <v>120</v>
      </c>
      <c r="C17" s="40" t="s">
        <v>99</v>
      </c>
      <c r="D17" s="40">
        <v>2136</v>
      </c>
      <c r="E17" s="40">
        <v>2192</v>
      </c>
      <c r="F17" s="40">
        <v>2223</v>
      </c>
      <c r="G17" s="40">
        <v>2309</v>
      </c>
      <c r="H17" s="40">
        <v>2360</v>
      </c>
      <c r="I17" s="1">
        <v>2327</v>
      </c>
      <c r="J17" s="261">
        <v>2495</v>
      </c>
      <c r="K17" s="234">
        <v>2309</v>
      </c>
      <c r="L17" s="31">
        <v>2227</v>
      </c>
      <c r="M17" s="31">
        <v>2333</v>
      </c>
      <c r="N17" s="31">
        <v>2323</v>
      </c>
      <c r="O17" s="31">
        <v>2302</v>
      </c>
      <c r="P17" s="31">
        <v>2258</v>
      </c>
      <c r="Q17" s="31">
        <v>2349</v>
      </c>
      <c r="R17" s="31">
        <v>2395</v>
      </c>
      <c r="S17" s="31">
        <v>2470</v>
      </c>
      <c r="T17" s="31">
        <v>2530</v>
      </c>
      <c r="U17" s="31">
        <v>2538</v>
      </c>
      <c r="V17" s="90">
        <v>2728</v>
      </c>
      <c r="W17" s="70">
        <v>2334</v>
      </c>
      <c r="X17" s="31">
        <v>2359</v>
      </c>
      <c r="Y17" s="31">
        <v>2637</v>
      </c>
      <c r="Z17" s="31">
        <v>2731</v>
      </c>
      <c r="AA17" s="31">
        <v>2693</v>
      </c>
      <c r="AB17" s="31">
        <v>2775</v>
      </c>
      <c r="AC17" s="31">
        <v>2648</v>
      </c>
      <c r="AD17" s="31">
        <v>2555</v>
      </c>
      <c r="AE17" s="31">
        <v>2539</v>
      </c>
      <c r="AF17" s="31">
        <v>2609</v>
      </c>
      <c r="AG17" s="31">
        <v>2653</v>
      </c>
      <c r="AH17" s="90">
        <v>2649</v>
      </c>
      <c r="AI17" s="70">
        <v>2487</v>
      </c>
      <c r="AJ17" s="31">
        <v>2583</v>
      </c>
      <c r="AK17" s="31">
        <v>2654</v>
      </c>
      <c r="AL17" s="31">
        <v>2660</v>
      </c>
      <c r="AM17" s="31">
        <v>2730</v>
      </c>
      <c r="AN17" s="31">
        <v>2740</v>
      </c>
      <c r="AO17" s="31">
        <v>2928</v>
      </c>
      <c r="AP17" s="31">
        <v>2993</v>
      </c>
      <c r="AQ17" s="31">
        <v>3046</v>
      </c>
      <c r="AR17" s="31">
        <v>3198</v>
      </c>
      <c r="AS17" s="31">
        <v>3114</v>
      </c>
      <c r="AT17" s="90">
        <v>3054</v>
      </c>
      <c r="AU17" s="70">
        <v>2866</v>
      </c>
      <c r="AV17" s="234">
        <v>2797</v>
      </c>
      <c r="AW17" s="234">
        <v>2820</v>
      </c>
      <c r="AX17" s="234">
        <v>2831</v>
      </c>
      <c r="AY17" s="234">
        <v>2785</v>
      </c>
      <c r="AZ17" s="234">
        <v>2846</v>
      </c>
      <c r="BA17" s="234">
        <v>2870</v>
      </c>
      <c r="BB17" s="234">
        <v>2899</v>
      </c>
      <c r="BC17" s="234">
        <v>2919</v>
      </c>
      <c r="BD17" s="234">
        <v>2924</v>
      </c>
      <c r="BE17" s="234">
        <v>2763</v>
      </c>
      <c r="BF17" s="31">
        <v>2821</v>
      </c>
      <c r="BG17" s="70">
        <v>2775</v>
      </c>
      <c r="BH17" s="234">
        <v>2452</v>
      </c>
      <c r="BI17" s="234">
        <v>2431</v>
      </c>
      <c r="BJ17" s="234">
        <v>2599</v>
      </c>
      <c r="BK17" s="234">
        <v>2609</v>
      </c>
      <c r="BL17" s="234">
        <v>2997</v>
      </c>
      <c r="BM17" s="234">
        <v>2950</v>
      </c>
      <c r="BN17" s="234">
        <v>2977</v>
      </c>
      <c r="BO17" s="234">
        <v>3033</v>
      </c>
      <c r="BP17" s="234">
        <v>3036</v>
      </c>
      <c r="BQ17" s="234">
        <v>3078</v>
      </c>
      <c r="BR17" s="439">
        <v>3173</v>
      </c>
      <c r="BS17" s="439">
        <v>3130</v>
      </c>
      <c r="BT17" s="439">
        <v>3104</v>
      </c>
      <c r="BU17" s="439">
        <v>3058</v>
      </c>
      <c r="BV17" s="439">
        <v>2923</v>
      </c>
      <c r="BW17" s="439">
        <v>2888</v>
      </c>
      <c r="BX17" s="439">
        <v>2902</v>
      </c>
      <c r="BY17" s="439">
        <v>2892</v>
      </c>
      <c r="BZ17" s="439">
        <v>2857</v>
      </c>
      <c r="CA17" s="439">
        <v>2850</v>
      </c>
      <c r="CB17" s="439">
        <v>2849</v>
      </c>
      <c r="CC17" s="439">
        <v>2874</v>
      </c>
      <c r="CD17" s="439">
        <f>'1.COBERTURA  DANE'!F17+'1.COBERTURA  DANE'!H17+'1.COBERTURA  DANE'!J17</f>
        <v>2973</v>
      </c>
      <c r="CE17" s="195">
        <f t="shared" si="2"/>
        <v>99</v>
      </c>
      <c r="CF17" s="162">
        <f t="shared" si="3"/>
        <v>3.4446764091858038</v>
      </c>
      <c r="CG17" s="195">
        <f t="shared" si="4"/>
        <v>-200</v>
      </c>
      <c r="CH17" s="162">
        <f t="shared" si="5"/>
        <v>-6.3031831074692724</v>
      </c>
      <c r="CL17" s="49" t="s">
        <v>312</v>
      </c>
      <c r="CM17" s="200">
        <v>3810573</v>
      </c>
      <c r="CN17" s="6">
        <f>CD4</f>
        <v>3887363</v>
      </c>
      <c r="CX17" s="13">
        <v>895</v>
      </c>
      <c r="CY17" s="13">
        <v>2482</v>
      </c>
      <c r="DA17" s="259">
        <v>44</v>
      </c>
      <c r="DB17" s="13" t="s">
        <v>848</v>
      </c>
      <c r="DC17" s="13">
        <v>1186</v>
      </c>
      <c r="DD17" s="13">
        <v>1151</v>
      </c>
      <c r="DE17" s="13">
        <v>1152</v>
      </c>
      <c r="DF17" s="13">
        <v>1136</v>
      </c>
    </row>
    <row r="18" spans="1:110" ht="15" outlineLevel="2">
      <c r="A18" s="67">
        <v>895</v>
      </c>
      <c r="B18" s="21" t="s">
        <v>120</v>
      </c>
      <c r="C18" s="41" t="s">
        <v>121</v>
      </c>
      <c r="D18" s="40">
        <v>2414</v>
      </c>
      <c r="E18" s="41">
        <v>2394</v>
      </c>
      <c r="F18" s="40">
        <v>2461</v>
      </c>
      <c r="G18" s="40">
        <v>2498</v>
      </c>
      <c r="H18" s="40">
        <v>2418</v>
      </c>
      <c r="I18" s="1">
        <v>2443</v>
      </c>
      <c r="J18" s="261">
        <v>2482</v>
      </c>
      <c r="K18" s="234">
        <v>2301</v>
      </c>
      <c r="L18" s="31">
        <v>2344</v>
      </c>
      <c r="M18" s="31">
        <v>2374</v>
      </c>
      <c r="N18" s="31">
        <v>2395</v>
      </c>
      <c r="O18" s="31">
        <v>2375</v>
      </c>
      <c r="P18" s="31">
        <v>2420</v>
      </c>
      <c r="Q18" s="31">
        <v>2344</v>
      </c>
      <c r="R18" s="31">
        <v>2427</v>
      </c>
      <c r="S18" s="31">
        <v>2489</v>
      </c>
      <c r="T18" s="31">
        <v>2471</v>
      </c>
      <c r="U18" s="31">
        <v>2538</v>
      </c>
      <c r="V18" s="90">
        <v>2835</v>
      </c>
      <c r="W18" s="70">
        <v>2363</v>
      </c>
      <c r="X18" s="31">
        <v>2387</v>
      </c>
      <c r="Y18" s="31">
        <v>2709</v>
      </c>
      <c r="Z18" s="31">
        <v>2723</v>
      </c>
      <c r="AA18" s="31">
        <v>2651</v>
      </c>
      <c r="AB18" s="31">
        <v>2638</v>
      </c>
      <c r="AC18" s="31">
        <v>2571</v>
      </c>
      <c r="AD18" s="31">
        <v>2523</v>
      </c>
      <c r="AE18" s="31">
        <v>2415</v>
      </c>
      <c r="AF18" s="31">
        <v>2425</v>
      </c>
      <c r="AG18" s="31">
        <v>2406</v>
      </c>
      <c r="AH18" s="90">
        <v>2435</v>
      </c>
      <c r="AI18" s="70">
        <v>2258</v>
      </c>
      <c r="AJ18" s="31">
        <v>2272</v>
      </c>
      <c r="AK18" s="31">
        <v>2276</v>
      </c>
      <c r="AL18" s="31">
        <v>2225</v>
      </c>
      <c r="AM18" s="31">
        <v>2343</v>
      </c>
      <c r="AN18" s="31">
        <v>2320</v>
      </c>
      <c r="AO18" s="31">
        <v>2394</v>
      </c>
      <c r="AP18" s="31">
        <v>2509</v>
      </c>
      <c r="AQ18" s="31">
        <v>2552</v>
      </c>
      <c r="AR18" s="31">
        <v>2639</v>
      </c>
      <c r="AS18" s="31">
        <v>2448</v>
      </c>
      <c r="AT18" s="90">
        <v>2393</v>
      </c>
      <c r="AU18" s="70">
        <v>2327</v>
      </c>
      <c r="AV18" s="234">
        <v>2271</v>
      </c>
      <c r="AW18" s="234">
        <v>2258</v>
      </c>
      <c r="AX18" s="234">
        <v>2247</v>
      </c>
      <c r="AY18" s="234">
        <v>2247</v>
      </c>
      <c r="AZ18" s="234">
        <v>2317</v>
      </c>
      <c r="BA18" s="234">
        <v>2408</v>
      </c>
      <c r="BB18" s="234">
        <v>2437</v>
      </c>
      <c r="BC18" s="234">
        <v>2427</v>
      </c>
      <c r="BD18" s="234">
        <v>2405</v>
      </c>
      <c r="BE18" s="234">
        <v>2158</v>
      </c>
      <c r="BF18" s="31">
        <v>2248</v>
      </c>
      <c r="BG18" s="70">
        <v>2268</v>
      </c>
      <c r="BH18" s="234">
        <v>2066</v>
      </c>
      <c r="BI18" s="234">
        <v>2106</v>
      </c>
      <c r="BJ18" s="234">
        <v>2200</v>
      </c>
      <c r="BK18" s="234">
        <v>2186</v>
      </c>
      <c r="BL18" s="234">
        <v>2489</v>
      </c>
      <c r="BM18" s="234">
        <v>2433</v>
      </c>
      <c r="BN18" s="234">
        <v>2472</v>
      </c>
      <c r="BO18" s="234">
        <v>2555</v>
      </c>
      <c r="BP18" s="234">
        <v>2568</v>
      </c>
      <c r="BQ18" s="234">
        <v>2555</v>
      </c>
      <c r="BR18" s="439">
        <v>2631</v>
      </c>
      <c r="BS18" s="439">
        <v>2586</v>
      </c>
      <c r="BT18" s="439">
        <v>2596</v>
      </c>
      <c r="BU18" s="439">
        <v>2541</v>
      </c>
      <c r="BV18" s="439">
        <v>2486</v>
      </c>
      <c r="BW18" s="439">
        <v>2474</v>
      </c>
      <c r="BX18" s="439">
        <v>2511</v>
      </c>
      <c r="BY18" s="439">
        <v>2583</v>
      </c>
      <c r="BZ18" s="439">
        <v>2500</v>
      </c>
      <c r="CA18" s="439">
        <v>2607</v>
      </c>
      <c r="CB18" s="439">
        <v>2616</v>
      </c>
      <c r="CC18" s="439">
        <v>2570</v>
      </c>
      <c r="CD18" s="439">
        <f>'1.COBERTURA  DANE'!F18+'1.COBERTURA  DANE'!H18+'1.COBERTURA  DANE'!J18</f>
        <v>2610</v>
      </c>
      <c r="CE18" s="195">
        <f t="shared" si="2"/>
        <v>40</v>
      </c>
      <c r="CF18" s="162">
        <f t="shared" si="3"/>
        <v>1.556420233463035</v>
      </c>
      <c r="CG18" s="195">
        <f t="shared" si="4"/>
        <v>-21</v>
      </c>
      <c r="CH18" s="162">
        <f t="shared" si="5"/>
        <v>-0.79817559863169896</v>
      </c>
      <c r="CX18" s="13">
        <v>45</v>
      </c>
      <c r="CY18" s="13">
        <v>85302</v>
      </c>
      <c r="DA18" s="259">
        <v>45</v>
      </c>
      <c r="DB18" s="13" t="s">
        <v>849</v>
      </c>
      <c r="DC18" s="13">
        <v>84444</v>
      </c>
      <c r="DD18" s="13">
        <v>83844</v>
      </c>
      <c r="DE18" s="13">
        <v>83962</v>
      </c>
      <c r="DF18" s="13">
        <v>83764</v>
      </c>
    </row>
    <row r="19" spans="1:110" ht="15" outlineLevel="1">
      <c r="A19" s="241" t="s">
        <v>149</v>
      </c>
      <c r="B19" s="39"/>
      <c r="C19" s="42"/>
      <c r="D19" s="69">
        <f t="shared" ref="D19:V19" si="7">SUM(D20:D30)</f>
        <v>175359</v>
      </c>
      <c r="E19" s="69">
        <f t="shared" si="7"/>
        <v>174451</v>
      </c>
      <c r="F19" s="69">
        <f t="shared" si="7"/>
        <v>176154</v>
      </c>
      <c r="G19" s="69">
        <f t="shared" si="7"/>
        <v>177022</v>
      </c>
      <c r="H19" s="69">
        <f t="shared" si="7"/>
        <v>178523</v>
      </c>
      <c r="I19" s="69">
        <f t="shared" si="7"/>
        <v>177971</v>
      </c>
      <c r="J19" s="69">
        <f t="shared" si="7"/>
        <v>179620</v>
      </c>
      <c r="K19" s="233">
        <f t="shared" si="7"/>
        <v>175661</v>
      </c>
      <c r="L19" s="69">
        <f t="shared" si="7"/>
        <v>172963</v>
      </c>
      <c r="M19" s="69">
        <f t="shared" si="7"/>
        <v>174184</v>
      </c>
      <c r="N19" s="69">
        <f t="shared" si="7"/>
        <v>176869</v>
      </c>
      <c r="O19" s="69">
        <f>SUM(O20:O30)</f>
        <v>177752</v>
      </c>
      <c r="P19" s="69">
        <f t="shared" si="7"/>
        <v>178792</v>
      </c>
      <c r="Q19" s="69">
        <f t="shared" si="7"/>
        <v>176347</v>
      </c>
      <c r="R19" s="69">
        <f t="shared" si="7"/>
        <v>174956</v>
      </c>
      <c r="S19" s="69">
        <f t="shared" si="7"/>
        <v>176472</v>
      </c>
      <c r="T19" s="69">
        <f t="shared" si="7"/>
        <v>177633</v>
      </c>
      <c r="U19" s="69">
        <f t="shared" si="7"/>
        <v>178160</v>
      </c>
      <c r="V19" s="89">
        <f t="shared" si="7"/>
        <v>182187</v>
      </c>
      <c r="W19" s="68">
        <f>SUM(W20:W30)</f>
        <v>172751</v>
      </c>
      <c r="X19" s="69">
        <f>SUM(X20:X30)</f>
        <v>169490</v>
      </c>
      <c r="Y19" s="69">
        <f>SUM(Y20:Y30)</f>
        <v>171722</v>
      </c>
      <c r="Z19" s="69">
        <f>SUM(Z20:Z30)</f>
        <v>171959</v>
      </c>
      <c r="AA19" s="69">
        <f>SUM(AA20:AA30)</f>
        <v>173099</v>
      </c>
      <c r="AB19" s="69">
        <v>173973</v>
      </c>
      <c r="AC19" s="69">
        <v>173117</v>
      </c>
      <c r="AD19" s="69">
        <v>173384</v>
      </c>
      <c r="AE19" s="69">
        <v>168449</v>
      </c>
      <c r="AF19" s="69">
        <v>171542</v>
      </c>
      <c r="AG19" s="69">
        <v>171820</v>
      </c>
      <c r="AH19" s="89">
        <v>172573</v>
      </c>
      <c r="AI19" s="68">
        <v>169881</v>
      </c>
      <c r="AJ19" s="69">
        <v>170224</v>
      </c>
      <c r="AK19" s="69">
        <v>172026</v>
      </c>
      <c r="AL19" s="69">
        <v>171603</v>
      </c>
      <c r="AM19" s="69">
        <v>173537</v>
      </c>
      <c r="AN19" s="69">
        <v>177278</v>
      </c>
      <c r="AO19" s="69">
        <v>180778</v>
      </c>
      <c r="AP19" s="69">
        <v>184318</v>
      </c>
      <c r="AQ19" s="69">
        <v>185217</v>
      </c>
      <c r="AR19" s="69">
        <v>187447</v>
      </c>
      <c r="AS19" s="69">
        <v>186998</v>
      </c>
      <c r="AT19" s="89">
        <v>183061</v>
      </c>
      <c r="AU19" s="68">
        <v>177660</v>
      </c>
      <c r="AV19" s="233">
        <v>175640</v>
      </c>
      <c r="AW19" s="233">
        <v>176763</v>
      </c>
      <c r="AX19" s="233">
        <v>178680</v>
      </c>
      <c r="AY19" s="233">
        <v>178156</v>
      </c>
      <c r="AZ19" s="233">
        <v>179848</v>
      </c>
      <c r="BA19" s="233">
        <v>185881</v>
      </c>
      <c r="BB19" s="233">
        <v>188152</v>
      </c>
      <c r="BC19" s="233">
        <v>189789</v>
      </c>
      <c r="BD19" s="233">
        <v>190793</v>
      </c>
      <c r="BE19" s="233">
        <v>187587</v>
      </c>
      <c r="BF19" s="69">
        <v>187854</v>
      </c>
      <c r="BG19" s="68">
        <v>185482</v>
      </c>
      <c r="BH19" s="233">
        <v>182640</v>
      </c>
      <c r="BI19" s="233">
        <v>185277</v>
      </c>
      <c r="BJ19" s="233">
        <v>188878</v>
      </c>
      <c r="BK19" s="233">
        <v>190041</v>
      </c>
      <c r="BL19" s="233">
        <v>192992</v>
      </c>
      <c r="BM19" s="233">
        <v>196634</v>
      </c>
      <c r="BN19" s="233">
        <v>197153</v>
      </c>
      <c r="BO19" s="233">
        <v>198355</v>
      </c>
      <c r="BP19" s="233">
        <v>200435</v>
      </c>
      <c r="BQ19" s="233">
        <v>199888</v>
      </c>
      <c r="BR19" s="438">
        <v>200196</v>
      </c>
      <c r="BS19" s="438">
        <v>197464</v>
      </c>
      <c r="BT19" s="438">
        <v>195484</v>
      </c>
      <c r="BU19" s="438">
        <v>198122</v>
      </c>
      <c r="BV19" s="438">
        <v>196087</v>
      </c>
      <c r="BW19" s="438">
        <v>196261</v>
      </c>
      <c r="BX19" s="438">
        <v>198565</v>
      </c>
      <c r="BY19" s="438">
        <v>198863</v>
      </c>
      <c r="BZ19" s="438">
        <v>200956</v>
      </c>
      <c r="CA19" s="438">
        <v>208058</v>
      </c>
      <c r="CB19" s="438">
        <v>207895</v>
      </c>
      <c r="CC19" s="438">
        <v>207022</v>
      </c>
      <c r="CD19" s="438">
        <f>'1.COBERTURA  DANE'!F19+'1.COBERTURA  DANE'!H19+'1.COBERTURA  DANE'!J19</f>
        <v>207301</v>
      </c>
      <c r="CE19" s="195">
        <f t="shared" si="2"/>
        <v>279</v>
      </c>
      <c r="CF19" s="162">
        <f t="shared" si="3"/>
        <v>0.13476828549622746</v>
      </c>
      <c r="CG19" s="195">
        <f t="shared" si="4"/>
        <v>7105</v>
      </c>
      <c r="CH19" s="162">
        <f t="shared" si="5"/>
        <v>3.5490219584806888</v>
      </c>
      <c r="CX19" s="13">
        <v>51</v>
      </c>
      <c r="CY19" s="13">
        <v>3697</v>
      </c>
      <c r="DA19" s="259">
        <v>51</v>
      </c>
      <c r="DB19" s="13" t="s">
        <v>68</v>
      </c>
      <c r="DC19" s="13">
        <v>3682</v>
      </c>
      <c r="DD19" s="13">
        <v>3664</v>
      </c>
      <c r="DE19" s="13">
        <v>3601</v>
      </c>
      <c r="DF19" s="13">
        <v>3592</v>
      </c>
    </row>
    <row r="20" spans="1:110" ht="15" outlineLevel="2">
      <c r="A20" s="67">
        <v>45</v>
      </c>
      <c r="B20" s="21" t="s">
        <v>148</v>
      </c>
      <c r="C20" s="40" t="s">
        <v>8</v>
      </c>
      <c r="D20" s="40">
        <v>83764</v>
      </c>
      <c r="E20" s="40">
        <v>83465</v>
      </c>
      <c r="F20" s="40">
        <v>83962</v>
      </c>
      <c r="G20" s="40">
        <v>83844</v>
      </c>
      <c r="H20" s="40">
        <v>84444</v>
      </c>
      <c r="I20" s="1">
        <v>84522</v>
      </c>
      <c r="J20" s="261">
        <v>85302</v>
      </c>
      <c r="K20" s="234">
        <v>83912</v>
      </c>
      <c r="L20" s="31">
        <v>83154</v>
      </c>
      <c r="M20" s="31">
        <v>83279</v>
      </c>
      <c r="N20" s="31">
        <v>83973</v>
      </c>
      <c r="O20" s="31">
        <v>84504</v>
      </c>
      <c r="P20" s="31">
        <v>84953</v>
      </c>
      <c r="Q20" s="31">
        <v>83924</v>
      </c>
      <c r="R20" s="31">
        <v>83314</v>
      </c>
      <c r="S20" s="31">
        <v>83985</v>
      </c>
      <c r="T20" s="31">
        <v>83780</v>
      </c>
      <c r="U20" s="31">
        <v>83912</v>
      </c>
      <c r="V20" s="90">
        <v>84099</v>
      </c>
      <c r="W20" s="70">
        <v>81292</v>
      </c>
      <c r="X20" s="31">
        <v>80416</v>
      </c>
      <c r="Y20" s="31">
        <v>80618</v>
      </c>
      <c r="Z20" s="31">
        <v>80638</v>
      </c>
      <c r="AA20" s="31">
        <v>80568</v>
      </c>
      <c r="AB20" s="31">
        <v>81002</v>
      </c>
      <c r="AC20" s="31">
        <v>80517</v>
      </c>
      <c r="AD20" s="31">
        <v>80632</v>
      </c>
      <c r="AE20" s="31">
        <v>81567</v>
      </c>
      <c r="AF20" s="31">
        <v>79910</v>
      </c>
      <c r="AG20" s="31">
        <v>80016</v>
      </c>
      <c r="AH20" s="90">
        <v>80135</v>
      </c>
      <c r="AI20" s="70">
        <v>79124</v>
      </c>
      <c r="AJ20" s="31">
        <v>78901</v>
      </c>
      <c r="AK20" s="31">
        <v>80582</v>
      </c>
      <c r="AL20" s="31">
        <v>79899</v>
      </c>
      <c r="AM20" s="31">
        <v>80278</v>
      </c>
      <c r="AN20" s="31">
        <v>81660</v>
      </c>
      <c r="AO20" s="31">
        <v>82396</v>
      </c>
      <c r="AP20" s="31">
        <v>83844</v>
      </c>
      <c r="AQ20" s="31">
        <v>84032</v>
      </c>
      <c r="AR20" s="31">
        <v>84381</v>
      </c>
      <c r="AS20" s="31">
        <v>84006</v>
      </c>
      <c r="AT20" s="90">
        <v>81647</v>
      </c>
      <c r="AU20" s="70">
        <v>80470</v>
      </c>
      <c r="AV20" s="234">
        <v>79713</v>
      </c>
      <c r="AW20" s="234">
        <v>80184</v>
      </c>
      <c r="AX20" s="234">
        <v>80828</v>
      </c>
      <c r="AY20" s="234">
        <v>80592</v>
      </c>
      <c r="AZ20" s="234">
        <v>81293</v>
      </c>
      <c r="BA20" s="234">
        <v>83862</v>
      </c>
      <c r="BB20" s="234">
        <v>84575</v>
      </c>
      <c r="BC20" s="234">
        <v>85057</v>
      </c>
      <c r="BD20" s="234">
        <v>85564</v>
      </c>
      <c r="BE20" s="234">
        <v>84370</v>
      </c>
      <c r="BF20" s="31">
        <v>84430</v>
      </c>
      <c r="BG20" s="70">
        <v>83077</v>
      </c>
      <c r="BH20" s="234">
        <v>82504</v>
      </c>
      <c r="BI20" s="234">
        <v>83439</v>
      </c>
      <c r="BJ20" s="234">
        <v>84785</v>
      </c>
      <c r="BK20" s="234">
        <v>85133</v>
      </c>
      <c r="BL20" s="234">
        <v>86249</v>
      </c>
      <c r="BM20" s="234">
        <v>86970</v>
      </c>
      <c r="BN20" s="234">
        <v>87143</v>
      </c>
      <c r="BO20" s="234">
        <v>87672</v>
      </c>
      <c r="BP20" s="234">
        <v>88532</v>
      </c>
      <c r="BQ20" s="234">
        <v>88364</v>
      </c>
      <c r="BR20" s="439">
        <v>88622</v>
      </c>
      <c r="BS20" s="439">
        <v>87876</v>
      </c>
      <c r="BT20" s="439">
        <v>87328</v>
      </c>
      <c r="BU20" s="439">
        <v>88274</v>
      </c>
      <c r="BV20" s="439">
        <v>87326</v>
      </c>
      <c r="BW20" s="439">
        <v>87253</v>
      </c>
      <c r="BX20" s="439">
        <v>87674</v>
      </c>
      <c r="BY20" s="439">
        <v>87864</v>
      </c>
      <c r="BZ20" s="439">
        <v>88267</v>
      </c>
      <c r="CA20" s="439">
        <v>90952</v>
      </c>
      <c r="CB20" s="439">
        <v>90707</v>
      </c>
      <c r="CC20" s="439">
        <v>90481</v>
      </c>
      <c r="CD20" s="439">
        <f>'1.COBERTURA  DANE'!F20+'1.COBERTURA  DANE'!H20+'1.COBERTURA  DANE'!J20</f>
        <v>90691</v>
      </c>
      <c r="CE20" s="195">
        <f t="shared" si="2"/>
        <v>210</v>
      </c>
      <c r="CF20" s="162">
        <f t="shared" si="3"/>
        <v>0.23209292558658726</v>
      </c>
      <c r="CG20" s="195">
        <f t="shared" si="4"/>
        <v>2069</v>
      </c>
      <c r="CH20" s="162">
        <f t="shared" si="5"/>
        <v>2.33463474080928</v>
      </c>
      <c r="CX20" s="13">
        <v>147</v>
      </c>
      <c r="CY20" s="13">
        <v>22099</v>
      </c>
      <c r="DA20" s="259">
        <v>55</v>
      </c>
      <c r="DB20" s="13" t="s">
        <v>69</v>
      </c>
      <c r="DC20" s="13">
        <v>598</v>
      </c>
      <c r="DD20" s="13">
        <v>594</v>
      </c>
      <c r="DE20" s="13">
        <v>568</v>
      </c>
      <c r="DF20" s="13">
        <v>547</v>
      </c>
    </row>
    <row r="21" spans="1:110" ht="15" outlineLevel="2">
      <c r="A21" s="67">
        <v>51</v>
      </c>
      <c r="B21" s="21" t="s">
        <v>148</v>
      </c>
      <c r="C21" s="40" t="s">
        <v>68</v>
      </c>
      <c r="D21" s="40">
        <v>3592</v>
      </c>
      <c r="E21" s="40">
        <v>3580</v>
      </c>
      <c r="F21" s="40">
        <v>3601</v>
      </c>
      <c r="G21" s="40">
        <v>3664</v>
      </c>
      <c r="H21" s="40">
        <v>3682</v>
      </c>
      <c r="I21" s="1">
        <v>3595</v>
      </c>
      <c r="J21" s="261">
        <v>3697</v>
      </c>
      <c r="K21" s="234">
        <v>3555</v>
      </c>
      <c r="L21" s="31">
        <v>3472</v>
      </c>
      <c r="M21" s="31">
        <v>3592</v>
      </c>
      <c r="N21" s="31">
        <v>3723</v>
      </c>
      <c r="O21" s="31">
        <v>3737</v>
      </c>
      <c r="P21" s="31">
        <v>3693</v>
      </c>
      <c r="Q21" s="31">
        <v>3631</v>
      </c>
      <c r="R21" s="31">
        <v>3597</v>
      </c>
      <c r="S21" s="31">
        <v>3835</v>
      </c>
      <c r="T21" s="31">
        <v>4062</v>
      </c>
      <c r="U21" s="31">
        <v>4176</v>
      </c>
      <c r="V21" s="90">
        <v>4544</v>
      </c>
      <c r="W21" s="70">
        <v>3820</v>
      </c>
      <c r="X21" s="31">
        <v>3642</v>
      </c>
      <c r="Y21" s="31">
        <v>3904</v>
      </c>
      <c r="Z21" s="31">
        <v>4006</v>
      </c>
      <c r="AA21" s="31">
        <v>4157</v>
      </c>
      <c r="AB21" s="31">
        <v>4148</v>
      </c>
      <c r="AC21" s="31">
        <v>4153</v>
      </c>
      <c r="AD21" s="31">
        <v>4181</v>
      </c>
      <c r="AE21" s="31">
        <v>4086</v>
      </c>
      <c r="AF21" s="31">
        <v>4126</v>
      </c>
      <c r="AG21" s="31">
        <v>4105</v>
      </c>
      <c r="AH21" s="90">
        <v>4065</v>
      </c>
      <c r="AI21" s="70">
        <v>3963</v>
      </c>
      <c r="AJ21" s="31">
        <v>3996</v>
      </c>
      <c r="AK21" s="31">
        <v>4095</v>
      </c>
      <c r="AL21" s="31">
        <v>3990</v>
      </c>
      <c r="AM21" s="31">
        <v>4086</v>
      </c>
      <c r="AN21" s="31">
        <v>4262</v>
      </c>
      <c r="AO21" s="31">
        <v>4421</v>
      </c>
      <c r="AP21" s="31">
        <v>4567</v>
      </c>
      <c r="AQ21" s="31">
        <v>4666</v>
      </c>
      <c r="AR21" s="31">
        <v>4650</v>
      </c>
      <c r="AS21" s="31">
        <v>4582</v>
      </c>
      <c r="AT21" s="90">
        <v>4504</v>
      </c>
      <c r="AU21" s="70">
        <v>4134</v>
      </c>
      <c r="AV21" s="234">
        <v>4089</v>
      </c>
      <c r="AW21" s="234">
        <v>4112</v>
      </c>
      <c r="AX21" s="234">
        <v>4176</v>
      </c>
      <c r="AY21" s="234">
        <v>4188</v>
      </c>
      <c r="AZ21" s="234">
        <v>4186</v>
      </c>
      <c r="BA21" s="234">
        <v>4345</v>
      </c>
      <c r="BB21" s="234">
        <v>4436</v>
      </c>
      <c r="BC21" s="234">
        <v>4576</v>
      </c>
      <c r="BD21" s="234">
        <v>4647</v>
      </c>
      <c r="BE21" s="234">
        <v>4524</v>
      </c>
      <c r="BF21" s="31">
        <v>4514</v>
      </c>
      <c r="BG21" s="70">
        <v>4356</v>
      </c>
      <c r="BH21" s="234">
        <v>4038</v>
      </c>
      <c r="BI21" s="234">
        <v>4042</v>
      </c>
      <c r="BJ21" s="234">
        <v>4216</v>
      </c>
      <c r="BK21" s="234">
        <v>4239</v>
      </c>
      <c r="BL21" s="234">
        <v>4329</v>
      </c>
      <c r="BM21" s="234">
        <v>4392</v>
      </c>
      <c r="BN21" s="234">
        <v>4424</v>
      </c>
      <c r="BO21" s="234">
        <v>4454</v>
      </c>
      <c r="BP21" s="234">
        <v>4459</v>
      </c>
      <c r="BQ21" s="234">
        <v>4416</v>
      </c>
      <c r="BR21" s="439">
        <v>4344</v>
      </c>
      <c r="BS21" s="439">
        <v>4228</v>
      </c>
      <c r="BT21" s="439">
        <v>4010</v>
      </c>
      <c r="BU21" s="439">
        <v>4162</v>
      </c>
      <c r="BV21" s="439">
        <v>4156</v>
      </c>
      <c r="BW21" s="439">
        <v>4209</v>
      </c>
      <c r="BX21" s="439">
        <v>4296</v>
      </c>
      <c r="BY21" s="439">
        <v>4288</v>
      </c>
      <c r="BZ21" s="439">
        <v>4235</v>
      </c>
      <c r="CA21" s="439">
        <v>4407</v>
      </c>
      <c r="CB21" s="439">
        <v>4416</v>
      </c>
      <c r="CC21" s="439">
        <v>4376</v>
      </c>
      <c r="CD21" s="439">
        <f>'1.COBERTURA  DANE'!F21+'1.COBERTURA  DANE'!H21+'1.COBERTURA  DANE'!J21</f>
        <v>4400</v>
      </c>
      <c r="CE21" s="195">
        <f t="shared" si="2"/>
        <v>24</v>
      </c>
      <c r="CF21" s="162">
        <f t="shared" si="3"/>
        <v>0.54844606946983543</v>
      </c>
      <c r="CG21" s="195">
        <f t="shared" si="4"/>
        <v>56</v>
      </c>
      <c r="CH21" s="162">
        <f t="shared" si="5"/>
        <v>1.2891344383057091</v>
      </c>
      <c r="CX21" s="13">
        <v>172</v>
      </c>
      <c r="CY21" s="13">
        <v>25550</v>
      </c>
      <c r="DA21" s="259">
        <v>59</v>
      </c>
      <c r="DB21" s="13" t="s">
        <v>108</v>
      </c>
      <c r="DC21" s="13">
        <v>1568</v>
      </c>
      <c r="DD21" s="13">
        <v>1574</v>
      </c>
      <c r="DE21" s="13">
        <v>1581</v>
      </c>
      <c r="DF21" s="13">
        <v>1659</v>
      </c>
    </row>
    <row r="22" spans="1:110" ht="15" outlineLevel="2">
      <c r="A22" s="67">
        <v>147</v>
      </c>
      <c r="B22" s="21" t="s">
        <v>148</v>
      </c>
      <c r="C22" s="40" t="s">
        <v>13</v>
      </c>
      <c r="D22" s="40">
        <v>21694</v>
      </c>
      <c r="E22" s="40">
        <v>21585</v>
      </c>
      <c r="F22" s="40">
        <v>21770</v>
      </c>
      <c r="G22" s="40">
        <v>21874</v>
      </c>
      <c r="H22" s="40">
        <v>22120</v>
      </c>
      <c r="I22" s="1">
        <v>22088</v>
      </c>
      <c r="J22" s="261">
        <v>22099</v>
      </c>
      <c r="K22" s="234">
        <v>21797</v>
      </c>
      <c r="L22" s="31">
        <v>21485</v>
      </c>
      <c r="M22" s="31">
        <v>21561</v>
      </c>
      <c r="N22" s="31">
        <v>21749</v>
      </c>
      <c r="O22" s="31">
        <v>21720</v>
      </c>
      <c r="P22" s="31">
        <v>21834</v>
      </c>
      <c r="Q22" s="31">
        <v>21556</v>
      </c>
      <c r="R22" s="31">
        <v>21437</v>
      </c>
      <c r="S22" s="31">
        <v>21623</v>
      </c>
      <c r="T22" s="31">
        <v>21686</v>
      </c>
      <c r="U22" s="31">
        <v>21686</v>
      </c>
      <c r="V22" s="90">
        <v>21936</v>
      </c>
      <c r="W22" s="70">
        <v>21261</v>
      </c>
      <c r="X22" s="31">
        <v>21093</v>
      </c>
      <c r="Y22" s="31">
        <v>21375</v>
      </c>
      <c r="Z22" s="31">
        <v>21211</v>
      </c>
      <c r="AA22" s="31">
        <v>21048</v>
      </c>
      <c r="AB22" s="31">
        <v>21175</v>
      </c>
      <c r="AC22" s="31">
        <v>21172</v>
      </c>
      <c r="AD22" s="31">
        <v>21149</v>
      </c>
      <c r="AE22" s="31">
        <v>19434</v>
      </c>
      <c r="AF22" s="31">
        <v>20726</v>
      </c>
      <c r="AG22" s="31">
        <v>20766</v>
      </c>
      <c r="AH22" s="90">
        <v>20894</v>
      </c>
      <c r="AI22" s="70">
        <v>20734</v>
      </c>
      <c r="AJ22" s="31">
        <v>20839</v>
      </c>
      <c r="AK22" s="31">
        <v>20421</v>
      </c>
      <c r="AL22" s="31">
        <v>20540</v>
      </c>
      <c r="AM22" s="31">
        <v>20689</v>
      </c>
      <c r="AN22" s="31">
        <v>21163</v>
      </c>
      <c r="AO22" s="31">
        <v>21391</v>
      </c>
      <c r="AP22" s="31">
        <v>21636</v>
      </c>
      <c r="AQ22" s="31">
        <v>21751</v>
      </c>
      <c r="AR22" s="31">
        <v>22005</v>
      </c>
      <c r="AS22" s="31">
        <v>22093</v>
      </c>
      <c r="AT22" s="90">
        <v>21947</v>
      </c>
      <c r="AU22" s="70">
        <v>21402</v>
      </c>
      <c r="AV22" s="234">
        <v>21283</v>
      </c>
      <c r="AW22" s="234">
        <v>21432</v>
      </c>
      <c r="AX22" s="234">
        <v>21623</v>
      </c>
      <c r="AY22" s="234">
        <v>21537</v>
      </c>
      <c r="AZ22" s="234">
        <v>21698</v>
      </c>
      <c r="BA22" s="234">
        <v>22432</v>
      </c>
      <c r="BB22" s="234">
        <v>22740</v>
      </c>
      <c r="BC22" s="234">
        <v>22974</v>
      </c>
      <c r="BD22" s="234">
        <v>23093</v>
      </c>
      <c r="BE22" s="234">
        <v>22881</v>
      </c>
      <c r="BF22" s="31">
        <v>22823</v>
      </c>
      <c r="BG22" s="70">
        <v>22628</v>
      </c>
      <c r="BH22" s="234">
        <v>22617</v>
      </c>
      <c r="BI22" s="234">
        <v>22899</v>
      </c>
      <c r="BJ22" s="234">
        <v>23238</v>
      </c>
      <c r="BK22" s="234">
        <v>23335</v>
      </c>
      <c r="BL22" s="234">
        <v>23719</v>
      </c>
      <c r="BM22" s="234">
        <v>24161</v>
      </c>
      <c r="BN22" s="234">
        <v>24234</v>
      </c>
      <c r="BO22" s="234">
        <v>24352</v>
      </c>
      <c r="BP22" s="234">
        <v>24500</v>
      </c>
      <c r="BQ22" s="234">
        <v>24512</v>
      </c>
      <c r="BR22" s="439">
        <v>24580</v>
      </c>
      <c r="BS22" s="439">
        <v>24346</v>
      </c>
      <c r="BT22" s="439">
        <v>24195</v>
      </c>
      <c r="BU22" s="439">
        <v>24592</v>
      </c>
      <c r="BV22" s="439">
        <v>24334</v>
      </c>
      <c r="BW22" s="439">
        <v>24262</v>
      </c>
      <c r="BX22" s="439">
        <v>24505</v>
      </c>
      <c r="BY22" s="439">
        <v>24563</v>
      </c>
      <c r="BZ22" s="439">
        <v>24686</v>
      </c>
      <c r="CA22" s="439">
        <v>26862</v>
      </c>
      <c r="CB22" s="439">
        <v>26917</v>
      </c>
      <c r="CC22" s="439">
        <v>26863</v>
      </c>
      <c r="CD22" s="439">
        <f>'1.COBERTURA  DANE'!F22+'1.COBERTURA  DANE'!H22+'1.COBERTURA  DANE'!J22</f>
        <v>26960</v>
      </c>
      <c r="CE22" s="195">
        <f t="shared" si="2"/>
        <v>97</v>
      </c>
      <c r="CF22" s="162">
        <f t="shared" si="3"/>
        <v>0.36109146409559617</v>
      </c>
      <c r="CG22" s="195">
        <f t="shared" si="4"/>
        <v>2380</v>
      </c>
      <c r="CH22" s="162">
        <f t="shared" si="5"/>
        <v>9.6826688364524003</v>
      </c>
      <c r="CX22" s="13">
        <v>475</v>
      </c>
      <c r="CY22" s="13">
        <v>133</v>
      </c>
      <c r="DA22" s="259">
        <v>79</v>
      </c>
      <c r="DB22" s="13" t="s">
        <v>70</v>
      </c>
      <c r="DC22" s="13">
        <v>17519</v>
      </c>
      <c r="DD22" s="13">
        <v>17006</v>
      </c>
      <c r="DE22" s="13">
        <v>16857</v>
      </c>
      <c r="DF22" s="13">
        <v>16550</v>
      </c>
    </row>
    <row r="23" spans="1:110" ht="15" outlineLevel="2">
      <c r="A23" s="67">
        <v>172</v>
      </c>
      <c r="B23" s="21" t="s">
        <v>148</v>
      </c>
      <c r="C23" s="40" t="s">
        <v>15</v>
      </c>
      <c r="D23" s="40">
        <v>24787</v>
      </c>
      <c r="E23" s="40">
        <v>24823</v>
      </c>
      <c r="F23" s="40">
        <v>25228</v>
      </c>
      <c r="G23" s="40">
        <v>25221</v>
      </c>
      <c r="H23" s="40">
        <v>25333</v>
      </c>
      <c r="I23" s="1">
        <v>25252</v>
      </c>
      <c r="J23" s="261">
        <v>25550</v>
      </c>
      <c r="K23" s="234">
        <v>24992</v>
      </c>
      <c r="L23" s="31">
        <v>24729</v>
      </c>
      <c r="M23" s="31">
        <v>24893</v>
      </c>
      <c r="N23" s="31">
        <v>25544</v>
      </c>
      <c r="O23" s="31">
        <v>25658</v>
      </c>
      <c r="P23" s="31">
        <v>25810</v>
      </c>
      <c r="Q23" s="31">
        <v>25369</v>
      </c>
      <c r="R23" s="31">
        <v>25247</v>
      </c>
      <c r="S23" s="31">
        <v>25323</v>
      </c>
      <c r="T23" s="31">
        <v>25530</v>
      </c>
      <c r="U23" s="31">
        <v>25624</v>
      </c>
      <c r="V23" s="90">
        <v>26080</v>
      </c>
      <c r="W23" s="70">
        <v>25027</v>
      </c>
      <c r="X23" s="31">
        <v>24670</v>
      </c>
      <c r="Y23" s="31">
        <v>24985</v>
      </c>
      <c r="Z23" s="31">
        <v>24993</v>
      </c>
      <c r="AA23" s="31">
        <v>24679</v>
      </c>
      <c r="AB23" s="31">
        <v>24651</v>
      </c>
      <c r="AC23" s="31">
        <v>24416</v>
      </c>
      <c r="AD23" s="31">
        <v>24360</v>
      </c>
      <c r="AE23" s="31">
        <v>23069</v>
      </c>
      <c r="AF23" s="31">
        <v>24271</v>
      </c>
      <c r="AG23" s="31">
        <v>24347</v>
      </c>
      <c r="AH23" s="90">
        <v>24434</v>
      </c>
      <c r="AI23" s="70">
        <v>24231</v>
      </c>
      <c r="AJ23" s="31">
        <v>24067</v>
      </c>
      <c r="AK23" s="31">
        <v>24321</v>
      </c>
      <c r="AL23" s="31">
        <v>24471</v>
      </c>
      <c r="AM23" s="31">
        <v>24943</v>
      </c>
      <c r="AN23" s="31">
        <v>25477</v>
      </c>
      <c r="AO23" s="31">
        <v>25572</v>
      </c>
      <c r="AP23" s="31">
        <v>26184</v>
      </c>
      <c r="AQ23" s="31">
        <v>26260</v>
      </c>
      <c r="AR23" s="31">
        <v>26780</v>
      </c>
      <c r="AS23" s="31">
        <v>26714</v>
      </c>
      <c r="AT23" s="90">
        <v>26407</v>
      </c>
      <c r="AU23" s="70">
        <v>25753</v>
      </c>
      <c r="AV23" s="234">
        <v>25424</v>
      </c>
      <c r="AW23" s="234">
        <v>25622</v>
      </c>
      <c r="AX23" s="234">
        <v>25771</v>
      </c>
      <c r="AY23" s="234">
        <v>25779</v>
      </c>
      <c r="AZ23" s="234">
        <v>26193</v>
      </c>
      <c r="BA23" s="234">
        <v>27292</v>
      </c>
      <c r="BB23" s="234">
        <v>27658</v>
      </c>
      <c r="BC23" s="234">
        <v>27760</v>
      </c>
      <c r="BD23" s="234">
        <v>27959</v>
      </c>
      <c r="BE23" s="234">
        <v>27352</v>
      </c>
      <c r="BF23" s="31">
        <v>27526</v>
      </c>
      <c r="BG23" s="70">
        <v>27418</v>
      </c>
      <c r="BH23" s="234">
        <v>26991</v>
      </c>
      <c r="BI23" s="234">
        <v>27320</v>
      </c>
      <c r="BJ23" s="234">
        <v>27901</v>
      </c>
      <c r="BK23" s="234">
        <v>28118</v>
      </c>
      <c r="BL23" s="234">
        <v>28518</v>
      </c>
      <c r="BM23" s="234">
        <v>29081</v>
      </c>
      <c r="BN23" s="234">
        <v>29215</v>
      </c>
      <c r="BO23" s="234">
        <v>29562</v>
      </c>
      <c r="BP23" s="234">
        <v>29979</v>
      </c>
      <c r="BQ23" s="234">
        <v>29825</v>
      </c>
      <c r="BR23" s="439">
        <v>29855</v>
      </c>
      <c r="BS23" s="439">
        <v>29589</v>
      </c>
      <c r="BT23" s="439">
        <v>29194</v>
      </c>
      <c r="BU23" s="439">
        <v>29682</v>
      </c>
      <c r="BV23" s="439">
        <v>29400</v>
      </c>
      <c r="BW23" s="439">
        <v>29311</v>
      </c>
      <c r="BX23" s="439">
        <v>29692</v>
      </c>
      <c r="BY23" s="439">
        <v>29688</v>
      </c>
      <c r="BZ23" s="439">
        <v>29828</v>
      </c>
      <c r="CA23" s="439">
        <v>30786</v>
      </c>
      <c r="CB23" s="439">
        <v>30909</v>
      </c>
      <c r="CC23" s="439">
        <v>30666</v>
      </c>
      <c r="CD23" s="439">
        <f>'1.COBERTURA  DANE'!F23+'1.COBERTURA  DANE'!H23+'1.COBERTURA  DANE'!J23</f>
        <v>30700</v>
      </c>
      <c r="CE23" s="195">
        <f t="shared" si="2"/>
        <v>34</v>
      </c>
      <c r="CF23" s="162">
        <f t="shared" si="3"/>
        <v>0.11087197547772777</v>
      </c>
      <c r="CG23" s="195">
        <f t="shared" si="4"/>
        <v>845</v>
      </c>
      <c r="CH23" s="162">
        <f t="shared" si="5"/>
        <v>2.8303466755987272</v>
      </c>
      <c r="CQ23" s="13" t="e">
        <f>UPPER((TEXT('1.COBERTURA  DANE'!#REF!,"mmmm yy")))</f>
        <v>#REF!</v>
      </c>
      <c r="CX23" s="13">
        <v>480</v>
      </c>
      <c r="CY23" s="13">
        <v>1655</v>
      </c>
      <c r="DA23" s="259">
        <v>86</v>
      </c>
      <c r="DB23" s="13" t="s">
        <v>9</v>
      </c>
      <c r="DC23" s="13">
        <v>1066</v>
      </c>
      <c r="DD23" s="13">
        <v>1007</v>
      </c>
      <c r="DE23" s="13">
        <v>1059</v>
      </c>
      <c r="DF23" s="13">
        <v>1015</v>
      </c>
    </row>
    <row r="24" spans="1:110" ht="15" outlineLevel="2">
      <c r="A24" s="67">
        <v>475</v>
      </c>
      <c r="B24" s="21" t="s">
        <v>148</v>
      </c>
      <c r="C24" s="40" t="s">
        <v>107</v>
      </c>
      <c r="D24" s="40">
        <v>128</v>
      </c>
      <c r="E24" s="40">
        <v>132</v>
      </c>
      <c r="F24" s="40">
        <v>137</v>
      </c>
      <c r="G24" s="40">
        <v>137</v>
      </c>
      <c r="H24" s="40">
        <v>128</v>
      </c>
      <c r="I24" s="1">
        <v>123</v>
      </c>
      <c r="J24" s="261">
        <v>133</v>
      </c>
      <c r="K24" s="234">
        <v>121</v>
      </c>
      <c r="L24" s="31">
        <v>121</v>
      </c>
      <c r="M24" s="31">
        <v>118</v>
      </c>
      <c r="N24" s="31">
        <v>158</v>
      </c>
      <c r="O24" s="31">
        <v>173</v>
      </c>
      <c r="P24" s="31">
        <v>186</v>
      </c>
      <c r="Q24" s="31">
        <v>186</v>
      </c>
      <c r="R24" s="31">
        <v>183</v>
      </c>
      <c r="S24" s="31">
        <v>193</v>
      </c>
      <c r="T24" s="31">
        <v>179</v>
      </c>
      <c r="U24" s="31">
        <v>184</v>
      </c>
      <c r="V24" s="90">
        <v>197</v>
      </c>
      <c r="W24" s="70">
        <v>166</v>
      </c>
      <c r="X24" s="31">
        <v>145</v>
      </c>
      <c r="Y24" s="31">
        <v>200</v>
      </c>
      <c r="Z24" s="31">
        <v>209</v>
      </c>
      <c r="AA24" s="31">
        <v>209</v>
      </c>
      <c r="AB24" s="31">
        <v>208</v>
      </c>
      <c r="AC24" s="31">
        <v>215</v>
      </c>
      <c r="AD24" s="31">
        <v>220</v>
      </c>
      <c r="AE24" s="31">
        <v>204</v>
      </c>
      <c r="AF24" s="31">
        <v>225</v>
      </c>
      <c r="AG24" s="31">
        <v>209</v>
      </c>
      <c r="AH24" s="90">
        <v>221</v>
      </c>
      <c r="AI24" s="70">
        <v>204</v>
      </c>
      <c r="AJ24" s="31">
        <v>199</v>
      </c>
      <c r="AK24" s="31">
        <v>228</v>
      </c>
      <c r="AL24" s="31">
        <v>230</v>
      </c>
      <c r="AM24" s="31">
        <v>231</v>
      </c>
      <c r="AN24" s="31">
        <v>260</v>
      </c>
      <c r="AO24" s="31">
        <v>315</v>
      </c>
      <c r="AP24" s="31">
        <v>309</v>
      </c>
      <c r="AQ24" s="31">
        <v>307</v>
      </c>
      <c r="AR24" s="31">
        <v>318</v>
      </c>
      <c r="AS24" s="31">
        <v>320</v>
      </c>
      <c r="AT24" s="90">
        <v>312</v>
      </c>
      <c r="AU24" s="70">
        <v>275</v>
      </c>
      <c r="AV24" s="234">
        <v>239</v>
      </c>
      <c r="AW24" s="234">
        <v>241</v>
      </c>
      <c r="AX24" s="234">
        <v>257</v>
      </c>
      <c r="AY24" s="234">
        <v>252</v>
      </c>
      <c r="AZ24" s="234">
        <v>233</v>
      </c>
      <c r="BA24" s="234">
        <v>262</v>
      </c>
      <c r="BB24" s="234">
        <v>254</v>
      </c>
      <c r="BC24" s="234">
        <v>299</v>
      </c>
      <c r="BD24" s="234">
        <v>298</v>
      </c>
      <c r="BE24" s="234">
        <v>300</v>
      </c>
      <c r="BF24" s="31">
        <v>289</v>
      </c>
      <c r="BG24" s="70">
        <v>258</v>
      </c>
      <c r="BH24" s="234">
        <v>235</v>
      </c>
      <c r="BI24" s="234">
        <v>255</v>
      </c>
      <c r="BJ24" s="234">
        <v>261</v>
      </c>
      <c r="BK24" s="234">
        <v>278</v>
      </c>
      <c r="BL24" s="234">
        <v>307</v>
      </c>
      <c r="BM24" s="234">
        <v>329</v>
      </c>
      <c r="BN24" s="234">
        <v>329</v>
      </c>
      <c r="BO24" s="234">
        <v>363</v>
      </c>
      <c r="BP24" s="234">
        <v>372</v>
      </c>
      <c r="BQ24" s="234">
        <v>376</v>
      </c>
      <c r="BR24" s="439">
        <v>462</v>
      </c>
      <c r="BS24" s="439">
        <v>434</v>
      </c>
      <c r="BT24" s="439">
        <v>398</v>
      </c>
      <c r="BU24" s="439">
        <v>374</v>
      </c>
      <c r="BV24" s="439">
        <v>320</v>
      </c>
      <c r="BW24" s="439">
        <v>328</v>
      </c>
      <c r="BX24" s="439">
        <v>343</v>
      </c>
      <c r="BY24" s="439">
        <v>339</v>
      </c>
      <c r="BZ24" s="439">
        <v>349</v>
      </c>
      <c r="CA24" s="439">
        <v>340</v>
      </c>
      <c r="CB24" s="439">
        <v>334</v>
      </c>
      <c r="CC24" s="439">
        <v>331</v>
      </c>
      <c r="CD24" s="439">
        <f>'1.COBERTURA  DANE'!F24+'1.COBERTURA  DANE'!H24+'1.COBERTURA  DANE'!J24</f>
        <v>341</v>
      </c>
      <c r="CE24" s="195">
        <f t="shared" si="2"/>
        <v>10</v>
      </c>
      <c r="CF24" s="162">
        <f t="shared" si="3"/>
        <v>3.0211480362537766</v>
      </c>
      <c r="CG24" s="195">
        <f t="shared" si="4"/>
        <v>-121</v>
      </c>
      <c r="CH24" s="162">
        <f t="shared" si="5"/>
        <v>-26.190476190476193</v>
      </c>
      <c r="CX24" s="13">
        <v>490</v>
      </c>
      <c r="CY24" s="13">
        <v>4236</v>
      </c>
      <c r="DA24" s="259">
        <v>88</v>
      </c>
      <c r="DB24" s="13" t="s">
        <v>36</v>
      </c>
      <c r="DC24" s="13">
        <v>248034</v>
      </c>
      <c r="DD24" s="13">
        <v>245556</v>
      </c>
      <c r="DE24" s="13">
        <v>244387</v>
      </c>
      <c r="DF24" s="13">
        <v>240314</v>
      </c>
    </row>
    <row r="25" spans="1:110" ht="15" outlineLevel="2">
      <c r="A25" s="67">
        <v>480</v>
      </c>
      <c r="B25" s="21" t="s">
        <v>148</v>
      </c>
      <c r="C25" s="40" t="s">
        <v>20</v>
      </c>
      <c r="D25" s="40">
        <v>1530</v>
      </c>
      <c r="E25" s="40">
        <v>1525</v>
      </c>
      <c r="F25" s="40">
        <v>1547</v>
      </c>
      <c r="G25" s="40">
        <v>1628</v>
      </c>
      <c r="H25" s="40">
        <v>1625</v>
      </c>
      <c r="I25" s="1">
        <v>1636</v>
      </c>
      <c r="J25" s="261">
        <v>1655</v>
      </c>
      <c r="K25" s="234">
        <v>1590</v>
      </c>
      <c r="L25" s="31">
        <v>1522</v>
      </c>
      <c r="M25" s="31">
        <v>1623</v>
      </c>
      <c r="N25" s="31">
        <v>1675</v>
      </c>
      <c r="O25" s="31">
        <v>1722</v>
      </c>
      <c r="P25" s="31">
        <v>1765</v>
      </c>
      <c r="Q25" s="31">
        <v>1718</v>
      </c>
      <c r="R25" s="31">
        <v>1669</v>
      </c>
      <c r="S25" s="31">
        <v>1754</v>
      </c>
      <c r="T25" s="31">
        <v>1747</v>
      </c>
      <c r="U25" s="31">
        <v>1783</v>
      </c>
      <c r="V25" s="90">
        <v>1893</v>
      </c>
      <c r="W25" s="70">
        <v>1634</v>
      </c>
      <c r="X25" s="31">
        <v>1498</v>
      </c>
      <c r="Y25" s="31">
        <v>1676</v>
      </c>
      <c r="Z25" s="31">
        <v>1735</v>
      </c>
      <c r="AA25" s="31">
        <v>1672</v>
      </c>
      <c r="AB25" s="31">
        <v>1719</v>
      </c>
      <c r="AC25" s="31">
        <v>1719</v>
      </c>
      <c r="AD25" s="31">
        <v>1779</v>
      </c>
      <c r="AE25" s="31">
        <v>1802</v>
      </c>
      <c r="AF25" s="31">
        <v>1815</v>
      </c>
      <c r="AG25" s="31">
        <v>1862</v>
      </c>
      <c r="AH25" s="90">
        <v>1898</v>
      </c>
      <c r="AI25" s="70">
        <v>1884</v>
      </c>
      <c r="AJ25" s="31">
        <v>1895</v>
      </c>
      <c r="AK25" s="31">
        <v>2029</v>
      </c>
      <c r="AL25" s="31">
        <v>2065</v>
      </c>
      <c r="AM25" s="31">
        <v>2159</v>
      </c>
      <c r="AN25" s="31">
        <v>2242</v>
      </c>
      <c r="AO25" s="31">
        <v>2214</v>
      </c>
      <c r="AP25" s="31">
        <v>2288</v>
      </c>
      <c r="AQ25" s="31">
        <v>2279</v>
      </c>
      <c r="AR25" s="31">
        <v>2351</v>
      </c>
      <c r="AS25" s="31">
        <v>2326</v>
      </c>
      <c r="AT25" s="90">
        <v>2295</v>
      </c>
      <c r="AU25" s="70">
        <v>2207</v>
      </c>
      <c r="AV25" s="234">
        <v>2129</v>
      </c>
      <c r="AW25" s="234">
        <v>2139</v>
      </c>
      <c r="AX25" s="234">
        <v>2149</v>
      </c>
      <c r="AY25" s="234">
        <v>2119</v>
      </c>
      <c r="AZ25" s="234">
        <v>2156</v>
      </c>
      <c r="BA25" s="234">
        <v>2281</v>
      </c>
      <c r="BB25" s="234">
        <v>2352</v>
      </c>
      <c r="BC25" s="234">
        <v>2381</v>
      </c>
      <c r="BD25" s="234">
        <v>2397</v>
      </c>
      <c r="BE25" s="234">
        <v>2282</v>
      </c>
      <c r="BF25" s="31">
        <v>2318</v>
      </c>
      <c r="BG25" s="70">
        <v>2305</v>
      </c>
      <c r="BH25" s="234">
        <v>2202</v>
      </c>
      <c r="BI25" s="234">
        <v>2283</v>
      </c>
      <c r="BJ25" s="234">
        <v>2365</v>
      </c>
      <c r="BK25" s="234">
        <v>2412</v>
      </c>
      <c r="BL25" s="234">
        <v>2483</v>
      </c>
      <c r="BM25" s="234">
        <v>2501</v>
      </c>
      <c r="BN25" s="234">
        <v>2487</v>
      </c>
      <c r="BO25" s="234">
        <v>2454</v>
      </c>
      <c r="BP25" s="234">
        <v>2479</v>
      </c>
      <c r="BQ25" s="234">
        <v>2457</v>
      </c>
      <c r="BR25" s="439">
        <v>2431</v>
      </c>
      <c r="BS25" s="439">
        <v>2363</v>
      </c>
      <c r="BT25" s="439">
        <v>2299</v>
      </c>
      <c r="BU25" s="439">
        <v>2368</v>
      </c>
      <c r="BV25" s="439">
        <v>2314</v>
      </c>
      <c r="BW25" s="439">
        <v>2385</v>
      </c>
      <c r="BX25" s="439">
        <v>2529</v>
      </c>
      <c r="BY25" s="439">
        <v>2598</v>
      </c>
      <c r="BZ25" s="439">
        <v>2777</v>
      </c>
      <c r="CA25" s="439">
        <v>2675</v>
      </c>
      <c r="CB25" s="439">
        <v>2618</v>
      </c>
      <c r="CC25" s="439">
        <v>2564</v>
      </c>
      <c r="CD25" s="439">
        <f>'1.COBERTURA  DANE'!F25+'1.COBERTURA  DANE'!H25+'1.COBERTURA  DANE'!J25</f>
        <v>2563</v>
      </c>
      <c r="CE25" s="195">
        <f t="shared" si="2"/>
        <v>-1</v>
      </c>
      <c r="CF25" s="162">
        <f t="shared" si="3"/>
        <v>-3.9001560062402497E-2</v>
      </c>
      <c r="CG25" s="195">
        <f t="shared" si="4"/>
        <v>132</v>
      </c>
      <c r="CH25" s="162">
        <f t="shared" si="5"/>
        <v>5.4298642533936654</v>
      </c>
      <c r="CX25" s="13">
        <v>659</v>
      </c>
      <c r="CY25" s="13">
        <v>1426</v>
      </c>
      <c r="DA25" s="259">
        <v>91</v>
      </c>
      <c r="DB25" s="13" t="s">
        <v>10</v>
      </c>
      <c r="DC25" s="13">
        <v>740</v>
      </c>
      <c r="DD25" s="13">
        <v>760</v>
      </c>
      <c r="DE25" s="13">
        <v>744</v>
      </c>
      <c r="DF25" s="13">
        <v>701</v>
      </c>
    </row>
    <row r="26" spans="1:110" ht="15" outlineLevel="2">
      <c r="A26" s="67">
        <v>490</v>
      </c>
      <c r="B26" s="21" t="s">
        <v>148</v>
      </c>
      <c r="C26" s="40" t="s">
        <v>50</v>
      </c>
      <c r="D26" s="40">
        <v>3984</v>
      </c>
      <c r="E26" s="40">
        <v>3992</v>
      </c>
      <c r="F26" s="40">
        <v>4066</v>
      </c>
      <c r="G26" s="40">
        <v>4193</v>
      </c>
      <c r="H26" s="40">
        <v>4311</v>
      </c>
      <c r="I26" s="1">
        <v>4221</v>
      </c>
      <c r="J26" s="261">
        <v>4236</v>
      </c>
      <c r="K26" s="234">
        <v>4005</v>
      </c>
      <c r="L26" s="31">
        <v>3667</v>
      </c>
      <c r="M26" s="31">
        <v>3918</v>
      </c>
      <c r="N26" s="31">
        <v>4205</v>
      </c>
      <c r="O26" s="31">
        <v>4278</v>
      </c>
      <c r="P26" s="31">
        <v>4286</v>
      </c>
      <c r="Q26" s="31">
        <v>4173</v>
      </c>
      <c r="R26" s="31">
        <v>4142</v>
      </c>
      <c r="S26" s="31">
        <v>4171</v>
      </c>
      <c r="T26" s="31">
        <v>4279</v>
      </c>
      <c r="U26" s="31">
        <v>4318</v>
      </c>
      <c r="V26" s="90">
        <v>4953</v>
      </c>
      <c r="W26" s="70">
        <v>4193</v>
      </c>
      <c r="X26" s="31">
        <v>3841</v>
      </c>
      <c r="Y26" s="31">
        <v>3982</v>
      </c>
      <c r="Z26" s="31">
        <v>3989</v>
      </c>
      <c r="AA26" s="31">
        <v>4360</v>
      </c>
      <c r="AB26" s="31">
        <v>4471</v>
      </c>
      <c r="AC26" s="31">
        <v>4527</v>
      </c>
      <c r="AD26" s="31">
        <v>4661</v>
      </c>
      <c r="AE26" s="31">
        <v>4659</v>
      </c>
      <c r="AF26" s="31">
        <v>4767</v>
      </c>
      <c r="AG26" s="31">
        <v>4876</v>
      </c>
      <c r="AH26" s="90">
        <v>4926</v>
      </c>
      <c r="AI26" s="70">
        <v>4686</v>
      </c>
      <c r="AJ26" s="31">
        <v>4834</v>
      </c>
      <c r="AK26" s="31">
        <v>5009</v>
      </c>
      <c r="AL26" s="31">
        <v>4975</v>
      </c>
      <c r="AM26" s="31">
        <v>4905</v>
      </c>
      <c r="AN26" s="31">
        <v>4989</v>
      </c>
      <c r="AO26" s="31">
        <v>5199</v>
      </c>
      <c r="AP26" s="31">
        <v>5361</v>
      </c>
      <c r="AQ26" s="31">
        <v>5416</v>
      </c>
      <c r="AR26" s="31">
        <v>5520</v>
      </c>
      <c r="AS26" s="31">
        <v>5505</v>
      </c>
      <c r="AT26" s="90">
        <v>5276</v>
      </c>
      <c r="AU26" s="70">
        <v>4818</v>
      </c>
      <c r="AV26" s="234">
        <v>4658</v>
      </c>
      <c r="AW26" s="234">
        <v>4708</v>
      </c>
      <c r="AX26" s="234">
        <v>4798</v>
      </c>
      <c r="AY26" s="234">
        <v>4772</v>
      </c>
      <c r="AZ26" s="234">
        <v>4764</v>
      </c>
      <c r="BA26" s="234">
        <v>4906</v>
      </c>
      <c r="BB26" s="234">
        <v>5069</v>
      </c>
      <c r="BC26" s="234">
        <v>5128</v>
      </c>
      <c r="BD26" s="234">
        <v>5154</v>
      </c>
      <c r="BE26" s="234">
        <v>5045</v>
      </c>
      <c r="BF26" s="31">
        <v>4943</v>
      </c>
      <c r="BG26" s="70">
        <v>4772</v>
      </c>
      <c r="BH26" s="234">
        <v>4609</v>
      </c>
      <c r="BI26" s="234">
        <v>4672</v>
      </c>
      <c r="BJ26" s="234">
        <v>4833</v>
      </c>
      <c r="BK26" s="234">
        <v>4917</v>
      </c>
      <c r="BL26" s="234">
        <v>5015</v>
      </c>
      <c r="BM26" s="234">
        <v>5195</v>
      </c>
      <c r="BN26" s="234">
        <v>5266</v>
      </c>
      <c r="BO26" s="234">
        <v>5201</v>
      </c>
      <c r="BP26" s="234">
        <v>5245</v>
      </c>
      <c r="BQ26" s="234">
        <v>5261</v>
      </c>
      <c r="BR26" s="439">
        <v>5205</v>
      </c>
      <c r="BS26" s="439">
        <v>5043</v>
      </c>
      <c r="BT26" s="439">
        <v>4779</v>
      </c>
      <c r="BU26" s="439">
        <v>4963</v>
      </c>
      <c r="BV26" s="439">
        <v>5034</v>
      </c>
      <c r="BW26" s="439">
        <v>5230</v>
      </c>
      <c r="BX26" s="439">
        <v>5367</v>
      </c>
      <c r="BY26" s="439">
        <v>5333</v>
      </c>
      <c r="BZ26" s="439">
        <v>6029</v>
      </c>
      <c r="CA26" s="439">
        <v>5508</v>
      </c>
      <c r="CB26" s="439">
        <v>5519</v>
      </c>
      <c r="CC26" s="439">
        <v>5480</v>
      </c>
      <c r="CD26" s="439">
        <f>'1.COBERTURA  DANE'!F26+'1.COBERTURA  DANE'!H26+'1.COBERTURA  DANE'!J26</f>
        <v>5492</v>
      </c>
      <c r="CE26" s="195">
        <f t="shared" si="2"/>
        <v>12</v>
      </c>
      <c r="CF26" s="162">
        <f t="shared" si="3"/>
        <v>0.21897810218978103</v>
      </c>
      <c r="CG26" s="195">
        <f t="shared" si="4"/>
        <v>287</v>
      </c>
      <c r="CH26" s="162">
        <f t="shared" si="5"/>
        <v>5.513928914505283</v>
      </c>
      <c r="CQ26" s="446"/>
      <c r="CX26" s="13">
        <v>665</v>
      </c>
      <c r="CY26" s="13">
        <v>2379</v>
      </c>
      <c r="DA26" s="259">
        <v>93</v>
      </c>
      <c r="DB26" s="13" t="s">
        <v>71</v>
      </c>
      <c r="DC26" s="13">
        <v>1531</v>
      </c>
      <c r="DD26" s="13">
        <v>1544</v>
      </c>
      <c r="DE26" s="13">
        <v>1538</v>
      </c>
      <c r="DF26" s="13">
        <v>1462</v>
      </c>
    </row>
    <row r="27" spans="1:110" ht="15" outlineLevel="2">
      <c r="A27" s="67">
        <v>659</v>
      </c>
      <c r="B27" s="21" t="s">
        <v>148</v>
      </c>
      <c r="C27" s="40" t="s">
        <v>94</v>
      </c>
      <c r="D27" s="40">
        <v>1312</v>
      </c>
      <c r="E27" s="40">
        <v>1342</v>
      </c>
      <c r="F27" s="40">
        <v>1365</v>
      </c>
      <c r="G27" s="40">
        <v>1428</v>
      </c>
      <c r="H27" s="40">
        <v>1422</v>
      </c>
      <c r="I27" s="1">
        <v>1378</v>
      </c>
      <c r="J27" s="261">
        <v>1426</v>
      </c>
      <c r="K27" s="234">
        <v>1410</v>
      </c>
      <c r="L27" s="31">
        <v>1427</v>
      </c>
      <c r="M27" s="31">
        <v>1474</v>
      </c>
      <c r="N27" s="31">
        <v>1521</v>
      </c>
      <c r="O27" s="31">
        <v>1516</v>
      </c>
      <c r="P27" s="31">
        <v>1481</v>
      </c>
      <c r="Q27" s="31">
        <v>1456</v>
      </c>
      <c r="R27" s="31">
        <v>1399</v>
      </c>
      <c r="S27" s="31">
        <v>1537</v>
      </c>
      <c r="T27" s="31">
        <v>1517</v>
      </c>
      <c r="U27" s="31">
        <v>1514</v>
      </c>
      <c r="V27" s="90">
        <v>1691</v>
      </c>
      <c r="W27" s="70">
        <v>1456</v>
      </c>
      <c r="X27" s="31">
        <v>1285</v>
      </c>
      <c r="Y27" s="31">
        <v>1545</v>
      </c>
      <c r="Z27" s="31">
        <v>1547</v>
      </c>
      <c r="AA27" s="31">
        <v>1461</v>
      </c>
      <c r="AB27" s="31">
        <v>1440</v>
      </c>
      <c r="AC27" s="31">
        <v>1445</v>
      </c>
      <c r="AD27" s="31">
        <v>1462</v>
      </c>
      <c r="AE27" s="31">
        <v>1419</v>
      </c>
      <c r="AF27" s="31">
        <v>1475</v>
      </c>
      <c r="AG27" s="31">
        <v>1476</v>
      </c>
      <c r="AH27" s="90">
        <v>1505</v>
      </c>
      <c r="AI27" s="70">
        <v>1506</v>
      </c>
      <c r="AJ27" s="31">
        <v>1530</v>
      </c>
      <c r="AK27" s="31">
        <v>1601</v>
      </c>
      <c r="AL27" s="31">
        <v>1549</v>
      </c>
      <c r="AM27" s="31">
        <v>1571</v>
      </c>
      <c r="AN27" s="31">
        <v>1627</v>
      </c>
      <c r="AO27" s="31">
        <v>1808</v>
      </c>
      <c r="AP27" s="31">
        <v>1849</v>
      </c>
      <c r="AQ27" s="31">
        <v>1874</v>
      </c>
      <c r="AR27" s="31">
        <v>1924</v>
      </c>
      <c r="AS27" s="31">
        <v>1921</v>
      </c>
      <c r="AT27" s="90">
        <v>1850</v>
      </c>
      <c r="AU27" s="70">
        <v>1719</v>
      </c>
      <c r="AV27" s="234">
        <v>1632</v>
      </c>
      <c r="AW27" s="234">
        <v>1683</v>
      </c>
      <c r="AX27" s="234">
        <v>1730</v>
      </c>
      <c r="AY27" s="234">
        <v>1751</v>
      </c>
      <c r="AZ27" s="234">
        <v>1800</v>
      </c>
      <c r="BA27" s="234">
        <v>1901</v>
      </c>
      <c r="BB27" s="234">
        <v>1906</v>
      </c>
      <c r="BC27" s="234">
        <v>1990</v>
      </c>
      <c r="BD27" s="234">
        <v>2045</v>
      </c>
      <c r="BE27" s="234">
        <v>1977</v>
      </c>
      <c r="BF27" s="31">
        <v>1969</v>
      </c>
      <c r="BG27" s="70">
        <v>1876</v>
      </c>
      <c r="BH27" s="234">
        <v>1651</v>
      </c>
      <c r="BI27" s="234">
        <v>1755</v>
      </c>
      <c r="BJ27" s="234">
        <v>1792</v>
      </c>
      <c r="BK27" s="234">
        <v>1802</v>
      </c>
      <c r="BL27" s="234">
        <v>1813</v>
      </c>
      <c r="BM27" s="234">
        <v>1819</v>
      </c>
      <c r="BN27" s="234">
        <v>1831</v>
      </c>
      <c r="BO27" s="234">
        <v>1861</v>
      </c>
      <c r="BP27" s="234">
        <v>1874</v>
      </c>
      <c r="BQ27" s="234">
        <v>1825</v>
      </c>
      <c r="BR27" s="439">
        <v>1707</v>
      </c>
      <c r="BS27" s="439">
        <v>1624</v>
      </c>
      <c r="BT27" s="439">
        <v>1541</v>
      </c>
      <c r="BU27" s="439">
        <v>1589</v>
      </c>
      <c r="BV27" s="439">
        <v>1527</v>
      </c>
      <c r="BW27" s="439">
        <v>1513</v>
      </c>
      <c r="BX27" s="439">
        <v>1547</v>
      </c>
      <c r="BY27" s="439">
        <v>1524</v>
      </c>
      <c r="BZ27" s="439">
        <v>1674</v>
      </c>
      <c r="CA27" s="439">
        <v>1529</v>
      </c>
      <c r="CB27" s="439">
        <v>1531</v>
      </c>
      <c r="CC27" s="439">
        <v>1516</v>
      </c>
      <c r="CD27" s="439">
        <f>'1.COBERTURA  DANE'!F27+'1.COBERTURA  DANE'!H27+'1.COBERTURA  DANE'!J27</f>
        <v>1497</v>
      </c>
      <c r="CE27" s="195">
        <f t="shared" si="2"/>
        <v>-19</v>
      </c>
      <c r="CF27" s="162">
        <f t="shared" si="3"/>
        <v>-1.2532981530343008</v>
      </c>
      <c r="CG27" s="195">
        <f t="shared" si="4"/>
        <v>-210</v>
      </c>
      <c r="CH27" s="162">
        <f t="shared" si="5"/>
        <v>-12.302284710017574</v>
      </c>
      <c r="CX27" s="13">
        <v>837</v>
      </c>
      <c r="CY27" s="13">
        <v>32933</v>
      </c>
      <c r="DA27" s="260">
        <v>101</v>
      </c>
      <c r="DB27" s="13" t="s">
        <v>850</v>
      </c>
      <c r="DC27" s="13">
        <v>6961</v>
      </c>
      <c r="DD27" s="13">
        <v>6892</v>
      </c>
      <c r="DE27" s="13">
        <v>6907</v>
      </c>
      <c r="DF27" s="13">
        <v>6715</v>
      </c>
    </row>
    <row r="28" spans="1:110" ht="15" outlineLevel="2">
      <c r="A28" s="67">
        <v>665</v>
      </c>
      <c r="B28" s="21" t="s">
        <v>148</v>
      </c>
      <c r="C28" s="40" t="s">
        <v>95</v>
      </c>
      <c r="D28" s="40">
        <v>2401</v>
      </c>
      <c r="E28" s="40">
        <v>2280</v>
      </c>
      <c r="F28" s="40">
        <v>2258</v>
      </c>
      <c r="G28" s="40">
        <v>2392</v>
      </c>
      <c r="H28" s="40">
        <v>2391</v>
      </c>
      <c r="I28" s="1">
        <v>2323</v>
      </c>
      <c r="J28" s="261">
        <v>2379</v>
      </c>
      <c r="K28" s="234">
        <v>2206</v>
      </c>
      <c r="L28" s="31">
        <v>2075</v>
      </c>
      <c r="M28" s="31">
        <v>2188</v>
      </c>
      <c r="N28" s="31">
        <v>2355</v>
      </c>
      <c r="O28" s="31">
        <v>2339</v>
      </c>
      <c r="P28" s="31">
        <v>2320</v>
      </c>
      <c r="Q28" s="31">
        <v>2343</v>
      </c>
      <c r="R28" s="31">
        <v>2295</v>
      </c>
      <c r="S28" s="31">
        <v>2315</v>
      </c>
      <c r="T28" s="31">
        <v>2315</v>
      </c>
      <c r="U28" s="31">
        <v>2361</v>
      </c>
      <c r="V28" s="90">
        <v>2660</v>
      </c>
      <c r="W28" s="70">
        <v>2203</v>
      </c>
      <c r="X28" s="31">
        <v>2259</v>
      </c>
      <c r="Y28" s="31">
        <v>2586</v>
      </c>
      <c r="Z28" s="31">
        <v>2663</v>
      </c>
      <c r="AA28" s="31">
        <v>2638</v>
      </c>
      <c r="AB28" s="31">
        <v>2709</v>
      </c>
      <c r="AC28" s="31">
        <v>2674</v>
      </c>
      <c r="AD28" s="31">
        <v>2635</v>
      </c>
      <c r="AE28" s="31">
        <v>2564</v>
      </c>
      <c r="AF28" s="31">
        <v>2576</v>
      </c>
      <c r="AG28" s="31">
        <v>2623</v>
      </c>
      <c r="AH28" s="90">
        <v>2635</v>
      </c>
      <c r="AI28" s="70">
        <v>2409</v>
      </c>
      <c r="AJ28" s="31">
        <v>2584</v>
      </c>
      <c r="AK28" s="31">
        <v>2771</v>
      </c>
      <c r="AL28" s="31">
        <v>2698</v>
      </c>
      <c r="AM28" s="31">
        <v>2750</v>
      </c>
      <c r="AN28" s="31">
        <v>2840</v>
      </c>
      <c r="AO28" s="31">
        <v>3356</v>
      </c>
      <c r="AP28" s="31">
        <v>3434</v>
      </c>
      <c r="AQ28" s="31">
        <v>3489</v>
      </c>
      <c r="AR28" s="31">
        <v>3537</v>
      </c>
      <c r="AS28" s="31">
        <v>3522</v>
      </c>
      <c r="AT28" s="90">
        <v>3285</v>
      </c>
      <c r="AU28" s="70">
        <v>2939</v>
      </c>
      <c r="AV28" s="234">
        <v>2962</v>
      </c>
      <c r="AW28" s="234">
        <v>2980</v>
      </c>
      <c r="AX28" s="234">
        <v>3127</v>
      </c>
      <c r="AY28" s="234">
        <v>2993</v>
      </c>
      <c r="AZ28" s="234">
        <v>3077</v>
      </c>
      <c r="BA28" s="234">
        <v>3263</v>
      </c>
      <c r="BB28" s="234">
        <v>3372</v>
      </c>
      <c r="BC28" s="234">
        <v>3413</v>
      </c>
      <c r="BD28" s="234">
        <v>3421</v>
      </c>
      <c r="BE28" s="234">
        <v>3219</v>
      </c>
      <c r="BF28" s="31">
        <v>3257</v>
      </c>
      <c r="BG28" s="70">
        <v>3174</v>
      </c>
      <c r="BH28" s="234">
        <v>2933</v>
      </c>
      <c r="BI28" s="234">
        <v>2980</v>
      </c>
      <c r="BJ28" s="234">
        <v>3129</v>
      </c>
      <c r="BK28" s="234">
        <v>3164</v>
      </c>
      <c r="BL28" s="234">
        <v>3243</v>
      </c>
      <c r="BM28" s="234">
        <v>3315</v>
      </c>
      <c r="BN28" s="234">
        <v>3359</v>
      </c>
      <c r="BO28" s="234">
        <v>3518</v>
      </c>
      <c r="BP28" s="234">
        <v>3586</v>
      </c>
      <c r="BQ28" s="234">
        <v>3541</v>
      </c>
      <c r="BR28" s="439">
        <v>3443</v>
      </c>
      <c r="BS28" s="439">
        <v>3304</v>
      </c>
      <c r="BT28" s="439">
        <v>3254</v>
      </c>
      <c r="BU28" s="439">
        <v>3223</v>
      </c>
      <c r="BV28" s="439">
        <v>3104</v>
      </c>
      <c r="BW28" s="439">
        <v>3127</v>
      </c>
      <c r="BX28" s="439">
        <v>3199</v>
      </c>
      <c r="BY28" s="439">
        <v>3256</v>
      </c>
      <c r="BZ28" s="439">
        <v>3237</v>
      </c>
      <c r="CA28" s="439">
        <v>3529</v>
      </c>
      <c r="CB28" s="439">
        <v>3448</v>
      </c>
      <c r="CC28" s="439">
        <v>3382</v>
      </c>
      <c r="CD28" s="439">
        <f>'1.COBERTURA  DANE'!F28+'1.COBERTURA  DANE'!H28+'1.COBERTURA  DANE'!J28</f>
        <v>3428</v>
      </c>
      <c r="CE28" s="195">
        <f t="shared" si="2"/>
        <v>46</v>
      </c>
      <c r="CF28" s="162">
        <f t="shared" si="3"/>
        <v>1.3601419278533411</v>
      </c>
      <c r="CG28" s="195">
        <f t="shared" si="4"/>
        <v>-15</v>
      </c>
      <c r="CH28" s="162">
        <f t="shared" si="5"/>
        <v>-0.43566656985187335</v>
      </c>
      <c r="CX28" s="13">
        <v>873</v>
      </c>
      <c r="CY28" s="13">
        <v>210</v>
      </c>
      <c r="DA28" s="260">
        <v>107</v>
      </c>
      <c r="DB28" s="13" t="s">
        <v>73</v>
      </c>
      <c r="DC28" s="13">
        <v>667</v>
      </c>
      <c r="DD28" s="13">
        <v>643</v>
      </c>
      <c r="DE28" s="13">
        <v>639</v>
      </c>
      <c r="DF28" s="13">
        <v>655</v>
      </c>
    </row>
    <row r="29" spans="1:110" ht="15" outlineLevel="2">
      <c r="A29" s="67">
        <v>837</v>
      </c>
      <c r="B29" s="21" t="s">
        <v>148</v>
      </c>
      <c r="C29" s="40" t="s">
        <v>28</v>
      </c>
      <c r="D29" s="40">
        <v>32001</v>
      </c>
      <c r="E29" s="40">
        <v>31563</v>
      </c>
      <c r="F29" s="40">
        <v>32056</v>
      </c>
      <c r="G29" s="40">
        <v>32479</v>
      </c>
      <c r="H29" s="40">
        <v>32880</v>
      </c>
      <c r="I29" s="1">
        <v>32649</v>
      </c>
      <c r="J29" s="261">
        <v>32933</v>
      </c>
      <c r="K29" s="234">
        <v>31890</v>
      </c>
      <c r="L29" s="31">
        <v>31174</v>
      </c>
      <c r="M29" s="31">
        <v>31413</v>
      </c>
      <c r="N29" s="31">
        <v>31829</v>
      </c>
      <c r="O29" s="31">
        <v>31964</v>
      </c>
      <c r="P29" s="31">
        <v>32297</v>
      </c>
      <c r="Q29" s="31">
        <v>31797</v>
      </c>
      <c r="R29" s="31">
        <v>31460</v>
      </c>
      <c r="S29" s="31">
        <v>31512</v>
      </c>
      <c r="T29" s="31">
        <v>32303</v>
      </c>
      <c r="U29" s="31">
        <v>32381</v>
      </c>
      <c r="V29" s="90">
        <v>33791</v>
      </c>
      <c r="W29" s="70">
        <v>31487</v>
      </c>
      <c r="X29" s="31">
        <v>30461</v>
      </c>
      <c r="Y29" s="31">
        <v>30541</v>
      </c>
      <c r="Z29" s="31">
        <v>30639</v>
      </c>
      <c r="AA29" s="31">
        <v>31963</v>
      </c>
      <c r="AB29" s="31">
        <v>32087</v>
      </c>
      <c r="AC29" s="31">
        <v>31932</v>
      </c>
      <c r="AD29" s="31">
        <v>31961</v>
      </c>
      <c r="AE29" s="31">
        <v>29301</v>
      </c>
      <c r="AF29" s="31">
        <v>31306</v>
      </c>
      <c r="AG29" s="31">
        <v>31201</v>
      </c>
      <c r="AH29" s="90">
        <v>31527</v>
      </c>
      <c r="AI29" s="70">
        <v>30861</v>
      </c>
      <c r="AJ29" s="31">
        <v>31114</v>
      </c>
      <c r="AK29" s="31">
        <v>30700</v>
      </c>
      <c r="AL29" s="31">
        <v>30927</v>
      </c>
      <c r="AM29" s="31">
        <v>31663</v>
      </c>
      <c r="AN29" s="31">
        <v>32487</v>
      </c>
      <c r="AO29" s="31">
        <v>33764</v>
      </c>
      <c r="AP29" s="31">
        <v>34507</v>
      </c>
      <c r="AQ29" s="31">
        <v>34820</v>
      </c>
      <c r="AR29" s="31">
        <v>35647</v>
      </c>
      <c r="AS29" s="31">
        <v>35677</v>
      </c>
      <c r="AT29" s="90">
        <v>35194</v>
      </c>
      <c r="AU29" s="70">
        <v>33610</v>
      </c>
      <c r="AV29" s="234">
        <v>33151</v>
      </c>
      <c r="AW29" s="234">
        <v>33261</v>
      </c>
      <c r="AX29" s="234">
        <v>33760</v>
      </c>
      <c r="AY29" s="234">
        <v>33721</v>
      </c>
      <c r="AZ29" s="234">
        <v>33987</v>
      </c>
      <c r="BA29" s="234">
        <v>34819</v>
      </c>
      <c r="BB29" s="234">
        <v>35253</v>
      </c>
      <c r="BC29" s="234">
        <v>35670</v>
      </c>
      <c r="BD29" s="234">
        <v>35666</v>
      </c>
      <c r="BE29" s="234">
        <v>35103</v>
      </c>
      <c r="BF29" s="31">
        <v>35253</v>
      </c>
      <c r="BG29" s="70">
        <v>35097</v>
      </c>
      <c r="BH29" s="234">
        <v>34431</v>
      </c>
      <c r="BI29" s="234">
        <v>35197</v>
      </c>
      <c r="BJ29" s="234">
        <v>35878</v>
      </c>
      <c r="BK29" s="234">
        <v>36159</v>
      </c>
      <c r="BL29" s="234">
        <v>36816</v>
      </c>
      <c r="BM29" s="234">
        <v>38370</v>
      </c>
      <c r="BN29" s="234">
        <v>38360</v>
      </c>
      <c r="BO29" s="234">
        <v>38447</v>
      </c>
      <c r="BP29" s="234">
        <v>38895</v>
      </c>
      <c r="BQ29" s="234">
        <v>38795</v>
      </c>
      <c r="BR29" s="439">
        <v>39149</v>
      </c>
      <c r="BS29" s="439">
        <v>38305</v>
      </c>
      <c r="BT29" s="439">
        <v>38150</v>
      </c>
      <c r="BU29" s="439">
        <v>38550</v>
      </c>
      <c r="BV29" s="439">
        <v>38250</v>
      </c>
      <c r="BW29" s="439">
        <v>38325</v>
      </c>
      <c r="BX29" s="439">
        <v>39084</v>
      </c>
      <c r="BY29" s="439">
        <v>39080</v>
      </c>
      <c r="BZ29" s="439">
        <v>39538</v>
      </c>
      <c r="CA29" s="439">
        <v>41120</v>
      </c>
      <c r="CB29" s="439">
        <v>41134</v>
      </c>
      <c r="CC29" s="439">
        <v>41011</v>
      </c>
      <c r="CD29" s="439">
        <f>'1.COBERTURA  DANE'!F29+'1.COBERTURA  DANE'!H29+'1.COBERTURA  DANE'!J29</f>
        <v>40864</v>
      </c>
      <c r="CE29" s="195">
        <f t="shared" si="2"/>
        <v>-147</v>
      </c>
      <c r="CF29" s="162">
        <f t="shared" si="3"/>
        <v>-0.35844041842432517</v>
      </c>
      <c r="CG29" s="195">
        <f t="shared" si="4"/>
        <v>1715</v>
      </c>
      <c r="CH29" s="162">
        <f t="shared" si="5"/>
        <v>4.3806993792944899</v>
      </c>
      <c r="CK29" s="244"/>
      <c r="CL29" s="446">
        <v>2016</v>
      </c>
      <c r="CM29" s="446">
        <v>2017</v>
      </c>
      <c r="CX29" s="13">
        <v>31</v>
      </c>
      <c r="CY29" s="13">
        <v>4996</v>
      </c>
      <c r="DA29" s="260">
        <v>113</v>
      </c>
      <c r="DB29" s="13" t="s">
        <v>851</v>
      </c>
      <c r="DC29" s="13">
        <v>1074</v>
      </c>
      <c r="DD29" s="13">
        <v>1032</v>
      </c>
      <c r="DE29" s="13">
        <v>1049</v>
      </c>
      <c r="DF29" s="13">
        <v>981</v>
      </c>
    </row>
    <row r="30" spans="1:110" ht="15" outlineLevel="2">
      <c r="A30" s="67">
        <v>873</v>
      </c>
      <c r="B30" s="21" t="s">
        <v>148</v>
      </c>
      <c r="C30" s="40" t="s">
        <v>30</v>
      </c>
      <c r="D30" s="40">
        <v>166</v>
      </c>
      <c r="E30" s="40">
        <v>164</v>
      </c>
      <c r="F30" s="40">
        <v>164</v>
      </c>
      <c r="G30" s="40">
        <v>162</v>
      </c>
      <c r="H30" s="40">
        <v>187</v>
      </c>
      <c r="I30" s="1">
        <v>184</v>
      </c>
      <c r="J30" s="261">
        <v>210</v>
      </c>
      <c r="K30" s="234">
        <v>183</v>
      </c>
      <c r="L30" s="31">
        <v>137</v>
      </c>
      <c r="M30" s="31">
        <v>125</v>
      </c>
      <c r="N30" s="31">
        <v>137</v>
      </c>
      <c r="O30" s="31">
        <v>141</v>
      </c>
      <c r="P30" s="31">
        <v>167</v>
      </c>
      <c r="Q30" s="31">
        <v>194</v>
      </c>
      <c r="R30" s="31">
        <v>213</v>
      </c>
      <c r="S30" s="31">
        <v>224</v>
      </c>
      <c r="T30" s="31">
        <v>235</v>
      </c>
      <c r="U30" s="31">
        <v>221</v>
      </c>
      <c r="V30" s="90">
        <v>343</v>
      </c>
      <c r="W30" s="70">
        <v>212</v>
      </c>
      <c r="X30" s="31">
        <v>180</v>
      </c>
      <c r="Y30" s="31">
        <v>310</v>
      </c>
      <c r="Z30" s="31">
        <v>329</v>
      </c>
      <c r="AA30" s="31">
        <v>344</v>
      </c>
      <c r="AB30" s="31">
        <v>363</v>
      </c>
      <c r="AC30" s="31">
        <v>347</v>
      </c>
      <c r="AD30" s="31">
        <v>344</v>
      </c>
      <c r="AE30" s="31">
        <v>344</v>
      </c>
      <c r="AF30" s="31">
        <v>345</v>
      </c>
      <c r="AG30" s="31">
        <v>339</v>
      </c>
      <c r="AH30" s="90">
        <v>333</v>
      </c>
      <c r="AI30" s="70">
        <v>279</v>
      </c>
      <c r="AJ30" s="31">
        <v>265</v>
      </c>
      <c r="AK30" s="31">
        <v>269</v>
      </c>
      <c r="AL30" s="31">
        <v>259</v>
      </c>
      <c r="AM30" s="31">
        <v>262</v>
      </c>
      <c r="AN30" s="31">
        <v>271</v>
      </c>
      <c r="AO30" s="31">
        <v>342</v>
      </c>
      <c r="AP30" s="31">
        <v>339</v>
      </c>
      <c r="AQ30" s="31">
        <v>323</v>
      </c>
      <c r="AR30" s="31">
        <v>334</v>
      </c>
      <c r="AS30" s="31">
        <v>332</v>
      </c>
      <c r="AT30" s="90">
        <v>344</v>
      </c>
      <c r="AU30" s="70">
        <v>333</v>
      </c>
      <c r="AV30" s="234">
        <v>360</v>
      </c>
      <c r="AW30" s="234">
        <v>401</v>
      </c>
      <c r="AX30" s="234">
        <v>461</v>
      </c>
      <c r="AY30" s="234">
        <v>452</v>
      </c>
      <c r="AZ30" s="234">
        <v>461</v>
      </c>
      <c r="BA30" s="234">
        <v>518</v>
      </c>
      <c r="BB30" s="234">
        <v>537</v>
      </c>
      <c r="BC30" s="234">
        <v>541</v>
      </c>
      <c r="BD30" s="234">
        <v>549</v>
      </c>
      <c r="BE30" s="234">
        <v>534</v>
      </c>
      <c r="BF30" s="31">
        <v>532</v>
      </c>
      <c r="BG30" s="70">
        <v>521</v>
      </c>
      <c r="BH30" s="234">
        <v>429</v>
      </c>
      <c r="BI30" s="234">
        <v>435</v>
      </c>
      <c r="BJ30" s="234">
        <v>480</v>
      </c>
      <c r="BK30" s="234">
        <v>484</v>
      </c>
      <c r="BL30" s="234">
        <v>500</v>
      </c>
      <c r="BM30" s="234">
        <v>501</v>
      </c>
      <c r="BN30" s="234">
        <v>505</v>
      </c>
      <c r="BO30" s="234">
        <v>471</v>
      </c>
      <c r="BP30" s="234">
        <v>514</v>
      </c>
      <c r="BQ30" s="234">
        <v>516</v>
      </c>
      <c r="BR30" s="439">
        <v>398</v>
      </c>
      <c r="BS30" s="439">
        <v>352</v>
      </c>
      <c r="BT30" s="439">
        <v>336</v>
      </c>
      <c r="BU30" s="439">
        <v>345</v>
      </c>
      <c r="BV30" s="439">
        <v>322</v>
      </c>
      <c r="BW30" s="439">
        <v>318</v>
      </c>
      <c r="BX30" s="439">
        <v>329</v>
      </c>
      <c r="BY30" s="439">
        <v>330</v>
      </c>
      <c r="BZ30" s="439">
        <v>336</v>
      </c>
      <c r="CA30" s="439">
        <v>350</v>
      </c>
      <c r="CB30" s="439">
        <v>362</v>
      </c>
      <c r="CC30" s="439">
        <v>352</v>
      </c>
      <c r="CD30" s="439">
        <f>'1.COBERTURA  DANE'!F30+'1.COBERTURA  DANE'!H30+'1.COBERTURA  DANE'!J30</f>
        <v>365</v>
      </c>
      <c r="CE30" s="195">
        <f t="shared" si="2"/>
        <v>13</v>
      </c>
      <c r="CF30" s="162">
        <f t="shared" si="3"/>
        <v>3.6931818181818183</v>
      </c>
      <c r="CG30" s="195">
        <f t="shared" si="4"/>
        <v>-33</v>
      </c>
      <c r="CH30" s="162">
        <f t="shared" si="5"/>
        <v>-8.291457286432161</v>
      </c>
      <c r="CK30" s="244" t="s">
        <v>303</v>
      </c>
      <c r="CL30" s="6">
        <f>BG4</f>
        <v>3542183</v>
      </c>
      <c r="CM30" s="6">
        <f>BS4</f>
        <v>3761637</v>
      </c>
      <c r="CX30" s="13">
        <v>40</v>
      </c>
      <c r="CY30" s="13">
        <v>1749</v>
      </c>
      <c r="DA30" s="260">
        <v>120</v>
      </c>
      <c r="DB30" s="13" t="s">
        <v>852</v>
      </c>
      <c r="DC30" s="13">
        <v>844</v>
      </c>
      <c r="DD30" s="13">
        <v>839</v>
      </c>
      <c r="DE30" s="13">
        <v>790</v>
      </c>
      <c r="DF30" s="13">
        <v>860</v>
      </c>
    </row>
    <row r="31" spans="1:110" ht="15" outlineLevel="1">
      <c r="A31" s="241" t="s">
        <v>125</v>
      </c>
      <c r="B31" s="39"/>
      <c r="C31" s="42"/>
      <c r="D31" s="69">
        <f t="shared" ref="D31:V31" si="8">SUM(D32:D41)</f>
        <v>36180</v>
      </c>
      <c r="E31" s="69">
        <f t="shared" si="8"/>
        <v>36320</v>
      </c>
      <c r="F31" s="69">
        <f t="shared" si="8"/>
        <v>37099</v>
      </c>
      <c r="G31" s="69">
        <f t="shared" si="8"/>
        <v>37676</v>
      </c>
      <c r="H31" s="69">
        <f t="shared" si="8"/>
        <v>37808</v>
      </c>
      <c r="I31" s="69">
        <f t="shared" si="8"/>
        <v>37633</v>
      </c>
      <c r="J31" s="69">
        <f t="shared" si="8"/>
        <v>39566</v>
      </c>
      <c r="K31" s="233">
        <f t="shared" si="8"/>
        <v>38543</v>
      </c>
      <c r="L31" s="69">
        <f t="shared" si="8"/>
        <v>36826</v>
      </c>
      <c r="M31" s="69">
        <f t="shared" si="8"/>
        <v>38265</v>
      </c>
      <c r="N31" s="69">
        <f t="shared" si="8"/>
        <v>39093</v>
      </c>
      <c r="O31" s="69">
        <f>SUM(O32:O41)</f>
        <v>39659</v>
      </c>
      <c r="P31" s="69">
        <f t="shared" si="8"/>
        <v>41038</v>
      </c>
      <c r="Q31" s="69">
        <f t="shared" si="8"/>
        <v>40707</v>
      </c>
      <c r="R31" s="69">
        <f t="shared" si="8"/>
        <v>39728</v>
      </c>
      <c r="S31" s="69">
        <f t="shared" si="8"/>
        <v>39528</v>
      </c>
      <c r="T31" s="69">
        <f t="shared" si="8"/>
        <v>39495</v>
      </c>
      <c r="U31" s="69">
        <f t="shared" si="8"/>
        <v>40110</v>
      </c>
      <c r="V31" s="89">
        <f t="shared" si="8"/>
        <v>41912</v>
      </c>
      <c r="W31" s="68">
        <f>SUM(W32:W41)</f>
        <v>37738</v>
      </c>
      <c r="X31" s="69">
        <f>SUM(X32:X41)</f>
        <v>37993</v>
      </c>
      <c r="Y31" s="69">
        <f>SUM(Y32:Y41)</f>
        <v>39288</v>
      </c>
      <c r="Z31" s="69">
        <f>SUM(Z32:Z41)</f>
        <v>39315</v>
      </c>
      <c r="AA31" s="69">
        <f>SUM(AA32:AA41)</f>
        <v>40297</v>
      </c>
      <c r="AB31" s="69">
        <v>41062</v>
      </c>
      <c r="AC31" s="69">
        <v>39775</v>
      </c>
      <c r="AD31" s="69">
        <v>39365</v>
      </c>
      <c r="AE31" s="69">
        <v>38226</v>
      </c>
      <c r="AF31" s="69">
        <v>38133</v>
      </c>
      <c r="AG31" s="69">
        <v>38160</v>
      </c>
      <c r="AH31" s="89">
        <v>37887</v>
      </c>
      <c r="AI31" s="68">
        <v>34846</v>
      </c>
      <c r="AJ31" s="69">
        <v>35086</v>
      </c>
      <c r="AK31" s="69">
        <v>34827</v>
      </c>
      <c r="AL31" s="69">
        <v>35028</v>
      </c>
      <c r="AM31" s="69">
        <v>35409</v>
      </c>
      <c r="AN31" s="69">
        <v>36346</v>
      </c>
      <c r="AO31" s="69">
        <v>37945</v>
      </c>
      <c r="AP31" s="69">
        <v>39292</v>
      </c>
      <c r="AQ31" s="69">
        <v>40098</v>
      </c>
      <c r="AR31" s="69">
        <v>40933</v>
      </c>
      <c r="AS31" s="69">
        <v>39767</v>
      </c>
      <c r="AT31" s="89">
        <v>38961</v>
      </c>
      <c r="AU31" s="68">
        <v>36996</v>
      </c>
      <c r="AV31" s="233">
        <v>36317</v>
      </c>
      <c r="AW31" s="233">
        <v>36415</v>
      </c>
      <c r="AX31" s="233">
        <v>36648</v>
      </c>
      <c r="AY31" s="233">
        <v>36519</v>
      </c>
      <c r="AZ31" s="233">
        <v>37438</v>
      </c>
      <c r="BA31" s="233">
        <v>38911</v>
      </c>
      <c r="BB31" s="233">
        <v>39800</v>
      </c>
      <c r="BC31" s="233">
        <v>40523</v>
      </c>
      <c r="BD31" s="233">
        <v>40473</v>
      </c>
      <c r="BE31" s="233">
        <v>38604</v>
      </c>
      <c r="BF31" s="69">
        <v>38850</v>
      </c>
      <c r="BG31" s="68">
        <v>38311</v>
      </c>
      <c r="BH31" s="233">
        <v>36356</v>
      </c>
      <c r="BI31" s="233">
        <v>36891</v>
      </c>
      <c r="BJ31" s="233">
        <v>38223</v>
      </c>
      <c r="BK31" s="233">
        <v>38919</v>
      </c>
      <c r="BL31" s="233">
        <v>41615</v>
      </c>
      <c r="BM31" s="233">
        <v>42030</v>
      </c>
      <c r="BN31" s="233">
        <v>42122</v>
      </c>
      <c r="BO31" s="233">
        <v>42694</v>
      </c>
      <c r="BP31" s="233">
        <v>42791</v>
      </c>
      <c r="BQ31" s="233">
        <v>42938</v>
      </c>
      <c r="BR31" s="438">
        <v>43704</v>
      </c>
      <c r="BS31" s="438">
        <v>43116</v>
      </c>
      <c r="BT31" s="438">
        <v>43077</v>
      </c>
      <c r="BU31" s="438">
        <v>42989</v>
      </c>
      <c r="BV31" s="438">
        <v>41474</v>
      </c>
      <c r="BW31" s="438">
        <v>41537</v>
      </c>
      <c r="BX31" s="438">
        <v>42053</v>
      </c>
      <c r="BY31" s="438">
        <v>42955</v>
      </c>
      <c r="BZ31" s="438">
        <v>43051</v>
      </c>
      <c r="CA31" s="438">
        <v>42231</v>
      </c>
      <c r="CB31" s="438">
        <v>41596</v>
      </c>
      <c r="CC31" s="438">
        <v>41325</v>
      </c>
      <c r="CD31" s="438">
        <f>'1.COBERTURA  DANE'!F31+'1.COBERTURA  DANE'!H31+'1.COBERTURA  DANE'!J31</f>
        <v>41959</v>
      </c>
      <c r="CE31" s="195">
        <f t="shared" si="2"/>
        <v>634</v>
      </c>
      <c r="CF31" s="162">
        <f t="shared" si="3"/>
        <v>1.5341802782819116</v>
      </c>
      <c r="CG31" s="195">
        <f t="shared" si="4"/>
        <v>-1745</v>
      </c>
      <c r="CH31" s="162">
        <f t="shared" si="5"/>
        <v>-3.9927695405454875</v>
      </c>
      <c r="CK31" s="244" t="s">
        <v>304</v>
      </c>
      <c r="CL31" s="6">
        <f>BH4</f>
        <v>3512508</v>
      </c>
      <c r="CM31" s="6">
        <f>BT4</f>
        <v>3725342</v>
      </c>
      <c r="CX31" s="13">
        <v>190</v>
      </c>
      <c r="CY31" s="13">
        <v>2921</v>
      </c>
      <c r="DA31" s="260">
        <v>125</v>
      </c>
      <c r="DB31" s="13" t="s">
        <v>75</v>
      </c>
      <c r="DC31" s="13">
        <v>536</v>
      </c>
      <c r="DD31" s="13">
        <v>553</v>
      </c>
      <c r="DE31" s="13">
        <v>547</v>
      </c>
      <c r="DF31" s="13">
        <v>524</v>
      </c>
    </row>
    <row r="32" spans="1:110" ht="15" outlineLevel="2">
      <c r="A32" s="67">
        <v>31</v>
      </c>
      <c r="B32" s="21" t="s">
        <v>124</v>
      </c>
      <c r="C32" s="40" t="s">
        <v>63</v>
      </c>
      <c r="D32" s="40">
        <v>4653</v>
      </c>
      <c r="E32" s="40">
        <v>4680</v>
      </c>
      <c r="F32" s="40">
        <v>4724</v>
      </c>
      <c r="G32" s="40">
        <v>4759</v>
      </c>
      <c r="H32" s="40">
        <v>4831</v>
      </c>
      <c r="I32" s="1">
        <v>4774</v>
      </c>
      <c r="J32" s="261">
        <v>4996</v>
      </c>
      <c r="K32" s="234">
        <v>4830</v>
      </c>
      <c r="L32" s="31">
        <v>4556</v>
      </c>
      <c r="M32" s="31">
        <v>4661</v>
      </c>
      <c r="N32" s="31">
        <v>4744</v>
      </c>
      <c r="O32" s="31">
        <v>4835</v>
      </c>
      <c r="P32" s="31">
        <v>4853</v>
      </c>
      <c r="Q32" s="31">
        <v>4835</v>
      </c>
      <c r="R32" s="31">
        <v>4656</v>
      </c>
      <c r="S32" s="31">
        <v>4669</v>
      </c>
      <c r="T32" s="31">
        <v>4599</v>
      </c>
      <c r="U32" s="31">
        <v>4578</v>
      </c>
      <c r="V32" s="90">
        <v>4787</v>
      </c>
      <c r="W32" s="70">
        <v>4419</v>
      </c>
      <c r="X32" s="31">
        <v>4364</v>
      </c>
      <c r="Y32" s="31">
        <v>4616</v>
      </c>
      <c r="Z32" s="31">
        <v>4665</v>
      </c>
      <c r="AA32" s="31">
        <v>4778</v>
      </c>
      <c r="AB32" s="31">
        <v>4900</v>
      </c>
      <c r="AC32" s="31">
        <v>4793</v>
      </c>
      <c r="AD32" s="31">
        <v>4720</v>
      </c>
      <c r="AE32" s="31">
        <v>4635</v>
      </c>
      <c r="AF32" s="31">
        <v>4687</v>
      </c>
      <c r="AG32" s="31">
        <v>4694</v>
      </c>
      <c r="AH32" s="90">
        <v>4645</v>
      </c>
      <c r="AI32" s="70">
        <v>4496</v>
      </c>
      <c r="AJ32" s="31">
        <v>4538</v>
      </c>
      <c r="AK32" s="31">
        <v>4394</v>
      </c>
      <c r="AL32" s="31">
        <v>4497</v>
      </c>
      <c r="AM32" s="31">
        <v>4631</v>
      </c>
      <c r="AN32" s="31">
        <v>4763</v>
      </c>
      <c r="AO32" s="31">
        <v>4977</v>
      </c>
      <c r="AP32" s="31">
        <v>5068</v>
      </c>
      <c r="AQ32" s="31">
        <v>5147</v>
      </c>
      <c r="AR32" s="31">
        <v>5151</v>
      </c>
      <c r="AS32" s="31">
        <v>4903</v>
      </c>
      <c r="AT32" s="90">
        <v>4802</v>
      </c>
      <c r="AU32" s="70">
        <v>4608</v>
      </c>
      <c r="AV32" s="234">
        <v>4505</v>
      </c>
      <c r="AW32" s="234">
        <v>4596</v>
      </c>
      <c r="AX32" s="234">
        <v>4524</v>
      </c>
      <c r="AY32" s="234">
        <v>4482</v>
      </c>
      <c r="AZ32" s="234">
        <v>4645</v>
      </c>
      <c r="BA32" s="234">
        <v>4786</v>
      </c>
      <c r="BB32" s="234">
        <v>4887</v>
      </c>
      <c r="BC32" s="234">
        <v>4918</v>
      </c>
      <c r="BD32" s="234">
        <v>4922</v>
      </c>
      <c r="BE32" s="234">
        <v>4671</v>
      </c>
      <c r="BF32" s="31">
        <v>4687</v>
      </c>
      <c r="BG32" s="70">
        <v>4578</v>
      </c>
      <c r="BH32" s="234">
        <v>4364</v>
      </c>
      <c r="BI32" s="234">
        <v>4445</v>
      </c>
      <c r="BJ32" s="234">
        <v>4601</v>
      </c>
      <c r="BK32" s="234">
        <v>4728</v>
      </c>
      <c r="BL32" s="234">
        <v>5341</v>
      </c>
      <c r="BM32" s="234">
        <v>5381</v>
      </c>
      <c r="BN32" s="234">
        <v>5420</v>
      </c>
      <c r="BO32" s="234">
        <v>5544</v>
      </c>
      <c r="BP32" s="234">
        <v>5569</v>
      </c>
      <c r="BQ32" s="234">
        <v>5590</v>
      </c>
      <c r="BR32" s="439">
        <v>5710</v>
      </c>
      <c r="BS32" s="439">
        <v>5731</v>
      </c>
      <c r="BT32" s="439">
        <v>5758</v>
      </c>
      <c r="BU32" s="439">
        <v>5744</v>
      </c>
      <c r="BV32" s="439">
        <v>5485</v>
      </c>
      <c r="BW32" s="439">
        <v>5319</v>
      </c>
      <c r="BX32" s="439">
        <v>5328</v>
      </c>
      <c r="BY32" s="439">
        <v>5362</v>
      </c>
      <c r="BZ32" s="439">
        <v>5328</v>
      </c>
      <c r="CA32" s="439">
        <v>5362</v>
      </c>
      <c r="CB32" s="439">
        <v>5238</v>
      </c>
      <c r="CC32" s="439">
        <v>5079</v>
      </c>
      <c r="CD32" s="439">
        <f>'1.COBERTURA  DANE'!F32+'1.COBERTURA  DANE'!H32+'1.COBERTURA  DANE'!J32</f>
        <v>5162</v>
      </c>
      <c r="CE32" s="195">
        <f t="shared" si="2"/>
        <v>83</v>
      </c>
      <c r="CF32" s="162">
        <f t="shared" si="3"/>
        <v>1.6341799566843869</v>
      </c>
      <c r="CG32" s="195">
        <f t="shared" si="4"/>
        <v>-548</v>
      </c>
      <c r="CH32" s="162">
        <f t="shared" si="5"/>
        <v>-9.5971978984238184</v>
      </c>
      <c r="CK32" s="244" t="s">
        <v>305</v>
      </c>
      <c r="CL32" s="6">
        <f>BI4</f>
        <v>3562440</v>
      </c>
      <c r="CM32" s="6">
        <f>BU4</f>
        <v>3797115</v>
      </c>
      <c r="CX32" s="13">
        <v>604</v>
      </c>
      <c r="CY32" s="13">
        <v>3470</v>
      </c>
      <c r="DA32" s="260">
        <v>129</v>
      </c>
      <c r="DB32" s="13" t="s">
        <v>11</v>
      </c>
      <c r="DC32" s="13">
        <v>54876</v>
      </c>
      <c r="DD32" s="13">
        <v>53504</v>
      </c>
      <c r="DE32" s="13">
        <v>53367</v>
      </c>
      <c r="DF32" s="13">
        <v>52781</v>
      </c>
    </row>
    <row r="33" spans="1:110" ht="15" outlineLevel="2">
      <c r="A33" s="67">
        <v>40</v>
      </c>
      <c r="B33" s="21" t="s">
        <v>124</v>
      </c>
      <c r="C33" s="40" t="s">
        <v>67</v>
      </c>
      <c r="D33" s="40">
        <v>1486</v>
      </c>
      <c r="E33" s="40">
        <v>1468</v>
      </c>
      <c r="F33" s="40">
        <v>1455</v>
      </c>
      <c r="G33" s="40">
        <v>1486</v>
      </c>
      <c r="H33" s="40">
        <v>1517</v>
      </c>
      <c r="I33" s="1">
        <v>1494</v>
      </c>
      <c r="J33" s="261">
        <v>1749</v>
      </c>
      <c r="K33" s="234">
        <v>1673</v>
      </c>
      <c r="L33" s="31">
        <v>1533</v>
      </c>
      <c r="M33" s="31">
        <v>1580</v>
      </c>
      <c r="N33" s="31">
        <v>1589</v>
      </c>
      <c r="O33" s="31">
        <v>1661</v>
      </c>
      <c r="P33" s="31">
        <v>1751</v>
      </c>
      <c r="Q33" s="31">
        <v>1652</v>
      </c>
      <c r="R33" s="31">
        <v>1560</v>
      </c>
      <c r="S33" s="31">
        <v>1542</v>
      </c>
      <c r="T33" s="31">
        <v>1513</v>
      </c>
      <c r="U33" s="31">
        <v>1531</v>
      </c>
      <c r="V33" s="90">
        <v>1617</v>
      </c>
      <c r="W33" s="70">
        <v>1398</v>
      </c>
      <c r="X33" s="31">
        <v>1435</v>
      </c>
      <c r="Y33" s="31">
        <v>1562</v>
      </c>
      <c r="Z33" s="31">
        <v>1585</v>
      </c>
      <c r="AA33" s="31">
        <v>1576</v>
      </c>
      <c r="AB33" s="31">
        <v>1624</v>
      </c>
      <c r="AC33" s="31">
        <v>1603</v>
      </c>
      <c r="AD33" s="31">
        <v>1550</v>
      </c>
      <c r="AE33" s="31">
        <v>1496</v>
      </c>
      <c r="AF33" s="31">
        <v>1460</v>
      </c>
      <c r="AG33" s="31">
        <v>1467</v>
      </c>
      <c r="AH33" s="90">
        <v>1442</v>
      </c>
      <c r="AI33" s="70">
        <v>1297</v>
      </c>
      <c r="AJ33" s="31">
        <v>1336</v>
      </c>
      <c r="AK33" s="31">
        <v>1353</v>
      </c>
      <c r="AL33" s="31">
        <v>1329</v>
      </c>
      <c r="AM33" s="31">
        <v>1316</v>
      </c>
      <c r="AN33" s="31">
        <v>1365</v>
      </c>
      <c r="AO33" s="31">
        <v>1515</v>
      </c>
      <c r="AP33" s="31">
        <v>1559</v>
      </c>
      <c r="AQ33" s="31">
        <v>1609</v>
      </c>
      <c r="AR33" s="31">
        <v>1650</v>
      </c>
      <c r="AS33" s="31">
        <v>1560</v>
      </c>
      <c r="AT33" s="90">
        <v>1526</v>
      </c>
      <c r="AU33" s="70">
        <v>1439</v>
      </c>
      <c r="AV33" s="234">
        <v>1374</v>
      </c>
      <c r="AW33" s="234">
        <v>1373</v>
      </c>
      <c r="AX33" s="234">
        <v>1383</v>
      </c>
      <c r="AY33" s="234">
        <v>1365</v>
      </c>
      <c r="AZ33" s="234">
        <v>1367</v>
      </c>
      <c r="BA33" s="234">
        <v>1456</v>
      </c>
      <c r="BB33" s="234">
        <v>1477</v>
      </c>
      <c r="BC33" s="234">
        <v>1478</v>
      </c>
      <c r="BD33" s="234">
        <v>1459</v>
      </c>
      <c r="BE33" s="234">
        <v>1360</v>
      </c>
      <c r="BF33" s="31">
        <v>1376</v>
      </c>
      <c r="BG33" s="70">
        <v>1354</v>
      </c>
      <c r="BH33" s="234">
        <v>1267</v>
      </c>
      <c r="BI33" s="234">
        <v>1307</v>
      </c>
      <c r="BJ33" s="234">
        <v>1400</v>
      </c>
      <c r="BK33" s="234">
        <v>1439</v>
      </c>
      <c r="BL33" s="234">
        <v>1645</v>
      </c>
      <c r="BM33" s="234">
        <v>1588</v>
      </c>
      <c r="BN33" s="234">
        <v>1588</v>
      </c>
      <c r="BO33" s="234">
        <v>1663</v>
      </c>
      <c r="BP33" s="234">
        <v>1699</v>
      </c>
      <c r="BQ33" s="234">
        <v>1729</v>
      </c>
      <c r="BR33" s="439">
        <v>1780</v>
      </c>
      <c r="BS33" s="439">
        <v>1743</v>
      </c>
      <c r="BT33" s="439">
        <v>1781</v>
      </c>
      <c r="BU33" s="439">
        <v>1773</v>
      </c>
      <c r="BV33" s="439">
        <v>1741</v>
      </c>
      <c r="BW33" s="439">
        <v>1766</v>
      </c>
      <c r="BX33" s="439">
        <v>1821</v>
      </c>
      <c r="BY33" s="439">
        <v>1898</v>
      </c>
      <c r="BZ33" s="439">
        <v>1888</v>
      </c>
      <c r="CA33" s="439">
        <v>1909</v>
      </c>
      <c r="CB33" s="439">
        <v>1900</v>
      </c>
      <c r="CC33" s="439">
        <v>1908</v>
      </c>
      <c r="CD33" s="439">
        <f>'1.COBERTURA  DANE'!F33+'1.COBERTURA  DANE'!H33+'1.COBERTURA  DANE'!J33</f>
        <v>1902</v>
      </c>
      <c r="CE33" s="195">
        <f t="shared" si="2"/>
        <v>-6</v>
      </c>
      <c r="CF33" s="162">
        <f t="shared" si="3"/>
        <v>-0.31446540880503149</v>
      </c>
      <c r="CG33" s="195">
        <f t="shared" si="4"/>
        <v>122</v>
      </c>
      <c r="CH33" s="162">
        <f t="shared" si="5"/>
        <v>6.8539325842696632</v>
      </c>
      <c r="CK33" s="244" t="s">
        <v>306</v>
      </c>
      <c r="CL33" s="6">
        <f>BJ4</f>
        <v>3606905</v>
      </c>
      <c r="CM33" s="6">
        <f>BV4</f>
        <v>3776579</v>
      </c>
      <c r="CX33" s="13">
        <v>670</v>
      </c>
      <c r="CY33" s="13">
        <v>3388</v>
      </c>
      <c r="DA33" s="260">
        <v>134</v>
      </c>
      <c r="DB33" s="13" t="s">
        <v>76</v>
      </c>
      <c r="DC33" s="13">
        <v>586</v>
      </c>
      <c r="DD33" s="13">
        <v>592</v>
      </c>
      <c r="DE33" s="13">
        <v>594</v>
      </c>
      <c r="DF33" s="13">
        <v>601</v>
      </c>
    </row>
    <row r="34" spans="1:110" ht="15" outlineLevel="2">
      <c r="A34" s="67">
        <v>190</v>
      </c>
      <c r="B34" s="21" t="s">
        <v>124</v>
      </c>
      <c r="C34" s="40" t="s">
        <v>16</v>
      </c>
      <c r="D34" s="40">
        <v>2737</v>
      </c>
      <c r="E34" s="40">
        <v>2805</v>
      </c>
      <c r="F34" s="40">
        <v>2831</v>
      </c>
      <c r="G34" s="40">
        <v>2844</v>
      </c>
      <c r="H34" s="40">
        <v>2864</v>
      </c>
      <c r="I34" s="1">
        <v>2802</v>
      </c>
      <c r="J34" s="261">
        <v>2921</v>
      </c>
      <c r="K34" s="234">
        <v>2843</v>
      </c>
      <c r="L34" s="31">
        <v>2652</v>
      </c>
      <c r="M34" s="31">
        <v>2708</v>
      </c>
      <c r="N34" s="31">
        <v>2673</v>
      </c>
      <c r="O34" s="31">
        <v>2765</v>
      </c>
      <c r="P34" s="31">
        <v>2817</v>
      </c>
      <c r="Q34" s="31">
        <v>2847</v>
      </c>
      <c r="R34" s="31">
        <v>2838</v>
      </c>
      <c r="S34" s="31">
        <v>2835</v>
      </c>
      <c r="T34" s="31">
        <v>2820</v>
      </c>
      <c r="U34" s="31">
        <v>2793</v>
      </c>
      <c r="V34" s="90">
        <v>2961</v>
      </c>
      <c r="W34" s="70">
        <v>2683</v>
      </c>
      <c r="X34" s="31">
        <v>2722</v>
      </c>
      <c r="Y34" s="31">
        <v>2805</v>
      </c>
      <c r="Z34" s="31">
        <v>2822</v>
      </c>
      <c r="AA34" s="31">
        <v>2954</v>
      </c>
      <c r="AB34" s="31">
        <v>3017</v>
      </c>
      <c r="AC34" s="31">
        <v>2955</v>
      </c>
      <c r="AD34" s="31">
        <v>2982</v>
      </c>
      <c r="AE34" s="31">
        <v>2940</v>
      </c>
      <c r="AF34" s="31">
        <v>3008</v>
      </c>
      <c r="AG34" s="31">
        <v>3062</v>
      </c>
      <c r="AH34" s="90">
        <v>3081</v>
      </c>
      <c r="AI34" s="70">
        <v>2888</v>
      </c>
      <c r="AJ34" s="31">
        <v>2934</v>
      </c>
      <c r="AK34" s="31">
        <v>2948</v>
      </c>
      <c r="AL34" s="31">
        <v>2936</v>
      </c>
      <c r="AM34" s="31">
        <v>2895</v>
      </c>
      <c r="AN34" s="31">
        <v>2948</v>
      </c>
      <c r="AO34" s="31">
        <v>3085</v>
      </c>
      <c r="AP34" s="31">
        <v>3141</v>
      </c>
      <c r="AQ34" s="31">
        <v>3191</v>
      </c>
      <c r="AR34" s="31">
        <v>3276</v>
      </c>
      <c r="AS34" s="31">
        <v>3215</v>
      </c>
      <c r="AT34" s="90">
        <v>3137</v>
      </c>
      <c r="AU34" s="70">
        <v>3018</v>
      </c>
      <c r="AV34" s="234">
        <v>2934</v>
      </c>
      <c r="AW34" s="234">
        <v>2925</v>
      </c>
      <c r="AX34" s="234">
        <v>2938</v>
      </c>
      <c r="AY34" s="234">
        <v>2979</v>
      </c>
      <c r="AZ34" s="234">
        <v>3025</v>
      </c>
      <c r="BA34" s="234">
        <v>3159</v>
      </c>
      <c r="BB34" s="234">
        <v>3244</v>
      </c>
      <c r="BC34" s="234">
        <v>3346</v>
      </c>
      <c r="BD34" s="234">
        <v>3335</v>
      </c>
      <c r="BE34" s="234">
        <v>3238</v>
      </c>
      <c r="BF34" s="31">
        <v>3209</v>
      </c>
      <c r="BG34" s="70">
        <v>3105</v>
      </c>
      <c r="BH34" s="234">
        <v>2993</v>
      </c>
      <c r="BI34" s="234">
        <v>2969</v>
      </c>
      <c r="BJ34" s="234">
        <v>3077</v>
      </c>
      <c r="BK34" s="234">
        <v>3128</v>
      </c>
      <c r="BL34" s="234">
        <v>3133</v>
      </c>
      <c r="BM34" s="234">
        <v>3167</v>
      </c>
      <c r="BN34" s="234">
        <v>3166</v>
      </c>
      <c r="BO34" s="234">
        <v>3194</v>
      </c>
      <c r="BP34" s="234">
        <v>3207</v>
      </c>
      <c r="BQ34" s="234">
        <v>3226</v>
      </c>
      <c r="BR34" s="439">
        <v>3256</v>
      </c>
      <c r="BS34" s="439">
        <v>3214</v>
      </c>
      <c r="BT34" s="439">
        <v>3166</v>
      </c>
      <c r="BU34" s="439">
        <v>3126</v>
      </c>
      <c r="BV34" s="439">
        <v>3047</v>
      </c>
      <c r="BW34" s="439">
        <v>3049</v>
      </c>
      <c r="BX34" s="439">
        <v>3067</v>
      </c>
      <c r="BY34" s="439">
        <v>3104</v>
      </c>
      <c r="BZ34" s="439">
        <v>3104</v>
      </c>
      <c r="CA34" s="439">
        <v>3227</v>
      </c>
      <c r="CB34" s="439">
        <v>3176</v>
      </c>
      <c r="CC34" s="439">
        <v>3148</v>
      </c>
      <c r="CD34" s="439">
        <f>'1.COBERTURA  DANE'!F34+'1.COBERTURA  DANE'!H34+'1.COBERTURA  DANE'!J34</f>
        <v>3184</v>
      </c>
      <c r="CE34" s="195">
        <f t="shared" si="2"/>
        <v>36</v>
      </c>
      <c r="CF34" s="162">
        <f t="shared" si="3"/>
        <v>1.1435832274459974</v>
      </c>
      <c r="CG34" s="195">
        <f t="shared" si="4"/>
        <v>-72</v>
      </c>
      <c r="CH34" s="162">
        <f t="shared" si="5"/>
        <v>-2.2113022113022112</v>
      </c>
      <c r="CK34" s="244" t="s">
        <v>297</v>
      </c>
      <c r="CL34" s="6">
        <f>BK4</f>
        <v>3630193</v>
      </c>
      <c r="CM34" s="6">
        <f>BW4</f>
        <v>3735975</v>
      </c>
      <c r="CX34" s="13">
        <v>690</v>
      </c>
      <c r="CY34" s="13">
        <v>1355</v>
      </c>
      <c r="DA34" s="260">
        <v>138</v>
      </c>
      <c r="DB34" s="13" t="s">
        <v>38</v>
      </c>
      <c r="DC34" s="13">
        <v>1513</v>
      </c>
      <c r="DD34" s="13">
        <v>1537</v>
      </c>
      <c r="DE34" s="13">
        <v>1519</v>
      </c>
      <c r="DF34" s="13">
        <v>1504</v>
      </c>
    </row>
    <row r="35" spans="1:110" ht="15" outlineLevel="2">
      <c r="A35" s="67">
        <v>604</v>
      </c>
      <c r="B35" s="21" t="s">
        <v>124</v>
      </c>
      <c r="C35" s="40" t="s">
        <v>23</v>
      </c>
      <c r="D35" s="40">
        <v>3072</v>
      </c>
      <c r="E35" s="40">
        <v>3092</v>
      </c>
      <c r="F35" s="40">
        <v>3172</v>
      </c>
      <c r="G35" s="40">
        <v>3243</v>
      </c>
      <c r="H35" s="40">
        <v>3323</v>
      </c>
      <c r="I35" s="1">
        <v>3306</v>
      </c>
      <c r="J35" s="261">
        <v>3470</v>
      </c>
      <c r="K35" s="234">
        <v>3364</v>
      </c>
      <c r="L35" s="31">
        <v>3213</v>
      </c>
      <c r="M35" s="31">
        <v>3355</v>
      </c>
      <c r="N35" s="31">
        <v>3507</v>
      </c>
      <c r="O35" s="31">
        <v>3571</v>
      </c>
      <c r="P35" s="31">
        <v>3808</v>
      </c>
      <c r="Q35" s="31">
        <v>3766</v>
      </c>
      <c r="R35" s="31">
        <v>3675</v>
      </c>
      <c r="S35" s="31">
        <v>3615</v>
      </c>
      <c r="T35" s="31">
        <v>3588</v>
      </c>
      <c r="U35" s="31">
        <v>3655</v>
      </c>
      <c r="V35" s="90">
        <v>3802</v>
      </c>
      <c r="W35" s="70">
        <v>3457</v>
      </c>
      <c r="X35" s="31">
        <v>3475</v>
      </c>
      <c r="Y35" s="31">
        <v>3631</v>
      </c>
      <c r="Z35" s="31">
        <v>3625</v>
      </c>
      <c r="AA35" s="31">
        <v>3779</v>
      </c>
      <c r="AB35" s="31">
        <v>3820</v>
      </c>
      <c r="AC35" s="31">
        <v>3673</v>
      </c>
      <c r="AD35" s="31">
        <v>3672</v>
      </c>
      <c r="AE35" s="31">
        <v>3505</v>
      </c>
      <c r="AF35" s="31">
        <v>3442</v>
      </c>
      <c r="AG35" s="31">
        <v>3412</v>
      </c>
      <c r="AH35" s="90">
        <v>3494</v>
      </c>
      <c r="AI35" s="70">
        <v>3181</v>
      </c>
      <c r="AJ35" s="31">
        <v>3192</v>
      </c>
      <c r="AK35" s="31">
        <v>3385</v>
      </c>
      <c r="AL35" s="31">
        <v>3334</v>
      </c>
      <c r="AM35" s="31">
        <v>3360</v>
      </c>
      <c r="AN35" s="31">
        <v>3502</v>
      </c>
      <c r="AO35" s="31">
        <v>3652</v>
      </c>
      <c r="AP35" s="31">
        <v>3808</v>
      </c>
      <c r="AQ35" s="31">
        <v>3877</v>
      </c>
      <c r="AR35" s="31">
        <v>3988</v>
      </c>
      <c r="AS35" s="31">
        <v>3852</v>
      </c>
      <c r="AT35" s="90">
        <v>3698</v>
      </c>
      <c r="AU35" s="70">
        <v>3514</v>
      </c>
      <c r="AV35" s="234">
        <v>3424</v>
      </c>
      <c r="AW35" s="234">
        <v>3471</v>
      </c>
      <c r="AX35" s="234">
        <v>3480</v>
      </c>
      <c r="AY35" s="234">
        <v>3546</v>
      </c>
      <c r="AZ35" s="234">
        <v>3691</v>
      </c>
      <c r="BA35" s="234">
        <v>3826</v>
      </c>
      <c r="BB35" s="234">
        <v>3942</v>
      </c>
      <c r="BC35" s="234">
        <v>4076</v>
      </c>
      <c r="BD35" s="234">
        <v>4120</v>
      </c>
      <c r="BE35" s="234">
        <v>3835</v>
      </c>
      <c r="BF35" s="31">
        <v>3826</v>
      </c>
      <c r="BG35" s="70">
        <v>3813</v>
      </c>
      <c r="BH35" s="234">
        <v>3559</v>
      </c>
      <c r="BI35" s="234">
        <v>3619</v>
      </c>
      <c r="BJ35" s="234">
        <v>3739</v>
      </c>
      <c r="BK35" s="234">
        <v>3876</v>
      </c>
      <c r="BL35" s="234">
        <v>4215</v>
      </c>
      <c r="BM35" s="234">
        <v>4258</v>
      </c>
      <c r="BN35" s="234">
        <v>4261</v>
      </c>
      <c r="BO35" s="234">
        <v>4395</v>
      </c>
      <c r="BP35" s="234">
        <v>4433</v>
      </c>
      <c r="BQ35" s="234">
        <v>4498</v>
      </c>
      <c r="BR35" s="439">
        <v>4694</v>
      </c>
      <c r="BS35" s="439">
        <v>4651</v>
      </c>
      <c r="BT35" s="439">
        <v>4639</v>
      </c>
      <c r="BU35" s="439">
        <v>4682</v>
      </c>
      <c r="BV35" s="439">
        <v>4569</v>
      </c>
      <c r="BW35" s="439">
        <v>4582</v>
      </c>
      <c r="BX35" s="439">
        <v>4726</v>
      </c>
      <c r="BY35" s="439">
        <v>4909</v>
      </c>
      <c r="BZ35" s="439">
        <v>4846</v>
      </c>
      <c r="CA35" s="439">
        <v>4682</v>
      </c>
      <c r="CB35" s="439">
        <v>4507</v>
      </c>
      <c r="CC35" s="439">
        <v>4572</v>
      </c>
      <c r="CD35" s="439">
        <f>'1.COBERTURA  DANE'!F35+'1.COBERTURA  DANE'!H35+'1.COBERTURA  DANE'!J35</f>
        <v>4716</v>
      </c>
      <c r="CE35" s="195">
        <f t="shared" si="2"/>
        <v>144</v>
      </c>
      <c r="CF35" s="162">
        <f t="shared" si="3"/>
        <v>3.1496062992125982</v>
      </c>
      <c r="CG35" s="195">
        <f t="shared" si="4"/>
        <v>22</v>
      </c>
      <c r="CH35" s="162">
        <f t="shared" si="5"/>
        <v>0.46868342564976562</v>
      </c>
      <c r="CK35" s="244" t="s">
        <v>299</v>
      </c>
      <c r="CL35" s="6">
        <f>BL4</f>
        <v>3696317</v>
      </c>
      <c r="CM35" s="6">
        <f>BX4</f>
        <v>3749816</v>
      </c>
      <c r="CX35" s="13">
        <v>736</v>
      </c>
      <c r="CY35" s="13">
        <v>16131</v>
      </c>
      <c r="DA35" s="260">
        <v>142</v>
      </c>
      <c r="DB35" s="13" t="s">
        <v>853</v>
      </c>
      <c r="DC35" s="13">
        <v>1273</v>
      </c>
      <c r="DD35" s="13">
        <v>1313</v>
      </c>
      <c r="DE35" s="13">
        <v>1322</v>
      </c>
      <c r="DF35" s="13">
        <v>1315</v>
      </c>
    </row>
    <row r="36" spans="1:110" ht="15" outlineLevel="2">
      <c r="A36" s="67">
        <v>670</v>
      </c>
      <c r="B36" s="21" t="s">
        <v>124</v>
      </c>
      <c r="C36" s="40" t="s">
        <v>96</v>
      </c>
      <c r="D36" s="40">
        <v>3150</v>
      </c>
      <c r="E36" s="40">
        <v>3122</v>
      </c>
      <c r="F36" s="40">
        <v>3184</v>
      </c>
      <c r="G36" s="40">
        <v>3241</v>
      </c>
      <c r="H36" s="40">
        <v>3292</v>
      </c>
      <c r="I36" s="1">
        <v>3266</v>
      </c>
      <c r="J36" s="261">
        <v>3388</v>
      </c>
      <c r="K36" s="234">
        <v>3239</v>
      </c>
      <c r="L36" s="31">
        <v>2933</v>
      </c>
      <c r="M36" s="31">
        <v>3170</v>
      </c>
      <c r="N36" s="31">
        <v>3256</v>
      </c>
      <c r="O36" s="31">
        <v>3392</v>
      </c>
      <c r="P36" s="31">
        <v>3588</v>
      </c>
      <c r="Q36" s="31">
        <v>3554</v>
      </c>
      <c r="R36" s="31">
        <v>3486</v>
      </c>
      <c r="S36" s="31">
        <v>3536</v>
      </c>
      <c r="T36" s="31">
        <v>3605</v>
      </c>
      <c r="U36" s="31">
        <v>3712</v>
      </c>
      <c r="V36" s="90">
        <v>4127</v>
      </c>
      <c r="W36" s="70">
        <v>3419</v>
      </c>
      <c r="X36" s="31">
        <v>3678</v>
      </c>
      <c r="Y36" s="31">
        <v>3937</v>
      </c>
      <c r="Z36" s="31">
        <v>3898</v>
      </c>
      <c r="AA36" s="31">
        <v>4172</v>
      </c>
      <c r="AB36" s="31">
        <v>4275</v>
      </c>
      <c r="AC36" s="31">
        <v>4201</v>
      </c>
      <c r="AD36" s="31">
        <v>4109</v>
      </c>
      <c r="AE36" s="31">
        <v>3914</v>
      </c>
      <c r="AF36" s="31">
        <v>3964</v>
      </c>
      <c r="AG36" s="31">
        <v>4041</v>
      </c>
      <c r="AH36" s="90">
        <v>4045</v>
      </c>
      <c r="AI36" s="70">
        <v>3506</v>
      </c>
      <c r="AJ36" s="31">
        <v>3563</v>
      </c>
      <c r="AK36" s="31">
        <v>3715</v>
      </c>
      <c r="AL36" s="31">
        <v>3804</v>
      </c>
      <c r="AM36" s="31">
        <v>3898</v>
      </c>
      <c r="AN36" s="31">
        <v>3948</v>
      </c>
      <c r="AO36" s="31">
        <v>4139</v>
      </c>
      <c r="AP36" s="31">
        <v>4225</v>
      </c>
      <c r="AQ36" s="31">
        <v>4241</v>
      </c>
      <c r="AR36" s="31">
        <v>4284</v>
      </c>
      <c r="AS36" s="31">
        <v>4222</v>
      </c>
      <c r="AT36" s="90">
        <v>4160</v>
      </c>
      <c r="AU36" s="70">
        <v>3791</v>
      </c>
      <c r="AV36" s="234">
        <v>3757</v>
      </c>
      <c r="AW36" s="234">
        <v>3761</v>
      </c>
      <c r="AX36" s="234">
        <v>3862</v>
      </c>
      <c r="AY36" s="234">
        <v>3884</v>
      </c>
      <c r="AZ36" s="234">
        <v>4008</v>
      </c>
      <c r="BA36" s="234">
        <v>4231</v>
      </c>
      <c r="BB36" s="234">
        <v>4273</v>
      </c>
      <c r="BC36" s="234">
        <v>4337</v>
      </c>
      <c r="BD36" s="234">
        <v>4298</v>
      </c>
      <c r="BE36" s="234">
        <v>4103</v>
      </c>
      <c r="BF36" s="31">
        <v>4158</v>
      </c>
      <c r="BG36" s="70">
        <v>4054</v>
      </c>
      <c r="BH36" s="234">
        <v>3864</v>
      </c>
      <c r="BI36" s="234">
        <v>3934</v>
      </c>
      <c r="BJ36" s="234">
        <v>4060</v>
      </c>
      <c r="BK36" s="234">
        <v>4162</v>
      </c>
      <c r="BL36" s="234">
        <v>4279</v>
      </c>
      <c r="BM36" s="234">
        <v>4346</v>
      </c>
      <c r="BN36" s="234">
        <v>4358</v>
      </c>
      <c r="BO36" s="234">
        <v>4333</v>
      </c>
      <c r="BP36" s="234">
        <v>4337</v>
      </c>
      <c r="BQ36" s="234">
        <v>4319</v>
      </c>
      <c r="BR36" s="439">
        <v>4309</v>
      </c>
      <c r="BS36" s="439">
        <v>4141</v>
      </c>
      <c r="BT36" s="439">
        <v>4136</v>
      </c>
      <c r="BU36" s="439">
        <v>4159</v>
      </c>
      <c r="BV36" s="439">
        <v>4017</v>
      </c>
      <c r="BW36" s="439">
        <v>4005</v>
      </c>
      <c r="BX36" s="439">
        <v>4081</v>
      </c>
      <c r="BY36" s="439">
        <v>4046</v>
      </c>
      <c r="BZ36" s="439">
        <v>4199</v>
      </c>
      <c r="CA36" s="439">
        <v>4087</v>
      </c>
      <c r="CB36" s="439">
        <v>4003</v>
      </c>
      <c r="CC36" s="439">
        <v>3898</v>
      </c>
      <c r="CD36" s="439">
        <f>'1.COBERTURA  DANE'!F36+'1.COBERTURA  DANE'!H36+'1.COBERTURA  DANE'!J36</f>
        <v>3898</v>
      </c>
      <c r="CE36" s="195">
        <f t="shared" si="2"/>
        <v>0</v>
      </c>
      <c r="CF36" s="162">
        <f t="shared" si="3"/>
        <v>0</v>
      </c>
      <c r="CG36" s="195">
        <f t="shared" si="4"/>
        <v>-411</v>
      </c>
      <c r="CH36" s="162">
        <f t="shared" si="5"/>
        <v>-9.5381759108841955</v>
      </c>
      <c r="CK36" s="244" t="s">
        <v>307</v>
      </c>
      <c r="CL36" s="6">
        <f>BM4</f>
        <v>3719617</v>
      </c>
      <c r="CM36" s="6">
        <f>BY4</f>
        <v>3760255</v>
      </c>
      <c r="CX36" s="13">
        <v>858</v>
      </c>
      <c r="CY36" s="13">
        <v>2023</v>
      </c>
      <c r="DA36" s="260">
        <v>145</v>
      </c>
      <c r="DB36" s="13" t="s">
        <v>12</v>
      </c>
      <c r="DC36" s="13">
        <v>846</v>
      </c>
      <c r="DD36" s="13">
        <v>854</v>
      </c>
      <c r="DE36" s="13">
        <v>853</v>
      </c>
      <c r="DF36" s="13">
        <v>845</v>
      </c>
    </row>
    <row r="37" spans="1:110" ht="15" outlineLevel="2">
      <c r="A37" s="67">
        <v>690</v>
      </c>
      <c r="B37" s="21" t="s">
        <v>124</v>
      </c>
      <c r="C37" s="40" t="s">
        <v>26</v>
      </c>
      <c r="D37" s="40">
        <v>1400</v>
      </c>
      <c r="E37" s="40">
        <v>1373</v>
      </c>
      <c r="F37" s="40">
        <v>1399</v>
      </c>
      <c r="G37" s="40">
        <v>1409</v>
      </c>
      <c r="H37" s="40">
        <v>1372</v>
      </c>
      <c r="I37" s="1">
        <v>1326</v>
      </c>
      <c r="J37" s="261">
        <v>1355</v>
      </c>
      <c r="K37" s="234">
        <v>1318</v>
      </c>
      <c r="L37" s="31">
        <v>1304</v>
      </c>
      <c r="M37" s="31">
        <v>1294</v>
      </c>
      <c r="N37" s="31">
        <v>1239</v>
      </c>
      <c r="O37" s="31">
        <v>1255</v>
      </c>
      <c r="P37" s="31">
        <v>1314</v>
      </c>
      <c r="Q37" s="31">
        <v>1350</v>
      </c>
      <c r="R37" s="31">
        <v>1336</v>
      </c>
      <c r="S37" s="31">
        <v>1322</v>
      </c>
      <c r="T37" s="31">
        <v>1307</v>
      </c>
      <c r="U37" s="31">
        <v>1332</v>
      </c>
      <c r="V37" s="90">
        <v>1451</v>
      </c>
      <c r="W37" s="70">
        <v>1277</v>
      </c>
      <c r="X37" s="31">
        <v>1310</v>
      </c>
      <c r="Y37" s="31">
        <v>1435</v>
      </c>
      <c r="Z37" s="31">
        <v>1455</v>
      </c>
      <c r="AA37" s="31">
        <v>1407</v>
      </c>
      <c r="AB37" s="31">
        <v>1438</v>
      </c>
      <c r="AC37" s="31">
        <v>1437</v>
      </c>
      <c r="AD37" s="31">
        <v>1395</v>
      </c>
      <c r="AE37" s="31">
        <v>1383</v>
      </c>
      <c r="AF37" s="31">
        <v>1387</v>
      </c>
      <c r="AG37" s="31">
        <v>1420</v>
      </c>
      <c r="AH37" s="90">
        <v>1394</v>
      </c>
      <c r="AI37" s="70">
        <v>1366</v>
      </c>
      <c r="AJ37" s="31">
        <v>1345</v>
      </c>
      <c r="AK37" s="31">
        <v>1341</v>
      </c>
      <c r="AL37" s="31">
        <v>1344</v>
      </c>
      <c r="AM37" s="31">
        <v>1393</v>
      </c>
      <c r="AN37" s="31">
        <v>1408</v>
      </c>
      <c r="AO37" s="31">
        <v>1361</v>
      </c>
      <c r="AP37" s="31">
        <v>1391</v>
      </c>
      <c r="AQ37" s="31">
        <v>1401</v>
      </c>
      <c r="AR37" s="31">
        <v>1498</v>
      </c>
      <c r="AS37" s="31">
        <v>1483</v>
      </c>
      <c r="AT37" s="90">
        <v>1448</v>
      </c>
      <c r="AU37" s="70">
        <v>1424</v>
      </c>
      <c r="AV37" s="234">
        <v>1404</v>
      </c>
      <c r="AW37" s="234">
        <v>1406</v>
      </c>
      <c r="AX37" s="234">
        <v>1413</v>
      </c>
      <c r="AY37" s="234">
        <v>1380</v>
      </c>
      <c r="AZ37" s="234">
        <v>1394</v>
      </c>
      <c r="BA37" s="234">
        <v>1485</v>
      </c>
      <c r="BB37" s="234">
        <v>1521</v>
      </c>
      <c r="BC37" s="234">
        <v>1542</v>
      </c>
      <c r="BD37" s="234">
        <v>1523</v>
      </c>
      <c r="BE37" s="234">
        <v>1460</v>
      </c>
      <c r="BF37" s="31">
        <v>1483</v>
      </c>
      <c r="BG37" s="70">
        <v>1499</v>
      </c>
      <c r="BH37" s="234">
        <v>1384</v>
      </c>
      <c r="BI37" s="234">
        <v>1379</v>
      </c>
      <c r="BJ37" s="234">
        <v>1416</v>
      </c>
      <c r="BK37" s="234">
        <v>1435</v>
      </c>
      <c r="BL37" s="234">
        <v>1461</v>
      </c>
      <c r="BM37" s="234">
        <v>1508</v>
      </c>
      <c r="BN37" s="234">
        <v>1498</v>
      </c>
      <c r="BO37" s="234">
        <v>1471</v>
      </c>
      <c r="BP37" s="234">
        <v>1452</v>
      </c>
      <c r="BQ37" s="234">
        <v>1426</v>
      </c>
      <c r="BR37" s="439">
        <v>1412</v>
      </c>
      <c r="BS37" s="439">
        <v>1366</v>
      </c>
      <c r="BT37" s="439">
        <v>1370</v>
      </c>
      <c r="BU37" s="439">
        <v>1364</v>
      </c>
      <c r="BV37" s="439">
        <v>1336</v>
      </c>
      <c r="BW37" s="439">
        <v>1364</v>
      </c>
      <c r="BX37" s="439">
        <v>1431</v>
      </c>
      <c r="BY37" s="439">
        <v>1431</v>
      </c>
      <c r="BZ37" s="439">
        <v>1429</v>
      </c>
      <c r="CA37" s="439">
        <v>1483</v>
      </c>
      <c r="CB37" s="439">
        <v>1468</v>
      </c>
      <c r="CC37" s="439">
        <v>1442</v>
      </c>
      <c r="CD37" s="439">
        <f>'1.COBERTURA  DANE'!F37+'1.COBERTURA  DANE'!H37+'1.COBERTURA  DANE'!J37</f>
        <v>1456</v>
      </c>
      <c r="CE37" s="195">
        <f t="shared" si="2"/>
        <v>14</v>
      </c>
      <c r="CF37" s="162">
        <f t="shared" si="3"/>
        <v>0.97087378640776689</v>
      </c>
      <c r="CG37" s="195">
        <f t="shared" si="4"/>
        <v>44</v>
      </c>
      <c r="CH37" s="162">
        <f t="shared" si="5"/>
        <v>3.1161473087818696</v>
      </c>
      <c r="CK37" s="244" t="s">
        <v>308</v>
      </c>
      <c r="CL37" s="6">
        <f>BN4</f>
        <v>3704648</v>
      </c>
      <c r="CM37" s="6">
        <f>BZ4</f>
        <v>3776317</v>
      </c>
      <c r="CX37" s="13">
        <v>885</v>
      </c>
      <c r="CY37" s="13">
        <v>943</v>
      </c>
      <c r="DA37" s="260">
        <v>147</v>
      </c>
      <c r="DB37" s="13" t="s">
        <v>13</v>
      </c>
      <c r="DC37" s="13">
        <v>22120</v>
      </c>
      <c r="DD37" s="13">
        <v>21874</v>
      </c>
      <c r="DE37" s="13">
        <v>21770</v>
      </c>
      <c r="DF37" s="13">
        <v>21694</v>
      </c>
    </row>
    <row r="38" spans="1:110" ht="15" outlineLevel="2">
      <c r="A38" s="67">
        <v>736</v>
      </c>
      <c r="B38" s="21" t="s">
        <v>124</v>
      </c>
      <c r="C38" s="40" t="s">
        <v>27</v>
      </c>
      <c r="D38" s="40">
        <v>14411</v>
      </c>
      <c r="E38" s="40">
        <v>14588</v>
      </c>
      <c r="F38" s="40">
        <v>15035</v>
      </c>
      <c r="G38" s="40">
        <v>15345</v>
      </c>
      <c r="H38" s="40">
        <v>15292</v>
      </c>
      <c r="I38" s="1">
        <v>15329</v>
      </c>
      <c r="J38" s="261">
        <v>16131</v>
      </c>
      <c r="K38" s="234">
        <v>16017</v>
      </c>
      <c r="L38" s="31">
        <v>15927</v>
      </c>
      <c r="M38" s="31">
        <v>16327</v>
      </c>
      <c r="N38" s="31">
        <v>16645</v>
      </c>
      <c r="O38" s="31">
        <v>16804</v>
      </c>
      <c r="P38" s="31">
        <v>17279</v>
      </c>
      <c r="Q38" s="31">
        <v>17154</v>
      </c>
      <c r="R38" s="31">
        <v>16797</v>
      </c>
      <c r="S38" s="31">
        <v>16700</v>
      </c>
      <c r="T38" s="31">
        <v>16695</v>
      </c>
      <c r="U38" s="31">
        <v>17117</v>
      </c>
      <c r="V38" s="90">
        <v>17352</v>
      </c>
      <c r="W38" s="70">
        <v>16319</v>
      </c>
      <c r="X38" s="31">
        <v>15976</v>
      </c>
      <c r="Y38" s="31">
        <v>15781</v>
      </c>
      <c r="Z38" s="31">
        <v>15745</v>
      </c>
      <c r="AA38" s="31">
        <v>15814</v>
      </c>
      <c r="AB38" s="31">
        <v>16025</v>
      </c>
      <c r="AC38" s="31">
        <v>15285</v>
      </c>
      <c r="AD38" s="31">
        <v>15295</v>
      </c>
      <c r="AE38" s="31">
        <v>14740</v>
      </c>
      <c r="AF38" s="31">
        <v>14506</v>
      </c>
      <c r="AG38" s="31">
        <v>14342</v>
      </c>
      <c r="AH38" s="90">
        <v>14186</v>
      </c>
      <c r="AI38" s="70">
        <v>13023</v>
      </c>
      <c r="AJ38" s="31">
        <v>12904</v>
      </c>
      <c r="AK38" s="31">
        <v>12258</v>
      </c>
      <c r="AL38" s="31">
        <v>12302</v>
      </c>
      <c r="AM38" s="31">
        <v>12412</v>
      </c>
      <c r="AN38" s="31">
        <v>12798</v>
      </c>
      <c r="AO38" s="31">
        <v>13160</v>
      </c>
      <c r="AP38" s="31">
        <v>13810</v>
      </c>
      <c r="AQ38" s="31">
        <v>14276</v>
      </c>
      <c r="AR38" s="31">
        <v>14584</v>
      </c>
      <c r="AS38" s="31">
        <v>14217</v>
      </c>
      <c r="AT38" s="90">
        <v>14067</v>
      </c>
      <c r="AU38" s="70">
        <v>13530</v>
      </c>
      <c r="AV38" s="234">
        <v>13343</v>
      </c>
      <c r="AW38" s="234">
        <v>13175</v>
      </c>
      <c r="AX38" s="234">
        <v>13212</v>
      </c>
      <c r="AY38" s="234">
        <v>13052</v>
      </c>
      <c r="AZ38" s="234">
        <v>13399</v>
      </c>
      <c r="BA38" s="234">
        <v>13653</v>
      </c>
      <c r="BB38" s="234">
        <v>13946</v>
      </c>
      <c r="BC38" s="234">
        <v>14153</v>
      </c>
      <c r="BD38" s="234">
        <v>14173</v>
      </c>
      <c r="BE38" s="234">
        <v>13515</v>
      </c>
      <c r="BF38" s="31">
        <v>13603</v>
      </c>
      <c r="BG38" s="70">
        <v>13552</v>
      </c>
      <c r="BH38" s="234">
        <v>13080</v>
      </c>
      <c r="BI38" s="234">
        <v>13246</v>
      </c>
      <c r="BJ38" s="234">
        <v>13698</v>
      </c>
      <c r="BK38" s="234">
        <v>13855</v>
      </c>
      <c r="BL38" s="234">
        <v>14881</v>
      </c>
      <c r="BM38" s="234">
        <v>14984</v>
      </c>
      <c r="BN38" s="234">
        <v>15063</v>
      </c>
      <c r="BO38" s="234">
        <v>15329</v>
      </c>
      <c r="BP38" s="234">
        <v>15336</v>
      </c>
      <c r="BQ38" s="234">
        <v>15415</v>
      </c>
      <c r="BR38" s="439">
        <v>15787</v>
      </c>
      <c r="BS38" s="439">
        <v>15748</v>
      </c>
      <c r="BT38" s="439">
        <v>15719</v>
      </c>
      <c r="BU38" s="439">
        <v>15666</v>
      </c>
      <c r="BV38" s="439">
        <v>15060</v>
      </c>
      <c r="BW38" s="439">
        <v>15251</v>
      </c>
      <c r="BX38" s="439">
        <v>15335</v>
      </c>
      <c r="BY38" s="439">
        <v>15881</v>
      </c>
      <c r="BZ38" s="439">
        <v>15833</v>
      </c>
      <c r="CA38" s="439">
        <v>14983</v>
      </c>
      <c r="CB38" s="439">
        <v>14819</v>
      </c>
      <c r="CC38" s="439">
        <v>14808</v>
      </c>
      <c r="CD38" s="439">
        <f>'1.COBERTURA  DANE'!F38+'1.COBERTURA  DANE'!H38+'1.COBERTURA  DANE'!J38</f>
        <v>15033</v>
      </c>
      <c r="CE38" s="195">
        <f t="shared" si="2"/>
        <v>225</v>
      </c>
      <c r="CF38" s="162">
        <f t="shared" si="3"/>
        <v>1.5194489465153971</v>
      </c>
      <c r="CG38" s="195">
        <f t="shared" si="4"/>
        <v>-754</v>
      </c>
      <c r="CH38" s="162">
        <f t="shared" si="5"/>
        <v>-4.7760815861151578</v>
      </c>
      <c r="CK38" s="244" t="s">
        <v>309</v>
      </c>
      <c r="CL38" s="6">
        <f>BO4</f>
        <v>3745910</v>
      </c>
      <c r="CM38" s="6">
        <f>CA4</f>
        <v>3870569</v>
      </c>
      <c r="CX38" s="13">
        <v>890</v>
      </c>
      <c r="CY38" s="13">
        <v>2590</v>
      </c>
      <c r="DA38" s="260">
        <v>148</v>
      </c>
      <c r="DB38" s="13" t="s">
        <v>140</v>
      </c>
      <c r="DC38" s="13">
        <v>18588</v>
      </c>
      <c r="DD38" s="13">
        <v>18827</v>
      </c>
      <c r="DE38" s="13">
        <v>18900</v>
      </c>
      <c r="DF38" s="13">
        <v>18852</v>
      </c>
    </row>
    <row r="39" spans="1:110" ht="15" outlineLevel="2">
      <c r="A39" s="67">
        <v>858</v>
      </c>
      <c r="B39" s="21" t="s">
        <v>124</v>
      </c>
      <c r="C39" s="40" t="s">
        <v>60</v>
      </c>
      <c r="D39" s="40">
        <v>1878</v>
      </c>
      <c r="E39" s="40">
        <v>1896</v>
      </c>
      <c r="F39" s="40">
        <v>1938</v>
      </c>
      <c r="G39" s="40">
        <v>1975</v>
      </c>
      <c r="H39" s="40">
        <v>2000</v>
      </c>
      <c r="I39" s="1">
        <v>1944</v>
      </c>
      <c r="J39" s="261">
        <v>2023</v>
      </c>
      <c r="K39" s="234">
        <v>1909</v>
      </c>
      <c r="L39" s="31">
        <v>1645</v>
      </c>
      <c r="M39" s="31">
        <v>1735</v>
      </c>
      <c r="N39" s="31">
        <v>1886</v>
      </c>
      <c r="O39" s="31">
        <v>1872</v>
      </c>
      <c r="P39" s="31">
        <v>2042</v>
      </c>
      <c r="Q39" s="31">
        <v>1938</v>
      </c>
      <c r="R39" s="31">
        <v>1915</v>
      </c>
      <c r="S39" s="31">
        <v>1879</v>
      </c>
      <c r="T39" s="31">
        <v>1913</v>
      </c>
      <c r="U39" s="31">
        <v>1891</v>
      </c>
      <c r="V39" s="90">
        <v>2011</v>
      </c>
      <c r="W39" s="70">
        <v>1642</v>
      </c>
      <c r="X39" s="31">
        <v>1762</v>
      </c>
      <c r="Y39" s="31">
        <v>1919</v>
      </c>
      <c r="Z39" s="31">
        <v>1950</v>
      </c>
      <c r="AA39" s="31">
        <v>1975</v>
      </c>
      <c r="AB39" s="31">
        <v>1961</v>
      </c>
      <c r="AC39" s="31">
        <v>1942</v>
      </c>
      <c r="AD39" s="31">
        <v>1936</v>
      </c>
      <c r="AE39" s="31">
        <v>1914</v>
      </c>
      <c r="AF39" s="31">
        <v>1972</v>
      </c>
      <c r="AG39" s="31">
        <v>2004</v>
      </c>
      <c r="AH39" s="90">
        <v>1948</v>
      </c>
      <c r="AI39" s="70">
        <v>1774</v>
      </c>
      <c r="AJ39" s="31">
        <v>1813</v>
      </c>
      <c r="AK39" s="31">
        <v>1864</v>
      </c>
      <c r="AL39" s="31">
        <v>1874</v>
      </c>
      <c r="AM39" s="31">
        <v>1893</v>
      </c>
      <c r="AN39" s="31">
        <v>1970</v>
      </c>
      <c r="AO39" s="31">
        <v>2074</v>
      </c>
      <c r="AP39" s="31">
        <v>2170</v>
      </c>
      <c r="AQ39" s="31">
        <v>2168</v>
      </c>
      <c r="AR39" s="31">
        <v>2200</v>
      </c>
      <c r="AS39" s="31">
        <v>2159</v>
      </c>
      <c r="AT39" s="90">
        <v>2061</v>
      </c>
      <c r="AU39" s="70">
        <v>1898</v>
      </c>
      <c r="AV39" s="234">
        <v>1851</v>
      </c>
      <c r="AW39" s="234">
        <v>1941</v>
      </c>
      <c r="AX39" s="234">
        <v>1969</v>
      </c>
      <c r="AY39" s="234">
        <v>1980</v>
      </c>
      <c r="AZ39" s="234">
        <v>2030</v>
      </c>
      <c r="BA39" s="234">
        <v>2169</v>
      </c>
      <c r="BB39" s="234">
        <v>2270</v>
      </c>
      <c r="BC39" s="234">
        <v>2389</v>
      </c>
      <c r="BD39" s="234">
        <v>2407</v>
      </c>
      <c r="BE39" s="234">
        <v>2388</v>
      </c>
      <c r="BF39" s="31">
        <v>2414</v>
      </c>
      <c r="BG39" s="70">
        <v>2323</v>
      </c>
      <c r="BH39" s="234">
        <v>2147</v>
      </c>
      <c r="BI39" s="234">
        <v>2259</v>
      </c>
      <c r="BJ39" s="234">
        <v>2310</v>
      </c>
      <c r="BK39" s="234">
        <v>2307</v>
      </c>
      <c r="BL39" s="234">
        <v>2466</v>
      </c>
      <c r="BM39" s="234">
        <v>2501</v>
      </c>
      <c r="BN39" s="234">
        <v>2478</v>
      </c>
      <c r="BO39" s="234">
        <v>2479</v>
      </c>
      <c r="BP39" s="234">
        <v>2487</v>
      </c>
      <c r="BQ39" s="234">
        <v>2458</v>
      </c>
      <c r="BR39" s="439">
        <v>2419</v>
      </c>
      <c r="BS39" s="439">
        <v>2294</v>
      </c>
      <c r="BT39" s="439">
        <v>2258</v>
      </c>
      <c r="BU39" s="439">
        <v>2254</v>
      </c>
      <c r="BV39" s="439">
        <v>2160</v>
      </c>
      <c r="BW39" s="439">
        <v>2153</v>
      </c>
      <c r="BX39" s="439">
        <v>2131</v>
      </c>
      <c r="BY39" s="439">
        <v>2167</v>
      </c>
      <c r="BZ39" s="439">
        <v>2274</v>
      </c>
      <c r="CA39" s="439">
        <v>2188</v>
      </c>
      <c r="CB39" s="439">
        <v>2156</v>
      </c>
      <c r="CC39" s="439">
        <v>2174</v>
      </c>
      <c r="CD39" s="439">
        <f>'1.COBERTURA  DANE'!F39+'1.COBERTURA  DANE'!H39+'1.COBERTURA  DANE'!J39</f>
        <v>2238</v>
      </c>
      <c r="CE39" s="195">
        <f t="shared" si="2"/>
        <v>64</v>
      </c>
      <c r="CF39" s="162">
        <f t="shared" si="3"/>
        <v>2.9438822447102115</v>
      </c>
      <c r="CG39" s="195">
        <f t="shared" si="4"/>
        <v>-181</v>
      </c>
      <c r="CH39" s="162">
        <f t="shared" si="5"/>
        <v>-7.4824307565109551</v>
      </c>
      <c r="CK39" s="244" t="s">
        <v>310</v>
      </c>
      <c r="CL39" s="6">
        <f>BP4</f>
        <v>3793481</v>
      </c>
      <c r="CM39" s="6">
        <f>CB4</f>
        <v>3876804</v>
      </c>
      <c r="CX39" s="13">
        <v>4</v>
      </c>
      <c r="CY39" s="13">
        <v>235</v>
      </c>
      <c r="DA39" s="260">
        <v>150</v>
      </c>
      <c r="DB39" s="13" t="s">
        <v>128</v>
      </c>
      <c r="DC39" s="13">
        <v>1602</v>
      </c>
      <c r="DD39" s="13">
        <v>1610</v>
      </c>
      <c r="DE39" s="13">
        <v>1567</v>
      </c>
      <c r="DF39" s="13">
        <v>1596</v>
      </c>
    </row>
    <row r="40" spans="1:110" ht="15" outlineLevel="2">
      <c r="A40" s="67">
        <v>885</v>
      </c>
      <c r="B40" s="21" t="s">
        <v>124</v>
      </c>
      <c r="C40" s="40" t="s">
        <v>105</v>
      </c>
      <c r="D40" s="40">
        <v>931</v>
      </c>
      <c r="E40" s="40">
        <v>895</v>
      </c>
      <c r="F40" s="40">
        <v>896</v>
      </c>
      <c r="G40" s="40">
        <v>904</v>
      </c>
      <c r="H40" s="40">
        <v>887</v>
      </c>
      <c r="I40" s="1">
        <v>912</v>
      </c>
      <c r="J40" s="261">
        <v>943</v>
      </c>
      <c r="K40" s="234">
        <v>942</v>
      </c>
      <c r="L40" s="31">
        <v>841</v>
      </c>
      <c r="M40" s="31">
        <v>945</v>
      </c>
      <c r="N40" s="31">
        <v>985</v>
      </c>
      <c r="O40" s="31">
        <v>928</v>
      </c>
      <c r="P40" s="31">
        <v>991</v>
      </c>
      <c r="Q40" s="31">
        <v>963</v>
      </c>
      <c r="R40" s="31">
        <v>949</v>
      </c>
      <c r="S40" s="31">
        <v>923</v>
      </c>
      <c r="T40" s="31">
        <v>914</v>
      </c>
      <c r="U40" s="31">
        <v>934</v>
      </c>
      <c r="V40" s="90">
        <v>1006</v>
      </c>
      <c r="W40" s="70">
        <v>862</v>
      </c>
      <c r="X40" s="31">
        <v>854</v>
      </c>
      <c r="Y40" s="31">
        <v>960</v>
      </c>
      <c r="Z40" s="31">
        <v>944</v>
      </c>
      <c r="AA40" s="31">
        <v>1025</v>
      </c>
      <c r="AB40" s="31">
        <v>1038</v>
      </c>
      <c r="AC40" s="31">
        <v>1000</v>
      </c>
      <c r="AD40" s="31">
        <v>994</v>
      </c>
      <c r="AE40" s="31">
        <v>982</v>
      </c>
      <c r="AF40" s="31">
        <v>983</v>
      </c>
      <c r="AG40" s="31">
        <v>986</v>
      </c>
      <c r="AH40" s="90">
        <v>973</v>
      </c>
      <c r="AI40" s="70">
        <v>883</v>
      </c>
      <c r="AJ40" s="31">
        <v>857</v>
      </c>
      <c r="AK40" s="31">
        <v>907</v>
      </c>
      <c r="AL40" s="31">
        <v>905</v>
      </c>
      <c r="AM40" s="31">
        <v>930</v>
      </c>
      <c r="AN40" s="31">
        <v>940</v>
      </c>
      <c r="AO40" s="31">
        <v>1014</v>
      </c>
      <c r="AP40" s="31">
        <v>1068</v>
      </c>
      <c r="AQ40" s="31">
        <v>1084</v>
      </c>
      <c r="AR40" s="31">
        <v>1095</v>
      </c>
      <c r="AS40" s="31">
        <v>1069</v>
      </c>
      <c r="AT40" s="90">
        <v>1036</v>
      </c>
      <c r="AU40" s="70">
        <v>962</v>
      </c>
      <c r="AV40" s="234">
        <v>930</v>
      </c>
      <c r="AW40" s="234">
        <v>940</v>
      </c>
      <c r="AX40" s="234">
        <v>951</v>
      </c>
      <c r="AY40" s="234">
        <v>925</v>
      </c>
      <c r="AZ40" s="234">
        <v>922</v>
      </c>
      <c r="BA40" s="234">
        <v>984</v>
      </c>
      <c r="BB40" s="234">
        <v>993</v>
      </c>
      <c r="BC40" s="234">
        <v>991</v>
      </c>
      <c r="BD40" s="234">
        <v>999</v>
      </c>
      <c r="BE40" s="234">
        <v>951</v>
      </c>
      <c r="BF40" s="31">
        <v>956</v>
      </c>
      <c r="BG40" s="70">
        <v>946</v>
      </c>
      <c r="BH40" s="234">
        <v>878</v>
      </c>
      <c r="BI40" s="234">
        <v>882</v>
      </c>
      <c r="BJ40" s="234">
        <v>911</v>
      </c>
      <c r="BK40" s="234">
        <v>897</v>
      </c>
      <c r="BL40" s="234">
        <v>909</v>
      </c>
      <c r="BM40" s="234">
        <v>958</v>
      </c>
      <c r="BN40" s="234">
        <v>953</v>
      </c>
      <c r="BO40" s="234">
        <v>940</v>
      </c>
      <c r="BP40" s="234">
        <v>929</v>
      </c>
      <c r="BQ40" s="234">
        <v>937</v>
      </c>
      <c r="BR40" s="439">
        <v>957</v>
      </c>
      <c r="BS40" s="439">
        <v>940</v>
      </c>
      <c r="BT40" s="439">
        <v>941</v>
      </c>
      <c r="BU40" s="439">
        <v>918</v>
      </c>
      <c r="BV40" s="439">
        <v>857</v>
      </c>
      <c r="BW40" s="439">
        <v>878</v>
      </c>
      <c r="BX40" s="439">
        <v>877</v>
      </c>
      <c r="BY40" s="439">
        <v>878</v>
      </c>
      <c r="BZ40" s="439">
        <v>891</v>
      </c>
      <c r="CA40" s="439">
        <v>1011</v>
      </c>
      <c r="CB40" s="439">
        <v>1002</v>
      </c>
      <c r="CC40" s="439">
        <v>996</v>
      </c>
      <c r="CD40" s="439">
        <f>'1.COBERTURA  DANE'!F40+'1.COBERTURA  DANE'!H40+'1.COBERTURA  DANE'!J40</f>
        <v>1027</v>
      </c>
      <c r="CE40" s="195">
        <f t="shared" si="2"/>
        <v>31</v>
      </c>
      <c r="CF40" s="162">
        <f t="shared" si="3"/>
        <v>3.1124497991967868</v>
      </c>
      <c r="CG40" s="195">
        <f t="shared" si="4"/>
        <v>70</v>
      </c>
      <c r="CH40" s="162">
        <f t="shared" si="5"/>
        <v>7.3145245559038656</v>
      </c>
      <c r="CK40" s="244" t="s">
        <v>311</v>
      </c>
      <c r="CL40" s="6">
        <f>BQ4</f>
        <v>3793303</v>
      </c>
      <c r="CM40" s="6">
        <v>3879593</v>
      </c>
      <c r="CX40" s="13">
        <v>42</v>
      </c>
      <c r="CY40" s="13">
        <v>7845</v>
      </c>
      <c r="DA40" s="260">
        <v>154</v>
      </c>
      <c r="DB40" s="13" t="s">
        <v>14</v>
      </c>
      <c r="DC40" s="13">
        <v>24982</v>
      </c>
      <c r="DD40" s="13">
        <v>24881</v>
      </c>
      <c r="DE40" s="13">
        <v>25219</v>
      </c>
      <c r="DF40" s="13">
        <v>24902</v>
      </c>
    </row>
    <row r="41" spans="1:110" ht="15" outlineLevel="2">
      <c r="A41" s="67">
        <v>890</v>
      </c>
      <c r="B41" s="21" t="s">
        <v>124</v>
      </c>
      <c r="C41" s="40" t="s">
        <v>61</v>
      </c>
      <c r="D41" s="40">
        <v>2462</v>
      </c>
      <c r="E41" s="40">
        <v>2401</v>
      </c>
      <c r="F41" s="40">
        <v>2465</v>
      </c>
      <c r="G41" s="40">
        <v>2470</v>
      </c>
      <c r="H41" s="40">
        <v>2430</v>
      </c>
      <c r="I41" s="1">
        <v>2480</v>
      </c>
      <c r="J41" s="261">
        <v>2590</v>
      </c>
      <c r="K41" s="234">
        <v>2408</v>
      </c>
      <c r="L41" s="31">
        <v>2222</v>
      </c>
      <c r="M41" s="31">
        <v>2490</v>
      </c>
      <c r="N41" s="31">
        <v>2569</v>
      </c>
      <c r="O41" s="31">
        <v>2576</v>
      </c>
      <c r="P41" s="31">
        <v>2595</v>
      </c>
      <c r="Q41" s="31">
        <v>2648</v>
      </c>
      <c r="R41" s="31">
        <v>2516</v>
      </c>
      <c r="S41" s="31">
        <v>2507</v>
      </c>
      <c r="T41" s="31">
        <v>2541</v>
      </c>
      <c r="U41" s="31">
        <v>2567</v>
      </c>
      <c r="V41" s="90">
        <v>2798</v>
      </c>
      <c r="W41" s="70">
        <v>2262</v>
      </c>
      <c r="X41" s="31">
        <v>2417</v>
      </c>
      <c r="Y41" s="31">
        <v>2642</v>
      </c>
      <c r="Z41" s="31">
        <v>2626</v>
      </c>
      <c r="AA41" s="31">
        <v>2817</v>
      </c>
      <c r="AB41" s="31">
        <v>2964</v>
      </c>
      <c r="AC41" s="31">
        <v>2886</v>
      </c>
      <c r="AD41" s="31">
        <v>2712</v>
      </c>
      <c r="AE41" s="31">
        <v>2717</v>
      </c>
      <c r="AF41" s="31">
        <v>2724</v>
      </c>
      <c r="AG41" s="31">
        <v>2732</v>
      </c>
      <c r="AH41" s="90">
        <v>2679</v>
      </c>
      <c r="AI41" s="70">
        <v>2432</v>
      </c>
      <c r="AJ41" s="31">
        <v>2604</v>
      </c>
      <c r="AK41" s="31">
        <v>2662</v>
      </c>
      <c r="AL41" s="31">
        <v>2703</v>
      </c>
      <c r="AM41" s="31">
        <v>2681</v>
      </c>
      <c r="AN41" s="31">
        <v>2704</v>
      </c>
      <c r="AO41" s="31">
        <v>2968</v>
      </c>
      <c r="AP41" s="31">
        <v>3052</v>
      </c>
      <c r="AQ41" s="31">
        <v>3104</v>
      </c>
      <c r="AR41" s="31">
        <v>3207</v>
      </c>
      <c r="AS41" s="31">
        <v>3087</v>
      </c>
      <c r="AT41" s="90">
        <v>3026</v>
      </c>
      <c r="AU41" s="70">
        <v>2812</v>
      </c>
      <c r="AV41" s="234">
        <v>2795</v>
      </c>
      <c r="AW41" s="234">
        <v>2827</v>
      </c>
      <c r="AX41" s="234">
        <v>2916</v>
      </c>
      <c r="AY41" s="234">
        <v>2926</v>
      </c>
      <c r="AZ41" s="234">
        <v>2957</v>
      </c>
      <c r="BA41" s="234">
        <v>3162</v>
      </c>
      <c r="BB41" s="234">
        <v>3247</v>
      </c>
      <c r="BC41" s="234">
        <v>3293</v>
      </c>
      <c r="BD41" s="234">
        <v>3237</v>
      </c>
      <c r="BE41" s="234">
        <v>3083</v>
      </c>
      <c r="BF41" s="31">
        <v>3138</v>
      </c>
      <c r="BG41" s="70">
        <v>3087</v>
      </c>
      <c r="BH41" s="234">
        <v>2820</v>
      </c>
      <c r="BI41" s="234">
        <v>2851</v>
      </c>
      <c r="BJ41" s="234">
        <v>3011</v>
      </c>
      <c r="BK41" s="234">
        <v>3092</v>
      </c>
      <c r="BL41" s="234">
        <v>3285</v>
      </c>
      <c r="BM41" s="234">
        <v>3339</v>
      </c>
      <c r="BN41" s="234">
        <v>3337</v>
      </c>
      <c r="BO41" s="234">
        <v>3346</v>
      </c>
      <c r="BP41" s="234">
        <v>3342</v>
      </c>
      <c r="BQ41" s="234">
        <v>3340</v>
      </c>
      <c r="BR41" s="439">
        <v>3380</v>
      </c>
      <c r="BS41" s="439">
        <v>3288</v>
      </c>
      <c r="BT41" s="439">
        <v>3309</v>
      </c>
      <c r="BU41" s="439">
        <v>3303</v>
      </c>
      <c r="BV41" s="439">
        <v>3202</v>
      </c>
      <c r="BW41" s="439">
        <v>3170</v>
      </c>
      <c r="BX41" s="439">
        <v>3256</v>
      </c>
      <c r="BY41" s="439">
        <v>3279</v>
      </c>
      <c r="BZ41" s="439">
        <v>3259</v>
      </c>
      <c r="CA41" s="439">
        <v>3299</v>
      </c>
      <c r="CB41" s="439">
        <v>3327</v>
      </c>
      <c r="CC41" s="439">
        <v>3300</v>
      </c>
      <c r="CD41" s="439">
        <f>'1.COBERTURA  DANE'!F41+'1.COBERTURA  DANE'!H41+'1.COBERTURA  DANE'!J41</f>
        <v>3343</v>
      </c>
      <c r="CE41" s="195">
        <f t="shared" si="2"/>
        <v>43</v>
      </c>
      <c r="CF41" s="162">
        <f t="shared" si="3"/>
        <v>1.3030303030303032</v>
      </c>
      <c r="CG41" s="195">
        <f t="shared" si="4"/>
        <v>-37</v>
      </c>
      <c r="CH41" s="162">
        <f t="shared" si="5"/>
        <v>-1.0946745562130178</v>
      </c>
      <c r="CK41" s="244" t="s">
        <v>312</v>
      </c>
      <c r="CL41" s="6">
        <f>BR4</f>
        <v>3810573</v>
      </c>
      <c r="CM41" s="6">
        <f>CD4</f>
        <v>3887363</v>
      </c>
      <c r="CX41" s="13">
        <v>44</v>
      </c>
      <c r="CY41" s="13">
        <v>1211</v>
      </c>
      <c r="DA41" s="260">
        <v>172</v>
      </c>
      <c r="DB41" s="13" t="s">
        <v>854</v>
      </c>
      <c r="DC41" s="13">
        <v>25333</v>
      </c>
      <c r="DD41" s="13">
        <v>25221</v>
      </c>
      <c r="DE41" s="13">
        <v>25228</v>
      </c>
      <c r="DF41" s="13">
        <v>24787</v>
      </c>
    </row>
    <row r="42" spans="1:110" ht="15" outlineLevel="1">
      <c r="A42" s="241" t="s">
        <v>136</v>
      </c>
      <c r="B42" s="39"/>
      <c r="C42" s="42"/>
      <c r="D42" s="69">
        <f t="shared" ref="D42:V42" si="9">SUM(D43:D61)</f>
        <v>29363</v>
      </c>
      <c r="E42" s="69">
        <f t="shared" si="9"/>
        <v>29079</v>
      </c>
      <c r="F42" s="69">
        <f t="shared" si="9"/>
        <v>29563</v>
      </c>
      <c r="G42" s="69">
        <f t="shared" si="9"/>
        <v>29974</v>
      </c>
      <c r="H42" s="69">
        <f t="shared" si="9"/>
        <v>30167</v>
      </c>
      <c r="I42" s="69">
        <f t="shared" si="9"/>
        <v>30074</v>
      </c>
      <c r="J42" s="69">
        <f t="shared" si="9"/>
        <v>31365</v>
      </c>
      <c r="K42" s="233">
        <f t="shared" si="9"/>
        <v>29945</v>
      </c>
      <c r="L42" s="69">
        <f t="shared" si="9"/>
        <v>28407</v>
      </c>
      <c r="M42" s="69">
        <f t="shared" si="9"/>
        <v>29359</v>
      </c>
      <c r="N42" s="69">
        <f t="shared" si="9"/>
        <v>29243</v>
      </c>
      <c r="O42" s="69">
        <f>SUM(O43:O61)</f>
        <v>29349</v>
      </c>
      <c r="P42" s="69">
        <f t="shared" si="9"/>
        <v>30258</v>
      </c>
      <c r="Q42" s="69">
        <f t="shared" si="9"/>
        <v>29985</v>
      </c>
      <c r="R42" s="69">
        <f t="shared" si="9"/>
        <v>29321</v>
      </c>
      <c r="S42" s="69">
        <f t="shared" si="9"/>
        <v>29648</v>
      </c>
      <c r="T42" s="69">
        <f t="shared" si="9"/>
        <v>30123</v>
      </c>
      <c r="U42" s="69">
        <f t="shared" si="9"/>
        <v>30890</v>
      </c>
      <c r="V42" s="89">
        <f t="shared" si="9"/>
        <v>33593</v>
      </c>
      <c r="W42" s="68">
        <f>SUM(W43:W61)</f>
        <v>29608</v>
      </c>
      <c r="X42" s="69">
        <f>SUM(X43:X61)</f>
        <v>29718</v>
      </c>
      <c r="Y42" s="69">
        <f>SUM(Y43:Y61)</f>
        <v>31931</v>
      </c>
      <c r="Z42" s="69">
        <f>SUM(Z43:Z61)</f>
        <v>31966</v>
      </c>
      <c r="AA42" s="69">
        <f>SUM(AA43:AA61)</f>
        <v>30663</v>
      </c>
      <c r="AB42" s="69">
        <v>31090</v>
      </c>
      <c r="AC42" s="69">
        <v>31104</v>
      </c>
      <c r="AD42" s="69">
        <v>31540</v>
      </c>
      <c r="AE42" s="69">
        <v>31702</v>
      </c>
      <c r="AF42" s="69">
        <v>31823</v>
      </c>
      <c r="AG42" s="69">
        <v>34707</v>
      </c>
      <c r="AH42" s="89">
        <v>34598</v>
      </c>
      <c r="AI42" s="68">
        <v>33377</v>
      </c>
      <c r="AJ42" s="69">
        <v>33935</v>
      </c>
      <c r="AK42" s="69">
        <v>33754</v>
      </c>
      <c r="AL42" s="69">
        <v>34457</v>
      </c>
      <c r="AM42" s="69">
        <v>34690</v>
      </c>
      <c r="AN42" s="69">
        <v>35203</v>
      </c>
      <c r="AO42" s="69">
        <v>37310</v>
      </c>
      <c r="AP42" s="69">
        <v>38700</v>
      </c>
      <c r="AQ42" s="69">
        <v>39435</v>
      </c>
      <c r="AR42" s="69">
        <v>40185</v>
      </c>
      <c r="AS42" s="69">
        <v>38975</v>
      </c>
      <c r="AT42" s="89">
        <v>37906</v>
      </c>
      <c r="AU42" s="68">
        <v>36638</v>
      </c>
      <c r="AV42" s="233">
        <v>35860</v>
      </c>
      <c r="AW42" s="233">
        <v>36370</v>
      </c>
      <c r="AX42" s="233">
        <v>36808</v>
      </c>
      <c r="AY42" s="233">
        <v>36728</v>
      </c>
      <c r="AZ42" s="233">
        <v>37413</v>
      </c>
      <c r="BA42" s="233">
        <v>39275</v>
      </c>
      <c r="BB42" s="233">
        <v>40319</v>
      </c>
      <c r="BC42" s="233">
        <v>40974</v>
      </c>
      <c r="BD42" s="233">
        <v>40961</v>
      </c>
      <c r="BE42" s="233">
        <v>38486</v>
      </c>
      <c r="BF42" s="69">
        <v>40764</v>
      </c>
      <c r="BG42" s="68">
        <v>45633</v>
      </c>
      <c r="BH42" s="233">
        <v>43501</v>
      </c>
      <c r="BI42" s="233">
        <v>43878</v>
      </c>
      <c r="BJ42" s="233">
        <v>45077</v>
      </c>
      <c r="BK42" s="233">
        <v>45351</v>
      </c>
      <c r="BL42" s="233">
        <v>48230</v>
      </c>
      <c r="BM42" s="233">
        <v>48585</v>
      </c>
      <c r="BN42" s="233">
        <v>48274</v>
      </c>
      <c r="BO42" s="233">
        <v>47818</v>
      </c>
      <c r="BP42" s="233">
        <v>47456</v>
      </c>
      <c r="BQ42" s="233">
        <v>47029</v>
      </c>
      <c r="BR42" s="438">
        <v>46516</v>
      </c>
      <c r="BS42" s="438">
        <v>44944</v>
      </c>
      <c r="BT42" s="438">
        <v>43596</v>
      </c>
      <c r="BU42" s="438">
        <v>42318</v>
      </c>
      <c r="BV42" s="438">
        <v>40326</v>
      </c>
      <c r="BW42" s="438">
        <v>39975</v>
      </c>
      <c r="BX42" s="438">
        <v>40117</v>
      </c>
      <c r="BY42" s="438">
        <v>40344</v>
      </c>
      <c r="BZ42" s="438">
        <v>40437</v>
      </c>
      <c r="CA42" s="438">
        <v>40632</v>
      </c>
      <c r="CB42" s="438">
        <v>40289</v>
      </c>
      <c r="CC42" s="438">
        <v>39468</v>
      </c>
      <c r="CD42" s="438">
        <f>'1.COBERTURA  DANE'!F42+'1.COBERTURA  DANE'!H42+'1.COBERTURA  DANE'!J42</f>
        <v>39800</v>
      </c>
      <c r="CE42" s="195">
        <f t="shared" si="2"/>
        <v>332</v>
      </c>
      <c r="CF42" s="162">
        <f t="shared" si="3"/>
        <v>0.84118779770953678</v>
      </c>
      <c r="CG42" s="195">
        <f t="shared" si="4"/>
        <v>-6716</v>
      </c>
      <c r="CH42" s="162">
        <f t="shared" si="5"/>
        <v>-14.438042823974545</v>
      </c>
      <c r="CX42" s="13">
        <v>59</v>
      </c>
      <c r="CY42" s="13">
        <v>1610</v>
      </c>
      <c r="DA42" s="259">
        <v>190</v>
      </c>
      <c r="DB42" s="13" t="s">
        <v>16</v>
      </c>
      <c r="DC42" s="13">
        <v>2864</v>
      </c>
      <c r="DD42" s="13">
        <v>2844</v>
      </c>
      <c r="DE42" s="13">
        <v>2831</v>
      </c>
      <c r="DF42" s="13">
        <v>2737</v>
      </c>
    </row>
    <row r="43" spans="1:110" ht="15" outlineLevel="2">
      <c r="A43" s="67">
        <v>4</v>
      </c>
      <c r="B43" s="21" t="s">
        <v>134</v>
      </c>
      <c r="C43" s="40" t="s">
        <v>62</v>
      </c>
      <c r="D43" s="40">
        <v>188</v>
      </c>
      <c r="E43" s="40">
        <v>218</v>
      </c>
      <c r="F43" s="40">
        <v>220</v>
      </c>
      <c r="G43" s="40">
        <v>228</v>
      </c>
      <c r="H43" s="40">
        <v>214</v>
      </c>
      <c r="I43" s="1">
        <v>229</v>
      </c>
      <c r="J43" s="261">
        <v>235</v>
      </c>
      <c r="K43" s="234">
        <v>208</v>
      </c>
      <c r="L43" s="31">
        <v>179</v>
      </c>
      <c r="M43" s="31">
        <v>200</v>
      </c>
      <c r="N43" s="31">
        <v>214</v>
      </c>
      <c r="O43" s="31">
        <v>207</v>
      </c>
      <c r="P43" s="31">
        <v>204</v>
      </c>
      <c r="Q43" s="31">
        <v>197</v>
      </c>
      <c r="R43" s="31">
        <v>206</v>
      </c>
      <c r="S43" s="31">
        <v>221</v>
      </c>
      <c r="T43" s="31">
        <v>219</v>
      </c>
      <c r="U43" s="31">
        <v>221</v>
      </c>
      <c r="V43" s="90">
        <v>248</v>
      </c>
      <c r="W43" s="70">
        <v>199</v>
      </c>
      <c r="X43" s="31">
        <v>205</v>
      </c>
      <c r="Y43" s="31">
        <v>232</v>
      </c>
      <c r="Z43" s="31">
        <v>217</v>
      </c>
      <c r="AA43" s="31">
        <v>187</v>
      </c>
      <c r="AB43" s="31">
        <v>190</v>
      </c>
      <c r="AC43" s="31">
        <v>185</v>
      </c>
      <c r="AD43" s="31">
        <v>177</v>
      </c>
      <c r="AE43" s="31">
        <v>171</v>
      </c>
      <c r="AF43" s="31">
        <v>174</v>
      </c>
      <c r="AG43" s="31">
        <v>208</v>
      </c>
      <c r="AH43" s="90">
        <v>211</v>
      </c>
      <c r="AI43" s="70">
        <v>203</v>
      </c>
      <c r="AJ43" s="31">
        <v>198</v>
      </c>
      <c r="AK43" s="31">
        <v>228</v>
      </c>
      <c r="AL43" s="31">
        <v>218</v>
      </c>
      <c r="AM43" s="31">
        <v>232</v>
      </c>
      <c r="AN43" s="31">
        <v>235</v>
      </c>
      <c r="AO43" s="31">
        <v>241</v>
      </c>
      <c r="AP43" s="31">
        <v>255</v>
      </c>
      <c r="AQ43" s="31">
        <v>264</v>
      </c>
      <c r="AR43" s="31">
        <v>270</v>
      </c>
      <c r="AS43" s="31">
        <v>256</v>
      </c>
      <c r="AT43" s="90">
        <v>252</v>
      </c>
      <c r="AU43" s="70">
        <v>257</v>
      </c>
      <c r="AV43" s="234">
        <v>262</v>
      </c>
      <c r="AW43" s="234">
        <v>257</v>
      </c>
      <c r="AX43" s="234">
        <v>247</v>
      </c>
      <c r="AY43" s="234">
        <v>244</v>
      </c>
      <c r="AZ43" s="234">
        <v>240</v>
      </c>
      <c r="BA43" s="234">
        <v>256</v>
      </c>
      <c r="BB43" s="234">
        <v>271</v>
      </c>
      <c r="BC43" s="234">
        <v>278</v>
      </c>
      <c r="BD43" s="234">
        <v>278</v>
      </c>
      <c r="BE43" s="234">
        <v>264</v>
      </c>
      <c r="BF43" s="31">
        <v>344</v>
      </c>
      <c r="BG43" s="70">
        <v>539</v>
      </c>
      <c r="BH43" s="234">
        <v>542</v>
      </c>
      <c r="BI43" s="234">
        <v>535</v>
      </c>
      <c r="BJ43" s="234">
        <v>526</v>
      </c>
      <c r="BK43" s="234">
        <v>635</v>
      </c>
      <c r="BL43" s="234">
        <v>828</v>
      </c>
      <c r="BM43" s="234">
        <v>916</v>
      </c>
      <c r="BN43" s="234">
        <v>904</v>
      </c>
      <c r="BO43" s="234">
        <v>791</v>
      </c>
      <c r="BP43" s="234">
        <v>732</v>
      </c>
      <c r="BQ43" s="234">
        <v>682</v>
      </c>
      <c r="BR43" s="439">
        <v>645</v>
      </c>
      <c r="BS43" s="439">
        <v>615</v>
      </c>
      <c r="BT43" s="439">
        <v>575</v>
      </c>
      <c r="BU43" s="439">
        <v>545</v>
      </c>
      <c r="BV43" s="439">
        <v>504</v>
      </c>
      <c r="BW43" s="439">
        <v>490</v>
      </c>
      <c r="BX43" s="439">
        <v>471</v>
      </c>
      <c r="BY43" s="439">
        <v>464</v>
      </c>
      <c r="BZ43" s="439">
        <v>448</v>
      </c>
      <c r="CA43" s="439">
        <v>443</v>
      </c>
      <c r="CB43" s="439">
        <v>429</v>
      </c>
      <c r="CC43" s="439">
        <v>409</v>
      </c>
      <c r="CD43" s="439">
        <f>'1.COBERTURA  DANE'!F43+'1.COBERTURA  DANE'!H43+'1.COBERTURA  DANE'!J43</f>
        <v>405</v>
      </c>
      <c r="CE43" s="195">
        <f t="shared" si="2"/>
        <v>-4</v>
      </c>
      <c r="CF43" s="162">
        <f t="shared" si="3"/>
        <v>-0.97799511002444983</v>
      </c>
      <c r="CG43" s="195">
        <f t="shared" si="4"/>
        <v>-240</v>
      </c>
      <c r="CH43" s="162">
        <f t="shared" si="5"/>
        <v>-37.209302325581397</v>
      </c>
      <c r="CX43" s="13">
        <v>113</v>
      </c>
      <c r="CY43" s="13">
        <v>1144</v>
      </c>
      <c r="DA43" s="260">
        <v>197</v>
      </c>
      <c r="DB43" s="13" t="s">
        <v>855</v>
      </c>
      <c r="DC43" s="13">
        <v>2025</v>
      </c>
      <c r="DD43" s="13">
        <v>1993</v>
      </c>
      <c r="DE43" s="13">
        <v>1950</v>
      </c>
      <c r="DF43" s="13">
        <v>1925</v>
      </c>
    </row>
    <row r="44" spans="1:110" ht="15" outlineLevel="2">
      <c r="A44" s="67">
        <v>42</v>
      </c>
      <c r="B44" s="21" t="s">
        <v>134</v>
      </c>
      <c r="C44" s="45" t="s">
        <v>177</v>
      </c>
      <c r="D44" s="40">
        <v>7168</v>
      </c>
      <c r="E44" s="45">
        <v>7099</v>
      </c>
      <c r="F44" s="40">
        <v>7207</v>
      </c>
      <c r="G44" s="40">
        <v>7256</v>
      </c>
      <c r="H44" s="40">
        <v>7414</v>
      </c>
      <c r="I44" s="1">
        <v>7492</v>
      </c>
      <c r="J44" s="261">
        <v>7845</v>
      </c>
      <c r="K44" s="234">
        <v>7640</v>
      </c>
      <c r="L44" s="31">
        <v>7435</v>
      </c>
      <c r="M44" s="31">
        <v>7605</v>
      </c>
      <c r="N44" s="31">
        <v>7517</v>
      </c>
      <c r="O44" s="31">
        <v>7572</v>
      </c>
      <c r="P44" s="31">
        <v>7829</v>
      </c>
      <c r="Q44" s="31">
        <v>7844</v>
      </c>
      <c r="R44" s="31">
        <v>7639</v>
      </c>
      <c r="S44" s="31">
        <v>7569</v>
      </c>
      <c r="T44" s="31">
        <v>7628</v>
      </c>
      <c r="U44" s="31">
        <v>7878</v>
      </c>
      <c r="V44" s="90">
        <v>8116</v>
      </c>
      <c r="W44" s="70">
        <v>7462</v>
      </c>
      <c r="X44" s="31">
        <v>7618</v>
      </c>
      <c r="Y44" s="31">
        <v>7874</v>
      </c>
      <c r="Z44" s="31">
        <v>7906</v>
      </c>
      <c r="AA44" s="31">
        <v>7790</v>
      </c>
      <c r="AB44" s="31">
        <v>7891</v>
      </c>
      <c r="AC44" s="31">
        <v>7864</v>
      </c>
      <c r="AD44" s="31">
        <v>7977</v>
      </c>
      <c r="AE44" s="31">
        <v>7970</v>
      </c>
      <c r="AF44" s="31">
        <v>7913</v>
      </c>
      <c r="AG44" s="31">
        <v>8149</v>
      </c>
      <c r="AH44" s="90">
        <v>8141</v>
      </c>
      <c r="AI44" s="70">
        <v>7966</v>
      </c>
      <c r="AJ44" s="31">
        <v>8119</v>
      </c>
      <c r="AK44" s="31">
        <v>8017</v>
      </c>
      <c r="AL44" s="31">
        <v>8188</v>
      </c>
      <c r="AM44" s="31">
        <v>8478</v>
      </c>
      <c r="AN44" s="31">
        <v>8700</v>
      </c>
      <c r="AO44" s="31">
        <v>9137</v>
      </c>
      <c r="AP44" s="31">
        <v>9463</v>
      </c>
      <c r="AQ44" s="31">
        <v>9555</v>
      </c>
      <c r="AR44" s="31">
        <v>9755</v>
      </c>
      <c r="AS44" s="31">
        <v>9503</v>
      </c>
      <c r="AT44" s="90">
        <v>9266</v>
      </c>
      <c r="AU44" s="70">
        <v>9023</v>
      </c>
      <c r="AV44" s="234">
        <v>8886</v>
      </c>
      <c r="AW44" s="234">
        <v>9093</v>
      </c>
      <c r="AX44" s="234">
        <v>9241</v>
      </c>
      <c r="AY44" s="234">
        <v>9292</v>
      </c>
      <c r="AZ44" s="234">
        <v>9611</v>
      </c>
      <c r="BA44" s="234">
        <v>9982</v>
      </c>
      <c r="BB44" s="234">
        <v>10209</v>
      </c>
      <c r="BC44" s="234">
        <v>10356</v>
      </c>
      <c r="BD44" s="234">
        <v>10359</v>
      </c>
      <c r="BE44" s="234">
        <v>9762</v>
      </c>
      <c r="BF44" s="31">
        <v>9835</v>
      </c>
      <c r="BG44" s="70">
        <v>9761</v>
      </c>
      <c r="BH44" s="234">
        <v>9296</v>
      </c>
      <c r="BI44" s="234">
        <v>9462</v>
      </c>
      <c r="BJ44" s="234">
        <v>9931</v>
      </c>
      <c r="BK44" s="234">
        <v>9895</v>
      </c>
      <c r="BL44" s="234">
        <v>10284</v>
      </c>
      <c r="BM44" s="234">
        <v>10233</v>
      </c>
      <c r="BN44" s="234">
        <v>10169</v>
      </c>
      <c r="BO44" s="234">
        <v>10255</v>
      </c>
      <c r="BP44" s="234">
        <v>10372</v>
      </c>
      <c r="BQ44" s="234">
        <v>10300</v>
      </c>
      <c r="BR44" s="439">
        <v>10376</v>
      </c>
      <c r="BS44" s="439">
        <v>10294</v>
      </c>
      <c r="BT44" s="439">
        <v>10325</v>
      </c>
      <c r="BU44" s="439">
        <v>10334</v>
      </c>
      <c r="BV44" s="439">
        <v>10189</v>
      </c>
      <c r="BW44" s="439">
        <v>10131</v>
      </c>
      <c r="BX44" s="439">
        <v>10125</v>
      </c>
      <c r="BY44" s="439">
        <v>10241</v>
      </c>
      <c r="BZ44" s="439">
        <v>10461</v>
      </c>
      <c r="CA44" s="439">
        <v>10157</v>
      </c>
      <c r="CB44" s="439">
        <v>10049</v>
      </c>
      <c r="CC44" s="439">
        <v>9882</v>
      </c>
      <c r="CD44" s="439">
        <f>'1.COBERTURA  DANE'!F44+'1.COBERTURA  DANE'!H44+'1.COBERTURA  DANE'!J44</f>
        <v>10004</v>
      </c>
      <c r="CE44" s="195">
        <f t="shared" si="2"/>
        <v>122</v>
      </c>
      <c r="CF44" s="162">
        <f t="shared" si="3"/>
        <v>1.2345679012345678</v>
      </c>
      <c r="CG44" s="195">
        <f t="shared" si="4"/>
        <v>-372</v>
      </c>
      <c r="CH44" s="162">
        <f t="shared" si="5"/>
        <v>-3.5851966075558983</v>
      </c>
      <c r="CX44" s="13">
        <v>125</v>
      </c>
      <c r="CY44" s="13">
        <v>627</v>
      </c>
      <c r="DA44" s="260">
        <v>206</v>
      </c>
      <c r="DB44" s="13" t="s">
        <v>856</v>
      </c>
      <c r="DC44" s="13">
        <v>623</v>
      </c>
      <c r="DD44" s="13">
        <v>634</v>
      </c>
      <c r="DE44" s="13">
        <v>605</v>
      </c>
      <c r="DF44" s="13">
        <v>597</v>
      </c>
    </row>
    <row r="45" spans="1:110" ht="15" outlineLevel="2">
      <c r="A45" s="67">
        <v>44</v>
      </c>
      <c r="B45" s="21" t="s">
        <v>134</v>
      </c>
      <c r="C45" s="40" t="s">
        <v>35</v>
      </c>
      <c r="D45" s="40">
        <v>1136</v>
      </c>
      <c r="E45" s="40">
        <v>1139</v>
      </c>
      <c r="F45" s="40">
        <v>1152</v>
      </c>
      <c r="G45" s="40">
        <v>1151</v>
      </c>
      <c r="H45" s="40">
        <v>1186</v>
      </c>
      <c r="I45" s="1">
        <v>1162</v>
      </c>
      <c r="J45" s="261">
        <v>1211</v>
      </c>
      <c r="K45" s="234">
        <v>1131</v>
      </c>
      <c r="L45" s="31">
        <v>1058</v>
      </c>
      <c r="M45" s="31">
        <v>1130</v>
      </c>
      <c r="N45" s="31">
        <v>1108</v>
      </c>
      <c r="O45" s="31">
        <v>1115</v>
      </c>
      <c r="P45" s="31">
        <v>1202</v>
      </c>
      <c r="Q45" s="31">
        <v>1189</v>
      </c>
      <c r="R45" s="31">
        <v>1128</v>
      </c>
      <c r="S45" s="31">
        <v>1070</v>
      </c>
      <c r="T45" s="31">
        <v>1099</v>
      </c>
      <c r="U45" s="31">
        <v>1139</v>
      </c>
      <c r="V45" s="90">
        <v>1173</v>
      </c>
      <c r="W45" s="70">
        <v>1080</v>
      </c>
      <c r="X45" s="31">
        <v>1092</v>
      </c>
      <c r="Y45" s="31">
        <v>1161</v>
      </c>
      <c r="Z45" s="31">
        <v>1187</v>
      </c>
      <c r="AA45" s="31">
        <v>1135</v>
      </c>
      <c r="AB45" s="31">
        <v>1120</v>
      </c>
      <c r="AC45" s="31">
        <v>1119</v>
      </c>
      <c r="AD45" s="31">
        <v>1135</v>
      </c>
      <c r="AE45" s="31">
        <v>1175</v>
      </c>
      <c r="AF45" s="31">
        <v>1133</v>
      </c>
      <c r="AG45" s="31">
        <v>1203</v>
      </c>
      <c r="AH45" s="90">
        <v>1204</v>
      </c>
      <c r="AI45" s="70">
        <v>1186</v>
      </c>
      <c r="AJ45" s="31">
        <v>1242</v>
      </c>
      <c r="AK45" s="31">
        <v>1233</v>
      </c>
      <c r="AL45" s="31">
        <v>1214</v>
      </c>
      <c r="AM45" s="31">
        <v>1237</v>
      </c>
      <c r="AN45" s="31">
        <v>1225</v>
      </c>
      <c r="AO45" s="31">
        <v>1274</v>
      </c>
      <c r="AP45" s="31">
        <v>1318</v>
      </c>
      <c r="AQ45" s="31">
        <v>1314</v>
      </c>
      <c r="AR45" s="31">
        <v>1370</v>
      </c>
      <c r="AS45" s="31">
        <v>1306</v>
      </c>
      <c r="AT45" s="90">
        <v>1249</v>
      </c>
      <c r="AU45" s="70">
        <v>1236</v>
      </c>
      <c r="AV45" s="234">
        <v>1208</v>
      </c>
      <c r="AW45" s="234">
        <v>1216</v>
      </c>
      <c r="AX45" s="234">
        <v>1261</v>
      </c>
      <c r="AY45" s="234">
        <v>1251</v>
      </c>
      <c r="AZ45" s="234">
        <v>1262</v>
      </c>
      <c r="BA45" s="234">
        <v>1384</v>
      </c>
      <c r="BB45" s="234">
        <v>1418</v>
      </c>
      <c r="BC45" s="234">
        <v>1439</v>
      </c>
      <c r="BD45" s="234">
        <v>1419</v>
      </c>
      <c r="BE45" s="234">
        <v>1306</v>
      </c>
      <c r="BF45" s="31">
        <v>1299</v>
      </c>
      <c r="BG45" s="70">
        <v>1291</v>
      </c>
      <c r="BH45" s="234">
        <v>1187</v>
      </c>
      <c r="BI45" s="234">
        <v>1201</v>
      </c>
      <c r="BJ45" s="234">
        <v>1314</v>
      </c>
      <c r="BK45" s="234">
        <v>1338</v>
      </c>
      <c r="BL45" s="234">
        <v>1388</v>
      </c>
      <c r="BM45" s="234">
        <v>1412</v>
      </c>
      <c r="BN45" s="234">
        <v>1410</v>
      </c>
      <c r="BO45" s="234">
        <v>1413</v>
      </c>
      <c r="BP45" s="234">
        <v>1393</v>
      </c>
      <c r="BQ45" s="234">
        <v>1381</v>
      </c>
      <c r="BR45" s="439">
        <v>1340</v>
      </c>
      <c r="BS45" s="439">
        <v>1322</v>
      </c>
      <c r="BT45" s="439">
        <v>1319</v>
      </c>
      <c r="BU45" s="439">
        <v>1298</v>
      </c>
      <c r="BV45" s="439">
        <v>1288</v>
      </c>
      <c r="BW45" s="439">
        <v>1309</v>
      </c>
      <c r="BX45" s="439">
        <v>1387</v>
      </c>
      <c r="BY45" s="439">
        <v>1408</v>
      </c>
      <c r="BZ45" s="439">
        <v>1398</v>
      </c>
      <c r="CA45" s="439">
        <v>1432</v>
      </c>
      <c r="CB45" s="439">
        <v>1409</v>
      </c>
      <c r="CC45" s="439">
        <v>1286</v>
      </c>
      <c r="CD45" s="439">
        <f>'1.COBERTURA  DANE'!F45+'1.COBERTURA  DANE'!H45+'1.COBERTURA  DANE'!J45</f>
        <v>1306</v>
      </c>
      <c r="CE45" s="195">
        <f t="shared" si="2"/>
        <v>20</v>
      </c>
      <c r="CF45" s="162">
        <f t="shared" si="3"/>
        <v>1.5552099533437014</v>
      </c>
      <c r="CG45" s="195">
        <f t="shared" si="4"/>
        <v>-34</v>
      </c>
      <c r="CH45" s="162">
        <f t="shared" si="5"/>
        <v>-2.5373134328358207</v>
      </c>
      <c r="CX45" s="13">
        <v>138</v>
      </c>
      <c r="CY45" s="13">
        <v>1459</v>
      </c>
      <c r="DA45" s="260">
        <v>209</v>
      </c>
      <c r="DB45" s="13" t="s">
        <v>78</v>
      </c>
      <c r="DC45" s="13">
        <v>3747</v>
      </c>
      <c r="DD45" s="13">
        <v>3750</v>
      </c>
      <c r="DE45" s="13">
        <v>3694</v>
      </c>
      <c r="DF45" s="13">
        <v>3715</v>
      </c>
    </row>
    <row r="46" spans="1:110" ht="15" outlineLevel="2">
      <c r="A46" s="67">
        <v>59</v>
      </c>
      <c r="B46" s="21" t="s">
        <v>134</v>
      </c>
      <c r="C46" s="40" t="s">
        <v>108</v>
      </c>
      <c r="D46" s="40">
        <v>1659</v>
      </c>
      <c r="E46" s="40">
        <v>1607</v>
      </c>
      <c r="F46" s="40">
        <v>1581</v>
      </c>
      <c r="G46" s="40">
        <v>1574</v>
      </c>
      <c r="H46" s="40">
        <v>1568</v>
      </c>
      <c r="I46" s="1">
        <v>1560</v>
      </c>
      <c r="J46" s="261">
        <v>1610</v>
      </c>
      <c r="K46" s="234">
        <v>1534</v>
      </c>
      <c r="L46" s="31">
        <v>1424</v>
      </c>
      <c r="M46" s="31">
        <v>1480</v>
      </c>
      <c r="N46" s="31">
        <v>1371</v>
      </c>
      <c r="O46" s="31">
        <v>1363</v>
      </c>
      <c r="P46" s="31">
        <v>1412</v>
      </c>
      <c r="Q46" s="31">
        <v>1373</v>
      </c>
      <c r="R46" s="31">
        <v>1331</v>
      </c>
      <c r="S46" s="31">
        <v>1325</v>
      </c>
      <c r="T46" s="31">
        <v>1392</v>
      </c>
      <c r="U46" s="31">
        <v>1379</v>
      </c>
      <c r="V46" s="90">
        <v>1422</v>
      </c>
      <c r="W46" s="70">
        <v>1321</v>
      </c>
      <c r="X46" s="31">
        <v>1294</v>
      </c>
      <c r="Y46" s="31">
        <v>1312</v>
      </c>
      <c r="Z46" s="31">
        <v>1268</v>
      </c>
      <c r="AA46" s="31">
        <v>1265</v>
      </c>
      <c r="AB46" s="31">
        <v>1245</v>
      </c>
      <c r="AC46" s="31">
        <v>1185</v>
      </c>
      <c r="AD46" s="31">
        <v>1136</v>
      </c>
      <c r="AE46" s="31">
        <v>1101</v>
      </c>
      <c r="AF46" s="31">
        <v>1102</v>
      </c>
      <c r="AG46" s="31">
        <v>1180</v>
      </c>
      <c r="AH46" s="90">
        <v>1193</v>
      </c>
      <c r="AI46" s="70">
        <v>1189</v>
      </c>
      <c r="AJ46" s="31">
        <v>1176</v>
      </c>
      <c r="AK46" s="31">
        <v>1083</v>
      </c>
      <c r="AL46" s="31">
        <v>1091</v>
      </c>
      <c r="AM46" s="31">
        <v>885</v>
      </c>
      <c r="AN46" s="31">
        <v>885</v>
      </c>
      <c r="AO46" s="31">
        <v>875</v>
      </c>
      <c r="AP46" s="31">
        <v>919</v>
      </c>
      <c r="AQ46" s="31">
        <v>957</v>
      </c>
      <c r="AR46" s="31">
        <v>984</v>
      </c>
      <c r="AS46" s="31">
        <v>954</v>
      </c>
      <c r="AT46" s="90">
        <v>939</v>
      </c>
      <c r="AU46" s="70">
        <v>969</v>
      </c>
      <c r="AV46" s="234">
        <v>958</v>
      </c>
      <c r="AW46" s="234">
        <v>970</v>
      </c>
      <c r="AX46" s="234">
        <v>894</v>
      </c>
      <c r="AY46" s="234">
        <v>960</v>
      </c>
      <c r="AZ46" s="234">
        <v>958</v>
      </c>
      <c r="BA46" s="234">
        <v>967</v>
      </c>
      <c r="BB46" s="234">
        <v>954</v>
      </c>
      <c r="BC46" s="234">
        <v>847</v>
      </c>
      <c r="BD46" s="234">
        <v>841</v>
      </c>
      <c r="BE46" s="234">
        <v>824</v>
      </c>
      <c r="BF46" s="31">
        <v>2727</v>
      </c>
      <c r="BG46" s="70">
        <v>7223</v>
      </c>
      <c r="BH46" s="234">
        <v>7366</v>
      </c>
      <c r="BI46" s="234">
        <v>7134</v>
      </c>
      <c r="BJ46" s="234">
        <v>6908</v>
      </c>
      <c r="BK46" s="234">
        <v>6702</v>
      </c>
      <c r="BL46" s="234">
        <v>7610</v>
      </c>
      <c r="BM46" s="234">
        <v>7554</v>
      </c>
      <c r="BN46" s="234">
        <v>7322</v>
      </c>
      <c r="BO46" s="234">
        <v>6862</v>
      </c>
      <c r="BP46" s="234">
        <v>6516</v>
      </c>
      <c r="BQ46" s="234">
        <v>6228</v>
      </c>
      <c r="BR46" s="439">
        <v>5933</v>
      </c>
      <c r="BS46" s="439">
        <v>4845</v>
      </c>
      <c r="BT46" s="439">
        <v>3758</v>
      </c>
      <c r="BU46" s="439">
        <v>2752</v>
      </c>
      <c r="BV46" s="439">
        <v>1745</v>
      </c>
      <c r="BW46" s="439">
        <v>1659</v>
      </c>
      <c r="BX46" s="439">
        <v>1594</v>
      </c>
      <c r="BY46" s="439">
        <v>1530</v>
      </c>
      <c r="BZ46" s="439">
        <v>1471</v>
      </c>
      <c r="CA46" s="439">
        <v>1425</v>
      </c>
      <c r="CB46" s="439">
        <v>1358</v>
      </c>
      <c r="CC46" s="439">
        <v>1278</v>
      </c>
      <c r="CD46" s="439">
        <f>'1.COBERTURA  DANE'!F46+'1.COBERTURA  DANE'!H46+'1.COBERTURA  DANE'!J46</f>
        <v>1270</v>
      </c>
      <c r="CE46" s="195">
        <f t="shared" si="2"/>
        <v>-8</v>
      </c>
      <c r="CF46" s="162">
        <f t="shared" si="3"/>
        <v>-0.6259780907668232</v>
      </c>
      <c r="CG46" s="195">
        <f t="shared" si="4"/>
        <v>-4663</v>
      </c>
      <c r="CH46" s="162">
        <f t="shared" si="5"/>
        <v>-78.594303050733188</v>
      </c>
      <c r="CX46" s="13">
        <v>234</v>
      </c>
      <c r="CY46" s="13">
        <v>1338</v>
      </c>
      <c r="DA46" s="260">
        <v>212</v>
      </c>
      <c r="DB46" s="13" t="s">
        <v>39</v>
      </c>
      <c r="DC46" s="13">
        <v>33676</v>
      </c>
      <c r="DD46" s="13">
        <v>33210</v>
      </c>
      <c r="DE46" s="13">
        <v>33140</v>
      </c>
      <c r="DF46" s="13">
        <v>32744</v>
      </c>
    </row>
    <row r="47" spans="1:110" ht="15" outlineLevel="2">
      <c r="A47" s="67">
        <v>113</v>
      </c>
      <c r="B47" s="21" t="s">
        <v>134</v>
      </c>
      <c r="C47" s="40" t="s">
        <v>37</v>
      </c>
      <c r="D47" s="40">
        <v>981</v>
      </c>
      <c r="E47" s="40">
        <v>989</v>
      </c>
      <c r="F47" s="40">
        <v>1049</v>
      </c>
      <c r="G47" s="40">
        <v>1032</v>
      </c>
      <c r="H47" s="40">
        <v>1074</v>
      </c>
      <c r="I47" s="1">
        <v>1123</v>
      </c>
      <c r="J47" s="261">
        <v>1144</v>
      </c>
      <c r="K47" s="234">
        <v>1107</v>
      </c>
      <c r="L47" s="31">
        <v>1124</v>
      </c>
      <c r="M47" s="31">
        <v>1159</v>
      </c>
      <c r="N47" s="31">
        <v>1195</v>
      </c>
      <c r="O47" s="31">
        <v>1178</v>
      </c>
      <c r="P47" s="31">
        <v>1190</v>
      </c>
      <c r="Q47" s="31">
        <v>1166</v>
      </c>
      <c r="R47" s="31">
        <v>1186</v>
      </c>
      <c r="S47" s="31">
        <v>1186</v>
      </c>
      <c r="T47" s="31">
        <v>1280</v>
      </c>
      <c r="U47" s="31">
        <v>1369</v>
      </c>
      <c r="V47" s="90">
        <v>1453</v>
      </c>
      <c r="W47" s="70">
        <v>1444</v>
      </c>
      <c r="X47" s="31">
        <v>1632</v>
      </c>
      <c r="Y47" s="31">
        <v>1768</v>
      </c>
      <c r="Z47" s="31">
        <v>1685</v>
      </c>
      <c r="AA47" s="31">
        <v>1813</v>
      </c>
      <c r="AB47" s="31">
        <v>1934</v>
      </c>
      <c r="AC47" s="31">
        <v>1939</v>
      </c>
      <c r="AD47" s="31">
        <v>1993</v>
      </c>
      <c r="AE47" s="31">
        <v>1965</v>
      </c>
      <c r="AF47" s="31">
        <v>2044</v>
      </c>
      <c r="AG47" s="31">
        <v>2168</v>
      </c>
      <c r="AH47" s="90">
        <v>2213</v>
      </c>
      <c r="AI47" s="70">
        <v>1932</v>
      </c>
      <c r="AJ47" s="31">
        <v>2033</v>
      </c>
      <c r="AK47" s="31">
        <v>1975</v>
      </c>
      <c r="AL47" s="31">
        <v>2188</v>
      </c>
      <c r="AM47" s="31">
        <v>2072</v>
      </c>
      <c r="AN47" s="31">
        <v>2052</v>
      </c>
      <c r="AO47" s="31">
        <v>2152</v>
      </c>
      <c r="AP47" s="31">
        <v>2319</v>
      </c>
      <c r="AQ47" s="31">
        <v>2514</v>
      </c>
      <c r="AR47" s="31">
        <v>2620</v>
      </c>
      <c r="AS47" s="31">
        <v>2454</v>
      </c>
      <c r="AT47" s="90">
        <v>2273</v>
      </c>
      <c r="AU47" s="70">
        <v>2116</v>
      </c>
      <c r="AV47" s="234">
        <v>2081</v>
      </c>
      <c r="AW47" s="234">
        <v>2092</v>
      </c>
      <c r="AX47" s="234">
        <v>2110</v>
      </c>
      <c r="AY47" s="234">
        <v>2040</v>
      </c>
      <c r="AZ47" s="234">
        <v>2193</v>
      </c>
      <c r="BA47" s="234">
        <v>2470</v>
      </c>
      <c r="BB47" s="234">
        <v>2633</v>
      </c>
      <c r="BC47" s="234">
        <v>2796</v>
      </c>
      <c r="BD47" s="234">
        <v>2789</v>
      </c>
      <c r="BE47" s="234">
        <v>2479</v>
      </c>
      <c r="BF47" s="31">
        <v>2471</v>
      </c>
      <c r="BG47" s="70">
        <v>2469</v>
      </c>
      <c r="BH47" s="234">
        <v>2249</v>
      </c>
      <c r="BI47" s="234">
        <v>2191</v>
      </c>
      <c r="BJ47" s="234">
        <v>2340</v>
      </c>
      <c r="BK47" s="234">
        <v>2276</v>
      </c>
      <c r="BL47" s="234">
        <v>2271</v>
      </c>
      <c r="BM47" s="234">
        <v>2322</v>
      </c>
      <c r="BN47" s="234">
        <v>2263</v>
      </c>
      <c r="BO47" s="234">
        <v>2235</v>
      </c>
      <c r="BP47" s="234">
        <v>2166</v>
      </c>
      <c r="BQ47" s="234">
        <v>2182</v>
      </c>
      <c r="BR47" s="439">
        <v>2119</v>
      </c>
      <c r="BS47" s="439">
        <v>2154</v>
      </c>
      <c r="BT47" s="439">
        <v>2309</v>
      </c>
      <c r="BU47" s="439">
        <v>2289</v>
      </c>
      <c r="BV47" s="439">
        <v>2137</v>
      </c>
      <c r="BW47" s="439">
        <v>1997</v>
      </c>
      <c r="BX47" s="439">
        <v>1951</v>
      </c>
      <c r="BY47" s="439">
        <v>2059</v>
      </c>
      <c r="BZ47" s="439">
        <v>2023</v>
      </c>
      <c r="CA47" s="439">
        <v>1964</v>
      </c>
      <c r="CB47" s="439">
        <v>1992</v>
      </c>
      <c r="CC47" s="439">
        <v>1981</v>
      </c>
      <c r="CD47" s="439">
        <f>'1.COBERTURA  DANE'!F47+'1.COBERTURA  DANE'!H47+'1.COBERTURA  DANE'!J47</f>
        <v>1990</v>
      </c>
      <c r="CE47" s="195">
        <f t="shared" si="2"/>
        <v>9</v>
      </c>
      <c r="CF47" s="162">
        <f t="shared" si="3"/>
        <v>0.45431600201918221</v>
      </c>
      <c r="CG47" s="195">
        <f t="shared" si="4"/>
        <v>-129</v>
      </c>
      <c r="CH47" s="162">
        <f t="shared" si="5"/>
        <v>-6.0877772534214252</v>
      </c>
      <c r="CX47" s="13">
        <v>240</v>
      </c>
      <c r="CY47" s="13">
        <v>1859</v>
      </c>
      <c r="DA47" s="260">
        <v>234</v>
      </c>
      <c r="DB47" s="13" t="s">
        <v>79</v>
      </c>
      <c r="DC47" s="13">
        <v>1230</v>
      </c>
      <c r="DD47" s="13">
        <v>1243</v>
      </c>
      <c r="DE47" s="13">
        <v>1145</v>
      </c>
      <c r="DF47" s="13">
        <v>1226</v>
      </c>
    </row>
    <row r="48" spans="1:110" ht="15" outlineLevel="2">
      <c r="A48" s="67">
        <v>125</v>
      </c>
      <c r="B48" s="21" t="s">
        <v>134</v>
      </c>
      <c r="C48" s="40" t="s">
        <v>75</v>
      </c>
      <c r="D48" s="40">
        <v>524</v>
      </c>
      <c r="E48" s="40">
        <v>516</v>
      </c>
      <c r="F48" s="40">
        <v>547</v>
      </c>
      <c r="G48" s="40">
        <v>553</v>
      </c>
      <c r="H48" s="40">
        <v>536</v>
      </c>
      <c r="I48" s="1">
        <v>572</v>
      </c>
      <c r="J48" s="261">
        <v>627</v>
      </c>
      <c r="K48" s="234">
        <v>571</v>
      </c>
      <c r="L48" s="31">
        <v>396</v>
      </c>
      <c r="M48" s="31">
        <v>511</v>
      </c>
      <c r="N48" s="31">
        <v>537</v>
      </c>
      <c r="O48" s="31">
        <v>513</v>
      </c>
      <c r="P48" s="31">
        <v>497</v>
      </c>
      <c r="Q48" s="31">
        <v>521</v>
      </c>
      <c r="R48" s="31">
        <v>511</v>
      </c>
      <c r="S48" s="31">
        <v>529</v>
      </c>
      <c r="T48" s="31">
        <v>537</v>
      </c>
      <c r="U48" s="31">
        <v>591</v>
      </c>
      <c r="V48" s="90">
        <v>649</v>
      </c>
      <c r="W48" s="70">
        <v>500</v>
      </c>
      <c r="X48" s="31">
        <v>544</v>
      </c>
      <c r="Y48" s="31">
        <v>654</v>
      </c>
      <c r="Z48" s="31">
        <v>659</v>
      </c>
      <c r="AA48" s="31">
        <v>603</v>
      </c>
      <c r="AB48" s="31">
        <v>626</v>
      </c>
      <c r="AC48" s="31">
        <v>606</v>
      </c>
      <c r="AD48" s="31">
        <v>634</v>
      </c>
      <c r="AE48" s="31">
        <v>648</v>
      </c>
      <c r="AF48" s="31">
        <v>613</v>
      </c>
      <c r="AG48" s="31">
        <v>659</v>
      </c>
      <c r="AH48" s="90">
        <v>634</v>
      </c>
      <c r="AI48" s="70">
        <v>535</v>
      </c>
      <c r="AJ48" s="31">
        <v>597</v>
      </c>
      <c r="AK48" s="31">
        <v>691</v>
      </c>
      <c r="AL48" s="31">
        <v>702</v>
      </c>
      <c r="AM48" s="31">
        <v>709</v>
      </c>
      <c r="AN48" s="31">
        <v>695</v>
      </c>
      <c r="AO48" s="31">
        <v>722</v>
      </c>
      <c r="AP48" s="31">
        <v>736</v>
      </c>
      <c r="AQ48" s="31">
        <v>746</v>
      </c>
      <c r="AR48" s="31">
        <v>764</v>
      </c>
      <c r="AS48" s="31">
        <v>696</v>
      </c>
      <c r="AT48" s="90">
        <v>669</v>
      </c>
      <c r="AU48" s="70">
        <v>597</v>
      </c>
      <c r="AV48" s="234">
        <v>579</v>
      </c>
      <c r="AW48" s="234">
        <v>640</v>
      </c>
      <c r="AX48" s="234">
        <v>691</v>
      </c>
      <c r="AY48" s="234">
        <v>679</v>
      </c>
      <c r="AZ48" s="234">
        <v>666</v>
      </c>
      <c r="BA48" s="234">
        <v>710</v>
      </c>
      <c r="BB48" s="234">
        <v>736</v>
      </c>
      <c r="BC48" s="234">
        <v>745</v>
      </c>
      <c r="BD48" s="234">
        <v>750</v>
      </c>
      <c r="BE48" s="234">
        <v>704</v>
      </c>
      <c r="BF48" s="31">
        <v>774</v>
      </c>
      <c r="BG48" s="70">
        <v>901</v>
      </c>
      <c r="BH48" s="234">
        <v>822</v>
      </c>
      <c r="BI48" s="234">
        <v>819</v>
      </c>
      <c r="BJ48" s="234">
        <v>835</v>
      </c>
      <c r="BK48" s="234">
        <v>872</v>
      </c>
      <c r="BL48" s="234">
        <v>912</v>
      </c>
      <c r="BM48" s="234">
        <v>942</v>
      </c>
      <c r="BN48" s="234">
        <v>934</v>
      </c>
      <c r="BO48" s="234">
        <v>925</v>
      </c>
      <c r="BP48" s="234">
        <v>922</v>
      </c>
      <c r="BQ48" s="234">
        <v>901</v>
      </c>
      <c r="BR48" s="439">
        <v>793</v>
      </c>
      <c r="BS48" s="439">
        <v>746</v>
      </c>
      <c r="BT48" s="439">
        <v>698</v>
      </c>
      <c r="BU48" s="439">
        <v>697</v>
      </c>
      <c r="BV48" s="439">
        <v>669</v>
      </c>
      <c r="BW48" s="439">
        <v>699</v>
      </c>
      <c r="BX48" s="439">
        <v>712</v>
      </c>
      <c r="BY48" s="439">
        <v>696</v>
      </c>
      <c r="BZ48" s="439">
        <v>680</v>
      </c>
      <c r="CA48" s="439">
        <v>726</v>
      </c>
      <c r="CB48" s="439">
        <v>703</v>
      </c>
      <c r="CC48" s="439">
        <v>710</v>
      </c>
      <c r="CD48" s="439">
        <f>'1.COBERTURA  DANE'!F48+'1.COBERTURA  DANE'!H48+'1.COBERTURA  DANE'!J48</f>
        <v>718</v>
      </c>
      <c r="CE48" s="195">
        <f t="shared" si="2"/>
        <v>8</v>
      </c>
      <c r="CF48" s="162">
        <f t="shared" si="3"/>
        <v>1.1267605633802817</v>
      </c>
      <c r="CG48" s="195">
        <f t="shared" si="4"/>
        <v>-75</v>
      </c>
      <c r="CH48" s="162">
        <f t="shared" si="5"/>
        <v>-9.457755359394703</v>
      </c>
      <c r="CX48" s="13">
        <v>284</v>
      </c>
      <c r="CY48" s="13">
        <v>2839</v>
      </c>
      <c r="DA48" s="260">
        <v>237</v>
      </c>
      <c r="DB48" s="13" t="s">
        <v>857</v>
      </c>
      <c r="DC48" s="13">
        <v>10763</v>
      </c>
      <c r="DD48" s="13">
        <v>10665</v>
      </c>
      <c r="DE48" s="13">
        <v>10528</v>
      </c>
      <c r="DF48" s="13">
        <v>10613</v>
      </c>
    </row>
    <row r="49" spans="1:110" ht="15" outlineLevel="2">
      <c r="A49" s="67">
        <v>138</v>
      </c>
      <c r="B49" s="21" t="s">
        <v>134</v>
      </c>
      <c r="C49" s="40" t="s">
        <v>38</v>
      </c>
      <c r="D49" s="40">
        <v>1504</v>
      </c>
      <c r="E49" s="40">
        <v>1479</v>
      </c>
      <c r="F49" s="40">
        <v>1519</v>
      </c>
      <c r="G49" s="40">
        <v>1537</v>
      </c>
      <c r="H49" s="40">
        <v>1513</v>
      </c>
      <c r="I49" s="1">
        <v>1431</v>
      </c>
      <c r="J49" s="261">
        <v>1459</v>
      </c>
      <c r="K49" s="234">
        <v>1402</v>
      </c>
      <c r="L49" s="31">
        <v>1320</v>
      </c>
      <c r="M49" s="31">
        <v>1326</v>
      </c>
      <c r="N49" s="31">
        <v>1278</v>
      </c>
      <c r="O49" s="31">
        <v>1296</v>
      </c>
      <c r="P49" s="31">
        <v>1320</v>
      </c>
      <c r="Q49" s="31">
        <v>1332</v>
      </c>
      <c r="R49" s="31">
        <v>1290</v>
      </c>
      <c r="S49" s="31">
        <v>1452</v>
      </c>
      <c r="T49" s="31">
        <v>1456</v>
      </c>
      <c r="U49" s="31">
        <v>1484</v>
      </c>
      <c r="V49" s="90">
        <v>1723</v>
      </c>
      <c r="W49" s="70">
        <v>1387</v>
      </c>
      <c r="X49" s="31">
        <v>1326</v>
      </c>
      <c r="Y49" s="31">
        <v>1445</v>
      </c>
      <c r="Z49" s="31">
        <v>1492</v>
      </c>
      <c r="AA49" s="31">
        <v>1326</v>
      </c>
      <c r="AB49" s="31">
        <v>1371</v>
      </c>
      <c r="AC49" s="31">
        <v>1359</v>
      </c>
      <c r="AD49" s="31">
        <v>1348</v>
      </c>
      <c r="AE49" s="31">
        <v>1358</v>
      </c>
      <c r="AF49" s="31">
        <v>1394</v>
      </c>
      <c r="AG49" s="31">
        <v>1670</v>
      </c>
      <c r="AH49" s="90">
        <v>1679</v>
      </c>
      <c r="AI49" s="70">
        <v>1578</v>
      </c>
      <c r="AJ49" s="31">
        <v>1552</v>
      </c>
      <c r="AK49" s="31">
        <v>1402</v>
      </c>
      <c r="AL49" s="31">
        <v>1489</v>
      </c>
      <c r="AM49" s="31">
        <v>1520</v>
      </c>
      <c r="AN49" s="31">
        <v>1577</v>
      </c>
      <c r="AO49" s="31">
        <v>1733</v>
      </c>
      <c r="AP49" s="31">
        <v>1800</v>
      </c>
      <c r="AQ49" s="31">
        <v>1806</v>
      </c>
      <c r="AR49" s="31">
        <v>1873</v>
      </c>
      <c r="AS49" s="31">
        <v>1872</v>
      </c>
      <c r="AT49" s="90">
        <v>1834</v>
      </c>
      <c r="AU49" s="70">
        <v>1740</v>
      </c>
      <c r="AV49" s="234">
        <v>1694</v>
      </c>
      <c r="AW49" s="234">
        <v>1691</v>
      </c>
      <c r="AX49" s="234">
        <v>1796</v>
      </c>
      <c r="AY49" s="234">
        <v>1769</v>
      </c>
      <c r="AZ49" s="234">
        <v>1764</v>
      </c>
      <c r="BA49" s="234">
        <v>1884</v>
      </c>
      <c r="BB49" s="234">
        <v>1943</v>
      </c>
      <c r="BC49" s="234">
        <v>2005</v>
      </c>
      <c r="BD49" s="234">
        <v>2022</v>
      </c>
      <c r="BE49" s="234">
        <v>1937</v>
      </c>
      <c r="BF49" s="31">
        <v>1933</v>
      </c>
      <c r="BG49" s="70">
        <v>1890</v>
      </c>
      <c r="BH49" s="234">
        <v>1726</v>
      </c>
      <c r="BI49" s="234">
        <v>1806</v>
      </c>
      <c r="BJ49" s="234">
        <v>1892</v>
      </c>
      <c r="BK49" s="234">
        <v>1912</v>
      </c>
      <c r="BL49" s="234">
        <v>1954</v>
      </c>
      <c r="BM49" s="234">
        <v>1994</v>
      </c>
      <c r="BN49" s="234">
        <v>1973</v>
      </c>
      <c r="BO49" s="234">
        <v>1948</v>
      </c>
      <c r="BP49" s="234">
        <v>1937</v>
      </c>
      <c r="BQ49" s="234">
        <v>1932</v>
      </c>
      <c r="BR49" s="439">
        <v>1931</v>
      </c>
      <c r="BS49" s="439">
        <v>1909</v>
      </c>
      <c r="BT49" s="439">
        <v>1870</v>
      </c>
      <c r="BU49" s="439">
        <v>1861</v>
      </c>
      <c r="BV49" s="439">
        <v>1816</v>
      </c>
      <c r="BW49" s="439">
        <v>1791</v>
      </c>
      <c r="BX49" s="439">
        <v>1809</v>
      </c>
      <c r="BY49" s="439">
        <v>1766</v>
      </c>
      <c r="BZ49" s="439">
        <v>1739</v>
      </c>
      <c r="CA49" s="439">
        <v>1770</v>
      </c>
      <c r="CB49" s="439">
        <v>1740</v>
      </c>
      <c r="CC49" s="439">
        <v>1741</v>
      </c>
      <c r="CD49" s="439">
        <f>'1.COBERTURA  DANE'!F49+'1.COBERTURA  DANE'!H49+'1.COBERTURA  DANE'!J49</f>
        <v>1778</v>
      </c>
      <c r="CE49" s="195">
        <f t="shared" si="2"/>
        <v>37</v>
      </c>
      <c r="CF49" s="162">
        <f t="shared" si="3"/>
        <v>2.1252153934520392</v>
      </c>
      <c r="CG49" s="195">
        <f t="shared" si="4"/>
        <v>-153</v>
      </c>
      <c r="CH49" s="162">
        <f t="shared" si="5"/>
        <v>-7.9233557742102541</v>
      </c>
      <c r="CX49" s="13">
        <v>306</v>
      </c>
      <c r="CY49" s="13">
        <v>531</v>
      </c>
      <c r="DA49" s="260">
        <v>240</v>
      </c>
      <c r="DB49" s="13" t="s">
        <v>858</v>
      </c>
      <c r="DC49" s="13">
        <v>1740</v>
      </c>
      <c r="DD49" s="13">
        <v>1739</v>
      </c>
      <c r="DE49" s="13">
        <v>1770</v>
      </c>
      <c r="DF49" s="13">
        <v>1686</v>
      </c>
    </row>
    <row r="50" spans="1:110" ht="15" outlineLevel="2">
      <c r="A50" s="67">
        <v>234</v>
      </c>
      <c r="B50" s="21" t="s">
        <v>134</v>
      </c>
      <c r="C50" s="40" t="s">
        <v>79</v>
      </c>
      <c r="D50" s="40">
        <v>1226</v>
      </c>
      <c r="E50" s="40">
        <v>1128</v>
      </c>
      <c r="F50" s="40">
        <v>1145</v>
      </c>
      <c r="G50" s="40">
        <v>1243</v>
      </c>
      <c r="H50" s="40">
        <v>1230</v>
      </c>
      <c r="I50" s="1">
        <v>1227</v>
      </c>
      <c r="J50" s="261">
        <v>1338</v>
      </c>
      <c r="K50" s="234">
        <v>1173</v>
      </c>
      <c r="L50" s="31">
        <v>1000</v>
      </c>
      <c r="M50" s="31">
        <v>1159</v>
      </c>
      <c r="N50" s="31">
        <v>1186</v>
      </c>
      <c r="O50" s="31">
        <v>1171</v>
      </c>
      <c r="P50" s="31">
        <v>1190</v>
      </c>
      <c r="Q50" s="31">
        <v>1150</v>
      </c>
      <c r="R50" s="31">
        <v>1120</v>
      </c>
      <c r="S50" s="31">
        <v>1169</v>
      </c>
      <c r="T50" s="31">
        <v>1215</v>
      </c>
      <c r="U50" s="31">
        <v>1245</v>
      </c>
      <c r="V50" s="90">
        <v>1474</v>
      </c>
      <c r="W50" s="70">
        <v>1152</v>
      </c>
      <c r="X50" s="31">
        <v>1119</v>
      </c>
      <c r="Y50" s="31">
        <v>1366</v>
      </c>
      <c r="Z50" s="31">
        <v>1396</v>
      </c>
      <c r="AA50" s="31">
        <v>1242</v>
      </c>
      <c r="AB50" s="31">
        <v>1249</v>
      </c>
      <c r="AC50" s="31">
        <v>1312</v>
      </c>
      <c r="AD50" s="31">
        <v>1353</v>
      </c>
      <c r="AE50" s="31">
        <v>1383</v>
      </c>
      <c r="AF50" s="31">
        <v>1440</v>
      </c>
      <c r="AG50" s="31">
        <v>1691</v>
      </c>
      <c r="AH50" s="90">
        <v>1691</v>
      </c>
      <c r="AI50" s="70">
        <v>1490</v>
      </c>
      <c r="AJ50" s="31">
        <v>1599</v>
      </c>
      <c r="AK50" s="31">
        <v>1680</v>
      </c>
      <c r="AL50" s="31">
        <v>1729</v>
      </c>
      <c r="AM50" s="31">
        <v>1766</v>
      </c>
      <c r="AN50" s="31">
        <v>1761</v>
      </c>
      <c r="AO50" s="31">
        <v>2030</v>
      </c>
      <c r="AP50" s="31">
        <v>2139</v>
      </c>
      <c r="AQ50" s="31">
        <v>2167</v>
      </c>
      <c r="AR50" s="31">
        <v>2217</v>
      </c>
      <c r="AS50" s="31">
        <v>2093</v>
      </c>
      <c r="AT50" s="90">
        <v>2006</v>
      </c>
      <c r="AU50" s="70">
        <v>1899</v>
      </c>
      <c r="AV50" s="234">
        <v>1823</v>
      </c>
      <c r="AW50" s="234">
        <v>1871</v>
      </c>
      <c r="AX50" s="234">
        <v>1911</v>
      </c>
      <c r="AY50" s="234">
        <v>1969</v>
      </c>
      <c r="AZ50" s="234">
        <v>2004</v>
      </c>
      <c r="BA50" s="234">
        <v>2061</v>
      </c>
      <c r="BB50" s="234">
        <v>2104</v>
      </c>
      <c r="BC50" s="234">
        <v>2134</v>
      </c>
      <c r="BD50" s="234">
        <v>2160</v>
      </c>
      <c r="BE50" s="234">
        <v>2017</v>
      </c>
      <c r="BF50" s="31">
        <v>2092</v>
      </c>
      <c r="BG50" s="70">
        <v>2100</v>
      </c>
      <c r="BH50" s="234">
        <v>1857</v>
      </c>
      <c r="BI50" s="234">
        <v>1972</v>
      </c>
      <c r="BJ50" s="234">
        <v>2040</v>
      </c>
      <c r="BK50" s="234">
        <v>2126</v>
      </c>
      <c r="BL50" s="234">
        <v>2487</v>
      </c>
      <c r="BM50" s="234">
        <v>2497</v>
      </c>
      <c r="BN50" s="234">
        <v>2488</v>
      </c>
      <c r="BO50" s="234">
        <v>2466</v>
      </c>
      <c r="BP50" s="234">
        <v>2455</v>
      </c>
      <c r="BQ50" s="234">
        <v>2436</v>
      </c>
      <c r="BR50" s="439">
        <v>2437</v>
      </c>
      <c r="BS50" s="439">
        <v>2401</v>
      </c>
      <c r="BT50" s="439">
        <v>2350</v>
      </c>
      <c r="BU50" s="439">
        <v>2262</v>
      </c>
      <c r="BV50" s="439">
        <v>2222</v>
      </c>
      <c r="BW50" s="439">
        <v>2205</v>
      </c>
      <c r="BX50" s="439">
        <v>2200</v>
      </c>
      <c r="BY50" s="439">
        <v>2206</v>
      </c>
      <c r="BZ50" s="439">
        <v>2200</v>
      </c>
      <c r="CA50" s="439">
        <v>2232</v>
      </c>
      <c r="CB50" s="439">
        <v>2245</v>
      </c>
      <c r="CC50" s="439">
        <v>2204</v>
      </c>
      <c r="CD50" s="439">
        <f>'1.COBERTURA  DANE'!F50+'1.COBERTURA  DANE'!H50+'1.COBERTURA  DANE'!J50</f>
        <v>2216</v>
      </c>
      <c r="CE50" s="195">
        <f t="shared" si="2"/>
        <v>12</v>
      </c>
      <c r="CF50" s="162">
        <f t="shared" si="3"/>
        <v>0.54446460980036293</v>
      </c>
      <c r="CG50" s="195">
        <f t="shared" si="4"/>
        <v>-221</v>
      </c>
      <c r="CH50" s="162">
        <f t="shared" si="5"/>
        <v>-9.068526877308166</v>
      </c>
      <c r="CX50" s="13">
        <v>347</v>
      </c>
      <c r="CY50" s="13">
        <v>926</v>
      </c>
      <c r="DA50" s="260">
        <v>250</v>
      </c>
      <c r="DB50" s="13" t="s">
        <v>17</v>
      </c>
      <c r="DC50" s="13">
        <v>8692</v>
      </c>
      <c r="DD50" s="13">
        <v>8606</v>
      </c>
      <c r="DE50" s="13">
        <v>8288</v>
      </c>
      <c r="DF50" s="13">
        <v>8147</v>
      </c>
    </row>
    <row r="51" spans="1:110" ht="15" outlineLevel="2">
      <c r="A51" s="67">
        <v>240</v>
      </c>
      <c r="B51" s="21" t="s">
        <v>134</v>
      </c>
      <c r="C51" s="40" t="s">
        <v>40</v>
      </c>
      <c r="D51" s="40">
        <v>1686</v>
      </c>
      <c r="E51" s="40">
        <v>1728</v>
      </c>
      <c r="F51" s="40">
        <v>1770</v>
      </c>
      <c r="G51" s="40">
        <v>1739</v>
      </c>
      <c r="H51" s="40">
        <v>1740</v>
      </c>
      <c r="I51" s="1">
        <v>1778</v>
      </c>
      <c r="J51" s="261">
        <v>1859</v>
      </c>
      <c r="K51" s="234">
        <v>1793</v>
      </c>
      <c r="L51" s="31">
        <v>1747</v>
      </c>
      <c r="M51" s="31">
        <v>1731</v>
      </c>
      <c r="N51" s="31">
        <v>1723</v>
      </c>
      <c r="O51" s="31">
        <v>1727</v>
      </c>
      <c r="P51" s="31">
        <v>1717</v>
      </c>
      <c r="Q51" s="31">
        <v>1730</v>
      </c>
      <c r="R51" s="31">
        <v>1719</v>
      </c>
      <c r="S51" s="31">
        <v>1731</v>
      </c>
      <c r="T51" s="31">
        <v>1735</v>
      </c>
      <c r="U51" s="31">
        <v>1762</v>
      </c>
      <c r="V51" s="90">
        <v>1973</v>
      </c>
      <c r="W51" s="70">
        <v>1712</v>
      </c>
      <c r="X51" s="31">
        <v>1749</v>
      </c>
      <c r="Y51" s="31">
        <v>1872</v>
      </c>
      <c r="Z51" s="31">
        <v>1868</v>
      </c>
      <c r="AA51" s="31">
        <v>1754</v>
      </c>
      <c r="AB51" s="31">
        <v>1725</v>
      </c>
      <c r="AC51" s="31">
        <v>1726</v>
      </c>
      <c r="AD51" s="31">
        <v>1738</v>
      </c>
      <c r="AE51" s="31">
        <v>1767</v>
      </c>
      <c r="AF51" s="31">
        <v>1731</v>
      </c>
      <c r="AG51" s="31">
        <v>1962</v>
      </c>
      <c r="AH51" s="90">
        <v>1964</v>
      </c>
      <c r="AI51" s="70">
        <v>1946</v>
      </c>
      <c r="AJ51" s="31">
        <v>1952</v>
      </c>
      <c r="AK51" s="31">
        <v>1875</v>
      </c>
      <c r="AL51" s="31">
        <v>1921</v>
      </c>
      <c r="AM51" s="31">
        <v>1941</v>
      </c>
      <c r="AN51" s="31">
        <v>1983</v>
      </c>
      <c r="AO51" s="31">
        <v>2046</v>
      </c>
      <c r="AP51" s="31">
        <v>2092</v>
      </c>
      <c r="AQ51" s="31">
        <v>2108</v>
      </c>
      <c r="AR51" s="31">
        <v>2160</v>
      </c>
      <c r="AS51" s="31">
        <v>2124</v>
      </c>
      <c r="AT51" s="90">
        <v>2094</v>
      </c>
      <c r="AU51" s="70">
        <v>2101</v>
      </c>
      <c r="AV51" s="234">
        <v>2047</v>
      </c>
      <c r="AW51" s="234">
        <v>2063</v>
      </c>
      <c r="AX51" s="234">
        <v>2060</v>
      </c>
      <c r="AY51" s="234">
        <v>2051</v>
      </c>
      <c r="AZ51" s="234">
        <v>2088</v>
      </c>
      <c r="BA51" s="234">
        <v>2311</v>
      </c>
      <c r="BB51" s="234">
        <v>2352</v>
      </c>
      <c r="BC51" s="234">
        <v>2368</v>
      </c>
      <c r="BD51" s="234">
        <v>2326</v>
      </c>
      <c r="BE51" s="234">
        <v>2186</v>
      </c>
      <c r="BF51" s="31">
        <v>2209</v>
      </c>
      <c r="BG51" s="70">
        <v>2212</v>
      </c>
      <c r="BH51" s="234">
        <v>2147</v>
      </c>
      <c r="BI51" s="234">
        <v>2164</v>
      </c>
      <c r="BJ51" s="234">
        <v>2201</v>
      </c>
      <c r="BK51" s="234">
        <v>2257</v>
      </c>
      <c r="BL51" s="234">
        <v>2346</v>
      </c>
      <c r="BM51" s="234">
        <v>2448</v>
      </c>
      <c r="BN51" s="234">
        <v>2454</v>
      </c>
      <c r="BO51" s="234">
        <v>2405</v>
      </c>
      <c r="BP51" s="234">
        <v>2407</v>
      </c>
      <c r="BQ51" s="234">
        <v>2416</v>
      </c>
      <c r="BR51" s="439">
        <v>2412</v>
      </c>
      <c r="BS51" s="439">
        <v>2375</v>
      </c>
      <c r="BT51" s="439">
        <v>2350</v>
      </c>
      <c r="BU51" s="439">
        <v>2289</v>
      </c>
      <c r="BV51" s="439">
        <v>2214</v>
      </c>
      <c r="BW51" s="439">
        <v>2190</v>
      </c>
      <c r="BX51" s="439">
        <v>2190</v>
      </c>
      <c r="BY51" s="439">
        <v>2200</v>
      </c>
      <c r="BZ51" s="439">
        <v>2216</v>
      </c>
      <c r="CA51" s="439">
        <v>2274</v>
      </c>
      <c r="CB51" s="439">
        <v>2220</v>
      </c>
      <c r="CC51" s="439">
        <v>2160</v>
      </c>
      <c r="CD51" s="439">
        <f>'1.COBERTURA  DANE'!F51+'1.COBERTURA  DANE'!H51+'1.COBERTURA  DANE'!J51</f>
        <v>2156</v>
      </c>
      <c r="CE51" s="195">
        <f t="shared" si="2"/>
        <v>-4</v>
      </c>
      <c r="CF51" s="162">
        <f t="shared" si="3"/>
        <v>-0.1851851851851852</v>
      </c>
      <c r="CG51" s="195">
        <f t="shared" si="4"/>
        <v>-256</v>
      </c>
      <c r="CH51" s="162">
        <f t="shared" si="5"/>
        <v>-10.613598673300165</v>
      </c>
      <c r="CX51" s="13">
        <v>411</v>
      </c>
      <c r="CY51" s="13">
        <v>1137</v>
      </c>
      <c r="DA51" s="260">
        <v>264</v>
      </c>
      <c r="DB51" s="13" t="s">
        <v>859</v>
      </c>
      <c r="DC51" s="13">
        <v>5919</v>
      </c>
      <c r="DD51" s="13">
        <v>5909</v>
      </c>
      <c r="DE51" s="13">
        <v>5921</v>
      </c>
      <c r="DF51" s="13">
        <v>5871</v>
      </c>
    </row>
    <row r="52" spans="1:110" ht="15" outlineLevel="2">
      <c r="A52" s="67">
        <v>284</v>
      </c>
      <c r="B52" s="21" t="s">
        <v>134</v>
      </c>
      <c r="C52" s="40" t="s">
        <v>42</v>
      </c>
      <c r="D52" s="40">
        <v>2540</v>
      </c>
      <c r="E52" s="40">
        <v>2534</v>
      </c>
      <c r="F52" s="40">
        <v>2583</v>
      </c>
      <c r="G52" s="40">
        <v>2699</v>
      </c>
      <c r="H52" s="40">
        <v>2786</v>
      </c>
      <c r="I52" s="1">
        <v>2766</v>
      </c>
      <c r="J52" s="261">
        <v>2839</v>
      </c>
      <c r="K52" s="234">
        <v>2727</v>
      </c>
      <c r="L52" s="31">
        <v>2542</v>
      </c>
      <c r="M52" s="31">
        <v>2633</v>
      </c>
      <c r="N52" s="31">
        <v>2667</v>
      </c>
      <c r="O52" s="31">
        <v>2633</v>
      </c>
      <c r="P52" s="31">
        <v>2690</v>
      </c>
      <c r="Q52" s="31">
        <v>2603</v>
      </c>
      <c r="R52" s="31">
        <v>2592</v>
      </c>
      <c r="S52" s="31">
        <v>2629</v>
      </c>
      <c r="T52" s="31">
        <v>2552</v>
      </c>
      <c r="U52" s="31">
        <v>2601</v>
      </c>
      <c r="V52" s="90">
        <v>2981</v>
      </c>
      <c r="W52" s="70">
        <v>2489</v>
      </c>
      <c r="X52" s="31">
        <v>2407</v>
      </c>
      <c r="Y52" s="31">
        <v>2684</v>
      </c>
      <c r="Z52" s="31">
        <v>2703</v>
      </c>
      <c r="AA52" s="31">
        <v>2524</v>
      </c>
      <c r="AB52" s="31">
        <v>2584</v>
      </c>
      <c r="AC52" s="31">
        <v>2555</v>
      </c>
      <c r="AD52" s="31">
        <v>2634</v>
      </c>
      <c r="AE52" s="31">
        <v>2667</v>
      </c>
      <c r="AF52" s="31">
        <v>2650</v>
      </c>
      <c r="AG52" s="31">
        <v>3038</v>
      </c>
      <c r="AH52" s="90">
        <v>3015</v>
      </c>
      <c r="AI52" s="70">
        <v>2906</v>
      </c>
      <c r="AJ52" s="31">
        <v>2847</v>
      </c>
      <c r="AK52" s="31">
        <v>2969</v>
      </c>
      <c r="AL52" s="31">
        <v>2967</v>
      </c>
      <c r="AM52" s="31">
        <v>2918</v>
      </c>
      <c r="AN52" s="31">
        <v>2990</v>
      </c>
      <c r="AO52" s="31">
        <v>3354</v>
      </c>
      <c r="AP52" s="31">
        <v>3453</v>
      </c>
      <c r="AQ52" s="31">
        <v>3517</v>
      </c>
      <c r="AR52" s="31">
        <v>3427</v>
      </c>
      <c r="AS52" s="31">
        <v>3332</v>
      </c>
      <c r="AT52" s="90">
        <v>3287</v>
      </c>
      <c r="AU52" s="70">
        <v>3150</v>
      </c>
      <c r="AV52" s="234">
        <v>3114</v>
      </c>
      <c r="AW52" s="234">
        <v>3051</v>
      </c>
      <c r="AX52" s="234">
        <v>3204</v>
      </c>
      <c r="AY52" s="234">
        <v>3187</v>
      </c>
      <c r="AZ52" s="234">
        <v>3100</v>
      </c>
      <c r="BA52" s="234">
        <v>3175</v>
      </c>
      <c r="BB52" s="234">
        <v>3191</v>
      </c>
      <c r="BC52" s="234">
        <v>3219</v>
      </c>
      <c r="BD52" s="234">
        <v>3216</v>
      </c>
      <c r="BE52" s="234">
        <v>3088</v>
      </c>
      <c r="BF52" s="31">
        <v>3117</v>
      </c>
      <c r="BG52" s="70">
        <v>3079</v>
      </c>
      <c r="BH52" s="234">
        <v>2834</v>
      </c>
      <c r="BI52" s="234">
        <v>2924</v>
      </c>
      <c r="BJ52" s="234">
        <v>3009</v>
      </c>
      <c r="BK52" s="234">
        <v>3048</v>
      </c>
      <c r="BL52" s="234">
        <v>3250</v>
      </c>
      <c r="BM52" s="234">
        <v>3228</v>
      </c>
      <c r="BN52" s="234">
        <v>3283</v>
      </c>
      <c r="BO52" s="234">
        <v>3327</v>
      </c>
      <c r="BP52" s="234">
        <v>3388</v>
      </c>
      <c r="BQ52" s="234">
        <v>3409</v>
      </c>
      <c r="BR52" s="439">
        <v>3426</v>
      </c>
      <c r="BS52" s="439">
        <v>3431</v>
      </c>
      <c r="BT52" s="439">
        <v>3399</v>
      </c>
      <c r="BU52" s="439">
        <v>3368</v>
      </c>
      <c r="BV52" s="439">
        <v>3316</v>
      </c>
      <c r="BW52" s="439">
        <v>3291</v>
      </c>
      <c r="BX52" s="439">
        <v>3335</v>
      </c>
      <c r="BY52" s="439">
        <v>3329</v>
      </c>
      <c r="BZ52" s="439">
        <v>3320</v>
      </c>
      <c r="CA52" s="439">
        <v>3584</v>
      </c>
      <c r="CB52" s="439">
        <v>3619</v>
      </c>
      <c r="CC52" s="439">
        <v>3614</v>
      </c>
      <c r="CD52" s="439">
        <f>'1.COBERTURA  DANE'!F52+'1.COBERTURA  DANE'!H52+'1.COBERTURA  DANE'!J52</f>
        <v>3636</v>
      </c>
      <c r="CE52" s="195">
        <f t="shared" si="2"/>
        <v>22</v>
      </c>
      <c r="CF52" s="162">
        <f t="shared" si="3"/>
        <v>0.60874377421140002</v>
      </c>
      <c r="CG52" s="195">
        <f t="shared" si="4"/>
        <v>210</v>
      </c>
      <c r="CH52" s="162">
        <f t="shared" si="5"/>
        <v>6.1295971978984243</v>
      </c>
      <c r="CQ52" s="13" t="e">
        <f>UPPER((TEXT('1.COBERTURA  DANE'!#REF!,"mmmm yy")))</f>
        <v>#REF!</v>
      </c>
      <c r="CX52" s="13">
        <v>501</v>
      </c>
      <c r="CY52" s="13">
        <v>194</v>
      </c>
      <c r="DA52" s="260">
        <v>266</v>
      </c>
      <c r="DB52" s="13" t="s">
        <v>41</v>
      </c>
      <c r="DC52" s="13">
        <v>133786</v>
      </c>
      <c r="DD52" s="13">
        <v>132602</v>
      </c>
      <c r="DE52" s="13">
        <v>132164</v>
      </c>
      <c r="DF52" s="13">
        <v>131115</v>
      </c>
    </row>
    <row r="53" spans="1:110" ht="15" outlineLevel="2">
      <c r="A53" s="67">
        <v>306</v>
      </c>
      <c r="B53" s="21" t="s">
        <v>134</v>
      </c>
      <c r="C53" s="40" t="s">
        <v>81</v>
      </c>
      <c r="D53" s="40">
        <v>487</v>
      </c>
      <c r="E53" s="40">
        <v>481</v>
      </c>
      <c r="F53" s="40">
        <v>492</v>
      </c>
      <c r="G53" s="40">
        <v>481</v>
      </c>
      <c r="H53" s="40">
        <v>480</v>
      </c>
      <c r="I53" s="1">
        <v>487</v>
      </c>
      <c r="J53" s="261">
        <v>531</v>
      </c>
      <c r="K53" s="234">
        <v>470</v>
      </c>
      <c r="L53" s="31">
        <v>421</v>
      </c>
      <c r="M53" s="31">
        <v>444</v>
      </c>
      <c r="N53" s="31">
        <v>410</v>
      </c>
      <c r="O53" s="31">
        <v>380</v>
      </c>
      <c r="P53" s="31">
        <v>428</v>
      </c>
      <c r="Q53" s="31">
        <v>417</v>
      </c>
      <c r="R53" s="31">
        <v>381</v>
      </c>
      <c r="S53" s="31">
        <v>437</v>
      </c>
      <c r="T53" s="31">
        <v>484</v>
      </c>
      <c r="U53" s="31">
        <v>541</v>
      </c>
      <c r="V53" s="90">
        <v>617</v>
      </c>
      <c r="W53" s="70">
        <v>512</v>
      </c>
      <c r="X53" s="31">
        <v>513</v>
      </c>
      <c r="Y53" s="31">
        <v>570</v>
      </c>
      <c r="Z53" s="31">
        <v>521</v>
      </c>
      <c r="AA53" s="31">
        <v>491</v>
      </c>
      <c r="AB53" s="31">
        <v>446</v>
      </c>
      <c r="AC53" s="31">
        <v>476</v>
      </c>
      <c r="AD53" s="31">
        <v>497</v>
      </c>
      <c r="AE53" s="31">
        <v>502</v>
      </c>
      <c r="AF53" s="31">
        <v>540</v>
      </c>
      <c r="AG53" s="31">
        <v>615</v>
      </c>
      <c r="AH53" s="90">
        <v>605</v>
      </c>
      <c r="AI53" s="70">
        <v>582</v>
      </c>
      <c r="AJ53" s="31">
        <v>584</v>
      </c>
      <c r="AK53" s="31">
        <v>604</v>
      </c>
      <c r="AL53" s="31">
        <v>624</v>
      </c>
      <c r="AM53" s="31">
        <v>619</v>
      </c>
      <c r="AN53" s="31">
        <v>617</v>
      </c>
      <c r="AO53" s="31">
        <v>654</v>
      </c>
      <c r="AP53" s="31">
        <v>672</v>
      </c>
      <c r="AQ53" s="31">
        <v>681</v>
      </c>
      <c r="AR53" s="31">
        <v>700</v>
      </c>
      <c r="AS53" s="31">
        <v>693</v>
      </c>
      <c r="AT53" s="90">
        <v>678</v>
      </c>
      <c r="AU53" s="70">
        <v>646</v>
      </c>
      <c r="AV53" s="234">
        <v>605</v>
      </c>
      <c r="AW53" s="234">
        <v>592</v>
      </c>
      <c r="AX53" s="234">
        <v>572</v>
      </c>
      <c r="AY53" s="234">
        <v>561</v>
      </c>
      <c r="AZ53" s="234">
        <v>562</v>
      </c>
      <c r="BA53" s="234">
        <v>550</v>
      </c>
      <c r="BB53" s="234">
        <v>563</v>
      </c>
      <c r="BC53" s="234">
        <v>609</v>
      </c>
      <c r="BD53" s="234">
        <v>625</v>
      </c>
      <c r="BE53" s="234">
        <v>614</v>
      </c>
      <c r="BF53" s="31">
        <v>666</v>
      </c>
      <c r="BG53" s="70">
        <v>788</v>
      </c>
      <c r="BH53" s="234">
        <v>710</v>
      </c>
      <c r="BI53" s="234">
        <v>710</v>
      </c>
      <c r="BJ53" s="234">
        <v>709</v>
      </c>
      <c r="BK53" s="234">
        <v>711</v>
      </c>
      <c r="BL53" s="234">
        <v>755</v>
      </c>
      <c r="BM53" s="234">
        <v>767</v>
      </c>
      <c r="BN53" s="234">
        <v>780</v>
      </c>
      <c r="BO53" s="234">
        <v>758</v>
      </c>
      <c r="BP53" s="234">
        <v>771</v>
      </c>
      <c r="BQ53" s="234">
        <v>766</v>
      </c>
      <c r="BR53" s="439">
        <v>764</v>
      </c>
      <c r="BS53" s="439">
        <v>741</v>
      </c>
      <c r="BT53" s="439">
        <v>741</v>
      </c>
      <c r="BU53" s="439">
        <v>773</v>
      </c>
      <c r="BV53" s="439">
        <v>741</v>
      </c>
      <c r="BW53" s="439">
        <v>757</v>
      </c>
      <c r="BX53" s="439">
        <v>776</v>
      </c>
      <c r="BY53" s="439">
        <v>758</v>
      </c>
      <c r="BZ53" s="439">
        <v>774</v>
      </c>
      <c r="CA53" s="439">
        <v>797</v>
      </c>
      <c r="CB53" s="439">
        <v>784</v>
      </c>
      <c r="CC53" s="439">
        <v>806</v>
      </c>
      <c r="CD53" s="439">
        <f>'1.COBERTURA  DANE'!F53+'1.COBERTURA  DANE'!H53+'1.COBERTURA  DANE'!J53</f>
        <v>828</v>
      </c>
      <c r="CE53" s="195">
        <f t="shared" si="2"/>
        <v>22</v>
      </c>
      <c r="CF53" s="162">
        <f t="shared" si="3"/>
        <v>2.7295285359801489</v>
      </c>
      <c r="CG53" s="195">
        <f t="shared" si="4"/>
        <v>64</v>
      </c>
      <c r="CH53" s="162">
        <f t="shared" si="5"/>
        <v>8.3769633507853403</v>
      </c>
      <c r="CX53" s="13">
        <v>543</v>
      </c>
      <c r="CY53" s="13">
        <v>436</v>
      </c>
      <c r="DA53" s="260">
        <v>282</v>
      </c>
      <c r="DB53" s="13" t="s">
        <v>80</v>
      </c>
      <c r="DC53" s="13">
        <v>7304</v>
      </c>
      <c r="DD53" s="13">
        <v>7337</v>
      </c>
      <c r="DE53" s="13">
        <v>7234</v>
      </c>
      <c r="DF53" s="13">
        <v>7180</v>
      </c>
    </row>
    <row r="54" spans="1:110" ht="15" outlineLevel="2">
      <c r="A54" s="67">
        <v>347</v>
      </c>
      <c r="B54" s="21" t="s">
        <v>134</v>
      </c>
      <c r="C54" s="40" t="s">
        <v>83</v>
      </c>
      <c r="D54" s="40">
        <v>861</v>
      </c>
      <c r="E54" s="40">
        <v>886</v>
      </c>
      <c r="F54" s="40">
        <v>915</v>
      </c>
      <c r="G54" s="40">
        <v>940</v>
      </c>
      <c r="H54" s="40">
        <v>926</v>
      </c>
      <c r="I54" s="1">
        <v>922</v>
      </c>
      <c r="J54" s="261">
        <v>926</v>
      </c>
      <c r="K54" s="234">
        <v>887</v>
      </c>
      <c r="L54" s="31">
        <v>859</v>
      </c>
      <c r="M54" s="31">
        <v>909</v>
      </c>
      <c r="N54" s="31">
        <v>872</v>
      </c>
      <c r="O54" s="31">
        <v>920</v>
      </c>
      <c r="P54" s="31">
        <v>936</v>
      </c>
      <c r="Q54" s="31">
        <v>895</v>
      </c>
      <c r="R54" s="31">
        <v>887</v>
      </c>
      <c r="S54" s="31">
        <v>873</v>
      </c>
      <c r="T54" s="31">
        <v>852</v>
      </c>
      <c r="U54" s="31">
        <v>841</v>
      </c>
      <c r="V54" s="90">
        <v>911</v>
      </c>
      <c r="W54" s="70">
        <v>862</v>
      </c>
      <c r="X54" s="31">
        <v>863</v>
      </c>
      <c r="Y54" s="31">
        <v>927</v>
      </c>
      <c r="Z54" s="31">
        <v>907</v>
      </c>
      <c r="AA54" s="31">
        <v>861</v>
      </c>
      <c r="AB54" s="31">
        <v>874</v>
      </c>
      <c r="AC54" s="31">
        <v>843</v>
      </c>
      <c r="AD54" s="31">
        <v>840</v>
      </c>
      <c r="AE54" s="31">
        <v>828</v>
      </c>
      <c r="AF54" s="31">
        <v>871</v>
      </c>
      <c r="AG54" s="31">
        <v>933</v>
      </c>
      <c r="AH54" s="90">
        <v>876</v>
      </c>
      <c r="AI54" s="70">
        <v>856</v>
      </c>
      <c r="AJ54" s="31">
        <v>867</v>
      </c>
      <c r="AK54" s="31">
        <v>852</v>
      </c>
      <c r="AL54" s="31">
        <v>878</v>
      </c>
      <c r="AM54" s="31">
        <v>890</v>
      </c>
      <c r="AN54" s="31">
        <v>920</v>
      </c>
      <c r="AO54" s="31">
        <v>908</v>
      </c>
      <c r="AP54" s="31">
        <v>931</v>
      </c>
      <c r="AQ54" s="31">
        <v>944</v>
      </c>
      <c r="AR54" s="31">
        <v>1013</v>
      </c>
      <c r="AS54" s="31">
        <v>971</v>
      </c>
      <c r="AT54" s="90">
        <v>952</v>
      </c>
      <c r="AU54" s="70">
        <v>913</v>
      </c>
      <c r="AV54" s="234">
        <v>898</v>
      </c>
      <c r="AW54" s="234">
        <v>899</v>
      </c>
      <c r="AX54" s="234">
        <v>923</v>
      </c>
      <c r="AY54" s="234">
        <v>915</v>
      </c>
      <c r="AZ54" s="234">
        <v>954</v>
      </c>
      <c r="BA54" s="234">
        <v>1017</v>
      </c>
      <c r="BB54" s="234">
        <v>1011</v>
      </c>
      <c r="BC54" s="234">
        <v>1031</v>
      </c>
      <c r="BD54" s="234">
        <v>1027</v>
      </c>
      <c r="BE54" s="234">
        <v>939</v>
      </c>
      <c r="BF54" s="31">
        <v>936</v>
      </c>
      <c r="BG54" s="70">
        <v>896</v>
      </c>
      <c r="BH54" s="234">
        <v>852</v>
      </c>
      <c r="BI54" s="234">
        <v>872</v>
      </c>
      <c r="BJ54" s="234">
        <v>923</v>
      </c>
      <c r="BK54" s="234">
        <v>962</v>
      </c>
      <c r="BL54" s="234">
        <v>988</v>
      </c>
      <c r="BM54" s="234">
        <v>1003</v>
      </c>
      <c r="BN54" s="234">
        <v>1007</v>
      </c>
      <c r="BO54" s="234">
        <v>1001</v>
      </c>
      <c r="BP54" s="234">
        <v>984</v>
      </c>
      <c r="BQ54" s="234">
        <v>983</v>
      </c>
      <c r="BR54" s="439">
        <v>953</v>
      </c>
      <c r="BS54" s="439">
        <v>907</v>
      </c>
      <c r="BT54" s="439">
        <v>876</v>
      </c>
      <c r="BU54" s="439">
        <v>876</v>
      </c>
      <c r="BV54" s="439">
        <v>840</v>
      </c>
      <c r="BW54" s="439">
        <v>838</v>
      </c>
      <c r="BX54" s="439">
        <v>855</v>
      </c>
      <c r="BY54" s="439">
        <v>859</v>
      </c>
      <c r="BZ54" s="439">
        <v>843</v>
      </c>
      <c r="CA54" s="439">
        <v>916</v>
      </c>
      <c r="CB54" s="439">
        <v>913</v>
      </c>
      <c r="CC54" s="439">
        <v>900</v>
      </c>
      <c r="CD54" s="439">
        <f>'1.COBERTURA  DANE'!F54+'1.COBERTURA  DANE'!H54+'1.COBERTURA  DANE'!J54</f>
        <v>922</v>
      </c>
      <c r="CE54" s="195">
        <f t="shared" si="2"/>
        <v>22</v>
      </c>
      <c r="CF54" s="162">
        <f t="shared" si="3"/>
        <v>2.4444444444444446</v>
      </c>
      <c r="CG54" s="195">
        <f t="shared" si="4"/>
        <v>-31</v>
      </c>
      <c r="CH54" s="162">
        <f t="shared" si="5"/>
        <v>-3.2528856243441764</v>
      </c>
      <c r="CX54" s="13">
        <v>628</v>
      </c>
      <c r="CY54" s="13">
        <v>814</v>
      </c>
      <c r="DA54" s="260">
        <v>284</v>
      </c>
      <c r="DB54" s="13" t="s">
        <v>42</v>
      </c>
      <c r="DC54" s="13">
        <v>2786</v>
      </c>
      <c r="DD54" s="13">
        <v>2699</v>
      </c>
      <c r="DE54" s="13">
        <v>2583</v>
      </c>
      <c r="DF54" s="13">
        <v>2540</v>
      </c>
    </row>
    <row r="55" spans="1:110" ht="15" outlineLevel="2">
      <c r="A55" s="67">
        <v>411</v>
      </c>
      <c r="B55" s="21" t="s">
        <v>134</v>
      </c>
      <c r="C55" s="40" t="s">
        <v>48</v>
      </c>
      <c r="D55" s="40">
        <v>1058</v>
      </c>
      <c r="E55" s="40">
        <v>1066</v>
      </c>
      <c r="F55" s="40">
        <v>1076</v>
      </c>
      <c r="G55" s="40">
        <v>1107</v>
      </c>
      <c r="H55" s="40">
        <v>1126</v>
      </c>
      <c r="I55" s="1">
        <v>1107</v>
      </c>
      <c r="J55" s="261">
        <v>1137</v>
      </c>
      <c r="K55" s="234">
        <v>1071</v>
      </c>
      <c r="L55" s="31">
        <v>1029</v>
      </c>
      <c r="M55" s="31">
        <v>990</v>
      </c>
      <c r="N55" s="31">
        <v>1003</v>
      </c>
      <c r="O55" s="31">
        <v>1013</v>
      </c>
      <c r="P55" s="31">
        <v>1069</v>
      </c>
      <c r="Q55" s="31">
        <v>1058</v>
      </c>
      <c r="R55" s="31">
        <v>1027</v>
      </c>
      <c r="S55" s="31">
        <v>1023</v>
      </c>
      <c r="T55" s="31">
        <v>1073</v>
      </c>
      <c r="U55" s="31">
        <v>1114</v>
      </c>
      <c r="V55" s="90">
        <v>1265</v>
      </c>
      <c r="W55" s="70">
        <v>1097</v>
      </c>
      <c r="X55" s="31">
        <v>1049</v>
      </c>
      <c r="Y55" s="31">
        <v>1163</v>
      </c>
      <c r="Z55" s="31">
        <v>1197</v>
      </c>
      <c r="AA55" s="31">
        <v>1093</v>
      </c>
      <c r="AB55" s="31">
        <v>1091</v>
      </c>
      <c r="AC55" s="31">
        <v>1126</v>
      </c>
      <c r="AD55" s="31">
        <v>1112</v>
      </c>
      <c r="AE55" s="31">
        <v>1082</v>
      </c>
      <c r="AF55" s="31">
        <v>1116</v>
      </c>
      <c r="AG55" s="31">
        <v>1290</v>
      </c>
      <c r="AH55" s="90">
        <v>1297</v>
      </c>
      <c r="AI55" s="70">
        <v>1300</v>
      </c>
      <c r="AJ55" s="31">
        <v>1333</v>
      </c>
      <c r="AK55" s="31">
        <v>1297</v>
      </c>
      <c r="AL55" s="31">
        <v>1314</v>
      </c>
      <c r="AM55" s="31">
        <v>1365</v>
      </c>
      <c r="AN55" s="31">
        <v>1439</v>
      </c>
      <c r="AO55" s="31">
        <v>1404</v>
      </c>
      <c r="AP55" s="31">
        <v>1453</v>
      </c>
      <c r="AQ55" s="31">
        <v>1484</v>
      </c>
      <c r="AR55" s="31">
        <v>1503</v>
      </c>
      <c r="AS55" s="31">
        <v>1476</v>
      </c>
      <c r="AT55" s="90">
        <v>1454</v>
      </c>
      <c r="AU55" s="70">
        <v>1430</v>
      </c>
      <c r="AV55" s="234">
        <v>1368</v>
      </c>
      <c r="AW55" s="234">
        <v>1364</v>
      </c>
      <c r="AX55" s="234">
        <v>1354</v>
      </c>
      <c r="AY55" s="234">
        <v>1307</v>
      </c>
      <c r="AZ55" s="234">
        <v>1226</v>
      </c>
      <c r="BA55" s="234">
        <v>1306</v>
      </c>
      <c r="BB55" s="234">
        <v>1515</v>
      </c>
      <c r="BC55" s="234">
        <v>1550</v>
      </c>
      <c r="BD55" s="234">
        <v>1580</v>
      </c>
      <c r="BE55" s="234">
        <v>1508</v>
      </c>
      <c r="BF55" s="31">
        <v>1480</v>
      </c>
      <c r="BG55" s="70">
        <v>1448</v>
      </c>
      <c r="BH55" s="234">
        <v>1341</v>
      </c>
      <c r="BI55" s="234">
        <v>1370</v>
      </c>
      <c r="BJ55" s="234">
        <v>1394</v>
      </c>
      <c r="BK55" s="234">
        <v>1413</v>
      </c>
      <c r="BL55" s="234">
        <v>1449</v>
      </c>
      <c r="BM55" s="234">
        <v>1444</v>
      </c>
      <c r="BN55" s="234">
        <v>1425</v>
      </c>
      <c r="BO55" s="234">
        <v>1430</v>
      </c>
      <c r="BP55" s="234">
        <v>1430</v>
      </c>
      <c r="BQ55" s="234">
        <v>1438</v>
      </c>
      <c r="BR55" s="439">
        <v>1470</v>
      </c>
      <c r="BS55" s="439">
        <v>1478</v>
      </c>
      <c r="BT55" s="439">
        <v>1455</v>
      </c>
      <c r="BU55" s="439">
        <v>1428</v>
      </c>
      <c r="BV55" s="439">
        <v>1403</v>
      </c>
      <c r="BW55" s="439">
        <v>1402</v>
      </c>
      <c r="BX55" s="439">
        <v>1389</v>
      </c>
      <c r="BY55" s="439">
        <v>1407</v>
      </c>
      <c r="BZ55" s="439">
        <v>1395</v>
      </c>
      <c r="CA55" s="439">
        <v>1462</v>
      </c>
      <c r="CB55" s="439">
        <v>1455</v>
      </c>
      <c r="CC55" s="439">
        <v>1439</v>
      </c>
      <c r="CD55" s="439">
        <f>'1.COBERTURA  DANE'!F55+'1.COBERTURA  DANE'!H55+'1.COBERTURA  DANE'!J55</f>
        <v>1459</v>
      </c>
      <c r="CE55" s="195">
        <f t="shared" si="2"/>
        <v>20</v>
      </c>
      <c r="CF55" s="162">
        <f t="shared" si="3"/>
        <v>1.389854065323141</v>
      </c>
      <c r="CG55" s="195">
        <f t="shared" si="4"/>
        <v>-11</v>
      </c>
      <c r="CH55" s="162">
        <f t="shared" si="5"/>
        <v>-0.7482993197278911</v>
      </c>
      <c r="CX55" s="13">
        <v>656</v>
      </c>
      <c r="CY55" s="13">
        <v>3980</v>
      </c>
      <c r="DA55" s="260">
        <v>306</v>
      </c>
      <c r="DB55" s="13" t="s">
        <v>81</v>
      </c>
      <c r="DC55" s="13">
        <v>480</v>
      </c>
      <c r="DD55" s="13">
        <v>481</v>
      </c>
      <c r="DE55" s="13">
        <v>492</v>
      </c>
      <c r="DF55" s="13">
        <v>487</v>
      </c>
    </row>
    <row r="56" spans="1:110" ht="15" outlineLevel="2">
      <c r="A56" s="67">
        <v>501</v>
      </c>
      <c r="B56" s="21" t="s">
        <v>134</v>
      </c>
      <c r="C56" s="40" t="s">
        <v>51</v>
      </c>
      <c r="D56" s="40">
        <v>189</v>
      </c>
      <c r="E56" s="40">
        <v>163</v>
      </c>
      <c r="F56" s="40">
        <v>165</v>
      </c>
      <c r="G56" s="40">
        <v>172</v>
      </c>
      <c r="H56" s="40">
        <v>179</v>
      </c>
      <c r="I56" s="1">
        <v>179</v>
      </c>
      <c r="J56" s="261">
        <v>194</v>
      </c>
      <c r="K56" s="234">
        <v>180</v>
      </c>
      <c r="L56" s="31">
        <v>168</v>
      </c>
      <c r="M56" s="31">
        <v>148</v>
      </c>
      <c r="N56" s="31">
        <v>137</v>
      </c>
      <c r="O56" s="31">
        <v>153</v>
      </c>
      <c r="P56" s="31">
        <v>156</v>
      </c>
      <c r="Q56" s="31">
        <v>141</v>
      </c>
      <c r="R56" s="31">
        <v>127</v>
      </c>
      <c r="S56" s="31">
        <v>131</v>
      </c>
      <c r="T56" s="31">
        <v>140</v>
      </c>
      <c r="U56" s="31">
        <v>152</v>
      </c>
      <c r="V56" s="90">
        <v>195</v>
      </c>
      <c r="W56" s="70">
        <v>142</v>
      </c>
      <c r="X56" s="31">
        <v>147</v>
      </c>
      <c r="Y56" s="31">
        <v>186</v>
      </c>
      <c r="Z56" s="31">
        <v>222</v>
      </c>
      <c r="AA56" s="31">
        <v>195</v>
      </c>
      <c r="AB56" s="31">
        <v>182</v>
      </c>
      <c r="AC56" s="31">
        <v>188</v>
      </c>
      <c r="AD56" s="31">
        <v>192</v>
      </c>
      <c r="AE56" s="31">
        <v>192</v>
      </c>
      <c r="AF56" s="31">
        <v>200</v>
      </c>
      <c r="AG56" s="31">
        <v>243</v>
      </c>
      <c r="AH56" s="90">
        <v>231</v>
      </c>
      <c r="AI56" s="70">
        <v>240</v>
      </c>
      <c r="AJ56" s="31">
        <v>255</v>
      </c>
      <c r="AK56" s="31">
        <v>242</v>
      </c>
      <c r="AL56" s="31">
        <v>260</v>
      </c>
      <c r="AM56" s="31">
        <v>244</v>
      </c>
      <c r="AN56" s="31">
        <v>265</v>
      </c>
      <c r="AO56" s="31">
        <v>257</v>
      </c>
      <c r="AP56" s="31">
        <v>274</v>
      </c>
      <c r="AQ56" s="31">
        <v>279</v>
      </c>
      <c r="AR56" s="31">
        <v>346</v>
      </c>
      <c r="AS56" s="31">
        <v>332</v>
      </c>
      <c r="AT56" s="90">
        <v>316</v>
      </c>
      <c r="AU56" s="70">
        <v>317</v>
      </c>
      <c r="AV56" s="234">
        <v>291</v>
      </c>
      <c r="AW56" s="234">
        <v>284</v>
      </c>
      <c r="AX56" s="234">
        <v>263</v>
      </c>
      <c r="AY56" s="234">
        <v>231</v>
      </c>
      <c r="AZ56" s="234">
        <v>223</v>
      </c>
      <c r="BA56" s="234">
        <v>235</v>
      </c>
      <c r="BB56" s="234">
        <v>251</v>
      </c>
      <c r="BC56" s="234">
        <v>248</v>
      </c>
      <c r="BD56" s="234">
        <v>240</v>
      </c>
      <c r="BE56" s="234">
        <v>219</v>
      </c>
      <c r="BF56" s="31">
        <v>134</v>
      </c>
      <c r="BG56" s="70">
        <v>258</v>
      </c>
      <c r="BH56" s="234">
        <v>249</v>
      </c>
      <c r="BI56" s="234">
        <v>266</v>
      </c>
      <c r="BJ56" s="234">
        <v>278</v>
      </c>
      <c r="BK56" s="234">
        <v>282</v>
      </c>
      <c r="BL56" s="234">
        <v>292</v>
      </c>
      <c r="BM56" s="234">
        <v>301</v>
      </c>
      <c r="BN56" s="234">
        <v>291</v>
      </c>
      <c r="BO56" s="234">
        <v>282</v>
      </c>
      <c r="BP56" s="234">
        <v>324</v>
      </c>
      <c r="BQ56" s="234">
        <v>323</v>
      </c>
      <c r="BR56" s="439">
        <v>303</v>
      </c>
      <c r="BS56" s="439">
        <v>263</v>
      </c>
      <c r="BT56" s="439">
        <v>247</v>
      </c>
      <c r="BU56" s="439">
        <v>241</v>
      </c>
      <c r="BV56" s="439">
        <v>218</v>
      </c>
      <c r="BW56" s="439">
        <v>229</v>
      </c>
      <c r="BX56" s="439">
        <v>234</v>
      </c>
      <c r="BY56" s="439">
        <v>238</v>
      </c>
      <c r="BZ56" s="439">
        <v>254</v>
      </c>
      <c r="CA56" s="439">
        <v>263</v>
      </c>
      <c r="CB56" s="439">
        <v>264</v>
      </c>
      <c r="CC56" s="439">
        <v>254</v>
      </c>
      <c r="CD56" s="439">
        <f>'1.COBERTURA  DANE'!F56+'1.COBERTURA  DANE'!H56+'1.COBERTURA  DANE'!J56</f>
        <v>254</v>
      </c>
      <c r="CE56" s="195">
        <f t="shared" si="2"/>
        <v>0</v>
      </c>
      <c r="CF56" s="162">
        <f t="shared" si="3"/>
        <v>0</v>
      </c>
      <c r="CG56" s="195">
        <f t="shared" si="4"/>
        <v>-49</v>
      </c>
      <c r="CH56" s="162">
        <f t="shared" si="5"/>
        <v>-16.171617161716171</v>
      </c>
      <c r="CX56" s="13">
        <v>761</v>
      </c>
      <c r="CY56" s="13">
        <v>2721</v>
      </c>
      <c r="DA56" s="260">
        <v>308</v>
      </c>
      <c r="DB56" s="13" t="s">
        <v>43</v>
      </c>
      <c r="DC56" s="13">
        <v>28464</v>
      </c>
      <c r="DD56" s="13">
        <v>28339</v>
      </c>
      <c r="DE56" s="13">
        <v>28291</v>
      </c>
      <c r="DF56" s="13">
        <v>28147</v>
      </c>
    </row>
    <row r="57" spans="1:110" ht="15" outlineLevel="2">
      <c r="A57" s="67">
        <v>543</v>
      </c>
      <c r="B57" s="21" t="s">
        <v>134</v>
      </c>
      <c r="C57" s="40" t="s">
        <v>89</v>
      </c>
      <c r="D57" s="40">
        <v>448</v>
      </c>
      <c r="E57" s="40">
        <v>419</v>
      </c>
      <c r="F57" s="40">
        <v>421</v>
      </c>
      <c r="G57" s="40">
        <v>438</v>
      </c>
      <c r="H57" s="40">
        <v>433</v>
      </c>
      <c r="I57" s="1">
        <v>400</v>
      </c>
      <c r="J57" s="261">
        <v>436</v>
      </c>
      <c r="K57" s="234">
        <v>410</v>
      </c>
      <c r="L57" s="31">
        <v>384</v>
      </c>
      <c r="M57" s="31">
        <v>416</v>
      </c>
      <c r="N57" s="31">
        <v>444</v>
      </c>
      <c r="O57" s="31">
        <v>447</v>
      </c>
      <c r="P57" s="31">
        <v>463</v>
      </c>
      <c r="Q57" s="31">
        <v>476</v>
      </c>
      <c r="R57" s="31">
        <v>503</v>
      </c>
      <c r="S57" s="31">
        <v>512</v>
      </c>
      <c r="T57" s="31">
        <v>516</v>
      </c>
      <c r="U57" s="31">
        <v>536</v>
      </c>
      <c r="V57" s="90">
        <v>598</v>
      </c>
      <c r="W57" s="70">
        <v>486</v>
      </c>
      <c r="X57" s="31">
        <v>484</v>
      </c>
      <c r="Y57" s="31">
        <v>601</v>
      </c>
      <c r="Z57" s="31">
        <v>571</v>
      </c>
      <c r="AA57" s="31">
        <v>462</v>
      </c>
      <c r="AB57" s="31">
        <v>528</v>
      </c>
      <c r="AC57" s="31">
        <v>529</v>
      </c>
      <c r="AD57" s="31">
        <v>562</v>
      </c>
      <c r="AE57" s="31">
        <v>588</v>
      </c>
      <c r="AF57" s="31">
        <v>596</v>
      </c>
      <c r="AG57" s="31">
        <v>668</v>
      </c>
      <c r="AH57" s="90">
        <v>624</v>
      </c>
      <c r="AI57" s="70">
        <v>563</v>
      </c>
      <c r="AJ57" s="31">
        <v>621</v>
      </c>
      <c r="AK57" s="31">
        <v>675</v>
      </c>
      <c r="AL57" s="31">
        <v>677</v>
      </c>
      <c r="AM57" s="31">
        <v>685</v>
      </c>
      <c r="AN57" s="31">
        <v>686</v>
      </c>
      <c r="AO57" s="31">
        <v>796</v>
      </c>
      <c r="AP57" s="31">
        <v>820</v>
      </c>
      <c r="AQ57" s="31">
        <v>859</v>
      </c>
      <c r="AR57" s="31">
        <v>883</v>
      </c>
      <c r="AS57" s="31">
        <v>835</v>
      </c>
      <c r="AT57" s="90">
        <v>803</v>
      </c>
      <c r="AU57" s="70">
        <v>741</v>
      </c>
      <c r="AV57" s="234">
        <v>717</v>
      </c>
      <c r="AW57" s="234">
        <v>721</v>
      </c>
      <c r="AX57" s="234">
        <v>733</v>
      </c>
      <c r="AY57" s="234">
        <v>739</v>
      </c>
      <c r="AZ57" s="234">
        <v>769</v>
      </c>
      <c r="BA57" s="234">
        <v>805</v>
      </c>
      <c r="BB57" s="234">
        <v>828</v>
      </c>
      <c r="BC57" s="234">
        <v>861</v>
      </c>
      <c r="BD57" s="234">
        <v>883</v>
      </c>
      <c r="BE57" s="234">
        <v>786</v>
      </c>
      <c r="BF57" s="31">
        <v>800</v>
      </c>
      <c r="BG57" s="70">
        <v>793</v>
      </c>
      <c r="BH57" s="234">
        <v>677</v>
      </c>
      <c r="BI57" s="234">
        <v>711</v>
      </c>
      <c r="BJ57" s="234">
        <v>727</v>
      </c>
      <c r="BK57" s="234">
        <v>750</v>
      </c>
      <c r="BL57" s="234">
        <v>840</v>
      </c>
      <c r="BM57" s="234">
        <v>822</v>
      </c>
      <c r="BN57" s="234">
        <v>827</v>
      </c>
      <c r="BO57" s="234">
        <v>821</v>
      </c>
      <c r="BP57" s="234">
        <v>784</v>
      </c>
      <c r="BQ57" s="234">
        <v>788</v>
      </c>
      <c r="BR57" s="439">
        <v>795</v>
      </c>
      <c r="BS57" s="439">
        <v>784</v>
      </c>
      <c r="BT57" s="439">
        <v>778</v>
      </c>
      <c r="BU57" s="439">
        <v>749</v>
      </c>
      <c r="BV57" s="439">
        <v>736</v>
      </c>
      <c r="BW57" s="439">
        <v>760</v>
      </c>
      <c r="BX57" s="439">
        <v>779</v>
      </c>
      <c r="BY57" s="439">
        <v>806</v>
      </c>
      <c r="BZ57" s="439">
        <v>793</v>
      </c>
      <c r="CA57" s="439">
        <v>802</v>
      </c>
      <c r="CB57" s="439">
        <v>792</v>
      </c>
      <c r="CC57" s="439">
        <v>766</v>
      </c>
      <c r="CD57" s="439">
        <f>'1.COBERTURA  DANE'!F57+'1.COBERTURA  DANE'!H57+'1.COBERTURA  DANE'!J57</f>
        <v>784</v>
      </c>
      <c r="CE57" s="195">
        <f t="shared" si="2"/>
        <v>18</v>
      </c>
      <c r="CF57" s="162">
        <f t="shared" si="3"/>
        <v>2.3498694516971277</v>
      </c>
      <c r="CG57" s="195">
        <f t="shared" si="4"/>
        <v>-11</v>
      </c>
      <c r="CH57" s="162">
        <f t="shared" si="5"/>
        <v>-1.3836477987421385</v>
      </c>
      <c r="CX57" s="13">
        <v>842</v>
      </c>
      <c r="CY57" s="13">
        <v>459</v>
      </c>
      <c r="DA57" s="260">
        <v>310</v>
      </c>
      <c r="DB57" s="13" t="s">
        <v>860</v>
      </c>
      <c r="DC57" s="13">
        <v>2575</v>
      </c>
      <c r="DD57" s="13">
        <v>2571</v>
      </c>
      <c r="DE57" s="13">
        <v>2454</v>
      </c>
      <c r="DF57" s="13">
        <v>2385</v>
      </c>
    </row>
    <row r="58" spans="1:110" ht="15" outlineLevel="2">
      <c r="A58" s="67">
        <v>628</v>
      </c>
      <c r="B58" s="21" t="s">
        <v>134</v>
      </c>
      <c r="C58" s="40" t="s">
        <v>53</v>
      </c>
      <c r="D58" s="40">
        <v>794</v>
      </c>
      <c r="E58" s="40">
        <v>777</v>
      </c>
      <c r="F58" s="40">
        <v>760</v>
      </c>
      <c r="G58" s="40">
        <v>811</v>
      </c>
      <c r="H58" s="40">
        <v>774</v>
      </c>
      <c r="I58" s="1">
        <v>747</v>
      </c>
      <c r="J58" s="261">
        <v>814</v>
      </c>
      <c r="K58" s="234">
        <v>751</v>
      </c>
      <c r="L58" s="31">
        <v>700</v>
      </c>
      <c r="M58" s="31">
        <v>731</v>
      </c>
      <c r="N58" s="31">
        <v>757</v>
      </c>
      <c r="O58" s="31">
        <v>727</v>
      </c>
      <c r="P58" s="31">
        <v>762</v>
      </c>
      <c r="Q58" s="31">
        <v>753</v>
      </c>
      <c r="R58" s="31">
        <v>734</v>
      </c>
      <c r="S58" s="31">
        <v>753</v>
      </c>
      <c r="T58" s="31">
        <v>774</v>
      </c>
      <c r="U58" s="31">
        <v>857</v>
      </c>
      <c r="V58" s="90">
        <v>884</v>
      </c>
      <c r="W58" s="70">
        <v>766</v>
      </c>
      <c r="X58" s="31">
        <v>739</v>
      </c>
      <c r="Y58" s="31">
        <v>817</v>
      </c>
      <c r="Z58" s="31">
        <v>820</v>
      </c>
      <c r="AA58" s="31">
        <v>767</v>
      </c>
      <c r="AB58" s="31">
        <v>741</v>
      </c>
      <c r="AC58" s="31">
        <v>803</v>
      </c>
      <c r="AD58" s="31">
        <v>833</v>
      </c>
      <c r="AE58" s="31">
        <v>901</v>
      </c>
      <c r="AF58" s="31">
        <v>905</v>
      </c>
      <c r="AG58" s="31">
        <v>997</v>
      </c>
      <c r="AH58" s="90">
        <v>972</v>
      </c>
      <c r="AI58" s="70">
        <v>906</v>
      </c>
      <c r="AJ58" s="31">
        <v>951</v>
      </c>
      <c r="AK58" s="31">
        <v>979</v>
      </c>
      <c r="AL58" s="31">
        <v>993</v>
      </c>
      <c r="AM58" s="31">
        <v>972</v>
      </c>
      <c r="AN58" s="31">
        <v>894</v>
      </c>
      <c r="AO58" s="31">
        <v>1059</v>
      </c>
      <c r="AP58" s="31">
        <v>1113</v>
      </c>
      <c r="AQ58" s="31">
        <v>1211</v>
      </c>
      <c r="AR58" s="31">
        <v>1190</v>
      </c>
      <c r="AS58" s="31">
        <v>1156</v>
      </c>
      <c r="AT58" s="90">
        <v>1126</v>
      </c>
      <c r="AU58" s="70">
        <v>1104</v>
      </c>
      <c r="AV58" s="234">
        <v>1085</v>
      </c>
      <c r="AW58" s="234">
        <v>1089</v>
      </c>
      <c r="AX58" s="234">
        <v>1024</v>
      </c>
      <c r="AY58" s="234">
        <v>1022</v>
      </c>
      <c r="AZ58" s="234">
        <v>1079</v>
      </c>
      <c r="BA58" s="234">
        <v>1140</v>
      </c>
      <c r="BB58" s="234">
        <v>1154</v>
      </c>
      <c r="BC58" s="234">
        <v>1140</v>
      </c>
      <c r="BD58" s="234">
        <v>1110</v>
      </c>
      <c r="BE58" s="234">
        <v>1034</v>
      </c>
      <c r="BF58" s="31">
        <v>1075</v>
      </c>
      <c r="BG58" s="70">
        <v>1200</v>
      </c>
      <c r="BH58" s="234">
        <v>1167</v>
      </c>
      <c r="BI58" s="234">
        <v>1161</v>
      </c>
      <c r="BJ58" s="234">
        <v>1232</v>
      </c>
      <c r="BK58" s="234">
        <v>1222</v>
      </c>
      <c r="BL58" s="234">
        <v>1298</v>
      </c>
      <c r="BM58" s="234">
        <v>1322</v>
      </c>
      <c r="BN58" s="234">
        <v>1309</v>
      </c>
      <c r="BO58" s="234">
        <v>1411</v>
      </c>
      <c r="BP58" s="234">
        <v>1335</v>
      </c>
      <c r="BQ58" s="234">
        <v>1308</v>
      </c>
      <c r="BR58" s="439">
        <v>1273</v>
      </c>
      <c r="BS58" s="439">
        <v>1227</v>
      </c>
      <c r="BT58" s="439">
        <v>1185</v>
      </c>
      <c r="BU58" s="439">
        <v>1155</v>
      </c>
      <c r="BV58" s="439">
        <v>1099</v>
      </c>
      <c r="BW58" s="439">
        <v>1092</v>
      </c>
      <c r="BX58" s="439">
        <v>1081</v>
      </c>
      <c r="BY58" s="439">
        <v>1077</v>
      </c>
      <c r="BZ58" s="439">
        <v>1091</v>
      </c>
      <c r="CA58" s="439">
        <v>1125</v>
      </c>
      <c r="CB58" s="439">
        <v>1095</v>
      </c>
      <c r="CC58" s="439">
        <v>1051</v>
      </c>
      <c r="CD58" s="439">
        <f>'1.COBERTURA  DANE'!F58+'1.COBERTURA  DANE'!H58+'1.COBERTURA  DANE'!J58</f>
        <v>1037</v>
      </c>
      <c r="CE58" s="195">
        <f t="shared" si="2"/>
        <v>-14</v>
      </c>
      <c r="CF58" s="162">
        <f t="shared" si="3"/>
        <v>-1.3320647002854424</v>
      </c>
      <c r="CG58" s="195">
        <f t="shared" si="4"/>
        <v>-236</v>
      </c>
      <c r="CH58" s="162">
        <f t="shared" si="5"/>
        <v>-18.538884524744699</v>
      </c>
      <c r="CX58" s="13">
        <v>38</v>
      </c>
      <c r="CY58" s="13">
        <v>983</v>
      </c>
      <c r="DA58" s="260">
        <v>313</v>
      </c>
      <c r="DB58" s="13" t="s">
        <v>82</v>
      </c>
      <c r="DC58" s="13">
        <v>1389</v>
      </c>
      <c r="DD58" s="13">
        <v>1343</v>
      </c>
      <c r="DE58" s="13">
        <v>1279</v>
      </c>
      <c r="DF58" s="13">
        <v>1245</v>
      </c>
    </row>
    <row r="59" spans="1:110" ht="15" outlineLevel="2">
      <c r="A59" s="67">
        <v>656</v>
      </c>
      <c r="B59" s="21" t="s">
        <v>134</v>
      </c>
      <c r="C59" s="41" t="s">
        <v>135</v>
      </c>
      <c r="D59" s="40">
        <v>3770</v>
      </c>
      <c r="E59" s="41">
        <v>3823</v>
      </c>
      <c r="F59" s="40">
        <v>3921</v>
      </c>
      <c r="G59" s="40">
        <v>3933</v>
      </c>
      <c r="H59" s="40">
        <v>3920</v>
      </c>
      <c r="I59" s="1">
        <v>3865</v>
      </c>
      <c r="J59" s="261">
        <v>3980</v>
      </c>
      <c r="K59" s="234">
        <v>3840</v>
      </c>
      <c r="L59" s="31">
        <v>3668</v>
      </c>
      <c r="M59" s="31">
        <v>3810</v>
      </c>
      <c r="N59" s="31">
        <v>3827</v>
      </c>
      <c r="O59" s="31">
        <v>3909</v>
      </c>
      <c r="P59" s="31">
        <v>4101</v>
      </c>
      <c r="Q59" s="31">
        <v>4070</v>
      </c>
      <c r="R59" s="31">
        <v>4018</v>
      </c>
      <c r="S59" s="31">
        <v>4031</v>
      </c>
      <c r="T59" s="31">
        <v>4052</v>
      </c>
      <c r="U59" s="31">
        <v>4046</v>
      </c>
      <c r="V59" s="90">
        <v>4317</v>
      </c>
      <c r="W59" s="70">
        <v>3966</v>
      </c>
      <c r="X59" s="31">
        <v>4000</v>
      </c>
      <c r="Y59" s="31">
        <v>4130</v>
      </c>
      <c r="Z59" s="31">
        <v>4113</v>
      </c>
      <c r="AA59" s="31">
        <v>4117</v>
      </c>
      <c r="AB59" s="31">
        <v>4229</v>
      </c>
      <c r="AC59" s="31">
        <v>4231</v>
      </c>
      <c r="AD59" s="31">
        <v>4268</v>
      </c>
      <c r="AE59" s="31">
        <v>4269</v>
      </c>
      <c r="AF59" s="31">
        <v>4264</v>
      </c>
      <c r="AG59" s="31">
        <v>4475</v>
      </c>
      <c r="AH59" s="90">
        <v>4485</v>
      </c>
      <c r="AI59" s="70">
        <v>4503</v>
      </c>
      <c r="AJ59" s="31">
        <v>4458</v>
      </c>
      <c r="AK59" s="31">
        <v>4399</v>
      </c>
      <c r="AL59" s="31">
        <v>4364</v>
      </c>
      <c r="AM59" s="31">
        <v>4409</v>
      </c>
      <c r="AN59" s="31">
        <v>4451</v>
      </c>
      <c r="AO59" s="31">
        <v>4591</v>
      </c>
      <c r="AP59" s="31">
        <v>4729</v>
      </c>
      <c r="AQ59" s="31">
        <v>4790</v>
      </c>
      <c r="AR59" s="31">
        <v>4847</v>
      </c>
      <c r="AS59" s="31">
        <v>4761</v>
      </c>
      <c r="AT59" s="90">
        <v>4660</v>
      </c>
      <c r="AU59" s="70">
        <v>4507</v>
      </c>
      <c r="AV59" s="234">
        <v>4440</v>
      </c>
      <c r="AW59" s="234">
        <v>4519</v>
      </c>
      <c r="AX59" s="234">
        <v>4531</v>
      </c>
      <c r="AY59" s="234">
        <v>4534</v>
      </c>
      <c r="AZ59" s="234">
        <v>4679</v>
      </c>
      <c r="BA59" s="234">
        <v>4821</v>
      </c>
      <c r="BB59" s="234">
        <v>4921</v>
      </c>
      <c r="BC59" s="234">
        <v>5023</v>
      </c>
      <c r="BD59" s="234">
        <v>5027</v>
      </c>
      <c r="BE59" s="234">
        <v>4726</v>
      </c>
      <c r="BF59" s="31">
        <v>4799</v>
      </c>
      <c r="BG59" s="70">
        <v>4754</v>
      </c>
      <c r="BH59" s="234">
        <v>4592</v>
      </c>
      <c r="BI59" s="234">
        <v>4607</v>
      </c>
      <c r="BJ59" s="234">
        <v>4732</v>
      </c>
      <c r="BK59" s="234">
        <v>4811</v>
      </c>
      <c r="BL59" s="234">
        <v>4952</v>
      </c>
      <c r="BM59" s="234">
        <v>5013</v>
      </c>
      <c r="BN59" s="234">
        <v>5027</v>
      </c>
      <c r="BO59" s="234">
        <v>5080</v>
      </c>
      <c r="BP59" s="234">
        <v>5123</v>
      </c>
      <c r="BQ59" s="234">
        <v>5149</v>
      </c>
      <c r="BR59" s="439">
        <v>5154</v>
      </c>
      <c r="BS59" s="439">
        <v>5096</v>
      </c>
      <c r="BT59" s="439">
        <v>5094</v>
      </c>
      <c r="BU59" s="439">
        <v>5150</v>
      </c>
      <c r="BV59" s="439">
        <v>5057</v>
      </c>
      <c r="BW59" s="439">
        <v>5047</v>
      </c>
      <c r="BX59" s="439">
        <v>5103</v>
      </c>
      <c r="BY59" s="439">
        <v>5117</v>
      </c>
      <c r="BZ59" s="439">
        <v>5146</v>
      </c>
      <c r="CA59" s="439">
        <v>5074</v>
      </c>
      <c r="CB59" s="439">
        <v>5044</v>
      </c>
      <c r="CC59" s="439">
        <v>4925</v>
      </c>
      <c r="CD59" s="439">
        <f>'1.COBERTURA  DANE'!F59+'1.COBERTURA  DANE'!H59+'1.COBERTURA  DANE'!J59</f>
        <v>4917</v>
      </c>
      <c r="CE59" s="195">
        <f t="shared" si="2"/>
        <v>-8</v>
      </c>
      <c r="CF59" s="162">
        <f t="shared" si="3"/>
        <v>-0.16243654822335024</v>
      </c>
      <c r="CG59" s="195">
        <f t="shared" si="4"/>
        <v>-237</v>
      </c>
      <c r="CH59" s="162">
        <f t="shared" si="5"/>
        <v>-4.5983701979045399</v>
      </c>
      <c r="CX59" s="13">
        <v>86</v>
      </c>
      <c r="CY59" s="13">
        <v>1051</v>
      </c>
      <c r="DA59" s="260">
        <v>315</v>
      </c>
      <c r="DB59" s="13" t="s">
        <v>44</v>
      </c>
      <c r="DC59" s="13">
        <v>1583</v>
      </c>
      <c r="DD59" s="13">
        <v>1572</v>
      </c>
      <c r="DE59" s="13">
        <v>1567</v>
      </c>
      <c r="DF59" s="13">
        <v>1578</v>
      </c>
    </row>
    <row r="60" spans="1:110" ht="15" outlineLevel="2">
      <c r="A60" s="67">
        <v>761</v>
      </c>
      <c r="B60" s="21" t="s">
        <v>134</v>
      </c>
      <c r="C60" s="40" t="s">
        <v>98</v>
      </c>
      <c r="D60" s="40">
        <v>2669</v>
      </c>
      <c r="E60" s="40">
        <v>2589</v>
      </c>
      <c r="F60" s="40">
        <v>2601</v>
      </c>
      <c r="G60" s="40">
        <v>2643</v>
      </c>
      <c r="H60" s="40">
        <v>2618</v>
      </c>
      <c r="I60" s="1">
        <v>2597</v>
      </c>
      <c r="J60" s="261">
        <v>2721</v>
      </c>
      <c r="K60" s="234">
        <v>2627</v>
      </c>
      <c r="L60" s="31">
        <v>2553</v>
      </c>
      <c r="M60" s="31">
        <v>2557</v>
      </c>
      <c r="N60" s="31">
        <v>2561</v>
      </c>
      <c r="O60" s="31">
        <v>2581</v>
      </c>
      <c r="P60" s="31">
        <v>2680</v>
      </c>
      <c r="Q60" s="31">
        <v>2659</v>
      </c>
      <c r="R60" s="31">
        <v>2566</v>
      </c>
      <c r="S60" s="31">
        <v>2611</v>
      </c>
      <c r="T60" s="31">
        <v>2657</v>
      </c>
      <c r="U60" s="31">
        <v>2679</v>
      </c>
      <c r="V60" s="90">
        <v>3091</v>
      </c>
      <c r="W60" s="70">
        <v>2584</v>
      </c>
      <c r="X60" s="31">
        <v>2570</v>
      </c>
      <c r="Y60" s="31">
        <v>2744</v>
      </c>
      <c r="Z60" s="31">
        <v>2792</v>
      </c>
      <c r="AA60" s="31">
        <v>2662</v>
      </c>
      <c r="AB60" s="31">
        <v>2690</v>
      </c>
      <c r="AC60" s="31">
        <v>2679</v>
      </c>
      <c r="AD60" s="31">
        <v>2719</v>
      </c>
      <c r="AE60" s="31">
        <v>2743</v>
      </c>
      <c r="AF60" s="31">
        <v>2750</v>
      </c>
      <c r="AG60" s="31">
        <v>3100</v>
      </c>
      <c r="AH60" s="90">
        <v>3079</v>
      </c>
      <c r="AI60" s="70">
        <v>3036</v>
      </c>
      <c r="AJ60" s="31">
        <v>3066</v>
      </c>
      <c r="AK60" s="31">
        <v>3029</v>
      </c>
      <c r="AL60" s="31">
        <v>3075</v>
      </c>
      <c r="AM60" s="31">
        <v>3150</v>
      </c>
      <c r="AN60" s="31">
        <v>3192</v>
      </c>
      <c r="AO60" s="31">
        <v>3458</v>
      </c>
      <c r="AP60" s="31">
        <v>3552</v>
      </c>
      <c r="AQ60" s="31">
        <v>3568</v>
      </c>
      <c r="AR60" s="31">
        <v>3560</v>
      </c>
      <c r="AS60" s="31">
        <v>3545</v>
      </c>
      <c r="AT60" s="90">
        <v>3439</v>
      </c>
      <c r="AU60" s="70">
        <v>3281</v>
      </c>
      <c r="AV60" s="234">
        <v>3231</v>
      </c>
      <c r="AW60" s="234">
        <v>3332</v>
      </c>
      <c r="AX60" s="234">
        <v>3379</v>
      </c>
      <c r="AY60" s="234">
        <v>3361</v>
      </c>
      <c r="AZ60" s="234">
        <v>3432</v>
      </c>
      <c r="BA60" s="234">
        <v>3582</v>
      </c>
      <c r="BB60" s="234">
        <v>3652</v>
      </c>
      <c r="BC60" s="234">
        <v>3713</v>
      </c>
      <c r="BD60" s="234">
        <v>3705</v>
      </c>
      <c r="BE60" s="234">
        <v>3536</v>
      </c>
      <c r="BF60" s="31">
        <v>3542</v>
      </c>
      <c r="BG60" s="70">
        <v>3484</v>
      </c>
      <c r="BH60" s="234">
        <v>3370</v>
      </c>
      <c r="BI60" s="234">
        <v>3414</v>
      </c>
      <c r="BJ60" s="234">
        <v>3502</v>
      </c>
      <c r="BK60" s="234">
        <v>3529</v>
      </c>
      <c r="BL60" s="234">
        <v>3625</v>
      </c>
      <c r="BM60" s="234">
        <v>3696</v>
      </c>
      <c r="BN60" s="234">
        <v>3739</v>
      </c>
      <c r="BO60" s="234">
        <v>3749</v>
      </c>
      <c r="BP60" s="234">
        <v>3764</v>
      </c>
      <c r="BQ60" s="234">
        <v>3771</v>
      </c>
      <c r="BR60" s="439">
        <v>3739</v>
      </c>
      <c r="BS60" s="439">
        <v>3676</v>
      </c>
      <c r="BT60" s="439">
        <v>3585</v>
      </c>
      <c r="BU60" s="439">
        <v>3570</v>
      </c>
      <c r="BV60" s="439">
        <v>3465</v>
      </c>
      <c r="BW60" s="439">
        <v>3414</v>
      </c>
      <c r="BX60" s="439">
        <v>3454</v>
      </c>
      <c r="BY60" s="439">
        <v>3511</v>
      </c>
      <c r="BZ60" s="439">
        <v>3504</v>
      </c>
      <c r="CA60" s="439">
        <v>3494</v>
      </c>
      <c r="CB60" s="439">
        <v>3476</v>
      </c>
      <c r="CC60" s="439">
        <v>3358</v>
      </c>
      <c r="CD60" s="439">
        <f>'1.COBERTURA  DANE'!F60+'1.COBERTURA  DANE'!H60+'1.COBERTURA  DANE'!J60</f>
        <v>3412</v>
      </c>
      <c r="CE60" s="195">
        <f t="shared" si="2"/>
        <v>54</v>
      </c>
      <c r="CF60" s="162">
        <f t="shared" si="3"/>
        <v>1.6081000595592614</v>
      </c>
      <c r="CG60" s="195">
        <f t="shared" si="4"/>
        <v>-327</v>
      </c>
      <c r="CH60" s="162">
        <f t="shared" si="5"/>
        <v>-8.7456539181599364</v>
      </c>
      <c r="CX60" s="13">
        <v>107</v>
      </c>
      <c r="CY60" s="13">
        <v>677</v>
      </c>
      <c r="DA60" s="260">
        <v>318</v>
      </c>
      <c r="DB60" s="13" t="s">
        <v>45</v>
      </c>
      <c r="DC60" s="13">
        <v>17355</v>
      </c>
      <c r="DD60" s="13">
        <v>16997</v>
      </c>
      <c r="DE60" s="13">
        <v>16912</v>
      </c>
      <c r="DF60" s="13">
        <v>16786</v>
      </c>
    </row>
    <row r="61" spans="1:110" ht="15" outlineLevel="2">
      <c r="A61" s="67">
        <v>842</v>
      </c>
      <c r="B61" s="21" t="s">
        <v>134</v>
      </c>
      <c r="C61" s="40" t="s">
        <v>101</v>
      </c>
      <c r="D61" s="40">
        <v>475</v>
      </c>
      <c r="E61" s="40">
        <v>438</v>
      </c>
      <c r="F61" s="40">
        <v>439</v>
      </c>
      <c r="G61" s="40">
        <v>437</v>
      </c>
      <c r="H61" s="40">
        <v>450</v>
      </c>
      <c r="I61" s="1">
        <v>430</v>
      </c>
      <c r="J61" s="261">
        <v>459</v>
      </c>
      <c r="K61" s="234">
        <v>423</v>
      </c>
      <c r="L61" s="31">
        <v>400</v>
      </c>
      <c r="M61" s="31">
        <v>420</v>
      </c>
      <c r="N61" s="31">
        <v>436</v>
      </c>
      <c r="O61" s="31">
        <v>444</v>
      </c>
      <c r="P61" s="31">
        <v>412</v>
      </c>
      <c r="Q61" s="31">
        <v>411</v>
      </c>
      <c r="R61" s="31">
        <v>356</v>
      </c>
      <c r="S61" s="31">
        <v>396</v>
      </c>
      <c r="T61" s="31">
        <v>462</v>
      </c>
      <c r="U61" s="31">
        <v>455</v>
      </c>
      <c r="V61" s="90">
        <v>503</v>
      </c>
      <c r="W61" s="70">
        <v>447</v>
      </c>
      <c r="X61" s="31">
        <v>367</v>
      </c>
      <c r="Y61" s="31">
        <v>425</v>
      </c>
      <c r="Z61" s="31">
        <v>442</v>
      </c>
      <c r="AA61" s="31">
        <v>376</v>
      </c>
      <c r="AB61" s="31">
        <v>374</v>
      </c>
      <c r="AC61" s="31">
        <v>379</v>
      </c>
      <c r="AD61" s="31">
        <v>392</v>
      </c>
      <c r="AE61" s="31">
        <v>392</v>
      </c>
      <c r="AF61" s="31">
        <v>387</v>
      </c>
      <c r="AG61" s="31">
        <v>458</v>
      </c>
      <c r="AH61" s="90">
        <v>484</v>
      </c>
      <c r="AI61" s="70">
        <v>460</v>
      </c>
      <c r="AJ61" s="31">
        <v>485</v>
      </c>
      <c r="AK61" s="31">
        <v>524</v>
      </c>
      <c r="AL61" s="31">
        <v>565</v>
      </c>
      <c r="AM61" s="31">
        <v>598</v>
      </c>
      <c r="AN61" s="31">
        <v>636</v>
      </c>
      <c r="AO61" s="31">
        <v>619</v>
      </c>
      <c r="AP61" s="31">
        <v>662</v>
      </c>
      <c r="AQ61" s="31">
        <v>671</v>
      </c>
      <c r="AR61" s="31">
        <v>703</v>
      </c>
      <c r="AS61" s="31">
        <v>616</v>
      </c>
      <c r="AT61" s="90">
        <v>609</v>
      </c>
      <c r="AU61" s="70">
        <v>611</v>
      </c>
      <c r="AV61" s="234">
        <v>573</v>
      </c>
      <c r="AW61" s="234">
        <v>626</v>
      </c>
      <c r="AX61" s="234">
        <v>614</v>
      </c>
      <c r="AY61" s="234">
        <v>616</v>
      </c>
      <c r="AZ61" s="234">
        <v>603</v>
      </c>
      <c r="BA61" s="234">
        <v>619</v>
      </c>
      <c r="BB61" s="234">
        <v>613</v>
      </c>
      <c r="BC61" s="234">
        <v>612</v>
      </c>
      <c r="BD61" s="234">
        <v>604</v>
      </c>
      <c r="BE61" s="234">
        <v>557</v>
      </c>
      <c r="BF61" s="31">
        <v>531</v>
      </c>
      <c r="BG61" s="70">
        <v>547</v>
      </c>
      <c r="BH61" s="234">
        <v>517</v>
      </c>
      <c r="BI61" s="234">
        <v>559</v>
      </c>
      <c r="BJ61" s="234">
        <v>584</v>
      </c>
      <c r="BK61" s="234">
        <v>610</v>
      </c>
      <c r="BL61" s="234">
        <v>701</v>
      </c>
      <c r="BM61" s="234">
        <v>671</v>
      </c>
      <c r="BN61" s="234">
        <v>669</v>
      </c>
      <c r="BO61" s="234">
        <v>659</v>
      </c>
      <c r="BP61" s="234">
        <v>653</v>
      </c>
      <c r="BQ61" s="234">
        <v>636</v>
      </c>
      <c r="BR61" s="439">
        <v>653</v>
      </c>
      <c r="BS61" s="439">
        <v>680</v>
      </c>
      <c r="BT61" s="439">
        <v>682</v>
      </c>
      <c r="BU61" s="439">
        <v>681</v>
      </c>
      <c r="BV61" s="439">
        <v>667</v>
      </c>
      <c r="BW61" s="439">
        <v>674</v>
      </c>
      <c r="BX61" s="439">
        <v>672</v>
      </c>
      <c r="BY61" s="439">
        <v>672</v>
      </c>
      <c r="BZ61" s="439">
        <v>681</v>
      </c>
      <c r="CA61" s="439">
        <v>692</v>
      </c>
      <c r="CB61" s="439">
        <v>702</v>
      </c>
      <c r="CC61" s="439">
        <v>704</v>
      </c>
      <c r="CD61" s="439">
        <f>'1.COBERTURA  DANE'!F61+'1.COBERTURA  DANE'!H61+'1.COBERTURA  DANE'!J61</f>
        <v>708</v>
      </c>
      <c r="CE61" s="195">
        <f t="shared" si="2"/>
        <v>4</v>
      </c>
      <c r="CF61" s="162">
        <f t="shared" si="3"/>
        <v>0.56818181818181823</v>
      </c>
      <c r="CG61" s="195">
        <f t="shared" si="4"/>
        <v>55</v>
      </c>
      <c r="CH61" s="162">
        <f t="shared" si="5"/>
        <v>8.4226646248085757</v>
      </c>
      <c r="CX61" s="13">
        <v>134</v>
      </c>
      <c r="CY61" s="13">
        <v>615</v>
      </c>
      <c r="DA61" s="260">
        <v>321</v>
      </c>
      <c r="DB61" s="13" t="s">
        <v>861</v>
      </c>
      <c r="DC61" s="13">
        <v>2477</v>
      </c>
      <c r="DD61" s="13">
        <v>2444</v>
      </c>
      <c r="DE61" s="13">
        <v>2449</v>
      </c>
      <c r="DF61" s="13">
        <v>2411</v>
      </c>
    </row>
    <row r="62" spans="1:110" ht="15" outlineLevel="1">
      <c r="A62" s="241" t="s">
        <v>132</v>
      </c>
      <c r="B62" s="39"/>
      <c r="C62" s="42"/>
      <c r="D62" s="69">
        <f t="shared" ref="D62:V62" si="10">SUM(D63:D79)</f>
        <v>69703</v>
      </c>
      <c r="E62" s="69">
        <f t="shared" si="10"/>
        <v>69349</v>
      </c>
      <c r="F62" s="69">
        <f t="shared" si="10"/>
        <v>70184</v>
      </c>
      <c r="G62" s="69">
        <f t="shared" si="10"/>
        <v>70927</v>
      </c>
      <c r="H62" s="69">
        <f t="shared" si="10"/>
        <v>71470</v>
      </c>
      <c r="I62" s="69">
        <f t="shared" si="10"/>
        <v>71214</v>
      </c>
      <c r="J62" s="69">
        <f t="shared" si="10"/>
        <v>72471</v>
      </c>
      <c r="K62" s="233">
        <f t="shared" si="10"/>
        <v>70639</v>
      </c>
      <c r="L62" s="69">
        <f t="shared" si="10"/>
        <v>68228</v>
      </c>
      <c r="M62" s="69">
        <f t="shared" si="10"/>
        <v>69413</v>
      </c>
      <c r="N62" s="69">
        <f t="shared" si="10"/>
        <v>70286</v>
      </c>
      <c r="O62" s="69">
        <f>SUM(O63:O79)</f>
        <v>70568</v>
      </c>
      <c r="P62" s="69">
        <f t="shared" si="10"/>
        <v>72739</v>
      </c>
      <c r="Q62" s="69">
        <f t="shared" si="10"/>
        <v>71658</v>
      </c>
      <c r="R62" s="69">
        <f t="shared" si="10"/>
        <v>70782</v>
      </c>
      <c r="S62" s="69">
        <f t="shared" si="10"/>
        <v>71121</v>
      </c>
      <c r="T62" s="69">
        <f t="shared" si="10"/>
        <v>71260</v>
      </c>
      <c r="U62" s="69">
        <f t="shared" si="10"/>
        <v>71525</v>
      </c>
      <c r="V62" s="89">
        <f t="shared" si="10"/>
        <v>74190</v>
      </c>
      <c r="W62" s="68">
        <f>SUM(W63:W79)</f>
        <v>68168</v>
      </c>
      <c r="X62" s="69">
        <f>SUM(X63:X79)</f>
        <v>68814</v>
      </c>
      <c r="Y62" s="69">
        <f>SUM(Y63:Y79)</f>
        <v>71815</v>
      </c>
      <c r="Z62" s="69">
        <f>SUM(Z63:Z79)</f>
        <v>72449</v>
      </c>
      <c r="AA62" s="69">
        <f>SUM(AA63:AA79)</f>
        <v>74269</v>
      </c>
      <c r="AB62" s="69">
        <v>75645</v>
      </c>
      <c r="AC62" s="69">
        <v>75324</v>
      </c>
      <c r="AD62" s="69">
        <v>75675</v>
      </c>
      <c r="AE62" s="69">
        <v>75058</v>
      </c>
      <c r="AF62" s="69">
        <v>75619</v>
      </c>
      <c r="AG62" s="69">
        <v>76008</v>
      </c>
      <c r="AH62" s="89">
        <v>75733</v>
      </c>
      <c r="AI62" s="68">
        <v>73913</v>
      </c>
      <c r="AJ62" s="69">
        <v>74070</v>
      </c>
      <c r="AK62" s="69">
        <v>74625</v>
      </c>
      <c r="AL62" s="69">
        <v>74888</v>
      </c>
      <c r="AM62" s="69">
        <v>75466</v>
      </c>
      <c r="AN62" s="69">
        <v>76754</v>
      </c>
      <c r="AO62" s="69">
        <v>77895</v>
      </c>
      <c r="AP62" s="69">
        <v>80298</v>
      </c>
      <c r="AQ62" s="69">
        <v>80931</v>
      </c>
      <c r="AR62" s="69">
        <v>82055</v>
      </c>
      <c r="AS62" s="69">
        <v>81365</v>
      </c>
      <c r="AT62" s="89">
        <v>79854</v>
      </c>
      <c r="AU62" s="68">
        <v>77666</v>
      </c>
      <c r="AV62" s="233">
        <v>76573</v>
      </c>
      <c r="AW62" s="233">
        <v>76985</v>
      </c>
      <c r="AX62" s="233">
        <v>77547</v>
      </c>
      <c r="AY62" s="233">
        <v>77632</v>
      </c>
      <c r="AZ62" s="233">
        <v>78555</v>
      </c>
      <c r="BA62" s="233">
        <v>81571</v>
      </c>
      <c r="BB62" s="233">
        <v>82579</v>
      </c>
      <c r="BC62" s="233">
        <v>83780</v>
      </c>
      <c r="BD62" s="233">
        <v>83976</v>
      </c>
      <c r="BE62" s="233">
        <v>82172</v>
      </c>
      <c r="BF62" s="69">
        <v>82181</v>
      </c>
      <c r="BG62" s="68">
        <v>81201</v>
      </c>
      <c r="BH62" s="233">
        <v>79729</v>
      </c>
      <c r="BI62" s="233">
        <v>80679</v>
      </c>
      <c r="BJ62" s="233">
        <v>82377</v>
      </c>
      <c r="BK62" s="233">
        <v>82783</v>
      </c>
      <c r="BL62" s="233">
        <v>84956</v>
      </c>
      <c r="BM62" s="233">
        <v>85439</v>
      </c>
      <c r="BN62" s="233">
        <v>85692</v>
      </c>
      <c r="BO62" s="233">
        <v>86336</v>
      </c>
      <c r="BP62" s="233">
        <v>87542</v>
      </c>
      <c r="BQ62" s="233">
        <v>88019</v>
      </c>
      <c r="BR62" s="438">
        <v>88732</v>
      </c>
      <c r="BS62" s="438">
        <v>88422</v>
      </c>
      <c r="BT62" s="438">
        <v>88396</v>
      </c>
      <c r="BU62" s="438">
        <v>90627</v>
      </c>
      <c r="BV62" s="438">
        <v>90585</v>
      </c>
      <c r="BW62" s="438">
        <v>89986</v>
      </c>
      <c r="BX62" s="438">
        <v>86361</v>
      </c>
      <c r="BY62" s="438">
        <v>86377</v>
      </c>
      <c r="BZ62" s="438">
        <v>86933</v>
      </c>
      <c r="CA62" s="438">
        <v>88096</v>
      </c>
      <c r="CB62" s="438">
        <v>87752</v>
      </c>
      <c r="CC62" s="438">
        <v>87002</v>
      </c>
      <c r="CD62" s="438">
        <f>'1.COBERTURA  DANE'!F62+'1.COBERTURA  DANE'!H62+'1.COBERTURA  DANE'!J62</f>
        <v>87411</v>
      </c>
      <c r="CE62" s="195">
        <f t="shared" si="2"/>
        <v>409</v>
      </c>
      <c r="CF62" s="162">
        <f t="shared" si="3"/>
        <v>0.47010413553711411</v>
      </c>
      <c r="CG62" s="195">
        <f t="shared" si="4"/>
        <v>-1321</v>
      </c>
      <c r="CH62" s="162">
        <f t="shared" si="5"/>
        <v>-1.4887526484244691</v>
      </c>
      <c r="CX62" s="13">
        <v>150</v>
      </c>
      <c r="CY62" s="13">
        <v>1535</v>
      </c>
      <c r="DA62" s="260">
        <v>347</v>
      </c>
      <c r="DB62" s="13" t="s">
        <v>83</v>
      </c>
      <c r="DC62" s="13">
        <v>926</v>
      </c>
      <c r="DD62" s="13">
        <v>940</v>
      </c>
      <c r="DE62" s="13">
        <v>915</v>
      </c>
      <c r="DF62" s="13">
        <v>861</v>
      </c>
    </row>
    <row r="63" spans="1:110" ht="15" outlineLevel="2">
      <c r="A63" s="67">
        <v>38</v>
      </c>
      <c r="B63" s="21" t="s">
        <v>127</v>
      </c>
      <c r="C63" s="40" t="s">
        <v>66</v>
      </c>
      <c r="D63" s="40">
        <v>834</v>
      </c>
      <c r="E63" s="40">
        <v>820</v>
      </c>
      <c r="F63" s="40">
        <v>858</v>
      </c>
      <c r="G63" s="40">
        <v>910</v>
      </c>
      <c r="H63" s="40">
        <v>898</v>
      </c>
      <c r="I63" s="1">
        <v>920</v>
      </c>
      <c r="J63" s="261">
        <v>983</v>
      </c>
      <c r="K63" s="234">
        <v>940</v>
      </c>
      <c r="L63" s="31">
        <v>851</v>
      </c>
      <c r="M63" s="31">
        <v>878</v>
      </c>
      <c r="N63" s="31">
        <v>843</v>
      </c>
      <c r="O63" s="31">
        <v>867</v>
      </c>
      <c r="P63" s="31">
        <v>882</v>
      </c>
      <c r="Q63" s="31">
        <v>871</v>
      </c>
      <c r="R63" s="31">
        <v>861</v>
      </c>
      <c r="S63" s="31">
        <v>863</v>
      </c>
      <c r="T63" s="31">
        <v>889</v>
      </c>
      <c r="U63" s="31">
        <v>880</v>
      </c>
      <c r="V63" s="90">
        <v>974</v>
      </c>
      <c r="W63" s="70">
        <v>833</v>
      </c>
      <c r="X63" s="31">
        <v>833</v>
      </c>
      <c r="Y63" s="31">
        <v>957</v>
      </c>
      <c r="Z63" s="31">
        <v>982</v>
      </c>
      <c r="AA63" s="31">
        <v>979</v>
      </c>
      <c r="AB63" s="31">
        <v>1001</v>
      </c>
      <c r="AC63" s="31">
        <v>950</v>
      </c>
      <c r="AD63" s="31">
        <v>928</v>
      </c>
      <c r="AE63" s="31">
        <v>920</v>
      </c>
      <c r="AF63" s="31">
        <v>947</v>
      </c>
      <c r="AG63" s="31">
        <v>956</v>
      </c>
      <c r="AH63" s="90">
        <v>936</v>
      </c>
      <c r="AI63" s="70">
        <v>888</v>
      </c>
      <c r="AJ63" s="31">
        <v>897</v>
      </c>
      <c r="AK63" s="31">
        <v>899</v>
      </c>
      <c r="AL63" s="31">
        <v>932</v>
      </c>
      <c r="AM63" s="31">
        <v>947</v>
      </c>
      <c r="AN63" s="31">
        <v>957</v>
      </c>
      <c r="AO63" s="31">
        <v>956</v>
      </c>
      <c r="AP63" s="31">
        <v>986</v>
      </c>
      <c r="AQ63" s="31">
        <v>1014</v>
      </c>
      <c r="AR63" s="31">
        <v>1061</v>
      </c>
      <c r="AS63" s="31">
        <v>1036</v>
      </c>
      <c r="AT63" s="90">
        <v>1007</v>
      </c>
      <c r="AU63" s="70">
        <v>967</v>
      </c>
      <c r="AV63" s="234">
        <v>974</v>
      </c>
      <c r="AW63" s="234">
        <v>980</v>
      </c>
      <c r="AX63" s="234">
        <v>968</v>
      </c>
      <c r="AY63" s="234">
        <v>968</v>
      </c>
      <c r="AZ63" s="234">
        <v>958</v>
      </c>
      <c r="BA63" s="234">
        <v>994</v>
      </c>
      <c r="BB63" s="234">
        <v>1008</v>
      </c>
      <c r="BC63" s="234">
        <v>1043</v>
      </c>
      <c r="BD63" s="234">
        <v>1027</v>
      </c>
      <c r="BE63" s="234">
        <v>994</v>
      </c>
      <c r="BF63" s="31">
        <v>1001</v>
      </c>
      <c r="BG63" s="70">
        <v>1018</v>
      </c>
      <c r="BH63" s="234">
        <v>1000</v>
      </c>
      <c r="BI63" s="234">
        <v>994</v>
      </c>
      <c r="BJ63" s="234">
        <v>1048</v>
      </c>
      <c r="BK63" s="234">
        <v>1074</v>
      </c>
      <c r="BL63" s="234">
        <v>1299</v>
      </c>
      <c r="BM63" s="234">
        <v>1226</v>
      </c>
      <c r="BN63" s="234">
        <v>1250</v>
      </c>
      <c r="BO63" s="234">
        <v>1232</v>
      </c>
      <c r="BP63" s="234">
        <v>1212</v>
      </c>
      <c r="BQ63" s="234">
        <v>1201</v>
      </c>
      <c r="BR63" s="439">
        <v>1212</v>
      </c>
      <c r="BS63" s="439">
        <v>1175</v>
      </c>
      <c r="BT63" s="439">
        <v>1153</v>
      </c>
      <c r="BU63" s="439">
        <v>1146</v>
      </c>
      <c r="BV63" s="439">
        <v>1127</v>
      </c>
      <c r="BW63" s="439">
        <v>1092</v>
      </c>
      <c r="BX63" s="439">
        <v>1115</v>
      </c>
      <c r="BY63" s="439">
        <v>1097</v>
      </c>
      <c r="BZ63" s="439">
        <v>1088</v>
      </c>
      <c r="CA63" s="439">
        <v>1108</v>
      </c>
      <c r="CB63" s="439">
        <v>1106</v>
      </c>
      <c r="CC63" s="439">
        <v>1124</v>
      </c>
      <c r="CD63" s="439">
        <f>'1.COBERTURA  DANE'!F63+'1.COBERTURA  DANE'!H63+'1.COBERTURA  DANE'!J63</f>
        <v>1155</v>
      </c>
      <c r="CE63" s="195">
        <f t="shared" si="2"/>
        <v>31</v>
      </c>
      <c r="CF63" s="162">
        <f t="shared" si="3"/>
        <v>2.7580071174377228</v>
      </c>
      <c r="CG63" s="195">
        <f t="shared" si="4"/>
        <v>-57</v>
      </c>
      <c r="CH63" s="162">
        <f t="shared" si="5"/>
        <v>-4.7029702970297027</v>
      </c>
      <c r="CX63" s="13">
        <v>237</v>
      </c>
      <c r="CY63" s="13">
        <v>11056</v>
      </c>
      <c r="DA63" s="260">
        <v>353</v>
      </c>
      <c r="DB63" s="13" t="s">
        <v>115</v>
      </c>
      <c r="DC63" s="13">
        <v>827</v>
      </c>
      <c r="DD63" s="13">
        <v>815</v>
      </c>
      <c r="DE63" s="13">
        <v>808</v>
      </c>
      <c r="DF63" s="13">
        <v>783</v>
      </c>
    </row>
    <row r="64" spans="1:110" ht="15" outlineLevel="2">
      <c r="A64" s="67">
        <v>86</v>
      </c>
      <c r="B64" s="21" t="s">
        <v>127</v>
      </c>
      <c r="C64" s="40" t="s">
        <v>9</v>
      </c>
      <c r="D64" s="40">
        <v>1015</v>
      </c>
      <c r="E64" s="40">
        <v>1027</v>
      </c>
      <c r="F64" s="40">
        <v>1059</v>
      </c>
      <c r="G64" s="40">
        <v>1007</v>
      </c>
      <c r="H64" s="40">
        <v>1066</v>
      </c>
      <c r="I64" s="1">
        <v>1051</v>
      </c>
      <c r="J64" s="261">
        <v>1051</v>
      </c>
      <c r="K64" s="234">
        <v>1015</v>
      </c>
      <c r="L64" s="31">
        <v>1011</v>
      </c>
      <c r="M64" s="31">
        <v>1016</v>
      </c>
      <c r="N64" s="31">
        <v>1041</v>
      </c>
      <c r="O64" s="31">
        <v>1030</v>
      </c>
      <c r="P64" s="31">
        <v>1065</v>
      </c>
      <c r="Q64" s="31">
        <v>1016</v>
      </c>
      <c r="R64" s="31">
        <v>991</v>
      </c>
      <c r="S64" s="31">
        <v>992</v>
      </c>
      <c r="T64" s="31">
        <v>994</v>
      </c>
      <c r="U64" s="31">
        <v>952</v>
      </c>
      <c r="V64" s="90">
        <v>1053</v>
      </c>
      <c r="W64" s="70">
        <v>967</v>
      </c>
      <c r="X64" s="31">
        <v>970</v>
      </c>
      <c r="Y64" s="31">
        <v>1065</v>
      </c>
      <c r="Z64" s="31">
        <v>1064</v>
      </c>
      <c r="AA64" s="31">
        <v>1073</v>
      </c>
      <c r="AB64" s="31">
        <v>1117</v>
      </c>
      <c r="AC64" s="31">
        <v>1101</v>
      </c>
      <c r="AD64" s="31">
        <v>1069</v>
      </c>
      <c r="AE64" s="31">
        <v>1046</v>
      </c>
      <c r="AF64" s="31">
        <v>1059</v>
      </c>
      <c r="AG64" s="31">
        <v>1094</v>
      </c>
      <c r="AH64" s="90">
        <v>1098</v>
      </c>
      <c r="AI64" s="70">
        <v>1107</v>
      </c>
      <c r="AJ64" s="31">
        <v>1139</v>
      </c>
      <c r="AK64" s="31">
        <v>1130</v>
      </c>
      <c r="AL64" s="31">
        <v>1115</v>
      </c>
      <c r="AM64" s="31">
        <v>1124</v>
      </c>
      <c r="AN64" s="31">
        <v>1141</v>
      </c>
      <c r="AO64" s="31">
        <v>1120</v>
      </c>
      <c r="AP64" s="31">
        <v>1143</v>
      </c>
      <c r="AQ64" s="31">
        <v>1156</v>
      </c>
      <c r="AR64" s="31">
        <v>1218</v>
      </c>
      <c r="AS64" s="31">
        <v>1183</v>
      </c>
      <c r="AT64" s="90">
        <v>1144</v>
      </c>
      <c r="AU64" s="70">
        <v>1121</v>
      </c>
      <c r="AV64" s="234">
        <v>1102</v>
      </c>
      <c r="AW64" s="234">
        <v>1125</v>
      </c>
      <c r="AX64" s="234">
        <v>1149</v>
      </c>
      <c r="AY64" s="234">
        <v>1159</v>
      </c>
      <c r="AZ64" s="234">
        <v>1179</v>
      </c>
      <c r="BA64" s="234">
        <v>1281</v>
      </c>
      <c r="BB64" s="234">
        <v>1322</v>
      </c>
      <c r="BC64" s="234">
        <v>1355</v>
      </c>
      <c r="BD64" s="234">
        <v>1347</v>
      </c>
      <c r="BE64" s="234">
        <v>1301</v>
      </c>
      <c r="BF64" s="31">
        <v>1273</v>
      </c>
      <c r="BG64" s="70">
        <v>1242</v>
      </c>
      <c r="BH64" s="234">
        <v>1182</v>
      </c>
      <c r="BI64" s="234">
        <v>1203</v>
      </c>
      <c r="BJ64" s="234">
        <v>1226</v>
      </c>
      <c r="BK64" s="234">
        <v>1242</v>
      </c>
      <c r="BL64" s="234">
        <v>1264</v>
      </c>
      <c r="BM64" s="234">
        <v>1284</v>
      </c>
      <c r="BN64" s="234">
        <v>1323</v>
      </c>
      <c r="BO64" s="234">
        <v>1276</v>
      </c>
      <c r="BP64" s="234">
        <v>1333</v>
      </c>
      <c r="BQ64" s="234">
        <v>1321</v>
      </c>
      <c r="BR64" s="439">
        <v>1307</v>
      </c>
      <c r="BS64" s="439">
        <v>1255</v>
      </c>
      <c r="BT64" s="439">
        <v>1234</v>
      </c>
      <c r="BU64" s="439">
        <v>1200</v>
      </c>
      <c r="BV64" s="439">
        <v>1176</v>
      </c>
      <c r="BW64" s="439">
        <v>1170</v>
      </c>
      <c r="BX64" s="439">
        <v>1183</v>
      </c>
      <c r="BY64" s="439">
        <v>1181</v>
      </c>
      <c r="BZ64" s="439">
        <v>1136</v>
      </c>
      <c r="CA64" s="439">
        <v>1166</v>
      </c>
      <c r="CB64" s="439">
        <v>1173</v>
      </c>
      <c r="CC64" s="439">
        <v>1177</v>
      </c>
      <c r="CD64" s="439">
        <f>'1.COBERTURA  DANE'!F64+'1.COBERTURA  DANE'!H64+'1.COBERTURA  DANE'!J64</f>
        <v>1166</v>
      </c>
      <c r="CE64" s="195">
        <f t="shared" si="2"/>
        <v>-11</v>
      </c>
      <c r="CF64" s="162">
        <f t="shared" si="3"/>
        <v>-0.93457943925233633</v>
      </c>
      <c r="CG64" s="195">
        <f t="shared" si="4"/>
        <v>-141</v>
      </c>
      <c r="CH64" s="162">
        <f t="shared" si="5"/>
        <v>-10.788064269319051</v>
      </c>
      <c r="CX64" s="13">
        <v>264</v>
      </c>
      <c r="CY64" s="13">
        <v>5869</v>
      </c>
      <c r="DA64" s="260">
        <v>360</v>
      </c>
      <c r="DB64" s="13" t="s">
        <v>862</v>
      </c>
      <c r="DC64" s="13">
        <v>228827</v>
      </c>
      <c r="DD64" s="13">
        <v>224113</v>
      </c>
      <c r="DE64" s="13">
        <v>223246</v>
      </c>
      <c r="DF64" s="13">
        <v>221473</v>
      </c>
    </row>
    <row r="65" spans="1:110" ht="15" outlineLevel="2">
      <c r="A65" s="67">
        <v>107</v>
      </c>
      <c r="B65" s="21" t="s">
        <v>127</v>
      </c>
      <c r="C65" s="40" t="s">
        <v>73</v>
      </c>
      <c r="D65" s="40">
        <v>655</v>
      </c>
      <c r="E65" s="40">
        <v>623</v>
      </c>
      <c r="F65" s="40">
        <v>639</v>
      </c>
      <c r="G65" s="40">
        <v>643</v>
      </c>
      <c r="H65" s="40">
        <v>667</v>
      </c>
      <c r="I65" s="1">
        <v>655</v>
      </c>
      <c r="J65" s="261">
        <v>677</v>
      </c>
      <c r="K65" s="234">
        <v>663</v>
      </c>
      <c r="L65" s="31">
        <v>654</v>
      </c>
      <c r="M65" s="31">
        <v>682</v>
      </c>
      <c r="N65" s="31">
        <v>677</v>
      </c>
      <c r="O65" s="31">
        <v>661</v>
      </c>
      <c r="P65" s="31">
        <v>660</v>
      </c>
      <c r="Q65" s="31">
        <v>638</v>
      </c>
      <c r="R65" s="31">
        <v>637</v>
      </c>
      <c r="S65" s="31">
        <v>626</v>
      </c>
      <c r="T65" s="31">
        <v>638</v>
      </c>
      <c r="U65" s="31">
        <v>646</v>
      </c>
      <c r="V65" s="90">
        <v>711</v>
      </c>
      <c r="W65" s="70">
        <v>630</v>
      </c>
      <c r="X65" s="31">
        <v>649</v>
      </c>
      <c r="Y65" s="31">
        <v>731</v>
      </c>
      <c r="Z65" s="31">
        <v>728</v>
      </c>
      <c r="AA65" s="31">
        <v>749</v>
      </c>
      <c r="AB65" s="31">
        <v>795</v>
      </c>
      <c r="AC65" s="31">
        <v>792</v>
      </c>
      <c r="AD65" s="31">
        <v>779</v>
      </c>
      <c r="AE65" s="31">
        <v>793</v>
      </c>
      <c r="AF65" s="31">
        <v>787</v>
      </c>
      <c r="AG65" s="31">
        <v>798</v>
      </c>
      <c r="AH65" s="90">
        <v>814</v>
      </c>
      <c r="AI65" s="70">
        <v>768</v>
      </c>
      <c r="AJ65" s="31">
        <v>738</v>
      </c>
      <c r="AK65" s="31">
        <v>740</v>
      </c>
      <c r="AL65" s="31">
        <v>764</v>
      </c>
      <c r="AM65" s="31">
        <v>788</v>
      </c>
      <c r="AN65" s="31">
        <v>798</v>
      </c>
      <c r="AO65" s="31">
        <v>841</v>
      </c>
      <c r="AP65" s="31">
        <v>874</v>
      </c>
      <c r="AQ65" s="31">
        <v>880</v>
      </c>
      <c r="AR65" s="31">
        <v>926</v>
      </c>
      <c r="AS65" s="31">
        <v>901</v>
      </c>
      <c r="AT65" s="90">
        <v>886</v>
      </c>
      <c r="AU65" s="70">
        <v>854</v>
      </c>
      <c r="AV65" s="234">
        <v>811</v>
      </c>
      <c r="AW65" s="234">
        <v>840</v>
      </c>
      <c r="AX65" s="234">
        <v>874</v>
      </c>
      <c r="AY65" s="234">
        <v>887</v>
      </c>
      <c r="AZ65" s="234">
        <v>936</v>
      </c>
      <c r="BA65" s="234">
        <v>1075</v>
      </c>
      <c r="BB65" s="234">
        <v>1102</v>
      </c>
      <c r="BC65" s="234">
        <v>1121</v>
      </c>
      <c r="BD65" s="234">
        <v>1109</v>
      </c>
      <c r="BE65" s="234">
        <v>1017</v>
      </c>
      <c r="BF65" s="31">
        <v>1040</v>
      </c>
      <c r="BG65" s="70">
        <v>1014</v>
      </c>
      <c r="BH65" s="234">
        <v>884</v>
      </c>
      <c r="BI65" s="234">
        <v>897</v>
      </c>
      <c r="BJ65" s="234">
        <v>921</v>
      </c>
      <c r="BK65" s="234">
        <v>904</v>
      </c>
      <c r="BL65" s="234">
        <v>972</v>
      </c>
      <c r="BM65" s="234">
        <v>947</v>
      </c>
      <c r="BN65" s="234">
        <v>973</v>
      </c>
      <c r="BO65" s="234">
        <v>972</v>
      </c>
      <c r="BP65" s="234">
        <v>968</v>
      </c>
      <c r="BQ65" s="234">
        <v>986</v>
      </c>
      <c r="BR65" s="439">
        <v>1040</v>
      </c>
      <c r="BS65" s="439">
        <v>1035</v>
      </c>
      <c r="BT65" s="439">
        <v>1035</v>
      </c>
      <c r="BU65" s="439">
        <v>1026</v>
      </c>
      <c r="BV65" s="439">
        <v>947</v>
      </c>
      <c r="BW65" s="439">
        <v>977</v>
      </c>
      <c r="BX65" s="439">
        <v>979</v>
      </c>
      <c r="BY65" s="439">
        <v>995</v>
      </c>
      <c r="BZ65" s="439">
        <v>973</v>
      </c>
      <c r="CA65" s="439">
        <v>980</v>
      </c>
      <c r="CB65" s="439">
        <v>953</v>
      </c>
      <c r="CC65" s="439">
        <v>978</v>
      </c>
      <c r="CD65" s="439">
        <f>'1.COBERTURA  DANE'!F65+'1.COBERTURA  DANE'!H65+'1.COBERTURA  DANE'!J65</f>
        <v>998</v>
      </c>
      <c r="CE65" s="195">
        <f t="shared" si="2"/>
        <v>20</v>
      </c>
      <c r="CF65" s="162">
        <f t="shared" si="3"/>
        <v>2.0449897750511248</v>
      </c>
      <c r="CG65" s="195">
        <f t="shared" si="4"/>
        <v>-42</v>
      </c>
      <c r="CH65" s="162">
        <f t="shared" si="5"/>
        <v>-4.0384615384615383</v>
      </c>
      <c r="CX65" s="13">
        <v>310</v>
      </c>
      <c r="CY65" s="13">
        <v>2600</v>
      </c>
      <c r="DA65" s="260">
        <v>361</v>
      </c>
      <c r="DB65" s="13" t="s">
        <v>46</v>
      </c>
      <c r="DC65" s="13">
        <v>1855</v>
      </c>
      <c r="DD65" s="13">
        <v>1879</v>
      </c>
      <c r="DE65" s="13">
        <v>1881</v>
      </c>
      <c r="DF65" s="13">
        <v>1855</v>
      </c>
    </row>
    <row r="66" spans="1:110" ht="15" outlineLevel="2">
      <c r="A66" s="67">
        <v>134</v>
      </c>
      <c r="B66" s="21" t="s">
        <v>127</v>
      </c>
      <c r="C66" s="40" t="s">
        <v>76</v>
      </c>
      <c r="D66" s="40">
        <v>601</v>
      </c>
      <c r="E66" s="40">
        <v>587</v>
      </c>
      <c r="F66" s="40">
        <v>594</v>
      </c>
      <c r="G66" s="40">
        <v>592</v>
      </c>
      <c r="H66" s="40">
        <v>586</v>
      </c>
      <c r="I66" s="1">
        <v>583</v>
      </c>
      <c r="J66" s="261">
        <v>615</v>
      </c>
      <c r="K66" s="234">
        <v>570</v>
      </c>
      <c r="L66" s="31">
        <v>532</v>
      </c>
      <c r="M66" s="31">
        <v>590</v>
      </c>
      <c r="N66" s="31">
        <v>578</v>
      </c>
      <c r="O66" s="31">
        <v>575</v>
      </c>
      <c r="P66" s="31">
        <v>602</v>
      </c>
      <c r="Q66" s="31">
        <v>591</v>
      </c>
      <c r="R66" s="31">
        <v>581</v>
      </c>
      <c r="S66" s="31">
        <v>569</v>
      </c>
      <c r="T66" s="31">
        <v>564</v>
      </c>
      <c r="U66" s="31">
        <v>558</v>
      </c>
      <c r="V66" s="90">
        <v>599</v>
      </c>
      <c r="W66" s="70">
        <v>558</v>
      </c>
      <c r="X66" s="31">
        <v>562</v>
      </c>
      <c r="Y66" s="31">
        <v>667</v>
      </c>
      <c r="Z66" s="31">
        <v>682</v>
      </c>
      <c r="AA66" s="31">
        <v>669</v>
      </c>
      <c r="AB66" s="31">
        <v>681</v>
      </c>
      <c r="AC66" s="31">
        <v>681</v>
      </c>
      <c r="AD66" s="31">
        <v>699</v>
      </c>
      <c r="AE66" s="31">
        <v>696</v>
      </c>
      <c r="AF66" s="31">
        <v>710</v>
      </c>
      <c r="AG66" s="31">
        <v>724</v>
      </c>
      <c r="AH66" s="90">
        <v>716</v>
      </c>
      <c r="AI66" s="70">
        <v>720</v>
      </c>
      <c r="AJ66" s="31">
        <v>748</v>
      </c>
      <c r="AK66" s="31">
        <v>766</v>
      </c>
      <c r="AL66" s="31">
        <v>674</v>
      </c>
      <c r="AM66" s="31">
        <v>755</v>
      </c>
      <c r="AN66" s="31">
        <v>777</v>
      </c>
      <c r="AO66" s="31">
        <v>781</v>
      </c>
      <c r="AP66" s="31">
        <v>808</v>
      </c>
      <c r="AQ66" s="31">
        <v>812</v>
      </c>
      <c r="AR66" s="31">
        <v>862</v>
      </c>
      <c r="AS66" s="31">
        <v>826</v>
      </c>
      <c r="AT66" s="90">
        <v>829</v>
      </c>
      <c r="AU66" s="70">
        <v>794</v>
      </c>
      <c r="AV66" s="234">
        <v>789</v>
      </c>
      <c r="AW66" s="234">
        <v>797</v>
      </c>
      <c r="AX66" s="234">
        <v>779</v>
      </c>
      <c r="AY66" s="234">
        <v>762</v>
      </c>
      <c r="AZ66" s="234">
        <v>732</v>
      </c>
      <c r="BA66" s="234">
        <v>761</v>
      </c>
      <c r="BB66" s="234">
        <v>764</v>
      </c>
      <c r="BC66" s="234">
        <v>793</v>
      </c>
      <c r="BD66" s="234">
        <v>787</v>
      </c>
      <c r="BE66" s="234">
        <v>760</v>
      </c>
      <c r="BF66" s="31">
        <v>749</v>
      </c>
      <c r="BG66" s="70">
        <v>739</v>
      </c>
      <c r="BH66" s="234">
        <v>718</v>
      </c>
      <c r="BI66" s="234">
        <v>735</v>
      </c>
      <c r="BJ66" s="234">
        <v>745</v>
      </c>
      <c r="BK66" s="234">
        <v>755</v>
      </c>
      <c r="BL66" s="234">
        <v>805</v>
      </c>
      <c r="BM66" s="234">
        <v>813</v>
      </c>
      <c r="BN66" s="234">
        <v>813</v>
      </c>
      <c r="BO66" s="234">
        <v>826</v>
      </c>
      <c r="BP66" s="234">
        <v>820</v>
      </c>
      <c r="BQ66" s="234">
        <v>803</v>
      </c>
      <c r="BR66" s="439">
        <v>780</v>
      </c>
      <c r="BS66" s="439">
        <v>777</v>
      </c>
      <c r="BT66" s="439">
        <v>785</v>
      </c>
      <c r="BU66" s="439">
        <v>775</v>
      </c>
      <c r="BV66" s="439">
        <v>756</v>
      </c>
      <c r="BW66" s="439">
        <v>774</v>
      </c>
      <c r="BX66" s="439">
        <v>778</v>
      </c>
      <c r="BY66" s="439">
        <v>756</v>
      </c>
      <c r="BZ66" s="439">
        <v>739</v>
      </c>
      <c r="CA66" s="439">
        <v>738</v>
      </c>
      <c r="CB66" s="439">
        <v>713</v>
      </c>
      <c r="CC66" s="439">
        <v>707</v>
      </c>
      <c r="CD66" s="439">
        <f>'1.COBERTURA  DANE'!F66+'1.COBERTURA  DANE'!H66+'1.COBERTURA  DANE'!J66</f>
        <v>720</v>
      </c>
      <c r="CE66" s="195">
        <f t="shared" si="2"/>
        <v>13</v>
      </c>
      <c r="CF66" s="162">
        <f t="shared" si="3"/>
        <v>1.8387553041018387</v>
      </c>
      <c r="CG66" s="195">
        <f t="shared" si="4"/>
        <v>-60</v>
      </c>
      <c r="CH66" s="162">
        <f t="shared" si="5"/>
        <v>-7.6923076923076925</v>
      </c>
      <c r="CX66" s="13">
        <v>315</v>
      </c>
      <c r="CY66" s="13">
        <v>1672</v>
      </c>
      <c r="DA66" s="260">
        <v>364</v>
      </c>
      <c r="DB66" s="13" t="s">
        <v>863</v>
      </c>
      <c r="DC66" s="13">
        <v>2759</v>
      </c>
      <c r="DD66" s="13">
        <v>2730</v>
      </c>
      <c r="DE66" s="13">
        <v>2688</v>
      </c>
      <c r="DF66" s="13">
        <v>2651</v>
      </c>
    </row>
    <row r="67" spans="1:110" ht="15" outlineLevel="2">
      <c r="A67" s="67">
        <v>150</v>
      </c>
      <c r="B67" s="21" t="s">
        <v>127</v>
      </c>
      <c r="C67" s="41" t="s">
        <v>128</v>
      </c>
      <c r="D67" s="40">
        <v>1596</v>
      </c>
      <c r="E67" s="41">
        <v>1560</v>
      </c>
      <c r="F67" s="40">
        <v>1567</v>
      </c>
      <c r="G67" s="40">
        <v>1610</v>
      </c>
      <c r="H67" s="40">
        <v>1602</v>
      </c>
      <c r="I67" s="1">
        <v>1601</v>
      </c>
      <c r="J67" s="261">
        <v>1535</v>
      </c>
      <c r="K67" s="234">
        <v>1445</v>
      </c>
      <c r="L67" s="31">
        <v>1420</v>
      </c>
      <c r="M67" s="31">
        <v>1466</v>
      </c>
      <c r="N67" s="31">
        <v>1540</v>
      </c>
      <c r="O67" s="31">
        <v>1544</v>
      </c>
      <c r="P67" s="31">
        <v>1596</v>
      </c>
      <c r="Q67" s="31">
        <v>1563</v>
      </c>
      <c r="R67" s="31">
        <v>1563</v>
      </c>
      <c r="S67" s="31">
        <v>1603</v>
      </c>
      <c r="T67" s="31">
        <v>1621</v>
      </c>
      <c r="U67" s="31">
        <v>1585</v>
      </c>
      <c r="V67" s="90">
        <v>1714</v>
      </c>
      <c r="W67" s="70">
        <v>1484</v>
      </c>
      <c r="X67" s="31">
        <v>1474</v>
      </c>
      <c r="Y67" s="31">
        <v>1545</v>
      </c>
      <c r="Z67" s="31">
        <v>1583</v>
      </c>
      <c r="AA67" s="31">
        <v>1677</v>
      </c>
      <c r="AB67" s="31">
        <v>1689</v>
      </c>
      <c r="AC67" s="31">
        <v>1650</v>
      </c>
      <c r="AD67" s="31">
        <v>1652</v>
      </c>
      <c r="AE67" s="31">
        <v>1635</v>
      </c>
      <c r="AF67" s="31">
        <v>1671</v>
      </c>
      <c r="AG67" s="31">
        <v>1721</v>
      </c>
      <c r="AH67" s="90">
        <v>1705</v>
      </c>
      <c r="AI67" s="70">
        <v>1656</v>
      </c>
      <c r="AJ67" s="31">
        <v>1673</v>
      </c>
      <c r="AK67" s="31">
        <v>1689</v>
      </c>
      <c r="AL67" s="31">
        <v>1673</v>
      </c>
      <c r="AM67" s="31">
        <v>1633</v>
      </c>
      <c r="AN67" s="31">
        <v>1720</v>
      </c>
      <c r="AO67" s="31">
        <v>1805</v>
      </c>
      <c r="AP67" s="31">
        <v>1840</v>
      </c>
      <c r="AQ67" s="31">
        <v>1814</v>
      </c>
      <c r="AR67" s="31">
        <v>1780</v>
      </c>
      <c r="AS67" s="31">
        <v>1722</v>
      </c>
      <c r="AT67" s="90">
        <v>1699</v>
      </c>
      <c r="AU67" s="70">
        <v>1617</v>
      </c>
      <c r="AV67" s="234">
        <v>1584</v>
      </c>
      <c r="AW67" s="234">
        <v>1607</v>
      </c>
      <c r="AX67" s="234">
        <v>1610</v>
      </c>
      <c r="AY67" s="234">
        <v>1601</v>
      </c>
      <c r="AZ67" s="234">
        <v>1552</v>
      </c>
      <c r="BA67" s="234">
        <v>1750</v>
      </c>
      <c r="BB67" s="234">
        <v>1795</v>
      </c>
      <c r="BC67" s="234">
        <v>1839</v>
      </c>
      <c r="BD67" s="234">
        <v>1836</v>
      </c>
      <c r="BE67" s="234">
        <v>1709</v>
      </c>
      <c r="BF67" s="31">
        <v>1664</v>
      </c>
      <c r="BG67" s="70">
        <v>1551</v>
      </c>
      <c r="BH67" s="234">
        <v>1394</v>
      </c>
      <c r="BI67" s="234">
        <v>1386</v>
      </c>
      <c r="BJ67" s="234">
        <v>1415</v>
      </c>
      <c r="BK67" s="234">
        <v>1442</v>
      </c>
      <c r="BL67" s="234">
        <v>1472</v>
      </c>
      <c r="BM67" s="234">
        <v>1466</v>
      </c>
      <c r="BN67" s="234">
        <v>1444</v>
      </c>
      <c r="BO67" s="234">
        <v>1433</v>
      </c>
      <c r="BP67" s="234">
        <v>1440</v>
      </c>
      <c r="BQ67" s="234">
        <v>1438</v>
      </c>
      <c r="BR67" s="439">
        <v>1459</v>
      </c>
      <c r="BS67" s="439">
        <v>1444</v>
      </c>
      <c r="BT67" s="439">
        <v>1418</v>
      </c>
      <c r="BU67" s="439">
        <v>1411</v>
      </c>
      <c r="BV67" s="439">
        <v>1392</v>
      </c>
      <c r="BW67" s="439">
        <v>1384</v>
      </c>
      <c r="BX67" s="439">
        <v>1373</v>
      </c>
      <c r="BY67" s="439">
        <v>1368</v>
      </c>
      <c r="BZ67" s="439">
        <v>1365</v>
      </c>
      <c r="CA67" s="439">
        <v>1372</v>
      </c>
      <c r="CB67" s="439">
        <v>1356</v>
      </c>
      <c r="CC67" s="439">
        <v>1314</v>
      </c>
      <c r="CD67" s="439">
        <f>'1.COBERTURA  DANE'!F67+'1.COBERTURA  DANE'!H67+'1.COBERTURA  DANE'!J67</f>
        <v>1348</v>
      </c>
      <c r="CE67" s="195">
        <f t="shared" si="2"/>
        <v>34</v>
      </c>
      <c r="CF67" s="162">
        <f t="shared" si="3"/>
        <v>2.5875190258751903</v>
      </c>
      <c r="CG67" s="195">
        <f t="shared" si="4"/>
        <v>-111</v>
      </c>
      <c r="CH67" s="162">
        <f t="shared" si="5"/>
        <v>-7.6079506511309107</v>
      </c>
      <c r="CX67" s="13">
        <v>361</v>
      </c>
      <c r="CY67" s="13">
        <v>2053</v>
      </c>
      <c r="DA67" s="260">
        <v>368</v>
      </c>
      <c r="DB67" s="13" t="s">
        <v>864</v>
      </c>
      <c r="DC67" s="13">
        <v>4099</v>
      </c>
      <c r="DD67" s="13">
        <v>4038</v>
      </c>
      <c r="DE67" s="13">
        <v>4085</v>
      </c>
      <c r="DF67" s="13">
        <v>4045</v>
      </c>
    </row>
    <row r="68" spans="1:110" ht="15" outlineLevel="2">
      <c r="A68" s="67">
        <v>237</v>
      </c>
      <c r="B68" s="21" t="s">
        <v>127</v>
      </c>
      <c r="C68" s="43" t="s">
        <v>109</v>
      </c>
      <c r="D68" s="40">
        <v>10613</v>
      </c>
      <c r="E68" s="43">
        <v>10474</v>
      </c>
      <c r="F68" s="40">
        <v>10528</v>
      </c>
      <c r="G68" s="40">
        <v>10665</v>
      </c>
      <c r="H68" s="40">
        <v>10763</v>
      </c>
      <c r="I68" s="1">
        <v>10854</v>
      </c>
      <c r="J68" s="261">
        <v>11056</v>
      </c>
      <c r="K68" s="234">
        <v>10885</v>
      </c>
      <c r="L68" s="31">
        <v>10178</v>
      </c>
      <c r="M68" s="31">
        <v>10485</v>
      </c>
      <c r="N68" s="31">
        <v>10572</v>
      </c>
      <c r="O68" s="31">
        <v>10693</v>
      </c>
      <c r="P68" s="31">
        <v>10888</v>
      </c>
      <c r="Q68" s="31">
        <v>10768</v>
      </c>
      <c r="R68" s="31">
        <v>10649</v>
      </c>
      <c r="S68" s="31">
        <v>10612</v>
      </c>
      <c r="T68" s="31">
        <v>10626</v>
      </c>
      <c r="U68" s="31">
        <v>10644</v>
      </c>
      <c r="V68" s="90">
        <v>10839</v>
      </c>
      <c r="W68" s="70">
        <v>9674</v>
      </c>
      <c r="X68" s="31">
        <v>9965</v>
      </c>
      <c r="Y68" s="31">
        <v>10443</v>
      </c>
      <c r="Z68" s="31">
        <v>10549</v>
      </c>
      <c r="AA68" s="31">
        <v>10693</v>
      </c>
      <c r="AB68" s="31">
        <v>10783</v>
      </c>
      <c r="AC68" s="31">
        <v>10820</v>
      </c>
      <c r="AD68" s="31">
        <v>10795</v>
      </c>
      <c r="AE68" s="31">
        <v>10643</v>
      </c>
      <c r="AF68" s="31">
        <v>10748</v>
      </c>
      <c r="AG68" s="31">
        <v>10812</v>
      </c>
      <c r="AH68" s="90">
        <v>10702</v>
      </c>
      <c r="AI68" s="70">
        <v>10042</v>
      </c>
      <c r="AJ68" s="31">
        <v>10245</v>
      </c>
      <c r="AK68" s="31">
        <v>10674</v>
      </c>
      <c r="AL68" s="31">
        <v>10820</v>
      </c>
      <c r="AM68" s="31">
        <v>10897</v>
      </c>
      <c r="AN68" s="31">
        <v>10988</v>
      </c>
      <c r="AO68" s="31">
        <v>11049</v>
      </c>
      <c r="AP68" s="31">
        <v>11397</v>
      </c>
      <c r="AQ68" s="31">
        <v>11486</v>
      </c>
      <c r="AR68" s="31">
        <v>11526</v>
      </c>
      <c r="AS68" s="31">
        <v>11450</v>
      </c>
      <c r="AT68" s="90">
        <v>11289</v>
      </c>
      <c r="AU68" s="70">
        <v>10925</v>
      </c>
      <c r="AV68" s="234">
        <v>11007</v>
      </c>
      <c r="AW68" s="234">
        <v>11227</v>
      </c>
      <c r="AX68" s="234">
        <v>11412</v>
      </c>
      <c r="AY68" s="234">
        <v>11409</v>
      </c>
      <c r="AZ68" s="234">
        <v>11584</v>
      </c>
      <c r="BA68" s="234">
        <v>11971</v>
      </c>
      <c r="BB68" s="234">
        <v>12105</v>
      </c>
      <c r="BC68" s="234">
        <v>12178</v>
      </c>
      <c r="BD68" s="234">
        <v>12203</v>
      </c>
      <c r="BE68" s="234">
        <v>12021</v>
      </c>
      <c r="BF68" s="31">
        <v>12034</v>
      </c>
      <c r="BG68" s="70">
        <v>11646</v>
      </c>
      <c r="BH68" s="234">
        <v>11566</v>
      </c>
      <c r="BI68" s="234">
        <v>11885</v>
      </c>
      <c r="BJ68" s="234">
        <v>12119</v>
      </c>
      <c r="BK68" s="234">
        <v>12162</v>
      </c>
      <c r="BL68" s="234">
        <v>12371</v>
      </c>
      <c r="BM68" s="234">
        <v>12430</v>
      </c>
      <c r="BN68" s="234">
        <v>12463</v>
      </c>
      <c r="BO68" s="234">
        <v>12641</v>
      </c>
      <c r="BP68" s="234">
        <v>13117</v>
      </c>
      <c r="BQ68" s="234">
        <v>13900</v>
      </c>
      <c r="BR68" s="439">
        <v>14606</v>
      </c>
      <c r="BS68" s="439">
        <v>15347</v>
      </c>
      <c r="BT68" s="439">
        <v>15604</v>
      </c>
      <c r="BU68" s="439">
        <v>17076</v>
      </c>
      <c r="BV68" s="439">
        <v>17945</v>
      </c>
      <c r="BW68" s="439">
        <v>17242</v>
      </c>
      <c r="BX68" s="439">
        <v>13049</v>
      </c>
      <c r="BY68" s="439">
        <v>13035</v>
      </c>
      <c r="BZ68" s="439">
        <v>13370</v>
      </c>
      <c r="CA68" s="439">
        <v>13159</v>
      </c>
      <c r="CB68" s="439">
        <v>13078</v>
      </c>
      <c r="CC68" s="439">
        <v>12942</v>
      </c>
      <c r="CD68" s="439">
        <f>'1.COBERTURA  DANE'!F68+'1.COBERTURA  DANE'!H68+'1.COBERTURA  DANE'!J68</f>
        <v>12889</v>
      </c>
      <c r="CE68" s="195">
        <f t="shared" si="2"/>
        <v>-53</v>
      </c>
      <c r="CF68" s="162">
        <f t="shared" si="3"/>
        <v>-0.40951939422036782</v>
      </c>
      <c r="CG68" s="195">
        <f t="shared" si="4"/>
        <v>-1717</v>
      </c>
      <c r="CH68" s="162">
        <f t="shared" si="5"/>
        <v>-11.755442968643024</v>
      </c>
      <c r="CX68" s="13">
        <v>647</v>
      </c>
      <c r="CY68" s="13">
        <v>1129</v>
      </c>
      <c r="DA68" s="260">
        <v>376</v>
      </c>
      <c r="DB68" s="13" t="s">
        <v>84</v>
      </c>
      <c r="DC68" s="13">
        <v>41681</v>
      </c>
      <c r="DD68" s="13">
        <v>40609</v>
      </c>
      <c r="DE68" s="13">
        <v>40258</v>
      </c>
      <c r="DF68" s="13">
        <v>39919</v>
      </c>
    </row>
    <row r="69" spans="1:110" ht="15" outlineLevel="2">
      <c r="A69" s="67">
        <v>264</v>
      </c>
      <c r="B69" s="21" t="s">
        <v>127</v>
      </c>
      <c r="C69" s="41" t="s">
        <v>129</v>
      </c>
      <c r="D69" s="40">
        <v>5871</v>
      </c>
      <c r="E69" s="41">
        <v>5836</v>
      </c>
      <c r="F69" s="40">
        <v>5921</v>
      </c>
      <c r="G69" s="40">
        <v>5909</v>
      </c>
      <c r="H69" s="40">
        <v>5919</v>
      </c>
      <c r="I69" s="1">
        <v>5874</v>
      </c>
      <c r="J69" s="261">
        <v>5869</v>
      </c>
      <c r="K69" s="234">
        <v>5823</v>
      </c>
      <c r="L69" s="31">
        <v>5802</v>
      </c>
      <c r="M69" s="31">
        <v>5847</v>
      </c>
      <c r="N69" s="31">
        <v>5927</v>
      </c>
      <c r="O69" s="31">
        <v>5944</v>
      </c>
      <c r="P69" s="31">
        <v>6158</v>
      </c>
      <c r="Q69" s="31">
        <v>6016</v>
      </c>
      <c r="R69" s="31">
        <v>5929</v>
      </c>
      <c r="S69" s="31">
        <v>5955</v>
      </c>
      <c r="T69" s="31">
        <v>5919</v>
      </c>
      <c r="U69" s="31">
        <v>5923</v>
      </c>
      <c r="V69" s="90">
        <v>5960</v>
      </c>
      <c r="W69" s="70">
        <v>5775</v>
      </c>
      <c r="X69" s="31">
        <v>5780</v>
      </c>
      <c r="Y69" s="31">
        <v>5878</v>
      </c>
      <c r="Z69" s="31">
        <v>5870</v>
      </c>
      <c r="AA69" s="31">
        <v>5911</v>
      </c>
      <c r="AB69" s="31">
        <v>5948</v>
      </c>
      <c r="AC69" s="31">
        <v>5877</v>
      </c>
      <c r="AD69" s="31">
        <v>5868</v>
      </c>
      <c r="AE69" s="31">
        <v>5809</v>
      </c>
      <c r="AF69" s="31">
        <v>5813</v>
      </c>
      <c r="AG69" s="31">
        <v>5826</v>
      </c>
      <c r="AH69" s="90">
        <v>5831</v>
      </c>
      <c r="AI69" s="70">
        <v>5798</v>
      </c>
      <c r="AJ69" s="31">
        <v>5784</v>
      </c>
      <c r="AK69" s="31">
        <v>5762</v>
      </c>
      <c r="AL69" s="31">
        <v>5794</v>
      </c>
      <c r="AM69" s="31">
        <v>5762</v>
      </c>
      <c r="AN69" s="31">
        <v>5832</v>
      </c>
      <c r="AO69" s="31">
        <v>5790</v>
      </c>
      <c r="AP69" s="31">
        <v>5995</v>
      </c>
      <c r="AQ69" s="31">
        <v>6007</v>
      </c>
      <c r="AR69" s="31">
        <v>6035</v>
      </c>
      <c r="AS69" s="31">
        <v>6049</v>
      </c>
      <c r="AT69" s="90">
        <v>5914</v>
      </c>
      <c r="AU69" s="70">
        <v>5827</v>
      </c>
      <c r="AV69" s="234">
        <v>5798</v>
      </c>
      <c r="AW69" s="234">
        <v>5835</v>
      </c>
      <c r="AX69" s="234">
        <v>5819</v>
      </c>
      <c r="AY69" s="234">
        <v>5822</v>
      </c>
      <c r="AZ69" s="234">
        <v>5895</v>
      </c>
      <c r="BA69" s="234">
        <v>5994</v>
      </c>
      <c r="BB69" s="234">
        <v>6035</v>
      </c>
      <c r="BC69" s="234">
        <v>6161</v>
      </c>
      <c r="BD69" s="234">
        <v>6136</v>
      </c>
      <c r="BE69" s="234">
        <v>6103</v>
      </c>
      <c r="BF69" s="31">
        <v>6088</v>
      </c>
      <c r="BG69" s="70">
        <v>6016</v>
      </c>
      <c r="BH69" s="234">
        <v>6023</v>
      </c>
      <c r="BI69" s="234">
        <v>6079</v>
      </c>
      <c r="BJ69" s="234">
        <v>6159</v>
      </c>
      <c r="BK69" s="234">
        <v>6164</v>
      </c>
      <c r="BL69" s="234">
        <v>6256</v>
      </c>
      <c r="BM69" s="234">
        <v>6223</v>
      </c>
      <c r="BN69" s="234">
        <v>6281</v>
      </c>
      <c r="BO69" s="234">
        <v>6328</v>
      </c>
      <c r="BP69" s="234">
        <v>6384</v>
      </c>
      <c r="BQ69" s="234">
        <v>6302</v>
      </c>
      <c r="BR69" s="439">
        <v>6349</v>
      </c>
      <c r="BS69" s="439">
        <v>6307</v>
      </c>
      <c r="BT69" s="439">
        <v>6320</v>
      </c>
      <c r="BU69" s="439">
        <v>6368</v>
      </c>
      <c r="BV69" s="439">
        <v>6336</v>
      </c>
      <c r="BW69" s="439">
        <v>6332</v>
      </c>
      <c r="BX69" s="439">
        <v>6293</v>
      </c>
      <c r="BY69" s="439">
        <v>6345</v>
      </c>
      <c r="BZ69" s="439">
        <v>6650</v>
      </c>
      <c r="CA69" s="439">
        <v>6316</v>
      </c>
      <c r="CB69" s="439">
        <v>6362</v>
      </c>
      <c r="CC69" s="439">
        <v>6272</v>
      </c>
      <c r="CD69" s="439">
        <f>'1.COBERTURA  DANE'!F69+'1.COBERTURA  DANE'!H69+'1.COBERTURA  DANE'!J69</f>
        <v>6249</v>
      </c>
      <c r="CE69" s="195">
        <f t="shared" ref="CE69:CE132" si="11">CD69-CC69</f>
        <v>-23</v>
      </c>
      <c r="CF69" s="162">
        <f t="shared" ref="CF69:CF132" si="12">(CE69/CC69)*100</f>
        <v>-0.36670918367346939</v>
      </c>
      <c r="CG69" s="195">
        <f t="shared" ref="CG69:CG132" si="13">CD69-BR69</f>
        <v>-100</v>
      </c>
      <c r="CH69" s="162">
        <f t="shared" ref="CH69:CH132" si="14">CG69/BR69*100</f>
        <v>-1.5750511891636478</v>
      </c>
      <c r="CX69" s="13">
        <v>658</v>
      </c>
      <c r="CY69" s="13">
        <v>1112</v>
      </c>
      <c r="DA69" s="260">
        <v>380</v>
      </c>
      <c r="DB69" s="13" t="s">
        <v>47</v>
      </c>
      <c r="DC69" s="13">
        <v>9869</v>
      </c>
      <c r="DD69" s="13">
        <v>10305</v>
      </c>
      <c r="DE69" s="13">
        <v>10352</v>
      </c>
      <c r="DF69" s="13">
        <v>10185</v>
      </c>
    </row>
    <row r="70" spans="1:110" ht="15" outlineLevel="2">
      <c r="A70" s="67">
        <v>310</v>
      </c>
      <c r="B70" s="21" t="s">
        <v>127</v>
      </c>
      <c r="C70" s="44" t="s">
        <v>228</v>
      </c>
      <c r="D70" s="40">
        <v>2385</v>
      </c>
      <c r="E70" s="40">
        <v>2405</v>
      </c>
      <c r="F70" s="40">
        <v>2454</v>
      </c>
      <c r="G70" s="40">
        <v>2571</v>
      </c>
      <c r="H70" s="40">
        <v>2575</v>
      </c>
      <c r="I70" s="1">
        <v>2556</v>
      </c>
      <c r="J70" s="261">
        <v>2600</v>
      </c>
      <c r="K70" s="234">
        <v>2512</v>
      </c>
      <c r="L70" s="31">
        <v>2434</v>
      </c>
      <c r="M70" s="31">
        <v>2469</v>
      </c>
      <c r="N70" s="31">
        <v>2432</v>
      </c>
      <c r="O70" s="31">
        <v>2457</v>
      </c>
      <c r="P70" s="31">
        <v>2479</v>
      </c>
      <c r="Q70" s="31">
        <v>2477</v>
      </c>
      <c r="R70" s="31">
        <v>2471</v>
      </c>
      <c r="S70" s="31">
        <v>2496</v>
      </c>
      <c r="T70" s="31">
        <v>2495</v>
      </c>
      <c r="U70" s="31">
        <v>2538</v>
      </c>
      <c r="V70" s="90">
        <v>2639</v>
      </c>
      <c r="W70" s="70">
        <v>2459</v>
      </c>
      <c r="X70" s="31">
        <v>2505</v>
      </c>
      <c r="Y70" s="31">
        <v>2634</v>
      </c>
      <c r="Z70" s="31">
        <v>2630</v>
      </c>
      <c r="AA70" s="31">
        <v>2685</v>
      </c>
      <c r="AB70" s="31">
        <v>2705</v>
      </c>
      <c r="AC70" s="31">
        <v>2660</v>
      </c>
      <c r="AD70" s="31">
        <v>2649</v>
      </c>
      <c r="AE70" s="31">
        <v>2660</v>
      </c>
      <c r="AF70" s="31">
        <v>2639</v>
      </c>
      <c r="AG70" s="31">
        <v>2640</v>
      </c>
      <c r="AH70" s="90">
        <v>2679</v>
      </c>
      <c r="AI70" s="70">
        <v>2606</v>
      </c>
      <c r="AJ70" s="31">
        <v>2670</v>
      </c>
      <c r="AK70" s="31">
        <v>2600</v>
      </c>
      <c r="AL70" s="31">
        <v>2621</v>
      </c>
      <c r="AM70" s="31">
        <v>2638</v>
      </c>
      <c r="AN70" s="31">
        <v>2687</v>
      </c>
      <c r="AO70" s="31">
        <v>2668</v>
      </c>
      <c r="AP70" s="31">
        <v>2757</v>
      </c>
      <c r="AQ70" s="31">
        <v>2752</v>
      </c>
      <c r="AR70" s="31">
        <v>2817</v>
      </c>
      <c r="AS70" s="31">
        <v>2750</v>
      </c>
      <c r="AT70" s="90">
        <v>2681</v>
      </c>
      <c r="AU70" s="70">
        <v>2608</v>
      </c>
      <c r="AV70" s="234">
        <v>2570</v>
      </c>
      <c r="AW70" s="234">
        <v>2574</v>
      </c>
      <c r="AX70" s="234">
        <v>2567</v>
      </c>
      <c r="AY70" s="234">
        <v>2614</v>
      </c>
      <c r="AZ70" s="234">
        <v>2696</v>
      </c>
      <c r="BA70" s="234">
        <v>2816</v>
      </c>
      <c r="BB70" s="234">
        <v>2822</v>
      </c>
      <c r="BC70" s="234">
        <v>2840</v>
      </c>
      <c r="BD70" s="234">
        <v>2845</v>
      </c>
      <c r="BE70" s="234">
        <v>2728</v>
      </c>
      <c r="BF70" s="31">
        <v>2742</v>
      </c>
      <c r="BG70" s="70">
        <v>2737</v>
      </c>
      <c r="BH70" s="234">
        <v>2623</v>
      </c>
      <c r="BI70" s="234">
        <v>2659</v>
      </c>
      <c r="BJ70" s="234">
        <v>2713</v>
      </c>
      <c r="BK70" s="234">
        <v>2701</v>
      </c>
      <c r="BL70" s="234">
        <v>2767</v>
      </c>
      <c r="BM70" s="234">
        <v>2799</v>
      </c>
      <c r="BN70" s="234">
        <v>2810</v>
      </c>
      <c r="BO70" s="234">
        <v>2815</v>
      </c>
      <c r="BP70" s="234">
        <v>2825</v>
      </c>
      <c r="BQ70" s="234">
        <v>2823</v>
      </c>
      <c r="BR70" s="439">
        <v>2844</v>
      </c>
      <c r="BS70" s="439">
        <v>2808</v>
      </c>
      <c r="BT70" s="439">
        <v>2800</v>
      </c>
      <c r="BU70" s="439">
        <v>2839</v>
      </c>
      <c r="BV70" s="439">
        <v>2761</v>
      </c>
      <c r="BW70" s="439">
        <v>2735</v>
      </c>
      <c r="BX70" s="439">
        <v>2735</v>
      </c>
      <c r="BY70" s="439">
        <v>2721</v>
      </c>
      <c r="BZ70" s="439">
        <v>2710</v>
      </c>
      <c r="CA70" s="439">
        <v>3057</v>
      </c>
      <c r="CB70" s="439">
        <v>3029</v>
      </c>
      <c r="CC70" s="439">
        <v>2878</v>
      </c>
      <c r="CD70" s="439">
        <f>'1.COBERTURA  DANE'!F70+'1.COBERTURA  DANE'!H70+'1.COBERTURA  DANE'!J70</f>
        <v>2889</v>
      </c>
      <c r="CE70" s="195">
        <f t="shared" si="11"/>
        <v>11</v>
      </c>
      <c r="CF70" s="162">
        <f t="shared" si="12"/>
        <v>0.3822098679638638</v>
      </c>
      <c r="CG70" s="195">
        <f t="shared" si="13"/>
        <v>45</v>
      </c>
      <c r="CH70" s="162">
        <f t="shared" si="14"/>
        <v>1.5822784810126582</v>
      </c>
      <c r="CX70" s="13">
        <v>664</v>
      </c>
      <c r="CY70" s="13">
        <v>12065</v>
      </c>
      <c r="DA70" s="260">
        <v>390</v>
      </c>
      <c r="DB70" s="13" t="s">
        <v>19</v>
      </c>
      <c r="DC70" s="13">
        <v>2862</v>
      </c>
      <c r="DD70" s="13">
        <v>2863</v>
      </c>
      <c r="DE70" s="13">
        <v>2814</v>
      </c>
      <c r="DF70" s="13">
        <v>2761</v>
      </c>
    </row>
    <row r="71" spans="1:110" ht="15" outlineLevel="2">
      <c r="A71" s="67">
        <v>315</v>
      </c>
      <c r="B71" s="21" t="s">
        <v>127</v>
      </c>
      <c r="C71" s="40" t="s">
        <v>44</v>
      </c>
      <c r="D71" s="40">
        <v>1578</v>
      </c>
      <c r="E71" s="40">
        <v>1576</v>
      </c>
      <c r="F71" s="40">
        <v>1567</v>
      </c>
      <c r="G71" s="40">
        <v>1572</v>
      </c>
      <c r="H71" s="40">
        <v>1583</v>
      </c>
      <c r="I71" s="1">
        <v>1597</v>
      </c>
      <c r="J71" s="261">
        <v>1672</v>
      </c>
      <c r="K71" s="234">
        <v>1609</v>
      </c>
      <c r="L71" s="31">
        <v>1542</v>
      </c>
      <c r="M71" s="31">
        <v>1674</v>
      </c>
      <c r="N71" s="31">
        <v>1710</v>
      </c>
      <c r="O71" s="31">
        <v>1674</v>
      </c>
      <c r="P71" s="31">
        <v>1616</v>
      </c>
      <c r="Q71" s="31">
        <v>1622</v>
      </c>
      <c r="R71" s="31">
        <v>1570</v>
      </c>
      <c r="S71" s="31">
        <v>1508</v>
      </c>
      <c r="T71" s="31">
        <v>1438</v>
      </c>
      <c r="U71" s="31">
        <v>1435</v>
      </c>
      <c r="V71" s="90">
        <v>1489</v>
      </c>
      <c r="W71" s="70">
        <v>1379</v>
      </c>
      <c r="X71" s="31">
        <v>1358</v>
      </c>
      <c r="Y71" s="31">
        <v>1404</v>
      </c>
      <c r="Z71" s="31">
        <v>1380</v>
      </c>
      <c r="AA71" s="31">
        <v>1383</v>
      </c>
      <c r="AB71" s="31">
        <v>1417</v>
      </c>
      <c r="AC71" s="31">
        <v>1428</v>
      </c>
      <c r="AD71" s="31">
        <v>1423</v>
      </c>
      <c r="AE71" s="31">
        <v>1404</v>
      </c>
      <c r="AF71" s="31">
        <v>1431</v>
      </c>
      <c r="AG71" s="31">
        <v>1437</v>
      </c>
      <c r="AH71" s="90">
        <v>1463</v>
      </c>
      <c r="AI71" s="70">
        <v>1407</v>
      </c>
      <c r="AJ71" s="31">
        <v>1418</v>
      </c>
      <c r="AK71" s="31">
        <v>1307</v>
      </c>
      <c r="AL71" s="31">
        <v>1302</v>
      </c>
      <c r="AM71" s="31">
        <v>1340</v>
      </c>
      <c r="AN71" s="31">
        <v>1381</v>
      </c>
      <c r="AO71" s="31">
        <v>1383</v>
      </c>
      <c r="AP71" s="31">
        <v>1405</v>
      </c>
      <c r="AQ71" s="31">
        <v>1427</v>
      </c>
      <c r="AR71" s="31">
        <v>1465</v>
      </c>
      <c r="AS71" s="31">
        <v>1412</v>
      </c>
      <c r="AT71" s="90">
        <v>1395</v>
      </c>
      <c r="AU71" s="70">
        <v>1380</v>
      </c>
      <c r="AV71" s="234">
        <v>1386</v>
      </c>
      <c r="AW71" s="234">
        <v>1369</v>
      </c>
      <c r="AX71" s="234">
        <v>1388</v>
      </c>
      <c r="AY71" s="234">
        <v>1378</v>
      </c>
      <c r="AZ71" s="234">
        <v>1394</v>
      </c>
      <c r="BA71" s="234">
        <v>1496</v>
      </c>
      <c r="BB71" s="234">
        <v>1513</v>
      </c>
      <c r="BC71" s="234">
        <v>1537</v>
      </c>
      <c r="BD71" s="234">
        <v>1515</v>
      </c>
      <c r="BE71" s="234">
        <v>1408</v>
      </c>
      <c r="BF71" s="31">
        <v>1439</v>
      </c>
      <c r="BG71" s="70">
        <v>1453</v>
      </c>
      <c r="BH71" s="234">
        <v>1401</v>
      </c>
      <c r="BI71" s="234">
        <v>1417</v>
      </c>
      <c r="BJ71" s="234">
        <v>1493</v>
      </c>
      <c r="BK71" s="234">
        <v>1512</v>
      </c>
      <c r="BL71" s="234">
        <v>1558</v>
      </c>
      <c r="BM71" s="234">
        <v>1578</v>
      </c>
      <c r="BN71" s="234">
        <v>1586</v>
      </c>
      <c r="BO71" s="234">
        <v>1619</v>
      </c>
      <c r="BP71" s="234">
        <v>1628</v>
      </c>
      <c r="BQ71" s="234">
        <v>1648</v>
      </c>
      <c r="BR71" s="439">
        <v>1644</v>
      </c>
      <c r="BS71" s="439">
        <v>1623</v>
      </c>
      <c r="BT71" s="439">
        <v>1601</v>
      </c>
      <c r="BU71" s="439">
        <v>1574</v>
      </c>
      <c r="BV71" s="439">
        <v>1531</v>
      </c>
      <c r="BW71" s="439">
        <v>1500</v>
      </c>
      <c r="BX71" s="439">
        <v>1500</v>
      </c>
      <c r="BY71" s="439">
        <v>1497</v>
      </c>
      <c r="BZ71" s="439">
        <v>1447</v>
      </c>
      <c r="CA71" s="439">
        <v>1421</v>
      </c>
      <c r="CB71" s="439">
        <v>1422</v>
      </c>
      <c r="CC71" s="439">
        <v>1391</v>
      </c>
      <c r="CD71" s="439">
        <f>'1.COBERTURA  DANE'!F71+'1.COBERTURA  DANE'!H71+'1.COBERTURA  DANE'!J71</f>
        <v>1396</v>
      </c>
      <c r="CE71" s="195">
        <f t="shared" si="11"/>
        <v>5</v>
      </c>
      <c r="CF71" s="162">
        <f t="shared" si="12"/>
        <v>0.35945363048166784</v>
      </c>
      <c r="CG71" s="195">
        <f t="shared" si="13"/>
        <v>-248</v>
      </c>
      <c r="CH71" s="162">
        <f t="shared" si="14"/>
        <v>-15.085158150851582</v>
      </c>
      <c r="CX71" s="13">
        <v>686</v>
      </c>
      <c r="CY71" s="13">
        <v>14813</v>
      </c>
      <c r="DA71" s="260">
        <v>400</v>
      </c>
      <c r="DB71" s="13" t="s">
        <v>865</v>
      </c>
      <c r="DC71" s="13">
        <v>9001</v>
      </c>
      <c r="DD71" s="13">
        <v>9036</v>
      </c>
      <c r="DE71" s="13">
        <v>8977</v>
      </c>
      <c r="DF71" s="13">
        <v>8977</v>
      </c>
    </row>
    <row r="72" spans="1:110" ht="15" outlineLevel="2">
      <c r="A72" s="67">
        <v>361</v>
      </c>
      <c r="B72" s="21" t="s">
        <v>127</v>
      </c>
      <c r="C72" s="7" t="s">
        <v>46</v>
      </c>
      <c r="D72" s="40">
        <v>1855</v>
      </c>
      <c r="E72" s="7">
        <v>1844</v>
      </c>
      <c r="F72" s="40">
        <v>1881</v>
      </c>
      <c r="G72" s="40">
        <v>1879</v>
      </c>
      <c r="H72" s="40">
        <v>1855</v>
      </c>
      <c r="I72" s="1">
        <v>1843</v>
      </c>
      <c r="J72" s="261">
        <v>2053</v>
      </c>
      <c r="K72" s="234">
        <v>1954</v>
      </c>
      <c r="L72" s="31">
        <v>1889</v>
      </c>
      <c r="M72" s="31">
        <v>1958</v>
      </c>
      <c r="N72" s="31">
        <v>1968</v>
      </c>
      <c r="O72" s="31">
        <v>2069</v>
      </c>
      <c r="P72" s="31">
        <v>2210</v>
      </c>
      <c r="Q72" s="31">
        <v>2226</v>
      </c>
      <c r="R72" s="31">
        <v>2273</v>
      </c>
      <c r="S72" s="31">
        <v>2329</v>
      </c>
      <c r="T72" s="31">
        <v>2399</v>
      </c>
      <c r="U72" s="31">
        <v>2438</v>
      </c>
      <c r="V72" s="90">
        <v>2639</v>
      </c>
      <c r="W72" s="70">
        <v>2195</v>
      </c>
      <c r="X72" s="31">
        <v>2216</v>
      </c>
      <c r="Y72" s="31">
        <v>2594</v>
      </c>
      <c r="Z72" s="31">
        <v>2678</v>
      </c>
      <c r="AA72" s="31">
        <v>2686</v>
      </c>
      <c r="AB72" s="31">
        <v>2835</v>
      </c>
      <c r="AC72" s="31">
        <v>2859</v>
      </c>
      <c r="AD72" s="31">
        <v>2927</v>
      </c>
      <c r="AE72" s="31">
        <v>2940</v>
      </c>
      <c r="AF72" s="31">
        <v>2842</v>
      </c>
      <c r="AG72" s="31">
        <v>2800</v>
      </c>
      <c r="AH72" s="90">
        <v>2709</v>
      </c>
      <c r="AI72" s="70">
        <v>2547</v>
      </c>
      <c r="AJ72" s="31">
        <v>2556</v>
      </c>
      <c r="AK72" s="31">
        <v>2579</v>
      </c>
      <c r="AL72" s="31">
        <v>2587</v>
      </c>
      <c r="AM72" s="31">
        <v>2665</v>
      </c>
      <c r="AN72" s="31">
        <v>2749</v>
      </c>
      <c r="AO72" s="31">
        <v>3071</v>
      </c>
      <c r="AP72" s="31">
        <v>3184</v>
      </c>
      <c r="AQ72" s="31">
        <v>3238</v>
      </c>
      <c r="AR72" s="31">
        <v>3253</v>
      </c>
      <c r="AS72" s="31">
        <v>3170</v>
      </c>
      <c r="AT72" s="90">
        <v>3132</v>
      </c>
      <c r="AU72" s="70">
        <v>2988</v>
      </c>
      <c r="AV72" s="234">
        <v>2881</v>
      </c>
      <c r="AW72" s="234">
        <v>2891</v>
      </c>
      <c r="AX72" s="234">
        <v>2927</v>
      </c>
      <c r="AY72" s="234">
        <v>2953</v>
      </c>
      <c r="AZ72" s="234">
        <v>3036</v>
      </c>
      <c r="BA72" s="234">
        <v>3338</v>
      </c>
      <c r="BB72" s="234">
        <v>3415</v>
      </c>
      <c r="BC72" s="234">
        <v>3487</v>
      </c>
      <c r="BD72" s="234">
        <v>3451</v>
      </c>
      <c r="BE72" s="234">
        <v>3242</v>
      </c>
      <c r="BF72" s="31">
        <v>3234</v>
      </c>
      <c r="BG72" s="70">
        <v>3239</v>
      </c>
      <c r="BH72" s="234">
        <v>3038</v>
      </c>
      <c r="BI72" s="234">
        <v>3007</v>
      </c>
      <c r="BJ72" s="234">
        <v>3193</v>
      </c>
      <c r="BK72" s="234">
        <v>3235</v>
      </c>
      <c r="BL72" s="234">
        <v>3296</v>
      </c>
      <c r="BM72" s="234">
        <v>3354</v>
      </c>
      <c r="BN72" s="234">
        <v>3334</v>
      </c>
      <c r="BO72" s="234">
        <v>3328</v>
      </c>
      <c r="BP72" s="234">
        <v>3314</v>
      </c>
      <c r="BQ72" s="234">
        <v>3317</v>
      </c>
      <c r="BR72" s="439">
        <v>3322</v>
      </c>
      <c r="BS72" s="439">
        <v>3244</v>
      </c>
      <c r="BT72" s="439">
        <v>3206</v>
      </c>
      <c r="BU72" s="439">
        <v>3209</v>
      </c>
      <c r="BV72" s="439">
        <v>3081</v>
      </c>
      <c r="BW72" s="439">
        <v>3128</v>
      </c>
      <c r="BX72" s="439">
        <v>3191</v>
      </c>
      <c r="BY72" s="439">
        <v>3155</v>
      </c>
      <c r="BZ72" s="439">
        <v>3165</v>
      </c>
      <c r="CA72" s="439">
        <v>3189</v>
      </c>
      <c r="CB72" s="439">
        <v>3133</v>
      </c>
      <c r="CC72" s="439">
        <v>3040</v>
      </c>
      <c r="CD72" s="439">
        <f>'1.COBERTURA  DANE'!F72+'1.COBERTURA  DANE'!H72+'1.COBERTURA  DANE'!J72</f>
        <v>3087</v>
      </c>
      <c r="CE72" s="195">
        <f t="shared" si="11"/>
        <v>47</v>
      </c>
      <c r="CF72" s="162">
        <f t="shared" si="12"/>
        <v>1.5460526315789473</v>
      </c>
      <c r="CG72" s="195">
        <f t="shared" si="13"/>
        <v>-235</v>
      </c>
      <c r="CH72" s="162">
        <f t="shared" si="14"/>
        <v>-7.0740517760385311</v>
      </c>
      <c r="CX72" s="13">
        <v>819</v>
      </c>
      <c r="CY72" s="13">
        <v>697</v>
      </c>
      <c r="DA72" s="260">
        <v>411</v>
      </c>
      <c r="DB72" s="13" t="s">
        <v>48</v>
      </c>
      <c r="DC72" s="13">
        <v>1126</v>
      </c>
      <c r="DD72" s="13">
        <v>1107</v>
      </c>
      <c r="DE72" s="13">
        <v>1076</v>
      </c>
      <c r="DF72" s="13">
        <v>1058</v>
      </c>
    </row>
    <row r="73" spans="1:110" ht="15" outlineLevel="2">
      <c r="A73" s="67">
        <v>647</v>
      </c>
      <c r="B73" s="21" t="s">
        <v>127</v>
      </c>
      <c r="C73" s="40" t="s">
        <v>54</v>
      </c>
      <c r="D73" s="40">
        <v>1048</v>
      </c>
      <c r="E73" s="40">
        <v>1090</v>
      </c>
      <c r="F73" s="40">
        <v>1096</v>
      </c>
      <c r="G73" s="40">
        <v>1051</v>
      </c>
      <c r="H73" s="40">
        <v>1069</v>
      </c>
      <c r="I73" s="1">
        <v>1021</v>
      </c>
      <c r="J73" s="261">
        <v>1129</v>
      </c>
      <c r="K73" s="234">
        <v>1105</v>
      </c>
      <c r="L73" s="31">
        <v>1057</v>
      </c>
      <c r="M73" s="31">
        <v>1147</v>
      </c>
      <c r="N73" s="31">
        <v>1185</v>
      </c>
      <c r="O73" s="31">
        <v>1202</v>
      </c>
      <c r="P73" s="31">
        <v>1245</v>
      </c>
      <c r="Q73" s="31">
        <v>1233</v>
      </c>
      <c r="R73" s="31">
        <v>1183</v>
      </c>
      <c r="S73" s="31">
        <v>1189</v>
      </c>
      <c r="T73" s="31">
        <v>1184</v>
      </c>
      <c r="U73" s="31">
        <v>1215</v>
      </c>
      <c r="V73" s="90">
        <v>1289</v>
      </c>
      <c r="W73" s="70">
        <v>1139</v>
      </c>
      <c r="X73" s="31">
        <v>1207</v>
      </c>
      <c r="Y73" s="31">
        <v>1272</v>
      </c>
      <c r="Z73" s="31">
        <v>1330</v>
      </c>
      <c r="AA73" s="31">
        <v>1379</v>
      </c>
      <c r="AB73" s="31">
        <v>1499</v>
      </c>
      <c r="AC73" s="31">
        <v>1515</v>
      </c>
      <c r="AD73" s="31">
        <v>1475</v>
      </c>
      <c r="AE73" s="31">
        <v>1393</v>
      </c>
      <c r="AF73" s="31">
        <v>1380</v>
      </c>
      <c r="AG73" s="31">
        <v>1383</v>
      </c>
      <c r="AH73" s="90">
        <v>1413</v>
      </c>
      <c r="AI73" s="70">
        <v>1377</v>
      </c>
      <c r="AJ73" s="31">
        <v>1387</v>
      </c>
      <c r="AK73" s="31">
        <v>1430</v>
      </c>
      <c r="AL73" s="31">
        <v>1454</v>
      </c>
      <c r="AM73" s="31">
        <v>1464</v>
      </c>
      <c r="AN73" s="31">
        <v>1489</v>
      </c>
      <c r="AO73" s="31">
        <v>1536</v>
      </c>
      <c r="AP73" s="31">
        <v>1550</v>
      </c>
      <c r="AQ73" s="31">
        <v>1559</v>
      </c>
      <c r="AR73" s="31">
        <v>1672</v>
      </c>
      <c r="AS73" s="31">
        <v>1589</v>
      </c>
      <c r="AT73" s="90">
        <v>1549</v>
      </c>
      <c r="AU73" s="70">
        <v>1491</v>
      </c>
      <c r="AV73" s="234">
        <v>1460</v>
      </c>
      <c r="AW73" s="234">
        <v>1418</v>
      </c>
      <c r="AX73" s="234">
        <v>1376</v>
      </c>
      <c r="AY73" s="234">
        <v>1338</v>
      </c>
      <c r="AZ73" s="234">
        <v>1318</v>
      </c>
      <c r="BA73" s="234">
        <v>1361</v>
      </c>
      <c r="BB73" s="234">
        <v>1485</v>
      </c>
      <c r="BC73" s="234">
        <v>1534</v>
      </c>
      <c r="BD73" s="234">
        <v>1556</v>
      </c>
      <c r="BE73" s="234">
        <v>1581</v>
      </c>
      <c r="BF73" s="31">
        <v>1503</v>
      </c>
      <c r="BG73" s="70">
        <v>1495</v>
      </c>
      <c r="BH73" s="234">
        <v>1447</v>
      </c>
      <c r="BI73" s="234">
        <v>1404</v>
      </c>
      <c r="BJ73" s="234">
        <v>1431</v>
      </c>
      <c r="BK73" s="234">
        <v>1460</v>
      </c>
      <c r="BL73" s="234">
        <v>1489</v>
      </c>
      <c r="BM73" s="234">
        <v>1554</v>
      </c>
      <c r="BN73" s="234">
        <v>1570</v>
      </c>
      <c r="BO73" s="234">
        <v>1622</v>
      </c>
      <c r="BP73" s="234">
        <v>1600</v>
      </c>
      <c r="BQ73" s="234">
        <v>1579</v>
      </c>
      <c r="BR73" s="439">
        <v>1609</v>
      </c>
      <c r="BS73" s="439">
        <v>1568</v>
      </c>
      <c r="BT73" s="439">
        <v>1564</v>
      </c>
      <c r="BU73" s="439">
        <v>1579</v>
      </c>
      <c r="BV73" s="439">
        <v>1537</v>
      </c>
      <c r="BW73" s="439">
        <v>1550</v>
      </c>
      <c r="BX73" s="439">
        <v>1539</v>
      </c>
      <c r="BY73" s="439">
        <v>1567</v>
      </c>
      <c r="BZ73" s="439">
        <v>1548</v>
      </c>
      <c r="CA73" s="439">
        <v>1598</v>
      </c>
      <c r="CB73" s="439">
        <v>1556</v>
      </c>
      <c r="CC73" s="439">
        <v>1520</v>
      </c>
      <c r="CD73" s="439">
        <f>'1.COBERTURA  DANE'!F73+'1.COBERTURA  DANE'!H73+'1.COBERTURA  DANE'!J73</f>
        <v>1528</v>
      </c>
      <c r="CE73" s="195">
        <f t="shared" si="11"/>
        <v>8</v>
      </c>
      <c r="CF73" s="162">
        <f t="shared" si="12"/>
        <v>0.52631578947368418</v>
      </c>
      <c r="CG73" s="195">
        <f t="shared" si="13"/>
        <v>-81</v>
      </c>
      <c r="CH73" s="162">
        <f t="shared" si="14"/>
        <v>-5.034182722187694</v>
      </c>
      <c r="CX73" s="13">
        <v>854</v>
      </c>
      <c r="CY73" s="13">
        <v>1020</v>
      </c>
      <c r="DA73" s="260">
        <v>425</v>
      </c>
      <c r="DB73" s="13" t="s">
        <v>49</v>
      </c>
      <c r="DC73" s="13">
        <v>1688</v>
      </c>
      <c r="DD73" s="13">
        <v>1647</v>
      </c>
      <c r="DE73" s="13">
        <v>1603</v>
      </c>
      <c r="DF73" s="13">
        <v>1586</v>
      </c>
    </row>
    <row r="74" spans="1:110" ht="15" outlineLevel="2">
      <c r="A74" s="67">
        <v>658</v>
      </c>
      <c r="B74" s="21" t="s">
        <v>127</v>
      </c>
      <c r="C74" s="44" t="s">
        <v>93</v>
      </c>
      <c r="D74" s="40">
        <v>1095</v>
      </c>
      <c r="E74" s="40">
        <v>1091</v>
      </c>
      <c r="F74" s="40">
        <v>1085</v>
      </c>
      <c r="G74" s="40">
        <v>1112</v>
      </c>
      <c r="H74" s="40">
        <v>1093</v>
      </c>
      <c r="I74" s="1">
        <v>1063</v>
      </c>
      <c r="J74" s="261">
        <v>1112</v>
      </c>
      <c r="K74" s="234">
        <v>1069</v>
      </c>
      <c r="L74" s="31">
        <v>1034</v>
      </c>
      <c r="M74" s="31">
        <v>1032</v>
      </c>
      <c r="N74" s="31">
        <v>1040</v>
      </c>
      <c r="O74" s="31">
        <v>1031</v>
      </c>
      <c r="P74" s="31">
        <v>1082</v>
      </c>
      <c r="Q74" s="31">
        <v>1062</v>
      </c>
      <c r="R74" s="31">
        <v>1041</v>
      </c>
      <c r="S74" s="31">
        <v>1066</v>
      </c>
      <c r="T74" s="31">
        <v>1062</v>
      </c>
      <c r="U74" s="31">
        <v>1096</v>
      </c>
      <c r="V74" s="90">
        <v>1133</v>
      </c>
      <c r="W74" s="70">
        <v>1049</v>
      </c>
      <c r="X74" s="31">
        <v>1046</v>
      </c>
      <c r="Y74" s="31">
        <v>1108</v>
      </c>
      <c r="Z74" s="31">
        <v>1122</v>
      </c>
      <c r="AA74" s="31">
        <v>1186</v>
      </c>
      <c r="AB74" s="31">
        <v>1236</v>
      </c>
      <c r="AC74" s="31">
        <v>1201</v>
      </c>
      <c r="AD74" s="31">
        <v>1214</v>
      </c>
      <c r="AE74" s="31">
        <v>1190</v>
      </c>
      <c r="AF74" s="31">
        <v>1185</v>
      </c>
      <c r="AG74" s="31">
        <v>1208</v>
      </c>
      <c r="AH74" s="90">
        <v>1161</v>
      </c>
      <c r="AI74" s="70">
        <v>1109</v>
      </c>
      <c r="AJ74" s="31">
        <v>1101</v>
      </c>
      <c r="AK74" s="31">
        <v>1149</v>
      </c>
      <c r="AL74" s="31">
        <v>1174</v>
      </c>
      <c r="AM74" s="31">
        <v>1153</v>
      </c>
      <c r="AN74" s="31">
        <v>1170</v>
      </c>
      <c r="AO74" s="31">
        <v>1163</v>
      </c>
      <c r="AP74" s="31">
        <v>1220</v>
      </c>
      <c r="AQ74" s="31">
        <v>1216</v>
      </c>
      <c r="AR74" s="31">
        <v>1216</v>
      </c>
      <c r="AS74" s="31">
        <v>1194</v>
      </c>
      <c r="AT74" s="90">
        <v>1154</v>
      </c>
      <c r="AU74" s="70">
        <v>1102</v>
      </c>
      <c r="AV74" s="234">
        <v>1099</v>
      </c>
      <c r="AW74" s="234">
        <v>1059</v>
      </c>
      <c r="AX74" s="234">
        <v>1033</v>
      </c>
      <c r="AY74" s="234">
        <v>996</v>
      </c>
      <c r="AZ74" s="234">
        <v>982</v>
      </c>
      <c r="BA74" s="234">
        <v>1019</v>
      </c>
      <c r="BB74" s="234">
        <v>995</v>
      </c>
      <c r="BC74" s="234">
        <v>1002</v>
      </c>
      <c r="BD74" s="234">
        <v>990</v>
      </c>
      <c r="BE74" s="234">
        <v>1003</v>
      </c>
      <c r="BF74" s="31">
        <v>1047</v>
      </c>
      <c r="BG74" s="70">
        <v>1108</v>
      </c>
      <c r="BH74" s="234">
        <v>1051</v>
      </c>
      <c r="BI74" s="234">
        <v>1036</v>
      </c>
      <c r="BJ74" s="234">
        <v>1069</v>
      </c>
      <c r="BK74" s="234">
        <v>1038</v>
      </c>
      <c r="BL74" s="234">
        <v>1089</v>
      </c>
      <c r="BM74" s="234">
        <v>1116</v>
      </c>
      <c r="BN74" s="234">
        <v>1118</v>
      </c>
      <c r="BO74" s="234">
        <v>1156</v>
      </c>
      <c r="BP74" s="234">
        <v>1171</v>
      </c>
      <c r="BQ74" s="234">
        <v>1148</v>
      </c>
      <c r="BR74" s="439">
        <v>1142</v>
      </c>
      <c r="BS74" s="439">
        <v>1113</v>
      </c>
      <c r="BT74" s="439">
        <v>1136</v>
      </c>
      <c r="BU74" s="439">
        <v>1160</v>
      </c>
      <c r="BV74" s="439">
        <v>1126</v>
      </c>
      <c r="BW74" s="439">
        <v>1121</v>
      </c>
      <c r="BX74" s="439">
        <v>1156</v>
      </c>
      <c r="BY74" s="439">
        <v>1118</v>
      </c>
      <c r="BZ74" s="439">
        <v>1111</v>
      </c>
      <c r="CA74" s="439">
        <v>1148</v>
      </c>
      <c r="CB74" s="439">
        <v>1158</v>
      </c>
      <c r="CC74" s="439">
        <v>1156</v>
      </c>
      <c r="CD74" s="439">
        <f>'1.COBERTURA  DANE'!F74+'1.COBERTURA  DANE'!H74+'1.COBERTURA  DANE'!J74</f>
        <v>1178</v>
      </c>
      <c r="CE74" s="195">
        <f t="shared" si="11"/>
        <v>22</v>
      </c>
      <c r="CF74" s="162">
        <f t="shared" si="12"/>
        <v>1.9031141868512111</v>
      </c>
      <c r="CG74" s="195">
        <f t="shared" si="13"/>
        <v>36</v>
      </c>
      <c r="CH74" s="162">
        <f t="shared" si="14"/>
        <v>3.1523642732049035</v>
      </c>
      <c r="CX74" s="13">
        <v>887</v>
      </c>
      <c r="CY74" s="13">
        <v>13524</v>
      </c>
      <c r="DA74" s="260">
        <v>440</v>
      </c>
      <c r="DB74" s="13" t="s">
        <v>85</v>
      </c>
      <c r="DC74" s="13">
        <v>24963</v>
      </c>
      <c r="DD74" s="13">
        <v>24802</v>
      </c>
      <c r="DE74" s="13">
        <v>24629</v>
      </c>
      <c r="DF74" s="13">
        <v>24477</v>
      </c>
    </row>
    <row r="75" spans="1:110" ht="15" outlineLevel="2">
      <c r="A75" s="67">
        <v>664</v>
      </c>
      <c r="B75" s="21" t="s">
        <v>127</v>
      </c>
      <c r="C75" s="41" t="s">
        <v>130</v>
      </c>
      <c r="D75" s="40">
        <v>11728</v>
      </c>
      <c r="E75" s="41">
        <v>11701</v>
      </c>
      <c r="F75" s="40">
        <v>11855</v>
      </c>
      <c r="G75" s="40">
        <v>12022</v>
      </c>
      <c r="H75" s="40">
        <v>12074</v>
      </c>
      <c r="I75" s="1">
        <v>11991</v>
      </c>
      <c r="J75" s="261">
        <v>12065</v>
      </c>
      <c r="K75" s="234">
        <v>11905</v>
      </c>
      <c r="L75" s="31">
        <v>11750</v>
      </c>
      <c r="M75" s="31">
        <v>11771</v>
      </c>
      <c r="N75" s="31">
        <v>11864</v>
      </c>
      <c r="O75" s="31">
        <v>11820</v>
      </c>
      <c r="P75" s="31">
        <v>12346</v>
      </c>
      <c r="Q75" s="31">
        <v>12143</v>
      </c>
      <c r="R75" s="31">
        <v>11848</v>
      </c>
      <c r="S75" s="31">
        <v>11993</v>
      </c>
      <c r="T75" s="31">
        <v>11952</v>
      </c>
      <c r="U75" s="31">
        <v>12053</v>
      </c>
      <c r="V75" s="90">
        <v>12376</v>
      </c>
      <c r="W75" s="70">
        <v>11751</v>
      </c>
      <c r="X75" s="31">
        <v>11742</v>
      </c>
      <c r="Y75" s="31">
        <v>11962</v>
      </c>
      <c r="Z75" s="31">
        <v>11978</v>
      </c>
      <c r="AA75" s="31">
        <v>12312</v>
      </c>
      <c r="AB75" s="31">
        <v>12390</v>
      </c>
      <c r="AC75" s="31">
        <v>12325</v>
      </c>
      <c r="AD75" s="31">
        <v>12459</v>
      </c>
      <c r="AE75" s="31">
        <v>12336</v>
      </c>
      <c r="AF75" s="31">
        <v>12404</v>
      </c>
      <c r="AG75" s="31">
        <v>12413</v>
      </c>
      <c r="AH75" s="90">
        <v>12357</v>
      </c>
      <c r="AI75" s="70">
        <v>12315</v>
      </c>
      <c r="AJ75" s="31">
        <v>12218</v>
      </c>
      <c r="AK75" s="31">
        <v>12126</v>
      </c>
      <c r="AL75" s="31">
        <v>12125</v>
      </c>
      <c r="AM75" s="31">
        <v>12264</v>
      </c>
      <c r="AN75" s="31">
        <v>12510</v>
      </c>
      <c r="AO75" s="31">
        <v>12513</v>
      </c>
      <c r="AP75" s="31">
        <v>12886</v>
      </c>
      <c r="AQ75" s="31">
        <v>12984</v>
      </c>
      <c r="AR75" s="31">
        <v>13208</v>
      </c>
      <c r="AS75" s="31">
        <v>13250</v>
      </c>
      <c r="AT75" s="90">
        <v>13048</v>
      </c>
      <c r="AU75" s="70">
        <v>12844</v>
      </c>
      <c r="AV75" s="234">
        <v>12692</v>
      </c>
      <c r="AW75" s="234">
        <v>12777</v>
      </c>
      <c r="AX75" s="234">
        <v>12862</v>
      </c>
      <c r="AY75" s="234">
        <v>12789</v>
      </c>
      <c r="AZ75" s="234">
        <v>13009</v>
      </c>
      <c r="BA75" s="234">
        <v>13381</v>
      </c>
      <c r="BB75" s="234">
        <v>13560</v>
      </c>
      <c r="BC75" s="234">
        <v>13732</v>
      </c>
      <c r="BD75" s="234">
        <v>13839</v>
      </c>
      <c r="BE75" s="234">
        <v>13587</v>
      </c>
      <c r="BF75" s="31">
        <v>13594</v>
      </c>
      <c r="BG75" s="70">
        <v>13501</v>
      </c>
      <c r="BH75" s="234">
        <v>13418</v>
      </c>
      <c r="BI75" s="234">
        <v>13525</v>
      </c>
      <c r="BJ75" s="234">
        <v>13771</v>
      </c>
      <c r="BK75" s="234">
        <v>13712</v>
      </c>
      <c r="BL75" s="234">
        <v>13874</v>
      </c>
      <c r="BM75" s="234">
        <v>14043</v>
      </c>
      <c r="BN75" s="234">
        <v>14111</v>
      </c>
      <c r="BO75" s="234">
        <v>14256</v>
      </c>
      <c r="BP75" s="234">
        <v>14428</v>
      </c>
      <c r="BQ75" s="234">
        <v>14337</v>
      </c>
      <c r="BR75" s="439">
        <v>14293</v>
      </c>
      <c r="BS75" s="439">
        <v>14140</v>
      </c>
      <c r="BT75" s="439">
        <v>14153</v>
      </c>
      <c r="BU75" s="439">
        <v>14314</v>
      </c>
      <c r="BV75" s="439">
        <v>14155</v>
      </c>
      <c r="BW75" s="439">
        <v>14125</v>
      </c>
      <c r="BX75" s="439">
        <v>14185</v>
      </c>
      <c r="BY75" s="439">
        <v>14147</v>
      </c>
      <c r="BZ75" s="439">
        <v>14253</v>
      </c>
      <c r="CA75" s="439">
        <v>14428</v>
      </c>
      <c r="CB75" s="439">
        <v>14405</v>
      </c>
      <c r="CC75" s="439">
        <v>14356</v>
      </c>
      <c r="CD75" s="439">
        <f>'1.COBERTURA  DANE'!F75+'1.COBERTURA  DANE'!H75+'1.COBERTURA  DANE'!J75</f>
        <v>14439</v>
      </c>
      <c r="CE75" s="195">
        <f t="shared" si="11"/>
        <v>83</v>
      </c>
      <c r="CF75" s="162">
        <f t="shared" si="12"/>
        <v>0.57815547506269149</v>
      </c>
      <c r="CG75" s="195">
        <f t="shared" si="13"/>
        <v>146</v>
      </c>
      <c r="CH75" s="162">
        <f t="shared" si="14"/>
        <v>1.0214790456866998</v>
      </c>
      <c r="CX75" s="13">
        <v>2</v>
      </c>
      <c r="CY75" s="13">
        <v>2591</v>
      </c>
      <c r="DA75" s="260">
        <v>467</v>
      </c>
      <c r="DB75" s="13" t="s">
        <v>86</v>
      </c>
      <c r="DC75" s="13">
        <v>957</v>
      </c>
      <c r="DD75" s="13">
        <v>975</v>
      </c>
      <c r="DE75" s="13">
        <v>942</v>
      </c>
      <c r="DF75" s="13">
        <v>947</v>
      </c>
    </row>
    <row r="76" spans="1:110" ht="15" outlineLevel="2">
      <c r="A76" s="67">
        <v>686</v>
      </c>
      <c r="B76" s="21" t="s">
        <v>127</v>
      </c>
      <c r="C76" s="45" t="s">
        <v>131</v>
      </c>
      <c r="D76" s="40">
        <v>14504</v>
      </c>
      <c r="E76" s="45">
        <v>14435</v>
      </c>
      <c r="F76" s="40">
        <v>14547</v>
      </c>
      <c r="G76" s="40">
        <v>14596</v>
      </c>
      <c r="H76" s="40">
        <v>14670</v>
      </c>
      <c r="I76" s="1">
        <v>14570</v>
      </c>
      <c r="J76" s="261">
        <v>14813</v>
      </c>
      <c r="K76" s="234">
        <v>14631</v>
      </c>
      <c r="L76" s="31">
        <v>14224</v>
      </c>
      <c r="M76" s="31">
        <v>14406</v>
      </c>
      <c r="N76" s="31">
        <v>14596</v>
      </c>
      <c r="O76" s="31">
        <v>14691</v>
      </c>
      <c r="P76" s="31">
        <v>15092</v>
      </c>
      <c r="Q76" s="31">
        <v>14896</v>
      </c>
      <c r="R76" s="31">
        <v>14589</v>
      </c>
      <c r="S76" s="31">
        <v>14668</v>
      </c>
      <c r="T76" s="31">
        <v>14835</v>
      </c>
      <c r="U76" s="31">
        <v>14880</v>
      </c>
      <c r="V76" s="90">
        <v>15412</v>
      </c>
      <c r="W76" s="70">
        <v>14339</v>
      </c>
      <c r="X76" s="31">
        <v>14363</v>
      </c>
      <c r="Y76" s="31">
        <v>14749</v>
      </c>
      <c r="Z76" s="31">
        <v>14955</v>
      </c>
      <c r="AA76" s="31">
        <v>15428</v>
      </c>
      <c r="AB76" s="31">
        <v>15677</v>
      </c>
      <c r="AC76" s="31">
        <v>15641</v>
      </c>
      <c r="AD76" s="31">
        <v>15677</v>
      </c>
      <c r="AE76" s="31">
        <v>15487</v>
      </c>
      <c r="AF76" s="31">
        <v>15625</v>
      </c>
      <c r="AG76" s="31">
        <v>15686</v>
      </c>
      <c r="AH76" s="90">
        <v>15625</v>
      </c>
      <c r="AI76" s="70">
        <v>15483</v>
      </c>
      <c r="AJ76" s="31">
        <v>15415</v>
      </c>
      <c r="AK76" s="31">
        <v>15543</v>
      </c>
      <c r="AL76" s="31">
        <v>15639</v>
      </c>
      <c r="AM76" s="31">
        <v>15784</v>
      </c>
      <c r="AN76" s="31">
        <v>15985</v>
      </c>
      <c r="AO76" s="31">
        <v>16102</v>
      </c>
      <c r="AP76" s="31">
        <v>16584</v>
      </c>
      <c r="AQ76" s="31">
        <v>16610</v>
      </c>
      <c r="AR76" s="31">
        <v>16824</v>
      </c>
      <c r="AS76" s="31">
        <v>16846</v>
      </c>
      <c r="AT76" s="90">
        <v>16560</v>
      </c>
      <c r="AU76" s="70">
        <v>16298</v>
      </c>
      <c r="AV76" s="234">
        <v>16026</v>
      </c>
      <c r="AW76" s="234">
        <v>15917</v>
      </c>
      <c r="AX76" s="234">
        <v>16154</v>
      </c>
      <c r="AY76" s="234">
        <v>16275</v>
      </c>
      <c r="AZ76" s="234">
        <v>16446</v>
      </c>
      <c r="BA76" s="234">
        <v>16943</v>
      </c>
      <c r="BB76" s="234">
        <v>17103</v>
      </c>
      <c r="BC76" s="234">
        <v>17282</v>
      </c>
      <c r="BD76" s="234">
        <v>17421</v>
      </c>
      <c r="BE76" s="234">
        <v>17206</v>
      </c>
      <c r="BF76" s="31">
        <v>17222</v>
      </c>
      <c r="BG76" s="70">
        <v>16977</v>
      </c>
      <c r="BH76" s="234">
        <v>16873</v>
      </c>
      <c r="BI76" s="234">
        <v>17178</v>
      </c>
      <c r="BJ76" s="234">
        <v>17347</v>
      </c>
      <c r="BK76" s="234">
        <v>17438</v>
      </c>
      <c r="BL76" s="234">
        <v>17728</v>
      </c>
      <c r="BM76" s="234">
        <v>17849</v>
      </c>
      <c r="BN76" s="234">
        <v>17875</v>
      </c>
      <c r="BO76" s="234">
        <v>17942</v>
      </c>
      <c r="BP76" s="234">
        <v>18178</v>
      </c>
      <c r="BQ76" s="234">
        <v>18070</v>
      </c>
      <c r="BR76" s="439">
        <v>17905</v>
      </c>
      <c r="BS76" s="439">
        <v>17630</v>
      </c>
      <c r="BT76" s="439">
        <v>17468</v>
      </c>
      <c r="BU76" s="439">
        <v>17907</v>
      </c>
      <c r="BV76" s="439">
        <v>17927</v>
      </c>
      <c r="BW76" s="439">
        <v>17913</v>
      </c>
      <c r="BX76" s="439">
        <v>18151</v>
      </c>
      <c r="BY76" s="439">
        <v>18218</v>
      </c>
      <c r="BZ76" s="439">
        <v>18205</v>
      </c>
      <c r="CA76" s="439">
        <v>18770</v>
      </c>
      <c r="CB76" s="439">
        <v>18789</v>
      </c>
      <c r="CC76" s="439">
        <v>18829</v>
      </c>
      <c r="CD76" s="439">
        <f>'1.COBERTURA  DANE'!F76+'1.COBERTURA  DANE'!H76+'1.COBERTURA  DANE'!J76</f>
        <v>18938</v>
      </c>
      <c r="CE76" s="195">
        <f t="shared" si="11"/>
        <v>109</v>
      </c>
      <c r="CF76" s="162">
        <f t="shared" si="12"/>
        <v>0.57889425885601997</v>
      </c>
      <c r="CG76" s="195">
        <f t="shared" si="13"/>
        <v>1033</v>
      </c>
      <c r="CH76" s="162">
        <f t="shared" si="14"/>
        <v>5.7693381736944982</v>
      </c>
      <c r="CX76" s="13">
        <v>21</v>
      </c>
      <c r="CY76" s="13">
        <v>655</v>
      </c>
      <c r="DA76" s="260">
        <v>475</v>
      </c>
      <c r="DB76" s="13" t="s">
        <v>866</v>
      </c>
      <c r="DC76" s="13">
        <v>128</v>
      </c>
      <c r="DD76" s="13">
        <v>137</v>
      </c>
      <c r="DE76" s="13">
        <v>137</v>
      </c>
      <c r="DF76" s="13">
        <v>128</v>
      </c>
    </row>
    <row r="77" spans="1:110" ht="15" outlineLevel="2">
      <c r="A77" s="67">
        <v>819</v>
      </c>
      <c r="B77" s="21" t="s">
        <v>127</v>
      </c>
      <c r="C77" s="40" t="s">
        <v>59</v>
      </c>
      <c r="D77" s="40">
        <v>607</v>
      </c>
      <c r="E77" s="40">
        <v>590</v>
      </c>
      <c r="F77" s="40">
        <v>623</v>
      </c>
      <c r="G77" s="40">
        <v>655</v>
      </c>
      <c r="H77" s="40">
        <v>696</v>
      </c>
      <c r="I77" s="1">
        <v>678</v>
      </c>
      <c r="J77" s="261">
        <v>697</v>
      </c>
      <c r="K77" s="234">
        <v>656</v>
      </c>
      <c r="L77" s="31">
        <v>593</v>
      </c>
      <c r="M77" s="31">
        <v>693</v>
      </c>
      <c r="N77" s="31">
        <v>697</v>
      </c>
      <c r="O77" s="31">
        <v>666</v>
      </c>
      <c r="P77" s="31">
        <v>675</v>
      </c>
      <c r="Q77" s="31">
        <v>675</v>
      </c>
      <c r="R77" s="31">
        <v>862</v>
      </c>
      <c r="S77" s="31">
        <v>878</v>
      </c>
      <c r="T77" s="31">
        <v>930</v>
      </c>
      <c r="U77" s="31">
        <v>988</v>
      </c>
      <c r="V77" s="90">
        <v>861</v>
      </c>
      <c r="W77" s="70">
        <v>773</v>
      </c>
      <c r="X77" s="31">
        <v>778</v>
      </c>
      <c r="Y77" s="31">
        <v>873</v>
      </c>
      <c r="Z77" s="31">
        <v>908</v>
      </c>
      <c r="AA77" s="31">
        <v>1015</v>
      </c>
      <c r="AB77" s="31">
        <v>1143</v>
      </c>
      <c r="AC77" s="31">
        <v>1182</v>
      </c>
      <c r="AD77" s="31">
        <v>1243</v>
      </c>
      <c r="AE77" s="31">
        <v>1301</v>
      </c>
      <c r="AF77" s="31">
        <v>1460</v>
      </c>
      <c r="AG77" s="31">
        <v>1553</v>
      </c>
      <c r="AH77" s="90">
        <v>1610</v>
      </c>
      <c r="AI77" s="70">
        <v>1608</v>
      </c>
      <c r="AJ77" s="31">
        <v>1616</v>
      </c>
      <c r="AK77" s="31">
        <v>1591</v>
      </c>
      <c r="AL77" s="31">
        <v>1586</v>
      </c>
      <c r="AM77" s="31">
        <v>1496</v>
      </c>
      <c r="AN77" s="31">
        <v>1473</v>
      </c>
      <c r="AO77" s="31">
        <v>1458</v>
      </c>
      <c r="AP77" s="31">
        <v>1464</v>
      </c>
      <c r="AQ77" s="31">
        <v>1489</v>
      </c>
      <c r="AR77" s="31">
        <v>1515</v>
      </c>
      <c r="AS77" s="31">
        <v>1477</v>
      </c>
      <c r="AT77" s="90">
        <v>1407</v>
      </c>
      <c r="AU77" s="70">
        <v>1354</v>
      </c>
      <c r="AV77" s="234">
        <v>1259</v>
      </c>
      <c r="AW77" s="234">
        <v>1222</v>
      </c>
      <c r="AX77" s="234">
        <v>1189</v>
      </c>
      <c r="AY77" s="234">
        <v>1169</v>
      </c>
      <c r="AZ77" s="234">
        <v>1174</v>
      </c>
      <c r="BA77" s="234">
        <v>1247</v>
      </c>
      <c r="BB77" s="234">
        <v>1250</v>
      </c>
      <c r="BC77" s="234">
        <v>1277</v>
      </c>
      <c r="BD77" s="234">
        <v>1279</v>
      </c>
      <c r="BE77" s="234">
        <v>1226</v>
      </c>
      <c r="BF77" s="31">
        <v>1197</v>
      </c>
      <c r="BG77" s="70">
        <v>1145</v>
      </c>
      <c r="BH77" s="234">
        <v>1125</v>
      </c>
      <c r="BI77" s="234">
        <v>1105</v>
      </c>
      <c r="BJ77" s="234">
        <v>1124</v>
      </c>
      <c r="BK77" s="234">
        <v>1166</v>
      </c>
      <c r="BL77" s="234">
        <v>1202</v>
      </c>
      <c r="BM77" s="234">
        <v>1246</v>
      </c>
      <c r="BN77" s="234">
        <v>1231</v>
      </c>
      <c r="BO77" s="234">
        <v>1227</v>
      </c>
      <c r="BP77" s="234">
        <v>1201</v>
      </c>
      <c r="BQ77" s="234">
        <v>1194</v>
      </c>
      <c r="BR77" s="439">
        <v>1170</v>
      </c>
      <c r="BS77" s="439">
        <v>1100</v>
      </c>
      <c r="BT77" s="439">
        <v>1087</v>
      </c>
      <c r="BU77" s="439">
        <v>1078</v>
      </c>
      <c r="BV77" s="439">
        <v>1006</v>
      </c>
      <c r="BW77" s="439">
        <v>1075</v>
      </c>
      <c r="BX77" s="439">
        <v>1072</v>
      </c>
      <c r="BY77" s="439">
        <v>1076</v>
      </c>
      <c r="BZ77" s="439">
        <v>1091</v>
      </c>
      <c r="CA77" s="439">
        <v>1105</v>
      </c>
      <c r="CB77" s="439">
        <v>1093</v>
      </c>
      <c r="CC77" s="439">
        <v>1075</v>
      </c>
      <c r="CD77" s="439">
        <f>'1.COBERTURA  DANE'!F77+'1.COBERTURA  DANE'!H77+'1.COBERTURA  DANE'!J77</f>
        <v>1128</v>
      </c>
      <c r="CE77" s="195">
        <f t="shared" si="11"/>
        <v>53</v>
      </c>
      <c r="CF77" s="162">
        <f t="shared" si="12"/>
        <v>4.9302325581395348</v>
      </c>
      <c r="CG77" s="195">
        <f t="shared" si="13"/>
        <v>-42</v>
      </c>
      <c r="CH77" s="162">
        <f t="shared" si="14"/>
        <v>-3.5897435897435894</v>
      </c>
      <c r="CX77" s="13">
        <v>55</v>
      </c>
      <c r="CY77" s="13">
        <v>690</v>
      </c>
      <c r="DA77" s="260">
        <v>480</v>
      </c>
      <c r="DB77" s="13" t="s">
        <v>867</v>
      </c>
      <c r="DC77" s="13">
        <v>1625</v>
      </c>
      <c r="DD77" s="13">
        <v>1628</v>
      </c>
      <c r="DE77" s="13">
        <v>1547</v>
      </c>
      <c r="DF77" s="13">
        <v>1530</v>
      </c>
    </row>
    <row r="78" spans="1:110" ht="15" outlineLevel="2">
      <c r="A78" s="67">
        <v>854</v>
      </c>
      <c r="B78" s="21" t="s">
        <v>127</v>
      </c>
      <c r="C78" s="40" t="s">
        <v>103</v>
      </c>
      <c r="D78" s="40">
        <v>858</v>
      </c>
      <c r="E78" s="40">
        <v>873</v>
      </c>
      <c r="F78" s="40">
        <v>882</v>
      </c>
      <c r="G78" s="40">
        <v>970</v>
      </c>
      <c r="H78" s="40">
        <v>982</v>
      </c>
      <c r="I78" s="1">
        <v>969</v>
      </c>
      <c r="J78" s="261">
        <v>1020</v>
      </c>
      <c r="K78" s="234">
        <v>961</v>
      </c>
      <c r="L78" s="31">
        <v>905</v>
      </c>
      <c r="M78" s="31">
        <v>943</v>
      </c>
      <c r="N78" s="31">
        <v>887</v>
      </c>
      <c r="O78" s="31">
        <v>919</v>
      </c>
      <c r="P78" s="31">
        <v>962</v>
      </c>
      <c r="Q78" s="31">
        <v>946</v>
      </c>
      <c r="R78" s="31">
        <v>948</v>
      </c>
      <c r="S78" s="31">
        <v>949</v>
      </c>
      <c r="T78" s="31">
        <v>926</v>
      </c>
      <c r="U78" s="31">
        <v>948</v>
      </c>
      <c r="V78" s="90">
        <v>1054</v>
      </c>
      <c r="W78" s="70">
        <v>916</v>
      </c>
      <c r="X78" s="31">
        <v>950</v>
      </c>
      <c r="Y78" s="31">
        <v>1102</v>
      </c>
      <c r="Z78" s="31">
        <v>1125</v>
      </c>
      <c r="AA78" s="31">
        <v>1147</v>
      </c>
      <c r="AB78" s="31">
        <v>1216</v>
      </c>
      <c r="AC78" s="31">
        <v>1180</v>
      </c>
      <c r="AD78" s="31">
        <v>1186</v>
      </c>
      <c r="AE78" s="31">
        <v>1177</v>
      </c>
      <c r="AF78" s="31">
        <v>1185</v>
      </c>
      <c r="AG78" s="31">
        <v>1179</v>
      </c>
      <c r="AH78" s="90">
        <v>1092</v>
      </c>
      <c r="AI78" s="70">
        <v>1071</v>
      </c>
      <c r="AJ78" s="31">
        <v>1111</v>
      </c>
      <c r="AK78" s="31">
        <v>1156</v>
      </c>
      <c r="AL78" s="31">
        <v>1209</v>
      </c>
      <c r="AM78" s="31">
        <v>1258</v>
      </c>
      <c r="AN78" s="31">
        <v>1286</v>
      </c>
      <c r="AO78" s="31">
        <v>1374</v>
      </c>
      <c r="AP78" s="31">
        <v>1448</v>
      </c>
      <c r="AQ78" s="31">
        <v>1535</v>
      </c>
      <c r="AR78" s="31">
        <v>1633</v>
      </c>
      <c r="AS78" s="31">
        <v>1586</v>
      </c>
      <c r="AT78" s="90">
        <v>1512</v>
      </c>
      <c r="AU78" s="70">
        <v>1448</v>
      </c>
      <c r="AV78" s="234">
        <v>1343</v>
      </c>
      <c r="AW78" s="234">
        <v>1400</v>
      </c>
      <c r="AX78" s="234">
        <v>1389</v>
      </c>
      <c r="AY78" s="234">
        <v>1387</v>
      </c>
      <c r="AZ78" s="234">
        <v>1375</v>
      </c>
      <c r="BA78" s="234">
        <v>1391</v>
      </c>
      <c r="BB78" s="234">
        <v>1392</v>
      </c>
      <c r="BC78" s="234">
        <v>1397</v>
      </c>
      <c r="BD78" s="234">
        <v>1394</v>
      </c>
      <c r="BE78" s="234">
        <v>1319</v>
      </c>
      <c r="BF78" s="31">
        <v>1415</v>
      </c>
      <c r="BG78" s="70">
        <v>1512</v>
      </c>
      <c r="BH78" s="234">
        <v>1442</v>
      </c>
      <c r="BI78" s="234">
        <v>1364</v>
      </c>
      <c r="BJ78" s="234">
        <v>1420</v>
      </c>
      <c r="BK78" s="234">
        <v>1477</v>
      </c>
      <c r="BL78" s="234">
        <v>1749</v>
      </c>
      <c r="BM78" s="234">
        <v>1697</v>
      </c>
      <c r="BN78" s="234">
        <v>1687</v>
      </c>
      <c r="BO78" s="234">
        <v>1666</v>
      </c>
      <c r="BP78" s="234">
        <v>1672</v>
      </c>
      <c r="BQ78" s="234">
        <v>1661</v>
      </c>
      <c r="BR78" s="439">
        <v>1704</v>
      </c>
      <c r="BS78" s="439">
        <v>1677</v>
      </c>
      <c r="BT78" s="439">
        <v>1675</v>
      </c>
      <c r="BU78" s="439">
        <v>1629</v>
      </c>
      <c r="BV78" s="439">
        <v>1539</v>
      </c>
      <c r="BW78" s="439">
        <v>1607</v>
      </c>
      <c r="BX78" s="439">
        <v>1642</v>
      </c>
      <c r="BY78" s="439">
        <v>1654</v>
      </c>
      <c r="BZ78" s="439">
        <v>1616</v>
      </c>
      <c r="CA78" s="439">
        <v>1618</v>
      </c>
      <c r="CB78" s="439">
        <v>1614</v>
      </c>
      <c r="CC78" s="439">
        <v>1607</v>
      </c>
      <c r="CD78" s="439">
        <f>'1.COBERTURA  DANE'!F78+'1.COBERTURA  DANE'!H78+'1.COBERTURA  DANE'!J78</f>
        <v>1613</v>
      </c>
      <c r="CE78" s="195">
        <f t="shared" si="11"/>
        <v>6</v>
      </c>
      <c r="CF78" s="162">
        <f t="shared" si="12"/>
        <v>0.37336652146857496</v>
      </c>
      <c r="CG78" s="195">
        <f t="shared" si="13"/>
        <v>-91</v>
      </c>
      <c r="CH78" s="162">
        <f t="shared" si="14"/>
        <v>-5.34037558685446</v>
      </c>
      <c r="CX78" s="13">
        <v>148</v>
      </c>
      <c r="CY78" s="13">
        <v>18769</v>
      </c>
      <c r="DA78" s="260">
        <v>483</v>
      </c>
      <c r="DB78" s="13" t="s">
        <v>117</v>
      </c>
      <c r="DC78" s="13">
        <v>809</v>
      </c>
      <c r="DD78" s="13">
        <v>796</v>
      </c>
      <c r="DE78" s="13">
        <v>757</v>
      </c>
      <c r="DF78" s="13">
        <v>762</v>
      </c>
    </row>
    <row r="79" spans="1:110" ht="15" outlineLevel="2">
      <c r="A79" s="67">
        <v>887</v>
      </c>
      <c r="B79" s="21" t="s">
        <v>127</v>
      </c>
      <c r="C79" s="40" t="s">
        <v>31</v>
      </c>
      <c r="D79" s="40">
        <v>12860</v>
      </c>
      <c r="E79" s="40">
        <v>12817</v>
      </c>
      <c r="F79" s="40">
        <v>13028</v>
      </c>
      <c r="G79" s="40">
        <v>13163</v>
      </c>
      <c r="H79" s="40">
        <v>13372</v>
      </c>
      <c r="I79" s="1">
        <v>13388</v>
      </c>
      <c r="J79" s="261">
        <v>13524</v>
      </c>
      <c r="K79" s="234">
        <v>12896</v>
      </c>
      <c r="L79" s="31">
        <v>12352</v>
      </c>
      <c r="M79" s="31">
        <v>12356</v>
      </c>
      <c r="N79" s="31">
        <v>12729</v>
      </c>
      <c r="O79" s="31">
        <v>12725</v>
      </c>
      <c r="P79" s="31">
        <v>13181</v>
      </c>
      <c r="Q79" s="31">
        <v>12915</v>
      </c>
      <c r="R79" s="31">
        <v>12786</v>
      </c>
      <c r="S79" s="31">
        <v>12825</v>
      </c>
      <c r="T79" s="31">
        <v>12788</v>
      </c>
      <c r="U79" s="31">
        <v>12746</v>
      </c>
      <c r="V79" s="90">
        <v>13448</v>
      </c>
      <c r="W79" s="70">
        <v>12247</v>
      </c>
      <c r="X79" s="31">
        <v>12416</v>
      </c>
      <c r="Y79" s="31">
        <v>12831</v>
      </c>
      <c r="Z79" s="31">
        <v>12885</v>
      </c>
      <c r="AA79" s="31">
        <v>13297</v>
      </c>
      <c r="AB79" s="31">
        <v>13513</v>
      </c>
      <c r="AC79" s="31">
        <v>13462</v>
      </c>
      <c r="AD79" s="31">
        <v>13632</v>
      </c>
      <c r="AE79" s="31">
        <v>13628</v>
      </c>
      <c r="AF79" s="31">
        <v>13733</v>
      </c>
      <c r="AG79" s="31">
        <v>13778</v>
      </c>
      <c r="AH79" s="90">
        <v>13822</v>
      </c>
      <c r="AI79" s="70">
        <v>13411</v>
      </c>
      <c r="AJ79" s="31">
        <v>13354</v>
      </c>
      <c r="AK79" s="31">
        <v>13484</v>
      </c>
      <c r="AL79" s="31">
        <v>13419</v>
      </c>
      <c r="AM79" s="31">
        <v>13498</v>
      </c>
      <c r="AN79" s="31">
        <v>13811</v>
      </c>
      <c r="AO79" s="31">
        <v>14285</v>
      </c>
      <c r="AP79" s="31">
        <v>14757</v>
      </c>
      <c r="AQ79" s="31">
        <v>14952</v>
      </c>
      <c r="AR79" s="31">
        <v>15044</v>
      </c>
      <c r="AS79" s="31">
        <v>14924</v>
      </c>
      <c r="AT79" s="90">
        <v>14648</v>
      </c>
      <c r="AU79" s="70">
        <v>14048</v>
      </c>
      <c r="AV79" s="234">
        <v>13792</v>
      </c>
      <c r="AW79" s="234">
        <v>13947</v>
      </c>
      <c r="AX79" s="234">
        <v>14051</v>
      </c>
      <c r="AY79" s="234">
        <v>14125</v>
      </c>
      <c r="AZ79" s="234">
        <v>14289</v>
      </c>
      <c r="BA79" s="234">
        <v>14753</v>
      </c>
      <c r="BB79" s="234">
        <v>14913</v>
      </c>
      <c r="BC79" s="234">
        <v>15202</v>
      </c>
      <c r="BD79" s="234">
        <v>15241</v>
      </c>
      <c r="BE79" s="234">
        <v>14967</v>
      </c>
      <c r="BF79" s="31">
        <v>14939</v>
      </c>
      <c r="BG79" s="70">
        <v>14808</v>
      </c>
      <c r="BH79" s="234">
        <v>14544</v>
      </c>
      <c r="BI79" s="234">
        <v>14805</v>
      </c>
      <c r="BJ79" s="234">
        <v>15183</v>
      </c>
      <c r="BK79" s="234">
        <v>15301</v>
      </c>
      <c r="BL79" s="234">
        <v>15765</v>
      </c>
      <c r="BM79" s="234">
        <v>15814</v>
      </c>
      <c r="BN79" s="234">
        <v>15823</v>
      </c>
      <c r="BO79" s="234">
        <v>15997</v>
      </c>
      <c r="BP79" s="234">
        <v>16251</v>
      </c>
      <c r="BQ79" s="234">
        <v>16291</v>
      </c>
      <c r="BR79" s="439">
        <v>16346</v>
      </c>
      <c r="BS79" s="439">
        <v>16179</v>
      </c>
      <c r="BT79" s="439">
        <v>16157</v>
      </c>
      <c r="BU79" s="439">
        <v>16336</v>
      </c>
      <c r="BV79" s="439">
        <v>16243</v>
      </c>
      <c r="BW79" s="439">
        <v>16261</v>
      </c>
      <c r="BX79" s="439">
        <v>16420</v>
      </c>
      <c r="BY79" s="439">
        <v>16447</v>
      </c>
      <c r="BZ79" s="439">
        <v>16466</v>
      </c>
      <c r="CA79" s="439">
        <v>16923</v>
      </c>
      <c r="CB79" s="439">
        <v>16812</v>
      </c>
      <c r="CC79" s="439">
        <v>16636</v>
      </c>
      <c r="CD79" s="439">
        <f>'1.COBERTURA  DANE'!F79+'1.COBERTURA  DANE'!H79+'1.COBERTURA  DANE'!J79</f>
        <v>16690</v>
      </c>
      <c r="CE79" s="195">
        <f t="shared" si="11"/>
        <v>54</v>
      </c>
      <c r="CF79" s="162">
        <f t="shared" si="12"/>
        <v>0.32459725895647989</v>
      </c>
      <c r="CG79" s="195">
        <f t="shared" si="13"/>
        <v>344</v>
      </c>
      <c r="CH79" s="162">
        <f t="shared" si="14"/>
        <v>2.1044903952037197</v>
      </c>
      <c r="CX79" s="13">
        <v>197</v>
      </c>
      <c r="CY79" s="13">
        <v>2053</v>
      </c>
      <c r="DA79" s="260">
        <v>490</v>
      </c>
      <c r="DB79" s="13" t="s">
        <v>868</v>
      </c>
      <c r="DC79" s="13">
        <v>4311</v>
      </c>
      <c r="DD79" s="13">
        <v>4193</v>
      </c>
      <c r="DE79" s="13">
        <v>4066</v>
      </c>
      <c r="DF79" s="13">
        <v>3984</v>
      </c>
    </row>
    <row r="80" spans="1:110" ht="15" outlineLevel="1">
      <c r="A80" s="241" t="s">
        <v>143</v>
      </c>
      <c r="B80" s="39"/>
      <c r="C80" s="42"/>
      <c r="D80" s="69">
        <f t="shared" ref="D80:V80" si="15">SUM(D81:D103)</f>
        <v>247747</v>
      </c>
      <c r="E80" s="69">
        <f t="shared" si="15"/>
        <v>247500</v>
      </c>
      <c r="F80" s="69">
        <f t="shared" si="15"/>
        <v>249837</v>
      </c>
      <c r="G80" s="69">
        <f t="shared" si="15"/>
        <v>251135</v>
      </c>
      <c r="H80" s="69">
        <f t="shared" si="15"/>
        <v>254264</v>
      </c>
      <c r="I80" s="69">
        <f t="shared" si="15"/>
        <v>254283</v>
      </c>
      <c r="J80" s="69">
        <f t="shared" si="15"/>
        <v>258370</v>
      </c>
      <c r="K80" s="233">
        <f t="shared" si="15"/>
        <v>253931</v>
      </c>
      <c r="L80" s="69">
        <f t="shared" si="15"/>
        <v>250970</v>
      </c>
      <c r="M80" s="69">
        <f t="shared" si="15"/>
        <v>253671</v>
      </c>
      <c r="N80" s="69">
        <f t="shared" si="15"/>
        <v>256825</v>
      </c>
      <c r="O80" s="69">
        <f>SUM(O81:O103)</f>
        <v>258134</v>
      </c>
      <c r="P80" s="69">
        <f t="shared" si="15"/>
        <v>263640</v>
      </c>
      <c r="Q80" s="69">
        <f t="shared" si="15"/>
        <v>260217</v>
      </c>
      <c r="R80" s="69">
        <f t="shared" si="15"/>
        <v>258771</v>
      </c>
      <c r="S80" s="69">
        <f t="shared" si="15"/>
        <v>260429</v>
      </c>
      <c r="T80" s="69">
        <f t="shared" si="15"/>
        <v>261152</v>
      </c>
      <c r="U80" s="69">
        <f t="shared" si="15"/>
        <v>263049</v>
      </c>
      <c r="V80" s="89">
        <f t="shared" si="15"/>
        <v>269994</v>
      </c>
      <c r="W80" s="68">
        <f>SUM(W81:W103)</f>
        <v>255743</v>
      </c>
      <c r="X80" s="69">
        <f>SUM(X81:X103)</f>
        <v>256184</v>
      </c>
      <c r="Y80" s="69">
        <f>SUM(Y81:Y103)</f>
        <v>261251</v>
      </c>
      <c r="Z80" s="69">
        <f>SUM(Z81:Z103)</f>
        <v>262224</v>
      </c>
      <c r="AA80" s="69">
        <f>SUM(AA81:AA103)</f>
        <v>268657</v>
      </c>
      <c r="AB80" s="69">
        <v>269871</v>
      </c>
      <c r="AC80" s="69">
        <v>270187</v>
      </c>
      <c r="AD80" s="69">
        <v>271955</v>
      </c>
      <c r="AE80" s="69">
        <v>268740</v>
      </c>
      <c r="AF80" s="69">
        <v>270910</v>
      </c>
      <c r="AG80" s="69">
        <v>273363</v>
      </c>
      <c r="AH80" s="89">
        <v>273936</v>
      </c>
      <c r="AI80" s="68">
        <v>270851</v>
      </c>
      <c r="AJ80" s="69">
        <v>271889</v>
      </c>
      <c r="AK80" s="69">
        <v>274109</v>
      </c>
      <c r="AL80" s="69">
        <v>277001</v>
      </c>
      <c r="AM80" s="69">
        <v>279775</v>
      </c>
      <c r="AN80" s="69">
        <v>282985</v>
      </c>
      <c r="AO80" s="69">
        <v>287202</v>
      </c>
      <c r="AP80" s="69">
        <v>292941</v>
      </c>
      <c r="AQ80" s="69">
        <v>293764</v>
      </c>
      <c r="AR80" s="69">
        <v>297664</v>
      </c>
      <c r="AS80" s="69">
        <v>298400</v>
      </c>
      <c r="AT80" s="89">
        <v>296270</v>
      </c>
      <c r="AU80" s="68">
        <v>292900</v>
      </c>
      <c r="AV80" s="233">
        <v>293265</v>
      </c>
      <c r="AW80" s="233">
        <v>293596</v>
      </c>
      <c r="AX80" s="233">
        <v>296051</v>
      </c>
      <c r="AY80" s="233">
        <v>297336</v>
      </c>
      <c r="AZ80" s="233">
        <v>299653</v>
      </c>
      <c r="BA80" s="233">
        <v>305920</v>
      </c>
      <c r="BB80" s="233">
        <v>308298</v>
      </c>
      <c r="BC80" s="233">
        <v>312075</v>
      </c>
      <c r="BD80" s="233">
        <v>313871</v>
      </c>
      <c r="BE80" s="233">
        <v>311821</v>
      </c>
      <c r="BF80" s="69">
        <v>312698</v>
      </c>
      <c r="BG80" s="68">
        <v>310610</v>
      </c>
      <c r="BH80" s="233">
        <v>309332</v>
      </c>
      <c r="BI80" s="233">
        <v>312855</v>
      </c>
      <c r="BJ80" s="233">
        <v>317330</v>
      </c>
      <c r="BK80" s="233">
        <v>320390</v>
      </c>
      <c r="BL80" s="233">
        <v>340500</v>
      </c>
      <c r="BM80" s="233">
        <v>352134</v>
      </c>
      <c r="BN80" s="233">
        <v>330304</v>
      </c>
      <c r="BO80" s="233">
        <v>333748</v>
      </c>
      <c r="BP80" s="233">
        <v>334792</v>
      </c>
      <c r="BQ80" s="233">
        <v>334658</v>
      </c>
      <c r="BR80" s="438">
        <v>335505</v>
      </c>
      <c r="BS80" s="438">
        <v>331528</v>
      </c>
      <c r="BT80" s="438">
        <v>329479</v>
      </c>
      <c r="BU80" s="438">
        <v>335504</v>
      </c>
      <c r="BV80" s="438">
        <v>335113</v>
      </c>
      <c r="BW80" s="438">
        <v>332736</v>
      </c>
      <c r="BX80" s="438">
        <v>334737</v>
      </c>
      <c r="BY80" s="438">
        <v>335817</v>
      </c>
      <c r="BZ80" s="438">
        <v>339292</v>
      </c>
      <c r="CA80" s="438">
        <v>344752</v>
      </c>
      <c r="CB80" s="438">
        <v>345823</v>
      </c>
      <c r="CC80" s="438">
        <v>346132</v>
      </c>
      <c r="CD80" s="438">
        <f>'1.COBERTURA  DANE'!F80+'1.COBERTURA  DANE'!H80+'1.COBERTURA  DANE'!J80</f>
        <v>347279</v>
      </c>
      <c r="CE80" s="195">
        <f t="shared" si="11"/>
        <v>1147</v>
      </c>
      <c r="CF80" s="162">
        <f t="shared" si="12"/>
        <v>0.33137646909271606</v>
      </c>
      <c r="CG80" s="195">
        <f t="shared" si="13"/>
        <v>11774</v>
      </c>
      <c r="CH80" s="162">
        <f t="shared" si="14"/>
        <v>3.5093366715846264</v>
      </c>
      <c r="CX80" s="13">
        <v>206</v>
      </c>
      <c r="CY80" s="13">
        <v>650</v>
      </c>
      <c r="DA80" s="260">
        <v>495</v>
      </c>
      <c r="DB80" s="13" t="s">
        <v>869</v>
      </c>
      <c r="DC80" s="13">
        <v>1465</v>
      </c>
      <c r="DD80" s="13">
        <v>1470</v>
      </c>
      <c r="DE80" s="13">
        <v>1461</v>
      </c>
      <c r="DF80" s="13">
        <v>1443</v>
      </c>
    </row>
    <row r="81" spans="1:110" ht="15" outlineLevel="2">
      <c r="A81" s="67">
        <v>2</v>
      </c>
      <c r="B81" s="21" t="s">
        <v>138</v>
      </c>
      <c r="C81" s="40" t="s">
        <v>33</v>
      </c>
      <c r="D81" s="40">
        <v>2490</v>
      </c>
      <c r="E81" s="40">
        <v>2473</v>
      </c>
      <c r="F81" s="40">
        <v>2526</v>
      </c>
      <c r="G81" s="40">
        <v>2563</v>
      </c>
      <c r="H81" s="40">
        <v>2609</v>
      </c>
      <c r="I81" s="1">
        <v>2533</v>
      </c>
      <c r="J81" s="261">
        <v>2591</v>
      </c>
      <c r="K81" s="234">
        <v>2517</v>
      </c>
      <c r="L81" s="31">
        <v>2500</v>
      </c>
      <c r="M81" s="31">
        <v>2511</v>
      </c>
      <c r="N81" s="31">
        <v>2599</v>
      </c>
      <c r="O81" s="31">
        <v>2579</v>
      </c>
      <c r="P81" s="31">
        <v>2585</v>
      </c>
      <c r="Q81" s="31">
        <v>2446</v>
      </c>
      <c r="R81" s="31">
        <v>2433</v>
      </c>
      <c r="S81" s="31">
        <v>2485</v>
      </c>
      <c r="T81" s="31">
        <v>2458</v>
      </c>
      <c r="U81" s="31">
        <v>2510</v>
      </c>
      <c r="V81" s="90">
        <v>2777</v>
      </c>
      <c r="W81" s="70">
        <v>2470</v>
      </c>
      <c r="X81" s="31">
        <v>2405</v>
      </c>
      <c r="Y81" s="31">
        <v>2643</v>
      </c>
      <c r="Z81" s="31">
        <v>2654</v>
      </c>
      <c r="AA81" s="31">
        <v>2774</v>
      </c>
      <c r="AB81" s="31">
        <v>2797</v>
      </c>
      <c r="AC81" s="31">
        <v>2801</v>
      </c>
      <c r="AD81" s="31">
        <v>2787</v>
      </c>
      <c r="AE81" s="31">
        <v>2747</v>
      </c>
      <c r="AF81" s="31">
        <v>2778</v>
      </c>
      <c r="AG81" s="31">
        <v>2830</v>
      </c>
      <c r="AH81" s="90">
        <v>2834</v>
      </c>
      <c r="AI81" s="70">
        <v>2784</v>
      </c>
      <c r="AJ81" s="31">
        <v>2717</v>
      </c>
      <c r="AK81" s="31">
        <v>2707</v>
      </c>
      <c r="AL81" s="31">
        <v>2713</v>
      </c>
      <c r="AM81" s="31">
        <v>2751</v>
      </c>
      <c r="AN81" s="31">
        <v>2770</v>
      </c>
      <c r="AO81" s="31">
        <v>2947</v>
      </c>
      <c r="AP81" s="31">
        <v>3073</v>
      </c>
      <c r="AQ81" s="31">
        <v>3020</v>
      </c>
      <c r="AR81" s="31">
        <v>3079</v>
      </c>
      <c r="AS81" s="31">
        <v>3087</v>
      </c>
      <c r="AT81" s="90">
        <v>3057</v>
      </c>
      <c r="AU81" s="70">
        <v>2998</v>
      </c>
      <c r="AV81" s="234">
        <v>2895</v>
      </c>
      <c r="AW81" s="234">
        <v>2954</v>
      </c>
      <c r="AX81" s="234">
        <v>3011</v>
      </c>
      <c r="AY81" s="234">
        <v>3005</v>
      </c>
      <c r="AZ81" s="234">
        <v>2969</v>
      </c>
      <c r="BA81" s="234">
        <v>3046</v>
      </c>
      <c r="BB81" s="234">
        <v>3092</v>
      </c>
      <c r="BC81" s="234">
        <v>3087</v>
      </c>
      <c r="BD81" s="234">
        <v>3170</v>
      </c>
      <c r="BE81" s="234">
        <v>3144</v>
      </c>
      <c r="BF81" s="31">
        <v>3184</v>
      </c>
      <c r="BG81" s="70">
        <v>3737</v>
      </c>
      <c r="BH81" s="234">
        <v>3740</v>
      </c>
      <c r="BI81" s="234">
        <v>3789</v>
      </c>
      <c r="BJ81" s="234">
        <v>3761</v>
      </c>
      <c r="BK81" s="234">
        <v>4013</v>
      </c>
      <c r="BL81" s="234">
        <v>20086</v>
      </c>
      <c r="BM81" s="234">
        <v>29477</v>
      </c>
      <c r="BN81" s="234">
        <v>7273</v>
      </c>
      <c r="BO81" s="234">
        <v>6627</v>
      </c>
      <c r="BP81" s="234">
        <v>3906</v>
      </c>
      <c r="BQ81" s="234">
        <v>3914</v>
      </c>
      <c r="BR81" s="439">
        <v>3828</v>
      </c>
      <c r="BS81" s="439">
        <v>3664</v>
      </c>
      <c r="BT81" s="439">
        <v>3587</v>
      </c>
      <c r="BU81" s="439">
        <v>3543</v>
      </c>
      <c r="BV81" s="439">
        <v>3484</v>
      </c>
      <c r="BW81" s="439">
        <v>3568</v>
      </c>
      <c r="BX81" s="439">
        <v>3542</v>
      </c>
      <c r="BY81" s="439">
        <v>3505</v>
      </c>
      <c r="BZ81" s="439">
        <v>4126</v>
      </c>
      <c r="CA81" s="439">
        <v>3921</v>
      </c>
      <c r="CB81" s="439">
        <v>3911</v>
      </c>
      <c r="CC81" s="439">
        <v>3859</v>
      </c>
      <c r="CD81" s="439">
        <f>'1.COBERTURA  DANE'!F81+'1.COBERTURA  DANE'!H81+'1.COBERTURA  DANE'!J81</f>
        <v>3914</v>
      </c>
      <c r="CE81" s="195">
        <f t="shared" si="11"/>
        <v>55</v>
      </c>
      <c r="CF81" s="162">
        <f t="shared" si="12"/>
        <v>1.4252396994039906</v>
      </c>
      <c r="CG81" s="195">
        <f t="shared" si="13"/>
        <v>86</v>
      </c>
      <c r="CH81" s="162">
        <f t="shared" si="14"/>
        <v>2.2466039707419019</v>
      </c>
      <c r="CX81" s="13">
        <v>313</v>
      </c>
      <c r="CY81" s="13">
        <v>1484</v>
      </c>
      <c r="DA81" s="260">
        <v>501</v>
      </c>
      <c r="DB81" s="13" t="s">
        <v>51</v>
      </c>
      <c r="DC81" s="13">
        <v>179</v>
      </c>
      <c r="DD81" s="13">
        <v>172</v>
      </c>
      <c r="DE81" s="13">
        <v>165</v>
      </c>
      <c r="DF81" s="13">
        <v>189</v>
      </c>
    </row>
    <row r="82" spans="1:110" ht="15" outlineLevel="2">
      <c r="A82" s="67">
        <v>21</v>
      </c>
      <c r="B82" s="21" t="s">
        <v>138</v>
      </c>
      <c r="C82" s="40" t="s">
        <v>34</v>
      </c>
      <c r="D82" s="40">
        <v>623</v>
      </c>
      <c r="E82" s="40">
        <v>615</v>
      </c>
      <c r="F82" s="40">
        <v>620</v>
      </c>
      <c r="G82" s="40">
        <v>624</v>
      </c>
      <c r="H82" s="40">
        <v>624</v>
      </c>
      <c r="I82" s="1">
        <v>629</v>
      </c>
      <c r="J82" s="261">
        <v>655</v>
      </c>
      <c r="K82" s="234">
        <v>627</v>
      </c>
      <c r="L82" s="31">
        <v>570</v>
      </c>
      <c r="M82" s="31">
        <v>598</v>
      </c>
      <c r="N82" s="31">
        <v>600</v>
      </c>
      <c r="O82" s="31">
        <v>619</v>
      </c>
      <c r="P82" s="31">
        <v>653</v>
      </c>
      <c r="Q82" s="31">
        <v>610</v>
      </c>
      <c r="R82" s="31">
        <v>675</v>
      </c>
      <c r="S82" s="31">
        <v>724</v>
      </c>
      <c r="T82" s="31">
        <v>732</v>
      </c>
      <c r="U82" s="31">
        <v>742</v>
      </c>
      <c r="V82" s="90">
        <v>784</v>
      </c>
      <c r="W82" s="70">
        <v>720</v>
      </c>
      <c r="X82" s="31">
        <v>623</v>
      </c>
      <c r="Y82" s="31">
        <v>679</v>
      </c>
      <c r="Z82" s="31">
        <v>652</v>
      </c>
      <c r="AA82" s="31">
        <v>630</v>
      </c>
      <c r="AB82" s="31">
        <v>628</v>
      </c>
      <c r="AC82" s="31">
        <v>614</v>
      </c>
      <c r="AD82" s="31">
        <v>613</v>
      </c>
      <c r="AE82" s="31">
        <v>598</v>
      </c>
      <c r="AF82" s="31">
        <v>613</v>
      </c>
      <c r="AG82" s="31">
        <v>637</v>
      </c>
      <c r="AH82" s="90">
        <v>661</v>
      </c>
      <c r="AI82" s="70">
        <v>661</v>
      </c>
      <c r="AJ82" s="31">
        <v>677</v>
      </c>
      <c r="AK82" s="31">
        <v>736</v>
      </c>
      <c r="AL82" s="31">
        <v>712</v>
      </c>
      <c r="AM82" s="31">
        <v>683</v>
      </c>
      <c r="AN82" s="31">
        <v>680</v>
      </c>
      <c r="AO82" s="31">
        <v>680</v>
      </c>
      <c r="AP82" s="31">
        <v>690</v>
      </c>
      <c r="AQ82" s="31">
        <v>707</v>
      </c>
      <c r="AR82" s="31">
        <v>737</v>
      </c>
      <c r="AS82" s="31">
        <v>737</v>
      </c>
      <c r="AT82" s="90">
        <v>711</v>
      </c>
      <c r="AU82" s="70">
        <v>682</v>
      </c>
      <c r="AV82" s="234">
        <v>675</v>
      </c>
      <c r="AW82" s="234">
        <v>678</v>
      </c>
      <c r="AX82" s="234">
        <v>698</v>
      </c>
      <c r="AY82" s="234">
        <v>688</v>
      </c>
      <c r="AZ82" s="234">
        <v>716</v>
      </c>
      <c r="BA82" s="234">
        <v>801</v>
      </c>
      <c r="BB82" s="234">
        <v>829</v>
      </c>
      <c r="BC82" s="234">
        <v>842</v>
      </c>
      <c r="BD82" s="234">
        <v>846</v>
      </c>
      <c r="BE82" s="234">
        <v>788</v>
      </c>
      <c r="BF82" s="31">
        <v>792</v>
      </c>
      <c r="BG82" s="70">
        <v>759</v>
      </c>
      <c r="BH82" s="234">
        <v>642</v>
      </c>
      <c r="BI82" s="234">
        <v>673</v>
      </c>
      <c r="BJ82" s="234">
        <v>684</v>
      </c>
      <c r="BK82" s="234">
        <v>730</v>
      </c>
      <c r="BL82" s="234">
        <v>740</v>
      </c>
      <c r="BM82" s="234">
        <v>748</v>
      </c>
      <c r="BN82" s="234">
        <v>742</v>
      </c>
      <c r="BO82" s="234">
        <v>716</v>
      </c>
      <c r="BP82" s="234">
        <v>715</v>
      </c>
      <c r="BQ82" s="234">
        <v>706</v>
      </c>
      <c r="BR82" s="439">
        <v>710</v>
      </c>
      <c r="BS82" s="439">
        <v>685</v>
      </c>
      <c r="BT82" s="439">
        <v>676</v>
      </c>
      <c r="BU82" s="439">
        <v>683</v>
      </c>
      <c r="BV82" s="439">
        <v>632</v>
      </c>
      <c r="BW82" s="439">
        <v>635</v>
      </c>
      <c r="BX82" s="439">
        <v>614</v>
      </c>
      <c r="BY82" s="439">
        <v>616</v>
      </c>
      <c r="BZ82" s="439">
        <v>627</v>
      </c>
      <c r="CA82" s="439">
        <v>644</v>
      </c>
      <c r="CB82" s="439">
        <v>639</v>
      </c>
      <c r="CC82" s="439">
        <v>622</v>
      </c>
      <c r="CD82" s="439">
        <f>'1.COBERTURA  DANE'!F82+'1.COBERTURA  DANE'!H82+'1.COBERTURA  DANE'!J82</f>
        <v>649</v>
      </c>
      <c r="CE82" s="195">
        <f t="shared" si="11"/>
        <v>27</v>
      </c>
      <c r="CF82" s="162">
        <f t="shared" si="12"/>
        <v>4.3408360128617369</v>
      </c>
      <c r="CG82" s="195">
        <f t="shared" si="13"/>
        <v>-61</v>
      </c>
      <c r="CH82" s="162">
        <f t="shared" si="14"/>
        <v>-8.591549295774648</v>
      </c>
      <c r="CX82" s="13">
        <v>318</v>
      </c>
      <c r="CY82" s="13">
        <v>17610</v>
      </c>
      <c r="DA82" s="260">
        <v>541</v>
      </c>
      <c r="DB82" s="13" t="s">
        <v>141</v>
      </c>
      <c r="DC82" s="13">
        <v>4054</v>
      </c>
      <c r="DD82" s="13">
        <v>4029</v>
      </c>
      <c r="DE82" s="13">
        <v>4012</v>
      </c>
      <c r="DF82" s="13">
        <v>3949</v>
      </c>
    </row>
    <row r="83" spans="1:110" ht="15" outlineLevel="2">
      <c r="A83" s="67">
        <v>55</v>
      </c>
      <c r="B83" s="21" t="s">
        <v>138</v>
      </c>
      <c r="C83" s="40" t="s">
        <v>69</v>
      </c>
      <c r="D83" s="40">
        <v>547</v>
      </c>
      <c r="E83" s="40">
        <v>564</v>
      </c>
      <c r="F83" s="40">
        <v>568</v>
      </c>
      <c r="G83" s="40">
        <v>594</v>
      </c>
      <c r="H83" s="40">
        <v>598</v>
      </c>
      <c r="I83" s="1">
        <v>621</v>
      </c>
      <c r="J83" s="261">
        <v>690</v>
      </c>
      <c r="K83" s="234">
        <v>622</v>
      </c>
      <c r="L83" s="31">
        <v>544</v>
      </c>
      <c r="M83" s="31">
        <v>538</v>
      </c>
      <c r="N83" s="31">
        <v>594</v>
      </c>
      <c r="O83" s="31">
        <v>623</v>
      </c>
      <c r="P83" s="31">
        <v>641</v>
      </c>
      <c r="Q83" s="31">
        <v>615</v>
      </c>
      <c r="R83" s="31">
        <v>579</v>
      </c>
      <c r="S83" s="31">
        <v>573</v>
      </c>
      <c r="T83" s="31">
        <v>567</v>
      </c>
      <c r="U83" s="31">
        <v>593</v>
      </c>
      <c r="V83" s="90">
        <v>698</v>
      </c>
      <c r="W83" s="70">
        <v>575</v>
      </c>
      <c r="X83" s="31">
        <v>507</v>
      </c>
      <c r="Y83" s="31">
        <v>615</v>
      </c>
      <c r="Z83" s="31">
        <v>634</v>
      </c>
      <c r="AA83" s="31">
        <v>648</v>
      </c>
      <c r="AB83" s="31">
        <v>636</v>
      </c>
      <c r="AC83" s="31">
        <v>638</v>
      </c>
      <c r="AD83" s="31">
        <v>627</v>
      </c>
      <c r="AE83" s="31">
        <v>615</v>
      </c>
      <c r="AF83" s="31">
        <v>649</v>
      </c>
      <c r="AG83" s="31">
        <v>671</v>
      </c>
      <c r="AH83" s="90">
        <v>695</v>
      </c>
      <c r="AI83" s="70">
        <v>665</v>
      </c>
      <c r="AJ83" s="31">
        <v>599</v>
      </c>
      <c r="AK83" s="31">
        <v>714</v>
      </c>
      <c r="AL83" s="31">
        <v>705</v>
      </c>
      <c r="AM83" s="31">
        <v>697</v>
      </c>
      <c r="AN83" s="31">
        <v>742</v>
      </c>
      <c r="AO83" s="31">
        <v>795</v>
      </c>
      <c r="AP83" s="31">
        <v>838</v>
      </c>
      <c r="AQ83" s="31">
        <v>879</v>
      </c>
      <c r="AR83" s="31">
        <v>970</v>
      </c>
      <c r="AS83" s="31">
        <v>920</v>
      </c>
      <c r="AT83" s="90">
        <v>912</v>
      </c>
      <c r="AU83" s="70">
        <v>805</v>
      </c>
      <c r="AV83" s="234">
        <v>743</v>
      </c>
      <c r="AW83" s="234">
        <v>740</v>
      </c>
      <c r="AX83" s="234">
        <v>773</v>
      </c>
      <c r="AY83" s="234">
        <v>774</v>
      </c>
      <c r="AZ83" s="234">
        <v>833</v>
      </c>
      <c r="BA83" s="234">
        <v>868</v>
      </c>
      <c r="BB83" s="234">
        <v>884</v>
      </c>
      <c r="BC83" s="234">
        <v>885</v>
      </c>
      <c r="BD83" s="234">
        <v>852</v>
      </c>
      <c r="BE83" s="234">
        <v>775</v>
      </c>
      <c r="BF83" s="31">
        <v>790</v>
      </c>
      <c r="BG83" s="70">
        <v>784</v>
      </c>
      <c r="BH83" s="234">
        <v>691</v>
      </c>
      <c r="BI83" s="234">
        <v>692</v>
      </c>
      <c r="BJ83" s="234">
        <v>722</v>
      </c>
      <c r="BK83" s="234">
        <v>784</v>
      </c>
      <c r="BL83" s="234">
        <v>828</v>
      </c>
      <c r="BM83" s="234">
        <v>857</v>
      </c>
      <c r="BN83" s="234">
        <v>855</v>
      </c>
      <c r="BO83" s="234">
        <v>868</v>
      </c>
      <c r="BP83" s="234">
        <v>863</v>
      </c>
      <c r="BQ83" s="234">
        <v>860</v>
      </c>
      <c r="BR83" s="439">
        <v>854</v>
      </c>
      <c r="BS83" s="439">
        <v>813</v>
      </c>
      <c r="BT83" s="439">
        <v>799</v>
      </c>
      <c r="BU83" s="439">
        <v>765</v>
      </c>
      <c r="BV83" s="439">
        <v>681</v>
      </c>
      <c r="BW83" s="439">
        <v>691</v>
      </c>
      <c r="BX83" s="439">
        <v>714</v>
      </c>
      <c r="BY83" s="439">
        <v>696</v>
      </c>
      <c r="BZ83" s="439">
        <v>696</v>
      </c>
      <c r="CA83" s="439">
        <v>722</v>
      </c>
      <c r="CB83" s="439">
        <v>755</v>
      </c>
      <c r="CC83" s="439">
        <v>738</v>
      </c>
      <c r="CD83" s="439">
        <f>'1.COBERTURA  DANE'!F83+'1.COBERTURA  DANE'!H83+'1.COBERTURA  DANE'!J83</f>
        <v>751</v>
      </c>
      <c r="CE83" s="195">
        <f t="shared" si="11"/>
        <v>13</v>
      </c>
      <c r="CF83" s="162">
        <f t="shared" si="12"/>
        <v>1.7615176151761516</v>
      </c>
      <c r="CG83" s="195">
        <f t="shared" si="13"/>
        <v>-103</v>
      </c>
      <c r="CH83" s="162">
        <f t="shared" si="14"/>
        <v>-12.060889929742387</v>
      </c>
      <c r="CX83" s="13">
        <v>321</v>
      </c>
      <c r="CY83" s="13">
        <v>2525</v>
      </c>
      <c r="DA83" s="260">
        <v>543</v>
      </c>
      <c r="DB83" s="13" t="s">
        <v>89</v>
      </c>
      <c r="DC83" s="13">
        <v>433</v>
      </c>
      <c r="DD83" s="13">
        <v>438</v>
      </c>
      <c r="DE83" s="13">
        <v>421</v>
      </c>
      <c r="DF83" s="13">
        <v>448</v>
      </c>
    </row>
    <row r="84" spans="1:110" ht="15" outlineLevel="2">
      <c r="A84" s="67">
        <v>148</v>
      </c>
      <c r="B84" s="21" t="s">
        <v>138</v>
      </c>
      <c r="C84" s="40" t="s">
        <v>140</v>
      </c>
      <c r="D84" s="40">
        <v>18852</v>
      </c>
      <c r="E84" s="40">
        <v>18702</v>
      </c>
      <c r="F84" s="40">
        <v>18900</v>
      </c>
      <c r="G84" s="40">
        <v>18827</v>
      </c>
      <c r="H84" s="40">
        <v>18588</v>
      </c>
      <c r="I84" s="1">
        <v>18437</v>
      </c>
      <c r="J84" s="261">
        <v>18769</v>
      </c>
      <c r="K84" s="234">
        <v>18490</v>
      </c>
      <c r="L84" s="31">
        <v>18440</v>
      </c>
      <c r="M84" s="31">
        <v>18581</v>
      </c>
      <c r="N84" s="31">
        <v>18867</v>
      </c>
      <c r="O84" s="31">
        <v>18956</v>
      </c>
      <c r="P84" s="31">
        <v>19376</v>
      </c>
      <c r="Q84" s="31">
        <v>19131</v>
      </c>
      <c r="R84" s="31">
        <v>18907</v>
      </c>
      <c r="S84" s="31">
        <v>19012</v>
      </c>
      <c r="T84" s="31">
        <v>19048</v>
      </c>
      <c r="U84" s="31">
        <v>19164</v>
      </c>
      <c r="V84" s="90">
        <v>19739</v>
      </c>
      <c r="W84" s="70">
        <v>18936</v>
      </c>
      <c r="X84" s="31">
        <v>18898</v>
      </c>
      <c r="Y84" s="31">
        <v>19179</v>
      </c>
      <c r="Z84" s="31">
        <v>19253</v>
      </c>
      <c r="AA84" s="31">
        <v>19606</v>
      </c>
      <c r="AB84" s="31">
        <v>19709</v>
      </c>
      <c r="AC84" s="31">
        <v>19732</v>
      </c>
      <c r="AD84" s="31">
        <v>19865</v>
      </c>
      <c r="AE84" s="31">
        <v>19813</v>
      </c>
      <c r="AF84" s="31">
        <v>19975</v>
      </c>
      <c r="AG84" s="31">
        <v>20084</v>
      </c>
      <c r="AH84" s="90">
        <v>20226</v>
      </c>
      <c r="AI84" s="70">
        <v>20183</v>
      </c>
      <c r="AJ84" s="31">
        <v>20239</v>
      </c>
      <c r="AK84" s="31">
        <v>19901</v>
      </c>
      <c r="AL84" s="31">
        <v>19981</v>
      </c>
      <c r="AM84" s="31">
        <v>20281</v>
      </c>
      <c r="AN84" s="31">
        <v>20481</v>
      </c>
      <c r="AO84" s="31">
        <v>20990</v>
      </c>
      <c r="AP84" s="31">
        <v>21286</v>
      </c>
      <c r="AQ84" s="31">
        <v>21412</v>
      </c>
      <c r="AR84" s="31">
        <v>21441</v>
      </c>
      <c r="AS84" s="31">
        <v>21603</v>
      </c>
      <c r="AT84" s="90">
        <v>21476</v>
      </c>
      <c r="AU84" s="70">
        <v>21216</v>
      </c>
      <c r="AV84" s="234">
        <v>21099</v>
      </c>
      <c r="AW84" s="234">
        <v>21181</v>
      </c>
      <c r="AX84" s="234">
        <v>21400</v>
      </c>
      <c r="AY84" s="234">
        <v>21476</v>
      </c>
      <c r="AZ84" s="234">
        <v>21659</v>
      </c>
      <c r="BA84" s="234">
        <v>22266</v>
      </c>
      <c r="BB84" s="234">
        <v>22545</v>
      </c>
      <c r="BC84" s="234">
        <v>22860</v>
      </c>
      <c r="BD84" s="234">
        <v>22973</v>
      </c>
      <c r="BE84" s="234">
        <v>22668</v>
      </c>
      <c r="BF84" s="31">
        <v>22793</v>
      </c>
      <c r="BG84" s="70">
        <v>22590</v>
      </c>
      <c r="BH84" s="234">
        <v>22728</v>
      </c>
      <c r="BI84" s="234">
        <v>22850</v>
      </c>
      <c r="BJ84" s="234">
        <v>22966</v>
      </c>
      <c r="BK84" s="234">
        <v>23111</v>
      </c>
      <c r="BL84" s="234">
        <v>23283</v>
      </c>
      <c r="BM84" s="234">
        <v>23424</v>
      </c>
      <c r="BN84" s="234">
        <v>23470</v>
      </c>
      <c r="BO84" s="234">
        <v>23359</v>
      </c>
      <c r="BP84" s="234">
        <v>23613</v>
      </c>
      <c r="BQ84" s="234">
        <v>23482</v>
      </c>
      <c r="BR84" s="439">
        <v>23348</v>
      </c>
      <c r="BS84" s="439">
        <v>23111</v>
      </c>
      <c r="BT84" s="439">
        <v>23010</v>
      </c>
      <c r="BU84" s="439">
        <v>23288</v>
      </c>
      <c r="BV84" s="439">
        <v>23270</v>
      </c>
      <c r="BW84" s="439">
        <v>23213</v>
      </c>
      <c r="BX84" s="439">
        <v>23257</v>
      </c>
      <c r="BY84" s="439">
        <v>23312</v>
      </c>
      <c r="BZ84" s="439">
        <v>23480</v>
      </c>
      <c r="CA84" s="439">
        <v>23732</v>
      </c>
      <c r="CB84" s="439">
        <v>23702</v>
      </c>
      <c r="CC84" s="439">
        <v>23588</v>
      </c>
      <c r="CD84" s="439">
        <f>'1.COBERTURA  DANE'!F84+'1.COBERTURA  DANE'!H84+'1.COBERTURA  DANE'!J84</f>
        <v>23521</v>
      </c>
      <c r="CE84" s="195">
        <f t="shared" si="11"/>
        <v>-67</v>
      </c>
      <c r="CF84" s="162">
        <f t="shared" si="12"/>
        <v>-0.28404273359335253</v>
      </c>
      <c r="CG84" s="195">
        <f t="shared" si="13"/>
        <v>173</v>
      </c>
      <c r="CH84" s="162">
        <f t="shared" si="14"/>
        <v>0.74096282336816854</v>
      </c>
      <c r="CX84" s="13">
        <v>376</v>
      </c>
      <c r="CY84" s="13">
        <v>42195</v>
      </c>
      <c r="DA84" s="260">
        <v>576</v>
      </c>
      <c r="DB84" s="13" t="s">
        <v>90</v>
      </c>
      <c r="DC84" s="13">
        <v>1234</v>
      </c>
      <c r="DD84" s="13">
        <v>1248</v>
      </c>
      <c r="DE84" s="13">
        <v>1218</v>
      </c>
      <c r="DF84" s="13">
        <v>1219</v>
      </c>
    </row>
    <row r="85" spans="1:110" ht="15" outlineLevel="2">
      <c r="A85" s="67">
        <v>197</v>
      </c>
      <c r="B85" s="21" t="s">
        <v>138</v>
      </c>
      <c r="C85" s="40" t="s">
        <v>114</v>
      </c>
      <c r="D85" s="40">
        <v>1925</v>
      </c>
      <c r="E85" s="40">
        <v>1914</v>
      </c>
      <c r="F85" s="40">
        <v>1950</v>
      </c>
      <c r="G85" s="40">
        <v>1993</v>
      </c>
      <c r="H85" s="40">
        <v>2025</v>
      </c>
      <c r="I85" s="1">
        <v>2017</v>
      </c>
      <c r="J85" s="261">
        <v>2053</v>
      </c>
      <c r="K85" s="234">
        <v>1981</v>
      </c>
      <c r="L85" s="31">
        <v>1912</v>
      </c>
      <c r="M85" s="31">
        <v>1953</v>
      </c>
      <c r="N85" s="31">
        <v>1977</v>
      </c>
      <c r="O85" s="31">
        <v>1998</v>
      </c>
      <c r="P85" s="31">
        <v>2098</v>
      </c>
      <c r="Q85" s="31">
        <v>2112</v>
      </c>
      <c r="R85" s="31">
        <v>2108</v>
      </c>
      <c r="S85" s="31">
        <v>2135</v>
      </c>
      <c r="T85" s="31">
        <v>2160</v>
      </c>
      <c r="U85" s="31">
        <v>2237</v>
      </c>
      <c r="V85" s="90">
        <v>2431</v>
      </c>
      <c r="W85" s="70">
        <v>2253</v>
      </c>
      <c r="X85" s="31">
        <v>2239</v>
      </c>
      <c r="Y85" s="31">
        <v>2373</v>
      </c>
      <c r="Z85" s="31">
        <v>2391</v>
      </c>
      <c r="AA85" s="31">
        <v>2494</v>
      </c>
      <c r="AB85" s="31">
        <v>2533</v>
      </c>
      <c r="AC85" s="31">
        <v>2511</v>
      </c>
      <c r="AD85" s="31">
        <v>2519</v>
      </c>
      <c r="AE85" s="31">
        <v>2473</v>
      </c>
      <c r="AF85" s="31">
        <v>2506</v>
      </c>
      <c r="AG85" s="31">
        <v>2568</v>
      </c>
      <c r="AH85" s="90">
        <v>2587</v>
      </c>
      <c r="AI85" s="70">
        <v>2423</v>
      </c>
      <c r="AJ85" s="31">
        <v>2444</v>
      </c>
      <c r="AK85" s="31">
        <v>2501</v>
      </c>
      <c r="AL85" s="31">
        <v>2522</v>
      </c>
      <c r="AM85" s="31">
        <v>2591</v>
      </c>
      <c r="AN85" s="31">
        <v>2690</v>
      </c>
      <c r="AO85" s="31">
        <v>2771</v>
      </c>
      <c r="AP85" s="31">
        <v>2785</v>
      </c>
      <c r="AQ85" s="31">
        <v>2831</v>
      </c>
      <c r="AR85" s="31">
        <v>2901</v>
      </c>
      <c r="AS85" s="31">
        <v>2872</v>
      </c>
      <c r="AT85" s="90">
        <v>2816</v>
      </c>
      <c r="AU85" s="70">
        <v>2708</v>
      </c>
      <c r="AV85" s="234">
        <v>2734</v>
      </c>
      <c r="AW85" s="234">
        <v>2696</v>
      </c>
      <c r="AX85" s="234">
        <v>2765</v>
      </c>
      <c r="AY85" s="234">
        <v>2716</v>
      </c>
      <c r="AZ85" s="234">
        <v>2644</v>
      </c>
      <c r="BA85" s="234">
        <v>2842</v>
      </c>
      <c r="BB85" s="234">
        <v>2931</v>
      </c>
      <c r="BC85" s="234">
        <v>2983</v>
      </c>
      <c r="BD85" s="234">
        <v>3019</v>
      </c>
      <c r="BE85" s="234">
        <v>2893</v>
      </c>
      <c r="BF85" s="31">
        <v>2920</v>
      </c>
      <c r="BG85" s="70">
        <v>2929</v>
      </c>
      <c r="BH85" s="234">
        <v>2934</v>
      </c>
      <c r="BI85" s="234">
        <v>2930</v>
      </c>
      <c r="BJ85" s="234">
        <v>2973</v>
      </c>
      <c r="BK85" s="234">
        <v>2997</v>
      </c>
      <c r="BL85" s="234">
        <v>3045</v>
      </c>
      <c r="BM85" s="234">
        <v>3022</v>
      </c>
      <c r="BN85" s="234">
        <v>3058</v>
      </c>
      <c r="BO85" s="234">
        <v>3043</v>
      </c>
      <c r="BP85" s="234">
        <v>3115</v>
      </c>
      <c r="BQ85" s="234">
        <v>3104</v>
      </c>
      <c r="BR85" s="439">
        <v>3140</v>
      </c>
      <c r="BS85" s="439">
        <v>3090</v>
      </c>
      <c r="BT85" s="439">
        <v>3069</v>
      </c>
      <c r="BU85" s="439">
        <v>3040</v>
      </c>
      <c r="BV85" s="439">
        <v>2931</v>
      </c>
      <c r="BW85" s="439">
        <v>2874</v>
      </c>
      <c r="BX85" s="439">
        <v>2911</v>
      </c>
      <c r="BY85" s="439">
        <v>2929</v>
      </c>
      <c r="BZ85" s="439">
        <v>2822</v>
      </c>
      <c r="CA85" s="439">
        <v>2844</v>
      </c>
      <c r="CB85" s="439">
        <v>2811</v>
      </c>
      <c r="CC85" s="439">
        <v>2814</v>
      </c>
      <c r="CD85" s="439">
        <f>'1.COBERTURA  DANE'!F85+'1.COBERTURA  DANE'!H85+'1.COBERTURA  DANE'!J85</f>
        <v>2854</v>
      </c>
      <c r="CE85" s="195">
        <f t="shared" si="11"/>
        <v>40</v>
      </c>
      <c r="CF85" s="162">
        <f t="shared" si="12"/>
        <v>1.4214641080312722</v>
      </c>
      <c r="CG85" s="195">
        <f t="shared" si="13"/>
        <v>-286</v>
      </c>
      <c r="CH85" s="162">
        <f t="shared" si="14"/>
        <v>-9.1082802547770694</v>
      </c>
      <c r="CX85" s="13">
        <v>400</v>
      </c>
      <c r="CY85" s="13">
        <v>9086</v>
      </c>
      <c r="DA85" s="260">
        <v>579</v>
      </c>
      <c r="DB85" s="13" t="s">
        <v>870</v>
      </c>
      <c r="DC85" s="13">
        <v>16608</v>
      </c>
      <c r="DD85" s="13">
        <v>16469</v>
      </c>
      <c r="DE85" s="13">
        <v>16534</v>
      </c>
      <c r="DF85" s="13">
        <v>16243</v>
      </c>
    </row>
    <row r="86" spans="1:110" ht="15" outlineLevel="2">
      <c r="A86" s="67">
        <v>206</v>
      </c>
      <c r="B86" s="21" t="s">
        <v>138</v>
      </c>
      <c r="C86" s="41" t="s">
        <v>139</v>
      </c>
      <c r="D86" s="40">
        <v>597</v>
      </c>
      <c r="E86" s="41">
        <v>590</v>
      </c>
      <c r="F86" s="40">
        <v>605</v>
      </c>
      <c r="G86" s="40">
        <v>634</v>
      </c>
      <c r="H86" s="40">
        <v>623</v>
      </c>
      <c r="I86" s="1">
        <v>635</v>
      </c>
      <c r="J86" s="261">
        <v>650</v>
      </c>
      <c r="K86" s="234">
        <v>613</v>
      </c>
      <c r="L86" s="31">
        <v>578</v>
      </c>
      <c r="M86" s="31">
        <v>623</v>
      </c>
      <c r="N86" s="31">
        <v>604</v>
      </c>
      <c r="O86" s="31">
        <v>602</v>
      </c>
      <c r="P86" s="31">
        <v>597</v>
      </c>
      <c r="Q86" s="31">
        <v>575</v>
      </c>
      <c r="R86" s="31">
        <v>596</v>
      </c>
      <c r="S86" s="31">
        <v>593</v>
      </c>
      <c r="T86" s="31">
        <v>604</v>
      </c>
      <c r="U86" s="31">
        <v>596</v>
      </c>
      <c r="V86" s="90">
        <v>631</v>
      </c>
      <c r="W86" s="70">
        <v>585</v>
      </c>
      <c r="X86" s="31">
        <v>593</v>
      </c>
      <c r="Y86" s="31">
        <v>637</v>
      </c>
      <c r="Z86" s="31">
        <v>648</v>
      </c>
      <c r="AA86" s="31">
        <v>641</v>
      </c>
      <c r="AB86" s="31">
        <v>624</v>
      </c>
      <c r="AC86" s="31">
        <v>627</v>
      </c>
      <c r="AD86" s="31">
        <v>618</v>
      </c>
      <c r="AE86" s="31">
        <v>632</v>
      </c>
      <c r="AF86" s="31">
        <v>642</v>
      </c>
      <c r="AG86" s="31">
        <v>663</v>
      </c>
      <c r="AH86" s="90">
        <v>656</v>
      </c>
      <c r="AI86" s="70">
        <v>619</v>
      </c>
      <c r="AJ86" s="31">
        <v>635</v>
      </c>
      <c r="AK86" s="31">
        <v>665</v>
      </c>
      <c r="AL86" s="31">
        <v>659</v>
      </c>
      <c r="AM86" s="31">
        <v>659</v>
      </c>
      <c r="AN86" s="31">
        <v>673</v>
      </c>
      <c r="AO86" s="31">
        <v>735</v>
      </c>
      <c r="AP86" s="31">
        <v>757</v>
      </c>
      <c r="AQ86" s="31">
        <v>769</v>
      </c>
      <c r="AR86" s="31">
        <v>776</v>
      </c>
      <c r="AS86" s="31">
        <v>749</v>
      </c>
      <c r="AT86" s="90">
        <v>738</v>
      </c>
      <c r="AU86" s="70">
        <v>714</v>
      </c>
      <c r="AV86" s="234">
        <v>703</v>
      </c>
      <c r="AW86" s="234">
        <v>728</v>
      </c>
      <c r="AX86" s="234">
        <v>727</v>
      </c>
      <c r="AY86" s="234">
        <v>718</v>
      </c>
      <c r="AZ86" s="234">
        <v>728</v>
      </c>
      <c r="BA86" s="234">
        <v>774</v>
      </c>
      <c r="BB86" s="234">
        <v>795</v>
      </c>
      <c r="BC86" s="234">
        <v>810</v>
      </c>
      <c r="BD86" s="234">
        <v>810</v>
      </c>
      <c r="BE86" s="234">
        <v>795</v>
      </c>
      <c r="BF86" s="31">
        <v>794</v>
      </c>
      <c r="BG86" s="70">
        <v>791</v>
      </c>
      <c r="BH86" s="234">
        <v>727</v>
      </c>
      <c r="BI86" s="234">
        <v>762</v>
      </c>
      <c r="BJ86" s="234">
        <v>777</v>
      </c>
      <c r="BK86" s="234">
        <v>798</v>
      </c>
      <c r="BL86" s="234">
        <v>799</v>
      </c>
      <c r="BM86" s="234">
        <v>811</v>
      </c>
      <c r="BN86" s="234">
        <v>790</v>
      </c>
      <c r="BO86" s="234">
        <v>847</v>
      </c>
      <c r="BP86" s="234">
        <v>776</v>
      </c>
      <c r="BQ86" s="234">
        <v>772</v>
      </c>
      <c r="BR86" s="439">
        <v>771</v>
      </c>
      <c r="BS86" s="439">
        <v>752</v>
      </c>
      <c r="BT86" s="439">
        <v>751</v>
      </c>
      <c r="BU86" s="439">
        <v>757</v>
      </c>
      <c r="BV86" s="439">
        <v>727</v>
      </c>
      <c r="BW86" s="439">
        <v>720</v>
      </c>
      <c r="BX86" s="439">
        <v>722</v>
      </c>
      <c r="BY86" s="439">
        <v>739</v>
      </c>
      <c r="BZ86" s="439">
        <v>743</v>
      </c>
      <c r="CA86" s="439">
        <v>773</v>
      </c>
      <c r="CB86" s="439">
        <v>768</v>
      </c>
      <c r="CC86" s="439">
        <v>756</v>
      </c>
      <c r="CD86" s="439">
        <f>'1.COBERTURA  DANE'!F86+'1.COBERTURA  DANE'!H86+'1.COBERTURA  DANE'!J86</f>
        <v>755</v>
      </c>
      <c r="CE86" s="195">
        <f t="shared" si="11"/>
        <v>-1</v>
      </c>
      <c r="CF86" s="162">
        <f t="shared" si="12"/>
        <v>-0.13227513227513227</v>
      </c>
      <c r="CG86" s="195">
        <f t="shared" si="13"/>
        <v>-16</v>
      </c>
      <c r="CH86" s="162">
        <f t="shared" si="14"/>
        <v>-2.0752269779507131</v>
      </c>
      <c r="CX86" s="13">
        <v>440</v>
      </c>
      <c r="CY86" s="13">
        <v>25340</v>
      </c>
      <c r="DA86" s="260">
        <v>585</v>
      </c>
      <c r="DB86" s="13" t="s">
        <v>21</v>
      </c>
      <c r="DC86" s="13">
        <v>4016</v>
      </c>
      <c r="DD86" s="13">
        <v>3993</v>
      </c>
      <c r="DE86" s="13">
        <v>4025</v>
      </c>
      <c r="DF86" s="13">
        <v>4073</v>
      </c>
    </row>
    <row r="87" spans="1:110" ht="15" outlineLevel="2">
      <c r="A87" s="67">
        <v>313</v>
      </c>
      <c r="B87" s="21" t="s">
        <v>138</v>
      </c>
      <c r="C87" s="40" t="s">
        <v>82</v>
      </c>
      <c r="D87" s="40">
        <v>1245</v>
      </c>
      <c r="E87" s="40">
        <v>1251</v>
      </c>
      <c r="F87" s="40">
        <v>1279</v>
      </c>
      <c r="G87" s="40">
        <v>1343</v>
      </c>
      <c r="H87" s="40">
        <v>1389</v>
      </c>
      <c r="I87" s="1">
        <v>1392</v>
      </c>
      <c r="J87" s="261">
        <v>1484</v>
      </c>
      <c r="K87" s="234">
        <v>1432</v>
      </c>
      <c r="L87" s="31">
        <v>1307</v>
      </c>
      <c r="M87" s="31">
        <v>1337</v>
      </c>
      <c r="N87" s="31">
        <v>1367</v>
      </c>
      <c r="O87" s="31">
        <v>1359</v>
      </c>
      <c r="P87" s="31">
        <v>1370</v>
      </c>
      <c r="Q87" s="31">
        <v>1330</v>
      </c>
      <c r="R87" s="31">
        <v>1318</v>
      </c>
      <c r="S87" s="31">
        <v>1387</v>
      </c>
      <c r="T87" s="31">
        <v>1480</v>
      </c>
      <c r="U87" s="31">
        <v>1490</v>
      </c>
      <c r="V87" s="90">
        <v>1642</v>
      </c>
      <c r="W87" s="70">
        <v>1443</v>
      </c>
      <c r="X87" s="31">
        <v>1289</v>
      </c>
      <c r="Y87" s="31">
        <v>1427</v>
      </c>
      <c r="Z87" s="31">
        <v>1423</v>
      </c>
      <c r="AA87" s="31">
        <v>1472</v>
      </c>
      <c r="AB87" s="31">
        <v>1474</v>
      </c>
      <c r="AC87" s="31">
        <v>1471</v>
      </c>
      <c r="AD87" s="31">
        <v>1475</v>
      </c>
      <c r="AE87" s="31">
        <v>1441</v>
      </c>
      <c r="AF87" s="31">
        <v>1512</v>
      </c>
      <c r="AG87" s="31">
        <v>1545</v>
      </c>
      <c r="AH87" s="90">
        <v>1577</v>
      </c>
      <c r="AI87" s="70">
        <v>1513</v>
      </c>
      <c r="AJ87" s="31">
        <v>1554</v>
      </c>
      <c r="AK87" s="31">
        <v>1575</v>
      </c>
      <c r="AL87" s="31">
        <v>1523</v>
      </c>
      <c r="AM87" s="31">
        <v>1500</v>
      </c>
      <c r="AN87" s="31">
        <v>1564</v>
      </c>
      <c r="AO87" s="31">
        <v>1683</v>
      </c>
      <c r="AP87" s="31">
        <v>1726</v>
      </c>
      <c r="AQ87" s="31">
        <v>1750</v>
      </c>
      <c r="AR87" s="31">
        <v>1748</v>
      </c>
      <c r="AS87" s="31">
        <v>1693</v>
      </c>
      <c r="AT87" s="90">
        <v>1658</v>
      </c>
      <c r="AU87" s="70">
        <v>1573</v>
      </c>
      <c r="AV87" s="234">
        <v>1575</v>
      </c>
      <c r="AW87" s="234">
        <v>1569</v>
      </c>
      <c r="AX87" s="234">
        <v>1593</v>
      </c>
      <c r="AY87" s="234">
        <v>1576</v>
      </c>
      <c r="AZ87" s="234">
        <v>1599</v>
      </c>
      <c r="BA87" s="234">
        <v>1686</v>
      </c>
      <c r="BB87" s="234">
        <v>1698</v>
      </c>
      <c r="BC87" s="234">
        <v>1702</v>
      </c>
      <c r="BD87" s="234">
        <v>1788</v>
      </c>
      <c r="BE87" s="234">
        <v>1784</v>
      </c>
      <c r="BF87" s="31">
        <v>1869</v>
      </c>
      <c r="BG87" s="70">
        <v>1917</v>
      </c>
      <c r="BH87" s="234">
        <v>1833</v>
      </c>
      <c r="BI87" s="234">
        <v>1830</v>
      </c>
      <c r="BJ87" s="234">
        <v>1874</v>
      </c>
      <c r="BK87" s="234">
        <v>1908</v>
      </c>
      <c r="BL87" s="234">
        <v>1955</v>
      </c>
      <c r="BM87" s="234">
        <v>1977</v>
      </c>
      <c r="BN87" s="234">
        <v>1983</v>
      </c>
      <c r="BO87" s="234">
        <v>2267</v>
      </c>
      <c r="BP87" s="234">
        <v>2000</v>
      </c>
      <c r="BQ87" s="234">
        <v>1987</v>
      </c>
      <c r="BR87" s="439">
        <v>1977</v>
      </c>
      <c r="BS87" s="439">
        <v>1972</v>
      </c>
      <c r="BT87" s="439">
        <v>1925</v>
      </c>
      <c r="BU87" s="439">
        <v>1902</v>
      </c>
      <c r="BV87" s="439">
        <v>1864</v>
      </c>
      <c r="BW87" s="439">
        <v>1871</v>
      </c>
      <c r="BX87" s="439">
        <v>1857</v>
      </c>
      <c r="BY87" s="439">
        <v>1866</v>
      </c>
      <c r="BZ87" s="439">
        <v>1820</v>
      </c>
      <c r="CA87" s="439">
        <v>1856</v>
      </c>
      <c r="CB87" s="439">
        <v>1846</v>
      </c>
      <c r="CC87" s="439">
        <v>1814</v>
      </c>
      <c r="CD87" s="439">
        <f>'1.COBERTURA  DANE'!F87+'1.COBERTURA  DANE'!H87+'1.COBERTURA  DANE'!J87</f>
        <v>1825</v>
      </c>
      <c r="CE87" s="195">
        <f t="shared" si="11"/>
        <v>11</v>
      </c>
      <c r="CF87" s="162">
        <f t="shared" si="12"/>
        <v>0.60639470782800442</v>
      </c>
      <c r="CG87" s="195">
        <f t="shared" si="13"/>
        <v>-152</v>
      </c>
      <c r="CH87" s="162">
        <f t="shared" si="14"/>
        <v>-7.6884167931208909</v>
      </c>
      <c r="CX87" s="13">
        <v>483</v>
      </c>
      <c r="CY87" s="13">
        <v>898</v>
      </c>
      <c r="DA87" s="260">
        <v>591</v>
      </c>
      <c r="DB87" s="13" t="s">
        <v>22</v>
      </c>
      <c r="DC87" s="13">
        <v>475</v>
      </c>
      <c r="DD87" s="13">
        <v>459</v>
      </c>
      <c r="DE87" s="13">
        <v>446</v>
      </c>
      <c r="DF87" s="13">
        <v>410</v>
      </c>
    </row>
    <row r="88" spans="1:110" ht="15" outlineLevel="2">
      <c r="A88" s="67">
        <v>318</v>
      </c>
      <c r="B88" s="21" t="s">
        <v>138</v>
      </c>
      <c r="C88" s="40" t="s">
        <v>45</v>
      </c>
      <c r="D88" s="40">
        <v>16786</v>
      </c>
      <c r="E88" s="40">
        <v>16808</v>
      </c>
      <c r="F88" s="40">
        <v>16912</v>
      </c>
      <c r="G88" s="40">
        <v>16997</v>
      </c>
      <c r="H88" s="40">
        <v>17355</v>
      </c>
      <c r="I88" s="1">
        <v>17364</v>
      </c>
      <c r="J88" s="261">
        <v>17610</v>
      </c>
      <c r="K88" s="234">
        <v>17257</v>
      </c>
      <c r="L88" s="31">
        <v>17110</v>
      </c>
      <c r="M88" s="31">
        <v>17262</v>
      </c>
      <c r="N88" s="31">
        <v>17526</v>
      </c>
      <c r="O88" s="31">
        <v>17709</v>
      </c>
      <c r="P88" s="31">
        <v>18125</v>
      </c>
      <c r="Q88" s="31">
        <v>17890</v>
      </c>
      <c r="R88" s="31">
        <v>17851</v>
      </c>
      <c r="S88" s="31">
        <v>17950</v>
      </c>
      <c r="T88" s="31">
        <v>18043</v>
      </c>
      <c r="U88" s="31">
        <v>18060</v>
      </c>
      <c r="V88" s="90">
        <v>18405</v>
      </c>
      <c r="W88" s="70">
        <v>17446</v>
      </c>
      <c r="X88" s="31">
        <v>17639</v>
      </c>
      <c r="Y88" s="31">
        <v>17985</v>
      </c>
      <c r="Z88" s="31">
        <v>18165</v>
      </c>
      <c r="AA88" s="31">
        <v>18374</v>
      </c>
      <c r="AB88" s="31">
        <v>18422</v>
      </c>
      <c r="AC88" s="31">
        <v>18468</v>
      </c>
      <c r="AD88" s="31">
        <v>18582</v>
      </c>
      <c r="AE88" s="31">
        <v>18528</v>
      </c>
      <c r="AF88" s="31">
        <v>18767</v>
      </c>
      <c r="AG88" s="31">
        <v>18785</v>
      </c>
      <c r="AH88" s="90">
        <v>18793</v>
      </c>
      <c r="AI88" s="70">
        <v>18477</v>
      </c>
      <c r="AJ88" s="31">
        <v>18566</v>
      </c>
      <c r="AK88" s="31">
        <v>18647</v>
      </c>
      <c r="AL88" s="31">
        <v>18855</v>
      </c>
      <c r="AM88" s="31">
        <v>19087</v>
      </c>
      <c r="AN88" s="31">
        <v>19356</v>
      </c>
      <c r="AO88" s="31">
        <v>19357</v>
      </c>
      <c r="AP88" s="31">
        <v>19810</v>
      </c>
      <c r="AQ88" s="31">
        <v>19871</v>
      </c>
      <c r="AR88" s="31">
        <v>20127</v>
      </c>
      <c r="AS88" s="31">
        <v>20264</v>
      </c>
      <c r="AT88" s="90">
        <v>20119</v>
      </c>
      <c r="AU88" s="70">
        <v>19846</v>
      </c>
      <c r="AV88" s="234">
        <v>19906</v>
      </c>
      <c r="AW88" s="234">
        <v>19931</v>
      </c>
      <c r="AX88" s="234">
        <v>19990</v>
      </c>
      <c r="AY88" s="234">
        <v>20177</v>
      </c>
      <c r="AZ88" s="234">
        <v>20366</v>
      </c>
      <c r="BA88" s="234">
        <v>20792</v>
      </c>
      <c r="BB88" s="234">
        <v>20901</v>
      </c>
      <c r="BC88" s="234">
        <v>21245</v>
      </c>
      <c r="BD88" s="234">
        <v>21422</v>
      </c>
      <c r="BE88" s="234">
        <v>21456</v>
      </c>
      <c r="BF88" s="31">
        <v>21524</v>
      </c>
      <c r="BG88" s="70">
        <v>21322</v>
      </c>
      <c r="BH88" s="234">
        <v>21291</v>
      </c>
      <c r="BI88" s="234">
        <v>21568</v>
      </c>
      <c r="BJ88" s="234">
        <v>21830</v>
      </c>
      <c r="BK88" s="234">
        <v>21999</v>
      </c>
      <c r="BL88" s="234">
        <v>22234</v>
      </c>
      <c r="BM88" s="234">
        <v>22377</v>
      </c>
      <c r="BN88" s="234">
        <v>22436</v>
      </c>
      <c r="BO88" s="234">
        <v>22675</v>
      </c>
      <c r="BP88" s="234">
        <v>23060</v>
      </c>
      <c r="BQ88" s="234">
        <v>23128</v>
      </c>
      <c r="BR88" s="439">
        <v>23089</v>
      </c>
      <c r="BS88" s="439">
        <v>22770</v>
      </c>
      <c r="BT88" s="439">
        <v>22490</v>
      </c>
      <c r="BU88" s="439">
        <v>22966</v>
      </c>
      <c r="BV88" s="439">
        <v>23022</v>
      </c>
      <c r="BW88" s="439">
        <v>22881</v>
      </c>
      <c r="BX88" s="439">
        <v>23108</v>
      </c>
      <c r="BY88" s="439">
        <v>23298</v>
      </c>
      <c r="BZ88" s="439">
        <v>23368</v>
      </c>
      <c r="CA88" s="439">
        <v>23720</v>
      </c>
      <c r="CB88" s="439">
        <v>23926</v>
      </c>
      <c r="CC88" s="439">
        <v>24127</v>
      </c>
      <c r="CD88" s="439">
        <f>'1.COBERTURA  DANE'!F88+'1.COBERTURA  DANE'!H88+'1.COBERTURA  DANE'!J88</f>
        <v>24263</v>
      </c>
      <c r="CE88" s="195">
        <f t="shared" si="11"/>
        <v>136</v>
      </c>
      <c r="CF88" s="162">
        <f t="shared" si="12"/>
        <v>0.56368383968168445</v>
      </c>
      <c r="CG88" s="195">
        <f t="shared" si="13"/>
        <v>1174</v>
      </c>
      <c r="CH88" s="162">
        <f t="shared" si="14"/>
        <v>5.084672354800988</v>
      </c>
      <c r="CX88" s="13">
        <v>541</v>
      </c>
      <c r="CY88" s="13">
        <v>4213</v>
      </c>
      <c r="DA88" s="259">
        <v>604</v>
      </c>
      <c r="DB88" s="13" t="s">
        <v>23</v>
      </c>
      <c r="DC88" s="13">
        <v>3323</v>
      </c>
      <c r="DD88" s="13">
        <v>3243</v>
      </c>
      <c r="DE88" s="13">
        <v>3172</v>
      </c>
      <c r="DF88" s="13">
        <v>3072</v>
      </c>
    </row>
    <row r="89" spans="1:110" ht="15" outlineLevel="2">
      <c r="A89" s="67">
        <v>321</v>
      </c>
      <c r="B89" s="21" t="s">
        <v>138</v>
      </c>
      <c r="C89" s="40" t="s">
        <v>110</v>
      </c>
      <c r="D89" s="40">
        <v>2411</v>
      </c>
      <c r="E89" s="40">
        <v>2400</v>
      </c>
      <c r="F89" s="40">
        <v>2449</v>
      </c>
      <c r="G89" s="40">
        <v>2444</v>
      </c>
      <c r="H89" s="40">
        <v>2477</v>
      </c>
      <c r="I89" s="1">
        <v>2515</v>
      </c>
      <c r="J89" s="261">
        <v>2525</v>
      </c>
      <c r="K89" s="234">
        <v>2442</v>
      </c>
      <c r="L89" s="31">
        <v>2328</v>
      </c>
      <c r="M89" s="31">
        <v>2353</v>
      </c>
      <c r="N89" s="31">
        <v>2391</v>
      </c>
      <c r="O89" s="31">
        <v>2433</v>
      </c>
      <c r="P89" s="31">
        <v>2457</v>
      </c>
      <c r="Q89" s="31">
        <v>2468</v>
      </c>
      <c r="R89" s="31">
        <v>2450</v>
      </c>
      <c r="S89" s="31">
        <v>2442</v>
      </c>
      <c r="T89" s="31">
        <v>2463</v>
      </c>
      <c r="U89" s="31">
        <v>2457</v>
      </c>
      <c r="V89" s="90">
        <v>2533</v>
      </c>
      <c r="W89" s="70">
        <v>2408</v>
      </c>
      <c r="X89" s="31">
        <v>2420</v>
      </c>
      <c r="Y89" s="31">
        <v>2476</v>
      </c>
      <c r="Z89" s="31">
        <v>2444</v>
      </c>
      <c r="AA89" s="31">
        <v>2457</v>
      </c>
      <c r="AB89" s="31">
        <v>2510</v>
      </c>
      <c r="AC89" s="31">
        <v>2518</v>
      </c>
      <c r="AD89" s="31">
        <v>2556</v>
      </c>
      <c r="AE89" s="31">
        <v>2490</v>
      </c>
      <c r="AF89" s="31">
        <v>2504</v>
      </c>
      <c r="AG89" s="31">
        <v>2508</v>
      </c>
      <c r="AH89" s="90">
        <v>2508</v>
      </c>
      <c r="AI89" s="70">
        <v>2483</v>
      </c>
      <c r="AJ89" s="31">
        <v>2471</v>
      </c>
      <c r="AK89" s="31">
        <v>2299</v>
      </c>
      <c r="AL89" s="31">
        <v>2349</v>
      </c>
      <c r="AM89" s="31">
        <v>2378</v>
      </c>
      <c r="AN89" s="31">
        <v>2393</v>
      </c>
      <c r="AO89" s="31">
        <v>2469</v>
      </c>
      <c r="AP89" s="31">
        <v>2492</v>
      </c>
      <c r="AQ89" s="31">
        <v>2499</v>
      </c>
      <c r="AR89" s="31">
        <v>2532</v>
      </c>
      <c r="AS89" s="31">
        <v>2529</v>
      </c>
      <c r="AT89" s="90">
        <v>2482</v>
      </c>
      <c r="AU89" s="70">
        <v>2386</v>
      </c>
      <c r="AV89" s="234">
        <v>2325</v>
      </c>
      <c r="AW89" s="234">
        <v>2362</v>
      </c>
      <c r="AX89" s="234">
        <v>2362</v>
      </c>
      <c r="AY89" s="234">
        <v>2318</v>
      </c>
      <c r="AZ89" s="234">
        <v>2089</v>
      </c>
      <c r="BA89" s="234">
        <v>2194</v>
      </c>
      <c r="BB89" s="234">
        <v>2292</v>
      </c>
      <c r="BC89" s="234">
        <v>2302</v>
      </c>
      <c r="BD89" s="234">
        <v>2405</v>
      </c>
      <c r="BE89" s="234">
        <v>2391</v>
      </c>
      <c r="BF89" s="31">
        <v>2478</v>
      </c>
      <c r="BG89" s="70">
        <v>2564</v>
      </c>
      <c r="BH89" s="234">
        <v>2479</v>
      </c>
      <c r="BI89" s="234">
        <v>2534</v>
      </c>
      <c r="BJ89" s="234">
        <v>2568</v>
      </c>
      <c r="BK89" s="234">
        <v>2678</v>
      </c>
      <c r="BL89" s="234">
        <v>2727</v>
      </c>
      <c r="BM89" s="234">
        <v>2761</v>
      </c>
      <c r="BN89" s="234">
        <v>2742</v>
      </c>
      <c r="BO89" s="234">
        <v>2753</v>
      </c>
      <c r="BP89" s="234">
        <v>2727</v>
      </c>
      <c r="BQ89" s="234">
        <v>2681</v>
      </c>
      <c r="BR89" s="439">
        <v>2680</v>
      </c>
      <c r="BS89" s="439">
        <v>2677</v>
      </c>
      <c r="BT89" s="439">
        <v>2677</v>
      </c>
      <c r="BU89" s="439">
        <v>2650</v>
      </c>
      <c r="BV89" s="439">
        <v>2593</v>
      </c>
      <c r="BW89" s="439">
        <v>2583</v>
      </c>
      <c r="BX89" s="439">
        <v>2590</v>
      </c>
      <c r="BY89" s="439">
        <v>2615</v>
      </c>
      <c r="BZ89" s="439">
        <v>2615</v>
      </c>
      <c r="CA89" s="439">
        <v>2690</v>
      </c>
      <c r="CB89" s="439">
        <v>2665</v>
      </c>
      <c r="CC89" s="439">
        <v>2647</v>
      </c>
      <c r="CD89" s="439">
        <f>'1.COBERTURA  DANE'!F89+'1.COBERTURA  DANE'!H89+'1.COBERTURA  DANE'!J89</f>
        <v>2703</v>
      </c>
      <c r="CE89" s="195">
        <f t="shared" si="11"/>
        <v>56</v>
      </c>
      <c r="CF89" s="162">
        <f t="shared" si="12"/>
        <v>2.1156025689459765</v>
      </c>
      <c r="CG89" s="195">
        <f t="shared" si="13"/>
        <v>23</v>
      </c>
      <c r="CH89" s="162">
        <f t="shared" si="14"/>
        <v>0.85820895522388063</v>
      </c>
      <c r="CX89" s="13">
        <v>607</v>
      </c>
      <c r="CY89" s="13">
        <v>7713</v>
      </c>
      <c r="DA89" s="260">
        <v>607</v>
      </c>
      <c r="DB89" s="13" t="s">
        <v>112</v>
      </c>
      <c r="DC89" s="13">
        <v>7702</v>
      </c>
      <c r="DD89" s="13">
        <v>7871</v>
      </c>
      <c r="DE89" s="13">
        <v>7932</v>
      </c>
      <c r="DF89" s="13">
        <v>7962</v>
      </c>
    </row>
    <row r="90" spans="1:110" ht="15" outlineLevel="2">
      <c r="A90" s="67">
        <v>376</v>
      </c>
      <c r="B90" s="21" t="s">
        <v>138</v>
      </c>
      <c r="C90" s="40" t="s">
        <v>84</v>
      </c>
      <c r="D90" s="40">
        <v>39919</v>
      </c>
      <c r="E90" s="40">
        <v>39940</v>
      </c>
      <c r="F90" s="40">
        <v>40258</v>
      </c>
      <c r="G90" s="40">
        <v>40609</v>
      </c>
      <c r="H90" s="40">
        <v>41681</v>
      </c>
      <c r="I90" s="1">
        <v>41731</v>
      </c>
      <c r="J90" s="261">
        <v>42195</v>
      </c>
      <c r="K90" s="234">
        <v>41591</v>
      </c>
      <c r="L90" s="31">
        <v>41510</v>
      </c>
      <c r="M90" s="31">
        <v>41919</v>
      </c>
      <c r="N90" s="31">
        <v>42560</v>
      </c>
      <c r="O90" s="31">
        <v>42876</v>
      </c>
      <c r="P90" s="31">
        <v>43763</v>
      </c>
      <c r="Q90" s="31">
        <v>43153</v>
      </c>
      <c r="R90" s="31">
        <v>42630</v>
      </c>
      <c r="S90" s="31">
        <v>42801</v>
      </c>
      <c r="T90" s="31">
        <v>43002</v>
      </c>
      <c r="U90" s="31">
        <v>43362</v>
      </c>
      <c r="V90" s="90">
        <v>44020</v>
      </c>
      <c r="W90" s="70">
        <v>42182</v>
      </c>
      <c r="X90" s="31">
        <v>42433</v>
      </c>
      <c r="Y90" s="31">
        <v>43108</v>
      </c>
      <c r="Z90" s="31">
        <v>43239</v>
      </c>
      <c r="AA90" s="31">
        <v>44212</v>
      </c>
      <c r="AB90" s="31">
        <v>44306</v>
      </c>
      <c r="AC90" s="31">
        <v>44367</v>
      </c>
      <c r="AD90" s="31">
        <v>44636</v>
      </c>
      <c r="AE90" s="31">
        <v>43664</v>
      </c>
      <c r="AF90" s="31">
        <v>43833</v>
      </c>
      <c r="AG90" s="31">
        <v>44651</v>
      </c>
      <c r="AH90" s="90">
        <v>44582</v>
      </c>
      <c r="AI90" s="70">
        <v>44642</v>
      </c>
      <c r="AJ90" s="31">
        <v>44768</v>
      </c>
      <c r="AK90" s="31">
        <v>45172</v>
      </c>
      <c r="AL90" s="31">
        <v>45800</v>
      </c>
      <c r="AM90" s="31">
        <v>46204</v>
      </c>
      <c r="AN90" s="31">
        <v>46461</v>
      </c>
      <c r="AO90" s="31">
        <v>46593</v>
      </c>
      <c r="AP90" s="31">
        <v>47331</v>
      </c>
      <c r="AQ90" s="31">
        <v>47237</v>
      </c>
      <c r="AR90" s="31">
        <v>47887</v>
      </c>
      <c r="AS90" s="31">
        <v>48183</v>
      </c>
      <c r="AT90" s="90">
        <v>47998</v>
      </c>
      <c r="AU90" s="70">
        <v>47727</v>
      </c>
      <c r="AV90" s="234">
        <v>48201</v>
      </c>
      <c r="AW90" s="234">
        <v>48045</v>
      </c>
      <c r="AX90" s="234">
        <v>48260</v>
      </c>
      <c r="AY90" s="234">
        <v>48577</v>
      </c>
      <c r="AZ90" s="234">
        <v>48848</v>
      </c>
      <c r="BA90" s="234">
        <v>49308</v>
      </c>
      <c r="BB90" s="234">
        <v>49515</v>
      </c>
      <c r="BC90" s="234">
        <v>50046</v>
      </c>
      <c r="BD90" s="234">
        <v>50192</v>
      </c>
      <c r="BE90" s="234">
        <v>50261</v>
      </c>
      <c r="BF90" s="31">
        <v>50368</v>
      </c>
      <c r="BG90" s="70">
        <v>50108</v>
      </c>
      <c r="BH90" s="234">
        <v>50278</v>
      </c>
      <c r="BI90" s="234">
        <v>50764</v>
      </c>
      <c r="BJ90" s="234">
        <v>51360</v>
      </c>
      <c r="BK90" s="234">
        <v>51803</v>
      </c>
      <c r="BL90" s="234">
        <v>52110</v>
      </c>
      <c r="BM90" s="234">
        <v>52311</v>
      </c>
      <c r="BN90" s="234">
        <v>52358</v>
      </c>
      <c r="BO90" s="234">
        <v>53044</v>
      </c>
      <c r="BP90" s="234">
        <v>53904</v>
      </c>
      <c r="BQ90" s="234">
        <v>53960</v>
      </c>
      <c r="BR90" s="439">
        <v>54018</v>
      </c>
      <c r="BS90" s="439">
        <v>53434</v>
      </c>
      <c r="BT90" s="439">
        <v>53050</v>
      </c>
      <c r="BU90" s="439">
        <v>54331</v>
      </c>
      <c r="BV90" s="439">
        <v>54519</v>
      </c>
      <c r="BW90" s="439">
        <v>54128</v>
      </c>
      <c r="BX90" s="439">
        <v>54117</v>
      </c>
      <c r="BY90" s="439">
        <v>54161</v>
      </c>
      <c r="BZ90" s="439">
        <v>54600</v>
      </c>
      <c r="CA90" s="439">
        <v>55338</v>
      </c>
      <c r="CB90" s="439">
        <v>55399</v>
      </c>
      <c r="CC90" s="439">
        <v>55625</v>
      </c>
      <c r="CD90" s="439">
        <f>'1.COBERTURA  DANE'!F90+'1.COBERTURA  DANE'!H90+'1.COBERTURA  DANE'!J90</f>
        <v>55548</v>
      </c>
      <c r="CE90" s="195">
        <f t="shared" si="11"/>
        <v>-77</v>
      </c>
      <c r="CF90" s="162">
        <f t="shared" si="12"/>
        <v>-0.13842696629213483</v>
      </c>
      <c r="CG90" s="195">
        <f t="shared" si="13"/>
        <v>1530</v>
      </c>
      <c r="CH90" s="162">
        <f t="shared" si="14"/>
        <v>2.8323892035988005</v>
      </c>
      <c r="CX90" s="13">
        <v>615</v>
      </c>
      <c r="CY90" s="13">
        <v>95818</v>
      </c>
      <c r="DA90" s="260">
        <v>615</v>
      </c>
      <c r="DB90" s="13" t="s">
        <v>52</v>
      </c>
      <c r="DC90" s="13">
        <v>93835</v>
      </c>
      <c r="DD90" s="13">
        <v>92230</v>
      </c>
      <c r="DE90" s="13">
        <v>92046</v>
      </c>
      <c r="DF90" s="13">
        <v>91317</v>
      </c>
    </row>
    <row r="91" spans="1:110" ht="15" outlineLevel="2">
      <c r="A91" s="67">
        <v>400</v>
      </c>
      <c r="B91" s="21" t="s">
        <v>138</v>
      </c>
      <c r="C91" s="41" t="s">
        <v>142</v>
      </c>
      <c r="D91" s="40">
        <v>8977</v>
      </c>
      <c r="E91" s="41">
        <v>8896</v>
      </c>
      <c r="F91" s="40">
        <v>8977</v>
      </c>
      <c r="G91" s="40">
        <v>9036</v>
      </c>
      <c r="H91" s="40">
        <v>9001</v>
      </c>
      <c r="I91" s="1">
        <v>8961</v>
      </c>
      <c r="J91" s="261">
        <v>9086</v>
      </c>
      <c r="K91" s="234">
        <v>8904</v>
      </c>
      <c r="L91" s="31">
        <v>8858</v>
      </c>
      <c r="M91" s="31">
        <v>8827</v>
      </c>
      <c r="N91" s="31">
        <v>8824</v>
      </c>
      <c r="O91" s="31">
        <v>8943</v>
      </c>
      <c r="P91" s="31">
        <v>9079</v>
      </c>
      <c r="Q91" s="31">
        <v>8904</v>
      </c>
      <c r="R91" s="31">
        <v>8686</v>
      </c>
      <c r="S91" s="31">
        <v>8741</v>
      </c>
      <c r="T91" s="31">
        <v>8719</v>
      </c>
      <c r="U91" s="31">
        <v>8781</v>
      </c>
      <c r="V91" s="90">
        <v>8941</v>
      </c>
      <c r="W91" s="70">
        <v>8703</v>
      </c>
      <c r="X91" s="31">
        <v>8713</v>
      </c>
      <c r="Y91" s="31">
        <v>8884</v>
      </c>
      <c r="Z91" s="31">
        <v>8858</v>
      </c>
      <c r="AA91" s="31">
        <v>8949</v>
      </c>
      <c r="AB91" s="31">
        <v>8953</v>
      </c>
      <c r="AC91" s="31">
        <v>9028</v>
      </c>
      <c r="AD91" s="31">
        <v>9016</v>
      </c>
      <c r="AE91" s="31">
        <v>8840</v>
      </c>
      <c r="AF91" s="31">
        <v>8847</v>
      </c>
      <c r="AG91" s="31">
        <v>8938</v>
      </c>
      <c r="AH91" s="90">
        <v>8919</v>
      </c>
      <c r="AI91" s="70">
        <v>8924</v>
      </c>
      <c r="AJ91" s="31">
        <v>9024</v>
      </c>
      <c r="AK91" s="31">
        <v>9334</v>
      </c>
      <c r="AL91" s="31">
        <v>9186</v>
      </c>
      <c r="AM91" s="31">
        <v>9256</v>
      </c>
      <c r="AN91" s="31">
        <v>9290</v>
      </c>
      <c r="AO91" s="31">
        <v>9338</v>
      </c>
      <c r="AP91" s="31">
        <v>9588</v>
      </c>
      <c r="AQ91" s="31">
        <v>9604</v>
      </c>
      <c r="AR91" s="31">
        <v>9750</v>
      </c>
      <c r="AS91" s="31">
        <v>9727</v>
      </c>
      <c r="AT91" s="90">
        <v>9619</v>
      </c>
      <c r="AU91" s="70">
        <v>9528</v>
      </c>
      <c r="AV91" s="234">
        <v>9435</v>
      </c>
      <c r="AW91" s="234">
        <v>9481</v>
      </c>
      <c r="AX91" s="234">
        <v>9602</v>
      </c>
      <c r="AY91" s="234">
        <v>9628</v>
      </c>
      <c r="AZ91" s="234">
        <v>9710</v>
      </c>
      <c r="BA91" s="234">
        <v>9915</v>
      </c>
      <c r="BB91" s="234">
        <v>9996</v>
      </c>
      <c r="BC91" s="234">
        <v>10124</v>
      </c>
      <c r="BD91" s="234">
        <v>10134</v>
      </c>
      <c r="BE91" s="234">
        <v>9992</v>
      </c>
      <c r="BF91" s="31">
        <v>9966</v>
      </c>
      <c r="BG91" s="70">
        <v>9868</v>
      </c>
      <c r="BH91" s="234">
        <v>9826</v>
      </c>
      <c r="BI91" s="234">
        <v>9910</v>
      </c>
      <c r="BJ91" s="234">
        <v>10089</v>
      </c>
      <c r="BK91" s="234">
        <v>10097</v>
      </c>
      <c r="BL91" s="234">
        <v>10107</v>
      </c>
      <c r="BM91" s="234">
        <v>10190</v>
      </c>
      <c r="BN91" s="234">
        <v>10144</v>
      </c>
      <c r="BO91" s="234">
        <v>10192</v>
      </c>
      <c r="BP91" s="234">
        <v>10151</v>
      </c>
      <c r="BQ91" s="234">
        <v>10159</v>
      </c>
      <c r="BR91" s="439">
        <v>10112</v>
      </c>
      <c r="BS91" s="439">
        <v>10001</v>
      </c>
      <c r="BT91" s="439">
        <v>9946</v>
      </c>
      <c r="BU91" s="439">
        <v>9993</v>
      </c>
      <c r="BV91" s="439">
        <v>9998</v>
      </c>
      <c r="BW91" s="439">
        <v>9989</v>
      </c>
      <c r="BX91" s="439">
        <v>10077</v>
      </c>
      <c r="BY91" s="439">
        <v>10061</v>
      </c>
      <c r="BZ91" s="439">
        <v>10083</v>
      </c>
      <c r="CA91" s="439">
        <v>10126</v>
      </c>
      <c r="CB91" s="439">
        <v>10147</v>
      </c>
      <c r="CC91" s="439">
        <v>10018</v>
      </c>
      <c r="CD91" s="439">
        <f>'1.COBERTURA  DANE'!F91+'1.COBERTURA  DANE'!H91+'1.COBERTURA  DANE'!J91</f>
        <v>9997</v>
      </c>
      <c r="CE91" s="195">
        <f t="shared" si="11"/>
        <v>-21</v>
      </c>
      <c r="CF91" s="162">
        <f t="shared" si="12"/>
        <v>-0.20962267917748056</v>
      </c>
      <c r="CG91" s="195">
        <f t="shared" si="13"/>
        <v>-115</v>
      </c>
      <c r="CH91" s="162">
        <f t="shared" si="14"/>
        <v>-1.137262658227848</v>
      </c>
      <c r="CX91" s="13">
        <v>649</v>
      </c>
      <c r="CY91" s="13">
        <v>2722</v>
      </c>
      <c r="DA91" s="260">
        <v>628</v>
      </c>
      <c r="DB91" s="13" t="s">
        <v>53</v>
      </c>
      <c r="DC91" s="13">
        <v>774</v>
      </c>
      <c r="DD91" s="13">
        <v>811</v>
      </c>
      <c r="DE91" s="13">
        <v>760</v>
      </c>
      <c r="DF91" s="13">
        <v>794</v>
      </c>
    </row>
    <row r="92" spans="1:110" ht="15" outlineLevel="2">
      <c r="A92" s="67">
        <v>440</v>
      </c>
      <c r="B92" s="21" t="s">
        <v>138</v>
      </c>
      <c r="C92" s="40" t="s">
        <v>85</v>
      </c>
      <c r="D92" s="40">
        <v>24477</v>
      </c>
      <c r="E92" s="40">
        <v>24390</v>
      </c>
      <c r="F92" s="40">
        <v>24629</v>
      </c>
      <c r="G92" s="40">
        <v>24802</v>
      </c>
      <c r="H92" s="40">
        <v>24963</v>
      </c>
      <c r="I92" s="1">
        <v>24972</v>
      </c>
      <c r="J92" s="261">
        <v>25340</v>
      </c>
      <c r="K92" s="234">
        <v>24979</v>
      </c>
      <c r="L92" s="31">
        <v>24768</v>
      </c>
      <c r="M92" s="31">
        <v>24741</v>
      </c>
      <c r="N92" s="31">
        <v>25061</v>
      </c>
      <c r="O92" s="31">
        <v>25108</v>
      </c>
      <c r="P92" s="31">
        <v>25839</v>
      </c>
      <c r="Q92" s="31">
        <v>25417</v>
      </c>
      <c r="R92" s="31">
        <v>25198</v>
      </c>
      <c r="S92" s="31">
        <v>25311</v>
      </c>
      <c r="T92" s="31">
        <v>25416</v>
      </c>
      <c r="U92" s="31">
        <v>25560</v>
      </c>
      <c r="V92" s="90">
        <v>26189</v>
      </c>
      <c r="W92" s="70">
        <v>24736</v>
      </c>
      <c r="X92" s="31">
        <v>24717</v>
      </c>
      <c r="Y92" s="31">
        <v>25277</v>
      </c>
      <c r="Z92" s="31">
        <v>25212</v>
      </c>
      <c r="AA92" s="31">
        <v>25888</v>
      </c>
      <c r="AB92" s="31">
        <v>26053</v>
      </c>
      <c r="AC92" s="31">
        <v>26036</v>
      </c>
      <c r="AD92" s="31">
        <v>26247</v>
      </c>
      <c r="AE92" s="31">
        <v>25956</v>
      </c>
      <c r="AF92" s="31">
        <v>26144</v>
      </c>
      <c r="AG92" s="31">
        <v>26307</v>
      </c>
      <c r="AH92" s="90">
        <v>26272</v>
      </c>
      <c r="AI92" s="70">
        <v>26056</v>
      </c>
      <c r="AJ92" s="31">
        <v>26145</v>
      </c>
      <c r="AK92" s="31">
        <v>26011</v>
      </c>
      <c r="AL92" s="31">
        <v>26289</v>
      </c>
      <c r="AM92" s="31">
        <v>26587</v>
      </c>
      <c r="AN92" s="31">
        <v>27068</v>
      </c>
      <c r="AO92" s="31">
        <v>27396</v>
      </c>
      <c r="AP92" s="31">
        <v>28109</v>
      </c>
      <c r="AQ92" s="31">
        <v>28264</v>
      </c>
      <c r="AR92" s="31">
        <v>28398</v>
      </c>
      <c r="AS92" s="31">
        <v>28489</v>
      </c>
      <c r="AT92" s="90">
        <v>28241</v>
      </c>
      <c r="AU92" s="70">
        <v>28109</v>
      </c>
      <c r="AV92" s="234">
        <v>28225</v>
      </c>
      <c r="AW92" s="234">
        <v>28257</v>
      </c>
      <c r="AX92" s="234">
        <v>28521</v>
      </c>
      <c r="AY92" s="234">
        <v>28720</v>
      </c>
      <c r="AZ92" s="234">
        <v>28971</v>
      </c>
      <c r="BA92" s="234">
        <v>29214</v>
      </c>
      <c r="BB92" s="234">
        <v>29434</v>
      </c>
      <c r="BC92" s="234">
        <v>29822</v>
      </c>
      <c r="BD92" s="234">
        <v>30146</v>
      </c>
      <c r="BE92" s="234">
        <v>29977</v>
      </c>
      <c r="BF92" s="31">
        <v>30105</v>
      </c>
      <c r="BG92" s="70">
        <v>29787</v>
      </c>
      <c r="BH92" s="234">
        <v>29941</v>
      </c>
      <c r="BI92" s="234">
        <v>30324</v>
      </c>
      <c r="BJ92" s="234">
        <v>30801</v>
      </c>
      <c r="BK92" s="234">
        <v>31054</v>
      </c>
      <c r="BL92" s="234">
        <v>31416</v>
      </c>
      <c r="BM92" s="234">
        <v>31686</v>
      </c>
      <c r="BN92" s="234">
        <v>31750</v>
      </c>
      <c r="BO92" s="234">
        <v>32072</v>
      </c>
      <c r="BP92" s="234">
        <v>32609</v>
      </c>
      <c r="BQ92" s="234">
        <v>32551</v>
      </c>
      <c r="BR92" s="439">
        <v>32618</v>
      </c>
      <c r="BS92" s="439">
        <v>32326</v>
      </c>
      <c r="BT92" s="439">
        <v>32288</v>
      </c>
      <c r="BU92" s="439">
        <v>32926</v>
      </c>
      <c r="BV92" s="439">
        <v>33189</v>
      </c>
      <c r="BW92" s="439">
        <v>32933</v>
      </c>
      <c r="BX92" s="439">
        <v>33098</v>
      </c>
      <c r="BY92" s="439">
        <v>33154</v>
      </c>
      <c r="BZ92" s="439">
        <v>33543</v>
      </c>
      <c r="CA92" s="439">
        <v>34460</v>
      </c>
      <c r="CB92" s="439">
        <v>34754</v>
      </c>
      <c r="CC92" s="439">
        <v>34832</v>
      </c>
      <c r="CD92" s="439">
        <f>'1.COBERTURA  DANE'!F92+'1.COBERTURA  DANE'!H92+'1.COBERTURA  DANE'!J92</f>
        <v>34942</v>
      </c>
      <c r="CE92" s="195">
        <f t="shared" si="11"/>
        <v>110</v>
      </c>
      <c r="CF92" s="162">
        <f t="shared" si="12"/>
        <v>0.31580156178226915</v>
      </c>
      <c r="CG92" s="195">
        <f t="shared" si="13"/>
        <v>2324</v>
      </c>
      <c r="CH92" s="162">
        <f t="shared" si="14"/>
        <v>7.1249003617634434</v>
      </c>
      <c r="CX92" s="13">
        <v>652</v>
      </c>
      <c r="CY92" s="13">
        <v>401</v>
      </c>
      <c r="DA92" s="260">
        <v>631</v>
      </c>
      <c r="DB92" s="13" t="s">
        <v>91</v>
      </c>
      <c r="DC92" s="13">
        <v>31240</v>
      </c>
      <c r="DD92" s="13">
        <v>29071</v>
      </c>
      <c r="DE92" s="13">
        <v>28536</v>
      </c>
      <c r="DF92" s="13">
        <v>27378</v>
      </c>
    </row>
    <row r="93" spans="1:110" ht="15" outlineLevel="2">
      <c r="A93" s="67">
        <v>483</v>
      </c>
      <c r="B93" s="21" t="s">
        <v>138</v>
      </c>
      <c r="C93" s="40" t="s">
        <v>117</v>
      </c>
      <c r="D93" s="40">
        <v>762</v>
      </c>
      <c r="E93" s="40">
        <v>753</v>
      </c>
      <c r="F93" s="40">
        <v>757</v>
      </c>
      <c r="G93" s="40">
        <v>796</v>
      </c>
      <c r="H93" s="40">
        <v>809</v>
      </c>
      <c r="I93" s="1">
        <v>787</v>
      </c>
      <c r="J93" s="261">
        <v>898</v>
      </c>
      <c r="K93" s="234">
        <v>884</v>
      </c>
      <c r="L93" s="31">
        <v>835</v>
      </c>
      <c r="M93" s="31">
        <v>841</v>
      </c>
      <c r="N93" s="31">
        <v>834</v>
      </c>
      <c r="O93" s="31">
        <v>833</v>
      </c>
      <c r="P93" s="31">
        <v>833</v>
      </c>
      <c r="Q93" s="31">
        <v>849</v>
      </c>
      <c r="R93" s="31">
        <v>838</v>
      </c>
      <c r="S93" s="31">
        <v>861</v>
      </c>
      <c r="T93" s="31">
        <v>870</v>
      </c>
      <c r="U93" s="31">
        <v>866</v>
      </c>
      <c r="V93" s="90">
        <v>899</v>
      </c>
      <c r="W93" s="70">
        <v>776</v>
      </c>
      <c r="X93" s="31">
        <v>695</v>
      </c>
      <c r="Y93" s="31">
        <v>829</v>
      </c>
      <c r="Z93" s="31">
        <v>850</v>
      </c>
      <c r="AA93" s="31">
        <v>816</v>
      </c>
      <c r="AB93" s="31">
        <v>830</v>
      </c>
      <c r="AC93" s="31">
        <v>799</v>
      </c>
      <c r="AD93" s="31">
        <v>769</v>
      </c>
      <c r="AE93" s="31">
        <v>785</v>
      </c>
      <c r="AF93" s="31">
        <v>814</v>
      </c>
      <c r="AG93" s="31">
        <v>846</v>
      </c>
      <c r="AH93" s="90">
        <v>911</v>
      </c>
      <c r="AI93" s="70">
        <v>854</v>
      </c>
      <c r="AJ93" s="31">
        <v>834</v>
      </c>
      <c r="AK93" s="31">
        <v>872</v>
      </c>
      <c r="AL93" s="31">
        <v>889</v>
      </c>
      <c r="AM93" s="31">
        <v>949</v>
      </c>
      <c r="AN93" s="31">
        <v>965</v>
      </c>
      <c r="AO93" s="31">
        <v>1007</v>
      </c>
      <c r="AP93" s="31">
        <v>1011</v>
      </c>
      <c r="AQ93" s="31">
        <v>1016</v>
      </c>
      <c r="AR93" s="31">
        <v>1046</v>
      </c>
      <c r="AS93" s="31">
        <v>1045</v>
      </c>
      <c r="AT93" s="90">
        <v>1051</v>
      </c>
      <c r="AU93" s="70">
        <v>988</v>
      </c>
      <c r="AV93" s="234">
        <v>943</v>
      </c>
      <c r="AW93" s="234">
        <v>979</v>
      </c>
      <c r="AX93" s="234">
        <v>997</v>
      </c>
      <c r="AY93" s="234">
        <v>983</v>
      </c>
      <c r="AZ93" s="234">
        <v>974</v>
      </c>
      <c r="BA93" s="234">
        <v>1003</v>
      </c>
      <c r="BB93" s="234">
        <v>1023</v>
      </c>
      <c r="BC93" s="234">
        <v>1055</v>
      </c>
      <c r="BD93" s="234">
        <v>1043</v>
      </c>
      <c r="BE93" s="234">
        <v>980</v>
      </c>
      <c r="BF93" s="31">
        <v>1066</v>
      </c>
      <c r="BG93" s="70">
        <v>1268</v>
      </c>
      <c r="BH93" s="234">
        <v>1172</v>
      </c>
      <c r="BI93" s="234">
        <v>1142</v>
      </c>
      <c r="BJ93" s="234">
        <v>1133</v>
      </c>
      <c r="BK93" s="234">
        <v>1145</v>
      </c>
      <c r="BL93" s="234">
        <v>1179</v>
      </c>
      <c r="BM93" s="234">
        <v>1265</v>
      </c>
      <c r="BN93" s="234">
        <v>1261</v>
      </c>
      <c r="BO93" s="234">
        <v>1241</v>
      </c>
      <c r="BP93" s="234">
        <v>1175</v>
      </c>
      <c r="BQ93" s="234">
        <v>1148</v>
      </c>
      <c r="BR93" s="439">
        <v>1100</v>
      </c>
      <c r="BS93" s="439">
        <v>1069</v>
      </c>
      <c r="BT93" s="439">
        <v>1039</v>
      </c>
      <c r="BU93" s="439">
        <v>1030</v>
      </c>
      <c r="BV93" s="439">
        <v>992</v>
      </c>
      <c r="BW93" s="439">
        <v>1029</v>
      </c>
      <c r="BX93" s="439">
        <v>1021</v>
      </c>
      <c r="BY93" s="439">
        <v>1028</v>
      </c>
      <c r="BZ93" s="439">
        <v>989</v>
      </c>
      <c r="CA93" s="439">
        <v>1015</v>
      </c>
      <c r="CB93" s="439">
        <v>995</v>
      </c>
      <c r="CC93" s="439">
        <v>986</v>
      </c>
      <c r="CD93" s="439">
        <f>'1.COBERTURA  DANE'!F93+'1.COBERTURA  DANE'!H93+'1.COBERTURA  DANE'!J93</f>
        <v>977</v>
      </c>
      <c r="CE93" s="195">
        <f t="shared" si="11"/>
        <v>-9</v>
      </c>
      <c r="CF93" s="162">
        <f t="shared" si="12"/>
        <v>-0.91277890466531442</v>
      </c>
      <c r="CG93" s="195">
        <f t="shared" si="13"/>
        <v>-123</v>
      </c>
      <c r="CH93" s="162">
        <f t="shared" si="14"/>
        <v>-11.181818181818182</v>
      </c>
      <c r="CX93" s="13">
        <v>660</v>
      </c>
      <c r="CY93" s="13">
        <v>2675</v>
      </c>
      <c r="DA93" s="260">
        <v>642</v>
      </c>
      <c r="DB93" s="13" t="s">
        <v>24</v>
      </c>
      <c r="DC93" s="13">
        <v>2203</v>
      </c>
      <c r="DD93" s="13">
        <v>2180</v>
      </c>
      <c r="DE93" s="13">
        <v>2153</v>
      </c>
      <c r="DF93" s="13">
        <v>2140</v>
      </c>
    </row>
    <row r="94" spans="1:110" ht="15" outlineLevel="2">
      <c r="A94" s="67">
        <v>541</v>
      </c>
      <c r="B94" s="21" t="s">
        <v>138</v>
      </c>
      <c r="C94" s="43" t="s">
        <v>141</v>
      </c>
      <c r="D94" s="40">
        <v>3949</v>
      </c>
      <c r="E94" s="43">
        <v>3926</v>
      </c>
      <c r="F94" s="40">
        <v>4012</v>
      </c>
      <c r="G94" s="40">
        <v>4029</v>
      </c>
      <c r="H94" s="40">
        <v>4054</v>
      </c>
      <c r="I94" s="1">
        <v>4092</v>
      </c>
      <c r="J94" s="261">
        <v>4213</v>
      </c>
      <c r="K94" s="234">
        <v>4052</v>
      </c>
      <c r="L94" s="31">
        <v>3984</v>
      </c>
      <c r="M94" s="31">
        <v>4116</v>
      </c>
      <c r="N94" s="31">
        <v>4184</v>
      </c>
      <c r="O94" s="31">
        <v>4193</v>
      </c>
      <c r="P94" s="31">
        <v>4270</v>
      </c>
      <c r="Q94" s="31">
        <v>4273</v>
      </c>
      <c r="R94" s="31">
        <v>4331</v>
      </c>
      <c r="S94" s="31">
        <v>4344</v>
      </c>
      <c r="T94" s="31">
        <v>4320</v>
      </c>
      <c r="U94" s="31">
        <v>4326</v>
      </c>
      <c r="V94" s="90">
        <v>4616</v>
      </c>
      <c r="W94" s="70">
        <v>4276</v>
      </c>
      <c r="X94" s="31">
        <v>4270</v>
      </c>
      <c r="Y94" s="31">
        <v>4357</v>
      </c>
      <c r="Z94" s="31">
        <v>4501</v>
      </c>
      <c r="AA94" s="31">
        <v>4686</v>
      </c>
      <c r="AB94" s="31">
        <v>4645</v>
      </c>
      <c r="AC94" s="31">
        <v>4587</v>
      </c>
      <c r="AD94" s="31">
        <v>4620</v>
      </c>
      <c r="AE94" s="31">
        <v>4623</v>
      </c>
      <c r="AF94" s="31">
        <v>4654</v>
      </c>
      <c r="AG94" s="31">
        <v>4713</v>
      </c>
      <c r="AH94" s="90">
        <v>4699</v>
      </c>
      <c r="AI94" s="70">
        <v>4533</v>
      </c>
      <c r="AJ94" s="31">
        <v>4533</v>
      </c>
      <c r="AK94" s="31">
        <v>4388</v>
      </c>
      <c r="AL94" s="31">
        <v>4513</v>
      </c>
      <c r="AM94" s="31">
        <v>4576</v>
      </c>
      <c r="AN94" s="31">
        <v>4632</v>
      </c>
      <c r="AO94" s="31">
        <v>4762</v>
      </c>
      <c r="AP94" s="31">
        <v>4886</v>
      </c>
      <c r="AQ94" s="31">
        <v>4858</v>
      </c>
      <c r="AR94" s="31">
        <v>4908</v>
      </c>
      <c r="AS94" s="31">
        <v>4980</v>
      </c>
      <c r="AT94" s="90">
        <v>4927</v>
      </c>
      <c r="AU94" s="70">
        <v>4767</v>
      </c>
      <c r="AV94" s="234">
        <v>4660</v>
      </c>
      <c r="AW94" s="234">
        <v>4751</v>
      </c>
      <c r="AX94" s="234">
        <v>4946</v>
      </c>
      <c r="AY94" s="234">
        <v>4982</v>
      </c>
      <c r="AZ94" s="234">
        <v>5223</v>
      </c>
      <c r="BA94" s="234">
        <v>5540</v>
      </c>
      <c r="BB94" s="234">
        <v>5666</v>
      </c>
      <c r="BC94" s="234">
        <v>5776</v>
      </c>
      <c r="BD94" s="234">
        <v>5743</v>
      </c>
      <c r="BE94" s="234">
        <v>5595</v>
      </c>
      <c r="BF94" s="31">
        <v>5496</v>
      </c>
      <c r="BG94" s="70">
        <v>5262</v>
      </c>
      <c r="BH94" s="234">
        <v>5056</v>
      </c>
      <c r="BI94" s="234">
        <v>5053</v>
      </c>
      <c r="BJ94" s="234">
        <v>5244</v>
      </c>
      <c r="BK94" s="234">
        <v>5253</v>
      </c>
      <c r="BL94" s="234">
        <v>5379</v>
      </c>
      <c r="BM94" s="234">
        <v>5434</v>
      </c>
      <c r="BN94" s="234">
        <v>5428</v>
      </c>
      <c r="BO94" s="234">
        <v>5457</v>
      </c>
      <c r="BP94" s="234">
        <v>5516</v>
      </c>
      <c r="BQ94" s="234">
        <v>5463</v>
      </c>
      <c r="BR94" s="439">
        <v>5423</v>
      </c>
      <c r="BS94" s="439">
        <v>5334</v>
      </c>
      <c r="BT94" s="439">
        <v>5266</v>
      </c>
      <c r="BU94" s="439">
        <v>5252</v>
      </c>
      <c r="BV94" s="439">
        <v>5217</v>
      </c>
      <c r="BW94" s="439">
        <v>5225</v>
      </c>
      <c r="BX94" s="439">
        <v>5336</v>
      </c>
      <c r="BY94" s="439">
        <v>5324</v>
      </c>
      <c r="BZ94" s="439">
        <v>5393</v>
      </c>
      <c r="CA94" s="439">
        <v>5270</v>
      </c>
      <c r="CB94" s="439">
        <v>5222</v>
      </c>
      <c r="CC94" s="439">
        <v>5162</v>
      </c>
      <c r="CD94" s="439">
        <f>'1.COBERTURA  DANE'!F94+'1.COBERTURA  DANE'!H94+'1.COBERTURA  DANE'!J94</f>
        <v>5164</v>
      </c>
      <c r="CE94" s="195">
        <f t="shared" si="11"/>
        <v>2</v>
      </c>
      <c r="CF94" s="162">
        <f t="shared" si="12"/>
        <v>3.8744672607516469E-2</v>
      </c>
      <c r="CG94" s="195">
        <f t="shared" si="13"/>
        <v>-259</v>
      </c>
      <c r="CH94" s="162">
        <f t="shared" si="14"/>
        <v>-4.7759542688548775</v>
      </c>
      <c r="CX94" s="13">
        <v>667</v>
      </c>
      <c r="CY94" s="13">
        <v>3104</v>
      </c>
      <c r="DA94" s="260">
        <v>647</v>
      </c>
      <c r="DB94" s="13" t="s">
        <v>871</v>
      </c>
      <c r="DC94" s="13">
        <v>1069</v>
      </c>
      <c r="DD94" s="13">
        <v>1051</v>
      </c>
      <c r="DE94" s="13">
        <v>1096</v>
      </c>
      <c r="DF94" s="13">
        <v>1048</v>
      </c>
    </row>
    <row r="95" spans="1:110" ht="15" outlineLevel="2">
      <c r="A95" s="67">
        <v>607</v>
      </c>
      <c r="B95" s="21" t="s">
        <v>138</v>
      </c>
      <c r="C95" s="40" t="s">
        <v>112</v>
      </c>
      <c r="D95" s="40">
        <v>7962</v>
      </c>
      <c r="E95" s="40">
        <v>7865</v>
      </c>
      <c r="F95" s="40">
        <v>7932</v>
      </c>
      <c r="G95" s="40">
        <v>7871</v>
      </c>
      <c r="H95" s="40">
        <v>7702</v>
      </c>
      <c r="I95" s="1">
        <v>7611</v>
      </c>
      <c r="J95" s="261">
        <v>7713</v>
      </c>
      <c r="K95" s="234">
        <v>7510</v>
      </c>
      <c r="L95" s="31">
        <v>7271</v>
      </c>
      <c r="M95" s="31">
        <v>7484</v>
      </c>
      <c r="N95" s="31">
        <v>7463</v>
      </c>
      <c r="O95" s="31">
        <v>7485</v>
      </c>
      <c r="P95" s="31">
        <v>7692</v>
      </c>
      <c r="Q95" s="31">
        <v>7530</v>
      </c>
      <c r="R95" s="31">
        <v>7553</v>
      </c>
      <c r="S95" s="31">
        <v>7573</v>
      </c>
      <c r="T95" s="31">
        <v>7549</v>
      </c>
      <c r="U95" s="31">
        <v>7550</v>
      </c>
      <c r="V95" s="90">
        <v>7626</v>
      </c>
      <c r="W95" s="70">
        <v>7219</v>
      </c>
      <c r="X95" s="31">
        <v>7326</v>
      </c>
      <c r="Y95" s="31">
        <v>7464</v>
      </c>
      <c r="Z95" s="31">
        <v>7592</v>
      </c>
      <c r="AA95" s="31">
        <v>7719</v>
      </c>
      <c r="AB95" s="31">
        <v>7755</v>
      </c>
      <c r="AC95" s="31">
        <v>7662</v>
      </c>
      <c r="AD95" s="31">
        <v>7663</v>
      </c>
      <c r="AE95" s="31">
        <v>7588</v>
      </c>
      <c r="AF95" s="31">
        <v>7630</v>
      </c>
      <c r="AG95" s="31">
        <v>7622</v>
      </c>
      <c r="AH95" s="90">
        <v>7656</v>
      </c>
      <c r="AI95" s="70">
        <v>7371</v>
      </c>
      <c r="AJ95" s="31">
        <v>7422</v>
      </c>
      <c r="AK95" s="31">
        <v>7065</v>
      </c>
      <c r="AL95" s="31">
        <v>7174</v>
      </c>
      <c r="AM95" s="31">
        <v>7361</v>
      </c>
      <c r="AN95" s="31">
        <v>7535</v>
      </c>
      <c r="AO95" s="31">
        <v>7447</v>
      </c>
      <c r="AP95" s="31">
        <v>7666</v>
      </c>
      <c r="AQ95" s="31">
        <v>7709</v>
      </c>
      <c r="AR95" s="31">
        <v>7722</v>
      </c>
      <c r="AS95" s="31">
        <v>7732</v>
      </c>
      <c r="AT95" s="90">
        <v>7547</v>
      </c>
      <c r="AU95" s="70">
        <v>7441</v>
      </c>
      <c r="AV95" s="234">
        <v>7319</v>
      </c>
      <c r="AW95" s="234">
        <v>7390</v>
      </c>
      <c r="AX95" s="234">
        <v>7465</v>
      </c>
      <c r="AY95" s="234">
        <v>7475</v>
      </c>
      <c r="AZ95" s="234">
        <v>7522</v>
      </c>
      <c r="BA95" s="234">
        <v>7788</v>
      </c>
      <c r="BB95" s="234">
        <v>7787</v>
      </c>
      <c r="BC95" s="234">
        <v>7916</v>
      </c>
      <c r="BD95" s="234">
        <v>7979</v>
      </c>
      <c r="BE95" s="234">
        <v>7883</v>
      </c>
      <c r="BF95" s="31">
        <v>7927</v>
      </c>
      <c r="BG95" s="70">
        <v>7871</v>
      </c>
      <c r="BH95" s="234">
        <v>7820</v>
      </c>
      <c r="BI95" s="234">
        <v>7933</v>
      </c>
      <c r="BJ95" s="234">
        <v>8041</v>
      </c>
      <c r="BK95" s="234">
        <v>7953</v>
      </c>
      <c r="BL95" s="234">
        <v>7956</v>
      </c>
      <c r="BM95" s="234">
        <v>7912</v>
      </c>
      <c r="BN95" s="234">
        <v>7876</v>
      </c>
      <c r="BO95" s="234">
        <v>7784</v>
      </c>
      <c r="BP95" s="234">
        <v>7806</v>
      </c>
      <c r="BQ95" s="234">
        <v>7768</v>
      </c>
      <c r="BR95" s="439">
        <v>7636</v>
      </c>
      <c r="BS95" s="439">
        <v>7487</v>
      </c>
      <c r="BT95" s="439">
        <v>7377</v>
      </c>
      <c r="BU95" s="439">
        <v>7511</v>
      </c>
      <c r="BV95" s="439">
        <v>7434</v>
      </c>
      <c r="BW95" s="439">
        <v>7389</v>
      </c>
      <c r="BX95" s="439">
        <v>7431</v>
      </c>
      <c r="BY95" s="439">
        <v>7402</v>
      </c>
      <c r="BZ95" s="439">
        <v>7610</v>
      </c>
      <c r="CA95" s="439">
        <v>7202</v>
      </c>
      <c r="CB95" s="439">
        <v>7061</v>
      </c>
      <c r="CC95" s="439">
        <v>6958</v>
      </c>
      <c r="CD95" s="439">
        <f>'1.COBERTURA  DANE'!F95+'1.COBERTURA  DANE'!H95+'1.COBERTURA  DANE'!J95</f>
        <v>6968</v>
      </c>
      <c r="CE95" s="195">
        <f t="shared" si="11"/>
        <v>10</v>
      </c>
      <c r="CF95" s="162">
        <f t="shared" si="12"/>
        <v>0.14371945961483185</v>
      </c>
      <c r="CG95" s="195">
        <f t="shared" si="13"/>
        <v>-668</v>
      </c>
      <c r="CH95" s="162">
        <f t="shared" si="14"/>
        <v>-8.7480356207438454</v>
      </c>
      <c r="CX95" s="13">
        <v>674</v>
      </c>
      <c r="CY95" s="13">
        <v>2118</v>
      </c>
      <c r="DA95" s="260">
        <v>649</v>
      </c>
      <c r="DB95" s="13" t="s">
        <v>92</v>
      </c>
      <c r="DC95" s="13">
        <v>2663</v>
      </c>
      <c r="DD95" s="13">
        <v>2653</v>
      </c>
      <c r="DE95" s="13">
        <v>2588</v>
      </c>
      <c r="DF95" s="13">
        <v>2509</v>
      </c>
    </row>
    <row r="96" spans="1:110" ht="15" outlineLevel="2">
      <c r="A96" s="67">
        <v>615</v>
      </c>
      <c r="B96" s="21" t="s">
        <v>138</v>
      </c>
      <c r="C96" s="40" t="s">
        <v>52</v>
      </c>
      <c r="D96" s="40">
        <v>91317</v>
      </c>
      <c r="E96" s="40">
        <v>91465</v>
      </c>
      <c r="F96" s="40">
        <v>92046</v>
      </c>
      <c r="G96" s="40">
        <v>92230</v>
      </c>
      <c r="H96" s="40">
        <v>93835</v>
      </c>
      <c r="I96" s="1">
        <v>94407</v>
      </c>
      <c r="J96" s="261">
        <v>95818</v>
      </c>
      <c r="K96" s="234">
        <v>94738</v>
      </c>
      <c r="L96" s="31">
        <v>93949</v>
      </c>
      <c r="M96" s="31">
        <v>94941</v>
      </c>
      <c r="N96" s="31">
        <v>95999</v>
      </c>
      <c r="O96" s="31">
        <v>96190</v>
      </c>
      <c r="P96" s="31">
        <v>97986</v>
      </c>
      <c r="Q96" s="31">
        <v>97132</v>
      </c>
      <c r="R96" s="31">
        <v>96799</v>
      </c>
      <c r="S96" s="31">
        <v>97348</v>
      </c>
      <c r="T96" s="31">
        <v>97515</v>
      </c>
      <c r="U96" s="31">
        <v>98275</v>
      </c>
      <c r="V96" s="90">
        <v>100010</v>
      </c>
      <c r="W96" s="70">
        <v>95738</v>
      </c>
      <c r="X96" s="31">
        <v>96414</v>
      </c>
      <c r="Y96" s="31">
        <v>97252</v>
      </c>
      <c r="Z96" s="31">
        <v>97150</v>
      </c>
      <c r="AA96" s="31">
        <v>99789</v>
      </c>
      <c r="AB96" s="31">
        <v>100146</v>
      </c>
      <c r="AC96" s="31">
        <v>100808</v>
      </c>
      <c r="AD96" s="31">
        <v>101819</v>
      </c>
      <c r="AE96" s="31">
        <v>100638</v>
      </c>
      <c r="AF96" s="31">
        <v>101481</v>
      </c>
      <c r="AG96" s="31">
        <v>102133</v>
      </c>
      <c r="AH96" s="90">
        <v>102270</v>
      </c>
      <c r="AI96" s="70">
        <v>101365</v>
      </c>
      <c r="AJ96" s="31">
        <v>101779</v>
      </c>
      <c r="AK96" s="31">
        <v>104220</v>
      </c>
      <c r="AL96" s="31">
        <v>105517</v>
      </c>
      <c r="AM96" s="31">
        <v>106279</v>
      </c>
      <c r="AN96" s="31">
        <v>107163</v>
      </c>
      <c r="AO96" s="31">
        <v>109088</v>
      </c>
      <c r="AP96" s="31">
        <v>111048</v>
      </c>
      <c r="AQ96" s="31">
        <v>111513</v>
      </c>
      <c r="AR96" s="31">
        <v>113478</v>
      </c>
      <c r="AS96" s="31">
        <v>113735</v>
      </c>
      <c r="AT96" s="90">
        <v>113443</v>
      </c>
      <c r="AU96" s="70">
        <v>112834</v>
      </c>
      <c r="AV96" s="234">
        <v>113355</v>
      </c>
      <c r="AW96" s="234">
        <v>113134</v>
      </c>
      <c r="AX96" s="234">
        <v>113875</v>
      </c>
      <c r="AY96" s="234">
        <v>114448</v>
      </c>
      <c r="AZ96" s="234">
        <v>115460</v>
      </c>
      <c r="BA96" s="234">
        <v>117364</v>
      </c>
      <c r="BB96" s="234">
        <v>118002</v>
      </c>
      <c r="BC96" s="234">
        <v>119124</v>
      </c>
      <c r="BD96" s="234">
        <v>119617</v>
      </c>
      <c r="BE96" s="234">
        <v>119403</v>
      </c>
      <c r="BF96" s="31">
        <v>119932</v>
      </c>
      <c r="BG96" s="70">
        <v>118497</v>
      </c>
      <c r="BH96" s="234">
        <v>118298</v>
      </c>
      <c r="BI96" s="234">
        <v>119774</v>
      </c>
      <c r="BJ96" s="234">
        <v>121518</v>
      </c>
      <c r="BK96" s="234">
        <v>122772</v>
      </c>
      <c r="BL96" s="234">
        <v>124749</v>
      </c>
      <c r="BM96" s="234">
        <v>125871</v>
      </c>
      <c r="BN96" s="234">
        <v>126244</v>
      </c>
      <c r="BO96" s="234">
        <v>128660</v>
      </c>
      <c r="BP96" s="234">
        <v>130868</v>
      </c>
      <c r="BQ96" s="234">
        <v>131068</v>
      </c>
      <c r="BR96" s="439">
        <v>132394</v>
      </c>
      <c r="BS96" s="439">
        <v>131326</v>
      </c>
      <c r="BT96" s="439">
        <v>130503</v>
      </c>
      <c r="BU96" s="439">
        <v>133470</v>
      </c>
      <c r="BV96" s="439">
        <v>133579</v>
      </c>
      <c r="BW96" s="439">
        <v>132108</v>
      </c>
      <c r="BX96" s="439">
        <v>133064</v>
      </c>
      <c r="BY96" s="439">
        <v>133645</v>
      </c>
      <c r="BZ96" s="439">
        <v>134626</v>
      </c>
      <c r="CA96" s="439">
        <v>138368</v>
      </c>
      <c r="CB96" s="439">
        <v>139262</v>
      </c>
      <c r="CC96" s="439">
        <v>139924</v>
      </c>
      <c r="CD96" s="439">
        <f>'1.COBERTURA  DANE'!F96+'1.COBERTURA  DANE'!H96+'1.COBERTURA  DANE'!J96</f>
        <v>140519</v>
      </c>
      <c r="CE96" s="195">
        <f t="shared" si="11"/>
        <v>595</v>
      </c>
      <c r="CF96" s="162">
        <f t="shared" si="12"/>
        <v>0.42523083959863928</v>
      </c>
      <c r="CG96" s="195">
        <f t="shared" si="13"/>
        <v>8125</v>
      </c>
      <c r="CH96" s="162">
        <f t="shared" si="14"/>
        <v>6.1369850597459097</v>
      </c>
      <c r="CX96" s="13">
        <v>697</v>
      </c>
      <c r="CY96" s="13">
        <v>9620</v>
      </c>
      <c r="DA96" s="260">
        <v>652</v>
      </c>
      <c r="DB96" s="13" t="s">
        <v>55</v>
      </c>
      <c r="DC96" s="13">
        <v>397</v>
      </c>
      <c r="DD96" s="13">
        <v>390</v>
      </c>
      <c r="DE96" s="13">
        <v>380</v>
      </c>
      <c r="DF96" s="13">
        <v>378</v>
      </c>
    </row>
    <row r="97" spans="1:110" ht="15" outlineLevel="2">
      <c r="A97" s="67">
        <v>649</v>
      </c>
      <c r="B97" s="21" t="s">
        <v>138</v>
      </c>
      <c r="C97" s="40" t="s">
        <v>92</v>
      </c>
      <c r="D97" s="40">
        <v>2509</v>
      </c>
      <c r="E97" s="40">
        <v>2502</v>
      </c>
      <c r="F97" s="40">
        <v>2588</v>
      </c>
      <c r="G97" s="40">
        <v>2653</v>
      </c>
      <c r="H97" s="40">
        <v>2663</v>
      </c>
      <c r="I97" s="1">
        <v>2637</v>
      </c>
      <c r="J97" s="261">
        <v>2722</v>
      </c>
      <c r="K97" s="234">
        <v>2599</v>
      </c>
      <c r="L97" s="31">
        <v>2422</v>
      </c>
      <c r="M97" s="31">
        <v>2558</v>
      </c>
      <c r="N97" s="31">
        <v>2577</v>
      </c>
      <c r="O97" s="31">
        <v>2587</v>
      </c>
      <c r="P97" s="31">
        <v>2655</v>
      </c>
      <c r="Q97" s="31">
        <v>2536</v>
      </c>
      <c r="R97" s="31">
        <v>2558</v>
      </c>
      <c r="S97" s="31">
        <v>2582</v>
      </c>
      <c r="T97" s="31">
        <v>2557</v>
      </c>
      <c r="U97" s="31">
        <v>2566</v>
      </c>
      <c r="V97" s="90">
        <v>2733</v>
      </c>
      <c r="W97" s="70">
        <v>2386</v>
      </c>
      <c r="X97" s="31">
        <v>2383</v>
      </c>
      <c r="Y97" s="31">
        <v>2567</v>
      </c>
      <c r="Z97" s="31">
        <v>2625</v>
      </c>
      <c r="AA97" s="31">
        <v>2722</v>
      </c>
      <c r="AB97" s="31">
        <v>2775</v>
      </c>
      <c r="AC97" s="31">
        <v>2669</v>
      </c>
      <c r="AD97" s="31">
        <v>2616</v>
      </c>
      <c r="AE97" s="31">
        <v>2548</v>
      </c>
      <c r="AF97" s="31">
        <v>2575</v>
      </c>
      <c r="AG97" s="31">
        <v>2666</v>
      </c>
      <c r="AH97" s="90">
        <v>2668</v>
      </c>
      <c r="AI97" s="70">
        <v>2574</v>
      </c>
      <c r="AJ97" s="31">
        <v>2543</v>
      </c>
      <c r="AK97" s="31">
        <v>2694</v>
      </c>
      <c r="AL97" s="31">
        <v>2704</v>
      </c>
      <c r="AM97" s="31">
        <v>2717</v>
      </c>
      <c r="AN97" s="31">
        <v>2733</v>
      </c>
      <c r="AO97" s="31">
        <v>2824</v>
      </c>
      <c r="AP97" s="31">
        <v>2937</v>
      </c>
      <c r="AQ97" s="31">
        <v>2951</v>
      </c>
      <c r="AR97" s="31">
        <v>2994</v>
      </c>
      <c r="AS97" s="31">
        <v>2968</v>
      </c>
      <c r="AT97" s="90">
        <v>2902</v>
      </c>
      <c r="AU97" s="70">
        <v>2803</v>
      </c>
      <c r="AV97" s="234">
        <v>2831</v>
      </c>
      <c r="AW97" s="234">
        <v>2817</v>
      </c>
      <c r="AX97" s="234">
        <v>2828</v>
      </c>
      <c r="AY97" s="234">
        <v>2837</v>
      </c>
      <c r="AZ97" s="234">
        <v>2899</v>
      </c>
      <c r="BA97" s="234">
        <v>3005</v>
      </c>
      <c r="BB97" s="234">
        <v>3047</v>
      </c>
      <c r="BC97" s="234">
        <v>3048</v>
      </c>
      <c r="BD97" s="234">
        <v>3056</v>
      </c>
      <c r="BE97" s="234">
        <v>2912</v>
      </c>
      <c r="BF97" s="31">
        <v>2935</v>
      </c>
      <c r="BG97" s="70">
        <v>2871</v>
      </c>
      <c r="BH97" s="234">
        <v>2710</v>
      </c>
      <c r="BI97" s="234">
        <v>2781</v>
      </c>
      <c r="BJ97" s="234">
        <v>2847</v>
      </c>
      <c r="BK97" s="234">
        <v>2906</v>
      </c>
      <c r="BL97" s="234">
        <v>3006</v>
      </c>
      <c r="BM97" s="234">
        <v>3078</v>
      </c>
      <c r="BN97" s="234">
        <v>3102</v>
      </c>
      <c r="BO97" s="234">
        <v>3264</v>
      </c>
      <c r="BP97" s="234">
        <v>3146</v>
      </c>
      <c r="BQ97" s="234">
        <v>3154</v>
      </c>
      <c r="BR97" s="439">
        <v>3189</v>
      </c>
      <c r="BS97" s="439">
        <v>3101</v>
      </c>
      <c r="BT97" s="439">
        <v>3063</v>
      </c>
      <c r="BU97" s="439">
        <v>3054</v>
      </c>
      <c r="BV97" s="439">
        <v>2966</v>
      </c>
      <c r="BW97" s="439">
        <v>2980</v>
      </c>
      <c r="BX97" s="439">
        <v>3026</v>
      </c>
      <c r="BY97" s="439">
        <v>3067</v>
      </c>
      <c r="BZ97" s="439">
        <v>3131</v>
      </c>
      <c r="CA97" s="439">
        <v>3142</v>
      </c>
      <c r="CB97" s="439">
        <v>3062</v>
      </c>
      <c r="CC97" s="439">
        <v>2991</v>
      </c>
      <c r="CD97" s="439">
        <f>'1.COBERTURA  DANE'!F97+'1.COBERTURA  DANE'!H97+'1.COBERTURA  DANE'!J97</f>
        <v>3014</v>
      </c>
      <c r="CE97" s="195">
        <f t="shared" si="11"/>
        <v>23</v>
      </c>
      <c r="CF97" s="162">
        <f t="shared" si="12"/>
        <v>0.7689735874289535</v>
      </c>
      <c r="CG97" s="195">
        <f t="shared" si="13"/>
        <v>-175</v>
      </c>
      <c r="CH97" s="162">
        <f t="shared" si="14"/>
        <v>-5.4876136719974911</v>
      </c>
      <c r="CX97" s="13">
        <v>756</v>
      </c>
      <c r="CY97" s="13">
        <v>5440</v>
      </c>
      <c r="DA97" s="260">
        <v>656</v>
      </c>
      <c r="DB97" s="13" t="s">
        <v>872</v>
      </c>
      <c r="DC97" s="13">
        <v>3920</v>
      </c>
      <c r="DD97" s="13">
        <v>3933</v>
      </c>
      <c r="DE97" s="13">
        <v>3921</v>
      </c>
      <c r="DF97" s="13">
        <v>3770</v>
      </c>
    </row>
    <row r="98" spans="1:110" ht="15" outlineLevel="2">
      <c r="A98" s="67">
        <v>652</v>
      </c>
      <c r="B98" s="21" t="s">
        <v>138</v>
      </c>
      <c r="C98" s="40" t="s">
        <v>55</v>
      </c>
      <c r="D98" s="40">
        <v>378</v>
      </c>
      <c r="E98" s="40">
        <v>382</v>
      </c>
      <c r="F98" s="40">
        <v>380</v>
      </c>
      <c r="G98" s="40">
        <v>390</v>
      </c>
      <c r="H98" s="40">
        <v>397</v>
      </c>
      <c r="I98" s="1">
        <v>396</v>
      </c>
      <c r="J98" s="261">
        <v>401</v>
      </c>
      <c r="K98" s="234">
        <v>358</v>
      </c>
      <c r="L98" s="31">
        <v>322</v>
      </c>
      <c r="M98" s="31">
        <v>357</v>
      </c>
      <c r="N98" s="31">
        <v>357</v>
      </c>
      <c r="O98" s="31">
        <v>337</v>
      </c>
      <c r="P98" s="31">
        <v>394</v>
      </c>
      <c r="Q98" s="31">
        <v>401</v>
      </c>
      <c r="R98" s="31">
        <v>424</v>
      </c>
      <c r="S98" s="31">
        <v>452</v>
      </c>
      <c r="T98" s="31">
        <v>464</v>
      </c>
      <c r="U98" s="31">
        <v>469</v>
      </c>
      <c r="V98" s="90">
        <v>481</v>
      </c>
      <c r="W98" s="70">
        <v>433</v>
      </c>
      <c r="X98" s="31">
        <v>418</v>
      </c>
      <c r="Y98" s="31">
        <v>490</v>
      </c>
      <c r="Z98" s="31">
        <v>486</v>
      </c>
      <c r="AA98" s="31">
        <v>469</v>
      </c>
      <c r="AB98" s="31">
        <v>465</v>
      </c>
      <c r="AC98" s="31">
        <v>456</v>
      </c>
      <c r="AD98" s="31">
        <v>456</v>
      </c>
      <c r="AE98" s="31">
        <v>460</v>
      </c>
      <c r="AF98" s="31">
        <v>471</v>
      </c>
      <c r="AG98" s="31">
        <v>495</v>
      </c>
      <c r="AH98" s="90">
        <v>477</v>
      </c>
      <c r="AI98" s="70">
        <v>420</v>
      </c>
      <c r="AJ98" s="31">
        <v>406</v>
      </c>
      <c r="AK98" s="31">
        <v>445</v>
      </c>
      <c r="AL98" s="31">
        <v>441</v>
      </c>
      <c r="AM98" s="31">
        <v>481</v>
      </c>
      <c r="AN98" s="31">
        <v>503</v>
      </c>
      <c r="AO98" s="31">
        <v>566</v>
      </c>
      <c r="AP98" s="31">
        <v>580</v>
      </c>
      <c r="AQ98" s="31">
        <v>580</v>
      </c>
      <c r="AR98" s="31">
        <v>603</v>
      </c>
      <c r="AS98" s="31">
        <v>617</v>
      </c>
      <c r="AT98" s="90">
        <v>603</v>
      </c>
      <c r="AU98" s="70">
        <v>546</v>
      </c>
      <c r="AV98" s="234">
        <v>507</v>
      </c>
      <c r="AW98" s="234">
        <v>538</v>
      </c>
      <c r="AX98" s="234">
        <v>549</v>
      </c>
      <c r="AY98" s="234">
        <v>559</v>
      </c>
      <c r="AZ98" s="234">
        <v>556</v>
      </c>
      <c r="BA98" s="234">
        <v>602</v>
      </c>
      <c r="BB98" s="234">
        <v>624</v>
      </c>
      <c r="BC98" s="234">
        <v>652</v>
      </c>
      <c r="BD98" s="234">
        <v>655</v>
      </c>
      <c r="BE98" s="234">
        <v>592</v>
      </c>
      <c r="BF98" s="31">
        <v>602</v>
      </c>
      <c r="BG98" s="70">
        <v>567</v>
      </c>
      <c r="BH98" s="234">
        <v>492</v>
      </c>
      <c r="BI98" s="234">
        <v>510</v>
      </c>
      <c r="BJ98" s="234">
        <v>542</v>
      </c>
      <c r="BK98" s="234">
        <v>535</v>
      </c>
      <c r="BL98" s="234">
        <v>549</v>
      </c>
      <c r="BM98" s="234">
        <v>572</v>
      </c>
      <c r="BN98" s="234">
        <v>564</v>
      </c>
      <c r="BO98" s="234">
        <v>690</v>
      </c>
      <c r="BP98" s="234">
        <v>566</v>
      </c>
      <c r="BQ98" s="234">
        <v>541</v>
      </c>
      <c r="BR98" s="439">
        <v>528</v>
      </c>
      <c r="BS98" s="439">
        <v>528</v>
      </c>
      <c r="BT98" s="439">
        <v>547</v>
      </c>
      <c r="BU98" s="439">
        <v>554</v>
      </c>
      <c r="BV98" s="439">
        <v>541</v>
      </c>
      <c r="BW98" s="439">
        <v>534</v>
      </c>
      <c r="BX98" s="439">
        <v>567</v>
      </c>
      <c r="BY98" s="439">
        <v>564</v>
      </c>
      <c r="BZ98" s="439">
        <v>566</v>
      </c>
      <c r="CA98" s="439">
        <v>567</v>
      </c>
      <c r="CB98" s="439">
        <v>576</v>
      </c>
      <c r="CC98" s="439">
        <v>546</v>
      </c>
      <c r="CD98" s="439">
        <f>'1.COBERTURA  DANE'!F98+'1.COBERTURA  DANE'!H98+'1.COBERTURA  DANE'!J98</f>
        <v>577</v>
      </c>
      <c r="CE98" s="195">
        <f t="shared" si="11"/>
        <v>31</v>
      </c>
      <c r="CF98" s="162">
        <f t="shared" si="12"/>
        <v>5.6776556776556779</v>
      </c>
      <c r="CG98" s="195">
        <f t="shared" si="13"/>
        <v>49</v>
      </c>
      <c r="CH98" s="162">
        <f t="shared" si="14"/>
        <v>9.2803030303030312</v>
      </c>
      <c r="CX98" s="13">
        <v>30</v>
      </c>
      <c r="CY98" s="13">
        <v>13324</v>
      </c>
      <c r="DA98" s="260">
        <v>658</v>
      </c>
      <c r="DB98" s="13" t="s">
        <v>873</v>
      </c>
      <c r="DC98" s="13">
        <v>1093</v>
      </c>
      <c r="DD98" s="13">
        <v>1112</v>
      </c>
      <c r="DE98" s="13">
        <v>1085</v>
      </c>
      <c r="DF98" s="13">
        <v>1095</v>
      </c>
    </row>
    <row r="99" spans="1:110" ht="15" outlineLevel="2">
      <c r="A99" s="67">
        <v>660</v>
      </c>
      <c r="B99" s="21" t="s">
        <v>138</v>
      </c>
      <c r="C99" s="40" t="s">
        <v>56</v>
      </c>
      <c r="D99" s="40">
        <v>2654</v>
      </c>
      <c r="E99" s="40">
        <v>2616</v>
      </c>
      <c r="F99" s="40">
        <v>2673</v>
      </c>
      <c r="G99" s="40">
        <v>2678</v>
      </c>
      <c r="H99" s="40">
        <v>2729</v>
      </c>
      <c r="I99" s="1">
        <v>2596</v>
      </c>
      <c r="J99" s="261">
        <v>2675</v>
      </c>
      <c r="K99" s="234">
        <v>2571</v>
      </c>
      <c r="L99" s="31">
        <v>2556</v>
      </c>
      <c r="M99" s="31">
        <v>2661</v>
      </c>
      <c r="N99" s="31">
        <v>2621</v>
      </c>
      <c r="O99" s="31">
        <v>2737</v>
      </c>
      <c r="P99" s="31">
        <v>2773</v>
      </c>
      <c r="Q99" s="31">
        <v>2652</v>
      </c>
      <c r="R99" s="31">
        <v>2759</v>
      </c>
      <c r="S99" s="31">
        <v>2774</v>
      </c>
      <c r="T99" s="31">
        <v>2889</v>
      </c>
      <c r="U99" s="31">
        <v>2982</v>
      </c>
      <c r="V99" s="90">
        <v>3016</v>
      </c>
      <c r="W99" s="70">
        <v>2812</v>
      </c>
      <c r="X99" s="31">
        <v>2850</v>
      </c>
      <c r="Y99" s="31">
        <v>2954</v>
      </c>
      <c r="Z99" s="31">
        <v>3084</v>
      </c>
      <c r="AA99" s="31">
        <v>3121</v>
      </c>
      <c r="AB99" s="31">
        <v>3152</v>
      </c>
      <c r="AC99" s="31">
        <v>3125</v>
      </c>
      <c r="AD99" s="31">
        <v>3149</v>
      </c>
      <c r="AE99" s="31">
        <v>3215</v>
      </c>
      <c r="AF99" s="31">
        <v>3168</v>
      </c>
      <c r="AG99" s="31">
        <v>3230</v>
      </c>
      <c r="AH99" s="90">
        <v>3337</v>
      </c>
      <c r="AI99" s="70">
        <v>3156</v>
      </c>
      <c r="AJ99" s="31">
        <v>3176</v>
      </c>
      <c r="AK99" s="31">
        <v>2835</v>
      </c>
      <c r="AL99" s="31">
        <v>2981</v>
      </c>
      <c r="AM99" s="31">
        <v>3161</v>
      </c>
      <c r="AN99" s="31">
        <v>3375</v>
      </c>
      <c r="AO99" s="31">
        <v>3422</v>
      </c>
      <c r="AP99" s="31">
        <v>3427</v>
      </c>
      <c r="AQ99" s="31">
        <v>3435</v>
      </c>
      <c r="AR99" s="31">
        <v>3587</v>
      </c>
      <c r="AS99" s="31">
        <v>3509</v>
      </c>
      <c r="AT99" s="90">
        <v>3502</v>
      </c>
      <c r="AU99" s="70">
        <v>3393</v>
      </c>
      <c r="AV99" s="234">
        <v>3409</v>
      </c>
      <c r="AW99" s="234">
        <v>3417</v>
      </c>
      <c r="AX99" s="234">
        <v>3450</v>
      </c>
      <c r="AY99" s="234">
        <v>3440</v>
      </c>
      <c r="AZ99" s="234">
        <v>3519</v>
      </c>
      <c r="BA99" s="234">
        <v>3760</v>
      </c>
      <c r="BB99" s="234">
        <v>3857</v>
      </c>
      <c r="BC99" s="234">
        <v>3899</v>
      </c>
      <c r="BD99" s="234">
        <v>3870</v>
      </c>
      <c r="BE99" s="234">
        <v>3693</v>
      </c>
      <c r="BF99" s="31">
        <v>3652</v>
      </c>
      <c r="BG99" s="70">
        <v>3525</v>
      </c>
      <c r="BH99" s="234">
        <v>3387</v>
      </c>
      <c r="BI99" s="234">
        <v>3409</v>
      </c>
      <c r="BJ99" s="234">
        <v>3461</v>
      </c>
      <c r="BK99" s="234">
        <v>3497</v>
      </c>
      <c r="BL99" s="234">
        <v>3587</v>
      </c>
      <c r="BM99" s="234">
        <v>3625</v>
      </c>
      <c r="BN99" s="234">
        <v>3639</v>
      </c>
      <c r="BO99" s="234">
        <v>3754</v>
      </c>
      <c r="BP99" s="234">
        <v>3661</v>
      </c>
      <c r="BQ99" s="234">
        <v>3644</v>
      </c>
      <c r="BR99" s="439">
        <v>3630</v>
      </c>
      <c r="BS99" s="439">
        <v>3547</v>
      </c>
      <c r="BT99" s="439">
        <v>3591</v>
      </c>
      <c r="BU99" s="439">
        <v>3609</v>
      </c>
      <c r="BV99" s="439">
        <v>3518</v>
      </c>
      <c r="BW99" s="439">
        <v>3529</v>
      </c>
      <c r="BX99" s="439">
        <v>3507</v>
      </c>
      <c r="BY99" s="439">
        <v>3474</v>
      </c>
      <c r="BZ99" s="439">
        <v>3467</v>
      </c>
      <c r="CA99" s="439">
        <v>3497</v>
      </c>
      <c r="CB99" s="439">
        <v>3488</v>
      </c>
      <c r="CC99" s="439">
        <v>3359</v>
      </c>
      <c r="CD99" s="439">
        <f>'1.COBERTURA  DANE'!F99+'1.COBERTURA  DANE'!H99+'1.COBERTURA  DANE'!J99</f>
        <v>3395</v>
      </c>
      <c r="CE99" s="195">
        <f t="shared" si="11"/>
        <v>36</v>
      </c>
      <c r="CF99" s="162">
        <f t="shared" si="12"/>
        <v>1.0717475439118784</v>
      </c>
      <c r="CG99" s="195">
        <f t="shared" si="13"/>
        <v>-235</v>
      </c>
      <c r="CH99" s="162">
        <f t="shared" si="14"/>
        <v>-6.4738292011019283</v>
      </c>
      <c r="CX99" s="13">
        <v>34</v>
      </c>
      <c r="CY99" s="13">
        <v>8764</v>
      </c>
      <c r="DA99" s="260">
        <v>659</v>
      </c>
      <c r="DB99" s="13" t="s">
        <v>874</v>
      </c>
      <c r="DC99" s="13">
        <v>1422</v>
      </c>
      <c r="DD99" s="13">
        <v>1428</v>
      </c>
      <c r="DE99" s="13">
        <v>1365</v>
      </c>
      <c r="DF99" s="13">
        <v>1312</v>
      </c>
    </row>
    <row r="100" spans="1:110" ht="15" outlineLevel="2">
      <c r="A100" s="67">
        <v>667</v>
      </c>
      <c r="B100" s="21" t="s">
        <v>138</v>
      </c>
      <c r="C100" s="40" t="s">
        <v>57</v>
      </c>
      <c r="D100" s="40">
        <v>2897</v>
      </c>
      <c r="E100" s="40">
        <v>2922</v>
      </c>
      <c r="F100" s="40">
        <v>2957</v>
      </c>
      <c r="G100" s="40">
        <v>2960</v>
      </c>
      <c r="H100" s="40">
        <v>3014</v>
      </c>
      <c r="I100" s="1">
        <v>2993</v>
      </c>
      <c r="J100" s="261">
        <v>3104</v>
      </c>
      <c r="K100" s="234">
        <v>2937</v>
      </c>
      <c r="L100" s="31">
        <v>2746</v>
      </c>
      <c r="M100" s="31">
        <v>2822</v>
      </c>
      <c r="N100" s="31">
        <v>2939</v>
      </c>
      <c r="O100" s="31">
        <v>2905</v>
      </c>
      <c r="P100" s="31">
        <v>2984</v>
      </c>
      <c r="Q100" s="31">
        <v>2880</v>
      </c>
      <c r="R100" s="31">
        <v>2974</v>
      </c>
      <c r="S100" s="31">
        <v>3039</v>
      </c>
      <c r="T100" s="31">
        <v>3096</v>
      </c>
      <c r="U100" s="31">
        <v>3138</v>
      </c>
      <c r="V100" s="90">
        <v>3276</v>
      </c>
      <c r="W100" s="70">
        <v>2919</v>
      </c>
      <c r="X100" s="31">
        <v>2835</v>
      </c>
      <c r="Y100" s="31">
        <v>2925</v>
      </c>
      <c r="Z100" s="31">
        <v>2968</v>
      </c>
      <c r="AA100" s="31">
        <v>3095</v>
      </c>
      <c r="AB100" s="31">
        <v>3171</v>
      </c>
      <c r="AC100" s="31">
        <v>3130</v>
      </c>
      <c r="AD100" s="31">
        <v>3157</v>
      </c>
      <c r="AE100" s="31">
        <v>3147</v>
      </c>
      <c r="AF100" s="31">
        <v>3224</v>
      </c>
      <c r="AG100" s="31">
        <v>3254</v>
      </c>
      <c r="AH100" s="90">
        <v>3296</v>
      </c>
      <c r="AI100" s="70">
        <v>3133</v>
      </c>
      <c r="AJ100" s="31">
        <v>3166</v>
      </c>
      <c r="AK100" s="31">
        <v>3307</v>
      </c>
      <c r="AL100" s="31">
        <v>3285</v>
      </c>
      <c r="AM100" s="31">
        <v>3341</v>
      </c>
      <c r="AN100" s="31">
        <v>3454</v>
      </c>
      <c r="AO100" s="31">
        <v>3543</v>
      </c>
      <c r="AP100" s="31">
        <v>3654</v>
      </c>
      <c r="AQ100" s="31">
        <v>3569</v>
      </c>
      <c r="AR100" s="31">
        <v>3549</v>
      </c>
      <c r="AS100" s="31">
        <v>3519</v>
      </c>
      <c r="AT100" s="90">
        <v>3333</v>
      </c>
      <c r="AU100" s="70">
        <v>3209</v>
      </c>
      <c r="AV100" s="234">
        <v>3270</v>
      </c>
      <c r="AW100" s="234">
        <v>3281</v>
      </c>
      <c r="AX100" s="234">
        <v>3304</v>
      </c>
      <c r="AY100" s="234">
        <v>3323</v>
      </c>
      <c r="AZ100" s="234">
        <v>3389</v>
      </c>
      <c r="BA100" s="234">
        <v>3555</v>
      </c>
      <c r="BB100" s="234">
        <v>3586</v>
      </c>
      <c r="BC100" s="234">
        <v>3732</v>
      </c>
      <c r="BD100" s="234">
        <v>3769</v>
      </c>
      <c r="BE100" s="234">
        <v>3664</v>
      </c>
      <c r="BF100" s="31">
        <v>3637</v>
      </c>
      <c r="BG100" s="70">
        <v>3495</v>
      </c>
      <c r="BH100" s="234">
        <v>3332</v>
      </c>
      <c r="BI100" s="234">
        <v>3366</v>
      </c>
      <c r="BJ100" s="234">
        <v>3489</v>
      </c>
      <c r="BK100" s="234">
        <v>3544</v>
      </c>
      <c r="BL100" s="234">
        <v>3610</v>
      </c>
      <c r="BM100" s="234">
        <v>3575</v>
      </c>
      <c r="BN100" s="234">
        <v>3567</v>
      </c>
      <c r="BO100" s="234">
        <v>3531</v>
      </c>
      <c r="BP100" s="234">
        <v>3540</v>
      </c>
      <c r="BQ100" s="234">
        <v>3558</v>
      </c>
      <c r="BR100" s="439">
        <v>3572</v>
      </c>
      <c r="BS100" s="439">
        <v>3453</v>
      </c>
      <c r="BT100" s="439">
        <v>3397</v>
      </c>
      <c r="BU100" s="439">
        <v>3452</v>
      </c>
      <c r="BV100" s="439">
        <v>3407</v>
      </c>
      <c r="BW100" s="439">
        <v>3361</v>
      </c>
      <c r="BX100" s="439">
        <v>3404</v>
      </c>
      <c r="BY100" s="439">
        <v>3474</v>
      </c>
      <c r="BZ100" s="439">
        <v>3699</v>
      </c>
      <c r="CA100" s="439">
        <v>3431</v>
      </c>
      <c r="CB100" s="439">
        <v>3480</v>
      </c>
      <c r="CC100" s="439">
        <v>3409</v>
      </c>
      <c r="CD100" s="439">
        <f>'1.COBERTURA  DANE'!F100+'1.COBERTURA  DANE'!H100+'1.COBERTURA  DANE'!J100</f>
        <v>3455</v>
      </c>
      <c r="CE100" s="195">
        <f t="shared" si="11"/>
        <v>46</v>
      </c>
      <c r="CF100" s="162">
        <f t="shared" si="12"/>
        <v>1.3493693165151071</v>
      </c>
      <c r="CG100" s="195">
        <f t="shared" si="13"/>
        <v>-117</v>
      </c>
      <c r="CH100" s="162">
        <f t="shared" si="14"/>
        <v>-3.2754759238521833</v>
      </c>
      <c r="CX100" s="13">
        <v>36</v>
      </c>
      <c r="CY100" s="13">
        <v>1605</v>
      </c>
      <c r="DA100" s="260">
        <v>660</v>
      </c>
      <c r="DB100" s="13" t="s">
        <v>56</v>
      </c>
      <c r="DC100" s="13">
        <v>2729</v>
      </c>
      <c r="DD100" s="13">
        <v>2678</v>
      </c>
      <c r="DE100" s="13">
        <v>2673</v>
      </c>
      <c r="DF100" s="13">
        <v>2654</v>
      </c>
    </row>
    <row r="101" spans="1:110" ht="15" outlineLevel="2">
      <c r="A101" s="67">
        <v>674</v>
      </c>
      <c r="B101" s="21" t="s">
        <v>138</v>
      </c>
      <c r="C101" s="40" t="s">
        <v>97</v>
      </c>
      <c r="D101" s="40">
        <v>1996</v>
      </c>
      <c r="E101" s="40">
        <v>1983</v>
      </c>
      <c r="F101" s="40">
        <v>2065</v>
      </c>
      <c r="G101" s="40">
        <v>2110</v>
      </c>
      <c r="H101" s="40">
        <v>2101</v>
      </c>
      <c r="I101" s="1">
        <v>2037</v>
      </c>
      <c r="J101" s="261">
        <v>2118</v>
      </c>
      <c r="K101" s="234">
        <v>2063</v>
      </c>
      <c r="L101" s="31">
        <v>2011</v>
      </c>
      <c r="M101" s="31">
        <v>2043</v>
      </c>
      <c r="N101" s="31">
        <v>2018</v>
      </c>
      <c r="O101" s="31">
        <v>2050</v>
      </c>
      <c r="P101" s="31">
        <v>2079</v>
      </c>
      <c r="Q101" s="31">
        <v>2040</v>
      </c>
      <c r="R101" s="31">
        <v>2024</v>
      </c>
      <c r="S101" s="31">
        <v>2077</v>
      </c>
      <c r="T101" s="31">
        <v>2078</v>
      </c>
      <c r="U101" s="31">
        <v>2087</v>
      </c>
      <c r="V101" s="90">
        <v>2352</v>
      </c>
      <c r="W101" s="70">
        <v>2018</v>
      </c>
      <c r="X101" s="31">
        <v>2033</v>
      </c>
      <c r="Y101" s="31">
        <v>2169</v>
      </c>
      <c r="Z101" s="31">
        <v>2246</v>
      </c>
      <c r="AA101" s="31">
        <v>2331</v>
      </c>
      <c r="AB101" s="31">
        <v>2321</v>
      </c>
      <c r="AC101" s="31">
        <v>2304</v>
      </c>
      <c r="AD101" s="31">
        <v>2305</v>
      </c>
      <c r="AE101" s="31">
        <v>2254</v>
      </c>
      <c r="AF101" s="31">
        <v>2261</v>
      </c>
      <c r="AG101" s="31">
        <v>2262</v>
      </c>
      <c r="AH101" s="90">
        <v>2324</v>
      </c>
      <c r="AI101" s="70">
        <v>2308</v>
      </c>
      <c r="AJ101" s="31">
        <v>2223</v>
      </c>
      <c r="AK101" s="31">
        <v>1949</v>
      </c>
      <c r="AL101" s="31">
        <v>2072</v>
      </c>
      <c r="AM101" s="31">
        <v>2119</v>
      </c>
      <c r="AN101" s="31">
        <v>2125</v>
      </c>
      <c r="AO101" s="31">
        <v>2190</v>
      </c>
      <c r="AP101" s="31">
        <v>2239</v>
      </c>
      <c r="AQ101" s="31">
        <v>2246</v>
      </c>
      <c r="AR101" s="31">
        <v>2342</v>
      </c>
      <c r="AS101" s="31">
        <v>2334</v>
      </c>
      <c r="AT101" s="90">
        <v>2262</v>
      </c>
      <c r="AU101" s="70">
        <v>2196</v>
      </c>
      <c r="AV101" s="234">
        <v>2153</v>
      </c>
      <c r="AW101" s="234">
        <v>2120</v>
      </c>
      <c r="AX101" s="234">
        <v>2127</v>
      </c>
      <c r="AY101" s="234">
        <v>2082</v>
      </c>
      <c r="AZ101" s="234">
        <v>2020</v>
      </c>
      <c r="BA101" s="234">
        <v>2067</v>
      </c>
      <c r="BB101" s="234">
        <v>2072</v>
      </c>
      <c r="BC101" s="234">
        <v>2089</v>
      </c>
      <c r="BD101" s="234">
        <v>2079</v>
      </c>
      <c r="BE101" s="234">
        <v>2042</v>
      </c>
      <c r="BF101" s="31">
        <v>1837</v>
      </c>
      <c r="BG101" s="70">
        <v>2303</v>
      </c>
      <c r="BH101" s="234">
        <v>2223</v>
      </c>
      <c r="BI101" s="234">
        <v>2254</v>
      </c>
      <c r="BJ101" s="234">
        <v>2300</v>
      </c>
      <c r="BK101" s="234">
        <v>2299</v>
      </c>
      <c r="BL101" s="234">
        <v>2313</v>
      </c>
      <c r="BM101" s="234">
        <v>2354</v>
      </c>
      <c r="BN101" s="234">
        <v>2359</v>
      </c>
      <c r="BO101" s="234">
        <v>2337</v>
      </c>
      <c r="BP101" s="234">
        <v>2357</v>
      </c>
      <c r="BQ101" s="234">
        <v>2360</v>
      </c>
      <c r="BR101" s="439">
        <v>2334</v>
      </c>
      <c r="BS101" s="439">
        <v>2287</v>
      </c>
      <c r="BT101" s="439">
        <v>2318</v>
      </c>
      <c r="BU101" s="439">
        <v>2321</v>
      </c>
      <c r="BV101" s="439">
        <v>2267</v>
      </c>
      <c r="BW101" s="439">
        <v>2275</v>
      </c>
      <c r="BX101" s="439">
        <v>2336</v>
      </c>
      <c r="BY101" s="439">
        <v>2357</v>
      </c>
      <c r="BZ101" s="439">
        <v>2359</v>
      </c>
      <c r="CA101" s="439">
        <v>2422</v>
      </c>
      <c r="CB101" s="439">
        <v>2419</v>
      </c>
      <c r="CC101" s="439">
        <v>2430</v>
      </c>
      <c r="CD101" s="439">
        <f>'1.COBERTURA  DANE'!F101+'1.COBERTURA  DANE'!H101+'1.COBERTURA  DANE'!J101</f>
        <v>2448</v>
      </c>
      <c r="CE101" s="195">
        <f t="shared" si="11"/>
        <v>18</v>
      </c>
      <c r="CF101" s="162">
        <f t="shared" si="12"/>
        <v>0.74074074074074081</v>
      </c>
      <c r="CG101" s="195">
        <f t="shared" si="13"/>
        <v>114</v>
      </c>
      <c r="CH101" s="162">
        <f t="shared" si="14"/>
        <v>4.8843187660668379</v>
      </c>
      <c r="CX101" s="13">
        <v>91</v>
      </c>
      <c r="CY101" s="13">
        <v>771</v>
      </c>
      <c r="DA101" s="260">
        <v>664</v>
      </c>
      <c r="DB101" s="13" t="s">
        <v>130</v>
      </c>
      <c r="DC101" s="13">
        <v>12074</v>
      </c>
      <c r="DD101" s="13">
        <v>12022</v>
      </c>
      <c r="DE101" s="13">
        <v>11855</v>
      </c>
      <c r="DF101" s="13">
        <v>11728</v>
      </c>
    </row>
    <row r="102" spans="1:110" ht="15" outlineLevel="2">
      <c r="A102" s="67">
        <v>697</v>
      </c>
      <c r="B102" s="21" t="s">
        <v>138</v>
      </c>
      <c r="C102" s="46" t="s">
        <v>176</v>
      </c>
      <c r="D102" s="40">
        <v>9290</v>
      </c>
      <c r="E102" s="40">
        <v>9319</v>
      </c>
      <c r="F102" s="40">
        <v>9470</v>
      </c>
      <c r="G102" s="40">
        <v>9539</v>
      </c>
      <c r="H102" s="40">
        <v>9569</v>
      </c>
      <c r="I102" s="1">
        <v>9499</v>
      </c>
      <c r="J102" s="261">
        <v>9620</v>
      </c>
      <c r="K102" s="234">
        <v>9483</v>
      </c>
      <c r="L102" s="31">
        <v>9338</v>
      </c>
      <c r="M102" s="31">
        <v>9425</v>
      </c>
      <c r="N102" s="31">
        <v>9521</v>
      </c>
      <c r="O102" s="31">
        <v>9648</v>
      </c>
      <c r="P102" s="31">
        <v>9869</v>
      </c>
      <c r="Q102" s="31">
        <v>9794</v>
      </c>
      <c r="R102" s="31">
        <v>9701</v>
      </c>
      <c r="S102" s="31">
        <v>9737</v>
      </c>
      <c r="T102" s="31">
        <v>9681</v>
      </c>
      <c r="U102" s="31">
        <v>9751</v>
      </c>
      <c r="V102" s="90">
        <v>10235</v>
      </c>
      <c r="W102" s="70">
        <v>9560</v>
      </c>
      <c r="X102" s="31">
        <v>9665</v>
      </c>
      <c r="Y102" s="31">
        <v>9862</v>
      </c>
      <c r="Z102" s="31">
        <v>9944</v>
      </c>
      <c r="AA102" s="31">
        <v>10271</v>
      </c>
      <c r="AB102" s="31">
        <v>10325</v>
      </c>
      <c r="AC102" s="31">
        <v>10245</v>
      </c>
      <c r="AD102" s="31">
        <v>10335</v>
      </c>
      <c r="AE102" s="31">
        <v>10247</v>
      </c>
      <c r="AF102" s="31">
        <v>10356</v>
      </c>
      <c r="AG102" s="31">
        <v>10379</v>
      </c>
      <c r="AH102" s="90">
        <v>10410</v>
      </c>
      <c r="AI102" s="70">
        <v>10311</v>
      </c>
      <c r="AJ102" s="31">
        <v>10450</v>
      </c>
      <c r="AK102" s="31">
        <v>10496</v>
      </c>
      <c r="AL102" s="31">
        <v>10511</v>
      </c>
      <c r="AM102" s="31">
        <v>10548</v>
      </c>
      <c r="AN102" s="31">
        <v>10732</v>
      </c>
      <c r="AO102" s="31">
        <v>10756</v>
      </c>
      <c r="AP102" s="31">
        <v>10980</v>
      </c>
      <c r="AQ102" s="31">
        <v>10996</v>
      </c>
      <c r="AR102" s="31">
        <v>11059</v>
      </c>
      <c r="AS102" s="31">
        <v>11109</v>
      </c>
      <c r="AT102" s="90">
        <v>10992</v>
      </c>
      <c r="AU102" s="70">
        <v>10897</v>
      </c>
      <c r="AV102" s="234">
        <v>10833</v>
      </c>
      <c r="AW102" s="234">
        <v>11009</v>
      </c>
      <c r="AX102" s="234">
        <v>11120</v>
      </c>
      <c r="AY102" s="234">
        <v>11127</v>
      </c>
      <c r="AZ102" s="234">
        <v>11185</v>
      </c>
      <c r="BA102" s="234">
        <v>11506</v>
      </c>
      <c r="BB102" s="234">
        <v>11640</v>
      </c>
      <c r="BC102" s="234">
        <v>11845</v>
      </c>
      <c r="BD102" s="234">
        <v>12016</v>
      </c>
      <c r="BE102" s="234">
        <v>11934</v>
      </c>
      <c r="BF102" s="31">
        <v>11909</v>
      </c>
      <c r="BG102" s="70">
        <v>11799</v>
      </c>
      <c r="BH102" s="234">
        <v>11809</v>
      </c>
      <c r="BI102" s="234">
        <v>11904</v>
      </c>
      <c r="BJ102" s="234">
        <v>12089</v>
      </c>
      <c r="BK102" s="234">
        <v>12177</v>
      </c>
      <c r="BL102" s="234">
        <v>12359</v>
      </c>
      <c r="BM102" s="234">
        <v>12274</v>
      </c>
      <c r="BN102" s="234">
        <v>12106</v>
      </c>
      <c r="BO102" s="234">
        <v>12013</v>
      </c>
      <c r="BP102" s="234">
        <v>12093</v>
      </c>
      <c r="BQ102" s="234">
        <v>12022</v>
      </c>
      <c r="BR102" s="439">
        <v>11930</v>
      </c>
      <c r="BS102" s="439">
        <v>11738</v>
      </c>
      <c r="BT102" s="439">
        <v>11729</v>
      </c>
      <c r="BU102" s="439">
        <v>11859</v>
      </c>
      <c r="BV102" s="439">
        <v>11730</v>
      </c>
      <c r="BW102" s="439">
        <v>11674</v>
      </c>
      <c r="BX102" s="439">
        <v>11785</v>
      </c>
      <c r="BY102" s="439">
        <v>11849</v>
      </c>
      <c r="BZ102" s="439">
        <v>11963</v>
      </c>
      <c r="CA102" s="439">
        <v>12198</v>
      </c>
      <c r="CB102" s="439">
        <v>12147</v>
      </c>
      <c r="CC102" s="439">
        <v>12211</v>
      </c>
      <c r="CD102" s="439">
        <f>'1.COBERTURA  DANE'!F102+'1.COBERTURA  DANE'!H102+'1.COBERTURA  DANE'!J102</f>
        <v>12285</v>
      </c>
      <c r="CE102" s="195">
        <f t="shared" si="11"/>
        <v>74</v>
      </c>
      <c r="CF102" s="162">
        <f t="shared" si="12"/>
        <v>0.60601097371222667</v>
      </c>
      <c r="CG102" s="195">
        <f t="shared" si="13"/>
        <v>355</v>
      </c>
      <c r="CH102" s="162">
        <f t="shared" si="14"/>
        <v>2.9756915339480305</v>
      </c>
      <c r="CX102" s="13">
        <v>93</v>
      </c>
      <c r="CY102" s="13">
        <v>1543</v>
      </c>
      <c r="DA102" s="260">
        <v>665</v>
      </c>
      <c r="DB102" s="13" t="s">
        <v>875</v>
      </c>
      <c r="DC102" s="13">
        <v>2391</v>
      </c>
      <c r="DD102" s="13">
        <v>2392</v>
      </c>
      <c r="DE102" s="13">
        <v>2258</v>
      </c>
      <c r="DF102" s="13">
        <v>2401</v>
      </c>
    </row>
    <row r="103" spans="1:110" ht="15" outlineLevel="2">
      <c r="A103" s="67">
        <v>756</v>
      </c>
      <c r="B103" s="21" t="s">
        <v>138</v>
      </c>
      <c r="C103" s="40" t="s">
        <v>58</v>
      </c>
      <c r="D103" s="40">
        <v>5184</v>
      </c>
      <c r="E103" s="40">
        <v>5224</v>
      </c>
      <c r="F103" s="40">
        <v>5284</v>
      </c>
      <c r="G103" s="40">
        <v>5413</v>
      </c>
      <c r="H103" s="40">
        <v>5458</v>
      </c>
      <c r="I103" s="1">
        <v>5421</v>
      </c>
      <c r="J103" s="261">
        <v>5440</v>
      </c>
      <c r="K103" s="234">
        <v>5281</v>
      </c>
      <c r="L103" s="31">
        <v>5111</v>
      </c>
      <c r="M103" s="31">
        <v>5180</v>
      </c>
      <c r="N103" s="31">
        <v>5342</v>
      </c>
      <c r="O103" s="31">
        <v>5364</v>
      </c>
      <c r="P103" s="31">
        <v>5522</v>
      </c>
      <c r="Q103" s="31">
        <v>5479</v>
      </c>
      <c r="R103" s="31">
        <v>5379</v>
      </c>
      <c r="S103" s="31">
        <v>5488</v>
      </c>
      <c r="T103" s="31">
        <v>5441</v>
      </c>
      <c r="U103" s="31">
        <v>5487</v>
      </c>
      <c r="V103" s="90">
        <v>5960</v>
      </c>
      <c r="W103" s="70">
        <v>5149</v>
      </c>
      <c r="X103" s="31">
        <v>4819</v>
      </c>
      <c r="Y103" s="31">
        <v>5099</v>
      </c>
      <c r="Z103" s="31">
        <v>5205</v>
      </c>
      <c r="AA103" s="31">
        <v>5493</v>
      </c>
      <c r="AB103" s="31">
        <v>5641</v>
      </c>
      <c r="AC103" s="31">
        <v>5591</v>
      </c>
      <c r="AD103" s="31">
        <v>5525</v>
      </c>
      <c r="AE103" s="31">
        <v>5438</v>
      </c>
      <c r="AF103" s="31">
        <v>5506</v>
      </c>
      <c r="AG103" s="31">
        <v>5576</v>
      </c>
      <c r="AH103" s="90">
        <v>5578</v>
      </c>
      <c r="AI103" s="70">
        <v>5396</v>
      </c>
      <c r="AJ103" s="31">
        <v>5518</v>
      </c>
      <c r="AK103" s="31">
        <v>5576</v>
      </c>
      <c r="AL103" s="31">
        <v>5620</v>
      </c>
      <c r="AM103" s="31">
        <v>5569</v>
      </c>
      <c r="AN103" s="31">
        <v>5600</v>
      </c>
      <c r="AO103" s="31">
        <v>5843</v>
      </c>
      <c r="AP103" s="31">
        <v>6028</v>
      </c>
      <c r="AQ103" s="31">
        <v>6048</v>
      </c>
      <c r="AR103" s="31">
        <v>6030</v>
      </c>
      <c r="AS103" s="31">
        <v>5999</v>
      </c>
      <c r="AT103" s="90">
        <v>5881</v>
      </c>
      <c r="AU103" s="70">
        <v>5534</v>
      </c>
      <c r="AV103" s="234">
        <v>5469</v>
      </c>
      <c r="AW103" s="234">
        <v>5538</v>
      </c>
      <c r="AX103" s="234">
        <v>5688</v>
      </c>
      <c r="AY103" s="234">
        <v>5707</v>
      </c>
      <c r="AZ103" s="234">
        <v>5774</v>
      </c>
      <c r="BA103" s="234">
        <v>6024</v>
      </c>
      <c r="BB103" s="234">
        <v>6082</v>
      </c>
      <c r="BC103" s="234">
        <v>6231</v>
      </c>
      <c r="BD103" s="234">
        <v>6287</v>
      </c>
      <c r="BE103" s="234">
        <v>6199</v>
      </c>
      <c r="BF103" s="31">
        <v>6122</v>
      </c>
      <c r="BG103" s="70">
        <v>5996</v>
      </c>
      <c r="BH103" s="234">
        <v>5923</v>
      </c>
      <c r="BI103" s="234">
        <v>6103</v>
      </c>
      <c r="BJ103" s="234">
        <v>6261</v>
      </c>
      <c r="BK103" s="234">
        <v>6337</v>
      </c>
      <c r="BL103" s="234">
        <v>6483</v>
      </c>
      <c r="BM103" s="234">
        <v>6533</v>
      </c>
      <c r="BN103" s="234">
        <v>6557</v>
      </c>
      <c r="BO103" s="234">
        <v>6554</v>
      </c>
      <c r="BP103" s="234">
        <v>6625</v>
      </c>
      <c r="BQ103" s="234">
        <v>6628</v>
      </c>
      <c r="BR103" s="439">
        <v>6624</v>
      </c>
      <c r="BS103" s="439">
        <v>6363</v>
      </c>
      <c r="BT103" s="439">
        <v>6381</v>
      </c>
      <c r="BU103" s="439">
        <v>6548</v>
      </c>
      <c r="BV103" s="439">
        <v>6552</v>
      </c>
      <c r="BW103" s="439">
        <v>6546</v>
      </c>
      <c r="BX103" s="439">
        <v>6653</v>
      </c>
      <c r="BY103" s="439">
        <v>6681</v>
      </c>
      <c r="BZ103" s="439">
        <v>6966</v>
      </c>
      <c r="CA103" s="439">
        <v>6814</v>
      </c>
      <c r="CB103" s="439">
        <v>6788</v>
      </c>
      <c r="CC103" s="439">
        <v>6716</v>
      </c>
      <c r="CD103" s="439">
        <f>'1.COBERTURA  DANE'!F103+'1.COBERTURA  DANE'!H103+'1.COBERTURA  DANE'!J103</f>
        <v>6755</v>
      </c>
      <c r="CE103" s="195">
        <f t="shared" si="11"/>
        <v>39</v>
      </c>
      <c r="CF103" s="162">
        <f t="shared" si="12"/>
        <v>0.5807027992852889</v>
      </c>
      <c r="CG103" s="195">
        <f t="shared" si="13"/>
        <v>131</v>
      </c>
      <c r="CH103" s="162">
        <f t="shared" si="14"/>
        <v>1.9776570048309179</v>
      </c>
      <c r="CX103" s="13">
        <v>101</v>
      </c>
      <c r="CY103" s="13">
        <v>6898</v>
      </c>
      <c r="DA103" s="260">
        <v>667</v>
      </c>
      <c r="DB103" s="13" t="s">
        <v>57</v>
      </c>
      <c r="DC103" s="13">
        <v>3014</v>
      </c>
      <c r="DD103" s="13">
        <v>2960</v>
      </c>
      <c r="DE103" s="13">
        <v>2957</v>
      </c>
      <c r="DF103" s="13">
        <v>2897</v>
      </c>
    </row>
    <row r="104" spans="1:110" ht="15" outlineLevel="1">
      <c r="A104" s="241" t="s">
        <v>146</v>
      </c>
      <c r="B104" s="39"/>
      <c r="C104" s="42"/>
      <c r="D104" s="69">
        <f t="shared" ref="D104:V104" si="16">SUM(D105:D127)</f>
        <v>81706</v>
      </c>
      <c r="E104" s="69">
        <f t="shared" si="16"/>
        <v>81488</v>
      </c>
      <c r="F104" s="69">
        <f t="shared" si="16"/>
        <v>82865</v>
      </c>
      <c r="G104" s="69">
        <f t="shared" si="16"/>
        <v>83632</v>
      </c>
      <c r="H104" s="69">
        <f t="shared" si="16"/>
        <v>83875</v>
      </c>
      <c r="I104" s="69">
        <f t="shared" si="16"/>
        <v>82997</v>
      </c>
      <c r="J104" s="69">
        <f t="shared" si="16"/>
        <v>85003</v>
      </c>
      <c r="K104" s="233">
        <f t="shared" si="16"/>
        <v>83014</v>
      </c>
      <c r="L104" s="69">
        <f t="shared" si="16"/>
        <v>81310</v>
      </c>
      <c r="M104" s="69">
        <f t="shared" si="16"/>
        <v>83066</v>
      </c>
      <c r="N104" s="69">
        <f t="shared" si="16"/>
        <v>83481</v>
      </c>
      <c r="O104" s="69">
        <f>SUM(O105:O127)</f>
        <v>84213</v>
      </c>
      <c r="P104" s="69">
        <f t="shared" si="16"/>
        <v>85914</v>
      </c>
      <c r="Q104" s="69">
        <f t="shared" si="16"/>
        <v>84904</v>
      </c>
      <c r="R104" s="69">
        <f t="shared" si="16"/>
        <v>83782</v>
      </c>
      <c r="S104" s="69">
        <f t="shared" si="16"/>
        <v>83248</v>
      </c>
      <c r="T104" s="69">
        <f t="shared" si="16"/>
        <v>82482</v>
      </c>
      <c r="U104" s="69">
        <f t="shared" si="16"/>
        <v>82695</v>
      </c>
      <c r="V104" s="89">
        <f t="shared" si="16"/>
        <v>86873</v>
      </c>
      <c r="W104" s="68">
        <f>SUM(W105:W127)</f>
        <v>79792</v>
      </c>
      <c r="X104" s="69">
        <f>SUM(X105:X127)</f>
        <v>79318</v>
      </c>
      <c r="Y104" s="69">
        <f>SUM(Y105:Y127)</f>
        <v>82135</v>
      </c>
      <c r="Z104" s="69">
        <f>SUM(Z105:Z127)</f>
        <v>83296</v>
      </c>
      <c r="AA104" s="69">
        <f>SUM(AA105:AA127)</f>
        <v>85668</v>
      </c>
      <c r="AB104" s="69">
        <v>86538</v>
      </c>
      <c r="AC104" s="69">
        <v>85893</v>
      </c>
      <c r="AD104" s="69">
        <v>86098</v>
      </c>
      <c r="AE104" s="69">
        <v>85336</v>
      </c>
      <c r="AF104" s="69">
        <v>85921</v>
      </c>
      <c r="AG104" s="69">
        <v>86319</v>
      </c>
      <c r="AH104" s="89">
        <v>86435</v>
      </c>
      <c r="AI104" s="68">
        <v>84004</v>
      </c>
      <c r="AJ104" s="69">
        <v>84007</v>
      </c>
      <c r="AK104" s="69">
        <v>82250</v>
      </c>
      <c r="AL104" s="69">
        <v>83246</v>
      </c>
      <c r="AM104" s="69">
        <v>83997</v>
      </c>
      <c r="AN104" s="69">
        <v>85314</v>
      </c>
      <c r="AO104" s="69">
        <v>86834</v>
      </c>
      <c r="AP104" s="69">
        <v>88789</v>
      </c>
      <c r="AQ104" s="69">
        <v>89148</v>
      </c>
      <c r="AR104" s="69">
        <v>89931</v>
      </c>
      <c r="AS104" s="69">
        <v>89435</v>
      </c>
      <c r="AT104" s="89">
        <v>87403</v>
      </c>
      <c r="AU104" s="68">
        <v>84779</v>
      </c>
      <c r="AV104" s="233">
        <v>83553</v>
      </c>
      <c r="AW104" s="233">
        <v>84150</v>
      </c>
      <c r="AX104" s="233">
        <v>85216</v>
      </c>
      <c r="AY104" s="233">
        <v>85265</v>
      </c>
      <c r="AZ104" s="233">
        <v>86281</v>
      </c>
      <c r="BA104" s="233">
        <v>89599</v>
      </c>
      <c r="BB104" s="233">
        <v>90826</v>
      </c>
      <c r="BC104" s="233">
        <v>92453</v>
      </c>
      <c r="BD104" s="233">
        <v>92561</v>
      </c>
      <c r="BE104" s="233">
        <v>89999</v>
      </c>
      <c r="BF104" s="69">
        <v>89687</v>
      </c>
      <c r="BG104" s="68">
        <v>87965</v>
      </c>
      <c r="BH104" s="233">
        <v>85683</v>
      </c>
      <c r="BI104" s="233">
        <v>86717</v>
      </c>
      <c r="BJ104" s="233">
        <v>88871</v>
      </c>
      <c r="BK104" s="233">
        <v>90181</v>
      </c>
      <c r="BL104" s="233">
        <v>93201</v>
      </c>
      <c r="BM104" s="233">
        <v>94070</v>
      </c>
      <c r="BN104" s="233">
        <v>94143</v>
      </c>
      <c r="BO104" s="233">
        <v>94868</v>
      </c>
      <c r="BP104" s="233">
        <v>95587</v>
      </c>
      <c r="BQ104" s="233">
        <v>95565</v>
      </c>
      <c r="BR104" s="438">
        <v>95997</v>
      </c>
      <c r="BS104" s="438">
        <v>94824</v>
      </c>
      <c r="BT104" s="438">
        <v>94391</v>
      </c>
      <c r="BU104" s="438">
        <v>94941</v>
      </c>
      <c r="BV104" s="438">
        <v>93538</v>
      </c>
      <c r="BW104" s="438">
        <v>92810</v>
      </c>
      <c r="BX104" s="438">
        <v>93514</v>
      </c>
      <c r="BY104" s="438">
        <v>93747</v>
      </c>
      <c r="BZ104" s="438">
        <v>95280</v>
      </c>
      <c r="CA104" s="438">
        <v>95190</v>
      </c>
      <c r="CB104" s="438">
        <v>94744</v>
      </c>
      <c r="CC104" s="438">
        <v>93822</v>
      </c>
      <c r="CD104" s="438">
        <f>'1.COBERTURA  DANE'!F104+'1.COBERTURA  DANE'!H104+'1.COBERTURA  DANE'!J104</f>
        <v>94159</v>
      </c>
      <c r="CE104" s="195">
        <f t="shared" si="11"/>
        <v>337</v>
      </c>
      <c r="CF104" s="162">
        <f t="shared" si="12"/>
        <v>0.35919080812602588</v>
      </c>
      <c r="CG104" s="195">
        <f t="shared" si="13"/>
        <v>-1838</v>
      </c>
      <c r="CH104" s="162">
        <f t="shared" si="14"/>
        <v>-1.9146431659322689</v>
      </c>
      <c r="CX104" s="13">
        <v>145</v>
      </c>
      <c r="CY104" s="13">
        <v>908</v>
      </c>
      <c r="DA104" s="259">
        <v>670</v>
      </c>
      <c r="DB104" s="13" t="s">
        <v>96</v>
      </c>
      <c r="DC104" s="13">
        <v>3292</v>
      </c>
      <c r="DD104" s="13">
        <v>3241</v>
      </c>
      <c r="DE104" s="13">
        <v>3184</v>
      </c>
      <c r="DF104" s="13">
        <v>3150</v>
      </c>
    </row>
    <row r="105" spans="1:110" ht="15" outlineLevel="2">
      <c r="A105" s="67">
        <v>30</v>
      </c>
      <c r="B105" s="21" t="s">
        <v>145</v>
      </c>
      <c r="C105" s="40" t="s">
        <v>7</v>
      </c>
      <c r="D105" s="40">
        <v>12668</v>
      </c>
      <c r="E105" s="40">
        <v>12592</v>
      </c>
      <c r="F105" s="40">
        <v>12875</v>
      </c>
      <c r="G105" s="40">
        <v>12952</v>
      </c>
      <c r="H105" s="40">
        <v>12979</v>
      </c>
      <c r="I105" s="1">
        <v>13016</v>
      </c>
      <c r="J105" s="261">
        <v>13324</v>
      </c>
      <c r="K105" s="234">
        <v>13061</v>
      </c>
      <c r="L105" s="31">
        <v>12900</v>
      </c>
      <c r="M105" s="31">
        <v>13028</v>
      </c>
      <c r="N105" s="31">
        <v>13293</v>
      </c>
      <c r="O105" s="31">
        <v>13341</v>
      </c>
      <c r="P105" s="31">
        <v>13599</v>
      </c>
      <c r="Q105" s="31">
        <v>13354</v>
      </c>
      <c r="R105" s="31">
        <v>13172</v>
      </c>
      <c r="S105" s="31">
        <v>13054</v>
      </c>
      <c r="T105" s="31">
        <v>13075</v>
      </c>
      <c r="U105" s="31">
        <v>12949</v>
      </c>
      <c r="V105" s="90">
        <v>13313</v>
      </c>
      <c r="W105" s="70">
        <v>12527</v>
      </c>
      <c r="X105" s="31">
        <v>12452</v>
      </c>
      <c r="Y105" s="31">
        <v>12663</v>
      </c>
      <c r="Z105" s="31">
        <v>12693</v>
      </c>
      <c r="AA105" s="31">
        <v>12975</v>
      </c>
      <c r="AB105" s="31">
        <v>13015</v>
      </c>
      <c r="AC105" s="31">
        <v>12922</v>
      </c>
      <c r="AD105" s="31">
        <v>12898</v>
      </c>
      <c r="AE105" s="31">
        <v>12675</v>
      </c>
      <c r="AF105" s="31">
        <v>12706</v>
      </c>
      <c r="AG105" s="31">
        <v>12648</v>
      </c>
      <c r="AH105" s="90">
        <v>12749</v>
      </c>
      <c r="AI105" s="70">
        <v>12397</v>
      </c>
      <c r="AJ105" s="31">
        <v>12481</v>
      </c>
      <c r="AK105" s="31">
        <v>12347</v>
      </c>
      <c r="AL105" s="31">
        <v>12397</v>
      </c>
      <c r="AM105" s="31">
        <v>12361</v>
      </c>
      <c r="AN105" s="31">
        <v>12639</v>
      </c>
      <c r="AO105" s="31">
        <v>12738</v>
      </c>
      <c r="AP105" s="31">
        <v>13087</v>
      </c>
      <c r="AQ105" s="31">
        <v>13149</v>
      </c>
      <c r="AR105" s="31">
        <v>13083</v>
      </c>
      <c r="AS105" s="31">
        <v>13047</v>
      </c>
      <c r="AT105" s="90">
        <v>12733</v>
      </c>
      <c r="AU105" s="70">
        <v>12353</v>
      </c>
      <c r="AV105" s="234">
        <v>12204</v>
      </c>
      <c r="AW105" s="234">
        <v>12318</v>
      </c>
      <c r="AX105" s="234">
        <v>12564</v>
      </c>
      <c r="AY105" s="234">
        <v>12574</v>
      </c>
      <c r="AZ105" s="234">
        <v>12637</v>
      </c>
      <c r="BA105" s="234">
        <v>12836</v>
      </c>
      <c r="BB105" s="234">
        <v>12923</v>
      </c>
      <c r="BC105" s="234">
        <v>12993</v>
      </c>
      <c r="BD105" s="234">
        <v>13174</v>
      </c>
      <c r="BE105" s="234">
        <v>13119</v>
      </c>
      <c r="BF105" s="31">
        <v>13070</v>
      </c>
      <c r="BG105" s="70">
        <v>13029</v>
      </c>
      <c r="BH105" s="234">
        <v>12993</v>
      </c>
      <c r="BI105" s="234">
        <v>13163</v>
      </c>
      <c r="BJ105" s="234">
        <v>13367</v>
      </c>
      <c r="BK105" s="234">
        <v>13608</v>
      </c>
      <c r="BL105" s="234">
        <v>14211</v>
      </c>
      <c r="BM105" s="234">
        <v>14379</v>
      </c>
      <c r="BN105" s="234">
        <v>14396</v>
      </c>
      <c r="BO105" s="234">
        <v>14510</v>
      </c>
      <c r="BP105" s="234">
        <v>14596</v>
      </c>
      <c r="BQ105" s="234">
        <v>14456</v>
      </c>
      <c r="BR105" s="439">
        <v>14323</v>
      </c>
      <c r="BS105" s="439">
        <v>14059</v>
      </c>
      <c r="BT105" s="439">
        <v>14067</v>
      </c>
      <c r="BU105" s="439">
        <v>14256</v>
      </c>
      <c r="BV105" s="439">
        <v>14004</v>
      </c>
      <c r="BW105" s="439">
        <v>13769</v>
      </c>
      <c r="BX105" s="439">
        <v>13895</v>
      </c>
      <c r="BY105" s="439">
        <v>14033</v>
      </c>
      <c r="BZ105" s="439">
        <v>14020</v>
      </c>
      <c r="CA105" s="439">
        <v>14275</v>
      </c>
      <c r="CB105" s="439">
        <v>14337</v>
      </c>
      <c r="CC105" s="439">
        <v>14326</v>
      </c>
      <c r="CD105" s="439">
        <f>'1.COBERTURA  DANE'!F105+'1.COBERTURA  DANE'!H105+'1.COBERTURA  DANE'!J105</f>
        <v>14397</v>
      </c>
      <c r="CE105" s="195">
        <f t="shared" si="11"/>
        <v>71</v>
      </c>
      <c r="CF105" s="162">
        <f t="shared" si="12"/>
        <v>0.49560240122853549</v>
      </c>
      <c r="CG105" s="195">
        <f t="shared" si="13"/>
        <v>74</v>
      </c>
      <c r="CH105" s="162">
        <f t="shared" si="14"/>
        <v>0.51665153948195208</v>
      </c>
      <c r="CX105" s="13">
        <v>209</v>
      </c>
      <c r="CY105" s="13">
        <v>3827</v>
      </c>
      <c r="DA105" s="260">
        <v>674</v>
      </c>
      <c r="DB105" s="13" t="s">
        <v>97</v>
      </c>
      <c r="DC105" s="13">
        <v>2101</v>
      </c>
      <c r="DD105" s="13">
        <v>2110</v>
      </c>
      <c r="DE105" s="13">
        <v>2065</v>
      </c>
      <c r="DF105" s="13">
        <v>1996</v>
      </c>
    </row>
    <row r="106" spans="1:110" ht="15" outlineLevel="2">
      <c r="A106" s="67">
        <v>34</v>
      </c>
      <c r="B106" s="21" t="s">
        <v>145</v>
      </c>
      <c r="C106" s="40" t="s">
        <v>64</v>
      </c>
      <c r="D106" s="40">
        <v>8403</v>
      </c>
      <c r="E106" s="40">
        <v>8398</v>
      </c>
      <c r="F106" s="40">
        <v>8569</v>
      </c>
      <c r="G106" s="40">
        <v>8679</v>
      </c>
      <c r="H106" s="40">
        <v>8736</v>
      </c>
      <c r="I106" s="1">
        <v>8559</v>
      </c>
      <c r="J106" s="261">
        <v>8764</v>
      </c>
      <c r="K106" s="234">
        <v>8590</v>
      </c>
      <c r="L106" s="31">
        <v>8281</v>
      </c>
      <c r="M106" s="31">
        <v>8439</v>
      </c>
      <c r="N106" s="31">
        <v>8413</v>
      </c>
      <c r="O106" s="31">
        <v>8471</v>
      </c>
      <c r="P106" s="31">
        <v>8521</v>
      </c>
      <c r="Q106" s="31">
        <v>8417</v>
      </c>
      <c r="R106" s="31">
        <v>8368</v>
      </c>
      <c r="S106" s="31">
        <v>8328</v>
      </c>
      <c r="T106" s="31">
        <v>8202</v>
      </c>
      <c r="U106" s="31">
        <v>8167</v>
      </c>
      <c r="V106" s="90">
        <v>8623</v>
      </c>
      <c r="W106" s="70">
        <v>7905</v>
      </c>
      <c r="X106" s="31">
        <v>7886</v>
      </c>
      <c r="Y106" s="31">
        <v>8112</v>
      </c>
      <c r="Z106" s="31">
        <v>8241</v>
      </c>
      <c r="AA106" s="31">
        <v>8558</v>
      </c>
      <c r="AB106" s="31">
        <v>8658</v>
      </c>
      <c r="AC106" s="31">
        <v>8704</v>
      </c>
      <c r="AD106" s="31">
        <v>8790</v>
      </c>
      <c r="AE106" s="31">
        <v>8752</v>
      </c>
      <c r="AF106" s="31">
        <v>8781</v>
      </c>
      <c r="AG106" s="31">
        <v>8822</v>
      </c>
      <c r="AH106" s="90">
        <v>8756</v>
      </c>
      <c r="AI106" s="70">
        <v>8630</v>
      </c>
      <c r="AJ106" s="31">
        <v>8605</v>
      </c>
      <c r="AK106" s="31">
        <v>8429</v>
      </c>
      <c r="AL106" s="31">
        <v>8600</v>
      </c>
      <c r="AM106" s="31">
        <v>8653</v>
      </c>
      <c r="AN106" s="31">
        <v>8661</v>
      </c>
      <c r="AO106" s="31">
        <v>8825</v>
      </c>
      <c r="AP106" s="31">
        <v>9014</v>
      </c>
      <c r="AQ106" s="31">
        <v>8953</v>
      </c>
      <c r="AR106" s="31">
        <v>9017</v>
      </c>
      <c r="AS106" s="31">
        <v>9090</v>
      </c>
      <c r="AT106" s="90">
        <v>8904</v>
      </c>
      <c r="AU106" s="70">
        <v>8690</v>
      </c>
      <c r="AV106" s="234">
        <v>8534</v>
      </c>
      <c r="AW106" s="234">
        <v>8579</v>
      </c>
      <c r="AX106" s="234">
        <v>8601</v>
      </c>
      <c r="AY106" s="234">
        <v>8576</v>
      </c>
      <c r="AZ106" s="234">
        <v>8626</v>
      </c>
      <c r="BA106" s="234">
        <v>8840</v>
      </c>
      <c r="BB106" s="234">
        <v>9082</v>
      </c>
      <c r="BC106" s="234">
        <v>9282</v>
      </c>
      <c r="BD106" s="234">
        <v>9312</v>
      </c>
      <c r="BE106" s="234">
        <v>9248</v>
      </c>
      <c r="BF106" s="31">
        <v>9141</v>
      </c>
      <c r="BG106" s="70">
        <v>8811</v>
      </c>
      <c r="BH106" s="234">
        <v>8431</v>
      </c>
      <c r="BI106" s="234">
        <v>8600</v>
      </c>
      <c r="BJ106" s="234">
        <v>8869</v>
      </c>
      <c r="BK106" s="234">
        <v>9025</v>
      </c>
      <c r="BL106" s="234">
        <v>9218</v>
      </c>
      <c r="BM106" s="234">
        <v>9355</v>
      </c>
      <c r="BN106" s="234">
        <v>9426</v>
      </c>
      <c r="BO106" s="234">
        <v>9486</v>
      </c>
      <c r="BP106" s="234">
        <v>9573</v>
      </c>
      <c r="BQ106" s="234">
        <v>9531</v>
      </c>
      <c r="BR106" s="439">
        <v>9493</v>
      </c>
      <c r="BS106" s="439">
        <v>9403</v>
      </c>
      <c r="BT106" s="439">
        <v>9314</v>
      </c>
      <c r="BU106" s="439">
        <v>9356</v>
      </c>
      <c r="BV106" s="439">
        <v>9156</v>
      </c>
      <c r="BW106" s="439">
        <v>9154</v>
      </c>
      <c r="BX106" s="439">
        <v>9317</v>
      </c>
      <c r="BY106" s="439">
        <v>9339</v>
      </c>
      <c r="BZ106" s="439">
        <v>9671</v>
      </c>
      <c r="CA106" s="439">
        <v>9932</v>
      </c>
      <c r="CB106" s="439">
        <v>9883</v>
      </c>
      <c r="CC106" s="439">
        <v>9720</v>
      </c>
      <c r="CD106" s="439">
        <f>'1.COBERTURA  DANE'!F106+'1.COBERTURA  DANE'!H106+'1.COBERTURA  DANE'!J106</f>
        <v>9769</v>
      </c>
      <c r="CE106" s="195">
        <f t="shared" si="11"/>
        <v>49</v>
      </c>
      <c r="CF106" s="162">
        <f t="shared" si="12"/>
        <v>0.50411522633744854</v>
      </c>
      <c r="CG106" s="195">
        <f t="shared" si="13"/>
        <v>276</v>
      </c>
      <c r="CH106" s="162">
        <f t="shared" si="14"/>
        <v>2.90740545665227</v>
      </c>
      <c r="CX106" s="13">
        <v>282</v>
      </c>
      <c r="CY106" s="13">
        <v>7323</v>
      </c>
      <c r="DA106" s="260">
        <v>679</v>
      </c>
      <c r="DB106" s="13" t="s">
        <v>876</v>
      </c>
      <c r="DC106" s="13">
        <v>6011</v>
      </c>
      <c r="DD106" s="13">
        <v>6036</v>
      </c>
      <c r="DE106" s="13">
        <v>6004</v>
      </c>
      <c r="DF106" s="13">
        <v>5932</v>
      </c>
    </row>
    <row r="107" spans="1:110" ht="15" outlineLevel="2">
      <c r="A107" s="67">
        <v>36</v>
      </c>
      <c r="B107" s="21" t="s">
        <v>145</v>
      </c>
      <c r="C107" s="40" t="s">
        <v>65</v>
      </c>
      <c r="D107" s="40">
        <v>1487</v>
      </c>
      <c r="E107" s="40">
        <v>1493</v>
      </c>
      <c r="F107" s="40">
        <v>1565</v>
      </c>
      <c r="G107" s="40">
        <v>1570</v>
      </c>
      <c r="H107" s="40">
        <v>1568</v>
      </c>
      <c r="I107" s="1">
        <v>1548</v>
      </c>
      <c r="J107" s="261">
        <v>1605</v>
      </c>
      <c r="K107" s="234">
        <v>1527</v>
      </c>
      <c r="L107" s="31">
        <v>1475</v>
      </c>
      <c r="M107" s="31">
        <v>1511</v>
      </c>
      <c r="N107" s="31">
        <v>1540</v>
      </c>
      <c r="O107" s="31">
        <v>1564</v>
      </c>
      <c r="P107" s="31">
        <v>1639</v>
      </c>
      <c r="Q107" s="31">
        <v>1614</v>
      </c>
      <c r="R107" s="31">
        <v>1498</v>
      </c>
      <c r="S107" s="31">
        <v>1467</v>
      </c>
      <c r="T107" s="31">
        <v>1420</v>
      </c>
      <c r="U107" s="31">
        <v>1409</v>
      </c>
      <c r="V107" s="90">
        <v>1496</v>
      </c>
      <c r="W107" s="70">
        <v>1401</v>
      </c>
      <c r="X107" s="31">
        <v>1385</v>
      </c>
      <c r="Y107" s="31">
        <v>1467</v>
      </c>
      <c r="Z107" s="31">
        <v>1476</v>
      </c>
      <c r="AA107" s="31">
        <v>1461</v>
      </c>
      <c r="AB107" s="31">
        <v>1469</v>
      </c>
      <c r="AC107" s="31">
        <v>1386</v>
      </c>
      <c r="AD107" s="31">
        <v>1388</v>
      </c>
      <c r="AE107" s="31">
        <v>1353</v>
      </c>
      <c r="AF107" s="31">
        <v>1363</v>
      </c>
      <c r="AG107" s="31">
        <v>1347</v>
      </c>
      <c r="AH107" s="90">
        <v>1415</v>
      </c>
      <c r="AI107" s="70">
        <v>1380</v>
      </c>
      <c r="AJ107" s="31">
        <v>1376</v>
      </c>
      <c r="AK107" s="31">
        <v>1404</v>
      </c>
      <c r="AL107" s="31">
        <v>1437</v>
      </c>
      <c r="AM107" s="31">
        <v>1433</v>
      </c>
      <c r="AN107" s="31">
        <v>1434</v>
      </c>
      <c r="AO107" s="31">
        <v>1461</v>
      </c>
      <c r="AP107" s="31">
        <v>1511</v>
      </c>
      <c r="AQ107" s="31">
        <v>1501</v>
      </c>
      <c r="AR107" s="31">
        <v>1525</v>
      </c>
      <c r="AS107" s="31">
        <v>1542</v>
      </c>
      <c r="AT107" s="90">
        <v>1520</v>
      </c>
      <c r="AU107" s="70">
        <v>1470</v>
      </c>
      <c r="AV107" s="234">
        <v>1432</v>
      </c>
      <c r="AW107" s="234">
        <v>1449</v>
      </c>
      <c r="AX107" s="234">
        <v>1492</v>
      </c>
      <c r="AY107" s="234">
        <v>1530</v>
      </c>
      <c r="AZ107" s="234">
        <v>1554</v>
      </c>
      <c r="BA107" s="234">
        <v>1581</v>
      </c>
      <c r="BB107" s="234">
        <v>1560</v>
      </c>
      <c r="BC107" s="234">
        <v>1599</v>
      </c>
      <c r="BD107" s="234">
        <v>1611</v>
      </c>
      <c r="BE107" s="234">
        <v>1567</v>
      </c>
      <c r="BF107" s="31">
        <v>1571</v>
      </c>
      <c r="BG107" s="70">
        <v>1583</v>
      </c>
      <c r="BH107" s="234">
        <v>1577</v>
      </c>
      <c r="BI107" s="234">
        <v>1624</v>
      </c>
      <c r="BJ107" s="234">
        <v>1659</v>
      </c>
      <c r="BK107" s="234">
        <v>1689</v>
      </c>
      <c r="BL107" s="234">
        <v>1778</v>
      </c>
      <c r="BM107" s="234">
        <v>1819</v>
      </c>
      <c r="BN107" s="234">
        <v>1793</v>
      </c>
      <c r="BO107" s="234">
        <v>1826</v>
      </c>
      <c r="BP107" s="234">
        <v>1864</v>
      </c>
      <c r="BQ107" s="234">
        <v>1831</v>
      </c>
      <c r="BR107" s="439">
        <v>1744</v>
      </c>
      <c r="BS107" s="439">
        <v>1737</v>
      </c>
      <c r="BT107" s="439">
        <v>1724</v>
      </c>
      <c r="BU107" s="439">
        <v>1732</v>
      </c>
      <c r="BV107" s="439">
        <v>1698</v>
      </c>
      <c r="BW107" s="439">
        <v>1693</v>
      </c>
      <c r="BX107" s="439">
        <v>1712</v>
      </c>
      <c r="BY107" s="439">
        <v>1707</v>
      </c>
      <c r="BZ107" s="439">
        <v>1793</v>
      </c>
      <c r="CA107" s="439">
        <v>1703</v>
      </c>
      <c r="CB107" s="439">
        <v>1697</v>
      </c>
      <c r="CC107" s="439">
        <v>1651</v>
      </c>
      <c r="CD107" s="439">
        <f>'1.COBERTURA  DANE'!F107+'1.COBERTURA  DANE'!H107+'1.COBERTURA  DANE'!J107</f>
        <v>1636</v>
      </c>
      <c r="CE107" s="195">
        <f t="shared" si="11"/>
        <v>-15</v>
      </c>
      <c r="CF107" s="162">
        <f t="shared" si="12"/>
        <v>-0.90854027861901865</v>
      </c>
      <c r="CG107" s="195">
        <f t="shared" si="13"/>
        <v>-108</v>
      </c>
      <c r="CH107" s="162">
        <f t="shared" si="14"/>
        <v>-6.192660550458716</v>
      </c>
      <c r="CX107" s="13">
        <v>353</v>
      </c>
      <c r="CY107" s="13">
        <v>864</v>
      </c>
      <c r="DA107" s="260">
        <v>686</v>
      </c>
      <c r="DB107" s="13" t="s">
        <v>131</v>
      </c>
      <c r="DC107" s="13">
        <v>14670</v>
      </c>
      <c r="DD107" s="13">
        <v>14596</v>
      </c>
      <c r="DE107" s="13">
        <v>14547</v>
      </c>
      <c r="DF107" s="13">
        <v>14504</v>
      </c>
    </row>
    <row r="108" spans="1:110" ht="15" outlineLevel="2">
      <c r="A108" s="67">
        <v>91</v>
      </c>
      <c r="B108" s="21" t="s">
        <v>145</v>
      </c>
      <c r="C108" s="40" t="s">
        <v>10</v>
      </c>
      <c r="D108" s="40">
        <v>701</v>
      </c>
      <c r="E108" s="40">
        <v>705</v>
      </c>
      <c r="F108" s="40">
        <v>744</v>
      </c>
      <c r="G108" s="40">
        <v>760</v>
      </c>
      <c r="H108" s="40">
        <v>740</v>
      </c>
      <c r="I108" s="1">
        <v>738</v>
      </c>
      <c r="J108" s="261">
        <v>771</v>
      </c>
      <c r="K108" s="234">
        <v>761</v>
      </c>
      <c r="L108" s="31">
        <v>791</v>
      </c>
      <c r="M108" s="31">
        <v>840</v>
      </c>
      <c r="N108" s="31">
        <v>785</v>
      </c>
      <c r="O108" s="31">
        <v>796</v>
      </c>
      <c r="P108" s="31">
        <v>797</v>
      </c>
      <c r="Q108" s="31">
        <v>817</v>
      </c>
      <c r="R108" s="31">
        <v>825</v>
      </c>
      <c r="S108" s="31">
        <v>828</v>
      </c>
      <c r="T108" s="31">
        <v>809</v>
      </c>
      <c r="U108" s="31">
        <v>819</v>
      </c>
      <c r="V108" s="90">
        <v>873</v>
      </c>
      <c r="W108" s="70">
        <v>740</v>
      </c>
      <c r="X108" s="31">
        <v>730</v>
      </c>
      <c r="Y108" s="31">
        <v>825</v>
      </c>
      <c r="Z108" s="31">
        <v>831</v>
      </c>
      <c r="AA108" s="31">
        <v>823</v>
      </c>
      <c r="AB108" s="31">
        <v>833</v>
      </c>
      <c r="AC108" s="31">
        <v>829</v>
      </c>
      <c r="AD108" s="31">
        <v>816</v>
      </c>
      <c r="AE108" s="31">
        <v>806</v>
      </c>
      <c r="AF108" s="31">
        <v>796</v>
      </c>
      <c r="AG108" s="31">
        <v>794</v>
      </c>
      <c r="AH108" s="90">
        <v>817</v>
      </c>
      <c r="AI108" s="70">
        <v>750</v>
      </c>
      <c r="AJ108" s="31">
        <v>809</v>
      </c>
      <c r="AK108" s="31">
        <v>759</v>
      </c>
      <c r="AL108" s="31">
        <v>789</v>
      </c>
      <c r="AM108" s="31">
        <v>806</v>
      </c>
      <c r="AN108" s="31">
        <v>807</v>
      </c>
      <c r="AO108" s="31">
        <v>850</v>
      </c>
      <c r="AP108" s="31">
        <v>872</v>
      </c>
      <c r="AQ108" s="31">
        <v>899</v>
      </c>
      <c r="AR108" s="31">
        <v>912</v>
      </c>
      <c r="AS108" s="31">
        <v>884</v>
      </c>
      <c r="AT108" s="90">
        <v>866</v>
      </c>
      <c r="AU108" s="70">
        <v>839</v>
      </c>
      <c r="AV108" s="234">
        <v>806</v>
      </c>
      <c r="AW108" s="234">
        <v>812</v>
      </c>
      <c r="AX108" s="234">
        <v>829</v>
      </c>
      <c r="AY108" s="234">
        <v>829</v>
      </c>
      <c r="AZ108" s="234">
        <v>837</v>
      </c>
      <c r="BA108" s="234">
        <v>895</v>
      </c>
      <c r="BB108" s="234">
        <v>893</v>
      </c>
      <c r="BC108" s="234">
        <v>919</v>
      </c>
      <c r="BD108" s="234">
        <v>927</v>
      </c>
      <c r="BE108" s="234">
        <v>896</v>
      </c>
      <c r="BF108" s="31">
        <v>897</v>
      </c>
      <c r="BG108" s="70">
        <v>901</v>
      </c>
      <c r="BH108" s="234">
        <v>814</v>
      </c>
      <c r="BI108" s="234">
        <v>830</v>
      </c>
      <c r="BJ108" s="234">
        <v>862</v>
      </c>
      <c r="BK108" s="234">
        <v>869</v>
      </c>
      <c r="BL108" s="234">
        <v>939</v>
      </c>
      <c r="BM108" s="234">
        <v>943</v>
      </c>
      <c r="BN108" s="234">
        <v>938</v>
      </c>
      <c r="BO108" s="234">
        <v>933</v>
      </c>
      <c r="BP108" s="234">
        <v>929</v>
      </c>
      <c r="BQ108" s="234">
        <v>904</v>
      </c>
      <c r="BR108" s="439">
        <v>893</v>
      </c>
      <c r="BS108" s="439">
        <v>865</v>
      </c>
      <c r="BT108" s="439">
        <v>859</v>
      </c>
      <c r="BU108" s="439">
        <v>869</v>
      </c>
      <c r="BV108" s="439">
        <v>855</v>
      </c>
      <c r="BW108" s="439">
        <v>890</v>
      </c>
      <c r="BX108" s="439">
        <v>901</v>
      </c>
      <c r="BY108" s="439">
        <v>909</v>
      </c>
      <c r="BZ108" s="439">
        <v>879</v>
      </c>
      <c r="CA108" s="439">
        <v>942</v>
      </c>
      <c r="CB108" s="439">
        <v>926</v>
      </c>
      <c r="CC108" s="439">
        <v>938</v>
      </c>
      <c r="CD108" s="439">
        <f>'1.COBERTURA  DANE'!F108+'1.COBERTURA  DANE'!H108+'1.COBERTURA  DANE'!J108</f>
        <v>948</v>
      </c>
      <c r="CE108" s="195">
        <f t="shared" si="11"/>
        <v>10</v>
      </c>
      <c r="CF108" s="162">
        <f t="shared" si="12"/>
        <v>1.0660980810234542</v>
      </c>
      <c r="CG108" s="195">
        <f t="shared" si="13"/>
        <v>55</v>
      </c>
      <c r="CH108" s="162">
        <f t="shared" si="14"/>
        <v>6.1590145576707727</v>
      </c>
      <c r="CX108" s="13">
        <v>364</v>
      </c>
      <c r="CY108" s="13">
        <v>2701</v>
      </c>
      <c r="DA108" s="259">
        <v>690</v>
      </c>
      <c r="DB108" s="13" t="s">
        <v>26</v>
      </c>
      <c r="DC108" s="13">
        <v>1372</v>
      </c>
      <c r="DD108" s="13">
        <v>1409</v>
      </c>
      <c r="DE108" s="13">
        <v>1399</v>
      </c>
      <c r="DF108" s="13">
        <v>1400</v>
      </c>
    </row>
    <row r="109" spans="1:110" ht="15" outlineLevel="2">
      <c r="A109" s="67">
        <v>93</v>
      </c>
      <c r="B109" s="21" t="s">
        <v>145</v>
      </c>
      <c r="C109" s="40" t="s">
        <v>71</v>
      </c>
      <c r="D109" s="40">
        <v>1462</v>
      </c>
      <c r="E109" s="40">
        <v>1495</v>
      </c>
      <c r="F109" s="40">
        <v>1538</v>
      </c>
      <c r="G109" s="40">
        <v>1544</v>
      </c>
      <c r="H109" s="40">
        <v>1531</v>
      </c>
      <c r="I109" s="1">
        <v>1547</v>
      </c>
      <c r="J109" s="261">
        <v>1543</v>
      </c>
      <c r="K109" s="234">
        <v>1455</v>
      </c>
      <c r="L109" s="31">
        <v>1481</v>
      </c>
      <c r="M109" s="31">
        <v>1468</v>
      </c>
      <c r="N109" s="31">
        <v>1454</v>
      </c>
      <c r="O109" s="31">
        <v>1456</v>
      </c>
      <c r="P109" s="31">
        <v>1455</v>
      </c>
      <c r="Q109" s="31">
        <v>1468</v>
      </c>
      <c r="R109" s="31">
        <v>1439</v>
      </c>
      <c r="S109" s="31">
        <v>1423</v>
      </c>
      <c r="T109" s="31">
        <v>1405</v>
      </c>
      <c r="U109" s="31">
        <v>1437</v>
      </c>
      <c r="V109" s="90">
        <v>1610</v>
      </c>
      <c r="W109" s="70">
        <v>1373</v>
      </c>
      <c r="X109" s="31">
        <v>1398</v>
      </c>
      <c r="Y109" s="31">
        <v>1507</v>
      </c>
      <c r="Z109" s="31">
        <v>1512</v>
      </c>
      <c r="AA109" s="31">
        <v>1557</v>
      </c>
      <c r="AB109" s="31">
        <v>1578</v>
      </c>
      <c r="AC109" s="31">
        <v>1579</v>
      </c>
      <c r="AD109" s="31">
        <v>1569</v>
      </c>
      <c r="AE109" s="31">
        <v>1570</v>
      </c>
      <c r="AF109" s="31">
        <v>1570</v>
      </c>
      <c r="AG109" s="31">
        <v>1588</v>
      </c>
      <c r="AH109" s="90">
        <v>1623</v>
      </c>
      <c r="AI109" s="70">
        <v>1582</v>
      </c>
      <c r="AJ109" s="31">
        <v>1567</v>
      </c>
      <c r="AK109" s="31">
        <v>1446</v>
      </c>
      <c r="AL109" s="31">
        <v>1504</v>
      </c>
      <c r="AM109" s="31">
        <v>1514</v>
      </c>
      <c r="AN109" s="31">
        <v>1529</v>
      </c>
      <c r="AO109" s="31">
        <v>1491</v>
      </c>
      <c r="AP109" s="31">
        <v>1510</v>
      </c>
      <c r="AQ109" s="31">
        <v>1506</v>
      </c>
      <c r="AR109" s="31">
        <v>1673</v>
      </c>
      <c r="AS109" s="31">
        <v>1590</v>
      </c>
      <c r="AT109" s="90">
        <v>1554</v>
      </c>
      <c r="AU109" s="70">
        <v>1521</v>
      </c>
      <c r="AV109" s="234">
        <v>1513</v>
      </c>
      <c r="AW109" s="234">
        <v>1544</v>
      </c>
      <c r="AX109" s="234">
        <v>1546</v>
      </c>
      <c r="AY109" s="234">
        <v>1518</v>
      </c>
      <c r="AZ109" s="234">
        <v>1538</v>
      </c>
      <c r="BA109" s="234">
        <v>1652</v>
      </c>
      <c r="BB109" s="234">
        <v>1681</v>
      </c>
      <c r="BC109" s="234">
        <v>1709</v>
      </c>
      <c r="BD109" s="234">
        <v>1677</v>
      </c>
      <c r="BE109" s="234">
        <v>1552</v>
      </c>
      <c r="BF109" s="31">
        <v>1562</v>
      </c>
      <c r="BG109" s="70">
        <v>1550</v>
      </c>
      <c r="BH109" s="234">
        <v>1465</v>
      </c>
      <c r="BI109" s="234">
        <v>1502</v>
      </c>
      <c r="BJ109" s="234">
        <v>1580</v>
      </c>
      <c r="BK109" s="234">
        <v>1620</v>
      </c>
      <c r="BL109" s="234">
        <v>1659</v>
      </c>
      <c r="BM109" s="234">
        <v>1674</v>
      </c>
      <c r="BN109" s="234">
        <v>1678</v>
      </c>
      <c r="BO109" s="234">
        <v>1709</v>
      </c>
      <c r="BP109" s="234">
        <v>1689</v>
      </c>
      <c r="BQ109" s="234">
        <v>1652</v>
      </c>
      <c r="BR109" s="439">
        <v>1634</v>
      </c>
      <c r="BS109" s="439">
        <v>1593</v>
      </c>
      <c r="BT109" s="439">
        <v>1585</v>
      </c>
      <c r="BU109" s="439">
        <v>1572</v>
      </c>
      <c r="BV109" s="439">
        <v>1541</v>
      </c>
      <c r="BW109" s="439">
        <v>1542</v>
      </c>
      <c r="BX109" s="439">
        <v>1564</v>
      </c>
      <c r="BY109" s="439">
        <v>1555</v>
      </c>
      <c r="BZ109" s="439">
        <v>1536</v>
      </c>
      <c r="CA109" s="439">
        <v>1563</v>
      </c>
      <c r="CB109" s="439">
        <v>1541</v>
      </c>
      <c r="CC109" s="439">
        <v>1500</v>
      </c>
      <c r="CD109" s="439">
        <f>'1.COBERTURA  DANE'!F109+'1.COBERTURA  DANE'!H109+'1.COBERTURA  DANE'!J109</f>
        <v>1487</v>
      </c>
      <c r="CE109" s="195">
        <f t="shared" si="11"/>
        <v>-13</v>
      </c>
      <c r="CF109" s="162">
        <f t="shared" si="12"/>
        <v>-0.86666666666666659</v>
      </c>
      <c r="CG109" s="195">
        <f t="shared" si="13"/>
        <v>-147</v>
      </c>
      <c r="CH109" s="162">
        <f t="shared" si="14"/>
        <v>-8.9963280293757641</v>
      </c>
      <c r="CX109" s="13">
        <v>368</v>
      </c>
      <c r="CY109" s="13">
        <v>4256</v>
      </c>
      <c r="DA109" s="260">
        <v>697</v>
      </c>
      <c r="DB109" s="13" t="s">
        <v>176</v>
      </c>
      <c r="DC109" s="13">
        <v>9569</v>
      </c>
      <c r="DD109" s="13">
        <v>9539</v>
      </c>
      <c r="DE109" s="13">
        <v>9470</v>
      </c>
      <c r="DF109" s="13">
        <v>9290</v>
      </c>
    </row>
    <row r="110" spans="1:110" ht="15" outlineLevel="2">
      <c r="A110" s="67">
        <v>101</v>
      </c>
      <c r="B110" s="21" t="s">
        <v>145</v>
      </c>
      <c r="C110" s="40" t="s">
        <v>72</v>
      </c>
      <c r="D110" s="40">
        <v>6715</v>
      </c>
      <c r="E110" s="40">
        <v>6774</v>
      </c>
      <c r="F110" s="40">
        <v>6907</v>
      </c>
      <c r="G110" s="40">
        <v>6892</v>
      </c>
      <c r="H110" s="40">
        <v>6961</v>
      </c>
      <c r="I110" s="1">
        <v>6862</v>
      </c>
      <c r="J110" s="261">
        <v>6898</v>
      </c>
      <c r="K110" s="234">
        <v>6832</v>
      </c>
      <c r="L110" s="31">
        <v>6685</v>
      </c>
      <c r="M110" s="31">
        <v>6864</v>
      </c>
      <c r="N110" s="31">
        <v>6924</v>
      </c>
      <c r="O110" s="31">
        <v>7019</v>
      </c>
      <c r="P110" s="31">
        <v>7213</v>
      </c>
      <c r="Q110" s="31">
        <v>7188</v>
      </c>
      <c r="R110" s="31">
        <v>7051</v>
      </c>
      <c r="S110" s="31">
        <v>7093</v>
      </c>
      <c r="T110" s="31">
        <v>6980</v>
      </c>
      <c r="U110" s="31">
        <v>7022</v>
      </c>
      <c r="V110" s="90">
        <v>7283</v>
      </c>
      <c r="W110" s="70">
        <v>6853</v>
      </c>
      <c r="X110" s="31">
        <v>6726</v>
      </c>
      <c r="Y110" s="31">
        <v>6851</v>
      </c>
      <c r="Z110" s="31">
        <v>7072</v>
      </c>
      <c r="AA110" s="31">
        <v>7355</v>
      </c>
      <c r="AB110" s="31">
        <v>7501</v>
      </c>
      <c r="AC110" s="31">
        <v>7386</v>
      </c>
      <c r="AD110" s="31">
        <v>7523</v>
      </c>
      <c r="AE110" s="31">
        <v>7424</v>
      </c>
      <c r="AF110" s="31">
        <v>7467</v>
      </c>
      <c r="AG110" s="31">
        <v>7460</v>
      </c>
      <c r="AH110" s="90">
        <v>7473</v>
      </c>
      <c r="AI110" s="70">
        <v>7290</v>
      </c>
      <c r="AJ110" s="31">
        <v>7241</v>
      </c>
      <c r="AK110" s="31">
        <v>6858</v>
      </c>
      <c r="AL110" s="31">
        <v>7064</v>
      </c>
      <c r="AM110" s="31">
        <v>7131</v>
      </c>
      <c r="AN110" s="31">
        <v>7335</v>
      </c>
      <c r="AO110" s="31">
        <v>7497</v>
      </c>
      <c r="AP110" s="31">
        <v>7683</v>
      </c>
      <c r="AQ110" s="31">
        <v>7727</v>
      </c>
      <c r="AR110" s="31">
        <v>7832</v>
      </c>
      <c r="AS110" s="31">
        <v>7761</v>
      </c>
      <c r="AT110" s="90">
        <v>7636</v>
      </c>
      <c r="AU110" s="70">
        <v>7439</v>
      </c>
      <c r="AV110" s="234">
        <v>7334</v>
      </c>
      <c r="AW110" s="234">
        <v>7347</v>
      </c>
      <c r="AX110" s="234">
        <v>7528</v>
      </c>
      <c r="AY110" s="234">
        <v>7626</v>
      </c>
      <c r="AZ110" s="234">
        <v>7740</v>
      </c>
      <c r="BA110" s="234">
        <v>7909</v>
      </c>
      <c r="BB110" s="234">
        <v>8024</v>
      </c>
      <c r="BC110" s="234">
        <v>8251</v>
      </c>
      <c r="BD110" s="234">
        <v>8203</v>
      </c>
      <c r="BE110" s="234">
        <v>7993</v>
      </c>
      <c r="BF110" s="31">
        <v>7972</v>
      </c>
      <c r="BG110" s="70">
        <v>7756</v>
      </c>
      <c r="BH110" s="234">
        <v>7617</v>
      </c>
      <c r="BI110" s="234">
        <v>7688</v>
      </c>
      <c r="BJ110" s="234">
        <v>7884</v>
      </c>
      <c r="BK110" s="234">
        <v>7953</v>
      </c>
      <c r="BL110" s="234">
        <v>8314</v>
      </c>
      <c r="BM110" s="234">
        <v>8380</v>
      </c>
      <c r="BN110" s="234">
        <v>8326</v>
      </c>
      <c r="BO110" s="234">
        <v>8312</v>
      </c>
      <c r="BP110" s="234">
        <v>8402</v>
      </c>
      <c r="BQ110" s="234">
        <v>8313</v>
      </c>
      <c r="BR110" s="439">
        <v>8325</v>
      </c>
      <c r="BS110" s="439">
        <v>8176</v>
      </c>
      <c r="BT110" s="439">
        <v>8228</v>
      </c>
      <c r="BU110" s="439">
        <v>8367</v>
      </c>
      <c r="BV110" s="439">
        <v>8266</v>
      </c>
      <c r="BW110" s="439">
        <v>8237</v>
      </c>
      <c r="BX110" s="439">
        <v>8242</v>
      </c>
      <c r="BY110" s="439">
        <v>8245</v>
      </c>
      <c r="BZ110" s="439">
        <v>8891</v>
      </c>
      <c r="CA110" s="439">
        <v>8206</v>
      </c>
      <c r="CB110" s="439">
        <v>8199</v>
      </c>
      <c r="CC110" s="439">
        <v>8117</v>
      </c>
      <c r="CD110" s="439">
        <f>'1.COBERTURA  DANE'!F110+'1.COBERTURA  DANE'!H110+'1.COBERTURA  DANE'!J110</f>
        <v>8091</v>
      </c>
      <c r="CE110" s="195">
        <f t="shared" si="11"/>
        <v>-26</v>
      </c>
      <c r="CF110" s="162">
        <f t="shared" si="12"/>
        <v>-0.32031538745842059</v>
      </c>
      <c r="CG110" s="195">
        <f t="shared" si="13"/>
        <v>-234</v>
      </c>
      <c r="CH110" s="162">
        <f t="shared" si="14"/>
        <v>-2.810810810810811</v>
      </c>
      <c r="CX110" s="13">
        <v>390</v>
      </c>
      <c r="CY110" s="13">
        <v>2910</v>
      </c>
      <c r="DA110" s="259">
        <v>736</v>
      </c>
      <c r="DB110" s="13" t="s">
        <v>27</v>
      </c>
      <c r="DC110" s="13">
        <v>15292</v>
      </c>
      <c r="DD110" s="13">
        <v>15345</v>
      </c>
      <c r="DE110" s="13">
        <v>15035</v>
      </c>
      <c r="DF110" s="13">
        <v>14411</v>
      </c>
    </row>
    <row r="111" spans="1:110" ht="15" outlineLevel="2">
      <c r="A111" s="67">
        <v>145</v>
      </c>
      <c r="B111" s="21" t="s">
        <v>145</v>
      </c>
      <c r="C111" s="40" t="s">
        <v>12</v>
      </c>
      <c r="D111" s="40">
        <v>845</v>
      </c>
      <c r="E111" s="40">
        <v>841</v>
      </c>
      <c r="F111" s="40">
        <v>853</v>
      </c>
      <c r="G111" s="40">
        <v>854</v>
      </c>
      <c r="H111" s="40">
        <v>846</v>
      </c>
      <c r="I111" s="1">
        <v>853</v>
      </c>
      <c r="J111" s="261">
        <v>908</v>
      </c>
      <c r="K111" s="234">
        <v>859</v>
      </c>
      <c r="L111" s="31">
        <v>843</v>
      </c>
      <c r="M111" s="31">
        <v>858</v>
      </c>
      <c r="N111" s="31">
        <v>859</v>
      </c>
      <c r="O111" s="31">
        <v>874</v>
      </c>
      <c r="P111" s="31">
        <v>915</v>
      </c>
      <c r="Q111" s="31">
        <v>895</v>
      </c>
      <c r="R111" s="31">
        <v>885</v>
      </c>
      <c r="S111" s="31">
        <v>893</v>
      </c>
      <c r="T111" s="31">
        <v>865</v>
      </c>
      <c r="U111" s="31">
        <v>856</v>
      </c>
      <c r="V111" s="90">
        <v>965</v>
      </c>
      <c r="W111" s="70">
        <v>783</v>
      </c>
      <c r="X111" s="31">
        <v>810</v>
      </c>
      <c r="Y111" s="31">
        <v>870</v>
      </c>
      <c r="Z111" s="31">
        <v>831</v>
      </c>
      <c r="AA111" s="31">
        <v>898</v>
      </c>
      <c r="AB111" s="31">
        <v>924</v>
      </c>
      <c r="AC111" s="31">
        <v>906</v>
      </c>
      <c r="AD111" s="31">
        <v>909</v>
      </c>
      <c r="AE111" s="31">
        <v>927</v>
      </c>
      <c r="AF111" s="31">
        <v>985</v>
      </c>
      <c r="AG111" s="31">
        <v>969</v>
      </c>
      <c r="AH111" s="90">
        <v>861</v>
      </c>
      <c r="AI111" s="70">
        <v>821</v>
      </c>
      <c r="AJ111" s="31">
        <v>797</v>
      </c>
      <c r="AK111" s="31">
        <v>834</v>
      </c>
      <c r="AL111" s="31">
        <v>778</v>
      </c>
      <c r="AM111" s="31">
        <v>838</v>
      </c>
      <c r="AN111" s="31">
        <v>860</v>
      </c>
      <c r="AO111" s="31">
        <v>840</v>
      </c>
      <c r="AP111" s="31">
        <v>932</v>
      </c>
      <c r="AQ111" s="31">
        <v>924</v>
      </c>
      <c r="AR111" s="31">
        <v>982</v>
      </c>
      <c r="AS111" s="31">
        <v>968</v>
      </c>
      <c r="AT111" s="90">
        <v>935</v>
      </c>
      <c r="AU111" s="70">
        <v>858</v>
      </c>
      <c r="AV111" s="234">
        <v>826</v>
      </c>
      <c r="AW111" s="234">
        <v>846</v>
      </c>
      <c r="AX111" s="234">
        <v>834</v>
      </c>
      <c r="AY111" s="234">
        <v>825</v>
      </c>
      <c r="AZ111" s="234">
        <v>834</v>
      </c>
      <c r="BA111" s="234">
        <v>853</v>
      </c>
      <c r="BB111" s="234">
        <v>885</v>
      </c>
      <c r="BC111" s="234">
        <v>907</v>
      </c>
      <c r="BD111" s="234">
        <v>902</v>
      </c>
      <c r="BE111" s="234">
        <v>850</v>
      </c>
      <c r="BF111" s="31">
        <v>854</v>
      </c>
      <c r="BG111" s="70">
        <v>818</v>
      </c>
      <c r="BH111" s="234">
        <v>708</v>
      </c>
      <c r="BI111" s="234">
        <v>727</v>
      </c>
      <c r="BJ111" s="234">
        <v>748</v>
      </c>
      <c r="BK111" s="234">
        <v>752</v>
      </c>
      <c r="BL111" s="234">
        <v>769</v>
      </c>
      <c r="BM111" s="234">
        <v>776</v>
      </c>
      <c r="BN111" s="234">
        <v>795</v>
      </c>
      <c r="BO111" s="234">
        <v>803</v>
      </c>
      <c r="BP111" s="234">
        <v>807</v>
      </c>
      <c r="BQ111" s="234">
        <v>814</v>
      </c>
      <c r="BR111" s="439">
        <v>831</v>
      </c>
      <c r="BS111" s="439">
        <v>832</v>
      </c>
      <c r="BT111" s="439">
        <v>814</v>
      </c>
      <c r="BU111" s="439">
        <v>805</v>
      </c>
      <c r="BV111" s="439">
        <v>750</v>
      </c>
      <c r="BW111" s="439">
        <v>758</v>
      </c>
      <c r="BX111" s="439">
        <v>773</v>
      </c>
      <c r="BY111" s="439">
        <v>784</v>
      </c>
      <c r="BZ111" s="439">
        <v>798</v>
      </c>
      <c r="CA111" s="439">
        <v>820</v>
      </c>
      <c r="CB111" s="439">
        <v>796</v>
      </c>
      <c r="CC111" s="439">
        <v>776</v>
      </c>
      <c r="CD111" s="439">
        <f>'1.COBERTURA  DANE'!F111+'1.COBERTURA  DANE'!H111+'1.COBERTURA  DANE'!J111</f>
        <v>788</v>
      </c>
      <c r="CE111" s="195">
        <f t="shared" si="11"/>
        <v>12</v>
      </c>
      <c r="CF111" s="162">
        <f t="shared" si="12"/>
        <v>1.5463917525773196</v>
      </c>
      <c r="CG111" s="195">
        <f t="shared" si="13"/>
        <v>-43</v>
      </c>
      <c r="CH111" s="162">
        <f t="shared" si="14"/>
        <v>-5.1744885679903732</v>
      </c>
      <c r="CX111" s="13">
        <v>467</v>
      </c>
      <c r="CY111" s="13">
        <v>983</v>
      </c>
      <c r="DA111" s="260">
        <v>756</v>
      </c>
      <c r="DB111" s="13" t="s">
        <v>877</v>
      </c>
      <c r="DC111" s="13">
        <v>5458</v>
      </c>
      <c r="DD111" s="13">
        <v>5413</v>
      </c>
      <c r="DE111" s="13">
        <v>5284</v>
      </c>
      <c r="DF111" s="13">
        <v>5184</v>
      </c>
    </row>
    <row r="112" spans="1:110" ht="15" outlineLevel="2">
      <c r="A112" s="67">
        <v>209</v>
      </c>
      <c r="B112" s="21" t="s">
        <v>145</v>
      </c>
      <c r="C112" s="40" t="s">
        <v>78</v>
      </c>
      <c r="D112" s="40">
        <v>3715</v>
      </c>
      <c r="E112" s="40">
        <v>3665</v>
      </c>
      <c r="F112" s="40">
        <v>3694</v>
      </c>
      <c r="G112" s="40">
        <v>3750</v>
      </c>
      <c r="H112" s="40">
        <v>3747</v>
      </c>
      <c r="I112" s="1">
        <v>3715</v>
      </c>
      <c r="J112" s="261">
        <v>3827</v>
      </c>
      <c r="K112" s="234">
        <v>3738</v>
      </c>
      <c r="L112" s="31">
        <v>3723</v>
      </c>
      <c r="M112" s="31">
        <v>3820</v>
      </c>
      <c r="N112" s="31">
        <v>3825</v>
      </c>
      <c r="O112" s="31">
        <v>3919</v>
      </c>
      <c r="P112" s="31">
        <v>3928</v>
      </c>
      <c r="Q112" s="31">
        <v>3912</v>
      </c>
      <c r="R112" s="31">
        <v>3906</v>
      </c>
      <c r="S112" s="31">
        <v>3797</v>
      </c>
      <c r="T112" s="31">
        <v>3674</v>
      </c>
      <c r="U112" s="31">
        <v>3658</v>
      </c>
      <c r="V112" s="90">
        <v>3835</v>
      </c>
      <c r="W112" s="70">
        <v>3559</v>
      </c>
      <c r="X112" s="31">
        <v>3581</v>
      </c>
      <c r="Y112" s="31">
        <v>3693</v>
      </c>
      <c r="Z112" s="31">
        <v>3737</v>
      </c>
      <c r="AA112" s="31">
        <v>3749</v>
      </c>
      <c r="AB112" s="31">
        <v>3822</v>
      </c>
      <c r="AC112" s="31">
        <v>3744</v>
      </c>
      <c r="AD112" s="31">
        <v>3745</v>
      </c>
      <c r="AE112" s="31">
        <v>3711</v>
      </c>
      <c r="AF112" s="31">
        <v>3723</v>
      </c>
      <c r="AG112" s="31">
        <v>3732</v>
      </c>
      <c r="AH112" s="90">
        <v>3733</v>
      </c>
      <c r="AI112" s="70">
        <v>3647</v>
      </c>
      <c r="AJ112" s="31">
        <v>3602</v>
      </c>
      <c r="AK112" s="31">
        <v>3528</v>
      </c>
      <c r="AL112" s="31">
        <v>3626</v>
      </c>
      <c r="AM112" s="31">
        <v>3717</v>
      </c>
      <c r="AN112" s="31">
        <v>3670</v>
      </c>
      <c r="AO112" s="31">
        <v>3776</v>
      </c>
      <c r="AP112" s="31">
        <v>3860</v>
      </c>
      <c r="AQ112" s="31">
        <v>3885</v>
      </c>
      <c r="AR112" s="31">
        <v>3972</v>
      </c>
      <c r="AS112" s="31">
        <v>3952</v>
      </c>
      <c r="AT112" s="90">
        <v>3908</v>
      </c>
      <c r="AU112" s="70">
        <v>3793</v>
      </c>
      <c r="AV112" s="234">
        <v>3774</v>
      </c>
      <c r="AW112" s="234">
        <v>3763</v>
      </c>
      <c r="AX112" s="234">
        <v>3738</v>
      </c>
      <c r="AY112" s="234">
        <v>3730</v>
      </c>
      <c r="AZ112" s="234">
        <v>3778</v>
      </c>
      <c r="BA112" s="234">
        <v>3939</v>
      </c>
      <c r="BB112" s="234">
        <v>4001</v>
      </c>
      <c r="BC112" s="234">
        <v>4022</v>
      </c>
      <c r="BD112" s="234">
        <v>3995</v>
      </c>
      <c r="BE112" s="234">
        <v>3805</v>
      </c>
      <c r="BF112" s="31">
        <v>3748</v>
      </c>
      <c r="BG112" s="70">
        <v>3579</v>
      </c>
      <c r="BH112" s="234">
        <v>3360</v>
      </c>
      <c r="BI112" s="234">
        <v>3411</v>
      </c>
      <c r="BJ112" s="234">
        <v>3524</v>
      </c>
      <c r="BK112" s="234">
        <v>3581</v>
      </c>
      <c r="BL112" s="234">
        <v>3689</v>
      </c>
      <c r="BM112" s="234">
        <v>3733</v>
      </c>
      <c r="BN112" s="234">
        <v>3718</v>
      </c>
      <c r="BO112" s="234">
        <v>3774</v>
      </c>
      <c r="BP112" s="234">
        <v>3779</v>
      </c>
      <c r="BQ112" s="234">
        <v>3803</v>
      </c>
      <c r="BR112" s="439">
        <v>3807</v>
      </c>
      <c r="BS112" s="439">
        <v>3746</v>
      </c>
      <c r="BT112" s="439">
        <v>3708</v>
      </c>
      <c r="BU112" s="439">
        <v>3704</v>
      </c>
      <c r="BV112" s="439">
        <v>3631</v>
      </c>
      <c r="BW112" s="439">
        <v>3652</v>
      </c>
      <c r="BX112" s="439">
        <v>3698</v>
      </c>
      <c r="BY112" s="439">
        <v>3668</v>
      </c>
      <c r="BZ112" s="439">
        <v>3670</v>
      </c>
      <c r="CA112" s="439">
        <v>3722</v>
      </c>
      <c r="CB112" s="439">
        <v>3664</v>
      </c>
      <c r="CC112" s="439">
        <v>3628</v>
      </c>
      <c r="CD112" s="439">
        <f>'1.COBERTURA  DANE'!F112+'1.COBERTURA  DANE'!H112+'1.COBERTURA  DANE'!J112</f>
        <v>3638</v>
      </c>
      <c r="CE112" s="195">
        <f t="shared" si="11"/>
        <v>10</v>
      </c>
      <c r="CF112" s="162">
        <f t="shared" si="12"/>
        <v>0.27563395810363833</v>
      </c>
      <c r="CG112" s="195">
        <f t="shared" si="13"/>
        <v>-169</v>
      </c>
      <c r="CH112" s="162">
        <f t="shared" si="14"/>
        <v>-4.4391909640136591</v>
      </c>
      <c r="CX112" s="13">
        <v>576</v>
      </c>
      <c r="CY112" s="13">
        <v>1247</v>
      </c>
      <c r="DA112" s="260">
        <v>761</v>
      </c>
      <c r="DB112" s="13" t="s">
        <v>878</v>
      </c>
      <c r="DC112" s="13">
        <v>2618</v>
      </c>
      <c r="DD112" s="13">
        <v>2643</v>
      </c>
      <c r="DE112" s="13">
        <v>2601</v>
      </c>
      <c r="DF112" s="13">
        <v>2669</v>
      </c>
    </row>
    <row r="113" spans="1:110" ht="15" outlineLevel="2">
      <c r="A113" s="67">
        <v>282</v>
      </c>
      <c r="B113" s="21" t="s">
        <v>145</v>
      </c>
      <c r="C113" s="40" t="s">
        <v>80</v>
      </c>
      <c r="D113" s="40">
        <v>7180</v>
      </c>
      <c r="E113" s="40">
        <v>7145</v>
      </c>
      <c r="F113" s="40">
        <v>7234</v>
      </c>
      <c r="G113" s="40">
        <v>7337</v>
      </c>
      <c r="H113" s="40">
        <v>7304</v>
      </c>
      <c r="I113" s="1">
        <v>7214</v>
      </c>
      <c r="J113" s="261">
        <v>7323</v>
      </c>
      <c r="K113" s="234">
        <v>7269</v>
      </c>
      <c r="L113" s="31">
        <v>7140</v>
      </c>
      <c r="M113" s="31">
        <v>7296</v>
      </c>
      <c r="N113" s="31">
        <v>7395</v>
      </c>
      <c r="O113" s="31">
        <v>7440</v>
      </c>
      <c r="P113" s="31">
        <v>7602</v>
      </c>
      <c r="Q113" s="31">
        <v>7524</v>
      </c>
      <c r="R113" s="31">
        <v>7415</v>
      </c>
      <c r="S113" s="31">
        <v>7366</v>
      </c>
      <c r="T113" s="31">
        <v>7249</v>
      </c>
      <c r="U113" s="31">
        <v>7319</v>
      </c>
      <c r="V113" s="90">
        <v>7739</v>
      </c>
      <c r="W113" s="70">
        <v>7109</v>
      </c>
      <c r="X113" s="31">
        <v>7082</v>
      </c>
      <c r="Y113" s="31">
        <v>7303</v>
      </c>
      <c r="Z113" s="31">
        <v>7455</v>
      </c>
      <c r="AA113" s="31">
        <v>7703</v>
      </c>
      <c r="AB113" s="31">
        <v>7762</v>
      </c>
      <c r="AC113" s="31">
        <v>7757</v>
      </c>
      <c r="AD113" s="31">
        <v>7792</v>
      </c>
      <c r="AE113" s="31">
        <v>7750</v>
      </c>
      <c r="AF113" s="31">
        <v>7827</v>
      </c>
      <c r="AG113" s="31">
        <v>7904</v>
      </c>
      <c r="AH113" s="90">
        <v>7876</v>
      </c>
      <c r="AI113" s="70">
        <v>7630</v>
      </c>
      <c r="AJ113" s="31">
        <v>7552</v>
      </c>
      <c r="AK113" s="31">
        <v>7511</v>
      </c>
      <c r="AL113" s="31">
        <v>7584</v>
      </c>
      <c r="AM113" s="31">
        <v>7709</v>
      </c>
      <c r="AN113" s="31">
        <v>7723</v>
      </c>
      <c r="AO113" s="31">
        <v>7915</v>
      </c>
      <c r="AP113" s="31">
        <v>8100</v>
      </c>
      <c r="AQ113" s="31">
        <v>8172</v>
      </c>
      <c r="AR113" s="31">
        <v>8161</v>
      </c>
      <c r="AS113" s="31">
        <v>8026</v>
      </c>
      <c r="AT113" s="90">
        <v>7749</v>
      </c>
      <c r="AU113" s="70">
        <v>7494</v>
      </c>
      <c r="AV113" s="234">
        <v>7467</v>
      </c>
      <c r="AW113" s="234">
        <v>7573</v>
      </c>
      <c r="AX113" s="234">
        <v>7663</v>
      </c>
      <c r="AY113" s="234">
        <v>7669</v>
      </c>
      <c r="AZ113" s="234">
        <v>7868</v>
      </c>
      <c r="BA113" s="234">
        <v>8170</v>
      </c>
      <c r="BB113" s="234">
        <v>8292</v>
      </c>
      <c r="BC113" s="234">
        <v>8377</v>
      </c>
      <c r="BD113" s="234">
        <v>8351</v>
      </c>
      <c r="BE113" s="234">
        <v>7991</v>
      </c>
      <c r="BF113" s="31">
        <v>7922</v>
      </c>
      <c r="BG113" s="70">
        <v>7796</v>
      </c>
      <c r="BH113" s="234">
        <v>7618</v>
      </c>
      <c r="BI113" s="234">
        <v>7717</v>
      </c>
      <c r="BJ113" s="234">
        <v>7891</v>
      </c>
      <c r="BK113" s="234">
        <v>7990</v>
      </c>
      <c r="BL113" s="234">
        <v>8174</v>
      </c>
      <c r="BM113" s="234">
        <v>8233</v>
      </c>
      <c r="BN113" s="234">
        <v>8248</v>
      </c>
      <c r="BO113" s="234">
        <v>8328</v>
      </c>
      <c r="BP113" s="234">
        <v>8396</v>
      </c>
      <c r="BQ113" s="234">
        <v>8871</v>
      </c>
      <c r="BR113" s="439">
        <v>9520</v>
      </c>
      <c r="BS113" s="439">
        <v>9807</v>
      </c>
      <c r="BT113" s="439">
        <v>9566</v>
      </c>
      <c r="BU113" s="439">
        <v>9474</v>
      </c>
      <c r="BV113" s="439">
        <v>9376</v>
      </c>
      <c r="BW113" s="439">
        <v>9052</v>
      </c>
      <c r="BX113" s="439">
        <v>8945</v>
      </c>
      <c r="BY113" s="439">
        <v>8856</v>
      </c>
      <c r="BZ113" s="439">
        <v>8762</v>
      </c>
      <c r="CA113" s="439">
        <v>8806</v>
      </c>
      <c r="CB113" s="439">
        <v>8666</v>
      </c>
      <c r="CC113" s="439">
        <v>8420</v>
      </c>
      <c r="CD113" s="439">
        <f>'1.COBERTURA  DANE'!F113+'1.COBERTURA  DANE'!H113+'1.COBERTURA  DANE'!J113</f>
        <v>8404</v>
      </c>
      <c r="CE113" s="195">
        <f t="shared" si="11"/>
        <v>-16</v>
      </c>
      <c r="CF113" s="162">
        <f t="shared" si="12"/>
        <v>-0.19002375296912113</v>
      </c>
      <c r="CG113" s="195">
        <f t="shared" si="13"/>
        <v>-1116</v>
      </c>
      <c r="CH113" s="162">
        <f t="shared" si="14"/>
        <v>-11.722689075630251</v>
      </c>
      <c r="CX113" s="13">
        <v>642</v>
      </c>
      <c r="CY113" s="13">
        <v>2192</v>
      </c>
      <c r="DA113" s="260">
        <v>789</v>
      </c>
      <c r="DB113" s="13" t="s">
        <v>879</v>
      </c>
      <c r="DC113" s="13">
        <v>4033</v>
      </c>
      <c r="DD113" s="13">
        <v>4023</v>
      </c>
      <c r="DE113" s="13">
        <v>3983</v>
      </c>
      <c r="DF113" s="13">
        <v>3993</v>
      </c>
    </row>
    <row r="114" spans="1:110" ht="15" outlineLevel="2">
      <c r="A114" s="67">
        <v>353</v>
      </c>
      <c r="B114" s="21" t="s">
        <v>145</v>
      </c>
      <c r="C114" s="40" t="s">
        <v>115</v>
      </c>
      <c r="D114" s="40">
        <v>783</v>
      </c>
      <c r="E114" s="40">
        <v>780</v>
      </c>
      <c r="F114" s="40">
        <v>808</v>
      </c>
      <c r="G114" s="40">
        <v>815</v>
      </c>
      <c r="H114" s="40">
        <v>827</v>
      </c>
      <c r="I114" s="1">
        <v>834</v>
      </c>
      <c r="J114" s="261">
        <v>864</v>
      </c>
      <c r="K114" s="234">
        <v>850</v>
      </c>
      <c r="L114" s="31">
        <v>827</v>
      </c>
      <c r="M114" s="31">
        <v>841</v>
      </c>
      <c r="N114" s="31">
        <v>859</v>
      </c>
      <c r="O114" s="31">
        <v>845</v>
      </c>
      <c r="P114" s="31">
        <v>868</v>
      </c>
      <c r="Q114" s="31">
        <v>850</v>
      </c>
      <c r="R114" s="31">
        <v>810</v>
      </c>
      <c r="S114" s="31">
        <v>804</v>
      </c>
      <c r="T114" s="31">
        <v>829</v>
      </c>
      <c r="U114" s="31">
        <v>856</v>
      </c>
      <c r="V114" s="90">
        <v>930</v>
      </c>
      <c r="W114" s="70">
        <v>819</v>
      </c>
      <c r="X114" s="31">
        <v>774</v>
      </c>
      <c r="Y114" s="31">
        <v>803</v>
      </c>
      <c r="Z114" s="31">
        <v>806</v>
      </c>
      <c r="AA114" s="31">
        <v>856</v>
      </c>
      <c r="AB114" s="31">
        <v>863</v>
      </c>
      <c r="AC114" s="31">
        <v>823</v>
      </c>
      <c r="AD114" s="31">
        <v>849</v>
      </c>
      <c r="AE114" s="31">
        <v>856</v>
      </c>
      <c r="AF114" s="31">
        <v>878</v>
      </c>
      <c r="AG114" s="31">
        <v>882</v>
      </c>
      <c r="AH114" s="90">
        <v>899</v>
      </c>
      <c r="AI114" s="70">
        <v>871</v>
      </c>
      <c r="AJ114" s="31">
        <v>854</v>
      </c>
      <c r="AK114" s="31">
        <v>958</v>
      </c>
      <c r="AL114" s="31">
        <v>913</v>
      </c>
      <c r="AM114" s="31">
        <v>927</v>
      </c>
      <c r="AN114" s="31">
        <v>928</v>
      </c>
      <c r="AO114" s="31">
        <v>966</v>
      </c>
      <c r="AP114" s="31">
        <v>998</v>
      </c>
      <c r="AQ114" s="31">
        <v>1048</v>
      </c>
      <c r="AR114" s="31">
        <v>1063</v>
      </c>
      <c r="AS114" s="31">
        <v>989</v>
      </c>
      <c r="AT114" s="90">
        <v>933</v>
      </c>
      <c r="AU114" s="70">
        <v>866</v>
      </c>
      <c r="AV114" s="234">
        <v>860</v>
      </c>
      <c r="AW114" s="234">
        <v>854</v>
      </c>
      <c r="AX114" s="234">
        <v>843</v>
      </c>
      <c r="AY114" s="234">
        <v>838</v>
      </c>
      <c r="AZ114" s="234">
        <v>871</v>
      </c>
      <c r="BA114" s="234">
        <v>905</v>
      </c>
      <c r="BB114" s="234">
        <v>918</v>
      </c>
      <c r="BC114" s="234">
        <v>923</v>
      </c>
      <c r="BD114" s="234">
        <v>929</v>
      </c>
      <c r="BE114" s="234">
        <v>879</v>
      </c>
      <c r="BF114" s="31">
        <v>885</v>
      </c>
      <c r="BG114" s="70">
        <v>891</v>
      </c>
      <c r="BH114" s="234">
        <v>863</v>
      </c>
      <c r="BI114" s="234">
        <v>872</v>
      </c>
      <c r="BJ114" s="234">
        <v>931</v>
      </c>
      <c r="BK114" s="234">
        <v>956</v>
      </c>
      <c r="BL114" s="234">
        <v>1044</v>
      </c>
      <c r="BM114" s="234">
        <v>1046</v>
      </c>
      <c r="BN114" s="234">
        <v>1055</v>
      </c>
      <c r="BO114" s="234">
        <v>1075</v>
      </c>
      <c r="BP114" s="234">
        <v>1097</v>
      </c>
      <c r="BQ114" s="234">
        <v>1103</v>
      </c>
      <c r="BR114" s="439">
        <v>1125</v>
      </c>
      <c r="BS114" s="439">
        <v>1127</v>
      </c>
      <c r="BT114" s="439">
        <v>1119</v>
      </c>
      <c r="BU114" s="439">
        <v>1099</v>
      </c>
      <c r="BV114" s="439">
        <v>1057</v>
      </c>
      <c r="BW114" s="439">
        <v>1031</v>
      </c>
      <c r="BX114" s="439">
        <v>1035</v>
      </c>
      <c r="BY114" s="439">
        <v>1046</v>
      </c>
      <c r="BZ114" s="439">
        <v>1024</v>
      </c>
      <c r="CA114" s="439">
        <v>1110</v>
      </c>
      <c r="CB114" s="439">
        <v>1107</v>
      </c>
      <c r="CC114" s="439">
        <v>1115</v>
      </c>
      <c r="CD114" s="439">
        <f>'1.COBERTURA  DANE'!F114+'1.COBERTURA  DANE'!H114+'1.COBERTURA  DANE'!J114</f>
        <v>1122</v>
      </c>
      <c r="CE114" s="195">
        <f t="shared" si="11"/>
        <v>7</v>
      </c>
      <c r="CF114" s="162">
        <f t="shared" si="12"/>
        <v>0.62780269058295957</v>
      </c>
      <c r="CG114" s="195">
        <f t="shared" si="13"/>
        <v>-3</v>
      </c>
      <c r="CH114" s="162">
        <f t="shared" si="14"/>
        <v>-0.26666666666666666</v>
      </c>
      <c r="CX114" s="13">
        <v>679</v>
      </c>
      <c r="CY114" s="13">
        <v>6069</v>
      </c>
      <c r="DA114" s="260">
        <v>790</v>
      </c>
      <c r="DB114" s="13" t="s">
        <v>880</v>
      </c>
      <c r="DC114" s="13">
        <v>2360</v>
      </c>
      <c r="DD114" s="13">
        <v>2309</v>
      </c>
      <c r="DE114" s="13">
        <v>2223</v>
      </c>
      <c r="DF114" s="13">
        <v>2136</v>
      </c>
    </row>
    <row r="115" spans="1:110" ht="15" outlineLevel="2">
      <c r="A115" s="67">
        <v>364</v>
      </c>
      <c r="B115" s="21" t="s">
        <v>145</v>
      </c>
      <c r="C115" s="40" t="s">
        <v>18</v>
      </c>
      <c r="D115" s="40">
        <v>2651</v>
      </c>
      <c r="E115" s="40">
        <v>2637</v>
      </c>
      <c r="F115" s="40">
        <v>2688</v>
      </c>
      <c r="G115" s="40">
        <v>2730</v>
      </c>
      <c r="H115" s="40">
        <v>2759</v>
      </c>
      <c r="I115" s="1">
        <v>2690</v>
      </c>
      <c r="J115" s="261">
        <v>2701</v>
      </c>
      <c r="K115" s="234">
        <v>2663</v>
      </c>
      <c r="L115" s="31">
        <v>2645</v>
      </c>
      <c r="M115" s="31">
        <v>2708</v>
      </c>
      <c r="N115" s="31">
        <v>2713</v>
      </c>
      <c r="O115" s="31">
        <v>2725</v>
      </c>
      <c r="P115" s="31">
        <v>2750</v>
      </c>
      <c r="Q115" s="31">
        <v>2745</v>
      </c>
      <c r="R115" s="31">
        <v>2730</v>
      </c>
      <c r="S115" s="31">
        <v>2683</v>
      </c>
      <c r="T115" s="31">
        <v>2635</v>
      </c>
      <c r="U115" s="31">
        <v>2661</v>
      </c>
      <c r="V115" s="90">
        <v>2917</v>
      </c>
      <c r="W115" s="70">
        <v>2629</v>
      </c>
      <c r="X115" s="31">
        <v>2596</v>
      </c>
      <c r="Y115" s="31">
        <v>2700</v>
      </c>
      <c r="Z115" s="31">
        <v>2798</v>
      </c>
      <c r="AA115" s="31">
        <v>2931</v>
      </c>
      <c r="AB115" s="31">
        <v>3013</v>
      </c>
      <c r="AC115" s="31">
        <v>3034</v>
      </c>
      <c r="AD115" s="31">
        <v>3004</v>
      </c>
      <c r="AE115" s="31">
        <v>3072</v>
      </c>
      <c r="AF115" s="31">
        <v>3090</v>
      </c>
      <c r="AG115" s="31">
        <v>3098</v>
      </c>
      <c r="AH115" s="90">
        <v>3119</v>
      </c>
      <c r="AI115" s="70">
        <v>3034</v>
      </c>
      <c r="AJ115" s="31">
        <v>3021</v>
      </c>
      <c r="AK115" s="31">
        <v>2950</v>
      </c>
      <c r="AL115" s="31">
        <v>3014</v>
      </c>
      <c r="AM115" s="31">
        <v>3086</v>
      </c>
      <c r="AN115" s="31">
        <v>3193</v>
      </c>
      <c r="AO115" s="31">
        <v>3313</v>
      </c>
      <c r="AP115" s="31">
        <v>3316</v>
      </c>
      <c r="AQ115" s="31">
        <v>3318</v>
      </c>
      <c r="AR115" s="31">
        <v>3285</v>
      </c>
      <c r="AS115" s="31">
        <v>3311</v>
      </c>
      <c r="AT115" s="90">
        <v>3252</v>
      </c>
      <c r="AU115" s="70">
        <v>3171</v>
      </c>
      <c r="AV115" s="234">
        <v>3122</v>
      </c>
      <c r="AW115" s="234">
        <v>3155</v>
      </c>
      <c r="AX115" s="234">
        <v>3225</v>
      </c>
      <c r="AY115" s="234">
        <v>3245</v>
      </c>
      <c r="AZ115" s="234">
        <v>3205</v>
      </c>
      <c r="BA115" s="234">
        <v>3599</v>
      </c>
      <c r="BB115" s="234">
        <v>3542</v>
      </c>
      <c r="BC115" s="234">
        <v>3540</v>
      </c>
      <c r="BD115" s="234">
        <v>3533</v>
      </c>
      <c r="BE115" s="234">
        <v>3424</v>
      </c>
      <c r="BF115" s="31">
        <v>3398</v>
      </c>
      <c r="BG115" s="70">
        <v>3356</v>
      </c>
      <c r="BH115" s="234">
        <v>3218</v>
      </c>
      <c r="BI115" s="234">
        <v>3235</v>
      </c>
      <c r="BJ115" s="234">
        <v>3350</v>
      </c>
      <c r="BK115" s="234">
        <v>3377</v>
      </c>
      <c r="BL115" s="234">
        <v>3418</v>
      </c>
      <c r="BM115" s="234">
        <v>3500</v>
      </c>
      <c r="BN115" s="234">
        <v>3492</v>
      </c>
      <c r="BO115" s="234">
        <v>3514</v>
      </c>
      <c r="BP115" s="234">
        <v>3544</v>
      </c>
      <c r="BQ115" s="234">
        <v>3560</v>
      </c>
      <c r="BR115" s="439">
        <v>3623</v>
      </c>
      <c r="BS115" s="439">
        <v>3614</v>
      </c>
      <c r="BT115" s="439">
        <v>3523</v>
      </c>
      <c r="BU115" s="439">
        <v>3495</v>
      </c>
      <c r="BV115" s="439">
        <v>3448</v>
      </c>
      <c r="BW115" s="439">
        <v>3419</v>
      </c>
      <c r="BX115" s="439">
        <v>3503</v>
      </c>
      <c r="BY115" s="439">
        <v>3555</v>
      </c>
      <c r="BZ115" s="439">
        <v>3560</v>
      </c>
      <c r="CA115" s="439">
        <v>3665</v>
      </c>
      <c r="CB115" s="439">
        <v>3655</v>
      </c>
      <c r="CC115" s="439">
        <v>3619</v>
      </c>
      <c r="CD115" s="439">
        <f>'1.COBERTURA  DANE'!F115+'1.COBERTURA  DANE'!H115+'1.COBERTURA  DANE'!J115</f>
        <v>3680</v>
      </c>
      <c r="CE115" s="195">
        <f t="shared" si="11"/>
        <v>61</v>
      </c>
      <c r="CF115" s="162">
        <f t="shared" si="12"/>
        <v>1.6855484940591323</v>
      </c>
      <c r="CG115" s="195">
        <f t="shared" si="13"/>
        <v>57</v>
      </c>
      <c r="CH115" s="162">
        <f t="shared" si="14"/>
        <v>1.573281810654154</v>
      </c>
      <c r="CX115" s="13">
        <v>789</v>
      </c>
      <c r="CY115" s="13">
        <v>4055</v>
      </c>
      <c r="DA115" s="260">
        <v>792</v>
      </c>
      <c r="DB115" s="13" t="s">
        <v>113</v>
      </c>
      <c r="DC115" s="13">
        <v>1632</v>
      </c>
      <c r="DD115" s="13">
        <v>1618</v>
      </c>
      <c r="DE115" s="13">
        <v>1587</v>
      </c>
      <c r="DF115" s="13">
        <v>1486</v>
      </c>
    </row>
    <row r="116" spans="1:110" ht="15" outlineLevel="2">
      <c r="A116" s="67">
        <v>368</v>
      </c>
      <c r="B116" s="21" t="s">
        <v>145</v>
      </c>
      <c r="C116" s="40" t="s">
        <v>111</v>
      </c>
      <c r="D116" s="40">
        <v>4045</v>
      </c>
      <c r="E116" s="40">
        <v>4072</v>
      </c>
      <c r="F116" s="40">
        <v>4085</v>
      </c>
      <c r="G116" s="40">
        <v>4038</v>
      </c>
      <c r="H116" s="40">
        <v>4099</v>
      </c>
      <c r="I116" s="1">
        <v>4119</v>
      </c>
      <c r="J116" s="261">
        <v>4256</v>
      </c>
      <c r="K116" s="234">
        <v>4131</v>
      </c>
      <c r="L116" s="31">
        <v>4134</v>
      </c>
      <c r="M116" s="31">
        <v>4224</v>
      </c>
      <c r="N116" s="31">
        <v>4267</v>
      </c>
      <c r="O116" s="31">
        <v>4277</v>
      </c>
      <c r="P116" s="31">
        <v>4412</v>
      </c>
      <c r="Q116" s="31">
        <v>4295</v>
      </c>
      <c r="R116" s="31">
        <v>4194</v>
      </c>
      <c r="S116" s="31">
        <v>4200</v>
      </c>
      <c r="T116" s="31">
        <v>4161</v>
      </c>
      <c r="U116" s="31">
        <v>4192</v>
      </c>
      <c r="V116" s="90">
        <v>4496</v>
      </c>
      <c r="W116" s="70">
        <v>4035</v>
      </c>
      <c r="X116" s="31">
        <v>4051</v>
      </c>
      <c r="Y116" s="31">
        <v>4194</v>
      </c>
      <c r="Z116" s="31">
        <v>4266</v>
      </c>
      <c r="AA116" s="31">
        <v>4511</v>
      </c>
      <c r="AB116" s="31">
        <v>4474</v>
      </c>
      <c r="AC116" s="31">
        <v>4427</v>
      </c>
      <c r="AD116" s="31">
        <v>4475</v>
      </c>
      <c r="AE116" s="31">
        <v>4408</v>
      </c>
      <c r="AF116" s="31">
        <v>4356</v>
      </c>
      <c r="AG116" s="31">
        <v>4474</v>
      </c>
      <c r="AH116" s="90">
        <v>4474</v>
      </c>
      <c r="AI116" s="70">
        <v>4378</v>
      </c>
      <c r="AJ116" s="31">
        <v>4333</v>
      </c>
      <c r="AK116" s="31">
        <v>4133</v>
      </c>
      <c r="AL116" s="31">
        <v>4080</v>
      </c>
      <c r="AM116" s="31">
        <v>4101</v>
      </c>
      <c r="AN116" s="31">
        <v>4182</v>
      </c>
      <c r="AO116" s="31">
        <v>4271</v>
      </c>
      <c r="AP116" s="31">
        <v>4331</v>
      </c>
      <c r="AQ116" s="31">
        <v>4294</v>
      </c>
      <c r="AR116" s="31">
        <v>4274</v>
      </c>
      <c r="AS116" s="31">
        <v>4276</v>
      </c>
      <c r="AT116" s="90">
        <v>4169</v>
      </c>
      <c r="AU116" s="70">
        <v>4019</v>
      </c>
      <c r="AV116" s="234">
        <v>3968</v>
      </c>
      <c r="AW116" s="234">
        <v>4020</v>
      </c>
      <c r="AX116" s="234">
        <v>4048</v>
      </c>
      <c r="AY116" s="234">
        <v>4038</v>
      </c>
      <c r="AZ116" s="234">
        <v>4120</v>
      </c>
      <c r="BA116" s="234">
        <v>4178</v>
      </c>
      <c r="BB116" s="234">
        <v>4200</v>
      </c>
      <c r="BC116" s="234">
        <v>4296</v>
      </c>
      <c r="BD116" s="234">
        <v>4291</v>
      </c>
      <c r="BE116" s="234">
        <v>4172</v>
      </c>
      <c r="BF116" s="31">
        <v>4125</v>
      </c>
      <c r="BG116" s="70">
        <v>3948</v>
      </c>
      <c r="BH116" s="234">
        <v>3835</v>
      </c>
      <c r="BI116" s="234">
        <v>3832</v>
      </c>
      <c r="BJ116" s="234">
        <v>3927</v>
      </c>
      <c r="BK116" s="234">
        <v>3959</v>
      </c>
      <c r="BL116" s="234">
        <v>4164</v>
      </c>
      <c r="BM116" s="234">
        <v>4123</v>
      </c>
      <c r="BN116" s="234">
        <v>4143</v>
      </c>
      <c r="BO116" s="234">
        <v>4253</v>
      </c>
      <c r="BP116" s="234">
        <v>4298</v>
      </c>
      <c r="BQ116" s="234">
        <v>4290</v>
      </c>
      <c r="BR116" s="439">
        <v>4234</v>
      </c>
      <c r="BS116" s="439">
        <v>4159</v>
      </c>
      <c r="BT116" s="439">
        <v>4162</v>
      </c>
      <c r="BU116" s="439">
        <v>4215</v>
      </c>
      <c r="BV116" s="439">
        <v>4215</v>
      </c>
      <c r="BW116" s="439">
        <v>4165</v>
      </c>
      <c r="BX116" s="439">
        <v>4144</v>
      </c>
      <c r="BY116" s="439">
        <v>4110</v>
      </c>
      <c r="BZ116" s="439">
        <v>4294</v>
      </c>
      <c r="CA116" s="439">
        <v>4131</v>
      </c>
      <c r="CB116" s="439">
        <v>4149</v>
      </c>
      <c r="CC116" s="439">
        <v>4152</v>
      </c>
      <c r="CD116" s="439">
        <f>'1.COBERTURA  DANE'!F116+'1.COBERTURA  DANE'!H116+'1.COBERTURA  DANE'!J116</f>
        <v>4113</v>
      </c>
      <c r="CE116" s="195">
        <f t="shared" si="11"/>
        <v>-39</v>
      </c>
      <c r="CF116" s="162">
        <f t="shared" si="12"/>
        <v>-0.93930635838150289</v>
      </c>
      <c r="CG116" s="195">
        <f t="shared" si="13"/>
        <v>-121</v>
      </c>
      <c r="CH116" s="162">
        <f t="shared" si="14"/>
        <v>-2.8578176665092112</v>
      </c>
      <c r="CX116" s="13">
        <v>792</v>
      </c>
      <c r="CY116" s="13">
        <v>1701</v>
      </c>
      <c r="DA116" s="260">
        <v>809</v>
      </c>
      <c r="DB116" s="13" t="s">
        <v>881</v>
      </c>
      <c r="DC116" s="13">
        <v>3839</v>
      </c>
      <c r="DD116" s="13">
        <v>3845</v>
      </c>
      <c r="DE116" s="13">
        <v>3754</v>
      </c>
      <c r="DF116" s="13">
        <v>3685</v>
      </c>
    </row>
    <row r="117" spans="1:110" ht="15" outlineLevel="2">
      <c r="A117" s="67">
        <v>390</v>
      </c>
      <c r="B117" s="21" t="s">
        <v>145</v>
      </c>
      <c r="C117" s="40" t="s">
        <v>19</v>
      </c>
      <c r="D117" s="40">
        <v>2761</v>
      </c>
      <c r="E117" s="40">
        <v>2731</v>
      </c>
      <c r="F117" s="40">
        <v>2814</v>
      </c>
      <c r="G117" s="40">
        <v>2863</v>
      </c>
      <c r="H117" s="40">
        <v>2862</v>
      </c>
      <c r="I117" s="1">
        <v>2794</v>
      </c>
      <c r="J117" s="261">
        <v>2910</v>
      </c>
      <c r="K117" s="234">
        <v>2832</v>
      </c>
      <c r="L117" s="31">
        <v>2791</v>
      </c>
      <c r="M117" s="31">
        <v>2891</v>
      </c>
      <c r="N117" s="31">
        <v>2813</v>
      </c>
      <c r="O117" s="31">
        <v>2918</v>
      </c>
      <c r="P117" s="31">
        <v>3036</v>
      </c>
      <c r="Q117" s="31">
        <v>3048</v>
      </c>
      <c r="R117" s="31">
        <v>2986</v>
      </c>
      <c r="S117" s="31">
        <v>2967</v>
      </c>
      <c r="T117" s="31">
        <v>2931</v>
      </c>
      <c r="U117" s="31">
        <v>2956</v>
      </c>
      <c r="V117" s="90">
        <v>3041</v>
      </c>
      <c r="W117" s="70">
        <v>2831</v>
      </c>
      <c r="X117" s="31">
        <v>2821</v>
      </c>
      <c r="Y117" s="31">
        <v>2910</v>
      </c>
      <c r="Z117" s="31">
        <v>2961</v>
      </c>
      <c r="AA117" s="31">
        <v>2989</v>
      </c>
      <c r="AB117" s="31">
        <v>3049</v>
      </c>
      <c r="AC117" s="31">
        <v>3194</v>
      </c>
      <c r="AD117" s="31">
        <v>3133</v>
      </c>
      <c r="AE117" s="31">
        <v>3057</v>
      </c>
      <c r="AF117" s="31">
        <v>3065</v>
      </c>
      <c r="AG117" s="31">
        <v>3083</v>
      </c>
      <c r="AH117" s="90">
        <v>3064</v>
      </c>
      <c r="AI117" s="70">
        <v>3000</v>
      </c>
      <c r="AJ117" s="31">
        <v>3031</v>
      </c>
      <c r="AK117" s="31">
        <v>2670</v>
      </c>
      <c r="AL117" s="31">
        <v>2713</v>
      </c>
      <c r="AM117" s="31">
        <v>2750</v>
      </c>
      <c r="AN117" s="31">
        <v>2850</v>
      </c>
      <c r="AO117" s="31">
        <v>2807</v>
      </c>
      <c r="AP117" s="31">
        <v>2874</v>
      </c>
      <c r="AQ117" s="31">
        <v>2825</v>
      </c>
      <c r="AR117" s="31">
        <v>2882</v>
      </c>
      <c r="AS117" s="31">
        <v>2924</v>
      </c>
      <c r="AT117" s="90">
        <v>2795</v>
      </c>
      <c r="AU117" s="70">
        <v>2740</v>
      </c>
      <c r="AV117" s="234">
        <v>2752</v>
      </c>
      <c r="AW117" s="234">
        <v>2808</v>
      </c>
      <c r="AX117" s="234">
        <v>2750</v>
      </c>
      <c r="AY117" s="234">
        <v>2726</v>
      </c>
      <c r="AZ117" s="234">
        <v>2748</v>
      </c>
      <c r="BA117" s="234">
        <v>2878</v>
      </c>
      <c r="BB117" s="234">
        <v>2987</v>
      </c>
      <c r="BC117" s="234">
        <v>3032</v>
      </c>
      <c r="BD117" s="234">
        <v>3035</v>
      </c>
      <c r="BE117" s="234">
        <v>2993</v>
      </c>
      <c r="BF117" s="31">
        <v>3030</v>
      </c>
      <c r="BG117" s="70">
        <v>3003</v>
      </c>
      <c r="BH117" s="234">
        <v>2959</v>
      </c>
      <c r="BI117" s="234">
        <v>3033</v>
      </c>
      <c r="BJ117" s="234">
        <v>3061</v>
      </c>
      <c r="BK117" s="234">
        <v>3074</v>
      </c>
      <c r="BL117" s="234">
        <v>3193</v>
      </c>
      <c r="BM117" s="234">
        <v>3269</v>
      </c>
      <c r="BN117" s="234">
        <v>3226</v>
      </c>
      <c r="BO117" s="234">
        <v>3287</v>
      </c>
      <c r="BP117" s="234">
        <v>3356</v>
      </c>
      <c r="BQ117" s="234">
        <v>3382</v>
      </c>
      <c r="BR117" s="439">
        <v>3417</v>
      </c>
      <c r="BS117" s="439">
        <v>3320</v>
      </c>
      <c r="BT117" s="439">
        <v>3342</v>
      </c>
      <c r="BU117" s="439">
        <v>3379</v>
      </c>
      <c r="BV117" s="439">
        <v>3317</v>
      </c>
      <c r="BW117" s="439">
        <v>3251</v>
      </c>
      <c r="BX117" s="439">
        <v>3392</v>
      </c>
      <c r="BY117" s="439">
        <v>3413</v>
      </c>
      <c r="BZ117" s="439">
        <v>3456</v>
      </c>
      <c r="CA117" s="439">
        <v>3498</v>
      </c>
      <c r="CB117" s="439">
        <v>3447</v>
      </c>
      <c r="CC117" s="439">
        <v>3419</v>
      </c>
      <c r="CD117" s="439">
        <f>'1.COBERTURA  DANE'!F117+'1.COBERTURA  DANE'!H117+'1.COBERTURA  DANE'!J117</f>
        <v>3449</v>
      </c>
      <c r="CE117" s="195">
        <f t="shared" si="11"/>
        <v>30</v>
      </c>
      <c r="CF117" s="162">
        <f t="shared" si="12"/>
        <v>0.87744954665106756</v>
      </c>
      <c r="CG117" s="195">
        <f t="shared" si="13"/>
        <v>32</v>
      </c>
      <c r="CH117" s="162">
        <f t="shared" si="14"/>
        <v>0.93649400058530874</v>
      </c>
      <c r="CX117" s="13">
        <v>809</v>
      </c>
      <c r="CY117" s="13">
        <v>4026</v>
      </c>
      <c r="DA117" s="260">
        <v>819</v>
      </c>
      <c r="DB117" s="13" t="s">
        <v>59</v>
      </c>
      <c r="DC117" s="13">
        <v>696</v>
      </c>
      <c r="DD117" s="13">
        <v>655</v>
      </c>
      <c r="DE117" s="13">
        <v>623</v>
      </c>
      <c r="DF117" s="13">
        <v>607</v>
      </c>
    </row>
    <row r="118" spans="1:110" ht="15" outlineLevel="2">
      <c r="A118" s="67">
        <v>467</v>
      </c>
      <c r="B118" s="21" t="s">
        <v>145</v>
      </c>
      <c r="C118" s="40" t="s">
        <v>86</v>
      </c>
      <c r="D118" s="40">
        <v>947</v>
      </c>
      <c r="E118" s="40">
        <v>918</v>
      </c>
      <c r="F118" s="40">
        <v>942</v>
      </c>
      <c r="G118" s="40">
        <v>975</v>
      </c>
      <c r="H118" s="40">
        <v>957</v>
      </c>
      <c r="I118" s="1">
        <v>956</v>
      </c>
      <c r="J118" s="261">
        <v>983</v>
      </c>
      <c r="K118" s="234">
        <v>936</v>
      </c>
      <c r="L118" s="31">
        <v>885</v>
      </c>
      <c r="M118" s="31">
        <v>921</v>
      </c>
      <c r="N118" s="31">
        <v>949</v>
      </c>
      <c r="O118" s="31">
        <v>966</v>
      </c>
      <c r="P118" s="31">
        <v>960</v>
      </c>
      <c r="Q118" s="31">
        <v>945</v>
      </c>
      <c r="R118" s="31">
        <v>938</v>
      </c>
      <c r="S118" s="31">
        <v>942</v>
      </c>
      <c r="T118" s="31">
        <v>923</v>
      </c>
      <c r="U118" s="31">
        <v>950</v>
      </c>
      <c r="V118" s="90">
        <v>1013</v>
      </c>
      <c r="W118" s="70">
        <v>907</v>
      </c>
      <c r="X118" s="31">
        <v>931</v>
      </c>
      <c r="Y118" s="31">
        <v>1015</v>
      </c>
      <c r="Z118" s="31">
        <v>1033</v>
      </c>
      <c r="AA118" s="31">
        <v>1049</v>
      </c>
      <c r="AB118" s="31">
        <v>1055</v>
      </c>
      <c r="AC118" s="31">
        <v>1029</v>
      </c>
      <c r="AD118" s="31">
        <v>1011</v>
      </c>
      <c r="AE118" s="31">
        <v>1011</v>
      </c>
      <c r="AF118" s="31">
        <v>1027</v>
      </c>
      <c r="AG118" s="31">
        <v>1034</v>
      </c>
      <c r="AH118" s="90">
        <v>1019</v>
      </c>
      <c r="AI118" s="70">
        <v>926</v>
      </c>
      <c r="AJ118" s="31">
        <v>973</v>
      </c>
      <c r="AK118" s="31">
        <v>1056</v>
      </c>
      <c r="AL118" s="31">
        <v>1041</v>
      </c>
      <c r="AM118" s="31">
        <v>1039</v>
      </c>
      <c r="AN118" s="31">
        <v>1037</v>
      </c>
      <c r="AO118" s="31">
        <v>1041</v>
      </c>
      <c r="AP118" s="31">
        <v>1043</v>
      </c>
      <c r="AQ118" s="31">
        <v>1050</v>
      </c>
      <c r="AR118" s="31">
        <v>1094</v>
      </c>
      <c r="AS118" s="31">
        <v>1067</v>
      </c>
      <c r="AT118" s="90">
        <v>1038</v>
      </c>
      <c r="AU118" s="70">
        <v>996</v>
      </c>
      <c r="AV118" s="234">
        <v>992</v>
      </c>
      <c r="AW118" s="234">
        <v>1009</v>
      </c>
      <c r="AX118" s="234">
        <v>1021</v>
      </c>
      <c r="AY118" s="234">
        <v>998</v>
      </c>
      <c r="AZ118" s="234">
        <v>999</v>
      </c>
      <c r="BA118" s="234">
        <v>1026</v>
      </c>
      <c r="BB118" s="234">
        <v>1043</v>
      </c>
      <c r="BC118" s="234">
        <v>1074</v>
      </c>
      <c r="BD118" s="234">
        <v>1050</v>
      </c>
      <c r="BE118" s="234">
        <v>1016</v>
      </c>
      <c r="BF118" s="31">
        <v>1053</v>
      </c>
      <c r="BG118" s="70">
        <v>1130</v>
      </c>
      <c r="BH118" s="234">
        <v>1060</v>
      </c>
      <c r="BI118" s="234">
        <v>1073</v>
      </c>
      <c r="BJ118" s="234">
        <v>1062</v>
      </c>
      <c r="BK118" s="234">
        <v>1088</v>
      </c>
      <c r="BL118" s="234">
        <v>1110</v>
      </c>
      <c r="BM118" s="234">
        <v>1137</v>
      </c>
      <c r="BN118" s="234">
        <v>1115</v>
      </c>
      <c r="BO118" s="234">
        <v>1114</v>
      </c>
      <c r="BP118" s="234">
        <v>1108</v>
      </c>
      <c r="BQ118" s="234">
        <v>1077</v>
      </c>
      <c r="BR118" s="439">
        <v>1066</v>
      </c>
      <c r="BS118" s="439">
        <v>1046</v>
      </c>
      <c r="BT118" s="439">
        <v>1066</v>
      </c>
      <c r="BU118" s="439">
        <v>1055</v>
      </c>
      <c r="BV118" s="439">
        <v>1013</v>
      </c>
      <c r="BW118" s="439">
        <v>1029</v>
      </c>
      <c r="BX118" s="439">
        <v>1009</v>
      </c>
      <c r="BY118" s="439">
        <v>1004</v>
      </c>
      <c r="BZ118" s="439">
        <v>984</v>
      </c>
      <c r="CA118" s="439">
        <v>985</v>
      </c>
      <c r="CB118" s="439">
        <v>952</v>
      </c>
      <c r="CC118" s="439">
        <v>934</v>
      </c>
      <c r="CD118" s="439">
        <f>'1.COBERTURA  DANE'!F118+'1.COBERTURA  DANE'!H118+'1.COBERTURA  DANE'!J118</f>
        <v>929</v>
      </c>
      <c r="CE118" s="195">
        <f t="shared" si="11"/>
        <v>-5</v>
      </c>
      <c r="CF118" s="162">
        <f t="shared" si="12"/>
        <v>-0.53533190578158452</v>
      </c>
      <c r="CG118" s="195">
        <f t="shared" si="13"/>
        <v>-137</v>
      </c>
      <c r="CH118" s="162">
        <f t="shared" si="14"/>
        <v>-12.851782363977485</v>
      </c>
      <c r="CX118" s="13">
        <v>847</v>
      </c>
      <c r="CY118" s="13">
        <v>3494</v>
      </c>
      <c r="DA118" s="260">
        <v>837</v>
      </c>
      <c r="DB118" s="13" t="s">
        <v>28</v>
      </c>
      <c r="DC118" s="13">
        <v>32880</v>
      </c>
      <c r="DD118" s="13">
        <v>32479</v>
      </c>
      <c r="DE118" s="13">
        <v>32056</v>
      </c>
      <c r="DF118" s="13">
        <v>32001</v>
      </c>
    </row>
    <row r="119" spans="1:110" ht="15" outlineLevel="2">
      <c r="A119" s="67">
        <v>576</v>
      </c>
      <c r="B119" s="21" t="s">
        <v>145</v>
      </c>
      <c r="C119" s="40" t="s">
        <v>90</v>
      </c>
      <c r="D119" s="40">
        <v>1219</v>
      </c>
      <c r="E119" s="40">
        <v>1200</v>
      </c>
      <c r="F119" s="40">
        <v>1218</v>
      </c>
      <c r="G119" s="40">
        <v>1248</v>
      </c>
      <c r="H119" s="40">
        <v>1234</v>
      </c>
      <c r="I119" s="1">
        <v>1232</v>
      </c>
      <c r="J119" s="261">
        <v>1247</v>
      </c>
      <c r="K119" s="234">
        <v>1236</v>
      </c>
      <c r="L119" s="31">
        <v>1166</v>
      </c>
      <c r="M119" s="31">
        <v>1175</v>
      </c>
      <c r="N119" s="31">
        <v>1199</v>
      </c>
      <c r="O119" s="31">
        <v>1181</v>
      </c>
      <c r="P119" s="31">
        <v>1214</v>
      </c>
      <c r="Q119" s="31">
        <v>1207</v>
      </c>
      <c r="R119" s="31">
        <v>1204</v>
      </c>
      <c r="S119" s="31">
        <v>1180</v>
      </c>
      <c r="T119" s="31">
        <v>1187</v>
      </c>
      <c r="U119" s="31">
        <v>1181</v>
      </c>
      <c r="V119" s="90">
        <v>1269</v>
      </c>
      <c r="W119" s="70">
        <v>1135</v>
      </c>
      <c r="X119" s="31">
        <v>1110</v>
      </c>
      <c r="Y119" s="31">
        <v>1196</v>
      </c>
      <c r="Z119" s="31">
        <v>1182</v>
      </c>
      <c r="AA119" s="31">
        <v>1217</v>
      </c>
      <c r="AB119" s="31">
        <v>1225</v>
      </c>
      <c r="AC119" s="31">
        <v>1218</v>
      </c>
      <c r="AD119" s="31">
        <v>1245</v>
      </c>
      <c r="AE119" s="31">
        <v>1187</v>
      </c>
      <c r="AF119" s="31">
        <v>1203</v>
      </c>
      <c r="AG119" s="31">
        <v>1232</v>
      </c>
      <c r="AH119" s="90">
        <v>1234</v>
      </c>
      <c r="AI119" s="70">
        <v>1208</v>
      </c>
      <c r="AJ119" s="31">
        <v>1232</v>
      </c>
      <c r="AK119" s="31">
        <v>1251</v>
      </c>
      <c r="AL119" s="31">
        <v>1246</v>
      </c>
      <c r="AM119" s="31">
        <v>1265</v>
      </c>
      <c r="AN119" s="31">
        <v>1295</v>
      </c>
      <c r="AO119" s="31">
        <v>1326</v>
      </c>
      <c r="AP119" s="31">
        <v>1351</v>
      </c>
      <c r="AQ119" s="31">
        <v>1347</v>
      </c>
      <c r="AR119" s="31">
        <v>1353</v>
      </c>
      <c r="AS119" s="31">
        <v>1298</v>
      </c>
      <c r="AT119" s="90">
        <v>1267</v>
      </c>
      <c r="AU119" s="70">
        <v>1205</v>
      </c>
      <c r="AV119" s="234">
        <v>1193</v>
      </c>
      <c r="AW119" s="234">
        <v>1215</v>
      </c>
      <c r="AX119" s="234">
        <v>1230</v>
      </c>
      <c r="AY119" s="234">
        <v>1232</v>
      </c>
      <c r="AZ119" s="234">
        <v>1247</v>
      </c>
      <c r="BA119" s="234">
        <v>1276</v>
      </c>
      <c r="BB119" s="234">
        <v>1277</v>
      </c>
      <c r="BC119" s="234">
        <v>1324</v>
      </c>
      <c r="BD119" s="234">
        <v>1341</v>
      </c>
      <c r="BE119" s="234">
        <v>1304</v>
      </c>
      <c r="BF119" s="31">
        <v>1300</v>
      </c>
      <c r="BG119" s="70">
        <v>1239</v>
      </c>
      <c r="BH119" s="234">
        <v>1232</v>
      </c>
      <c r="BI119" s="234">
        <v>1237</v>
      </c>
      <c r="BJ119" s="234">
        <v>1244</v>
      </c>
      <c r="BK119" s="234">
        <v>1260</v>
      </c>
      <c r="BL119" s="234">
        <v>1284</v>
      </c>
      <c r="BM119" s="234">
        <v>1256</v>
      </c>
      <c r="BN119" s="234">
        <v>1265</v>
      </c>
      <c r="BO119" s="234">
        <v>1292</v>
      </c>
      <c r="BP119" s="234">
        <v>1302</v>
      </c>
      <c r="BQ119" s="234">
        <v>1324</v>
      </c>
      <c r="BR119" s="439">
        <v>1346</v>
      </c>
      <c r="BS119" s="439">
        <v>1305</v>
      </c>
      <c r="BT119" s="439">
        <v>1305</v>
      </c>
      <c r="BU119" s="439">
        <v>1318</v>
      </c>
      <c r="BV119" s="439">
        <v>1326</v>
      </c>
      <c r="BW119" s="439">
        <v>1306</v>
      </c>
      <c r="BX119" s="439">
        <v>1314</v>
      </c>
      <c r="BY119" s="439">
        <v>1318</v>
      </c>
      <c r="BZ119" s="439">
        <v>1346</v>
      </c>
      <c r="CA119" s="439">
        <v>1296</v>
      </c>
      <c r="CB119" s="439">
        <v>1293</v>
      </c>
      <c r="CC119" s="439">
        <v>1283</v>
      </c>
      <c r="CD119" s="439">
        <f>'1.COBERTURA  DANE'!F119+'1.COBERTURA  DANE'!H119+'1.COBERTURA  DANE'!J119</f>
        <v>1305</v>
      </c>
      <c r="CE119" s="195">
        <f t="shared" si="11"/>
        <v>22</v>
      </c>
      <c r="CF119" s="162">
        <f t="shared" si="12"/>
        <v>1.7147310989867499</v>
      </c>
      <c r="CG119" s="195">
        <f t="shared" si="13"/>
        <v>-41</v>
      </c>
      <c r="CH119" s="162">
        <f t="shared" si="14"/>
        <v>-3.0460624071322435</v>
      </c>
      <c r="CX119" s="13">
        <v>856</v>
      </c>
      <c r="CY119" s="13">
        <v>1542</v>
      </c>
      <c r="DA119" s="260">
        <v>842</v>
      </c>
      <c r="DB119" s="13" t="s">
        <v>101</v>
      </c>
      <c r="DC119" s="13">
        <v>450</v>
      </c>
      <c r="DD119" s="13">
        <v>437</v>
      </c>
      <c r="DE119" s="13">
        <v>439</v>
      </c>
      <c r="DF119" s="13">
        <v>475</v>
      </c>
    </row>
    <row r="120" spans="1:110" ht="15" outlineLevel="2">
      <c r="A120" s="67">
        <v>642</v>
      </c>
      <c r="B120" s="21" t="s">
        <v>145</v>
      </c>
      <c r="C120" s="40" t="s">
        <v>24</v>
      </c>
      <c r="D120" s="40">
        <v>2140</v>
      </c>
      <c r="E120" s="40">
        <v>2106</v>
      </c>
      <c r="F120" s="40">
        <v>2153</v>
      </c>
      <c r="G120" s="40">
        <v>2180</v>
      </c>
      <c r="H120" s="40">
        <v>2203</v>
      </c>
      <c r="I120" s="1">
        <v>2147</v>
      </c>
      <c r="J120" s="261">
        <v>2192</v>
      </c>
      <c r="K120" s="234">
        <v>2145</v>
      </c>
      <c r="L120" s="31">
        <v>2061</v>
      </c>
      <c r="M120" s="31">
        <v>2133</v>
      </c>
      <c r="N120" s="31">
        <v>2122</v>
      </c>
      <c r="O120" s="31">
        <v>2181</v>
      </c>
      <c r="P120" s="31">
        <v>2196</v>
      </c>
      <c r="Q120" s="31">
        <v>2155</v>
      </c>
      <c r="R120" s="31">
        <v>2123</v>
      </c>
      <c r="S120" s="31">
        <v>2116</v>
      </c>
      <c r="T120" s="31">
        <v>2101</v>
      </c>
      <c r="U120" s="31">
        <v>2111</v>
      </c>
      <c r="V120" s="90">
        <v>2243</v>
      </c>
      <c r="W120" s="70">
        <v>2039</v>
      </c>
      <c r="X120" s="31">
        <v>2007</v>
      </c>
      <c r="Y120" s="31">
        <v>2184</v>
      </c>
      <c r="Z120" s="31">
        <v>2161</v>
      </c>
      <c r="AA120" s="31">
        <v>2177</v>
      </c>
      <c r="AB120" s="31">
        <v>2206</v>
      </c>
      <c r="AC120" s="31">
        <v>2174</v>
      </c>
      <c r="AD120" s="31">
        <v>2231</v>
      </c>
      <c r="AE120" s="31">
        <v>2177</v>
      </c>
      <c r="AF120" s="31">
        <v>2164</v>
      </c>
      <c r="AG120" s="31">
        <v>2205</v>
      </c>
      <c r="AH120" s="90">
        <v>2260</v>
      </c>
      <c r="AI120" s="70">
        <v>2164</v>
      </c>
      <c r="AJ120" s="31">
        <v>2208</v>
      </c>
      <c r="AK120" s="31">
        <v>2109</v>
      </c>
      <c r="AL120" s="31">
        <v>2105</v>
      </c>
      <c r="AM120" s="31">
        <v>2094</v>
      </c>
      <c r="AN120" s="31">
        <v>2136</v>
      </c>
      <c r="AO120" s="31">
        <v>2104</v>
      </c>
      <c r="AP120" s="31">
        <v>2130</v>
      </c>
      <c r="AQ120" s="31">
        <v>2140</v>
      </c>
      <c r="AR120" s="31">
        <v>2214</v>
      </c>
      <c r="AS120" s="31">
        <v>2193</v>
      </c>
      <c r="AT120" s="90">
        <v>2167</v>
      </c>
      <c r="AU120" s="70">
        <v>2083</v>
      </c>
      <c r="AV120" s="234">
        <v>2046</v>
      </c>
      <c r="AW120" s="234">
        <v>2085</v>
      </c>
      <c r="AX120" s="234">
        <v>2089</v>
      </c>
      <c r="AY120" s="234">
        <v>2078</v>
      </c>
      <c r="AZ120" s="234">
        <v>2111</v>
      </c>
      <c r="BA120" s="234">
        <v>2205</v>
      </c>
      <c r="BB120" s="234">
        <v>2207</v>
      </c>
      <c r="BC120" s="234">
        <v>2235</v>
      </c>
      <c r="BD120" s="234">
        <v>2308</v>
      </c>
      <c r="BE120" s="234">
        <v>2250</v>
      </c>
      <c r="BF120" s="31">
        <v>2272</v>
      </c>
      <c r="BG120" s="70">
        <v>2236</v>
      </c>
      <c r="BH120" s="234">
        <v>2199</v>
      </c>
      <c r="BI120" s="234">
        <v>2245</v>
      </c>
      <c r="BJ120" s="234">
        <v>2297</v>
      </c>
      <c r="BK120" s="234">
        <v>2338</v>
      </c>
      <c r="BL120" s="234">
        <v>2478</v>
      </c>
      <c r="BM120" s="234">
        <v>2524</v>
      </c>
      <c r="BN120" s="234">
        <v>2507</v>
      </c>
      <c r="BO120" s="234">
        <v>2481</v>
      </c>
      <c r="BP120" s="234">
        <v>2462</v>
      </c>
      <c r="BQ120" s="234">
        <v>2428</v>
      </c>
      <c r="BR120" s="439">
        <v>2413</v>
      </c>
      <c r="BS120" s="439">
        <v>2310</v>
      </c>
      <c r="BT120" s="439">
        <v>2328</v>
      </c>
      <c r="BU120" s="439">
        <v>2359</v>
      </c>
      <c r="BV120" s="439">
        <v>2282</v>
      </c>
      <c r="BW120" s="439">
        <v>2295</v>
      </c>
      <c r="BX120" s="439">
        <v>2328</v>
      </c>
      <c r="BY120" s="439">
        <v>2302</v>
      </c>
      <c r="BZ120" s="439">
        <v>2403</v>
      </c>
      <c r="CA120" s="439">
        <v>2233</v>
      </c>
      <c r="CB120" s="439">
        <v>2224</v>
      </c>
      <c r="CC120" s="439">
        <v>2250</v>
      </c>
      <c r="CD120" s="439">
        <f>'1.COBERTURA  DANE'!F120+'1.COBERTURA  DANE'!H120+'1.COBERTURA  DANE'!J120</f>
        <v>2273</v>
      </c>
      <c r="CE120" s="195">
        <f t="shared" si="11"/>
        <v>23</v>
      </c>
      <c r="CF120" s="162">
        <f t="shared" si="12"/>
        <v>1.0222222222222224</v>
      </c>
      <c r="CG120" s="195">
        <f t="shared" si="13"/>
        <v>-140</v>
      </c>
      <c r="CH120" s="162">
        <f t="shared" si="14"/>
        <v>-5.8019063406547868</v>
      </c>
      <c r="CX120" s="13">
        <v>861</v>
      </c>
      <c r="CY120" s="13">
        <v>4000</v>
      </c>
      <c r="DA120" s="260">
        <v>847</v>
      </c>
      <c r="DB120" s="13" t="s">
        <v>102</v>
      </c>
      <c r="DC120" s="13">
        <v>3535</v>
      </c>
      <c r="DD120" s="13">
        <v>3536</v>
      </c>
      <c r="DE120" s="13">
        <v>3413</v>
      </c>
      <c r="DF120" s="13">
        <v>3392</v>
      </c>
    </row>
    <row r="121" spans="1:110" ht="15" outlineLevel="2">
      <c r="A121" s="67">
        <v>679</v>
      </c>
      <c r="B121" s="21" t="s">
        <v>145</v>
      </c>
      <c r="C121" s="40" t="s">
        <v>25</v>
      </c>
      <c r="D121" s="40">
        <v>5932</v>
      </c>
      <c r="E121" s="40">
        <v>5943</v>
      </c>
      <c r="F121" s="40">
        <v>6004</v>
      </c>
      <c r="G121" s="40">
        <v>6036</v>
      </c>
      <c r="H121" s="40">
        <v>6011</v>
      </c>
      <c r="I121" s="1">
        <v>5955</v>
      </c>
      <c r="J121" s="261">
        <v>6069</v>
      </c>
      <c r="K121" s="234">
        <v>5901</v>
      </c>
      <c r="L121" s="31">
        <v>5848</v>
      </c>
      <c r="M121" s="31">
        <v>5910</v>
      </c>
      <c r="N121" s="31">
        <v>5991</v>
      </c>
      <c r="O121" s="31">
        <v>5965</v>
      </c>
      <c r="P121" s="31">
        <v>6042</v>
      </c>
      <c r="Q121" s="31">
        <v>5979</v>
      </c>
      <c r="R121" s="31">
        <v>5910</v>
      </c>
      <c r="S121" s="31">
        <v>5893</v>
      </c>
      <c r="T121" s="31">
        <v>5921</v>
      </c>
      <c r="U121" s="31">
        <v>5977</v>
      </c>
      <c r="V121" s="90">
        <v>6133</v>
      </c>
      <c r="W121" s="70">
        <v>5749</v>
      </c>
      <c r="X121" s="31">
        <v>5789</v>
      </c>
      <c r="Y121" s="31">
        <v>5984</v>
      </c>
      <c r="Z121" s="31">
        <v>6039</v>
      </c>
      <c r="AA121" s="31">
        <v>6126</v>
      </c>
      <c r="AB121" s="31">
        <v>6149</v>
      </c>
      <c r="AC121" s="31">
        <v>6176</v>
      </c>
      <c r="AD121" s="31">
        <v>6179</v>
      </c>
      <c r="AE121" s="31">
        <v>6146</v>
      </c>
      <c r="AF121" s="31">
        <v>6229</v>
      </c>
      <c r="AG121" s="31">
        <v>6284</v>
      </c>
      <c r="AH121" s="90">
        <v>6246</v>
      </c>
      <c r="AI121" s="70">
        <v>6100</v>
      </c>
      <c r="AJ121" s="31">
        <v>6147</v>
      </c>
      <c r="AK121" s="31">
        <v>6128</v>
      </c>
      <c r="AL121" s="31">
        <v>6191</v>
      </c>
      <c r="AM121" s="31">
        <v>6256</v>
      </c>
      <c r="AN121" s="31">
        <v>6392</v>
      </c>
      <c r="AO121" s="31">
        <v>6571</v>
      </c>
      <c r="AP121" s="31">
        <v>6601</v>
      </c>
      <c r="AQ121" s="31">
        <v>6661</v>
      </c>
      <c r="AR121" s="31">
        <v>6664</v>
      </c>
      <c r="AS121" s="31">
        <v>6600</v>
      </c>
      <c r="AT121" s="90">
        <v>6482</v>
      </c>
      <c r="AU121" s="70">
        <v>6324</v>
      </c>
      <c r="AV121" s="234">
        <v>6241</v>
      </c>
      <c r="AW121" s="234">
        <v>6319</v>
      </c>
      <c r="AX121" s="234">
        <v>6388</v>
      </c>
      <c r="AY121" s="234">
        <v>6392</v>
      </c>
      <c r="AZ121" s="234">
        <v>6478</v>
      </c>
      <c r="BA121" s="234">
        <v>6662</v>
      </c>
      <c r="BB121" s="234">
        <v>6751</v>
      </c>
      <c r="BC121" s="234">
        <v>6864</v>
      </c>
      <c r="BD121" s="234">
        <v>6857</v>
      </c>
      <c r="BE121" s="234">
        <v>6649</v>
      </c>
      <c r="BF121" s="31">
        <v>6644</v>
      </c>
      <c r="BG121" s="70">
        <v>6439</v>
      </c>
      <c r="BH121" s="234">
        <v>6408</v>
      </c>
      <c r="BI121" s="234">
        <v>6449</v>
      </c>
      <c r="BJ121" s="234">
        <v>6565</v>
      </c>
      <c r="BK121" s="234">
        <v>6648</v>
      </c>
      <c r="BL121" s="234">
        <v>6830</v>
      </c>
      <c r="BM121" s="234">
        <v>6844</v>
      </c>
      <c r="BN121" s="234">
        <v>6839</v>
      </c>
      <c r="BO121" s="234">
        <v>6841</v>
      </c>
      <c r="BP121" s="234">
        <v>6861</v>
      </c>
      <c r="BQ121" s="234">
        <v>6757</v>
      </c>
      <c r="BR121" s="439">
        <v>6765</v>
      </c>
      <c r="BS121" s="439">
        <v>6689</v>
      </c>
      <c r="BT121" s="439">
        <v>6684</v>
      </c>
      <c r="BU121" s="439">
        <v>6701</v>
      </c>
      <c r="BV121" s="439">
        <v>6675</v>
      </c>
      <c r="BW121" s="439">
        <v>6626</v>
      </c>
      <c r="BX121" s="439">
        <v>6606</v>
      </c>
      <c r="BY121" s="439">
        <v>6635</v>
      </c>
      <c r="BZ121" s="439">
        <v>6544</v>
      </c>
      <c r="CA121" s="439">
        <v>6699</v>
      </c>
      <c r="CB121" s="439">
        <v>6702</v>
      </c>
      <c r="CC121" s="439">
        <v>6628</v>
      </c>
      <c r="CD121" s="439">
        <f>'1.COBERTURA  DANE'!F121+'1.COBERTURA  DANE'!H121+'1.COBERTURA  DANE'!J121</f>
        <v>6689</v>
      </c>
      <c r="CE121" s="195">
        <f t="shared" si="11"/>
        <v>61</v>
      </c>
      <c r="CF121" s="162">
        <f t="shared" si="12"/>
        <v>0.92033796016898017</v>
      </c>
      <c r="CG121" s="195">
        <f t="shared" si="13"/>
        <v>-76</v>
      </c>
      <c r="CH121" s="162">
        <f t="shared" si="14"/>
        <v>-1.123429416112343</v>
      </c>
      <c r="CX121" s="13">
        <v>1</v>
      </c>
      <c r="CY121" s="13">
        <v>1656519</v>
      </c>
      <c r="DA121" s="260">
        <v>854</v>
      </c>
      <c r="DB121" s="13" t="s">
        <v>103</v>
      </c>
      <c r="DC121" s="13">
        <v>982</v>
      </c>
      <c r="DD121" s="13">
        <v>970</v>
      </c>
      <c r="DE121" s="13">
        <v>882</v>
      </c>
      <c r="DF121" s="13">
        <v>858</v>
      </c>
    </row>
    <row r="122" spans="1:110" ht="15" outlineLevel="2">
      <c r="A122" s="67">
        <v>789</v>
      </c>
      <c r="B122" s="21" t="s">
        <v>145</v>
      </c>
      <c r="C122" s="40" t="s">
        <v>116</v>
      </c>
      <c r="D122" s="40">
        <v>3993</v>
      </c>
      <c r="E122" s="40">
        <v>3988</v>
      </c>
      <c r="F122" s="40">
        <v>3983</v>
      </c>
      <c r="G122" s="40">
        <v>4023</v>
      </c>
      <c r="H122" s="40">
        <v>4033</v>
      </c>
      <c r="I122" s="1">
        <v>3979</v>
      </c>
      <c r="J122" s="261">
        <v>4055</v>
      </c>
      <c r="K122" s="234">
        <v>3972</v>
      </c>
      <c r="L122" s="31">
        <v>3867</v>
      </c>
      <c r="M122" s="31">
        <v>3918</v>
      </c>
      <c r="N122" s="31">
        <v>3961</v>
      </c>
      <c r="O122" s="31">
        <v>3923</v>
      </c>
      <c r="P122" s="31">
        <v>4008</v>
      </c>
      <c r="Q122" s="31">
        <v>3956</v>
      </c>
      <c r="R122" s="31">
        <v>3839</v>
      </c>
      <c r="S122" s="31">
        <v>3825</v>
      </c>
      <c r="T122" s="31">
        <v>3882</v>
      </c>
      <c r="U122" s="31">
        <v>3904</v>
      </c>
      <c r="V122" s="90">
        <v>4082</v>
      </c>
      <c r="W122" s="70">
        <v>3707</v>
      </c>
      <c r="X122" s="31">
        <v>3629</v>
      </c>
      <c r="Y122" s="31">
        <v>3765</v>
      </c>
      <c r="Z122" s="31">
        <v>3777</v>
      </c>
      <c r="AA122" s="31">
        <v>3966</v>
      </c>
      <c r="AB122" s="31">
        <v>4015</v>
      </c>
      <c r="AC122" s="31">
        <v>3974</v>
      </c>
      <c r="AD122" s="31">
        <v>3925</v>
      </c>
      <c r="AE122" s="31">
        <v>3923</v>
      </c>
      <c r="AF122" s="31">
        <v>3979</v>
      </c>
      <c r="AG122" s="31">
        <v>4079</v>
      </c>
      <c r="AH122" s="90">
        <v>4059</v>
      </c>
      <c r="AI122" s="70">
        <v>4075</v>
      </c>
      <c r="AJ122" s="31">
        <v>3971</v>
      </c>
      <c r="AK122" s="31">
        <v>4171</v>
      </c>
      <c r="AL122" s="31">
        <v>4186</v>
      </c>
      <c r="AM122" s="31">
        <v>4154</v>
      </c>
      <c r="AN122" s="31">
        <v>4163</v>
      </c>
      <c r="AO122" s="31">
        <v>4179</v>
      </c>
      <c r="AP122" s="31">
        <v>4234</v>
      </c>
      <c r="AQ122" s="31">
        <v>4242</v>
      </c>
      <c r="AR122" s="31">
        <v>4234</v>
      </c>
      <c r="AS122" s="31">
        <v>4223</v>
      </c>
      <c r="AT122" s="90">
        <v>4187</v>
      </c>
      <c r="AU122" s="70">
        <v>4088</v>
      </c>
      <c r="AV122" s="234">
        <v>4004</v>
      </c>
      <c r="AW122" s="234">
        <v>4010</v>
      </c>
      <c r="AX122" s="234">
        <v>4076</v>
      </c>
      <c r="AY122" s="234">
        <v>4098</v>
      </c>
      <c r="AZ122" s="234">
        <v>4076</v>
      </c>
      <c r="BA122" s="234">
        <v>4132</v>
      </c>
      <c r="BB122" s="234">
        <v>4137</v>
      </c>
      <c r="BC122" s="234">
        <v>4357</v>
      </c>
      <c r="BD122" s="234">
        <v>4331</v>
      </c>
      <c r="BE122" s="234">
        <v>4211</v>
      </c>
      <c r="BF122" s="31">
        <v>4273</v>
      </c>
      <c r="BG122" s="70">
        <v>4258</v>
      </c>
      <c r="BH122" s="234">
        <v>4188</v>
      </c>
      <c r="BI122" s="234">
        <v>4253</v>
      </c>
      <c r="BJ122" s="234">
        <v>4378</v>
      </c>
      <c r="BK122" s="234">
        <v>4426</v>
      </c>
      <c r="BL122" s="234">
        <v>4607</v>
      </c>
      <c r="BM122" s="234">
        <v>4549</v>
      </c>
      <c r="BN122" s="234">
        <v>4575</v>
      </c>
      <c r="BO122" s="234">
        <v>4589</v>
      </c>
      <c r="BP122" s="234">
        <v>4663</v>
      </c>
      <c r="BQ122" s="234">
        <v>4687</v>
      </c>
      <c r="BR122" s="439">
        <v>4622</v>
      </c>
      <c r="BS122" s="439">
        <v>4564</v>
      </c>
      <c r="BT122" s="439">
        <v>4563</v>
      </c>
      <c r="BU122" s="439">
        <v>4624</v>
      </c>
      <c r="BV122" s="439">
        <v>4617</v>
      </c>
      <c r="BW122" s="439">
        <v>4613</v>
      </c>
      <c r="BX122" s="439">
        <v>4625</v>
      </c>
      <c r="BY122" s="439">
        <v>4659</v>
      </c>
      <c r="BZ122" s="439">
        <v>4862</v>
      </c>
      <c r="CA122" s="439">
        <v>4773</v>
      </c>
      <c r="CB122" s="439">
        <v>4820</v>
      </c>
      <c r="CC122" s="439">
        <v>4760</v>
      </c>
      <c r="CD122" s="439">
        <f>'1.COBERTURA  DANE'!F122+'1.COBERTURA  DANE'!H122+'1.COBERTURA  DANE'!J122</f>
        <v>4780</v>
      </c>
      <c r="CE122" s="195">
        <f t="shared" si="11"/>
        <v>20</v>
      </c>
      <c r="CF122" s="162">
        <f t="shared" si="12"/>
        <v>0.42016806722689076</v>
      </c>
      <c r="CG122" s="195">
        <f t="shared" si="13"/>
        <v>158</v>
      </c>
      <c r="CH122" s="162">
        <f t="shared" si="14"/>
        <v>3.4184335785374298</v>
      </c>
      <c r="CX122" s="13">
        <v>79</v>
      </c>
      <c r="CY122" s="13">
        <v>17736</v>
      </c>
      <c r="DA122" s="260">
        <v>856</v>
      </c>
      <c r="DB122" s="13" t="s">
        <v>882</v>
      </c>
      <c r="DC122" s="13">
        <v>1538</v>
      </c>
      <c r="DD122" s="13">
        <v>1517</v>
      </c>
      <c r="DE122" s="13">
        <v>1513</v>
      </c>
      <c r="DF122" s="13">
        <v>1508</v>
      </c>
    </row>
    <row r="123" spans="1:110" ht="15" outlineLevel="2">
      <c r="A123" s="67">
        <v>792</v>
      </c>
      <c r="B123" s="21" t="s">
        <v>145</v>
      </c>
      <c r="C123" s="40" t="s">
        <v>113</v>
      </c>
      <c r="D123" s="40">
        <v>1486</v>
      </c>
      <c r="E123" s="40">
        <v>1514</v>
      </c>
      <c r="F123" s="40">
        <v>1587</v>
      </c>
      <c r="G123" s="40">
        <v>1618</v>
      </c>
      <c r="H123" s="40">
        <v>1632</v>
      </c>
      <c r="I123" s="1">
        <v>1605</v>
      </c>
      <c r="J123" s="261">
        <v>1701</v>
      </c>
      <c r="K123" s="234">
        <v>1649</v>
      </c>
      <c r="L123" s="31">
        <v>1599</v>
      </c>
      <c r="M123" s="31">
        <v>1580</v>
      </c>
      <c r="N123" s="31">
        <v>1582</v>
      </c>
      <c r="O123" s="31">
        <v>1649</v>
      </c>
      <c r="P123" s="31">
        <v>1635</v>
      </c>
      <c r="Q123" s="31">
        <v>1639</v>
      </c>
      <c r="R123" s="31">
        <v>1609</v>
      </c>
      <c r="S123" s="31">
        <v>1565</v>
      </c>
      <c r="T123" s="31">
        <v>1556</v>
      </c>
      <c r="U123" s="31">
        <v>1532</v>
      </c>
      <c r="V123" s="90">
        <v>1611</v>
      </c>
      <c r="W123" s="70">
        <v>1538</v>
      </c>
      <c r="X123" s="31">
        <v>1544</v>
      </c>
      <c r="Y123" s="31">
        <v>1566</v>
      </c>
      <c r="Z123" s="31">
        <v>1595</v>
      </c>
      <c r="AA123" s="31">
        <v>1602</v>
      </c>
      <c r="AB123" s="31">
        <v>1629</v>
      </c>
      <c r="AC123" s="31">
        <v>1611</v>
      </c>
      <c r="AD123" s="31">
        <v>1629</v>
      </c>
      <c r="AE123" s="31">
        <v>1595</v>
      </c>
      <c r="AF123" s="31">
        <v>1640</v>
      </c>
      <c r="AG123" s="31">
        <v>1657</v>
      </c>
      <c r="AH123" s="90">
        <v>1694</v>
      </c>
      <c r="AI123" s="70">
        <v>1636</v>
      </c>
      <c r="AJ123" s="31">
        <v>1659</v>
      </c>
      <c r="AK123" s="31">
        <v>1547</v>
      </c>
      <c r="AL123" s="31">
        <v>1583</v>
      </c>
      <c r="AM123" s="31">
        <v>1598</v>
      </c>
      <c r="AN123" s="31">
        <v>1593</v>
      </c>
      <c r="AO123" s="31">
        <v>1544</v>
      </c>
      <c r="AP123" s="31">
        <v>1635</v>
      </c>
      <c r="AQ123" s="31">
        <v>1651</v>
      </c>
      <c r="AR123" s="31">
        <v>1706</v>
      </c>
      <c r="AS123" s="31">
        <v>1677</v>
      </c>
      <c r="AT123" s="90">
        <v>1672</v>
      </c>
      <c r="AU123" s="70">
        <v>1623</v>
      </c>
      <c r="AV123" s="234">
        <v>1578</v>
      </c>
      <c r="AW123" s="234">
        <v>1604</v>
      </c>
      <c r="AX123" s="234">
        <v>1653</v>
      </c>
      <c r="AY123" s="234">
        <v>1622</v>
      </c>
      <c r="AZ123" s="234">
        <v>1654</v>
      </c>
      <c r="BA123" s="234">
        <v>1832</v>
      </c>
      <c r="BB123" s="234">
        <v>1885</v>
      </c>
      <c r="BC123" s="234">
        <v>1917</v>
      </c>
      <c r="BD123" s="234">
        <v>1885</v>
      </c>
      <c r="BE123" s="234">
        <v>1787</v>
      </c>
      <c r="BF123" s="31">
        <v>1766</v>
      </c>
      <c r="BG123" s="70">
        <v>1736</v>
      </c>
      <c r="BH123" s="234">
        <v>1675</v>
      </c>
      <c r="BI123" s="234">
        <v>1699</v>
      </c>
      <c r="BJ123" s="234">
        <v>1725</v>
      </c>
      <c r="BK123" s="234">
        <v>1766</v>
      </c>
      <c r="BL123" s="234">
        <v>1808</v>
      </c>
      <c r="BM123" s="234">
        <v>1868</v>
      </c>
      <c r="BN123" s="234">
        <v>1886</v>
      </c>
      <c r="BO123" s="234">
        <v>1922</v>
      </c>
      <c r="BP123" s="234">
        <v>1930</v>
      </c>
      <c r="BQ123" s="234">
        <v>1890</v>
      </c>
      <c r="BR123" s="439">
        <v>1897</v>
      </c>
      <c r="BS123" s="439">
        <v>1876</v>
      </c>
      <c r="BT123" s="439">
        <v>1916</v>
      </c>
      <c r="BU123" s="439">
        <v>1947</v>
      </c>
      <c r="BV123" s="439">
        <v>1916</v>
      </c>
      <c r="BW123" s="439">
        <v>1942</v>
      </c>
      <c r="BX123" s="439">
        <v>1973</v>
      </c>
      <c r="BY123" s="439">
        <v>1971</v>
      </c>
      <c r="BZ123" s="439">
        <v>1970</v>
      </c>
      <c r="CA123" s="439">
        <v>2043</v>
      </c>
      <c r="CB123" s="439">
        <v>2039</v>
      </c>
      <c r="CC123" s="439">
        <v>2016</v>
      </c>
      <c r="CD123" s="439">
        <f>'1.COBERTURA  DANE'!F123+'1.COBERTURA  DANE'!H123+'1.COBERTURA  DANE'!J123</f>
        <v>2001</v>
      </c>
      <c r="CE123" s="195">
        <f t="shared" si="11"/>
        <v>-15</v>
      </c>
      <c r="CF123" s="162">
        <f t="shared" si="12"/>
        <v>-0.74404761904761896</v>
      </c>
      <c r="CG123" s="195">
        <f t="shared" si="13"/>
        <v>104</v>
      </c>
      <c r="CH123" s="162">
        <f t="shared" si="14"/>
        <v>5.4823405376910914</v>
      </c>
      <c r="CX123" s="13">
        <v>88</v>
      </c>
      <c r="CY123" s="13">
        <v>252989</v>
      </c>
      <c r="DA123" s="259">
        <v>858</v>
      </c>
      <c r="DB123" s="13" t="s">
        <v>883</v>
      </c>
      <c r="DC123" s="13">
        <v>2000</v>
      </c>
      <c r="DD123" s="13">
        <v>1975</v>
      </c>
      <c r="DE123" s="13">
        <v>1938</v>
      </c>
      <c r="DF123" s="13">
        <v>1878</v>
      </c>
    </row>
    <row r="124" spans="1:110" ht="15" outlineLevel="2">
      <c r="A124" s="67">
        <v>809</v>
      </c>
      <c r="B124" s="21" t="s">
        <v>145</v>
      </c>
      <c r="C124" s="40" t="s">
        <v>100</v>
      </c>
      <c r="D124" s="40">
        <v>3685</v>
      </c>
      <c r="E124" s="40">
        <v>3707</v>
      </c>
      <c r="F124" s="40">
        <v>3754</v>
      </c>
      <c r="G124" s="40">
        <v>3845</v>
      </c>
      <c r="H124" s="40">
        <v>3839</v>
      </c>
      <c r="I124" s="1">
        <v>3846</v>
      </c>
      <c r="J124" s="261">
        <v>4026</v>
      </c>
      <c r="K124" s="234">
        <v>3943</v>
      </c>
      <c r="L124" s="31">
        <v>3861</v>
      </c>
      <c r="M124" s="31">
        <v>3942</v>
      </c>
      <c r="N124" s="31">
        <v>3862</v>
      </c>
      <c r="O124" s="31">
        <v>3890</v>
      </c>
      <c r="P124" s="31">
        <v>4062</v>
      </c>
      <c r="Q124" s="31">
        <v>3889</v>
      </c>
      <c r="R124" s="31">
        <v>3869</v>
      </c>
      <c r="S124" s="31">
        <v>3901</v>
      </c>
      <c r="T124" s="31">
        <v>3919</v>
      </c>
      <c r="U124" s="31">
        <v>3873</v>
      </c>
      <c r="V124" s="90">
        <v>3884</v>
      </c>
      <c r="W124" s="70">
        <v>3671</v>
      </c>
      <c r="X124" s="31">
        <v>3602</v>
      </c>
      <c r="Y124" s="31">
        <v>3705</v>
      </c>
      <c r="Z124" s="31">
        <v>3775</v>
      </c>
      <c r="AA124" s="31">
        <v>3840</v>
      </c>
      <c r="AB124" s="31">
        <v>3868</v>
      </c>
      <c r="AC124" s="31">
        <v>3738</v>
      </c>
      <c r="AD124" s="31">
        <v>3737</v>
      </c>
      <c r="AE124" s="31">
        <v>3735</v>
      </c>
      <c r="AF124" s="31">
        <v>3778</v>
      </c>
      <c r="AG124" s="31">
        <v>3777</v>
      </c>
      <c r="AH124" s="90">
        <v>3800</v>
      </c>
      <c r="AI124" s="70">
        <v>3680</v>
      </c>
      <c r="AJ124" s="31">
        <v>3687</v>
      </c>
      <c r="AK124" s="31">
        <v>3687</v>
      </c>
      <c r="AL124" s="31">
        <v>3733</v>
      </c>
      <c r="AM124" s="31">
        <v>3707</v>
      </c>
      <c r="AN124" s="31">
        <v>3774</v>
      </c>
      <c r="AO124" s="31">
        <v>3710</v>
      </c>
      <c r="AP124" s="31">
        <v>3821</v>
      </c>
      <c r="AQ124" s="31">
        <v>3838</v>
      </c>
      <c r="AR124" s="31">
        <v>3938</v>
      </c>
      <c r="AS124" s="31">
        <v>3893</v>
      </c>
      <c r="AT124" s="90">
        <v>3830</v>
      </c>
      <c r="AU124" s="70">
        <v>3712</v>
      </c>
      <c r="AV124" s="234">
        <v>3662</v>
      </c>
      <c r="AW124" s="234">
        <v>3668</v>
      </c>
      <c r="AX124" s="234">
        <v>3667</v>
      </c>
      <c r="AY124" s="234">
        <v>3675</v>
      </c>
      <c r="AZ124" s="234">
        <v>3747</v>
      </c>
      <c r="BA124" s="234">
        <v>3960</v>
      </c>
      <c r="BB124" s="234">
        <v>4035</v>
      </c>
      <c r="BC124" s="234">
        <v>4081</v>
      </c>
      <c r="BD124" s="234">
        <v>4085</v>
      </c>
      <c r="BE124" s="234">
        <v>3912</v>
      </c>
      <c r="BF124" s="31">
        <v>3859</v>
      </c>
      <c r="BG124" s="70">
        <v>3766</v>
      </c>
      <c r="BH124" s="234">
        <v>3683</v>
      </c>
      <c r="BI124" s="234">
        <v>3688</v>
      </c>
      <c r="BJ124" s="234">
        <v>3774</v>
      </c>
      <c r="BK124" s="234">
        <v>3811</v>
      </c>
      <c r="BL124" s="234">
        <v>3870</v>
      </c>
      <c r="BM124" s="234">
        <v>3882</v>
      </c>
      <c r="BN124" s="234">
        <v>3914</v>
      </c>
      <c r="BO124" s="234">
        <v>3938</v>
      </c>
      <c r="BP124" s="234">
        <v>3955</v>
      </c>
      <c r="BQ124" s="234">
        <v>3932</v>
      </c>
      <c r="BR124" s="439">
        <v>3917</v>
      </c>
      <c r="BS124" s="439">
        <v>3880</v>
      </c>
      <c r="BT124" s="439">
        <v>3864</v>
      </c>
      <c r="BU124" s="439">
        <v>3834</v>
      </c>
      <c r="BV124" s="439">
        <v>3762</v>
      </c>
      <c r="BW124" s="439">
        <v>3735</v>
      </c>
      <c r="BX124" s="439">
        <v>3749</v>
      </c>
      <c r="BY124" s="439">
        <v>3752</v>
      </c>
      <c r="BZ124" s="439">
        <v>3805</v>
      </c>
      <c r="CA124" s="439">
        <v>3783</v>
      </c>
      <c r="CB124" s="439">
        <v>3733</v>
      </c>
      <c r="CC124" s="439">
        <v>3701</v>
      </c>
      <c r="CD124" s="439">
        <f>'1.COBERTURA  DANE'!F124+'1.COBERTURA  DANE'!H124+'1.COBERTURA  DANE'!J124</f>
        <v>3747</v>
      </c>
      <c r="CE124" s="195">
        <f t="shared" si="11"/>
        <v>46</v>
      </c>
      <c r="CF124" s="162">
        <f t="shared" si="12"/>
        <v>1.2429073223453122</v>
      </c>
      <c r="CG124" s="195">
        <f t="shared" si="13"/>
        <v>-170</v>
      </c>
      <c r="CH124" s="162">
        <f t="shared" si="14"/>
        <v>-4.3400561654327294</v>
      </c>
      <c r="CX124" s="13">
        <v>129</v>
      </c>
      <c r="CY124" s="13">
        <v>55990</v>
      </c>
      <c r="DA124" s="260">
        <v>861</v>
      </c>
      <c r="DB124" s="13" t="s">
        <v>29</v>
      </c>
      <c r="DC124" s="13">
        <v>3934</v>
      </c>
      <c r="DD124" s="13">
        <v>3870</v>
      </c>
      <c r="DE124" s="13">
        <v>3924</v>
      </c>
      <c r="DF124" s="13">
        <v>3988</v>
      </c>
    </row>
    <row r="125" spans="1:110" ht="15" outlineLevel="2">
      <c r="A125" s="67">
        <v>847</v>
      </c>
      <c r="B125" s="21" t="s">
        <v>145</v>
      </c>
      <c r="C125" s="40" t="s">
        <v>102</v>
      </c>
      <c r="D125" s="40">
        <v>3392</v>
      </c>
      <c r="E125" s="40">
        <v>3358</v>
      </c>
      <c r="F125" s="40">
        <v>3413</v>
      </c>
      <c r="G125" s="40">
        <v>3536</v>
      </c>
      <c r="H125" s="40">
        <v>3535</v>
      </c>
      <c r="I125" s="1">
        <v>3426</v>
      </c>
      <c r="J125" s="261">
        <v>3494</v>
      </c>
      <c r="K125" s="234">
        <v>3318</v>
      </c>
      <c r="L125" s="31">
        <v>3113</v>
      </c>
      <c r="M125" s="31">
        <v>3323</v>
      </c>
      <c r="N125" s="31">
        <v>3312</v>
      </c>
      <c r="O125" s="31">
        <v>3359</v>
      </c>
      <c r="P125" s="31">
        <v>3434</v>
      </c>
      <c r="Q125" s="31">
        <v>3408</v>
      </c>
      <c r="R125" s="31">
        <v>3393</v>
      </c>
      <c r="S125" s="31">
        <v>3371</v>
      </c>
      <c r="T125" s="31">
        <v>3321</v>
      </c>
      <c r="U125" s="31">
        <v>3341</v>
      </c>
      <c r="V125" s="90">
        <v>3811</v>
      </c>
      <c r="W125" s="70">
        <v>3207</v>
      </c>
      <c r="X125" s="31">
        <v>3187</v>
      </c>
      <c r="Y125" s="31">
        <v>3436</v>
      </c>
      <c r="Z125" s="31">
        <v>3577</v>
      </c>
      <c r="AA125" s="31">
        <v>3758</v>
      </c>
      <c r="AB125" s="31">
        <v>3790</v>
      </c>
      <c r="AC125" s="31">
        <v>3719</v>
      </c>
      <c r="AD125" s="31">
        <v>3722</v>
      </c>
      <c r="AE125" s="31">
        <v>3733</v>
      </c>
      <c r="AF125" s="31">
        <v>3771</v>
      </c>
      <c r="AG125" s="31">
        <v>3722</v>
      </c>
      <c r="AH125" s="90">
        <v>3763</v>
      </c>
      <c r="AI125" s="70">
        <v>3594</v>
      </c>
      <c r="AJ125" s="31">
        <v>3622</v>
      </c>
      <c r="AK125" s="31">
        <v>3437</v>
      </c>
      <c r="AL125" s="31">
        <v>3562</v>
      </c>
      <c r="AM125" s="31">
        <v>3582</v>
      </c>
      <c r="AN125" s="31">
        <v>3678</v>
      </c>
      <c r="AO125" s="31">
        <v>4193</v>
      </c>
      <c r="AP125" s="31">
        <v>4327</v>
      </c>
      <c r="AQ125" s="31">
        <v>4433</v>
      </c>
      <c r="AR125" s="31">
        <v>4295</v>
      </c>
      <c r="AS125" s="31">
        <v>4350</v>
      </c>
      <c r="AT125" s="90">
        <v>4244</v>
      </c>
      <c r="AU125" s="70">
        <v>4058</v>
      </c>
      <c r="AV125" s="234">
        <v>3891</v>
      </c>
      <c r="AW125" s="234">
        <v>3808</v>
      </c>
      <c r="AX125" s="234">
        <v>3995</v>
      </c>
      <c r="AY125" s="234">
        <v>4040</v>
      </c>
      <c r="AZ125" s="234">
        <v>4092</v>
      </c>
      <c r="BA125" s="234">
        <v>4290</v>
      </c>
      <c r="BB125" s="234">
        <v>4339</v>
      </c>
      <c r="BC125" s="234">
        <v>4482</v>
      </c>
      <c r="BD125" s="234">
        <v>4507</v>
      </c>
      <c r="BE125" s="234">
        <v>4416</v>
      </c>
      <c r="BF125" s="31">
        <v>4419</v>
      </c>
      <c r="BG125" s="70">
        <v>4342</v>
      </c>
      <c r="BH125" s="234">
        <v>4142</v>
      </c>
      <c r="BI125" s="234">
        <v>4201</v>
      </c>
      <c r="BJ125" s="234">
        <v>4342</v>
      </c>
      <c r="BK125" s="234">
        <v>4496</v>
      </c>
      <c r="BL125" s="234">
        <v>4612</v>
      </c>
      <c r="BM125" s="234">
        <v>4716</v>
      </c>
      <c r="BN125" s="234">
        <v>4765</v>
      </c>
      <c r="BO125" s="234">
        <v>4747</v>
      </c>
      <c r="BP125" s="234">
        <v>4822</v>
      </c>
      <c r="BQ125" s="234">
        <v>4803</v>
      </c>
      <c r="BR125" s="439">
        <v>4800</v>
      </c>
      <c r="BS125" s="439">
        <v>4577</v>
      </c>
      <c r="BT125" s="439">
        <v>4555</v>
      </c>
      <c r="BU125" s="439">
        <v>4638</v>
      </c>
      <c r="BV125" s="439">
        <v>4545</v>
      </c>
      <c r="BW125" s="439">
        <v>4569</v>
      </c>
      <c r="BX125" s="439">
        <v>4642</v>
      </c>
      <c r="BY125" s="439">
        <v>4734</v>
      </c>
      <c r="BZ125" s="439">
        <v>4879</v>
      </c>
      <c r="CA125" s="439">
        <v>4781</v>
      </c>
      <c r="CB125" s="439">
        <v>4778</v>
      </c>
      <c r="CC125" s="439">
        <v>4741</v>
      </c>
      <c r="CD125" s="439">
        <f>'1.COBERTURA  DANE'!F125+'1.COBERTURA  DANE'!H125+'1.COBERTURA  DANE'!J125</f>
        <v>4776</v>
      </c>
      <c r="CE125" s="195">
        <f t="shared" si="11"/>
        <v>35</v>
      </c>
      <c r="CF125" s="162">
        <f t="shared" si="12"/>
        <v>0.73824087745201439</v>
      </c>
      <c r="CG125" s="195">
        <f t="shared" si="13"/>
        <v>-24</v>
      </c>
      <c r="CH125" s="162">
        <f t="shared" si="14"/>
        <v>-0.5</v>
      </c>
      <c r="CX125" s="13">
        <v>212</v>
      </c>
      <c r="CY125" s="13">
        <v>34132</v>
      </c>
      <c r="DA125" s="260">
        <v>873</v>
      </c>
      <c r="DB125" s="13" t="s">
        <v>884</v>
      </c>
      <c r="DC125" s="13">
        <v>187</v>
      </c>
      <c r="DD125" s="13">
        <v>162</v>
      </c>
      <c r="DE125" s="13">
        <v>164</v>
      </c>
      <c r="DF125" s="13">
        <v>166</v>
      </c>
    </row>
    <row r="126" spans="1:110" ht="15" outlineLevel="2">
      <c r="A126" s="67">
        <v>856</v>
      </c>
      <c r="B126" s="21" t="s">
        <v>145</v>
      </c>
      <c r="C126" s="40" t="s">
        <v>104</v>
      </c>
      <c r="D126" s="40">
        <v>1508</v>
      </c>
      <c r="E126" s="40">
        <v>1483</v>
      </c>
      <c r="F126" s="40">
        <v>1513</v>
      </c>
      <c r="G126" s="40">
        <v>1517</v>
      </c>
      <c r="H126" s="40">
        <v>1538</v>
      </c>
      <c r="I126" s="1">
        <v>1506</v>
      </c>
      <c r="J126" s="261">
        <v>1542</v>
      </c>
      <c r="K126" s="234">
        <v>1471</v>
      </c>
      <c r="L126" s="31">
        <v>1409</v>
      </c>
      <c r="M126" s="31">
        <v>1479</v>
      </c>
      <c r="N126" s="31">
        <v>1471</v>
      </c>
      <c r="O126" s="31">
        <v>1485</v>
      </c>
      <c r="P126" s="31">
        <v>1546</v>
      </c>
      <c r="Q126" s="31">
        <v>1511</v>
      </c>
      <c r="R126" s="31">
        <v>1509</v>
      </c>
      <c r="S126" s="31">
        <v>1477</v>
      </c>
      <c r="T126" s="31">
        <v>1443</v>
      </c>
      <c r="U126" s="31">
        <v>1463</v>
      </c>
      <c r="V126" s="90">
        <v>1518</v>
      </c>
      <c r="W126" s="70">
        <v>1376</v>
      </c>
      <c r="X126" s="31">
        <v>1403</v>
      </c>
      <c r="Y126" s="31">
        <v>1437</v>
      </c>
      <c r="Z126" s="31">
        <v>1451</v>
      </c>
      <c r="AA126" s="31">
        <v>1484</v>
      </c>
      <c r="AB126" s="31">
        <v>1522</v>
      </c>
      <c r="AC126" s="31">
        <v>1479</v>
      </c>
      <c r="AD126" s="31">
        <v>1470</v>
      </c>
      <c r="AE126" s="31">
        <v>1459</v>
      </c>
      <c r="AF126" s="31">
        <v>1506</v>
      </c>
      <c r="AG126" s="31">
        <v>1530</v>
      </c>
      <c r="AH126" s="90">
        <v>1506</v>
      </c>
      <c r="AI126" s="70">
        <v>1448</v>
      </c>
      <c r="AJ126" s="31">
        <v>1465</v>
      </c>
      <c r="AK126" s="31">
        <v>1332</v>
      </c>
      <c r="AL126" s="31">
        <v>1330</v>
      </c>
      <c r="AM126" s="31">
        <v>1366</v>
      </c>
      <c r="AN126" s="31">
        <v>1415</v>
      </c>
      <c r="AO126" s="31">
        <v>1446</v>
      </c>
      <c r="AP126" s="31">
        <v>1517</v>
      </c>
      <c r="AQ126" s="31">
        <v>1539</v>
      </c>
      <c r="AR126" s="31">
        <v>1593</v>
      </c>
      <c r="AS126" s="31">
        <v>1599</v>
      </c>
      <c r="AT126" s="90">
        <v>1548</v>
      </c>
      <c r="AU126" s="70">
        <v>1487</v>
      </c>
      <c r="AV126" s="234">
        <v>1473</v>
      </c>
      <c r="AW126" s="234">
        <v>1497</v>
      </c>
      <c r="AX126" s="234">
        <v>1498</v>
      </c>
      <c r="AY126" s="234">
        <v>1495</v>
      </c>
      <c r="AZ126" s="234">
        <v>1538</v>
      </c>
      <c r="BA126" s="234">
        <v>1666</v>
      </c>
      <c r="BB126" s="234">
        <v>1723</v>
      </c>
      <c r="BC126" s="234">
        <v>1767</v>
      </c>
      <c r="BD126" s="234">
        <v>1750</v>
      </c>
      <c r="BE126" s="234">
        <v>1645</v>
      </c>
      <c r="BF126" s="31">
        <v>1618</v>
      </c>
      <c r="BG126" s="70">
        <v>1566</v>
      </c>
      <c r="BH126" s="234">
        <v>1491</v>
      </c>
      <c r="BI126" s="234">
        <v>1496</v>
      </c>
      <c r="BJ126" s="234">
        <v>1545</v>
      </c>
      <c r="BK126" s="234">
        <v>1566</v>
      </c>
      <c r="BL126" s="234">
        <v>1611</v>
      </c>
      <c r="BM126" s="234">
        <v>1611</v>
      </c>
      <c r="BN126" s="234">
        <v>1606</v>
      </c>
      <c r="BO126" s="234">
        <v>1653</v>
      </c>
      <c r="BP126" s="234">
        <v>1663</v>
      </c>
      <c r="BQ126" s="234">
        <v>1687</v>
      </c>
      <c r="BR126" s="439">
        <v>1673</v>
      </c>
      <c r="BS126" s="439">
        <v>1648</v>
      </c>
      <c r="BT126" s="439">
        <v>1651</v>
      </c>
      <c r="BU126" s="439">
        <v>1673</v>
      </c>
      <c r="BV126" s="439">
        <v>1680</v>
      </c>
      <c r="BW126" s="439">
        <v>1660</v>
      </c>
      <c r="BX126" s="439">
        <v>1683</v>
      </c>
      <c r="BY126" s="439">
        <v>1678</v>
      </c>
      <c r="BZ126" s="439">
        <v>1645</v>
      </c>
      <c r="CA126" s="439">
        <v>1748</v>
      </c>
      <c r="CB126" s="439">
        <v>1708</v>
      </c>
      <c r="CC126" s="439">
        <v>1719</v>
      </c>
      <c r="CD126" s="439">
        <f>'1.COBERTURA  DANE'!F126+'1.COBERTURA  DANE'!H126+'1.COBERTURA  DANE'!J126</f>
        <v>1739</v>
      </c>
      <c r="CE126" s="195">
        <f t="shared" si="11"/>
        <v>20</v>
      </c>
      <c r="CF126" s="162">
        <f t="shared" si="12"/>
        <v>1.1634671320535195</v>
      </c>
      <c r="CG126" s="195">
        <f t="shared" si="13"/>
        <v>66</v>
      </c>
      <c r="CH126" s="162">
        <f t="shared" si="14"/>
        <v>3.945008965929468</v>
      </c>
      <c r="CX126" s="13">
        <v>266</v>
      </c>
      <c r="CY126" s="13">
        <v>135048</v>
      </c>
      <c r="DA126" s="260">
        <v>885</v>
      </c>
      <c r="DB126" s="13" t="s">
        <v>885</v>
      </c>
      <c r="DC126" s="13">
        <v>887</v>
      </c>
      <c r="DD126" s="13">
        <v>904</v>
      </c>
      <c r="DE126" s="13">
        <v>896</v>
      </c>
      <c r="DF126" s="13">
        <v>931</v>
      </c>
    </row>
    <row r="127" spans="1:110" ht="15" outlineLevel="2">
      <c r="A127" s="67">
        <v>861</v>
      </c>
      <c r="B127" s="21" t="s">
        <v>145</v>
      </c>
      <c r="C127" s="40" t="s">
        <v>29</v>
      </c>
      <c r="D127" s="40">
        <v>3988</v>
      </c>
      <c r="E127" s="40">
        <v>3943</v>
      </c>
      <c r="F127" s="40">
        <v>3924</v>
      </c>
      <c r="G127" s="40">
        <v>3870</v>
      </c>
      <c r="H127" s="40">
        <v>3934</v>
      </c>
      <c r="I127" s="1">
        <v>3856</v>
      </c>
      <c r="J127" s="261">
        <v>4000</v>
      </c>
      <c r="K127" s="234">
        <v>3875</v>
      </c>
      <c r="L127" s="31">
        <v>3785</v>
      </c>
      <c r="M127" s="31">
        <v>3897</v>
      </c>
      <c r="N127" s="31">
        <v>3892</v>
      </c>
      <c r="O127" s="31">
        <v>3969</v>
      </c>
      <c r="P127" s="31">
        <v>4082</v>
      </c>
      <c r="Q127" s="31">
        <v>4088</v>
      </c>
      <c r="R127" s="31">
        <v>4109</v>
      </c>
      <c r="S127" s="31">
        <v>4075</v>
      </c>
      <c r="T127" s="31">
        <v>3994</v>
      </c>
      <c r="U127" s="31">
        <v>4062</v>
      </c>
      <c r="V127" s="90">
        <v>4188</v>
      </c>
      <c r="W127" s="70">
        <v>3899</v>
      </c>
      <c r="X127" s="31">
        <v>3824</v>
      </c>
      <c r="Y127" s="31">
        <v>3949</v>
      </c>
      <c r="Z127" s="31">
        <v>4027</v>
      </c>
      <c r="AA127" s="31">
        <v>4083</v>
      </c>
      <c r="AB127" s="31">
        <v>4118</v>
      </c>
      <c r="AC127" s="31">
        <v>4084</v>
      </c>
      <c r="AD127" s="31">
        <v>4058</v>
      </c>
      <c r="AE127" s="31">
        <v>4009</v>
      </c>
      <c r="AF127" s="31">
        <v>4017</v>
      </c>
      <c r="AG127" s="31">
        <v>3998</v>
      </c>
      <c r="AH127" s="90">
        <v>3995</v>
      </c>
      <c r="AI127" s="70">
        <v>3763</v>
      </c>
      <c r="AJ127" s="31">
        <v>3774</v>
      </c>
      <c r="AK127" s="31">
        <v>3705</v>
      </c>
      <c r="AL127" s="31">
        <v>3770</v>
      </c>
      <c r="AM127" s="31">
        <v>3910</v>
      </c>
      <c r="AN127" s="31">
        <v>4020</v>
      </c>
      <c r="AO127" s="31">
        <v>3970</v>
      </c>
      <c r="AP127" s="31">
        <v>4042</v>
      </c>
      <c r="AQ127" s="31">
        <v>4046</v>
      </c>
      <c r="AR127" s="31">
        <v>4179</v>
      </c>
      <c r="AS127" s="31">
        <v>4175</v>
      </c>
      <c r="AT127" s="90">
        <v>4014</v>
      </c>
      <c r="AU127" s="70">
        <v>3950</v>
      </c>
      <c r="AV127" s="234">
        <v>3881</v>
      </c>
      <c r="AW127" s="234">
        <v>3867</v>
      </c>
      <c r="AX127" s="234">
        <v>3938</v>
      </c>
      <c r="AY127" s="234">
        <v>3911</v>
      </c>
      <c r="AZ127" s="234">
        <v>3983</v>
      </c>
      <c r="BA127" s="234">
        <v>4315</v>
      </c>
      <c r="BB127" s="234">
        <v>4441</v>
      </c>
      <c r="BC127" s="234">
        <v>4502</v>
      </c>
      <c r="BD127" s="234">
        <v>4507</v>
      </c>
      <c r="BE127" s="234">
        <v>4320</v>
      </c>
      <c r="BF127" s="31">
        <v>4308</v>
      </c>
      <c r="BG127" s="70">
        <v>4232</v>
      </c>
      <c r="BH127" s="234">
        <v>4147</v>
      </c>
      <c r="BI127" s="234">
        <v>4142</v>
      </c>
      <c r="BJ127" s="234">
        <v>4286</v>
      </c>
      <c r="BK127" s="234">
        <v>4329</v>
      </c>
      <c r="BL127" s="234">
        <v>4421</v>
      </c>
      <c r="BM127" s="234">
        <v>4453</v>
      </c>
      <c r="BN127" s="234">
        <v>4437</v>
      </c>
      <c r="BO127" s="234">
        <v>4481</v>
      </c>
      <c r="BP127" s="234">
        <v>4491</v>
      </c>
      <c r="BQ127" s="234">
        <v>4470</v>
      </c>
      <c r="BR127" s="439">
        <v>4529</v>
      </c>
      <c r="BS127" s="439">
        <v>4491</v>
      </c>
      <c r="BT127" s="439">
        <v>4448</v>
      </c>
      <c r="BU127" s="439">
        <v>4469</v>
      </c>
      <c r="BV127" s="439">
        <v>4408</v>
      </c>
      <c r="BW127" s="439">
        <v>4422</v>
      </c>
      <c r="BX127" s="439">
        <v>4464</v>
      </c>
      <c r="BY127" s="439">
        <v>4474</v>
      </c>
      <c r="BZ127" s="439">
        <v>4488</v>
      </c>
      <c r="CA127" s="439">
        <v>4476</v>
      </c>
      <c r="CB127" s="439">
        <v>4428</v>
      </c>
      <c r="CC127" s="439">
        <v>4409</v>
      </c>
      <c r="CD127" s="439">
        <f>'1.COBERTURA  DANE'!F127+'1.COBERTURA  DANE'!H127+'1.COBERTURA  DANE'!J127</f>
        <v>4398</v>
      </c>
      <c r="CE127" s="195">
        <f t="shared" si="11"/>
        <v>-11</v>
      </c>
      <c r="CF127" s="162">
        <f t="shared" si="12"/>
        <v>-0.24948968019959175</v>
      </c>
      <c r="CG127" s="195">
        <f t="shared" si="13"/>
        <v>-131</v>
      </c>
      <c r="CH127" s="162">
        <f t="shared" si="14"/>
        <v>-2.8924707440936186</v>
      </c>
      <c r="CX127" s="13">
        <v>308</v>
      </c>
      <c r="CY127" s="13">
        <v>28973</v>
      </c>
      <c r="DA127" s="260">
        <v>887</v>
      </c>
      <c r="DB127" s="13" t="s">
        <v>31</v>
      </c>
      <c r="DC127" s="13">
        <v>13372</v>
      </c>
      <c r="DD127" s="13">
        <v>13163</v>
      </c>
      <c r="DE127" s="13">
        <v>13028</v>
      </c>
      <c r="DF127" s="13">
        <v>12860</v>
      </c>
    </row>
    <row r="128" spans="1:110" ht="15" outlineLevel="1">
      <c r="A128" s="241" t="s">
        <v>152</v>
      </c>
      <c r="B128" s="39"/>
      <c r="C128" s="42"/>
      <c r="D128" s="69">
        <f t="shared" ref="D128:V128" si="17">SUM(D129:D138)</f>
        <v>2355588</v>
      </c>
      <c r="E128" s="69">
        <f t="shared" si="17"/>
        <v>2360213</v>
      </c>
      <c r="F128" s="69">
        <f t="shared" si="17"/>
        <v>2380799</v>
      </c>
      <c r="G128" s="69">
        <f t="shared" si="17"/>
        <v>2387082</v>
      </c>
      <c r="H128" s="69">
        <f t="shared" si="17"/>
        <v>2411744</v>
      </c>
      <c r="I128" s="69">
        <f t="shared" si="17"/>
        <v>2413569</v>
      </c>
      <c r="J128" s="69">
        <f t="shared" si="17"/>
        <v>2455804</v>
      </c>
      <c r="K128" s="233">
        <f t="shared" si="17"/>
        <v>2417051</v>
      </c>
      <c r="L128" s="69">
        <f t="shared" si="17"/>
        <v>2370105</v>
      </c>
      <c r="M128" s="69">
        <f t="shared" si="17"/>
        <v>2401947</v>
      </c>
      <c r="N128" s="69">
        <f t="shared" si="17"/>
        <v>2417352</v>
      </c>
      <c r="O128" s="69">
        <f>SUM(O129:O138)</f>
        <v>2428241</v>
      </c>
      <c r="P128" s="69">
        <f t="shared" si="17"/>
        <v>2450293</v>
      </c>
      <c r="Q128" s="69">
        <f t="shared" si="17"/>
        <v>2435629</v>
      </c>
      <c r="R128" s="69">
        <f t="shared" si="17"/>
        <v>2444651</v>
      </c>
      <c r="S128" s="69">
        <f t="shared" si="17"/>
        <v>2443009</v>
      </c>
      <c r="T128" s="69">
        <f t="shared" si="17"/>
        <v>2450910</v>
      </c>
      <c r="U128" s="69">
        <f t="shared" si="17"/>
        <v>2468418</v>
      </c>
      <c r="V128" s="89">
        <f t="shared" si="17"/>
        <v>2516122</v>
      </c>
      <c r="W128" s="68">
        <f>SUM(W129:W138)</f>
        <v>2373413</v>
      </c>
      <c r="X128" s="69">
        <f>SUM(X129:X138)</f>
        <v>2410231</v>
      </c>
      <c r="Y128" s="69">
        <f>SUM(Y129:Y138)</f>
        <v>2439153</v>
      </c>
      <c r="Z128" s="69">
        <f>SUM(Z129:Z138)</f>
        <v>2437564</v>
      </c>
      <c r="AA128" s="69">
        <f>SUM(AA129:AA138)</f>
        <v>2485447</v>
      </c>
      <c r="AB128" s="69">
        <v>2501419</v>
      </c>
      <c r="AC128" s="69">
        <v>2505915</v>
      </c>
      <c r="AD128" s="69">
        <v>2520883</v>
      </c>
      <c r="AE128" s="69">
        <v>2497909</v>
      </c>
      <c r="AF128" s="69">
        <v>2516459</v>
      </c>
      <c r="AG128" s="69">
        <v>2525383</v>
      </c>
      <c r="AH128" s="89">
        <v>2529889</v>
      </c>
      <c r="AI128" s="68">
        <v>2473815</v>
      </c>
      <c r="AJ128" s="69">
        <v>2478925</v>
      </c>
      <c r="AK128" s="69">
        <v>2490032</v>
      </c>
      <c r="AL128" s="69">
        <v>2527623</v>
      </c>
      <c r="AM128" s="69">
        <v>2532629</v>
      </c>
      <c r="AN128" s="69">
        <v>2558593</v>
      </c>
      <c r="AO128" s="69">
        <v>2591003</v>
      </c>
      <c r="AP128" s="69">
        <v>2644295</v>
      </c>
      <c r="AQ128" s="69">
        <v>2650123</v>
      </c>
      <c r="AR128" s="69">
        <v>2677146</v>
      </c>
      <c r="AS128" s="69">
        <v>2678156</v>
      </c>
      <c r="AT128" s="89">
        <v>2661414</v>
      </c>
      <c r="AU128" s="68">
        <v>2622112</v>
      </c>
      <c r="AV128" s="233">
        <v>2627216</v>
      </c>
      <c r="AW128" s="233">
        <v>2628078</v>
      </c>
      <c r="AX128" s="233">
        <v>2641531</v>
      </c>
      <c r="AY128" s="233">
        <v>2652476</v>
      </c>
      <c r="AZ128" s="233">
        <v>2680687</v>
      </c>
      <c r="BA128" s="233">
        <v>2713674</v>
      </c>
      <c r="BB128" s="233">
        <v>2732900</v>
      </c>
      <c r="BC128" s="233">
        <v>2743419</v>
      </c>
      <c r="BD128" s="233">
        <v>2753687</v>
      </c>
      <c r="BE128" s="233">
        <v>2755616</v>
      </c>
      <c r="BF128" s="69">
        <v>2761315</v>
      </c>
      <c r="BG128" s="68">
        <v>2719081</v>
      </c>
      <c r="BH128" s="233">
        <v>2705448</v>
      </c>
      <c r="BI128" s="233">
        <v>2745627</v>
      </c>
      <c r="BJ128" s="233">
        <v>2773143</v>
      </c>
      <c r="BK128" s="233">
        <v>2789043</v>
      </c>
      <c r="BL128" s="233">
        <v>2816560</v>
      </c>
      <c r="BM128" s="233">
        <v>2821535</v>
      </c>
      <c r="BN128" s="233">
        <v>2827311</v>
      </c>
      <c r="BO128" s="233">
        <v>2861574</v>
      </c>
      <c r="BP128" s="233">
        <v>2903943</v>
      </c>
      <c r="BQ128" s="233">
        <v>2904537</v>
      </c>
      <c r="BR128" s="438">
        <v>2918607</v>
      </c>
      <c r="BS128" s="438">
        <v>2880726</v>
      </c>
      <c r="BT128" s="438">
        <v>2850925</v>
      </c>
      <c r="BU128" s="438">
        <v>2912919</v>
      </c>
      <c r="BV128" s="438">
        <v>2901603</v>
      </c>
      <c r="BW128" s="438">
        <v>2865585</v>
      </c>
      <c r="BX128" s="438">
        <v>2876947</v>
      </c>
      <c r="BY128" s="438">
        <v>2883864</v>
      </c>
      <c r="BZ128" s="438">
        <v>2892519</v>
      </c>
      <c r="CA128" s="438">
        <v>2968452</v>
      </c>
      <c r="CB128" s="438">
        <v>2976158</v>
      </c>
      <c r="CC128" s="438">
        <v>2983607</v>
      </c>
      <c r="CD128" s="438">
        <f>'1.COBERTURA  DANE'!F128+'1.COBERTURA  DANE'!H128+'1.COBERTURA  DANE'!J128</f>
        <v>2986938</v>
      </c>
      <c r="CE128" s="195">
        <f t="shared" si="11"/>
        <v>3331</v>
      </c>
      <c r="CF128" s="162">
        <f t="shared" si="12"/>
        <v>0.11164339003092566</v>
      </c>
      <c r="CG128" s="195">
        <f t="shared" si="13"/>
        <v>68331</v>
      </c>
      <c r="CH128" s="162">
        <f t="shared" si="14"/>
        <v>2.3412196297754373</v>
      </c>
      <c r="CX128" s="13">
        <v>360</v>
      </c>
      <c r="CY128" s="13">
        <v>232691</v>
      </c>
      <c r="DA128" s="260">
        <v>890</v>
      </c>
      <c r="DB128" s="13" t="s">
        <v>886</v>
      </c>
      <c r="DC128" s="13">
        <v>2430</v>
      </c>
      <c r="DD128" s="13">
        <v>2470</v>
      </c>
      <c r="DE128" s="13">
        <v>2465</v>
      </c>
      <c r="DF128" s="13">
        <v>2462</v>
      </c>
    </row>
    <row r="129" spans="1:110" ht="15" customHeight="1" outlineLevel="2">
      <c r="A129" s="67">
        <v>1</v>
      </c>
      <c r="B129" s="21" t="s">
        <v>151</v>
      </c>
      <c r="C129" s="40" t="s">
        <v>32</v>
      </c>
      <c r="D129" s="40">
        <v>1594901</v>
      </c>
      <c r="E129" s="40">
        <v>1596316</v>
      </c>
      <c r="F129" s="40">
        <v>1610459</v>
      </c>
      <c r="G129" s="40">
        <v>1613376</v>
      </c>
      <c r="H129" s="40">
        <v>1625453</v>
      </c>
      <c r="I129" s="1">
        <v>1626433</v>
      </c>
      <c r="J129" s="261">
        <v>1656519</v>
      </c>
      <c r="K129" s="234">
        <v>1630262</v>
      </c>
      <c r="L129" s="31">
        <v>1597957</v>
      </c>
      <c r="M129" s="31">
        <v>1619096</v>
      </c>
      <c r="N129" s="31">
        <v>1629409</v>
      </c>
      <c r="O129" s="31">
        <v>1637398</v>
      </c>
      <c r="P129" s="31">
        <v>1651750</v>
      </c>
      <c r="Q129" s="31">
        <v>1641161</v>
      </c>
      <c r="R129" s="31">
        <v>1647022</v>
      </c>
      <c r="S129" s="31">
        <v>1645253</v>
      </c>
      <c r="T129" s="31">
        <v>1650309</v>
      </c>
      <c r="U129" s="31">
        <v>1662068</v>
      </c>
      <c r="V129" s="90">
        <v>1696410</v>
      </c>
      <c r="W129" s="70">
        <v>1598253</v>
      </c>
      <c r="X129" s="31">
        <v>1624965</v>
      </c>
      <c r="Y129" s="31">
        <v>1643424</v>
      </c>
      <c r="Z129" s="31">
        <v>1642017</v>
      </c>
      <c r="AA129" s="31">
        <v>1677175</v>
      </c>
      <c r="AB129" s="31">
        <v>1687852</v>
      </c>
      <c r="AC129" s="31">
        <v>1690702</v>
      </c>
      <c r="AD129" s="31">
        <v>1700785</v>
      </c>
      <c r="AE129" s="31">
        <v>1686098</v>
      </c>
      <c r="AF129" s="31">
        <v>1698945</v>
      </c>
      <c r="AG129" s="31">
        <v>1704968</v>
      </c>
      <c r="AH129" s="90">
        <v>1708709</v>
      </c>
      <c r="AI129" s="70">
        <v>1670783</v>
      </c>
      <c r="AJ129" s="31">
        <v>1675269</v>
      </c>
      <c r="AK129" s="31">
        <v>1673625</v>
      </c>
      <c r="AL129" s="31">
        <v>1696068</v>
      </c>
      <c r="AM129" s="31">
        <v>1699184</v>
      </c>
      <c r="AN129" s="31">
        <v>1717404</v>
      </c>
      <c r="AO129" s="31">
        <v>1737268</v>
      </c>
      <c r="AP129" s="31">
        <v>1776488</v>
      </c>
      <c r="AQ129" s="31">
        <v>1780381</v>
      </c>
      <c r="AR129" s="31">
        <v>1793708</v>
      </c>
      <c r="AS129" s="31">
        <v>1794714</v>
      </c>
      <c r="AT129" s="90">
        <v>1779791</v>
      </c>
      <c r="AU129" s="70">
        <v>1751244</v>
      </c>
      <c r="AV129" s="234">
        <v>1750878</v>
      </c>
      <c r="AW129" s="234">
        <v>1754238</v>
      </c>
      <c r="AX129" s="234">
        <v>1765435</v>
      </c>
      <c r="AY129" s="234">
        <v>1773941</v>
      </c>
      <c r="AZ129" s="234">
        <v>1793271</v>
      </c>
      <c r="BA129" s="234">
        <v>1815401</v>
      </c>
      <c r="BB129" s="234">
        <v>1829273</v>
      </c>
      <c r="BC129" s="234">
        <v>1835975</v>
      </c>
      <c r="BD129" s="234">
        <v>1843687</v>
      </c>
      <c r="BE129" s="234">
        <v>1845661</v>
      </c>
      <c r="BF129" s="31">
        <v>1849515</v>
      </c>
      <c r="BG129" s="70">
        <v>1826917</v>
      </c>
      <c r="BH129" s="234">
        <v>1817170</v>
      </c>
      <c r="BI129" s="234">
        <v>1844063</v>
      </c>
      <c r="BJ129" s="234">
        <v>1861885</v>
      </c>
      <c r="BK129" s="234">
        <v>1872416</v>
      </c>
      <c r="BL129" s="234">
        <v>1891128</v>
      </c>
      <c r="BM129" s="234">
        <v>1893369</v>
      </c>
      <c r="BN129" s="234">
        <v>1898036</v>
      </c>
      <c r="BO129" s="234">
        <v>1920510</v>
      </c>
      <c r="BP129" s="234">
        <v>1950606</v>
      </c>
      <c r="BQ129" s="234">
        <v>1949497</v>
      </c>
      <c r="BR129" s="439">
        <v>1955740</v>
      </c>
      <c r="BS129" s="439">
        <v>1930223</v>
      </c>
      <c r="BT129" s="439">
        <v>1911200</v>
      </c>
      <c r="BU129" s="439">
        <v>1952113</v>
      </c>
      <c r="BV129" s="439">
        <v>1942577</v>
      </c>
      <c r="BW129" s="439">
        <v>1919112</v>
      </c>
      <c r="BX129" s="439">
        <v>1925470</v>
      </c>
      <c r="BY129" s="439">
        <v>1929779</v>
      </c>
      <c r="BZ129" s="439">
        <v>1935234</v>
      </c>
      <c r="CA129" s="439">
        <v>1991462</v>
      </c>
      <c r="CB129" s="439">
        <v>1997459</v>
      </c>
      <c r="CC129" s="439">
        <v>2001510</v>
      </c>
      <c r="CD129" s="439">
        <f>'1.COBERTURA  DANE'!F129+'1.COBERTURA  DANE'!H129+'1.COBERTURA  DANE'!J129</f>
        <v>2007676</v>
      </c>
      <c r="CE129" s="195">
        <f t="shared" si="11"/>
        <v>6166</v>
      </c>
      <c r="CF129" s="162">
        <f t="shared" si="12"/>
        <v>0.30806740910612485</v>
      </c>
      <c r="CG129" s="195">
        <f t="shared" si="13"/>
        <v>51936</v>
      </c>
      <c r="CH129" s="162">
        <f t="shared" si="14"/>
        <v>2.6555677134997495</v>
      </c>
      <c r="CX129" s="13">
        <v>380</v>
      </c>
      <c r="CY129" s="13">
        <v>9625</v>
      </c>
      <c r="DA129" s="260">
        <v>893</v>
      </c>
      <c r="DB129" s="13" t="s">
        <v>887</v>
      </c>
      <c r="DC129" s="13">
        <v>630</v>
      </c>
      <c r="DD129" s="13">
        <v>606</v>
      </c>
      <c r="DE129" s="13">
        <v>627</v>
      </c>
      <c r="DF129" s="13">
        <v>598</v>
      </c>
    </row>
    <row r="130" spans="1:110" ht="15" customHeight="1" outlineLevel="2">
      <c r="A130" s="67">
        <v>79</v>
      </c>
      <c r="B130" s="21" t="s">
        <v>151</v>
      </c>
      <c r="C130" s="40" t="s">
        <v>70</v>
      </c>
      <c r="D130" s="40">
        <v>16550</v>
      </c>
      <c r="E130" s="40">
        <v>16655</v>
      </c>
      <c r="F130" s="40">
        <v>16857</v>
      </c>
      <c r="G130" s="40">
        <v>17006</v>
      </c>
      <c r="H130" s="40">
        <v>17519</v>
      </c>
      <c r="I130" s="1">
        <v>17445</v>
      </c>
      <c r="J130" s="261">
        <v>17736</v>
      </c>
      <c r="K130" s="234">
        <v>17410</v>
      </c>
      <c r="L130" s="31">
        <v>17115</v>
      </c>
      <c r="M130" s="31">
        <v>17331</v>
      </c>
      <c r="N130" s="31">
        <v>17383</v>
      </c>
      <c r="O130" s="31">
        <v>17682</v>
      </c>
      <c r="P130" s="31">
        <v>18060</v>
      </c>
      <c r="Q130" s="31">
        <v>17962</v>
      </c>
      <c r="R130" s="31">
        <v>17914</v>
      </c>
      <c r="S130" s="31">
        <v>17941</v>
      </c>
      <c r="T130" s="31">
        <v>18044</v>
      </c>
      <c r="U130" s="31">
        <v>18138</v>
      </c>
      <c r="V130" s="90">
        <v>18584</v>
      </c>
      <c r="W130" s="70">
        <v>17645</v>
      </c>
      <c r="X130" s="31">
        <v>17885</v>
      </c>
      <c r="Y130" s="31">
        <v>18353</v>
      </c>
      <c r="Z130" s="31">
        <v>18304</v>
      </c>
      <c r="AA130" s="31">
        <v>18652</v>
      </c>
      <c r="AB130" s="31">
        <v>18908</v>
      </c>
      <c r="AC130" s="31">
        <v>18903</v>
      </c>
      <c r="AD130" s="31">
        <v>18922</v>
      </c>
      <c r="AE130" s="31">
        <v>18755</v>
      </c>
      <c r="AF130" s="31">
        <v>19051</v>
      </c>
      <c r="AG130" s="31">
        <v>19076</v>
      </c>
      <c r="AH130" s="90">
        <v>19210</v>
      </c>
      <c r="AI130" s="70">
        <v>19104</v>
      </c>
      <c r="AJ130" s="31">
        <v>19192</v>
      </c>
      <c r="AK130" s="31">
        <v>18991</v>
      </c>
      <c r="AL130" s="31">
        <v>19236</v>
      </c>
      <c r="AM130" s="31">
        <v>19276</v>
      </c>
      <c r="AN130" s="31">
        <v>19539</v>
      </c>
      <c r="AO130" s="31">
        <v>19815</v>
      </c>
      <c r="AP130" s="31">
        <v>20222</v>
      </c>
      <c r="AQ130" s="31">
        <v>20264</v>
      </c>
      <c r="AR130" s="31">
        <v>20372</v>
      </c>
      <c r="AS130" s="31">
        <v>20372</v>
      </c>
      <c r="AT130" s="90">
        <v>20140</v>
      </c>
      <c r="AU130" s="70">
        <v>19832</v>
      </c>
      <c r="AV130" s="234">
        <v>19806</v>
      </c>
      <c r="AW130" s="234">
        <v>19832</v>
      </c>
      <c r="AX130" s="234">
        <v>19814</v>
      </c>
      <c r="AY130" s="234">
        <v>19848</v>
      </c>
      <c r="AZ130" s="234">
        <v>20092</v>
      </c>
      <c r="BA130" s="234">
        <v>20732</v>
      </c>
      <c r="BB130" s="234">
        <v>20933</v>
      </c>
      <c r="BC130" s="234">
        <v>21184</v>
      </c>
      <c r="BD130" s="234">
        <v>21206</v>
      </c>
      <c r="BE130" s="234">
        <v>20894</v>
      </c>
      <c r="BF130" s="31">
        <v>21062</v>
      </c>
      <c r="BG130" s="70">
        <v>20906</v>
      </c>
      <c r="BH130" s="234">
        <v>20599</v>
      </c>
      <c r="BI130" s="234">
        <v>20764</v>
      </c>
      <c r="BJ130" s="234">
        <v>21101</v>
      </c>
      <c r="BK130" s="234">
        <v>21178</v>
      </c>
      <c r="BL130" s="234">
        <v>21488</v>
      </c>
      <c r="BM130" s="234">
        <v>21672</v>
      </c>
      <c r="BN130" s="234">
        <v>21661</v>
      </c>
      <c r="BO130" s="234">
        <v>21834</v>
      </c>
      <c r="BP130" s="234">
        <v>22083</v>
      </c>
      <c r="BQ130" s="234">
        <v>22089</v>
      </c>
      <c r="BR130" s="439">
        <v>22189</v>
      </c>
      <c r="BS130" s="439">
        <v>21848</v>
      </c>
      <c r="BT130" s="439">
        <v>21721</v>
      </c>
      <c r="BU130" s="439">
        <v>22042</v>
      </c>
      <c r="BV130" s="439">
        <v>21860</v>
      </c>
      <c r="BW130" s="439">
        <v>21613</v>
      </c>
      <c r="BX130" s="439">
        <v>21731</v>
      </c>
      <c r="BY130" s="439">
        <v>21883</v>
      </c>
      <c r="BZ130" s="439">
        <v>21907</v>
      </c>
      <c r="CA130" s="439">
        <v>22380</v>
      </c>
      <c r="CB130" s="439">
        <v>22355</v>
      </c>
      <c r="CC130" s="439">
        <v>22229</v>
      </c>
      <c r="CD130" s="439">
        <f>'1.COBERTURA  DANE'!F130+'1.COBERTURA  DANE'!H130+'1.COBERTURA  DANE'!J130</f>
        <v>22343</v>
      </c>
      <c r="CE130" s="195">
        <f t="shared" si="11"/>
        <v>114</v>
      </c>
      <c r="CF130" s="162">
        <f t="shared" si="12"/>
        <v>0.51284358270727426</v>
      </c>
      <c r="CG130" s="195">
        <f t="shared" si="13"/>
        <v>154</v>
      </c>
      <c r="CH130" s="162">
        <f t="shared" si="14"/>
        <v>0.69403758619135614</v>
      </c>
      <c r="CX130" s="13">
        <v>631</v>
      </c>
      <c r="CY130" s="13">
        <v>32101</v>
      </c>
      <c r="DA130" s="260">
        <v>895</v>
      </c>
      <c r="DB130" s="13" t="s">
        <v>121</v>
      </c>
      <c r="DC130" s="13">
        <v>2418</v>
      </c>
      <c r="DD130" s="13">
        <v>2498</v>
      </c>
      <c r="DE130" s="13">
        <v>2461</v>
      </c>
      <c r="DF130" s="13">
        <v>2414</v>
      </c>
    </row>
    <row r="131" spans="1:110" ht="15" customHeight="1" outlineLevel="2">
      <c r="A131" s="67">
        <v>88</v>
      </c>
      <c r="B131" s="21" t="s">
        <v>151</v>
      </c>
      <c r="C131" s="7" t="s">
        <v>36</v>
      </c>
      <c r="D131" s="40">
        <v>240314</v>
      </c>
      <c r="E131" s="7">
        <v>242024</v>
      </c>
      <c r="F131" s="40">
        <v>244387</v>
      </c>
      <c r="G131" s="40">
        <v>245556</v>
      </c>
      <c r="H131" s="40">
        <v>248034</v>
      </c>
      <c r="I131" s="1">
        <v>248051</v>
      </c>
      <c r="J131" s="261">
        <v>252989</v>
      </c>
      <c r="K131" s="234">
        <v>248744</v>
      </c>
      <c r="L131" s="31">
        <v>244222</v>
      </c>
      <c r="M131" s="31">
        <v>247949</v>
      </c>
      <c r="N131" s="31">
        <v>249627</v>
      </c>
      <c r="O131" s="31">
        <v>250599</v>
      </c>
      <c r="P131" s="31">
        <v>252489</v>
      </c>
      <c r="Q131" s="31">
        <v>251159</v>
      </c>
      <c r="R131" s="31">
        <v>252427</v>
      </c>
      <c r="S131" s="31">
        <v>251876</v>
      </c>
      <c r="T131" s="31">
        <v>253119</v>
      </c>
      <c r="U131" s="31">
        <v>255074</v>
      </c>
      <c r="V131" s="90">
        <v>259347</v>
      </c>
      <c r="W131" s="70">
        <v>245280</v>
      </c>
      <c r="X131" s="31">
        <v>248338</v>
      </c>
      <c r="Y131" s="31">
        <v>251081</v>
      </c>
      <c r="Z131" s="31">
        <v>251517</v>
      </c>
      <c r="AA131" s="31">
        <v>255611</v>
      </c>
      <c r="AB131" s="31">
        <v>257473</v>
      </c>
      <c r="AC131" s="31">
        <v>257804</v>
      </c>
      <c r="AD131" s="31">
        <v>259217</v>
      </c>
      <c r="AE131" s="31">
        <v>256612</v>
      </c>
      <c r="AF131" s="31">
        <v>257896</v>
      </c>
      <c r="AG131" s="31">
        <v>258973</v>
      </c>
      <c r="AH131" s="90">
        <v>259320</v>
      </c>
      <c r="AI131" s="70">
        <v>253579</v>
      </c>
      <c r="AJ131" s="31">
        <v>253725</v>
      </c>
      <c r="AK131" s="31">
        <v>258096</v>
      </c>
      <c r="AL131" s="31">
        <v>263712</v>
      </c>
      <c r="AM131" s="31">
        <v>264442</v>
      </c>
      <c r="AN131" s="31">
        <v>267343</v>
      </c>
      <c r="AO131" s="31">
        <v>271576</v>
      </c>
      <c r="AP131" s="31">
        <v>277285</v>
      </c>
      <c r="AQ131" s="31">
        <v>277818</v>
      </c>
      <c r="AR131" s="31">
        <v>281000</v>
      </c>
      <c r="AS131" s="31">
        <v>280963</v>
      </c>
      <c r="AT131" s="90">
        <v>280537</v>
      </c>
      <c r="AU131" s="70">
        <v>275199</v>
      </c>
      <c r="AV131" s="234">
        <v>276163</v>
      </c>
      <c r="AW131" s="234">
        <v>275773</v>
      </c>
      <c r="AX131" s="234">
        <v>276691</v>
      </c>
      <c r="AY131" s="234">
        <v>277998</v>
      </c>
      <c r="AZ131" s="234">
        <v>281481</v>
      </c>
      <c r="BA131" s="234">
        <v>285527</v>
      </c>
      <c r="BB131" s="234">
        <v>287586</v>
      </c>
      <c r="BC131" s="234">
        <v>288980</v>
      </c>
      <c r="BD131" s="234">
        <v>290197</v>
      </c>
      <c r="BE131" s="234">
        <v>289464</v>
      </c>
      <c r="BF131" s="31">
        <v>290109</v>
      </c>
      <c r="BG131" s="70">
        <v>283652</v>
      </c>
      <c r="BH131" s="234">
        <v>281200</v>
      </c>
      <c r="BI131" s="234">
        <v>285275</v>
      </c>
      <c r="BJ131" s="234">
        <v>288760</v>
      </c>
      <c r="BK131" s="234">
        <v>290854</v>
      </c>
      <c r="BL131" s="234">
        <v>293493</v>
      </c>
      <c r="BM131" s="234">
        <v>294564</v>
      </c>
      <c r="BN131" s="234">
        <v>295138</v>
      </c>
      <c r="BO131" s="234">
        <v>298846</v>
      </c>
      <c r="BP131" s="234">
        <v>302869</v>
      </c>
      <c r="BQ131" s="234">
        <v>304536</v>
      </c>
      <c r="BR131" s="439">
        <v>307184</v>
      </c>
      <c r="BS131" s="439">
        <v>303222</v>
      </c>
      <c r="BT131" s="439">
        <v>299501</v>
      </c>
      <c r="BU131" s="439">
        <v>306283</v>
      </c>
      <c r="BV131" s="439">
        <v>305473</v>
      </c>
      <c r="BW131" s="439">
        <v>301561</v>
      </c>
      <c r="BX131" s="439">
        <v>303343</v>
      </c>
      <c r="BY131" s="439">
        <v>304257</v>
      </c>
      <c r="BZ131" s="439">
        <v>305045</v>
      </c>
      <c r="CA131" s="439">
        <v>314092</v>
      </c>
      <c r="CB131" s="439">
        <v>314328</v>
      </c>
      <c r="CC131" s="439">
        <v>315366</v>
      </c>
      <c r="CD131" s="439">
        <f>'1.COBERTURA  DANE'!F131+'1.COBERTURA  DANE'!H131+'1.COBERTURA  DANE'!J131</f>
        <v>315389</v>
      </c>
      <c r="CE131" s="195">
        <f t="shared" si="11"/>
        <v>23</v>
      </c>
      <c r="CF131" s="162">
        <f t="shared" si="12"/>
        <v>7.2931133984005881E-3</v>
      </c>
      <c r="CG131" s="195">
        <f t="shared" si="13"/>
        <v>8205</v>
      </c>
      <c r="CH131" s="162">
        <f t="shared" si="14"/>
        <v>2.6710375540392728</v>
      </c>
    </row>
    <row r="132" spans="1:110" ht="15" customHeight="1" outlineLevel="2">
      <c r="A132" s="67">
        <v>129</v>
      </c>
      <c r="B132" s="21" t="s">
        <v>151</v>
      </c>
      <c r="C132" s="40" t="s">
        <v>11</v>
      </c>
      <c r="D132" s="40">
        <v>52781</v>
      </c>
      <c r="E132" s="40">
        <v>53086</v>
      </c>
      <c r="F132" s="40">
        <v>53367</v>
      </c>
      <c r="G132" s="40">
        <v>53504</v>
      </c>
      <c r="H132" s="40">
        <v>54876</v>
      </c>
      <c r="I132" s="1">
        <v>55330</v>
      </c>
      <c r="J132" s="261">
        <v>55990</v>
      </c>
      <c r="K132" s="234">
        <v>55249</v>
      </c>
      <c r="L132" s="31">
        <v>54309</v>
      </c>
      <c r="M132" s="31">
        <v>54923</v>
      </c>
      <c r="N132" s="31">
        <v>55446</v>
      </c>
      <c r="O132" s="31">
        <v>55326</v>
      </c>
      <c r="P132" s="31">
        <v>56131</v>
      </c>
      <c r="Q132" s="31">
        <v>55854</v>
      </c>
      <c r="R132" s="31">
        <v>56142</v>
      </c>
      <c r="S132" s="31">
        <v>56279</v>
      </c>
      <c r="T132" s="31">
        <v>56493</v>
      </c>
      <c r="U132" s="31">
        <v>57012</v>
      </c>
      <c r="V132" s="90">
        <v>57917</v>
      </c>
      <c r="W132" s="70">
        <v>54463</v>
      </c>
      <c r="X132" s="31">
        <v>55542</v>
      </c>
      <c r="Y132" s="31">
        <v>56444</v>
      </c>
      <c r="Z132" s="31">
        <v>56320</v>
      </c>
      <c r="AA132" s="31">
        <v>56816</v>
      </c>
      <c r="AB132" s="31">
        <v>57229</v>
      </c>
      <c r="AC132" s="31">
        <v>57655</v>
      </c>
      <c r="AD132" s="31">
        <v>58172</v>
      </c>
      <c r="AE132" s="31">
        <v>57565</v>
      </c>
      <c r="AF132" s="31">
        <v>58115</v>
      </c>
      <c r="AG132" s="31">
        <v>58614</v>
      </c>
      <c r="AH132" s="90">
        <v>58534</v>
      </c>
      <c r="AI132" s="70">
        <v>56507</v>
      </c>
      <c r="AJ132" s="31">
        <v>56638</v>
      </c>
      <c r="AK132" s="31">
        <v>58322</v>
      </c>
      <c r="AL132" s="31">
        <v>59142</v>
      </c>
      <c r="AM132" s="31">
        <v>59329</v>
      </c>
      <c r="AN132" s="31">
        <v>59807</v>
      </c>
      <c r="AO132" s="31">
        <v>60594</v>
      </c>
      <c r="AP132" s="31">
        <v>61795</v>
      </c>
      <c r="AQ132" s="31">
        <v>61989</v>
      </c>
      <c r="AR132" s="31">
        <v>63074</v>
      </c>
      <c r="AS132" s="31">
        <v>63051</v>
      </c>
      <c r="AT132" s="90">
        <v>62885</v>
      </c>
      <c r="AU132" s="70">
        <v>62075</v>
      </c>
      <c r="AV132" s="234">
        <v>62701</v>
      </c>
      <c r="AW132" s="234">
        <v>62299</v>
      </c>
      <c r="AX132" s="234">
        <v>62412</v>
      </c>
      <c r="AY132" s="234">
        <v>62644</v>
      </c>
      <c r="AZ132" s="234">
        <v>63315</v>
      </c>
      <c r="BA132" s="234">
        <v>64075</v>
      </c>
      <c r="BB132" s="234">
        <v>64376</v>
      </c>
      <c r="BC132" s="234">
        <v>64769</v>
      </c>
      <c r="BD132" s="234">
        <v>64813</v>
      </c>
      <c r="BE132" s="234">
        <v>65207</v>
      </c>
      <c r="BF132" s="31">
        <v>65349</v>
      </c>
      <c r="BG132" s="70">
        <v>63712</v>
      </c>
      <c r="BH132" s="234">
        <v>63790</v>
      </c>
      <c r="BI132" s="234">
        <v>64810</v>
      </c>
      <c r="BJ132" s="234">
        <v>65479</v>
      </c>
      <c r="BK132" s="234">
        <v>65942</v>
      </c>
      <c r="BL132" s="234">
        <v>66654</v>
      </c>
      <c r="BM132" s="234">
        <v>66916</v>
      </c>
      <c r="BN132" s="234">
        <v>66882</v>
      </c>
      <c r="BO132" s="234">
        <v>67986</v>
      </c>
      <c r="BP132" s="234">
        <v>69041</v>
      </c>
      <c r="BQ132" s="234">
        <v>69191</v>
      </c>
      <c r="BR132" s="439">
        <v>69924</v>
      </c>
      <c r="BS132" s="439">
        <v>68877</v>
      </c>
      <c r="BT132" s="439">
        <v>67998</v>
      </c>
      <c r="BU132" s="439">
        <v>69968</v>
      </c>
      <c r="BV132" s="439">
        <v>69894</v>
      </c>
      <c r="BW132" s="439">
        <v>68554</v>
      </c>
      <c r="BX132" s="439">
        <v>69084</v>
      </c>
      <c r="BY132" s="439">
        <v>69331</v>
      </c>
      <c r="BZ132" s="439">
        <v>69750</v>
      </c>
      <c r="CA132" s="439">
        <v>70898</v>
      </c>
      <c r="CB132" s="439">
        <v>71047</v>
      </c>
      <c r="CC132" s="439">
        <v>71236</v>
      </c>
      <c r="CD132" s="439">
        <f>'1.COBERTURA  DANE'!F132+'1.COBERTURA  DANE'!H132+'1.COBERTURA  DANE'!J132</f>
        <v>71281</v>
      </c>
      <c r="CE132" s="195">
        <f t="shared" si="11"/>
        <v>45</v>
      </c>
      <c r="CF132" s="162">
        <f t="shared" si="12"/>
        <v>6.3170307148071203E-2</v>
      </c>
      <c r="CG132" s="195">
        <f t="shared" si="13"/>
        <v>1357</v>
      </c>
      <c r="CH132" s="162">
        <f t="shared" si="14"/>
        <v>1.9406784508895374</v>
      </c>
    </row>
    <row r="133" spans="1:110" ht="15" customHeight="1" outlineLevel="2">
      <c r="A133" s="67">
        <v>212</v>
      </c>
      <c r="B133" s="21" t="s">
        <v>151</v>
      </c>
      <c r="C133" s="40" t="s">
        <v>39</v>
      </c>
      <c r="D133" s="40">
        <v>32744</v>
      </c>
      <c r="E133" s="40">
        <v>32820</v>
      </c>
      <c r="F133" s="40">
        <v>33140</v>
      </c>
      <c r="G133" s="40">
        <v>33210</v>
      </c>
      <c r="H133" s="40">
        <v>33676</v>
      </c>
      <c r="I133" s="1">
        <v>33578</v>
      </c>
      <c r="J133" s="261">
        <v>34132</v>
      </c>
      <c r="K133" s="234">
        <v>33661</v>
      </c>
      <c r="L133" s="31">
        <v>32811</v>
      </c>
      <c r="M133" s="31">
        <v>33531</v>
      </c>
      <c r="N133" s="31">
        <v>33683</v>
      </c>
      <c r="O133" s="31">
        <v>33827</v>
      </c>
      <c r="P133" s="31">
        <v>34315</v>
      </c>
      <c r="Q133" s="31">
        <v>34160</v>
      </c>
      <c r="R133" s="31">
        <v>34352</v>
      </c>
      <c r="S133" s="31">
        <v>34462</v>
      </c>
      <c r="T133" s="31">
        <v>34644</v>
      </c>
      <c r="U133" s="31">
        <v>34836</v>
      </c>
      <c r="V133" s="90">
        <v>35889</v>
      </c>
      <c r="W133" s="70">
        <v>33417</v>
      </c>
      <c r="X133" s="31">
        <v>34053</v>
      </c>
      <c r="Y133" s="31">
        <v>34913</v>
      </c>
      <c r="Z133" s="31">
        <v>34847</v>
      </c>
      <c r="AA133" s="31">
        <v>35659</v>
      </c>
      <c r="AB133" s="31">
        <v>35892</v>
      </c>
      <c r="AC133" s="31">
        <v>35965</v>
      </c>
      <c r="AD133" s="31">
        <v>36155</v>
      </c>
      <c r="AE133" s="31">
        <v>35779</v>
      </c>
      <c r="AF133" s="31">
        <v>36211</v>
      </c>
      <c r="AG133" s="31">
        <v>36386</v>
      </c>
      <c r="AH133" s="90">
        <v>36462</v>
      </c>
      <c r="AI133" s="70">
        <v>35537</v>
      </c>
      <c r="AJ133" s="31">
        <v>35627</v>
      </c>
      <c r="AK133" s="31">
        <v>35058</v>
      </c>
      <c r="AL133" s="31">
        <v>35729</v>
      </c>
      <c r="AM133" s="31">
        <v>35928</v>
      </c>
      <c r="AN133" s="31">
        <v>36183</v>
      </c>
      <c r="AO133" s="31">
        <v>37254</v>
      </c>
      <c r="AP133" s="31">
        <v>37942</v>
      </c>
      <c r="AQ133" s="31">
        <v>37983</v>
      </c>
      <c r="AR133" s="31">
        <v>38381</v>
      </c>
      <c r="AS133" s="31">
        <v>38403</v>
      </c>
      <c r="AT133" s="90">
        <v>38388</v>
      </c>
      <c r="AU133" s="70">
        <v>39000</v>
      </c>
      <c r="AV133" s="234">
        <v>39385</v>
      </c>
      <c r="AW133" s="234">
        <v>39403</v>
      </c>
      <c r="AX133" s="234">
        <v>39482</v>
      </c>
      <c r="AY133" s="234">
        <v>39603</v>
      </c>
      <c r="AZ133" s="234">
        <v>39940</v>
      </c>
      <c r="BA133" s="234">
        <v>40516</v>
      </c>
      <c r="BB133" s="234">
        <v>40735</v>
      </c>
      <c r="BC133" s="234">
        <v>41007</v>
      </c>
      <c r="BD133" s="234">
        <v>41091</v>
      </c>
      <c r="BE133" s="234">
        <v>41188</v>
      </c>
      <c r="BF133" s="31">
        <v>41378</v>
      </c>
      <c r="BG133" s="70">
        <v>40690</v>
      </c>
      <c r="BH133" s="234">
        <v>40364</v>
      </c>
      <c r="BI133" s="234">
        <v>41086</v>
      </c>
      <c r="BJ133" s="234">
        <v>41504</v>
      </c>
      <c r="BK133" s="234">
        <v>41765</v>
      </c>
      <c r="BL133" s="234">
        <v>42120</v>
      </c>
      <c r="BM133" s="234">
        <v>42225</v>
      </c>
      <c r="BN133" s="234">
        <v>42280</v>
      </c>
      <c r="BO133" s="234">
        <v>42787</v>
      </c>
      <c r="BP133" s="234">
        <v>43431</v>
      </c>
      <c r="BQ133" s="234">
        <v>43528</v>
      </c>
      <c r="BR133" s="439">
        <v>43638</v>
      </c>
      <c r="BS133" s="439">
        <v>43033</v>
      </c>
      <c r="BT133" s="439">
        <v>42397</v>
      </c>
      <c r="BU133" s="439">
        <v>43661</v>
      </c>
      <c r="BV133" s="439">
        <v>43658</v>
      </c>
      <c r="BW133" s="439">
        <v>42873</v>
      </c>
      <c r="BX133" s="439">
        <v>43250</v>
      </c>
      <c r="BY133" s="439">
        <v>43443</v>
      </c>
      <c r="BZ133" s="439">
        <v>43909</v>
      </c>
      <c r="CA133" s="439">
        <v>44282</v>
      </c>
      <c r="CB133" s="439">
        <v>44379</v>
      </c>
      <c r="CC133" s="439">
        <v>44542</v>
      </c>
      <c r="CD133" s="439">
        <f>'1.COBERTURA  DANE'!F133+'1.COBERTURA  DANE'!H133+'1.COBERTURA  DANE'!J133</f>
        <v>44511</v>
      </c>
      <c r="CE133" s="195">
        <f t="shared" ref="CE133:CE138" si="18">CD133-CC133</f>
        <v>-31</v>
      </c>
      <c r="CF133" s="162">
        <f t="shared" ref="CF133:CF138" si="19">(CE133/CC133)*100</f>
        <v>-6.9597234071213682E-2</v>
      </c>
      <c r="CG133" s="195">
        <f t="shared" ref="CG133:CG138" si="20">CD133-BR133</f>
        <v>873</v>
      </c>
      <c r="CH133" s="162">
        <f t="shared" ref="CH133:CH138" si="21">CG133/BR133*100</f>
        <v>2.0005499793757733</v>
      </c>
    </row>
    <row r="134" spans="1:110" ht="15" customHeight="1" outlineLevel="2">
      <c r="A134" s="67">
        <v>266</v>
      </c>
      <c r="B134" s="21" t="s">
        <v>151</v>
      </c>
      <c r="C134" s="40" t="s">
        <v>41</v>
      </c>
      <c r="D134" s="40">
        <v>131115</v>
      </c>
      <c r="E134" s="40">
        <v>131345</v>
      </c>
      <c r="F134" s="40">
        <v>132164</v>
      </c>
      <c r="G134" s="40">
        <v>132602</v>
      </c>
      <c r="H134" s="40">
        <v>133786</v>
      </c>
      <c r="I134" s="1">
        <v>133733</v>
      </c>
      <c r="J134" s="261">
        <v>135048</v>
      </c>
      <c r="K134" s="234">
        <v>133167</v>
      </c>
      <c r="L134" s="31">
        <v>131318</v>
      </c>
      <c r="M134" s="31">
        <v>132821</v>
      </c>
      <c r="N134" s="31">
        <v>134089</v>
      </c>
      <c r="O134" s="31">
        <v>134213</v>
      </c>
      <c r="P134" s="31">
        <v>135080</v>
      </c>
      <c r="Q134" s="31">
        <v>134259</v>
      </c>
      <c r="R134" s="31">
        <v>134215</v>
      </c>
      <c r="S134" s="31">
        <v>134362</v>
      </c>
      <c r="T134" s="31">
        <v>134948</v>
      </c>
      <c r="U134" s="31">
        <v>135832</v>
      </c>
      <c r="V134" s="90">
        <v>138445</v>
      </c>
      <c r="W134" s="70">
        <v>132067</v>
      </c>
      <c r="X134" s="31">
        <v>133387</v>
      </c>
      <c r="Y134" s="31">
        <v>134906</v>
      </c>
      <c r="Z134" s="31">
        <v>134654</v>
      </c>
      <c r="AA134" s="31">
        <v>137215</v>
      </c>
      <c r="AB134" s="31">
        <v>137883</v>
      </c>
      <c r="AC134" s="31">
        <v>138205</v>
      </c>
      <c r="AD134" s="31">
        <v>138989</v>
      </c>
      <c r="AE134" s="31">
        <v>137600</v>
      </c>
      <c r="AF134" s="31">
        <v>138587</v>
      </c>
      <c r="AG134" s="31">
        <v>138518</v>
      </c>
      <c r="AH134" s="90">
        <v>138708</v>
      </c>
      <c r="AI134" s="70">
        <v>137143</v>
      </c>
      <c r="AJ134" s="31">
        <v>137020</v>
      </c>
      <c r="AK134" s="31">
        <v>139830</v>
      </c>
      <c r="AL134" s="31">
        <v>142349</v>
      </c>
      <c r="AM134" s="31">
        <v>142349</v>
      </c>
      <c r="AN134" s="31">
        <v>143334</v>
      </c>
      <c r="AO134" s="31">
        <v>145432</v>
      </c>
      <c r="AP134" s="31">
        <v>144527</v>
      </c>
      <c r="AQ134" s="31">
        <v>144959</v>
      </c>
      <c r="AR134" s="31">
        <v>146381</v>
      </c>
      <c r="AS134" s="31">
        <v>146544</v>
      </c>
      <c r="AT134" s="90">
        <v>145685</v>
      </c>
      <c r="AU134" s="70">
        <v>144724</v>
      </c>
      <c r="AV134" s="234">
        <v>146047</v>
      </c>
      <c r="AW134" s="234">
        <v>145791</v>
      </c>
      <c r="AX134" s="234">
        <v>146668</v>
      </c>
      <c r="AY134" s="234">
        <v>146912</v>
      </c>
      <c r="AZ134" s="234">
        <v>147824</v>
      </c>
      <c r="BA134" s="234">
        <v>149190</v>
      </c>
      <c r="BB134" s="234">
        <v>149854</v>
      </c>
      <c r="BC134" s="234">
        <v>150156</v>
      </c>
      <c r="BD134" s="234">
        <v>150688</v>
      </c>
      <c r="BE134" s="234">
        <v>151100</v>
      </c>
      <c r="BF134" s="31">
        <v>151380</v>
      </c>
      <c r="BG134" s="70">
        <v>148775</v>
      </c>
      <c r="BH134" s="234">
        <v>148519</v>
      </c>
      <c r="BI134" s="234">
        <v>150579</v>
      </c>
      <c r="BJ134" s="234">
        <v>151889</v>
      </c>
      <c r="BK134" s="234">
        <v>152415</v>
      </c>
      <c r="BL134" s="234">
        <v>153503</v>
      </c>
      <c r="BM134" s="234">
        <v>153812</v>
      </c>
      <c r="BN134" s="234">
        <v>153881</v>
      </c>
      <c r="BO134" s="234">
        <v>155572</v>
      </c>
      <c r="BP134" s="234">
        <v>157224</v>
      </c>
      <c r="BQ134" s="234">
        <v>157198</v>
      </c>
      <c r="BR134" s="439">
        <v>159330</v>
      </c>
      <c r="BS134" s="439">
        <v>157334</v>
      </c>
      <c r="BT134" s="439">
        <v>155764</v>
      </c>
      <c r="BU134" s="439">
        <v>158293</v>
      </c>
      <c r="BV134" s="439">
        <v>157720</v>
      </c>
      <c r="BW134" s="439">
        <v>156298</v>
      </c>
      <c r="BX134" s="439">
        <v>156590</v>
      </c>
      <c r="BY134" s="439">
        <v>156672</v>
      </c>
      <c r="BZ134" s="439">
        <v>156888</v>
      </c>
      <c r="CA134" s="439">
        <v>159213</v>
      </c>
      <c r="CB134" s="439">
        <v>159292</v>
      </c>
      <c r="CC134" s="439">
        <v>160261</v>
      </c>
      <c r="CD134" s="439">
        <f>'1.COBERTURA  DANE'!F134+'1.COBERTURA  DANE'!H134+'1.COBERTURA  DANE'!J134</f>
        <v>157991</v>
      </c>
      <c r="CE134" s="195">
        <f t="shared" si="18"/>
        <v>-2270</v>
      </c>
      <c r="CF134" s="162">
        <f t="shared" si="19"/>
        <v>-1.4164394331746339</v>
      </c>
      <c r="CG134" s="195">
        <f t="shared" si="20"/>
        <v>-1339</v>
      </c>
      <c r="CH134" s="162">
        <f t="shared" si="21"/>
        <v>-0.8403941505052408</v>
      </c>
    </row>
    <row r="135" spans="1:110" ht="15" customHeight="1" outlineLevel="2">
      <c r="A135" s="67">
        <v>308</v>
      </c>
      <c r="B135" s="21" t="s">
        <v>151</v>
      </c>
      <c r="C135" s="40" t="s">
        <v>43</v>
      </c>
      <c r="D135" s="40">
        <v>28147</v>
      </c>
      <c r="E135" s="40">
        <v>27889</v>
      </c>
      <c r="F135" s="40">
        <v>28291</v>
      </c>
      <c r="G135" s="40">
        <v>28339</v>
      </c>
      <c r="H135" s="40">
        <v>28464</v>
      </c>
      <c r="I135" s="1">
        <v>28529</v>
      </c>
      <c r="J135" s="261">
        <v>28973</v>
      </c>
      <c r="K135" s="234">
        <v>28573</v>
      </c>
      <c r="L135" s="31">
        <v>28088</v>
      </c>
      <c r="M135" s="31">
        <v>28383</v>
      </c>
      <c r="N135" s="31">
        <v>28634</v>
      </c>
      <c r="O135" s="31">
        <v>28587</v>
      </c>
      <c r="P135" s="31">
        <v>29050</v>
      </c>
      <c r="Q135" s="31">
        <v>28863</v>
      </c>
      <c r="R135" s="31">
        <v>28987</v>
      </c>
      <c r="S135" s="31">
        <v>29048</v>
      </c>
      <c r="T135" s="31">
        <v>29103</v>
      </c>
      <c r="U135" s="31">
        <v>29353</v>
      </c>
      <c r="V135" s="90">
        <v>29896</v>
      </c>
      <c r="W135" s="70">
        <v>28606</v>
      </c>
      <c r="X135" s="31">
        <v>28724</v>
      </c>
      <c r="Y135" s="31">
        <v>29312</v>
      </c>
      <c r="Z135" s="31">
        <v>29193</v>
      </c>
      <c r="AA135" s="31">
        <v>29506</v>
      </c>
      <c r="AB135" s="31">
        <v>29658</v>
      </c>
      <c r="AC135" s="31">
        <v>29767</v>
      </c>
      <c r="AD135" s="31">
        <v>29877</v>
      </c>
      <c r="AE135" s="31">
        <v>29558</v>
      </c>
      <c r="AF135" s="31">
        <v>29872</v>
      </c>
      <c r="AG135" s="31">
        <v>29935</v>
      </c>
      <c r="AH135" s="90">
        <v>29859</v>
      </c>
      <c r="AI135" s="70">
        <v>29442</v>
      </c>
      <c r="AJ135" s="31">
        <v>29447</v>
      </c>
      <c r="AK135" s="31">
        <v>29688</v>
      </c>
      <c r="AL135" s="31">
        <v>29920</v>
      </c>
      <c r="AM135" s="31">
        <v>29996</v>
      </c>
      <c r="AN135" s="31">
        <v>30243</v>
      </c>
      <c r="AO135" s="31">
        <v>30597</v>
      </c>
      <c r="AP135" s="31">
        <v>31084</v>
      </c>
      <c r="AQ135" s="31">
        <v>31102</v>
      </c>
      <c r="AR135" s="31">
        <v>31414</v>
      </c>
      <c r="AS135" s="31">
        <v>31542</v>
      </c>
      <c r="AT135" s="90">
        <v>31362</v>
      </c>
      <c r="AU135" s="70">
        <v>31128</v>
      </c>
      <c r="AV135" s="234">
        <v>31110</v>
      </c>
      <c r="AW135" s="234">
        <v>31113</v>
      </c>
      <c r="AX135" s="234">
        <v>31182</v>
      </c>
      <c r="AY135" s="234">
        <v>31383</v>
      </c>
      <c r="AZ135" s="234">
        <v>31534</v>
      </c>
      <c r="BA135" s="234">
        <v>31986</v>
      </c>
      <c r="BB135" s="234">
        <v>32176</v>
      </c>
      <c r="BC135" s="234">
        <v>32291</v>
      </c>
      <c r="BD135" s="234">
        <v>32406</v>
      </c>
      <c r="BE135" s="234">
        <v>32540</v>
      </c>
      <c r="BF135" s="31">
        <v>32469</v>
      </c>
      <c r="BG135" s="70">
        <v>32103</v>
      </c>
      <c r="BH135" s="234">
        <v>31997</v>
      </c>
      <c r="BI135" s="234">
        <v>32185</v>
      </c>
      <c r="BJ135" s="234">
        <v>32542</v>
      </c>
      <c r="BK135" s="234">
        <v>32743</v>
      </c>
      <c r="BL135" s="234">
        <v>33021</v>
      </c>
      <c r="BM135" s="234">
        <v>33071</v>
      </c>
      <c r="BN135" s="234">
        <v>33048</v>
      </c>
      <c r="BO135" s="234">
        <v>33406</v>
      </c>
      <c r="BP135" s="234">
        <v>33881</v>
      </c>
      <c r="BQ135" s="234">
        <v>34027</v>
      </c>
      <c r="BR135" s="439">
        <v>34323</v>
      </c>
      <c r="BS135" s="439">
        <v>33881</v>
      </c>
      <c r="BT135" s="439">
        <v>33601</v>
      </c>
      <c r="BU135" s="439">
        <v>34267</v>
      </c>
      <c r="BV135" s="439">
        <v>34137</v>
      </c>
      <c r="BW135" s="439">
        <v>33733</v>
      </c>
      <c r="BX135" s="439">
        <v>33860</v>
      </c>
      <c r="BY135" s="439">
        <v>33935</v>
      </c>
      <c r="BZ135" s="439">
        <v>34183</v>
      </c>
      <c r="CA135" s="439">
        <v>34311</v>
      </c>
      <c r="CB135" s="439">
        <v>34346</v>
      </c>
      <c r="CC135" s="439">
        <v>34374</v>
      </c>
      <c r="CD135" s="439">
        <f>'1.COBERTURA  DANE'!F135+'1.COBERTURA  DANE'!H135+'1.COBERTURA  DANE'!J135</f>
        <v>34374</v>
      </c>
      <c r="CE135" s="195">
        <f t="shared" si="18"/>
        <v>0</v>
      </c>
      <c r="CF135" s="162">
        <f t="shared" si="19"/>
        <v>0</v>
      </c>
      <c r="CG135" s="195">
        <f t="shared" si="20"/>
        <v>51</v>
      </c>
      <c r="CH135" s="162">
        <f t="shared" si="21"/>
        <v>0.14858841010401189</v>
      </c>
    </row>
    <row r="136" spans="1:110" ht="15" customHeight="1" outlineLevel="2">
      <c r="A136" s="67">
        <v>360</v>
      </c>
      <c r="B136" s="21" t="s">
        <v>151</v>
      </c>
      <c r="C136" s="44" t="s">
        <v>221</v>
      </c>
      <c r="D136" s="40">
        <v>221473</v>
      </c>
      <c r="E136" s="40">
        <v>221548</v>
      </c>
      <c r="F136" s="40">
        <v>223246</v>
      </c>
      <c r="G136" s="40">
        <v>224113</v>
      </c>
      <c r="H136" s="40">
        <v>228827</v>
      </c>
      <c r="I136" s="1">
        <v>229332</v>
      </c>
      <c r="J136" s="261">
        <v>232691</v>
      </c>
      <c r="K136" s="234">
        <v>228666</v>
      </c>
      <c r="L136" s="31">
        <v>223201</v>
      </c>
      <c r="M136" s="31">
        <v>226230</v>
      </c>
      <c r="N136" s="31">
        <v>227274</v>
      </c>
      <c r="O136" s="31">
        <v>228466</v>
      </c>
      <c r="P136" s="31">
        <v>230732</v>
      </c>
      <c r="Q136" s="31">
        <v>229686</v>
      </c>
      <c r="R136" s="31">
        <v>230980</v>
      </c>
      <c r="S136" s="31">
        <v>231105</v>
      </c>
      <c r="T136" s="31">
        <v>231293</v>
      </c>
      <c r="U136" s="31">
        <v>232838</v>
      </c>
      <c r="V136" s="90">
        <v>235605</v>
      </c>
      <c r="W136" s="70">
        <v>221424</v>
      </c>
      <c r="X136" s="31">
        <v>224696</v>
      </c>
      <c r="Y136" s="31">
        <v>227394</v>
      </c>
      <c r="Z136" s="31">
        <v>227337</v>
      </c>
      <c r="AA136" s="31">
        <v>230836</v>
      </c>
      <c r="AB136" s="31">
        <v>232342</v>
      </c>
      <c r="AC136" s="31">
        <v>232814</v>
      </c>
      <c r="AD136" s="31">
        <v>234241</v>
      </c>
      <c r="AE136" s="31">
        <v>231859</v>
      </c>
      <c r="AF136" s="31">
        <v>233389</v>
      </c>
      <c r="AG136" s="31">
        <v>234437</v>
      </c>
      <c r="AH136" s="90">
        <v>234612</v>
      </c>
      <c r="AI136" s="70">
        <v>227641</v>
      </c>
      <c r="AJ136" s="31">
        <v>227929</v>
      </c>
      <c r="AK136" s="31">
        <v>236036</v>
      </c>
      <c r="AL136" s="31">
        <v>240378</v>
      </c>
      <c r="AM136" s="31">
        <v>240671</v>
      </c>
      <c r="AN136" s="31">
        <v>242802</v>
      </c>
      <c r="AO136" s="31">
        <v>246042</v>
      </c>
      <c r="AP136" s="31">
        <v>251174</v>
      </c>
      <c r="AQ136" s="31">
        <v>251417</v>
      </c>
      <c r="AR136" s="31">
        <v>256656</v>
      </c>
      <c r="AS136" s="31">
        <v>256039</v>
      </c>
      <c r="AT136" s="90">
        <v>255801</v>
      </c>
      <c r="AU136" s="70">
        <v>249660</v>
      </c>
      <c r="AV136" s="234">
        <v>251303</v>
      </c>
      <c r="AW136" s="234">
        <v>249875</v>
      </c>
      <c r="AX136" s="234">
        <v>249757</v>
      </c>
      <c r="AY136" s="234">
        <v>249755</v>
      </c>
      <c r="AZ136" s="234">
        <v>252394</v>
      </c>
      <c r="BA136" s="234">
        <v>254648</v>
      </c>
      <c r="BB136" s="234">
        <v>255967</v>
      </c>
      <c r="BC136" s="234">
        <v>256661</v>
      </c>
      <c r="BD136" s="234">
        <v>256876</v>
      </c>
      <c r="BE136" s="234">
        <v>256633</v>
      </c>
      <c r="BF136" s="31">
        <v>256168</v>
      </c>
      <c r="BG136" s="70">
        <v>247694</v>
      </c>
      <c r="BH136" s="234">
        <v>246662</v>
      </c>
      <c r="BI136" s="234">
        <v>250664</v>
      </c>
      <c r="BJ136" s="234">
        <v>252943</v>
      </c>
      <c r="BK136" s="234">
        <v>254248</v>
      </c>
      <c r="BL136" s="234">
        <v>256659</v>
      </c>
      <c r="BM136" s="234">
        <v>257054</v>
      </c>
      <c r="BN136" s="234">
        <v>257278</v>
      </c>
      <c r="BO136" s="234">
        <v>260823</v>
      </c>
      <c r="BP136" s="234">
        <v>264037</v>
      </c>
      <c r="BQ136" s="234">
        <v>263538</v>
      </c>
      <c r="BR136" s="439">
        <v>266599</v>
      </c>
      <c r="BS136" s="439">
        <v>263074</v>
      </c>
      <c r="BT136" s="439">
        <v>259795</v>
      </c>
      <c r="BU136" s="439">
        <v>265703</v>
      </c>
      <c r="BV136" s="439">
        <v>265414</v>
      </c>
      <c r="BW136" s="439">
        <v>261636</v>
      </c>
      <c r="BX136" s="439">
        <v>262901</v>
      </c>
      <c r="BY136" s="439">
        <v>263504</v>
      </c>
      <c r="BZ136" s="439">
        <v>264037</v>
      </c>
      <c r="CA136" s="439">
        <v>270019</v>
      </c>
      <c r="CB136" s="439">
        <v>270719</v>
      </c>
      <c r="CC136" s="439">
        <v>271377</v>
      </c>
      <c r="CD136" s="439">
        <f>'1.COBERTURA  DANE'!F136+'1.COBERTURA  DANE'!H136+'1.COBERTURA  DANE'!J136</f>
        <v>270930</v>
      </c>
      <c r="CE136" s="195">
        <f t="shared" si="18"/>
        <v>-447</v>
      </c>
      <c r="CF136" s="162">
        <f t="shared" si="19"/>
        <v>-0.16471550647254557</v>
      </c>
      <c r="CG136" s="195">
        <f t="shared" si="20"/>
        <v>4331</v>
      </c>
      <c r="CH136" s="162">
        <f t="shared" si="21"/>
        <v>1.624537226321179</v>
      </c>
    </row>
    <row r="137" spans="1:110" ht="15" customHeight="1" outlineLevel="2">
      <c r="A137" s="67">
        <v>380</v>
      </c>
      <c r="B137" s="21" t="s">
        <v>151</v>
      </c>
      <c r="C137" s="40" t="s">
        <v>47</v>
      </c>
      <c r="D137" s="40">
        <v>10185</v>
      </c>
      <c r="E137" s="40">
        <v>10179</v>
      </c>
      <c r="F137" s="40">
        <v>10352</v>
      </c>
      <c r="G137" s="40">
        <v>10305</v>
      </c>
      <c r="H137" s="40">
        <v>9869</v>
      </c>
      <c r="I137" s="1">
        <v>9601</v>
      </c>
      <c r="J137" s="261">
        <v>9625</v>
      </c>
      <c r="K137" s="234">
        <v>9584</v>
      </c>
      <c r="L137" s="31">
        <v>9526</v>
      </c>
      <c r="M137" s="31">
        <v>9642</v>
      </c>
      <c r="N137" s="31">
        <v>9608</v>
      </c>
      <c r="O137" s="31">
        <v>9670</v>
      </c>
      <c r="P137" s="31">
        <v>9916</v>
      </c>
      <c r="Q137" s="31">
        <v>9825</v>
      </c>
      <c r="R137" s="31">
        <v>9839</v>
      </c>
      <c r="S137" s="31">
        <v>9770</v>
      </c>
      <c r="T137" s="31">
        <v>9840</v>
      </c>
      <c r="U137" s="31">
        <v>9912</v>
      </c>
      <c r="V137" s="90">
        <v>10214</v>
      </c>
      <c r="W137" s="70">
        <v>9755</v>
      </c>
      <c r="X137" s="31">
        <v>9835</v>
      </c>
      <c r="Y137" s="31">
        <v>10129</v>
      </c>
      <c r="Z137" s="31">
        <v>10126</v>
      </c>
      <c r="AA137" s="31">
        <v>10269</v>
      </c>
      <c r="AB137" s="31">
        <v>10355</v>
      </c>
      <c r="AC137" s="31">
        <v>10047</v>
      </c>
      <c r="AD137" s="31">
        <v>10048</v>
      </c>
      <c r="AE137" s="31">
        <v>9817</v>
      </c>
      <c r="AF137" s="31">
        <v>9776</v>
      </c>
      <c r="AG137" s="31">
        <v>9806</v>
      </c>
      <c r="AH137" s="90">
        <v>9806</v>
      </c>
      <c r="AI137" s="70">
        <v>9759</v>
      </c>
      <c r="AJ137" s="31">
        <v>9795</v>
      </c>
      <c r="AK137" s="31">
        <v>7132</v>
      </c>
      <c r="AL137" s="31">
        <v>7337</v>
      </c>
      <c r="AM137" s="31">
        <v>7451</v>
      </c>
      <c r="AN137" s="31">
        <v>7610</v>
      </c>
      <c r="AO137" s="31">
        <v>7588</v>
      </c>
      <c r="AP137" s="31">
        <v>7769</v>
      </c>
      <c r="AQ137" s="31">
        <v>7869</v>
      </c>
      <c r="AR137" s="31">
        <v>7373</v>
      </c>
      <c r="AS137" s="31">
        <v>7559</v>
      </c>
      <c r="AT137" s="90">
        <v>7277</v>
      </c>
      <c r="AU137" s="70">
        <v>9217</v>
      </c>
      <c r="AV137" s="234">
        <v>9158</v>
      </c>
      <c r="AW137" s="234">
        <v>9238</v>
      </c>
      <c r="AX137" s="234">
        <v>9279</v>
      </c>
      <c r="AY137" s="234">
        <v>9175</v>
      </c>
      <c r="AZ137" s="234">
        <v>9147</v>
      </c>
      <c r="BA137" s="234">
        <v>9321</v>
      </c>
      <c r="BB137" s="234">
        <v>9378</v>
      </c>
      <c r="BC137" s="234">
        <v>9417</v>
      </c>
      <c r="BD137" s="234">
        <v>9513</v>
      </c>
      <c r="BE137" s="234">
        <v>9501</v>
      </c>
      <c r="BF137" s="31">
        <v>9863</v>
      </c>
      <c r="BG137" s="70">
        <v>10583</v>
      </c>
      <c r="BH137" s="234">
        <v>10685</v>
      </c>
      <c r="BI137" s="234">
        <v>10754</v>
      </c>
      <c r="BJ137" s="234">
        <v>10795</v>
      </c>
      <c r="BK137" s="234">
        <v>10898</v>
      </c>
      <c r="BL137" s="234">
        <v>11033</v>
      </c>
      <c r="BM137" s="234">
        <v>11097</v>
      </c>
      <c r="BN137" s="234">
        <v>11123</v>
      </c>
      <c r="BO137" s="234">
        <v>10926</v>
      </c>
      <c r="BP137" s="234">
        <v>10975</v>
      </c>
      <c r="BQ137" s="234">
        <v>10943</v>
      </c>
      <c r="BR137" s="439">
        <v>10579</v>
      </c>
      <c r="BS137" s="439">
        <v>10467</v>
      </c>
      <c r="BT137" s="439">
        <v>10466</v>
      </c>
      <c r="BU137" s="439">
        <v>10565</v>
      </c>
      <c r="BV137" s="439">
        <v>10457</v>
      </c>
      <c r="BW137" s="439">
        <v>10433</v>
      </c>
      <c r="BX137" s="439">
        <v>10471</v>
      </c>
      <c r="BY137" s="439">
        <v>10457</v>
      </c>
      <c r="BZ137" s="439">
        <v>10670</v>
      </c>
      <c r="CA137" s="439">
        <v>9502</v>
      </c>
      <c r="CB137" s="439">
        <v>9387</v>
      </c>
      <c r="CC137" s="439">
        <v>9220</v>
      </c>
      <c r="CD137" s="439">
        <f>'1.COBERTURA  DANE'!F137+'1.COBERTURA  DANE'!H137+'1.COBERTURA  DANE'!J137</f>
        <v>9150</v>
      </c>
      <c r="CE137" s="195">
        <f t="shared" si="18"/>
        <v>-70</v>
      </c>
      <c r="CF137" s="162">
        <f t="shared" si="19"/>
        <v>-0.75921908893709322</v>
      </c>
      <c r="CG137" s="195">
        <f t="shared" si="20"/>
        <v>-1429</v>
      </c>
      <c r="CH137" s="162">
        <f t="shared" si="21"/>
        <v>-13.507892995557235</v>
      </c>
    </row>
    <row r="138" spans="1:110" ht="15" customHeight="1" outlineLevel="2" thickBot="1">
      <c r="A138" s="67">
        <v>631</v>
      </c>
      <c r="B138" s="21" t="s">
        <v>151</v>
      </c>
      <c r="C138" s="40" t="s">
        <v>91</v>
      </c>
      <c r="D138" s="40">
        <v>27378</v>
      </c>
      <c r="E138" s="40">
        <v>28351</v>
      </c>
      <c r="F138" s="40">
        <v>28536</v>
      </c>
      <c r="G138" s="40">
        <v>29071</v>
      </c>
      <c r="H138" s="40">
        <v>31240</v>
      </c>
      <c r="I138" s="1">
        <v>31537</v>
      </c>
      <c r="J138" s="261">
        <v>32101</v>
      </c>
      <c r="K138" s="235">
        <v>31735</v>
      </c>
      <c r="L138" s="207">
        <v>31558</v>
      </c>
      <c r="M138" s="207">
        <v>32041</v>
      </c>
      <c r="N138" s="207">
        <v>32199</v>
      </c>
      <c r="O138" s="207">
        <v>32473</v>
      </c>
      <c r="P138" s="207">
        <v>32770</v>
      </c>
      <c r="Q138" s="207">
        <v>32700</v>
      </c>
      <c r="R138" s="207">
        <v>32773</v>
      </c>
      <c r="S138" s="207">
        <v>32913</v>
      </c>
      <c r="T138" s="207">
        <v>33117</v>
      </c>
      <c r="U138" s="207">
        <v>33355</v>
      </c>
      <c r="V138" s="210">
        <v>33815</v>
      </c>
      <c r="W138" s="206">
        <v>32503</v>
      </c>
      <c r="X138" s="207">
        <v>32806</v>
      </c>
      <c r="Y138" s="207">
        <v>33197</v>
      </c>
      <c r="Z138" s="207">
        <v>33249</v>
      </c>
      <c r="AA138" s="207">
        <v>33708</v>
      </c>
      <c r="AB138" s="207">
        <v>33827</v>
      </c>
      <c r="AC138" s="207">
        <v>34053</v>
      </c>
      <c r="AD138" s="207">
        <v>34477</v>
      </c>
      <c r="AE138" s="207">
        <v>34266</v>
      </c>
      <c r="AF138" s="207">
        <v>34617</v>
      </c>
      <c r="AG138" s="207">
        <v>34670</v>
      </c>
      <c r="AH138" s="210">
        <v>34669</v>
      </c>
      <c r="AI138" s="206">
        <v>34320</v>
      </c>
      <c r="AJ138" s="207">
        <v>34283</v>
      </c>
      <c r="AK138" s="207">
        <v>33254</v>
      </c>
      <c r="AL138" s="207">
        <v>33752</v>
      </c>
      <c r="AM138" s="207">
        <v>34003</v>
      </c>
      <c r="AN138" s="207">
        <v>34328</v>
      </c>
      <c r="AO138" s="207">
        <v>34837</v>
      </c>
      <c r="AP138" s="207">
        <v>36009</v>
      </c>
      <c r="AQ138" s="207">
        <v>36341</v>
      </c>
      <c r="AR138" s="207">
        <v>38787</v>
      </c>
      <c r="AS138" s="207">
        <v>38969</v>
      </c>
      <c r="AT138" s="210">
        <v>39548</v>
      </c>
      <c r="AU138" s="206">
        <v>40033</v>
      </c>
      <c r="AV138" s="235">
        <v>40665</v>
      </c>
      <c r="AW138" s="235">
        <v>40516</v>
      </c>
      <c r="AX138" s="235">
        <v>40811</v>
      </c>
      <c r="AY138" s="235">
        <v>41217</v>
      </c>
      <c r="AZ138" s="235">
        <v>41689</v>
      </c>
      <c r="BA138" s="235">
        <v>42278</v>
      </c>
      <c r="BB138" s="235">
        <v>42622</v>
      </c>
      <c r="BC138" s="235">
        <v>42979</v>
      </c>
      <c r="BD138" s="235">
        <v>43210</v>
      </c>
      <c r="BE138" s="235">
        <v>43428</v>
      </c>
      <c r="BF138" s="207">
        <v>44022</v>
      </c>
      <c r="BG138" s="206">
        <v>44049</v>
      </c>
      <c r="BH138" s="235">
        <v>44462</v>
      </c>
      <c r="BI138" s="235">
        <v>45447</v>
      </c>
      <c r="BJ138" s="235">
        <v>46245</v>
      </c>
      <c r="BK138" s="235">
        <v>46584</v>
      </c>
      <c r="BL138" s="235">
        <v>47461</v>
      </c>
      <c r="BM138" s="235">
        <v>47755</v>
      </c>
      <c r="BN138" s="235">
        <v>47984</v>
      </c>
      <c r="BO138" s="235">
        <v>48884</v>
      </c>
      <c r="BP138" s="235">
        <v>49796</v>
      </c>
      <c r="BQ138" s="235">
        <v>49990</v>
      </c>
      <c r="BR138" s="440">
        <v>49101</v>
      </c>
      <c r="BS138" s="440">
        <v>48767</v>
      </c>
      <c r="BT138" s="440">
        <v>48482</v>
      </c>
      <c r="BU138" s="440">
        <v>50024</v>
      </c>
      <c r="BV138" s="440">
        <v>50413</v>
      </c>
      <c r="BW138" s="450">
        <v>49772</v>
      </c>
      <c r="BX138" s="439">
        <v>50247</v>
      </c>
      <c r="BY138" s="439">
        <v>50603</v>
      </c>
      <c r="BZ138" s="439">
        <v>50896</v>
      </c>
      <c r="CA138" s="439">
        <v>52293</v>
      </c>
      <c r="CB138" s="439">
        <v>52846</v>
      </c>
      <c r="CC138" s="439">
        <v>53492</v>
      </c>
      <c r="CD138" s="439">
        <f>'1.COBERTURA  DANE'!F138+'1.COBERTURA  DANE'!H138+'1.COBERTURA  DANE'!J138</f>
        <v>53293</v>
      </c>
      <c r="CE138" s="195">
        <f t="shared" si="18"/>
        <v>-199</v>
      </c>
      <c r="CF138" s="162">
        <f t="shared" si="19"/>
        <v>-0.37201824571898601</v>
      </c>
      <c r="CG138" s="195">
        <f t="shared" si="20"/>
        <v>4192</v>
      </c>
      <c r="CH138" s="162">
        <f t="shared" si="21"/>
        <v>8.5375043278140978</v>
      </c>
    </row>
    <row r="139" spans="1:110">
      <c r="C139" s="8"/>
      <c r="D139" s="8"/>
      <c r="E139" s="8"/>
      <c r="F139" s="8"/>
      <c r="G139" s="8"/>
      <c r="H139" s="8"/>
      <c r="I139" s="8"/>
      <c r="J139" s="8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>
        <v>4998</v>
      </c>
      <c r="BW139" s="6"/>
      <c r="BX139" s="6"/>
      <c r="BY139" s="6"/>
      <c r="BZ139" s="6"/>
      <c r="CA139" s="6"/>
      <c r="CB139" s="6"/>
      <c r="CC139" s="6"/>
      <c r="CD139" s="6"/>
      <c r="CE139" s="429"/>
      <c r="CF139" s="430"/>
    </row>
    <row r="140" spans="1:110">
      <c r="A140" s="457" t="s">
        <v>910</v>
      </c>
      <c r="B140" s="600" t="str">
        <f>'1.COBERTURA  DANE'!B140</f>
        <v>SISPRO-BODEGA DE DATOS NOVIEMBRE 2017</v>
      </c>
      <c r="C140" s="600"/>
      <c r="D140" s="55"/>
      <c r="E140" s="55"/>
      <c r="F140" s="55"/>
      <c r="G140" s="55"/>
      <c r="H140" s="55"/>
      <c r="I140" s="55"/>
      <c r="J140" s="55"/>
      <c r="CE140" s="7"/>
      <c r="CF140" s="7"/>
    </row>
    <row r="141" spans="1:110">
      <c r="A141" s="459"/>
      <c r="B141" s="600" t="s">
        <v>1063</v>
      </c>
      <c r="C141" s="600"/>
    </row>
    <row r="142" spans="1:110">
      <c r="A142" s="460" t="s">
        <v>1079</v>
      </c>
      <c r="B142" s="601" t="s">
        <v>1078</v>
      </c>
      <c r="C142" s="601"/>
    </row>
  </sheetData>
  <autoFilter ref="CE2:CH142"/>
  <mergeCells count="21">
    <mergeCell ref="CE1:CF1"/>
    <mergeCell ref="CG1:CH1"/>
    <mergeCell ref="CG2:CG3"/>
    <mergeCell ref="CH2:CH3"/>
    <mergeCell ref="CE2:CE3"/>
    <mergeCell ref="CF2:CF3"/>
    <mergeCell ref="A2:A3"/>
    <mergeCell ref="B2:B3"/>
    <mergeCell ref="C2:C3"/>
    <mergeCell ref="W2:AH2"/>
    <mergeCell ref="AI2:AT2"/>
    <mergeCell ref="K2:V2"/>
    <mergeCell ref="D2:J2"/>
    <mergeCell ref="B140:C140"/>
    <mergeCell ref="B141:C141"/>
    <mergeCell ref="B142:C142"/>
    <mergeCell ref="CI7:CJ7"/>
    <mergeCell ref="BG2:BR2"/>
    <mergeCell ref="AU2:BF2"/>
    <mergeCell ref="BS2:CD2"/>
    <mergeCell ref="CI2:CJ2"/>
  </mergeCells>
  <conditionalFormatting sqref="CE139">
    <cfRule type="iconSet" priority="7">
      <iconSet iconSet="3Arrows">
        <cfvo type="percent" val="0"/>
        <cfvo type="num" val="0"/>
        <cfvo type="num" val="1"/>
      </iconSet>
    </cfRule>
  </conditionalFormatting>
  <conditionalFormatting sqref="CF139">
    <cfRule type="iconSet" priority="6">
      <iconSet iconSet="3Symbols2">
        <cfvo type="percent" val="0"/>
        <cfvo type="num" val="0"/>
        <cfvo type="num" val="0.5"/>
      </iconSet>
    </cfRule>
  </conditionalFormatting>
  <conditionalFormatting sqref="CG4:CG138">
    <cfRule type="iconSet" priority="5">
      <iconSet iconSet="3Arrows">
        <cfvo type="percent" val="0"/>
        <cfvo type="num" val="0"/>
        <cfvo type="num" val="1"/>
      </iconSet>
    </cfRule>
  </conditionalFormatting>
  <conditionalFormatting sqref="CF4:CF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CH4:CH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CE4:CE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BE529"/>
  <sheetViews>
    <sheetView zoomScaleNormal="100" workbookViewId="0">
      <selection activeCell="L13" sqref="L13"/>
    </sheetView>
  </sheetViews>
  <sheetFormatPr baseColWidth="10" defaultRowHeight="12.75"/>
  <cols>
    <col min="1" max="1" width="9.7109375" style="13" customWidth="1"/>
    <col min="2" max="2" width="20.140625" style="92" customWidth="1"/>
    <col min="3" max="3" width="7.5703125" style="92" customWidth="1"/>
    <col min="4" max="4" width="6.85546875" style="92" customWidth="1"/>
    <col min="5" max="5" width="9.140625" style="92" customWidth="1"/>
    <col min="6" max="6" width="6.85546875" style="92" customWidth="1"/>
    <col min="7" max="7" width="7.5703125" style="92" customWidth="1"/>
    <col min="8" max="8" width="6.85546875" style="92" customWidth="1"/>
    <col min="9" max="9" width="6.5703125" style="92" customWidth="1"/>
    <col min="10" max="10" width="6.85546875" style="92" customWidth="1"/>
    <col min="11" max="11" width="13.28515625" style="92" bestFit="1" customWidth="1"/>
    <col min="12" max="12" width="6.85546875" style="92" bestFit="1" customWidth="1"/>
    <col min="13" max="13" width="13" style="92" bestFit="1" customWidth="1"/>
    <col min="14" max="14" width="6.85546875" style="92" bestFit="1" customWidth="1"/>
    <col min="15" max="15" width="13.28515625" style="92" bestFit="1" customWidth="1"/>
    <col min="16" max="16" width="6.85546875" style="92" bestFit="1" customWidth="1"/>
    <col min="17" max="17" width="13" style="92" bestFit="1" customWidth="1"/>
    <col min="18" max="18" width="6.85546875" style="92" bestFit="1" customWidth="1"/>
    <col min="19" max="19" width="11" style="92" bestFit="1" customWidth="1"/>
    <col min="20" max="20" width="6.85546875" style="92" bestFit="1" customWidth="1"/>
    <col min="21" max="21" width="9.5703125" style="92" bestFit="1" customWidth="1"/>
    <col min="22" max="22" width="6.28515625" style="92" customWidth="1"/>
    <col min="23" max="23" width="11" style="92" bestFit="1" customWidth="1"/>
    <col min="24" max="24" width="6.85546875" style="92" bestFit="1" customWidth="1"/>
    <col min="25" max="25" width="9.5703125" style="92" bestFit="1" customWidth="1"/>
    <col min="26" max="26" width="6.28515625" style="92" customWidth="1"/>
    <col min="27" max="27" width="13.28515625" style="92" customWidth="1"/>
    <col min="28" max="28" width="6.85546875" style="92" customWidth="1"/>
    <col min="29" max="29" width="13" style="92" customWidth="1"/>
    <col min="30" max="30" width="6.85546875" style="92" customWidth="1"/>
    <col min="31" max="31" width="13" style="92" customWidth="1"/>
    <col min="32" max="32" width="6.85546875" style="92" customWidth="1"/>
    <col min="33" max="34" width="15.85546875" style="92" customWidth="1"/>
    <col min="35" max="35" width="11.42578125" style="92"/>
    <col min="36" max="36" width="11.42578125" style="92" customWidth="1"/>
    <col min="37" max="57" width="11.42578125" style="92" hidden="1" customWidth="1"/>
    <col min="58" max="58" width="11.42578125" style="92" customWidth="1"/>
    <col min="59" max="276" width="11.42578125" style="92"/>
    <col min="277" max="277" width="20.140625" style="92" customWidth="1"/>
    <col min="278" max="278" width="7.5703125" style="92" bestFit="1" customWidth="1"/>
    <col min="279" max="279" width="9.140625" style="92" bestFit="1" customWidth="1"/>
    <col min="280" max="281" width="7.5703125" style="92" bestFit="1" customWidth="1"/>
    <col min="282" max="282" width="12.140625" style="92" bestFit="1" customWidth="1"/>
    <col min="283" max="283" width="10.5703125" style="92" bestFit="1" customWidth="1"/>
    <col min="284" max="284" width="9.140625" style="92" bestFit="1" customWidth="1"/>
    <col min="285" max="285" width="7.5703125" style="92" bestFit="1" customWidth="1"/>
    <col min="286" max="286" width="11.5703125" style="92" customWidth="1"/>
    <col min="287" max="532" width="11.42578125" style="92"/>
    <col min="533" max="533" width="20.140625" style="92" customWidth="1"/>
    <col min="534" max="534" width="7.5703125" style="92" bestFit="1" customWidth="1"/>
    <col min="535" max="535" width="9.140625" style="92" bestFit="1" customWidth="1"/>
    <col min="536" max="537" width="7.5703125" style="92" bestFit="1" customWidth="1"/>
    <col min="538" max="538" width="12.140625" style="92" bestFit="1" customWidth="1"/>
    <col min="539" max="539" width="10.5703125" style="92" bestFit="1" customWidth="1"/>
    <col min="540" max="540" width="9.140625" style="92" bestFit="1" customWidth="1"/>
    <col min="541" max="541" width="7.5703125" style="92" bestFit="1" customWidth="1"/>
    <col min="542" max="542" width="11.5703125" style="92" customWidth="1"/>
    <col min="543" max="788" width="11.42578125" style="92"/>
    <col min="789" max="789" width="20.140625" style="92" customWidth="1"/>
    <col min="790" max="790" width="7.5703125" style="92" bestFit="1" customWidth="1"/>
    <col min="791" max="791" width="9.140625" style="92" bestFit="1" customWidth="1"/>
    <col min="792" max="793" width="7.5703125" style="92" bestFit="1" customWidth="1"/>
    <col min="794" max="794" width="12.140625" style="92" bestFit="1" customWidth="1"/>
    <col min="795" max="795" width="10.5703125" style="92" bestFit="1" customWidth="1"/>
    <col min="796" max="796" width="9.140625" style="92" bestFit="1" customWidth="1"/>
    <col min="797" max="797" width="7.5703125" style="92" bestFit="1" customWidth="1"/>
    <col min="798" max="798" width="11.5703125" style="92" customWidth="1"/>
    <col min="799" max="1044" width="11.42578125" style="92"/>
    <col min="1045" max="1045" width="20.140625" style="92" customWidth="1"/>
    <col min="1046" max="1046" width="7.5703125" style="92" bestFit="1" customWidth="1"/>
    <col min="1047" max="1047" width="9.140625" style="92" bestFit="1" customWidth="1"/>
    <col min="1048" max="1049" width="7.5703125" style="92" bestFit="1" customWidth="1"/>
    <col min="1050" max="1050" width="12.140625" style="92" bestFit="1" customWidth="1"/>
    <col min="1051" max="1051" width="10.5703125" style="92" bestFit="1" customWidth="1"/>
    <col min="1052" max="1052" width="9.140625" style="92" bestFit="1" customWidth="1"/>
    <col min="1053" max="1053" width="7.5703125" style="92" bestFit="1" customWidth="1"/>
    <col min="1054" max="1054" width="11.5703125" style="92" customWidth="1"/>
    <col min="1055" max="1300" width="11.42578125" style="92"/>
    <col min="1301" max="1301" width="20.140625" style="92" customWidth="1"/>
    <col min="1302" max="1302" width="7.5703125" style="92" bestFit="1" customWidth="1"/>
    <col min="1303" max="1303" width="9.140625" style="92" bestFit="1" customWidth="1"/>
    <col min="1304" max="1305" width="7.5703125" style="92" bestFit="1" customWidth="1"/>
    <col min="1306" max="1306" width="12.140625" style="92" bestFit="1" customWidth="1"/>
    <col min="1307" max="1307" width="10.5703125" style="92" bestFit="1" customWidth="1"/>
    <col min="1308" max="1308" width="9.140625" style="92" bestFit="1" customWidth="1"/>
    <col min="1309" max="1309" width="7.5703125" style="92" bestFit="1" customWidth="1"/>
    <col min="1310" max="1310" width="11.5703125" style="92" customWidth="1"/>
    <col min="1311" max="1556" width="11.42578125" style="92"/>
    <col min="1557" max="1557" width="20.140625" style="92" customWidth="1"/>
    <col min="1558" max="1558" width="7.5703125" style="92" bestFit="1" customWidth="1"/>
    <col min="1559" max="1559" width="9.140625" style="92" bestFit="1" customWidth="1"/>
    <col min="1560" max="1561" width="7.5703125" style="92" bestFit="1" customWidth="1"/>
    <col min="1562" max="1562" width="12.140625" style="92" bestFit="1" customWidth="1"/>
    <col min="1563" max="1563" width="10.5703125" style="92" bestFit="1" customWidth="1"/>
    <col min="1564" max="1564" width="9.140625" style="92" bestFit="1" customWidth="1"/>
    <col min="1565" max="1565" width="7.5703125" style="92" bestFit="1" customWidth="1"/>
    <col min="1566" max="1566" width="11.5703125" style="92" customWidth="1"/>
    <col min="1567" max="1812" width="11.42578125" style="92"/>
    <col min="1813" max="1813" width="20.140625" style="92" customWidth="1"/>
    <col min="1814" max="1814" width="7.5703125" style="92" bestFit="1" customWidth="1"/>
    <col min="1815" max="1815" width="9.140625" style="92" bestFit="1" customWidth="1"/>
    <col min="1816" max="1817" width="7.5703125" style="92" bestFit="1" customWidth="1"/>
    <col min="1818" max="1818" width="12.140625" style="92" bestFit="1" customWidth="1"/>
    <col min="1819" max="1819" width="10.5703125" style="92" bestFit="1" customWidth="1"/>
    <col min="1820" max="1820" width="9.140625" style="92" bestFit="1" customWidth="1"/>
    <col min="1821" max="1821" width="7.5703125" style="92" bestFit="1" customWidth="1"/>
    <col min="1822" max="1822" width="11.5703125" style="92" customWidth="1"/>
    <col min="1823" max="2068" width="11.42578125" style="92"/>
    <col min="2069" max="2069" width="20.140625" style="92" customWidth="1"/>
    <col min="2070" max="2070" width="7.5703125" style="92" bestFit="1" customWidth="1"/>
    <col min="2071" max="2071" width="9.140625" style="92" bestFit="1" customWidth="1"/>
    <col min="2072" max="2073" width="7.5703125" style="92" bestFit="1" customWidth="1"/>
    <col min="2074" max="2074" width="12.140625" style="92" bestFit="1" customWidth="1"/>
    <col min="2075" max="2075" width="10.5703125" style="92" bestFit="1" customWidth="1"/>
    <col min="2076" max="2076" width="9.140625" style="92" bestFit="1" customWidth="1"/>
    <col min="2077" max="2077" width="7.5703125" style="92" bestFit="1" customWidth="1"/>
    <col min="2078" max="2078" width="11.5703125" style="92" customWidth="1"/>
    <col min="2079" max="2324" width="11.42578125" style="92"/>
    <col min="2325" max="2325" width="20.140625" style="92" customWidth="1"/>
    <col min="2326" max="2326" width="7.5703125" style="92" bestFit="1" customWidth="1"/>
    <col min="2327" max="2327" width="9.140625" style="92" bestFit="1" customWidth="1"/>
    <col min="2328" max="2329" width="7.5703125" style="92" bestFit="1" customWidth="1"/>
    <col min="2330" max="2330" width="12.140625" style="92" bestFit="1" customWidth="1"/>
    <col min="2331" max="2331" width="10.5703125" style="92" bestFit="1" customWidth="1"/>
    <col min="2332" max="2332" width="9.140625" style="92" bestFit="1" customWidth="1"/>
    <col min="2333" max="2333" width="7.5703125" style="92" bestFit="1" customWidth="1"/>
    <col min="2334" max="2334" width="11.5703125" style="92" customWidth="1"/>
    <col min="2335" max="2580" width="11.42578125" style="92"/>
    <col min="2581" max="2581" width="20.140625" style="92" customWidth="1"/>
    <col min="2582" max="2582" width="7.5703125" style="92" bestFit="1" customWidth="1"/>
    <col min="2583" max="2583" width="9.140625" style="92" bestFit="1" customWidth="1"/>
    <col min="2584" max="2585" width="7.5703125" style="92" bestFit="1" customWidth="1"/>
    <col min="2586" max="2586" width="12.140625" style="92" bestFit="1" customWidth="1"/>
    <col min="2587" max="2587" width="10.5703125" style="92" bestFit="1" customWidth="1"/>
    <col min="2588" max="2588" width="9.140625" style="92" bestFit="1" customWidth="1"/>
    <col min="2589" max="2589" width="7.5703125" style="92" bestFit="1" customWidth="1"/>
    <col min="2590" max="2590" width="11.5703125" style="92" customWidth="1"/>
    <col min="2591" max="2836" width="11.42578125" style="92"/>
    <col min="2837" max="2837" width="20.140625" style="92" customWidth="1"/>
    <col min="2838" max="2838" width="7.5703125" style="92" bestFit="1" customWidth="1"/>
    <col min="2839" max="2839" width="9.140625" style="92" bestFit="1" customWidth="1"/>
    <col min="2840" max="2841" width="7.5703125" style="92" bestFit="1" customWidth="1"/>
    <col min="2842" max="2842" width="12.140625" style="92" bestFit="1" customWidth="1"/>
    <col min="2843" max="2843" width="10.5703125" style="92" bestFit="1" customWidth="1"/>
    <col min="2844" max="2844" width="9.140625" style="92" bestFit="1" customWidth="1"/>
    <col min="2845" max="2845" width="7.5703125" style="92" bestFit="1" customWidth="1"/>
    <col min="2846" max="2846" width="11.5703125" style="92" customWidth="1"/>
    <col min="2847" max="3092" width="11.42578125" style="92"/>
    <col min="3093" max="3093" width="20.140625" style="92" customWidth="1"/>
    <col min="3094" max="3094" width="7.5703125" style="92" bestFit="1" customWidth="1"/>
    <col min="3095" max="3095" width="9.140625" style="92" bestFit="1" customWidth="1"/>
    <col min="3096" max="3097" width="7.5703125" style="92" bestFit="1" customWidth="1"/>
    <col min="3098" max="3098" width="12.140625" style="92" bestFit="1" customWidth="1"/>
    <col min="3099" max="3099" width="10.5703125" style="92" bestFit="1" customWidth="1"/>
    <col min="3100" max="3100" width="9.140625" style="92" bestFit="1" customWidth="1"/>
    <col min="3101" max="3101" width="7.5703125" style="92" bestFit="1" customWidth="1"/>
    <col min="3102" max="3102" width="11.5703125" style="92" customWidth="1"/>
    <col min="3103" max="3348" width="11.42578125" style="92"/>
    <col min="3349" max="3349" width="20.140625" style="92" customWidth="1"/>
    <col min="3350" max="3350" width="7.5703125" style="92" bestFit="1" customWidth="1"/>
    <col min="3351" max="3351" width="9.140625" style="92" bestFit="1" customWidth="1"/>
    <col min="3352" max="3353" width="7.5703125" style="92" bestFit="1" customWidth="1"/>
    <col min="3354" max="3354" width="12.140625" style="92" bestFit="1" customWidth="1"/>
    <col min="3355" max="3355" width="10.5703125" style="92" bestFit="1" customWidth="1"/>
    <col min="3356" max="3356" width="9.140625" style="92" bestFit="1" customWidth="1"/>
    <col min="3357" max="3357" width="7.5703125" style="92" bestFit="1" customWidth="1"/>
    <col min="3358" max="3358" width="11.5703125" style="92" customWidth="1"/>
    <col min="3359" max="3604" width="11.42578125" style="92"/>
    <col min="3605" max="3605" width="20.140625" style="92" customWidth="1"/>
    <col min="3606" max="3606" width="7.5703125" style="92" bestFit="1" customWidth="1"/>
    <col min="3607" max="3607" width="9.140625" style="92" bestFit="1" customWidth="1"/>
    <col min="3608" max="3609" width="7.5703125" style="92" bestFit="1" customWidth="1"/>
    <col min="3610" max="3610" width="12.140625" style="92" bestFit="1" customWidth="1"/>
    <col min="3611" max="3611" width="10.5703125" style="92" bestFit="1" customWidth="1"/>
    <col min="3612" max="3612" width="9.140625" style="92" bestFit="1" customWidth="1"/>
    <col min="3613" max="3613" width="7.5703125" style="92" bestFit="1" customWidth="1"/>
    <col min="3614" max="3614" width="11.5703125" style="92" customWidth="1"/>
    <col min="3615" max="3860" width="11.42578125" style="92"/>
    <col min="3861" max="3861" width="20.140625" style="92" customWidth="1"/>
    <col min="3862" max="3862" width="7.5703125" style="92" bestFit="1" customWidth="1"/>
    <col min="3863" max="3863" width="9.140625" style="92" bestFit="1" customWidth="1"/>
    <col min="3864" max="3865" width="7.5703125" style="92" bestFit="1" customWidth="1"/>
    <col min="3866" max="3866" width="12.140625" style="92" bestFit="1" customWidth="1"/>
    <col min="3867" max="3867" width="10.5703125" style="92" bestFit="1" customWidth="1"/>
    <col min="3868" max="3868" width="9.140625" style="92" bestFit="1" customWidth="1"/>
    <col min="3869" max="3869" width="7.5703125" style="92" bestFit="1" customWidth="1"/>
    <col min="3870" max="3870" width="11.5703125" style="92" customWidth="1"/>
    <col min="3871" max="4116" width="11.42578125" style="92"/>
    <col min="4117" max="4117" width="20.140625" style="92" customWidth="1"/>
    <col min="4118" max="4118" width="7.5703125" style="92" bestFit="1" customWidth="1"/>
    <col min="4119" max="4119" width="9.140625" style="92" bestFit="1" customWidth="1"/>
    <col min="4120" max="4121" width="7.5703125" style="92" bestFit="1" customWidth="1"/>
    <col min="4122" max="4122" width="12.140625" style="92" bestFit="1" customWidth="1"/>
    <col min="4123" max="4123" width="10.5703125" style="92" bestFit="1" customWidth="1"/>
    <col min="4124" max="4124" width="9.140625" style="92" bestFit="1" customWidth="1"/>
    <col min="4125" max="4125" width="7.5703125" style="92" bestFit="1" customWidth="1"/>
    <col min="4126" max="4126" width="11.5703125" style="92" customWidth="1"/>
    <col min="4127" max="4372" width="11.42578125" style="92"/>
    <col min="4373" max="4373" width="20.140625" style="92" customWidth="1"/>
    <col min="4374" max="4374" width="7.5703125" style="92" bestFit="1" customWidth="1"/>
    <col min="4375" max="4375" width="9.140625" style="92" bestFit="1" customWidth="1"/>
    <col min="4376" max="4377" width="7.5703125" style="92" bestFit="1" customWidth="1"/>
    <col min="4378" max="4378" width="12.140625" style="92" bestFit="1" customWidth="1"/>
    <col min="4379" max="4379" width="10.5703125" style="92" bestFit="1" customWidth="1"/>
    <col min="4380" max="4380" width="9.140625" style="92" bestFit="1" customWidth="1"/>
    <col min="4381" max="4381" width="7.5703125" style="92" bestFit="1" customWidth="1"/>
    <col min="4382" max="4382" width="11.5703125" style="92" customWidth="1"/>
    <col min="4383" max="4628" width="11.42578125" style="92"/>
    <col min="4629" max="4629" width="20.140625" style="92" customWidth="1"/>
    <col min="4630" max="4630" width="7.5703125" style="92" bestFit="1" customWidth="1"/>
    <col min="4631" max="4631" width="9.140625" style="92" bestFit="1" customWidth="1"/>
    <col min="4632" max="4633" width="7.5703125" style="92" bestFit="1" customWidth="1"/>
    <col min="4634" max="4634" width="12.140625" style="92" bestFit="1" customWidth="1"/>
    <col min="4635" max="4635" width="10.5703125" style="92" bestFit="1" customWidth="1"/>
    <col min="4636" max="4636" width="9.140625" style="92" bestFit="1" customWidth="1"/>
    <col min="4637" max="4637" width="7.5703125" style="92" bestFit="1" customWidth="1"/>
    <col min="4638" max="4638" width="11.5703125" style="92" customWidth="1"/>
    <col min="4639" max="4884" width="11.42578125" style="92"/>
    <col min="4885" max="4885" width="20.140625" style="92" customWidth="1"/>
    <col min="4886" max="4886" width="7.5703125" style="92" bestFit="1" customWidth="1"/>
    <col min="4887" max="4887" width="9.140625" style="92" bestFit="1" customWidth="1"/>
    <col min="4888" max="4889" width="7.5703125" style="92" bestFit="1" customWidth="1"/>
    <col min="4890" max="4890" width="12.140625" style="92" bestFit="1" customWidth="1"/>
    <col min="4891" max="4891" width="10.5703125" style="92" bestFit="1" customWidth="1"/>
    <col min="4892" max="4892" width="9.140625" style="92" bestFit="1" customWidth="1"/>
    <col min="4893" max="4893" width="7.5703125" style="92" bestFit="1" customWidth="1"/>
    <col min="4894" max="4894" width="11.5703125" style="92" customWidth="1"/>
    <col min="4895" max="5140" width="11.42578125" style="92"/>
    <col min="5141" max="5141" width="20.140625" style="92" customWidth="1"/>
    <col min="5142" max="5142" width="7.5703125" style="92" bestFit="1" customWidth="1"/>
    <col min="5143" max="5143" width="9.140625" style="92" bestFit="1" customWidth="1"/>
    <col min="5144" max="5145" width="7.5703125" style="92" bestFit="1" customWidth="1"/>
    <col min="5146" max="5146" width="12.140625" style="92" bestFit="1" customWidth="1"/>
    <col min="5147" max="5147" width="10.5703125" style="92" bestFit="1" customWidth="1"/>
    <col min="5148" max="5148" width="9.140625" style="92" bestFit="1" customWidth="1"/>
    <col min="5149" max="5149" width="7.5703125" style="92" bestFit="1" customWidth="1"/>
    <col min="5150" max="5150" width="11.5703125" style="92" customWidth="1"/>
    <col min="5151" max="5396" width="11.42578125" style="92"/>
    <col min="5397" max="5397" width="20.140625" style="92" customWidth="1"/>
    <col min="5398" max="5398" width="7.5703125" style="92" bestFit="1" customWidth="1"/>
    <col min="5399" max="5399" width="9.140625" style="92" bestFit="1" customWidth="1"/>
    <col min="5400" max="5401" width="7.5703125" style="92" bestFit="1" customWidth="1"/>
    <col min="5402" max="5402" width="12.140625" style="92" bestFit="1" customWidth="1"/>
    <col min="5403" max="5403" width="10.5703125" style="92" bestFit="1" customWidth="1"/>
    <col min="5404" max="5404" width="9.140625" style="92" bestFit="1" customWidth="1"/>
    <col min="5405" max="5405" width="7.5703125" style="92" bestFit="1" customWidth="1"/>
    <col min="5406" max="5406" width="11.5703125" style="92" customWidth="1"/>
    <col min="5407" max="5652" width="11.42578125" style="92"/>
    <col min="5653" max="5653" width="20.140625" style="92" customWidth="1"/>
    <col min="5654" max="5654" width="7.5703125" style="92" bestFit="1" customWidth="1"/>
    <col min="5655" max="5655" width="9.140625" style="92" bestFit="1" customWidth="1"/>
    <col min="5656" max="5657" width="7.5703125" style="92" bestFit="1" customWidth="1"/>
    <col min="5658" max="5658" width="12.140625" style="92" bestFit="1" customWidth="1"/>
    <col min="5659" max="5659" width="10.5703125" style="92" bestFit="1" customWidth="1"/>
    <col min="5660" max="5660" width="9.140625" style="92" bestFit="1" customWidth="1"/>
    <col min="5661" max="5661" width="7.5703125" style="92" bestFit="1" customWidth="1"/>
    <col min="5662" max="5662" width="11.5703125" style="92" customWidth="1"/>
    <col min="5663" max="5908" width="11.42578125" style="92"/>
    <col min="5909" max="5909" width="20.140625" style="92" customWidth="1"/>
    <col min="5910" max="5910" width="7.5703125" style="92" bestFit="1" customWidth="1"/>
    <col min="5911" max="5911" width="9.140625" style="92" bestFit="1" customWidth="1"/>
    <col min="5912" max="5913" width="7.5703125" style="92" bestFit="1" customWidth="1"/>
    <col min="5914" max="5914" width="12.140625" style="92" bestFit="1" customWidth="1"/>
    <col min="5915" max="5915" width="10.5703125" style="92" bestFit="1" customWidth="1"/>
    <col min="5916" max="5916" width="9.140625" style="92" bestFit="1" customWidth="1"/>
    <col min="5917" max="5917" width="7.5703125" style="92" bestFit="1" customWidth="1"/>
    <col min="5918" max="5918" width="11.5703125" style="92" customWidth="1"/>
    <col min="5919" max="6164" width="11.42578125" style="92"/>
    <col min="6165" max="6165" width="20.140625" style="92" customWidth="1"/>
    <col min="6166" max="6166" width="7.5703125" style="92" bestFit="1" customWidth="1"/>
    <col min="6167" max="6167" width="9.140625" style="92" bestFit="1" customWidth="1"/>
    <col min="6168" max="6169" width="7.5703125" style="92" bestFit="1" customWidth="1"/>
    <col min="6170" max="6170" width="12.140625" style="92" bestFit="1" customWidth="1"/>
    <col min="6171" max="6171" width="10.5703125" style="92" bestFit="1" customWidth="1"/>
    <col min="6172" max="6172" width="9.140625" style="92" bestFit="1" customWidth="1"/>
    <col min="6173" max="6173" width="7.5703125" style="92" bestFit="1" customWidth="1"/>
    <col min="6174" max="6174" width="11.5703125" style="92" customWidth="1"/>
    <col min="6175" max="6420" width="11.42578125" style="92"/>
    <col min="6421" max="6421" width="20.140625" style="92" customWidth="1"/>
    <col min="6422" max="6422" width="7.5703125" style="92" bestFit="1" customWidth="1"/>
    <col min="6423" max="6423" width="9.140625" style="92" bestFit="1" customWidth="1"/>
    <col min="6424" max="6425" width="7.5703125" style="92" bestFit="1" customWidth="1"/>
    <col min="6426" max="6426" width="12.140625" style="92" bestFit="1" customWidth="1"/>
    <col min="6427" max="6427" width="10.5703125" style="92" bestFit="1" customWidth="1"/>
    <col min="6428" max="6428" width="9.140625" style="92" bestFit="1" customWidth="1"/>
    <col min="6429" max="6429" width="7.5703125" style="92" bestFit="1" customWidth="1"/>
    <col min="6430" max="6430" width="11.5703125" style="92" customWidth="1"/>
    <col min="6431" max="6676" width="11.42578125" style="92"/>
    <col min="6677" max="6677" width="20.140625" style="92" customWidth="1"/>
    <col min="6678" max="6678" width="7.5703125" style="92" bestFit="1" customWidth="1"/>
    <col min="6679" max="6679" width="9.140625" style="92" bestFit="1" customWidth="1"/>
    <col min="6680" max="6681" width="7.5703125" style="92" bestFit="1" customWidth="1"/>
    <col min="6682" max="6682" width="12.140625" style="92" bestFit="1" customWidth="1"/>
    <col min="6683" max="6683" width="10.5703125" style="92" bestFit="1" customWidth="1"/>
    <col min="6684" max="6684" width="9.140625" style="92" bestFit="1" customWidth="1"/>
    <col min="6685" max="6685" width="7.5703125" style="92" bestFit="1" customWidth="1"/>
    <col min="6686" max="6686" width="11.5703125" style="92" customWidth="1"/>
    <col min="6687" max="6932" width="11.42578125" style="92"/>
    <col min="6933" max="6933" width="20.140625" style="92" customWidth="1"/>
    <col min="6934" max="6934" width="7.5703125" style="92" bestFit="1" customWidth="1"/>
    <col min="6935" max="6935" width="9.140625" style="92" bestFit="1" customWidth="1"/>
    <col min="6936" max="6937" width="7.5703125" style="92" bestFit="1" customWidth="1"/>
    <col min="6938" max="6938" width="12.140625" style="92" bestFit="1" customWidth="1"/>
    <col min="6939" max="6939" width="10.5703125" style="92" bestFit="1" customWidth="1"/>
    <col min="6940" max="6940" width="9.140625" style="92" bestFit="1" customWidth="1"/>
    <col min="6941" max="6941" width="7.5703125" style="92" bestFit="1" customWidth="1"/>
    <col min="6942" max="6942" width="11.5703125" style="92" customWidth="1"/>
    <col min="6943" max="7188" width="11.42578125" style="92"/>
    <col min="7189" max="7189" width="20.140625" style="92" customWidth="1"/>
    <col min="7190" max="7190" width="7.5703125" style="92" bestFit="1" customWidth="1"/>
    <col min="7191" max="7191" width="9.140625" style="92" bestFit="1" customWidth="1"/>
    <col min="7192" max="7193" width="7.5703125" style="92" bestFit="1" customWidth="1"/>
    <col min="7194" max="7194" width="12.140625" style="92" bestFit="1" customWidth="1"/>
    <col min="7195" max="7195" width="10.5703125" style="92" bestFit="1" customWidth="1"/>
    <col min="7196" max="7196" width="9.140625" style="92" bestFit="1" customWidth="1"/>
    <col min="7197" max="7197" width="7.5703125" style="92" bestFit="1" customWidth="1"/>
    <col min="7198" max="7198" width="11.5703125" style="92" customWidth="1"/>
    <col min="7199" max="7444" width="11.42578125" style="92"/>
    <col min="7445" max="7445" width="20.140625" style="92" customWidth="1"/>
    <col min="7446" max="7446" width="7.5703125" style="92" bestFit="1" customWidth="1"/>
    <col min="7447" max="7447" width="9.140625" style="92" bestFit="1" customWidth="1"/>
    <col min="7448" max="7449" width="7.5703125" style="92" bestFit="1" customWidth="1"/>
    <col min="7450" max="7450" width="12.140625" style="92" bestFit="1" customWidth="1"/>
    <col min="7451" max="7451" width="10.5703125" style="92" bestFit="1" customWidth="1"/>
    <col min="7452" max="7452" width="9.140625" style="92" bestFit="1" customWidth="1"/>
    <col min="7453" max="7453" width="7.5703125" style="92" bestFit="1" customWidth="1"/>
    <col min="7454" max="7454" width="11.5703125" style="92" customWidth="1"/>
    <col min="7455" max="7700" width="11.42578125" style="92"/>
    <col min="7701" max="7701" width="20.140625" style="92" customWidth="1"/>
    <col min="7702" max="7702" width="7.5703125" style="92" bestFit="1" customWidth="1"/>
    <col min="7703" max="7703" width="9.140625" style="92" bestFit="1" customWidth="1"/>
    <col min="7704" max="7705" width="7.5703125" style="92" bestFit="1" customWidth="1"/>
    <col min="7706" max="7706" width="12.140625" style="92" bestFit="1" customWidth="1"/>
    <col min="7707" max="7707" width="10.5703125" style="92" bestFit="1" customWidth="1"/>
    <col min="7708" max="7708" width="9.140625" style="92" bestFit="1" customWidth="1"/>
    <col min="7709" max="7709" width="7.5703125" style="92" bestFit="1" customWidth="1"/>
    <col min="7710" max="7710" width="11.5703125" style="92" customWidth="1"/>
    <col min="7711" max="7956" width="11.42578125" style="92"/>
    <col min="7957" max="7957" width="20.140625" style="92" customWidth="1"/>
    <col min="7958" max="7958" width="7.5703125" style="92" bestFit="1" customWidth="1"/>
    <col min="7959" max="7959" width="9.140625" style="92" bestFit="1" customWidth="1"/>
    <col min="7960" max="7961" width="7.5703125" style="92" bestFit="1" customWidth="1"/>
    <col min="7962" max="7962" width="12.140625" style="92" bestFit="1" customWidth="1"/>
    <col min="7963" max="7963" width="10.5703125" style="92" bestFit="1" customWidth="1"/>
    <col min="7964" max="7964" width="9.140625" style="92" bestFit="1" customWidth="1"/>
    <col min="7965" max="7965" width="7.5703125" style="92" bestFit="1" customWidth="1"/>
    <col min="7966" max="7966" width="11.5703125" style="92" customWidth="1"/>
    <col min="7967" max="8212" width="11.42578125" style="92"/>
    <col min="8213" max="8213" width="20.140625" style="92" customWidth="1"/>
    <col min="8214" max="8214" width="7.5703125" style="92" bestFit="1" customWidth="1"/>
    <col min="8215" max="8215" width="9.140625" style="92" bestFit="1" customWidth="1"/>
    <col min="8216" max="8217" width="7.5703125" style="92" bestFit="1" customWidth="1"/>
    <col min="8218" max="8218" width="12.140625" style="92" bestFit="1" customWidth="1"/>
    <col min="8219" max="8219" width="10.5703125" style="92" bestFit="1" customWidth="1"/>
    <col min="8220" max="8220" width="9.140625" style="92" bestFit="1" customWidth="1"/>
    <col min="8221" max="8221" width="7.5703125" style="92" bestFit="1" customWidth="1"/>
    <col min="8222" max="8222" width="11.5703125" style="92" customWidth="1"/>
    <col min="8223" max="8468" width="11.42578125" style="92"/>
    <col min="8469" max="8469" width="20.140625" style="92" customWidth="1"/>
    <col min="8470" max="8470" width="7.5703125" style="92" bestFit="1" customWidth="1"/>
    <col min="8471" max="8471" width="9.140625" style="92" bestFit="1" customWidth="1"/>
    <col min="8472" max="8473" width="7.5703125" style="92" bestFit="1" customWidth="1"/>
    <col min="8474" max="8474" width="12.140625" style="92" bestFit="1" customWidth="1"/>
    <col min="8475" max="8475" width="10.5703125" style="92" bestFit="1" customWidth="1"/>
    <col min="8476" max="8476" width="9.140625" style="92" bestFit="1" customWidth="1"/>
    <col min="8477" max="8477" width="7.5703125" style="92" bestFit="1" customWidth="1"/>
    <col min="8478" max="8478" width="11.5703125" style="92" customWidth="1"/>
    <col min="8479" max="8724" width="11.42578125" style="92"/>
    <col min="8725" max="8725" width="20.140625" style="92" customWidth="1"/>
    <col min="8726" max="8726" width="7.5703125" style="92" bestFit="1" customWidth="1"/>
    <col min="8727" max="8727" width="9.140625" style="92" bestFit="1" customWidth="1"/>
    <col min="8728" max="8729" width="7.5703125" style="92" bestFit="1" customWidth="1"/>
    <col min="8730" max="8730" width="12.140625" style="92" bestFit="1" customWidth="1"/>
    <col min="8731" max="8731" width="10.5703125" style="92" bestFit="1" customWidth="1"/>
    <col min="8732" max="8732" width="9.140625" style="92" bestFit="1" customWidth="1"/>
    <col min="8733" max="8733" width="7.5703125" style="92" bestFit="1" customWidth="1"/>
    <col min="8734" max="8734" width="11.5703125" style="92" customWidth="1"/>
    <col min="8735" max="8980" width="11.42578125" style="92"/>
    <col min="8981" max="8981" width="20.140625" style="92" customWidth="1"/>
    <col min="8982" max="8982" width="7.5703125" style="92" bestFit="1" customWidth="1"/>
    <col min="8983" max="8983" width="9.140625" style="92" bestFit="1" customWidth="1"/>
    <col min="8984" max="8985" width="7.5703125" style="92" bestFit="1" customWidth="1"/>
    <col min="8986" max="8986" width="12.140625" style="92" bestFit="1" customWidth="1"/>
    <col min="8987" max="8987" width="10.5703125" style="92" bestFit="1" customWidth="1"/>
    <col min="8988" max="8988" width="9.140625" style="92" bestFit="1" customWidth="1"/>
    <col min="8989" max="8989" width="7.5703125" style="92" bestFit="1" customWidth="1"/>
    <col min="8990" max="8990" width="11.5703125" style="92" customWidth="1"/>
    <col min="8991" max="9236" width="11.42578125" style="92"/>
    <col min="9237" max="9237" width="20.140625" style="92" customWidth="1"/>
    <col min="9238" max="9238" width="7.5703125" style="92" bestFit="1" customWidth="1"/>
    <col min="9239" max="9239" width="9.140625" style="92" bestFit="1" customWidth="1"/>
    <col min="9240" max="9241" width="7.5703125" style="92" bestFit="1" customWidth="1"/>
    <col min="9242" max="9242" width="12.140625" style="92" bestFit="1" customWidth="1"/>
    <col min="9243" max="9243" width="10.5703125" style="92" bestFit="1" customWidth="1"/>
    <col min="9244" max="9244" width="9.140625" style="92" bestFit="1" customWidth="1"/>
    <col min="9245" max="9245" width="7.5703125" style="92" bestFit="1" customWidth="1"/>
    <col min="9246" max="9246" width="11.5703125" style="92" customWidth="1"/>
    <col min="9247" max="9492" width="11.42578125" style="92"/>
    <col min="9493" max="9493" width="20.140625" style="92" customWidth="1"/>
    <col min="9494" max="9494" width="7.5703125" style="92" bestFit="1" customWidth="1"/>
    <col min="9495" max="9495" width="9.140625" style="92" bestFit="1" customWidth="1"/>
    <col min="9496" max="9497" width="7.5703125" style="92" bestFit="1" customWidth="1"/>
    <col min="9498" max="9498" width="12.140625" style="92" bestFit="1" customWidth="1"/>
    <col min="9499" max="9499" width="10.5703125" style="92" bestFit="1" customWidth="1"/>
    <col min="9500" max="9500" width="9.140625" style="92" bestFit="1" customWidth="1"/>
    <col min="9501" max="9501" width="7.5703125" style="92" bestFit="1" customWidth="1"/>
    <col min="9502" max="9502" width="11.5703125" style="92" customWidth="1"/>
    <col min="9503" max="9748" width="11.42578125" style="92"/>
    <col min="9749" max="9749" width="20.140625" style="92" customWidth="1"/>
    <col min="9750" max="9750" width="7.5703125" style="92" bestFit="1" customWidth="1"/>
    <col min="9751" max="9751" width="9.140625" style="92" bestFit="1" customWidth="1"/>
    <col min="9752" max="9753" width="7.5703125" style="92" bestFit="1" customWidth="1"/>
    <col min="9754" max="9754" width="12.140625" style="92" bestFit="1" customWidth="1"/>
    <col min="9755" max="9755" width="10.5703125" style="92" bestFit="1" customWidth="1"/>
    <col min="9756" max="9756" width="9.140625" style="92" bestFit="1" customWidth="1"/>
    <col min="9757" max="9757" width="7.5703125" style="92" bestFit="1" customWidth="1"/>
    <col min="9758" max="9758" width="11.5703125" style="92" customWidth="1"/>
    <col min="9759" max="10004" width="11.42578125" style="92"/>
    <col min="10005" max="10005" width="20.140625" style="92" customWidth="1"/>
    <col min="10006" max="10006" width="7.5703125" style="92" bestFit="1" customWidth="1"/>
    <col min="10007" max="10007" width="9.140625" style="92" bestFit="1" customWidth="1"/>
    <col min="10008" max="10009" width="7.5703125" style="92" bestFit="1" customWidth="1"/>
    <col min="10010" max="10010" width="12.140625" style="92" bestFit="1" customWidth="1"/>
    <col min="10011" max="10011" width="10.5703125" style="92" bestFit="1" customWidth="1"/>
    <col min="10012" max="10012" width="9.140625" style="92" bestFit="1" customWidth="1"/>
    <col min="10013" max="10013" width="7.5703125" style="92" bestFit="1" customWidth="1"/>
    <col min="10014" max="10014" width="11.5703125" style="92" customWidth="1"/>
    <col min="10015" max="10260" width="11.42578125" style="92"/>
    <col min="10261" max="10261" width="20.140625" style="92" customWidth="1"/>
    <col min="10262" max="10262" width="7.5703125" style="92" bestFit="1" customWidth="1"/>
    <col min="10263" max="10263" width="9.140625" style="92" bestFit="1" customWidth="1"/>
    <col min="10264" max="10265" width="7.5703125" style="92" bestFit="1" customWidth="1"/>
    <col min="10266" max="10266" width="12.140625" style="92" bestFit="1" customWidth="1"/>
    <col min="10267" max="10267" width="10.5703125" style="92" bestFit="1" customWidth="1"/>
    <col min="10268" max="10268" width="9.140625" style="92" bestFit="1" customWidth="1"/>
    <col min="10269" max="10269" width="7.5703125" style="92" bestFit="1" customWidth="1"/>
    <col min="10270" max="10270" width="11.5703125" style="92" customWidth="1"/>
    <col min="10271" max="10516" width="11.42578125" style="92"/>
    <col min="10517" max="10517" width="20.140625" style="92" customWidth="1"/>
    <col min="10518" max="10518" width="7.5703125" style="92" bestFit="1" customWidth="1"/>
    <col min="10519" max="10519" width="9.140625" style="92" bestFit="1" customWidth="1"/>
    <col min="10520" max="10521" width="7.5703125" style="92" bestFit="1" customWidth="1"/>
    <col min="10522" max="10522" width="12.140625" style="92" bestFit="1" customWidth="1"/>
    <col min="10523" max="10523" width="10.5703125" style="92" bestFit="1" customWidth="1"/>
    <col min="10524" max="10524" width="9.140625" style="92" bestFit="1" customWidth="1"/>
    <col min="10525" max="10525" width="7.5703125" style="92" bestFit="1" customWidth="1"/>
    <col min="10526" max="10526" width="11.5703125" style="92" customWidth="1"/>
    <col min="10527" max="10772" width="11.42578125" style="92"/>
    <col min="10773" max="10773" width="20.140625" style="92" customWidth="1"/>
    <col min="10774" max="10774" width="7.5703125" style="92" bestFit="1" customWidth="1"/>
    <col min="10775" max="10775" width="9.140625" style="92" bestFit="1" customWidth="1"/>
    <col min="10776" max="10777" width="7.5703125" style="92" bestFit="1" customWidth="1"/>
    <col min="10778" max="10778" width="12.140625" style="92" bestFit="1" customWidth="1"/>
    <col min="10779" max="10779" width="10.5703125" style="92" bestFit="1" customWidth="1"/>
    <col min="10780" max="10780" width="9.140625" style="92" bestFit="1" customWidth="1"/>
    <col min="10781" max="10781" width="7.5703125" style="92" bestFit="1" customWidth="1"/>
    <col min="10782" max="10782" width="11.5703125" style="92" customWidth="1"/>
    <col min="10783" max="11028" width="11.42578125" style="92"/>
    <col min="11029" max="11029" width="20.140625" style="92" customWidth="1"/>
    <col min="11030" max="11030" width="7.5703125" style="92" bestFit="1" customWidth="1"/>
    <col min="11031" max="11031" width="9.140625" style="92" bestFit="1" customWidth="1"/>
    <col min="11032" max="11033" width="7.5703125" style="92" bestFit="1" customWidth="1"/>
    <col min="11034" max="11034" width="12.140625" style="92" bestFit="1" customWidth="1"/>
    <col min="11035" max="11035" width="10.5703125" style="92" bestFit="1" customWidth="1"/>
    <col min="11036" max="11036" width="9.140625" style="92" bestFit="1" customWidth="1"/>
    <col min="11037" max="11037" width="7.5703125" style="92" bestFit="1" customWidth="1"/>
    <col min="11038" max="11038" width="11.5703125" style="92" customWidth="1"/>
    <col min="11039" max="11284" width="11.42578125" style="92"/>
    <col min="11285" max="11285" width="20.140625" style="92" customWidth="1"/>
    <col min="11286" max="11286" width="7.5703125" style="92" bestFit="1" customWidth="1"/>
    <col min="11287" max="11287" width="9.140625" style="92" bestFit="1" customWidth="1"/>
    <col min="11288" max="11289" width="7.5703125" style="92" bestFit="1" customWidth="1"/>
    <col min="11290" max="11290" width="12.140625" style="92" bestFit="1" customWidth="1"/>
    <col min="11291" max="11291" width="10.5703125" style="92" bestFit="1" customWidth="1"/>
    <col min="11292" max="11292" width="9.140625" style="92" bestFit="1" customWidth="1"/>
    <col min="11293" max="11293" width="7.5703125" style="92" bestFit="1" customWidth="1"/>
    <col min="11294" max="11294" width="11.5703125" style="92" customWidth="1"/>
    <col min="11295" max="11540" width="11.42578125" style="92"/>
    <col min="11541" max="11541" width="20.140625" style="92" customWidth="1"/>
    <col min="11542" max="11542" width="7.5703125" style="92" bestFit="1" customWidth="1"/>
    <col min="11543" max="11543" width="9.140625" style="92" bestFit="1" customWidth="1"/>
    <col min="11544" max="11545" width="7.5703125" style="92" bestFit="1" customWidth="1"/>
    <col min="11546" max="11546" width="12.140625" style="92" bestFit="1" customWidth="1"/>
    <col min="11547" max="11547" width="10.5703125" style="92" bestFit="1" customWidth="1"/>
    <col min="11548" max="11548" width="9.140625" style="92" bestFit="1" customWidth="1"/>
    <col min="11549" max="11549" width="7.5703125" style="92" bestFit="1" customWidth="1"/>
    <col min="11550" max="11550" width="11.5703125" style="92" customWidth="1"/>
    <col min="11551" max="11796" width="11.42578125" style="92"/>
    <col min="11797" max="11797" width="20.140625" style="92" customWidth="1"/>
    <col min="11798" max="11798" width="7.5703125" style="92" bestFit="1" customWidth="1"/>
    <col min="11799" max="11799" width="9.140625" style="92" bestFit="1" customWidth="1"/>
    <col min="11800" max="11801" width="7.5703125" style="92" bestFit="1" customWidth="1"/>
    <col min="11802" max="11802" width="12.140625" style="92" bestFit="1" customWidth="1"/>
    <col min="11803" max="11803" width="10.5703125" style="92" bestFit="1" customWidth="1"/>
    <col min="11804" max="11804" width="9.140625" style="92" bestFit="1" customWidth="1"/>
    <col min="11805" max="11805" width="7.5703125" style="92" bestFit="1" customWidth="1"/>
    <col min="11806" max="11806" width="11.5703125" style="92" customWidth="1"/>
    <col min="11807" max="12052" width="11.42578125" style="92"/>
    <col min="12053" max="12053" width="20.140625" style="92" customWidth="1"/>
    <col min="12054" max="12054" width="7.5703125" style="92" bestFit="1" customWidth="1"/>
    <col min="12055" max="12055" width="9.140625" style="92" bestFit="1" customWidth="1"/>
    <col min="12056" max="12057" width="7.5703125" style="92" bestFit="1" customWidth="1"/>
    <col min="12058" max="12058" width="12.140625" style="92" bestFit="1" customWidth="1"/>
    <col min="12059" max="12059" width="10.5703125" style="92" bestFit="1" customWidth="1"/>
    <col min="12060" max="12060" width="9.140625" style="92" bestFit="1" customWidth="1"/>
    <col min="12061" max="12061" width="7.5703125" style="92" bestFit="1" customWidth="1"/>
    <col min="12062" max="12062" width="11.5703125" style="92" customWidth="1"/>
    <col min="12063" max="12308" width="11.42578125" style="92"/>
    <col min="12309" max="12309" width="20.140625" style="92" customWidth="1"/>
    <col min="12310" max="12310" width="7.5703125" style="92" bestFit="1" customWidth="1"/>
    <col min="12311" max="12311" width="9.140625" style="92" bestFit="1" customWidth="1"/>
    <col min="12312" max="12313" width="7.5703125" style="92" bestFit="1" customWidth="1"/>
    <col min="12314" max="12314" width="12.140625" style="92" bestFit="1" customWidth="1"/>
    <col min="12315" max="12315" width="10.5703125" style="92" bestFit="1" customWidth="1"/>
    <col min="12316" max="12316" width="9.140625" style="92" bestFit="1" customWidth="1"/>
    <col min="12317" max="12317" width="7.5703125" style="92" bestFit="1" customWidth="1"/>
    <col min="12318" max="12318" width="11.5703125" style="92" customWidth="1"/>
    <col min="12319" max="12564" width="11.42578125" style="92"/>
    <col min="12565" max="12565" width="20.140625" style="92" customWidth="1"/>
    <col min="12566" max="12566" width="7.5703125" style="92" bestFit="1" customWidth="1"/>
    <col min="12567" max="12567" width="9.140625" style="92" bestFit="1" customWidth="1"/>
    <col min="12568" max="12569" width="7.5703125" style="92" bestFit="1" customWidth="1"/>
    <col min="12570" max="12570" width="12.140625" style="92" bestFit="1" customWidth="1"/>
    <col min="12571" max="12571" width="10.5703125" style="92" bestFit="1" customWidth="1"/>
    <col min="12572" max="12572" width="9.140625" style="92" bestFit="1" customWidth="1"/>
    <col min="12573" max="12573" width="7.5703125" style="92" bestFit="1" customWidth="1"/>
    <col min="12574" max="12574" width="11.5703125" style="92" customWidth="1"/>
    <col min="12575" max="12820" width="11.42578125" style="92"/>
    <col min="12821" max="12821" width="20.140625" style="92" customWidth="1"/>
    <col min="12822" max="12822" width="7.5703125" style="92" bestFit="1" customWidth="1"/>
    <col min="12823" max="12823" width="9.140625" style="92" bestFit="1" customWidth="1"/>
    <col min="12824" max="12825" width="7.5703125" style="92" bestFit="1" customWidth="1"/>
    <col min="12826" max="12826" width="12.140625" style="92" bestFit="1" customWidth="1"/>
    <col min="12827" max="12827" width="10.5703125" style="92" bestFit="1" customWidth="1"/>
    <col min="12828" max="12828" width="9.140625" style="92" bestFit="1" customWidth="1"/>
    <col min="12829" max="12829" width="7.5703125" style="92" bestFit="1" customWidth="1"/>
    <col min="12830" max="12830" width="11.5703125" style="92" customWidth="1"/>
    <col min="12831" max="13076" width="11.42578125" style="92"/>
    <col min="13077" max="13077" width="20.140625" style="92" customWidth="1"/>
    <col min="13078" max="13078" width="7.5703125" style="92" bestFit="1" customWidth="1"/>
    <col min="13079" max="13079" width="9.140625" style="92" bestFit="1" customWidth="1"/>
    <col min="13080" max="13081" width="7.5703125" style="92" bestFit="1" customWidth="1"/>
    <col min="13082" max="13082" width="12.140625" style="92" bestFit="1" customWidth="1"/>
    <col min="13083" max="13083" width="10.5703125" style="92" bestFit="1" customWidth="1"/>
    <col min="13084" max="13084" width="9.140625" style="92" bestFit="1" customWidth="1"/>
    <col min="13085" max="13085" width="7.5703125" style="92" bestFit="1" customWidth="1"/>
    <col min="13086" max="13086" width="11.5703125" style="92" customWidth="1"/>
    <col min="13087" max="13332" width="11.42578125" style="92"/>
    <col min="13333" max="13333" width="20.140625" style="92" customWidth="1"/>
    <col min="13334" max="13334" width="7.5703125" style="92" bestFit="1" customWidth="1"/>
    <col min="13335" max="13335" width="9.140625" style="92" bestFit="1" customWidth="1"/>
    <col min="13336" max="13337" width="7.5703125" style="92" bestFit="1" customWidth="1"/>
    <col min="13338" max="13338" width="12.140625" style="92" bestFit="1" customWidth="1"/>
    <col min="13339" max="13339" width="10.5703125" style="92" bestFit="1" customWidth="1"/>
    <col min="13340" max="13340" width="9.140625" style="92" bestFit="1" customWidth="1"/>
    <col min="13341" max="13341" width="7.5703125" style="92" bestFit="1" customWidth="1"/>
    <col min="13342" max="13342" width="11.5703125" style="92" customWidth="1"/>
    <col min="13343" max="13588" width="11.42578125" style="92"/>
    <col min="13589" max="13589" width="20.140625" style="92" customWidth="1"/>
    <col min="13590" max="13590" width="7.5703125" style="92" bestFit="1" customWidth="1"/>
    <col min="13591" max="13591" width="9.140625" style="92" bestFit="1" customWidth="1"/>
    <col min="13592" max="13593" width="7.5703125" style="92" bestFit="1" customWidth="1"/>
    <col min="13594" max="13594" width="12.140625" style="92" bestFit="1" customWidth="1"/>
    <col min="13595" max="13595" width="10.5703125" style="92" bestFit="1" customWidth="1"/>
    <col min="13596" max="13596" width="9.140625" style="92" bestFit="1" customWidth="1"/>
    <col min="13597" max="13597" width="7.5703125" style="92" bestFit="1" customWidth="1"/>
    <col min="13598" max="13598" width="11.5703125" style="92" customWidth="1"/>
    <col min="13599" max="13844" width="11.42578125" style="92"/>
    <col min="13845" max="13845" width="20.140625" style="92" customWidth="1"/>
    <col min="13846" max="13846" width="7.5703125" style="92" bestFit="1" customWidth="1"/>
    <col min="13847" max="13847" width="9.140625" style="92" bestFit="1" customWidth="1"/>
    <col min="13848" max="13849" width="7.5703125" style="92" bestFit="1" customWidth="1"/>
    <col min="13850" max="13850" width="12.140625" style="92" bestFit="1" customWidth="1"/>
    <col min="13851" max="13851" width="10.5703125" style="92" bestFit="1" customWidth="1"/>
    <col min="13852" max="13852" width="9.140625" style="92" bestFit="1" customWidth="1"/>
    <col min="13853" max="13853" width="7.5703125" style="92" bestFit="1" customWidth="1"/>
    <col min="13854" max="13854" width="11.5703125" style="92" customWidth="1"/>
    <col min="13855" max="14100" width="11.42578125" style="92"/>
    <col min="14101" max="14101" width="20.140625" style="92" customWidth="1"/>
    <col min="14102" max="14102" width="7.5703125" style="92" bestFit="1" customWidth="1"/>
    <col min="14103" max="14103" width="9.140625" style="92" bestFit="1" customWidth="1"/>
    <col min="14104" max="14105" width="7.5703125" style="92" bestFit="1" customWidth="1"/>
    <col min="14106" max="14106" width="12.140625" style="92" bestFit="1" customWidth="1"/>
    <col min="14107" max="14107" width="10.5703125" style="92" bestFit="1" customWidth="1"/>
    <col min="14108" max="14108" width="9.140625" style="92" bestFit="1" customWidth="1"/>
    <col min="14109" max="14109" width="7.5703125" style="92" bestFit="1" customWidth="1"/>
    <col min="14110" max="14110" width="11.5703125" style="92" customWidth="1"/>
    <col min="14111" max="14356" width="11.42578125" style="92"/>
    <col min="14357" max="14357" width="20.140625" style="92" customWidth="1"/>
    <col min="14358" max="14358" width="7.5703125" style="92" bestFit="1" customWidth="1"/>
    <col min="14359" max="14359" width="9.140625" style="92" bestFit="1" customWidth="1"/>
    <col min="14360" max="14361" width="7.5703125" style="92" bestFit="1" customWidth="1"/>
    <col min="14362" max="14362" width="12.140625" style="92" bestFit="1" customWidth="1"/>
    <col min="14363" max="14363" width="10.5703125" style="92" bestFit="1" customWidth="1"/>
    <col min="14364" max="14364" width="9.140625" style="92" bestFit="1" customWidth="1"/>
    <col min="14365" max="14365" width="7.5703125" style="92" bestFit="1" customWidth="1"/>
    <col min="14366" max="14366" width="11.5703125" style="92" customWidth="1"/>
    <col min="14367" max="14612" width="11.42578125" style="92"/>
    <col min="14613" max="14613" width="20.140625" style="92" customWidth="1"/>
    <col min="14614" max="14614" width="7.5703125" style="92" bestFit="1" customWidth="1"/>
    <col min="14615" max="14615" width="9.140625" style="92" bestFit="1" customWidth="1"/>
    <col min="14616" max="14617" width="7.5703125" style="92" bestFit="1" customWidth="1"/>
    <col min="14618" max="14618" width="12.140625" style="92" bestFit="1" customWidth="1"/>
    <col min="14619" max="14619" width="10.5703125" style="92" bestFit="1" customWidth="1"/>
    <col min="14620" max="14620" width="9.140625" style="92" bestFit="1" customWidth="1"/>
    <col min="14621" max="14621" width="7.5703125" style="92" bestFit="1" customWidth="1"/>
    <col min="14622" max="14622" width="11.5703125" style="92" customWidth="1"/>
    <col min="14623" max="14868" width="11.42578125" style="92"/>
    <col min="14869" max="14869" width="20.140625" style="92" customWidth="1"/>
    <col min="14870" max="14870" width="7.5703125" style="92" bestFit="1" customWidth="1"/>
    <col min="14871" max="14871" width="9.140625" style="92" bestFit="1" customWidth="1"/>
    <col min="14872" max="14873" width="7.5703125" style="92" bestFit="1" customWidth="1"/>
    <col min="14874" max="14874" width="12.140625" style="92" bestFit="1" customWidth="1"/>
    <col min="14875" max="14875" width="10.5703125" style="92" bestFit="1" customWidth="1"/>
    <col min="14876" max="14876" width="9.140625" style="92" bestFit="1" customWidth="1"/>
    <col min="14877" max="14877" width="7.5703125" style="92" bestFit="1" customWidth="1"/>
    <col min="14878" max="14878" width="11.5703125" style="92" customWidth="1"/>
    <col min="14879" max="15124" width="11.42578125" style="92"/>
    <col min="15125" max="15125" width="20.140625" style="92" customWidth="1"/>
    <col min="15126" max="15126" width="7.5703125" style="92" bestFit="1" customWidth="1"/>
    <col min="15127" max="15127" width="9.140625" style="92" bestFit="1" customWidth="1"/>
    <col min="15128" max="15129" width="7.5703125" style="92" bestFit="1" customWidth="1"/>
    <col min="15130" max="15130" width="12.140625" style="92" bestFit="1" customWidth="1"/>
    <col min="15131" max="15131" width="10.5703125" style="92" bestFit="1" customWidth="1"/>
    <col min="15132" max="15132" width="9.140625" style="92" bestFit="1" customWidth="1"/>
    <col min="15133" max="15133" width="7.5703125" style="92" bestFit="1" customWidth="1"/>
    <col min="15134" max="15134" width="11.5703125" style="92" customWidth="1"/>
    <col min="15135" max="15380" width="11.42578125" style="92"/>
    <col min="15381" max="15381" width="20.140625" style="92" customWidth="1"/>
    <col min="15382" max="15382" width="7.5703125" style="92" bestFit="1" customWidth="1"/>
    <col min="15383" max="15383" width="9.140625" style="92" bestFit="1" customWidth="1"/>
    <col min="15384" max="15385" width="7.5703125" style="92" bestFit="1" customWidth="1"/>
    <col min="15386" max="15386" width="12.140625" style="92" bestFit="1" customWidth="1"/>
    <col min="15387" max="15387" width="10.5703125" style="92" bestFit="1" customWidth="1"/>
    <col min="15388" max="15388" width="9.140625" style="92" bestFit="1" customWidth="1"/>
    <col min="15389" max="15389" width="7.5703125" style="92" bestFit="1" customWidth="1"/>
    <col min="15390" max="15390" width="11.5703125" style="92" customWidth="1"/>
    <col min="15391" max="15636" width="11.42578125" style="92"/>
    <col min="15637" max="15637" width="20.140625" style="92" customWidth="1"/>
    <col min="15638" max="15638" width="7.5703125" style="92" bestFit="1" customWidth="1"/>
    <col min="15639" max="15639" width="9.140625" style="92" bestFit="1" customWidth="1"/>
    <col min="15640" max="15641" width="7.5703125" style="92" bestFit="1" customWidth="1"/>
    <col min="15642" max="15642" width="12.140625" style="92" bestFit="1" customWidth="1"/>
    <col min="15643" max="15643" width="10.5703125" style="92" bestFit="1" customWidth="1"/>
    <col min="15644" max="15644" width="9.140625" style="92" bestFit="1" customWidth="1"/>
    <col min="15645" max="15645" width="7.5703125" style="92" bestFit="1" customWidth="1"/>
    <col min="15646" max="15646" width="11.5703125" style="92" customWidth="1"/>
    <col min="15647" max="15892" width="11.42578125" style="92"/>
    <col min="15893" max="15893" width="20.140625" style="92" customWidth="1"/>
    <col min="15894" max="15894" width="7.5703125" style="92" bestFit="1" customWidth="1"/>
    <col min="15895" max="15895" width="9.140625" style="92" bestFit="1" customWidth="1"/>
    <col min="15896" max="15897" width="7.5703125" style="92" bestFit="1" customWidth="1"/>
    <col min="15898" max="15898" width="12.140625" style="92" bestFit="1" customWidth="1"/>
    <col min="15899" max="15899" width="10.5703125" style="92" bestFit="1" customWidth="1"/>
    <col min="15900" max="15900" width="9.140625" style="92" bestFit="1" customWidth="1"/>
    <col min="15901" max="15901" width="7.5703125" style="92" bestFit="1" customWidth="1"/>
    <col min="15902" max="15902" width="11.5703125" style="92" customWidth="1"/>
    <col min="15903" max="16148" width="11.42578125" style="92"/>
    <col min="16149" max="16149" width="20.140625" style="92" customWidth="1"/>
    <col min="16150" max="16150" width="7.5703125" style="92" bestFit="1" customWidth="1"/>
    <col min="16151" max="16151" width="9.140625" style="92" bestFit="1" customWidth="1"/>
    <col min="16152" max="16153" width="7.5703125" style="92" bestFit="1" customWidth="1"/>
    <col min="16154" max="16154" width="12.140625" style="92" bestFit="1" customWidth="1"/>
    <col min="16155" max="16155" width="10.5703125" style="92" bestFit="1" customWidth="1"/>
    <col min="16156" max="16156" width="9.140625" style="92" bestFit="1" customWidth="1"/>
    <col min="16157" max="16157" width="7.5703125" style="92" bestFit="1" customWidth="1"/>
    <col min="16158" max="16158" width="11.5703125" style="92" customWidth="1"/>
    <col min="16159" max="16384" width="11.42578125" style="92"/>
  </cols>
  <sheetData>
    <row r="1" spans="1:57" ht="17.25" customHeight="1">
      <c r="A1" s="409"/>
      <c r="B1" s="675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  <c r="AA1" s="676"/>
      <c r="AB1" s="676"/>
      <c r="AC1" s="676"/>
      <c r="AD1" s="676"/>
      <c r="AE1" s="676"/>
      <c r="AF1" s="676"/>
      <c r="AG1" s="676"/>
      <c r="AH1" s="425"/>
      <c r="AJ1" s="124"/>
    </row>
    <row r="2" spans="1:57" ht="16.5" customHeight="1">
      <c r="A2" s="409"/>
      <c r="B2" s="406"/>
      <c r="C2" s="677" t="s">
        <v>902</v>
      </c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77"/>
      <c r="S2" s="677"/>
      <c r="T2" s="677"/>
      <c r="U2" s="677"/>
      <c r="V2" s="677"/>
      <c r="W2" s="677"/>
      <c r="X2" s="677"/>
      <c r="Y2" s="677"/>
      <c r="Z2" s="677"/>
      <c r="AA2" s="677"/>
      <c r="AB2" s="677"/>
      <c r="AC2" s="677"/>
      <c r="AD2" s="677"/>
      <c r="AE2" s="677"/>
      <c r="AF2" s="677"/>
      <c r="AG2" s="677"/>
      <c r="AH2" s="677"/>
    </row>
    <row r="3" spans="1:57" ht="14.25">
      <c r="A3" s="409"/>
      <c r="B3" s="406"/>
      <c r="C3" s="677" t="s">
        <v>892</v>
      </c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677"/>
      <c r="AF3" s="677"/>
      <c r="AG3" s="677"/>
      <c r="AH3" s="677"/>
    </row>
    <row r="4" spans="1:57" ht="9.75" customHeight="1">
      <c r="A4" s="410"/>
      <c r="B4" s="407"/>
      <c r="C4" s="678" t="str">
        <f>'1.COBERTURA  DANE'!C1</f>
        <v>Diciembre 2017</v>
      </c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  <c r="X4" s="679"/>
      <c r="Y4" s="679"/>
      <c r="Z4" s="679"/>
      <c r="AA4" s="679"/>
      <c r="AB4" s="679"/>
      <c r="AC4" s="679"/>
      <c r="AD4" s="679"/>
      <c r="AE4" s="679"/>
      <c r="AF4" s="679"/>
      <c r="AG4" s="679"/>
      <c r="AH4" s="679"/>
      <c r="AJ4" s="268">
        <f>AH8-AA8-AC8-AE8</f>
        <v>0</v>
      </c>
    </row>
    <row r="5" spans="1:57" ht="13.5" thickBot="1">
      <c r="A5" s="411"/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C5" s="408"/>
      <c r="AD5" s="408"/>
      <c r="AE5" s="408"/>
      <c r="AF5" s="408"/>
      <c r="AG5" s="408"/>
      <c r="AH5" s="408"/>
    </row>
    <row r="6" spans="1:57" ht="18" customHeight="1">
      <c r="A6" s="667" t="s">
        <v>180</v>
      </c>
      <c r="B6" s="670" t="s">
        <v>481</v>
      </c>
      <c r="C6" s="672" t="s">
        <v>901</v>
      </c>
      <c r="D6" s="673"/>
      <c r="E6" s="673"/>
      <c r="F6" s="673"/>
      <c r="G6" s="673"/>
      <c r="H6" s="673"/>
      <c r="I6" s="673"/>
      <c r="J6" s="674"/>
      <c r="K6" s="672" t="s">
        <v>893</v>
      </c>
      <c r="L6" s="673"/>
      <c r="M6" s="673"/>
      <c r="N6" s="674"/>
      <c r="O6" s="672" t="s">
        <v>894</v>
      </c>
      <c r="P6" s="673"/>
      <c r="Q6" s="673"/>
      <c r="R6" s="674"/>
      <c r="S6" s="672" t="s">
        <v>895</v>
      </c>
      <c r="T6" s="673"/>
      <c r="U6" s="673"/>
      <c r="V6" s="674"/>
      <c r="W6" s="672" t="s">
        <v>1077</v>
      </c>
      <c r="X6" s="673"/>
      <c r="Y6" s="673"/>
      <c r="Z6" s="674"/>
      <c r="AA6" s="672" t="s">
        <v>896</v>
      </c>
      <c r="AB6" s="673"/>
      <c r="AC6" s="673"/>
      <c r="AD6" s="673"/>
      <c r="AE6" s="673"/>
      <c r="AF6" s="674"/>
      <c r="AG6" s="665" t="s">
        <v>899</v>
      </c>
      <c r="AH6" s="665" t="s">
        <v>900</v>
      </c>
    </row>
    <row r="7" spans="1:57" ht="25.5" customHeight="1">
      <c r="A7" s="668"/>
      <c r="B7" s="671"/>
      <c r="C7" s="327">
        <v>0</v>
      </c>
      <c r="D7" s="328" t="s">
        <v>197</v>
      </c>
      <c r="E7" s="328">
        <v>1</v>
      </c>
      <c r="F7" s="328" t="s">
        <v>197</v>
      </c>
      <c r="G7" s="328">
        <v>2</v>
      </c>
      <c r="H7" s="328" t="s">
        <v>197</v>
      </c>
      <c r="I7" s="328">
        <v>3</v>
      </c>
      <c r="J7" s="329" t="s">
        <v>197</v>
      </c>
      <c r="K7" s="327" t="s">
        <v>244</v>
      </c>
      <c r="L7" s="328" t="s">
        <v>197</v>
      </c>
      <c r="M7" s="328" t="s">
        <v>245</v>
      </c>
      <c r="N7" s="329" t="s">
        <v>197</v>
      </c>
      <c r="O7" s="327" t="s">
        <v>244</v>
      </c>
      <c r="P7" s="328" t="s">
        <v>197</v>
      </c>
      <c r="Q7" s="328" t="s">
        <v>245</v>
      </c>
      <c r="R7" s="329" t="s">
        <v>197</v>
      </c>
      <c r="S7" s="327" t="s">
        <v>231</v>
      </c>
      <c r="T7" s="328" t="s">
        <v>197</v>
      </c>
      <c r="U7" s="328" t="s">
        <v>230</v>
      </c>
      <c r="V7" s="329" t="s">
        <v>197</v>
      </c>
      <c r="W7" s="327" t="s">
        <v>231</v>
      </c>
      <c r="X7" s="328" t="s">
        <v>197</v>
      </c>
      <c r="Y7" s="328" t="s">
        <v>230</v>
      </c>
      <c r="Z7" s="329" t="s">
        <v>197</v>
      </c>
      <c r="AA7" s="327" t="s">
        <v>897</v>
      </c>
      <c r="AB7" s="328" t="s">
        <v>197</v>
      </c>
      <c r="AC7" s="328" t="s">
        <v>898</v>
      </c>
      <c r="AD7" s="328" t="s">
        <v>197</v>
      </c>
      <c r="AE7" s="328" t="s">
        <v>907</v>
      </c>
      <c r="AF7" s="329" t="s">
        <v>197</v>
      </c>
      <c r="AG7" s="666"/>
      <c r="AH7" s="666"/>
      <c r="AL7" s="92">
        <v>0</v>
      </c>
      <c r="AM7" s="92">
        <v>1</v>
      </c>
      <c r="AN7" s="92">
        <v>2</v>
      </c>
      <c r="AO7" s="92">
        <v>3</v>
      </c>
      <c r="AQ7" s="453" t="s">
        <v>250</v>
      </c>
      <c r="AR7" s="453" t="s">
        <v>249</v>
      </c>
      <c r="AT7" s="453" t="s">
        <v>273</v>
      </c>
      <c r="AU7" s="453" t="s">
        <v>272</v>
      </c>
      <c r="AV7" s="453"/>
      <c r="AW7" s="453" t="s">
        <v>273</v>
      </c>
      <c r="AX7" s="453" t="s">
        <v>272</v>
      </c>
      <c r="AZ7" s="453" t="s">
        <v>250</v>
      </c>
      <c r="BA7" s="453" t="s">
        <v>249</v>
      </c>
      <c r="BC7" s="92" t="s">
        <v>906</v>
      </c>
      <c r="BD7" s="92" t="s">
        <v>905</v>
      </c>
      <c r="BE7" s="92" t="s">
        <v>904</v>
      </c>
    </row>
    <row r="8" spans="1:57" s="93" customFormat="1" ht="15" customHeight="1">
      <c r="A8" s="669"/>
      <c r="B8" s="370" t="s">
        <v>479</v>
      </c>
      <c r="C8" s="372">
        <f>SUM(C9+C16+C23+C35+C46+C66+C84+C108+C132)</f>
        <v>440453</v>
      </c>
      <c r="D8" s="356">
        <f>(C8/$AG$8)*100</f>
        <v>18.854370935229504</v>
      </c>
      <c r="E8" s="355">
        <f>SUM(E9+E16+E23+E35+E46+E66+E84+E108+E132)</f>
        <v>1461567</v>
      </c>
      <c r="F8" s="356">
        <f>(E8/$AG$8)*100</f>
        <v>62.564964626624352</v>
      </c>
      <c r="G8" s="355">
        <f>SUM(G9+G16+G23+G35+G46+G66+G84+G108+G132)</f>
        <v>408091</v>
      </c>
      <c r="H8" s="356">
        <f t="shared" ref="H8:H39" si="0">(G8/AG8)*100</f>
        <v>17.469058195377809</v>
      </c>
      <c r="I8" s="358">
        <f>SUM(I9+I16+I23+I35+I46+I66+I84+I108+I132)</f>
        <v>25968</v>
      </c>
      <c r="J8" s="373">
        <f t="shared" ref="J8:J39" si="1">(I8/AG8)*100</f>
        <v>1.1116062427683311</v>
      </c>
      <c r="K8" s="372">
        <f>SUM(K9+K16+K23+K35+K46+K66+K84+K108+K132)</f>
        <v>1118171</v>
      </c>
      <c r="L8" s="357">
        <f>(K8/(K8+M8))*100</f>
        <v>47.865290514575918</v>
      </c>
      <c r="M8" s="355">
        <f>SUM(M9+M16+M23+M35+M46+M66+M84+M108+M132)</f>
        <v>1217908</v>
      </c>
      <c r="N8" s="376">
        <f>M8/(K8+M8)*100</f>
        <v>52.134709485424082</v>
      </c>
      <c r="O8" s="372">
        <f>SUM(O9+O16+O23+O35+O46+O66+O84+O108+O132)</f>
        <v>1792103</v>
      </c>
      <c r="P8" s="357">
        <f>O8/(O8+Q8)*100</f>
        <v>48.444577803548519</v>
      </c>
      <c r="Q8" s="355">
        <f>SUM(Q9+Q16+Q23+Q35+Q46+Q66+Q84+Q108+Q132)</f>
        <v>1907182</v>
      </c>
      <c r="R8" s="378">
        <f>Q8/(O8+Q8)*100</f>
        <v>51.555422196451474</v>
      </c>
      <c r="S8" s="372">
        <f>SUM(S9+S16+S23+S35+S46+S66+S84+S108+S132)</f>
        <v>1582937</v>
      </c>
      <c r="T8" s="356">
        <f>(S8/AG8)*100</f>
        <v>67.760422485712169</v>
      </c>
      <c r="U8" s="355">
        <f>SUM(U9+U16+U23+U35+U46+U66+U84+U108+U132)</f>
        <v>753142</v>
      </c>
      <c r="V8" s="378">
        <f>(U8/AG8)*100</f>
        <v>32.239577514287831</v>
      </c>
      <c r="W8" s="372">
        <f>SUM(W9+W16+W23+W35+W46+W66+W84+W108+W132)</f>
        <v>3583169</v>
      </c>
      <c r="X8" s="356">
        <f>(W8/AH8)*100</f>
        <v>96.8611231629896</v>
      </c>
      <c r="Y8" s="355">
        <f>SUM(Y9+Y16+Y23+Y35+Y46+Y66+Y84+Y108+Y132)</f>
        <v>116116</v>
      </c>
      <c r="Z8" s="378">
        <f>(Y8/AH8)*100</f>
        <v>3.138876837010395</v>
      </c>
      <c r="AA8" s="372">
        <f>SUM(AA9+AA16+AA23+AA35+AA46+AA66+AA84+AA108+AA132)</f>
        <v>2078761</v>
      </c>
      <c r="AB8" s="357">
        <f>AA8/AH8*100</f>
        <v>56.193588761071403</v>
      </c>
      <c r="AC8" s="355">
        <f>SUM(AC9+AC16+AC23+AC35+AC46+AC66+AC84+AC108+AC132)</f>
        <v>1609117</v>
      </c>
      <c r="AD8" s="357">
        <f>AC8/AH8*100</f>
        <v>43.498054353746738</v>
      </c>
      <c r="AE8" s="355">
        <f>SUM(AE9+AE16+AE23+AE35+AE46+AE66+AE84+AE108+AE132)</f>
        <v>11407</v>
      </c>
      <c r="AF8" s="378">
        <f>AE8/AH8*100</f>
        <v>0.30835688518186621</v>
      </c>
      <c r="AG8" s="380">
        <f>+AG9+AG16+AG23+AG35+AG46+AG66+AG84+AG108+AG132</f>
        <v>2336079</v>
      </c>
      <c r="AH8" s="380">
        <f>+AH9+AH16+AH23+AH35+AH46+AH66+AH84+AH108+AH132</f>
        <v>3699285</v>
      </c>
      <c r="AK8" s="104">
        <v>1</v>
      </c>
      <c r="AL8" s="9">
        <v>120609</v>
      </c>
      <c r="AM8" s="9">
        <v>388530</v>
      </c>
      <c r="AN8" s="9">
        <v>83646</v>
      </c>
      <c r="AO8" s="9">
        <v>10037</v>
      </c>
      <c r="AP8" s="104">
        <v>1</v>
      </c>
      <c r="AQ8" s="454">
        <v>277564</v>
      </c>
      <c r="AR8" s="454">
        <v>325258</v>
      </c>
      <c r="AS8" s="104">
        <v>1</v>
      </c>
      <c r="AT8" s="452">
        <v>586463</v>
      </c>
      <c r="AU8" s="452">
        <v>16359</v>
      </c>
      <c r="AV8" s="104">
        <v>1</v>
      </c>
      <c r="AW8" s="503">
        <v>1905619</v>
      </c>
      <c r="AX8" s="503">
        <v>11039</v>
      </c>
      <c r="AY8" s="104">
        <v>1</v>
      </c>
      <c r="AZ8" s="455">
        <v>911420</v>
      </c>
      <c r="BA8" s="455">
        <v>1005238</v>
      </c>
      <c r="BB8" s="104">
        <v>1</v>
      </c>
      <c r="BC8" s="9">
        <v>1125941</v>
      </c>
      <c r="BD8" s="9">
        <v>783235</v>
      </c>
      <c r="BE8" s="9">
        <v>7482</v>
      </c>
    </row>
    <row r="9" spans="1:57" s="93" customFormat="1" ht="18" customHeight="1" thickBot="1">
      <c r="A9" s="51"/>
      <c r="B9" s="330" t="s">
        <v>122</v>
      </c>
      <c r="C9" s="363">
        <f>SUM(C10:C15)</f>
        <v>6437</v>
      </c>
      <c r="D9" s="364">
        <f t="shared" ref="D9:D40" si="2">(C9/AG9)*100</f>
        <v>10.475864987143183</v>
      </c>
      <c r="E9" s="365">
        <f>SUM(E10:E15)</f>
        <v>47532</v>
      </c>
      <c r="F9" s="364">
        <f t="shared" ref="F9:F40" si="3">(E9/AG9)*100</f>
        <v>77.355726979787136</v>
      </c>
      <c r="G9" s="365">
        <f>SUM(G10:G15)</f>
        <v>7435</v>
      </c>
      <c r="H9" s="364">
        <f t="shared" si="0"/>
        <v>12.100055333138039</v>
      </c>
      <c r="I9" s="365">
        <f>SUM(I10:I15)</f>
        <v>42</v>
      </c>
      <c r="J9" s="366">
        <f t="shared" si="1"/>
        <v>6.8352699931647304E-2</v>
      </c>
      <c r="K9" s="363">
        <f>SUM(K10:K15)</f>
        <v>29616</v>
      </c>
      <c r="L9" s="367">
        <f>(K9/(K9+M9))*100</f>
        <v>48.198418123230155</v>
      </c>
      <c r="M9" s="365">
        <f>SUM(M10:M15)</f>
        <v>31830</v>
      </c>
      <c r="N9" s="368">
        <f>M9/(K9+M9)*100</f>
        <v>51.801581876769845</v>
      </c>
      <c r="O9" s="363">
        <f>SUM(O10:O15)</f>
        <v>15065</v>
      </c>
      <c r="P9" s="367">
        <f t="shared" ref="P9:P72" si="4">O9/(O9+Q9)*100</f>
        <v>55.623246197016684</v>
      </c>
      <c r="Q9" s="365">
        <f>SUM(Q10:Q15)</f>
        <v>12019</v>
      </c>
      <c r="R9" s="369">
        <f t="shared" ref="R9:R72" si="5">Q9/(O9+Q9)*100</f>
        <v>44.376753802983309</v>
      </c>
      <c r="S9" s="363">
        <f>SUM(S10:S15)</f>
        <v>42287</v>
      </c>
      <c r="T9" s="364">
        <f>(S9/AG9)*100</f>
        <v>68.819776714513551</v>
      </c>
      <c r="U9" s="365">
        <f>SUM(U10:U15)</f>
        <v>19159</v>
      </c>
      <c r="V9" s="369">
        <f t="shared" ref="V9:V72" si="6">(U9/AG9)*100</f>
        <v>31.180223285486441</v>
      </c>
      <c r="W9" s="363">
        <f>SUM(W10:W15)</f>
        <v>23557</v>
      </c>
      <c r="X9" s="364">
        <f>(W9/AH9)*100</f>
        <v>86.977551321813621</v>
      </c>
      <c r="Y9" s="365">
        <f>SUM(Y10:Y15)</f>
        <v>3527</v>
      </c>
      <c r="Z9" s="369">
        <f>(Y9/AH9)*100</f>
        <v>13.022448678186382</v>
      </c>
      <c r="AA9" s="363">
        <f>SUM(AA10:AA15)</f>
        <v>14471</v>
      </c>
      <c r="AB9" s="364">
        <f t="shared" ref="AB9:AB72" si="7">AA9/AH9*100</f>
        <v>53.430069413675973</v>
      </c>
      <c r="AC9" s="365">
        <f>SUM(AC10:AC15)</f>
        <v>12585</v>
      </c>
      <c r="AD9" s="367">
        <f t="shared" ref="AD9:AD72" si="8">AC9/AH9*100</f>
        <v>46.466548515728846</v>
      </c>
      <c r="AE9" s="365">
        <f>SUM(AE10:AE15)</f>
        <v>28</v>
      </c>
      <c r="AF9" s="369">
        <f t="shared" ref="AF9:AF72" si="9">AE9/AH9*100</f>
        <v>0.10338207059518535</v>
      </c>
      <c r="AG9" s="331">
        <f>SUM(AG10:AG15)</f>
        <v>61446</v>
      </c>
      <c r="AH9" s="331">
        <f>O9+Q9</f>
        <v>27084</v>
      </c>
      <c r="AK9" s="104">
        <v>2</v>
      </c>
      <c r="AL9" s="9">
        <v>2536</v>
      </c>
      <c r="AM9" s="9">
        <v>7187</v>
      </c>
      <c r="AN9" s="9">
        <v>3291</v>
      </c>
      <c r="AO9" s="9">
        <v>11</v>
      </c>
      <c r="AP9" s="104">
        <v>2</v>
      </c>
      <c r="AQ9" s="454">
        <v>6636</v>
      </c>
      <c r="AR9" s="454">
        <v>6389</v>
      </c>
      <c r="AS9" s="104">
        <v>2</v>
      </c>
      <c r="AT9" s="452">
        <v>3953</v>
      </c>
      <c r="AU9" s="452">
        <v>9072</v>
      </c>
      <c r="AV9" s="104">
        <v>2</v>
      </c>
      <c r="AW9" s="503">
        <v>2919</v>
      </c>
      <c r="AX9" s="503">
        <v>432</v>
      </c>
      <c r="AY9" s="104">
        <v>2</v>
      </c>
      <c r="AZ9" s="455">
        <v>1685</v>
      </c>
      <c r="BA9" s="455">
        <v>1666</v>
      </c>
      <c r="BB9" s="104">
        <v>2</v>
      </c>
      <c r="BC9" s="9">
        <v>1873</v>
      </c>
      <c r="BD9" s="9">
        <v>1475</v>
      </c>
      <c r="BE9" s="9">
        <v>3</v>
      </c>
    </row>
    <row r="10" spans="1:57" s="93" customFormat="1" ht="15">
      <c r="A10" s="50">
        <v>142</v>
      </c>
      <c r="B10" s="310" t="s">
        <v>455</v>
      </c>
      <c r="C10" s="311">
        <f t="shared" ref="C10:C15" si="10">VLOOKUP(A10,$AK$8:$AL$132,2,0)</f>
        <v>249</v>
      </c>
      <c r="D10" s="127">
        <f t="shared" si="2"/>
        <v>8.1505728314238954</v>
      </c>
      <c r="E10" s="98">
        <f t="shared" ref="E10:E15" si="11">VLOOKUP(A10,$AK$8:$AM$132,3,0)</f>
        <v>2255</v>
      </c>
      <c r="F10" s="127">
        <f t="shared" si="3"/>
        <v>73.813420621931257</v>
      </c>
      <c r="G10" s="98">
        <f t="shared" ref="G10:G15" si="12">VLOOKUP(A10,$AK$8:$AN$132,4,0)</f>
        <v>550</v>
      </c>
      <c r="H10" s="127">
        <f t="shared" si="0"/>
        <v>18.00327332242226</v>
      </c>
      <c r="I10" s="98">
        <f t="shared" ref="I10:I15" si="13">VLOOKUP(A10,$AK$8:$AO$132,5,0)</f>
        <v>1</v>
      </c>
      <c r="J10" s="312">
        <f t="shared" si="1"/>
        <v>3.2733224222585927E-2</v>
      </c>
      <c r="K10" s="317">
        <f t="shared" ref="K10:K15" si="14">VLOOKUP(A10,$AP$8:$AR$132,2,0)</f>
        <v>1507</v>
      </c>
      <c r="L10" s="120">
        <f>(K10/(K10+M10))*100</f>
        <v>49.328968903436987</v>
      </c>
      <c r="M10" s="105">
        <f t="shared" ref="M10:M15" si="15">VLOOKUP(A10,$AP$8:$AR$132,3,0)</f>
        <v>1548</v>
      </c>
      <c r="N10" s="318">
        <f t="shared" ref="N10:N73" si="16">M10/(K10+M10)*100</f>
        <v>50.671031096563013</v>
      </c>
      <c r="O10" s="317">
        <f t="shared" ref="O10:O15" si="17">VLOOKUP(A10,$AY$8:$BA$132,2,0)</f>
        <v>456</v>
      </c>
      <c r="P10" s="120">
        <f t="shared" si="4"/>
        <v>50.386740331491708</v>
      </c>
      <c r="Q10" s="105">
        <f t="shared" ref="Q10:Q15" si="18">VLOOKUP(A10,$AY$8:$BA$132,3,0)</f>
        <v>449</v>
      </c>
      <c r="R10" s="323">
        <f t="shared" si="5"/>
        <v>49.613259668508285</v>
      </c>
      <c r="S10" s="317">
        <f t="shared" ref="S10:S15" si="19">VLOOKUP(A10,$AS$8:$AU$132,2,0)</f>
        <v>1648</v>
      </c>
      <c r="T10" s="127">
        <f t="shared" ref="T10:T72" si="20">(S10/AG10)*100</f>
        <v>53.944353518821607</v>
      </c>
      <c r="U10" s="105">
        <f t="shared" ref="U10:U15" si="21">VLOOKUP(A10,$AS$8:$AU$132,3,0)</f>
        <v>1407</v>
      </c>
      <c r="V10" s="323">
        <f t="shared" si="6"/>
        <v>46.0556464811784</v>
      </c>
      <c r="W10" s="317">
        <f>VLOOKUP(A10,$AV$8:$AX$132,2,0)</f>
        <v>784</v>
      </c>
      <c r="X10" s="127">
        <f>(W10/AH10)*100</f>
        <v>86.629834254143645</v>
      </c>
      <c r="Y10" s="317">
        <f>VLOOKUP(A10,$AV$8:$AX$132,3,0)</f>
        <v>121</v>
      </c>
      <c r="Z10" s="323">
        <f>(Y10/AH10)*100</f>
        <v>13.370165745856355</v>
      </c>
      <c r="AA10" s="317">
        <f t="shared" ref="AA10:AA15" si="22">VLOOKUP(A10,$BB$8:$BE$132,2,0)</f>
        <v>460</v>
      </c>
      <c r="AB10" s="127">
        <f t="shared" si="7"/>
        <v>50.828729281767963</v>
      </c>
      <c r="AC10" s="105">
        <f t="shared" ref="AC10:AC15" si="23">VLOOKUP(A10,$BB$8:$BE$132,3,0)</f>
        <v>444</v>
      </c>
      <c r="AD10" s="120">
        <f t="shared" si="8"/>
        <v>49.060773480662981</v>
      </c>
      <c r="AE10" s="105">
        <f t="shared" ref="AE10:AE15" si="24">VLOOKUP(A10,$BB$8:$BE$132,4,0)</f>
        <v>1</v>
      </c>
      <c r="AF10" s="323">
        <f t="shared" si="9"/>
        <v>0.11049723756906078</v>
      </c>
      <c r="AG10" s="325">
        <f t="shared" ref="AG10:AG15" si="25">(S10+U10)</f>
        <v>3055</v>
      </c>
      <c r="AH10" s="325">
        <f t="shared" ref="AH10:AH73" si="26">O10+Q10</f>
        <v>905</v>
      </c>
      <c r="AK10" s="104">
        <v>4</v>
      </c>
      <c r="AL10" s="9">
        <v>316</v>
      </c>
      <c r="AM10" s="9">
        <v>728</v>
      </c>
      <c r="AN10" s="9">
        <v>346</v>
      </c>
      <c r="AO10" s="9">
        <v>5</v>
      </c>
      <c r="AP10" s="104">
        <v>4</v>
      </c>
      <c r="AQ10" s="454">
        <v>737</v>
      </c>
      <c r="AR10" s="454">
        <v>658</v>
      </c>
      <c r="AS10" s="104">
        <v>4</v>
      </c>
      <c r="AT10" s="452">
        <v>393</v>
      </c>
      <c r="AU10" s="452">
        <v>1002</v>
      </c>
      <c r="AV10" s="104">
        <v>4</v>
      </c>
      <c r="AW10" s="503">
        <v>323</v>
      </c>
      <c r="AX10" s="503">
        <v>35</v>
      </c>
      <c r="AY10" s="104">
        <v>4</v>
      </c>
      <c r="AZ10" s="455">
        <v>149</v>
      </c>
      <c r="BA10" s="455">
        <v>209</v>
      </c>
      <c r="BB10" s="104">
        <v>4</v>
      </c>
      <c r="BC10" s="9">
        <v>174</v>
      </c>
      <c r="BD10" s="9">
        <v>184</v>
      </c>
      <c r="BE10" s="9"/>
    </row>
    <row r="11" spans="1:57" s="93" customFormat="1" ht="15">
      <c r="A11" s="50">
        <v>425</v>
      </c>
      <c r="B11" s="310" t="s">
        <v>454</v>
      </c>
      <c r="C11" s="311">
        <f t="shared" si="10"/>
        <v>266</v>
      </c>
      <c r="D11" s="127">
        <f t="shared" si="2"/>
        <v>4.3132803632236092</v>
      </c>
      <c r="E11" s="98">
        <f t="shared" si="11"/>
        <v>4377</v>
      </c>
      <c r="F11" s="127">
        <f t="shared" si="3"/>
        <v>70.974541916653152</v>
      </c>
      <c r="G11" s="98">
        <f t="shared" si="12"/>
        <v>1522</v>
      </c>
      <c r="H11" s="127">
        <f t="shared" si="0"/>
        <v>24.679747040700502</v>
      </c>
      <c r="I11" s="98">
        <f t="shared" si="13"/>
        <v>2</v>
      </c>
      <c r="J11" s="312">
        <f t="shared" si="1"/>
        <v>3.2430679422733907E-2</v>
      </c>
      <c r="K11" s="317">
        <f t="shared" si="14"/>
        <v>3096</v>
      </c>
      <c r="L11" s="120">
        <f t="shared" ref="L11:L74" si="27">(K11/(K11+M11))*100</f>
        <v>50.202691746392091</v>
      </c>
      <c r="M11" s="105">
        <f t="shared" si="15"/>
        <v>3071</v>
      </c>
      <c r="N11" s="318">
        <f t="shared" si="16"/>
        <v>49.797308253607916</v>
      </c>
      <c r="O11" s="317">
        <f t="shared" si="17"/>
        <v>1016</v>
      </c>
      <c r="P11" s="120">
        <f t="shared" si="4"/>
        <v>54.594304137560457</v>
      </c>
      <c r="Q11" s="105">
        <f t="shared" si="18"/>
        <v>845</v>
      </c>
      <c r="R11" s="323">
        <f t="shared" si="5"/>
        <v>45.405695862439551</v>
      </c>
      <c r="S11" s="317">
        <f t="shared" si="19"/>
        <v>3253</v>
      </c>
      <c r="T11" s="127">
        <f t="shared" si="20"/>
        <v>52.748500081076699</v>
      </c>
      <c r="U11" s="105">
        <f t="shared" si="21"/>
        <v>2914</v>
      </c>
      <c r="V11" s="323">
        <f t="shared" si="6"/>
        <v>47.251499918923301</v>
      </c>
      <c r="W11" s="317">
        <f t="shared" ref="W11:W15" si="28">VLOOKUP(A11,$AV$8:$AX$132,2,0)</f>
        <v>1592</v>
      </c>
      <c r="X11" s="127">
        <f t="shared" ref="X11:X15" si="29">(W11/AH11)*100</f>
        <v>85.545405695862442</v>
      </c>
      <c r="Y11" s="317">
        <f t="shared" ref="Y11:Y15" si="30">VLOOKUP(A11,$AV$8:$AX$132,3,0)</f>
        <v>269</v>
      </c>
      <c r="Z11" s="323">
        <f t="shared" ref="Z11:Z15" si="31">(Y11/AH11)*100</f>
        <v>14.454594304137562</v>
      </c>
      <c r="AA11" s="317">
        <f t="shared" si="22"/>
        <v>1027</v>
      </c>
      <c r="AB11" s="127">
        <f t="shared" si="7"/>
        <v>55.185384202041909</v>
      </c>
      <c r="AC11" s="105">
        <f t="shared" si="23"/>
        <v>833</v>
      </c>
      <c r="AD11" s="120">
        <f t="shared" si="8"/>
        <v>44.760881246641596</v>
      </c>
      <c r="AE11" s="105">
        <f t="shared" si="24"/>
        <v>1</v>
      </c>
      <c r="AF11" s="323">
        <f t="shared" si="9"/>
        <v>5.3734551316496508E-2</v>
      </c>
      <c r="AG11" s="325">
        <f t="shared" si="25"/>
        <v>6167</v>
      </c>
      <c r="AH11" s="325">
        <f t="shared" si="26"/>
        <v>1861</v>
      </c>
      <c r="AK11" s="104">
        <v>21</v>
      </c>
      <c r="AL11" s="9">
        <v>1972</v>
      </c>
      <c r="AM11" s="9">
        <v>821</v>
      </c>
      <c r="AN11" s="9">
        <v>251</v>
      </c>
      <c r="AO11" s="9">
        <v>4</v>
      </c>
      <c r="AP11" s="104">
        <v>21</v>
      </c>
      <c r="AQ11" s="454">
        <v>1493</v>
      </c>
      <c r="AR11" s="454">
        <v>1555</v>
      </c>
      <c r="AS11" s="104">
        <v>21</v>
      </c>
      <c r="AT11" s="452">
        <v>1293</v>
      </c>
      <c r="AU11" s="452">
        <v>1755</v>
      </c>
      <c r="AV11" s="104">
        <v>21</v>
      </c>
      <c r="AW11" s="503">
        <v>484</v>
      </c>
      <c r="AX11" s="503">
        <v>77</v>
      </c>
      <c r="AY11" s="104">
        <v>21</v>
      </c>
      <c r="AZ11" s="455">
        <v>293</v>
      </c>
      <c r="BA11" s="455">
        <v>268</v>
      </c>
      <c r="BB11" s="104">
        <v>21</v>
      </c>
      <c r="BC11" s="9">
        <v>315</v>
      </c>
      <c r="BD11" s="9">
        <v>245</v>
      </c>
      <c r="BE11" s="9">
        <v>1</v>
      </c>
    </row>
    <row r="12" spans="1:57" s="93" customFormat="1" ht="15">
      <c r="A12" s="50">
        <v>579</v>
      </c>
      <c r="B12" s="310" t="s">
        <v>452</v>
      </c>
      <c r="C12" s="311">
        <f t="shared" si="10"/>
        <v>1075</v>
      </c>
      <c r="D12" s="127">
        <f t="shared" si="2"/>
        <v>4.172164868431266</v>
      </c>
      <c r="E12" s="98">
        <f t="shared" si="11"/>
        <v>22369</v>
      </c>
      <c r="F12" s="127">
        <f t="shared" si="3"/>
        <v>86.815959015757201</v>
      </c>
      <c r="G12" s="98">
        <f t="shared" si="12"/>
        <v>2300</v>
      </c>
      <c r="H12" s="127">
        <f t="shared" si="0"/>
        <v>8.9264922766436392</v>
      </c>
      <c r="I12" s="98">
        <f t="shared" si="13"/>
        <v>22</v>
      </c>
      <c r="J12" s="312">
        <f t="shared" si="1"/>
        <v>8.5383839167895673E-2</v>
      </c>
      <c r="K12" s="317">
        <f t="shared" si="14"/>
        <v>12410</v>
      </c>
      <c r="L12" s="120">
        <f t="shared" si="27"/>
        <v>48.164247457890241</v>
      </c>
      <c r="M12" s="105">
        <f t="shared" si="15"/>
        <v>13356</v>
      </c>
      <c r="N12" s="318">
        <f t="shared" si="16"/>
        <v>51.835752542109759</v>
      </c>
      <c r="O12" s="317">
        <f t="shared" si="17"/>
        <v>9595</v>
      </c>
      <c r="P12" s="120">
        <f t="shared" si="4"/>
        <v>54.982522491547755</v>
      </c>
      <c r="Q12" s="105">
        <f t="shared" si="18"/>
        <v>7856</v>
      </c>
      <c r="R12" s="323">
        <f t="shared" si="5"/>
        <v>45.017477508452238</v>
      </c>
      <c r="S12" s="317">
        <f t="shared" si="19"/>
        <v>22712</v>
      </c>
      <c r="T12" s="127">
        <f t="shared" si="20"/>
        <v>88.147170690056669</v>
      </c>
      <c r="U12" s="105">
        <f t="shared" si="21"/>
        <v>3054</v>
      </c>
      <c r="V12" s="323">
        <f t="shared" si="6"/>
        <v>11.852829309943335</v>
      </c>
      <c r="W12" s="317">
        <f t="shared" si="28"/>
        <v>15453</v>
      </c>
      <c r="X12" s="127">
        <f t="shared" si="29"/>
        <v>88.550799381124293</v>
      </c>
      <c r="Y12" s="317">
        <f t="shared" si="30"/>
        <v>1998</v>
      </c>
      <c r="Z12" s="323">
        <f t="shared" si="31"/>
        <v>11.449200618875709</v>
      </c>
      <c r="AA12" s="317">
        <f t="shared" si="22"/>
        <v>9125</v>
      </c>
      <c r="AB12" s="127">
        <f t="shared" si="7"/>
        <v>52.289267090711135</v>
      </c>
      <c r="AC12" s="105">
        <f t="shared" si="23"/>
        <v>8302</v>
      </c>
      <c r="AD12" s="120">
        <f t="shared" si="8"/>
        <v>47.573204973926998</v>
      </c>
      <c r="AE12" s="105">
        <f t="shared" si="24"/>
        <v>24</v>
      </c>
      <c r="AF12" s="323">
        <f t="shared" si="9"/>
        <v>0.13752793536187038</v>
      </c>
      <c r="AG12" s="325">
        <f t="shared" si="25"/>
        <v>25766</v>
      </c>
      <c r="AH12" s="325">
        <f t="shared" si="26"/>
        <v>17451</v>
      </c>
      <c r="AK12" s="104">
        <v>30</v>
      </c>
      <c r="AL12" s="9">
        <v>388</v>
      </c>
      <c r="AM12" s="9">
        <v>6386</v>
      </c>
      <c r="AN12" s="9">
        <v>3019</v>
      </c>
      <c r="AO12" s="9">
        <v>16</v>
      </c>
      <c r="AP12" s="104">
        <v>30</v>
      </c>
      <c r="AQ12" s="454">
        <v>4455</v>
      </c>
      <c r="AR12" s="454">
        <v>5354</v>
      </c>
      <c r="AS12" s="104">
        <v>30</v>
      </c>
      <c r="AT12" s="452">
        <v>5841</v>
      </c>
      <c r="AU12" s="452">
        <v>3968</v>
      </c>
      <c r="AV12" s="104">
        <v>30</v>
      </c>
      <c r="AW12" s="503">
        <v>11269</v>
      </c>
      <c r="AX12" s="503">
        <v>2432</v>
      </c>
      <c r="AY12" s="104">
        <v>30</v>
      </c>
      <c r="AZ12" s="455">
        <v>7245</v>
      </c>
      <c r="BA12" s="455">
        <v>6456</v>
      </c>
      <c r="BB12" s="104">
        <v>30</v>
      </c>
      <c r="BC12" s="9">
        <v>7267</v>
      </c>
      <c r="BD12" s="9">
        <v>6425</v>
      </c>
      <c r="BE12" s="9">
        <v>9</v>
      </c>
    </row>
    <row r="13" spans="1:57" s="93" customFormat="1" ht="15">
      <c r="A13" s="50">
        <v>585</v>
      </c>
      <c r="B13" s="310" t="s">
        <v>451</v>
      </c>
      <c r="C13" s="311">
        <f t="shared" si="10"/>
        <v>300</v>
      </c>
      <c r="D13" s="127">
        <f t="shared" si="2"/>
        <v>4.0766408479412961</v>
      </c>
      <c r="E13" s="98">
        <f t="shared" si="11"/>
        <v>5630</v>
      </c>
      <c r="F13" s="127">
        <f t="shared" si="3"/>
        <v>76.504959913031669</v>
      </c>
      <c r="G13" s="98">
        <f t="shared" si="12"/>
        <v>1414</v>
      </c>
      <c r="H13" s="127">
        <f t="shared" si="0"/>
        <v>19.214567196629979</v>
      </c>
      <c r="I13" s="98">
        <f t="shared" si="13"/>
        <v>15</v>
      </c>
      <c r="J13" s="312">
        <f t="shared" si="1"/>
        <v>0.20383204239706482</v>
      </c>
      <c r="K13" s="317">
        <f t="shared" si="14"/>
        <v>3519</v>
      </c>
      <c r="L13" s="120">
        <f t="shared" si="27"/>
        <v>47.818997146351407</v>
      </c>
      <c r="M13" s="105">
        <f t="shared" si="15"/>
        <v>3840</v>
      </c>
      <c r="N13" s="318">
        <f t="shared" si="16"/>
        <v>52.181002853648593</v>
      </c>
      <c r="O13" s="317">
        <f t="shared" si="17"/>
        <v>1950</v>
      </c>
      <c r="P13" s="120">
        <f t="shared" si="4"/>
        <v>55.69837189374465</v>
      </c>
      <c r="Q13" s="105">
        <f t="shared" si="18"/>
        <v>1551</v>
      </c>
      <c r="R13" s="323">
        <f t="shared" si="5"/>
        <v>44.30162810625535</v>
      </c>
      <c r="S13" s="317">
        <f t="shared" si="19"/>
        <v>4711</v>
      </c>
      <c r="T13" s="127">
        <f t="shared" si="20"/>
        <v>64.016850115504823</v>
      </c>
      <c r="U13" s="105">
        <f t="shared" si="21"/>
        <v>2648</v>
      </c>
      <c r="V13" s="323">
        <f t="shared" si="6"/>
        <v>35.983149884495177</v>
      </c>
      <c r="W13" s="317">
        <f t="shared" si="28"/>
        <v>3121</v>
      </c>
      <c r="X13" s="127">
        <f t="shared" si="29"/>
        <v>89.14595829762925</v>
      </c>
      <c r="Y13" s="317">
        <f t="shared" si="30"/>
        <v>380</v>
      </c>
      <c r="Z13" s="323">
        <f t="shared" si="31"/>
        <v>10.85404170237075</v>
      </c>
      <c r="AA13" s="317">
        <f t="shared" si="22"/>
        <v>1848</v>
      </c>
      <c r="AB13" s="127">
        <f t="shared" si="7"/>
        <v>52.784918594687234</v>
      </c>
      <c r="AC13" s="105">
        <f t="shared" si="23"/>
        <v>1653</v>
      </c>
      <c r="AD13" s="120">
        <f t="shared" si="8"/>
        <v>47.215081405312773</v>
      </c>
      <c r="AE13" s="105">
        <f t="shared" si="24"/>
        <v>0</v>
      </c>
      <c r="AF13" s="323">
        <f t="shared" si="9"/>
        <v>0</v>
      </c>
      <c r="AG13" s="325">
        <f t="shared" si="25"/>
        <v>7359</v>
      </c>
      <c r="AH13" s="325">
        <f t="shared" si="26"/>
        <v>3501</v>
      </c>
      <c r="AK13" s="104">
        <v>31</v>
      </c>
      <c r="AL13" s="9">
        <v>1739</v>
      </c>
      <c r="AM13" s="9">
        <v>11685</v>
      </c>
      <c r="AN13" s="9">
        <v>3288</v>
      </c>
      <c r="AO13" s="9">
        <v>49</v>
      </c>
      <c r="AP13" s="104">
        <v>31</v>
      </c>
      <c r="AQ13" s="454">
        <v>8208</v>
      </c>
      <c r="AR13" s="454">
        <v>8553</v>
      </c>
      <c r="AS13" s="104">
        <v>31</v>
      </c>
      <c r="AT13" s="452">
        <v>8115</v>
      </c>
      <c r="AU13" s="452">
        <v>8646</v>
      </c>
      <c r="AV13" s="104">
        <v>31</v>
      </c>
      <c r="AW13" s="503">
        <v>3731</v>
      </c>
      <c r="AX13" s="503">
        <v>786</v>
      </c>
      <c r="AY13" s="104">
        <v>31</v>
      </c>
      <c r="AZ13" s="455">
        <v>2583</v>
      </c>
      <c r="BA13" s="455">
        <v>1934</v>
      </c>
      <c r="BB13" s="104">
        <v>31</v>
      </c>
      <c r="BC13" s="9">
        <v>2495</v>
      </c>
      <c r="BD13" s="9">
        <v>2018</v>
      </c>
      <c r="BE13" s="9">
        <v>4</v>
      </c>
    </row>
    <row r="14" spans="1:57" s="93" customFormat="1" ht="15">
      <c r="A14" s="50">
        <v>591</v>
      </c>
      <c r="B14" s="310" t="s">
        <v>450</v>
      </c>
      <c r="C14" s="311">
        <f t="shared" si="10"/>
        <v>1038</v>
      </c>
      <c r="D14" s="127">
        <f t="shared" si="2"/>
        <v>11.702367531003382</v>
      </c>
      <c r="E14" s="98">
        <f t="shared" si="11"/>
        <v>6506</v>
      </c>
      <c r="F14" s="127">
        <f t="shared" si="3"/>
        <v>73.34836527621195</v>
      </c>
      <c r="G14" s="98">
        <f t="shared" si="12"/>
        <v>1324</v>
      </c>
      <c r="H14" s="127">
        <f t="shared" si="0"/>
        <v>14.926719278466742</v>
      </c>
      <c r="I14" s="98">
        <f t="shared" si="13"/>
        <v>2</v>
      </c>
      <c r="J14" s="312">
        <f t="shared" si="1"/>
        <v>2.2547914317925591E-2</v>
      </c>
      <c r="K14" s="317">
        <f t="shared" si="14"/>
        <v>4053</v>
      </c>
      <c r="L14" s="120">
        <f t="shared" si="27"/>
        <v>45.693348365276208</v>
      </c>
      <c r="M14" s="105">
        <f t="shared" si="15"/>
        <v>4817</v>
      </c>
      <c r="N14" s="318">
        <f t="shared" si="16"/>
        <v>54.306651634723792</v>
      </c>
      <c r="O14" s="317">
        <f t="shared" si="17"/>
        <v>1631</v>
      </c>
      <c r="P14" s="120">
        <f t="shared" si="4"/>
        <v>60.452186805040775</v>
      </c>
      <c r="Q14" s="105">
        <f t="shared" si="18"/>
        <v>1067</v>
      </c>
      <c r="R14" s="323">
        <f t="shared" si="5"/>
        <v>39.547813194959232</v>
      </c>
      <c r="S14" s="317">
        <f t="shared" si="19"/>
        <v>4608</v>
      </c>
      <c r="T14" s="127">
        <f t="shared" si="20"/>
        <v>51.950394588500558</v>
      </c>
      <c r="U14" s="105">
        <f t="shared" si="21"/>
        <v>4262</v>
      </c>
      <c r="V14" s="323">
        <f t="shared" si="6"/>
        <v>48.049605411499435</v>
      </c>
      <c r="W14" s="317">
        <f t="shared" si="28"/>
        <v>2017</v>
      </c>
      <c r="X14" s="127">
        <f t="shared" si="29"/>
        <v>74.75908080059304</v>
      </c>
      <c r="Y14" s="317">
        <f t="shared" si="30"/>
        <v>681</v>
      </c>
      <c r="Z14" s="323">
        <f t="shared" si="31"/>
        <v>25.240919199406971</v>
      </c>
      <c r="AA14" s="317">
        <f t="shared" si="22"/>
        <v>1522</v>
      </c>
      <c r="AB14" s="127">
        <f t="shared" si="7"/>
        <v>56.412157153446998</v>
      </c>
      <c r="AC14" s="105">
        <f t="shared" si="23"/>
        <v>1174</v>
      </c>
      <c r="AD14" s="120">
        <f t="shared" si="8"/>
        <v>43.513713862120092</v>
      </c>
      <c r="AE14" s="105">
        <f t="shared" si="24"/>
        <v>2</v>
      </c>
      <c r="AF14" s="323">
        <f t="shared" si="9"/>
        <v>7.412898443291327E-2</v>
      </c>
      <c r="AG14" s="325">
        <f t="shared" si="25"/>
        <v>8870</v>
      </c>
      <c r="AH14" s="325">
        <f t="shared" si="26"/>
        <v>2698</v>
      </c>
      <c r="AK14" s="104">
        <v>34</v>
      </c>
      <c r="AL14" s="9">
        <v>2828</v>
      </c>
      <c r="AM14" s="9">
        <v>15261</v>
      </c>
      <c r="AN14" s="9">
        <v>11090</v>
      </c>
      <c r="AO14" s="9">
        <v>29</v>
      </c>
      <c r="AP14" s="104">
        <v>34</v>
      </c>
      <c r="AQ14" s="454">
        <v>14818</v>
      </c>
      <c r="AR14" s="454">
        <v>14390</v>
      </c>
      <c r="AS14" s="104">
        <v>34</v>
      </c>
      <c r="AT14" s="452">
        <v>13804</v>
      </c>
      <c r="AU14" s="452">
        <v>15404</v>
      </c>
      <c r="AV14" s="104">
        <v>34</v>
      </c>
      <c r="AW14" s="503">
        <v>7543</v>
      </c>
      <c r="AX14" s="503">
        <v>737</v>
      </c>
      <c r="AY14" s="104">
        <v>34</v>
      </c>
      <c r="AZ14" s="455">
        <v>4172</v>
      </c>
      <c r="BA14" s="455">
        <v>4108</v>
      </c>
      <c r="BB14" s="104">
        <v>34</v>
      </c>
      <c r="BC14" s="9">
        <v>4187</v>
      </c>
      <c r="BD14" s="9">
        <v>4090</v>
      </c>
      <c r="BE14" s="9">
        <v>3</v>
      </c>
    </row>
    <row r="15" spans="1:57" s="93" customFormat="1" ht="15">
      <c r="A15" s="50">
        <v>893</v>
      </c>
      <c r="B15" s="333" t="s">
        <v>448</v>
      </c>
      <c r="C15" s="334">
        <f t="shared" si="10"/>
        <v>3509</v>
      </c>
      <c r="D15" s="335">
        <f t="shared" si="2"/>
        <v>34.304428585394461</v>
      </c>
      <c r="E15" s="336">
        <f t="shared" si="11"/>
        <v>6395</v>
      </c>
      <c r="F15" s="335">
        <f t="shared" si="3"/>
        <v>62.51833023755988</v>
      </c>
      <c r="G15" s="336">
        <f t="shared" si="12"/>
        <v>325</v>
      </c>
      <c r="H15" s="335">
        <f t="shared" si="0"/>
        <v>3.1772411770456546</v>
      </c>
      <c r="I15" s="336">
        <f t="shared" si="13"/>
        <v>0</v>
      </c>
      <c r="J15" s="337">
        <f t="shared" si="1"/>
        <v>0</v>
      </c>
      <c r="K15" s="338">
        <f t="shared" si="14"/>
        <v>5031</v>
      </c>
      <c r="L15" s="339">
        <f t="shared" si="27"/>
        <v>49.183693420666728</v>
      </c>
      <c r="M15" s="340">
        <f t="shared" si="15"/>
        <v>5198</v>
      </c>
      <c r="N15" s="341">
        <f t="shared" si="16"/>
        <v>50.816306579333272</v>
      </c>
      <c r="O15" s="338">
        <f t="shared" si="17"/>
        <v>417</v>
      </c>
      <c r="P15" s="339">
        <f t="shared" si="4"/>
        <v>62.425149700598801</v>
      </c>
      <c r="Q15" s="340">
        <f t="shared" si="18"/>
        <v>251</v>
      </c>
      <c r="R15" s="342">
        <f t="shared" si="5"/>
        <v>37.574850299401199</v>
      </c>
      <c r="S15" s="338">
        <f t="shared" si="19"/>
        <v>5355</v>
      </c>
      <c r="T15" s="335">
        <f t="shared" si="20"/>
        <v>52.351158471013783</v>
      </c>
      <c r="U15" s="340">
        <f t="shared" si="21"/>
        <v>4874</v>
      </c>
      <c r="V15" s="342">
        <f t="shared" si="6"/>
        <v>47.64884152898621</v>
      </c>
      <c r="W15" s="317">
        <f t="shared" si="28"/>
        <v>590</v>
      </c>
      <c r="X15" s="127">
        <f t="shared" si="29"/>
        <v>88.323353293413177</v>
      </c>
      <c r="Y15" s="317">
        <f t="shared" si="30"/>
        <v>78</v>
      </c>
      <c r="Z15" s="323">
        <f t="shared" si="31"/>
        <v>11.676646706586826</v>
      </c>
      <c r="AA15" s="338">
        <f t="shared" si="22"/>
        <v>489</v>
      </c>
      <c r="AB15" s="335">
        <f t="shared" si="7"/>
        <v>73.203592814371248</v>
      </c>
      <c r="AC15" s="340">
        <f t="shared" si="23"/>
        <v>179</v>
      </c>
      <c r="AD15" s="339">
        <f t="shared" si="8"/>
        <v>26.796407185628741</v>
      </c>
      <c r="AE15" s="340">
        <f t="shared" si="24"/>
        <v>0</v>
      </c>
      <c r="AF15" s="342">
        <f t="shared" si="9"/>
        <v>0</v>
      </c>
      <c r="AG15" s="343">
        <f t="shared" si="25"/>
        <v>10229</v>
      </c>
      <c r="AH15" s="343">
        <f t="shared" si="26"/>
        <v>668</v>
      </c>
      <c r="AK15" s="104">
        <v>36</v>
      </c>
      <c r="AL15" s="9">
        <v>414</v>
      </c>
      <c r="AM15" s="9">
        <v>1582</v>
      </c>
      <c r="AN15" s="9">
        <v>729</v>
      </c>
      <c r="AO15" s="9">
        <v>15</v>
      </c>
      <c r="AP15" s="104">
        <v>36</v>
      </c>
      <c r="AQ15" s="454">
        <v>1242</v>
      </c>
      <c r="AR15" s="454">
        <v>1498</v>
      </c>
      <c r="AS15" s="104">
        <v>36</v>
      </c>
      <c r="AT15" s="452">
        <v>1548</v>
      </c>
      <c r="AU15" s="452">
        <v>1192</v>
      </c>
      <c r="AV15" s="104">
        <v>36</v>
      </c>
      <c r="AW15" s="503">
        <v>1192</v>
      </c>
      <c r="AX15" s="503">
        <v>320</v>
      </c>
      <c r="AY15" s="104">
        <v>36</v>
      </c>
      <c r="AZ15" s="455">
        <v>874</v>
      </c>
      <c r="BA15" s="455">
        <v>638</v>
      </c>
      <c r="BB15" s="104">
        <v>36</v>
      </c>
      <c r="BC15" s="9">
        <v>780</v>
      </c>
      <c r="BD15" s="9">
        <v>732</v>
      </c>
      <c r="BE15" s="9"/>
    </row>
    <row r="16" spans="1:57" s="93" customFormat="1" ht="16.5" customHeight="1">
      <c r="A16" s="332"/>
      <c r="B16" s="370" t="s">
        <v>120</v>
      </c>
      <c r="C16" s="372">
        <f>SUM(C17:C22)</f>
        <v>13839</v>
      </c>
      <c r="D16" s="356">
        <f t="shared" si="2"/>
        <v>6.2929145029420592</v>
      </c>
      <c r="E16" s="355">
        <f>SUM(E17:E22)</f>
        <v>194199</v>
      </c>
      <c r="F16" s="356">
        <f t="shared" si="3"/>
        <v>88.306792655310716</v>
      </c>
      <c r="G16" s="355">
        <f>SUM(G17:G22)</f>
        <v>10822</v>
      </c>
      <c r="H16" s="356">
        <f t="shared" si="0"/>
        <v>4.9210145784261119</v>
      </c>
      <c r="I16" s="355">
        <f>SUM(I17:I22)</f>
        <v>1054</v>
      </c>
      <c r="J16" s="373">
        <f t="shared" si="1"/>
        <v>0.47927826332111645</v>
      </c>
      <c r="K16" s="372">
        <f>SUM(K17:K22)</f>
        <v>107243</v>
      </c>
      <c r="L16" s="357">
        <f t="shared" si="27"/>
        <v>48.765881208108624</v>
      </c>
      <c r="M16" s="355">
        <f>SUM(M17:M22)</f>
        <v>112671</v>
      </c>
      <c r="N16" s="376">
        <f t="shared" si="16"/>
        <v>51.234118791891383</v>
      </c>
      <c r="O16" s="372">
        <f>SUM(O17:O22)</f>
        <v>22768</v>
      </c>
      <c r="P16" s="362">
        <f t="shared" si="4"/>
        <v>53.022822543083372</v>
      </c>
      <c r="Q16" s="355">
        <f>SUM(Q17:Q22)</f>
        <v>20172</v>
      </c>
      <c r="R16" s="378">
        <f t="shared" si="5"/>
        <v>46.977177456916628</v>
      </c>
      <c r="S16" s="372">
        <f>SUM(S17:S22)</f>
        <v>155626</v>
      </c>
      <c r="T16" s="356">
        <f t="shared" si="20"/>
        <v>70.76675427667179</v>
      </c>
      <c r="U16" s="355">
        <f>SUM(U17:U22)</f>
        <v>64288</v>
      </c>
      <c r="V16" s="378">
        <f t="shared" si="6"/>
        <v>29.23324572332821</v>
      </c>
      <c r="W16" s="372">
        <f>SUM(W17:W22)</f>
        <v>38397</v>
      </c>
      <c r="X16" s="356">
        <f>(W16/AH16)*100</f>
        <v>89.420121099208188</v>
      </c>
      <c r="Y16" s="355">
        <f>SUM(Y17:Y22)</f>
        <v>4543</v>
      </c>
      <c r="Z16" s="378">
        <f>(Y16/AH16)*100</f>
        <v>10.579878900791803</v>
      </c>
      <c r="AA16" s="372">
        <f>SUM(AA17:AA22)</f>
        <v>22323</v>
      </c>
      <c r="AB16" s="356">
        <f t="shared" si="7"/>
        <v>51.986492780624125</v>
      </c>
      <c r="AC16" s="355">
        <f>SUM(AC17:AC22)</f>
        <v>20595</v>
      </c>
      <c r="AD16" s="357">
        <f t="shared" si="8"/>
        <v>47.962272938984626</v>
      </c>
      <c r="AE16" s="355">
        <f>SUM(AE17:AE22)</f>
        <v>22</v>
      </c>
      <c r="AF16" s="378">
        <f t="shared" si="9"/>
        <v>5.1234280391243593E-2</v>
      </c>
      <c r="AG16" s="381">
        <f>SUM(AG17:AG22)</f>
        <v>219914</v>
      </c>
      <c r="AH16" s="381">
        <f t="shared" si="26"/>
        <v>42940</v>
      </c>
      <c r="AK16" s="104">
        <v>38</v>
      </c>
      <c r="AL16" s="9">
        <v>1009</v>
      </c>
      <c r="AM16" s="9">
        <v>5369</v>
      </c>
      <c r="AN16" s="9">
        <v>2470</v>
      </c>
      <c r="AO16" s="9">
        <v>116</v>
      </c>
      <c r="AP16" s="104">
        <v>38</v>
      </c>
      <c r="AQ16" s="454">
        <v>4479</v>
      </c>
      <c r="AR16" s="454">
        <v>4485</v>
      </c>
      <c r="AS16" s="104">
        <v>38</v>
      </c>
      <c r="AT16" s="452">
        <v>1492</v>
      </c>
      <c r="AU16" s="452">
        <v>7472</v>
      </c>
      <c r="AV16" s="104">
        <v>38</v>
      </c>
      <c r="AW16" s="503">
        <v>656</v>
      </c>
      <c r="AX16" s="503">
        <v>312</v>
      </c>
      <c r="AY16" s="104">
        <v>38</v>
      </c>
      <c r="AZ16" s="455">
        <v>564</v>
      </c>
      <c r="BA16" s="455">
        <v>404</v>
      </c>
      <c r="BB16" s="104">
        <v>38</v>
      </c>
      <c r="BC16" s="9">
        <v>586</v>
      </c>
      <c r="BD16" s="9">
        <v>382</v>
      </c>
      <c r="BE16" s="9"/>
    </row>
    <row r="17" spans="1:57" s="93" customFormat="1" ht="15">
      <c r="A17" s="50">
        <v>120</v>
      </c>
      <c r="B17" s="344" t="s">
        <v>464</v>
      </c>
      <c r="C17" s="345">
        <f t="shared" ref="C17:C22" si="32">VLOOKUP(A17,$AK$8:$AL$132,2,0)</f>
        <v>2087</v>
      </c>
      <c r="D17" s="346">
        <f t="shared" si="2"/>
        <v>8.5680269316035798</v>
      </c>
      <c r="E17" s="347">
        <f t="shared" ref="E17:E22" si="33">VLOOKUP(A17,$AK$8:$AM$132,3,0)</f>
        <v>21008</v>
      </c>
      <c r="F17" s="346">
        <f t="shared" si="3"/>
        <v>86.246818293784372</v>
      </c>
      <c r="G17" s="347">
        <f t="shared" ref="G17:G22" si="34">VLOOKUP(A17,$AK$8:$AN$132,4,0)</f>
        <v>916</v>
      </c>
      <c r="H17" s="346">
        <f t="shared" si="0"/>
        <v>3.7605714754905986</v>
      </c>
      <c r="I17" s="347">
        <f t="shared" ref="I17:I22" si="35">VLOOKUP(A17,$AK$8:$AO$132,5,0)</f>
        <v>347</v>
      </c>
      <c r="J17" s="348">
        <f t="shared" si="1"/>
        <v>1.4245832991214384</v>
      </c>
      <c r="K17" s="349">
        <f t="shared" ref="K17:K22" si="36">VLOOKUP(A17,$AP$8:$AR$132,2,0)</f>
        <v>12254</v>
      </c>
      <c r="L17" s="350">
        <f t="shared" si="27"/>
        <v>50.307907053124232</v>
      </c>
      <c r="M17" s="351">
        <f t="shared" ref="M17:M22" si="37">VLOOKUP(A17,$AP$8:$AR$132,3,0)</f>
        <v>12104</v>
      </c>
      <c r="N17" s="352">
        <f t="shared" si="16"/>
        <v>49.692092946875768</v>
      </c>
      <c r="O17" s="349">
        <f t="shared" ref="O17:O22" si="38">VLOOKUP(A17,$AY$8:$BA$132,2,0)</f>
        <v>555</v>
      </c>
      <c r="P17" s="350">
        <f t="shared" si="4"/>
        <v>55.05952380952381</v>
      </c>
      <c r="Q17" s="351">
        <f t="shared" ref="Q17:Q22" si="39">VLOOKUP(A17,$AY$8:$BA$132,3,0)</f>
        <v>453</v>
      </c>
      <c r="R17" s="353">
        <f t="shared" si="5"/>
        <v>44.94047619047619</v>
      </c>
      <c r="S17" s="349">
        <f t="shared" ref="S17:S22" si="40">VLOOKUP(A17,$AS$8:$AU$132,2,0)</f>
        <v>15838</v>
      </c>
      <c r="T17" s="346">
        <f t="shared" si="20"/>
        <v>65.021758765087441</v>
      </c>
      <c r="U17" s="351">
        <f t="shared" ref="U17:U22" si="41">VLOOKUP(A17,$AS$8:$AU$132,3,0)</f>
        <v>8520</v>
      </c>
      <c r="V17" s="353">
        <f t="shared" si="6"/>
        <v>34.978241234912552</v>
      </c>
      <c r="W17" s="317">
        <f t="shared" ref="W17:W22" si="42">VLOOKUP(A17,$AV$8:$AX$132,2,0)</f>
        <v>789</v>
      </c>
      <c r="X17" s="127">
        <f t="shared" ref="X17:X22" si="43">(W17/AH17)*100</f>
        <v>78.273809523809518</v>
      </c>
      <c r="Y17" s="317">
        <f t="shared" ref="Y17:Y22" si="44">VLOOKUP(A17,$AV$8:$AX$132,3,0)</f>
        <v>219</v>
      </c>
      <c r="Z17" s="323">
        <f t="shared" ref="Z17:Z22" si="45">(Y17/AH17)*100</f>
        <v>21.726190476190478</v>
      </c>
      <c r="AA17" s="349">
        <f t="shared" ref="AA17:AA22" si="46">VLOOKUP(A17,$BB$8:$BE$132,2,0)</f>
        <v>722</v>
      </c>
      <c r="AB17" s="346">
        <f t="shared" si="7"/>
        <v>71.626984126984127</v>
      </c>
      <c r="AC17" s="351">
        <f t="shared" ref="AC17:AC22" si="47">VLOOKUP(A17,$BB$8:$BE$132,3,0)</f>
        <v>286</v>
      </c>
      <c r="AD17" s="350">
        <f t="shared" si="8"/>
        <v>28.373015873015873</v>
      </c>
      <c r="AE17" s="351">
        <f t="shared" ref="AE17:AE22" si="48">VLOOKUP(A17,$BB$8:$BE$132,4,0)</f>
        <v>0</v>
      </c>
      <c r="AF17" s="353">
        <f t="shared" si="9"/>
        <v>0</v>
      </c>
      <c r="AG17" s="354">
        <f t="shared" ref="AG17:AG22" si="49">(S17+U17)</f>
        <v>24358</v>
      </c>
      <c r="AH17" s="354">
        <f t="shared" si="26"/>
        <v>1008</v>
      </c>
      <c r="AK17" s="104">
        <v>40</v>
      </c>
      <c r="AL17" s="9">
        <v>2282</v>
      </c>
      <c r="AM17" s="9">
        <v>10269</v>
      </c>
      <c r="AN17" s="9">
        <v>1358</v>
      </c>
      <c r="AO17" s="9">
        <v>17</v>
      </c>
      <c r="AP17" s="104">
        <v>40</v>
      </c>
      <c r="AQ17" s="454">
        <v>7279</v>
      </c>
      <c r="AR17" s="454">
        <v>6647</v>
      </c>
      <c r="AS17" s="104">
        <v>40</v>
      </c>
      <c r="AT17" s="452">
        <v>5189</v>
      </c>
      <c r="AU17" s="452">
        <v>8737</v>
      </c>
      <c r="AV17" s="104">
        <v>40</v>
      </c>
      <c r="AW17" s="503">
        <v>1116</v>
      </c>
      <c r="AX17" s="503">
        <v>506</v>
      </c>
      <c r="AY17" s="104">
        <v>40</v>
      </c>
      <c r="AZ17" s="455">
        <v>911</v>
      </c>
      <c r="BA17" s="455">
        <v>711</v>
      </c>
      <c r="BB17" s="104">
        <v>40</v>
      </c>
      <c r="BC17" s="9">
        <v>1040</v>
      </c>
      <c r="BD17" s="9">
        <v>580</v>
      </c>
      <c r="BE17" s="9">
        <v>2</v>
      </c>
    </row>
    <row r="18" spans="1:57" s="93" customFormat="1" ht="15">
      <c r="A18" s="50">
        <v>154</v>
      </c>
      <c r="B18" s="310" t="s">
        <v>463</v>
      </c>
      <c r="C18" s="311">
        <f t="shared" si="32"/>
        <v>4059</v>
      </c>
      <c r="D18" s="127">
        <f t="shared" si="2"/>
        <v>5.6186929859774919</v>
      </c>
      <c r="E18" s="98">
        <f t="shared" si="33"/>
        <v>64778</v>
      </c>
      <c r="F18" s="127">
        <f t="shared" si="3"/>
        <v>89.669301366260157</v>
      </c>
      <c r="G18" s="98">
        <f t="shared" si="34"/>
        <v>3237</v>
      </c>
      <c r="H18" s="127">
        <f t="shared" si="0"/>
        <v>4.4808349829044447</v>
      </c>
      <c r="I18" s="98">
        <f t="shared" si="35"/>
        <v>167</v>
      </c>
      <c r="J18" s="312">
        <f t="shared" si="1"/>
        <v>0.23117066485790616</v>
      </c>
      <c r="K18" s="317">
        <f t="shared" si="36"/>
        <v>34208</v>
      </c>
      <c r="L18" s="120">
        <f t="shared" si="27"/>
        <v>47.352611397959606</v>
      </c>
      <c r="M18" s="105">
        <f t="shared" si="37"/>
        <v>38033</v>
      </c>
      <c r="N18" s="318">
        <f t="shared" si="16"/>
        <v>52.647388602040394</v>
      </c>
      <c r="O18" s="317">
        <f t="shared" si="38"/>
        <v>14098</v>
      </c>
      <c r="P18" s="120">
        <f t="shared" si="4"/>
        <v>52.33110616184112</v>
      </c>
      <c r="Q18" s="105">
        <f t="shared" si="39"/>
        <v>12842</v>
      </c>
      <c r="R18" s="323">
        <f t="shared" si="5"/>
        <v>47.668893838158873</v>
      </c>
      <c r="S18" s="317">
        <f t="shared" si="40"/>
        <v>61724</v>
      </c>
      <c r="T18" s="127">
        <f t="shared" si="20"/>
        <v>85.441785135864677</v>
      </c>
      <c r="U18" s="105">
        <f t="shared" si="41"/>
        <v>10517</v>
      </c>
      <c r="V18" s="323">
        <f t="shared" si="6"/>
        <v>14.558214864135325</v>
      </c>
      <c r="W18" s="317">
        <f t="shared" si="42"/>
        <v>24830</v>
      </c>
      <c r="X18" s="127">
        <f t="shared" si="43"/>
        <v>92.167780252412769</v>
      </c>
      <c r="Y18" s="317">
        <f t="shared" si="44"/>
        <v>2110</v>
      </c>
      <c r="Z18" s="323">
        <f t="shared" si="45"/>
        <v>7.8322197475872306</v>
      </c>
      <c r="AA18" s="317">
        <f t="shared" si="46"/>
        <v>13398</v>
      </c>
      <c r="AB18" s="127">
        <f t="shared" si="7"/>
        <v>49.73273942093541</v>
      </c>
      <c r="AC18" s="105">
        <f t="shared" si="47"/>
        <v>13523</v>
      </c>
      <c r="AD18" s="120">
        <f t="shared" si="8"/>
        <v>50.196733481811428</v>
      </c>
      <c r="AE18" s="105">
        <f t="shared" si="48"/>
        <v>19</v>
      </c>
      <c r="AF18" s="323">
        <f t="shared" si="9"/>
        <v>7.052709725315516E-2</v>
      </c>
      <c r="AG18" s="325">
        <f t="shared" si="49"/>
        <v>72241</v>
      </c>
      <c r="AH18" s="325">
        <f t="shared" si="26"/>
        <v>26940</v>
      </c>
      <c r="AK18" s="104">
        <v>42</v>
      </c>
      <c r="AL18" s="9">
        <v>686</v>
      </c>
      <c r="AM18" s="9">
        <v>13084</v>
      </c>
      <c r="AN18" s="9">
        <v>3148</v>
      </c>
      <c r="AO18" s="9">
        <v>42</v>
      </c>
      <c r="AP18" s="104">
        <v>42</v>
      </c>
      <c r="AQ18" s="454">
        <v>8468</v>
      </c>
      <c r="AR18" s="454">
        <v>8492</v>
      </c>
      <c r="AS18" s="104">
        <v>42</v>
      </c>
      <c r="AT18" s="452">
        <v>9213</v>
      </c>
      <c r="AU18" s="452">
        <v>7747</v>
      </c>
      <c r="AV18" s="104">
        <v>42</v>
      </c>
      <c r="AW18" s="503">
        <v>7888</v>
      </c>
      <c r="AX18" s="503">
        <v>1222</v>
      </c>
      <c r="AY18" s="104">
        <v>42</v>
      </c>
      <c r="AZ18" s="455">
        <v>4733</v>
      </c>
      <c r="BA18" s="455">
        <v>4377</v>
      </c>
      <c r="BB18" s="104">
        <v>42</v>
      </c>
      <c r="BC18" s="9">
        <v>4991</v>
      </c>
      <c r="BD18" s="9">
        <v>4102</v>
      </c>
      <c r="BE18" s="9">
        <v>17</v>
      </c>
    </row>
    <row r="19" spans="1:57" s="93" customFormat="1" ht="15">
      <c r="A19" s="50">
        <v>250</v>
      </c>
      <c r="B19" s="310" t="s">
        <v>462</v>
      </c>
      <c r="C19" s="311">
        <f t="shared" si="32"/>
        <v>2012</v>
      </c>
      <c r="D19" s="127">
        <f t="shared" si="2"/>
        <v>4.3584689036674398</v>
      </c>
      <c r="E19" s="98">
        <f t="shared" si="33"/>
        <v>41854</v>
      </c>
      <c r="F19" s="127">
        <f t="shared" si="3"/>
        <v>90.665684639213211</v>
      </c>
      <c r="G19" s="98">
        <f t="shared" si="34"/>
        <v>2183</v>
      </c>
      <c r="H19" s="127">
        <f t="shared" si="0"/>
        <v>4.7288954357385782</v>
      </c>
      <c r="I19" s="98">
        <f t="shared" si="35"/>
        <v>114</v>
      </c>
      <c r="J19" s="312">
        <f t="shared" si="1"/>
        <v>0.24695102138075947</v>
      </c>
      <c r="K19" s="317">
        <f t="shared" si="36"/>
        <v>22673</v>
      </c>
      <c r="L19" s="120">
        <f t="shared" si="27"/>
        <v>49.115092173385612</v>
      </c>
      <c r="M19" s="105">
        <f t="shared" si="37"/>
        <v>23490</v>
      </c>
      <c r="N19" s="318">
        <f t="shared" si="16"/>
        <v>50.884907826614388</v>
      </c>
      <c r="O19" s="317">
        <f t="shared" si="38"/>
        <v>4771</v>
      </c>
      <c r="P19" s="120">
        <f t="shared" si="4"/>
        <v>52.405536028119506</v>
      </c>
      <c r="Q19" s="105">
        <f t="shared" si="39"/>
        <v>4333</v>
      </c>
      <c r="R19" s="323">
        <f t="shared" si="5"/>
        <v>47.594463971880494</v>
      </c>
      <c r="S19" s="317">
        <f t="shared" si="40"/>
        <v>31473</v>
      </c>
      <c r="T19" s="127">
        <f t="shared" si="20"/>
        <v>68.177978034356528</v>
      </c>
      <c r="U19" s="105">
        <f t="shared" si="41"/>
        <v>14690</v>
      </c>
      <c r="V19" s="323">
        <f t="shared" si="6"/>
        <v>31.822021965643483</v>
      </c>
      <c r="W19" s="317">
        <f t="shared" si="42"/>
        <v>7960</v>
      </c>
      <c r="X19" s="127">
        <f t="shared" si="43"/>
        <v>87.434094903339187</v>
      </c>
      <c r="Y19" s="317">
        <f t="shared" si="44"/>
        <v>1144</v>
      </c>
      <c r="Z19" s="323">
        <f t="shared" si="45"/>
        <v>12.56590509666081</v>
      </c>
      <c r="AA19" s="317">
        <f t="shared" si="46"/>
        <v>4280</v>
      </c>
      <c r="AB19" s="127">
        <f t="shared" si="7"/>
        <v>47.012302284710017</v>
      </c>
      <c r="AC19" s="105">
        <f t="shared" si="47"/>
        <v>4823</v>
      </c>
      <c r="AD19" s="120">
        <f t="shared" si="8"/>
        <v>52.976713532513173</v>
      </c>
      <c r="AE19" s="105">
        <f t="shared" si="48"/>
        <v>1</v>
      </c>
      <c r="AF19" s="323">
        <f t="shared" si="9"/>
        <v>1.0984182776801405E-2</v>
      </c>
      <c r="AG19" s="325">
        <f t="shared" si="49"/>
        <v>46163</v>
      </c>
      <c r="AH19" s="325">
        <f t="shared" si="26"/>
        <v>9104</v>
      </c>
      <c r="AK19" s="104">
        <v>44</v>
      </c>
      <c r="AL19" s="9">
        <v>1347</v>
      </c>
      <c r="AM19" s="9">
        <v>3375</v>
      </c>
      <c r="AN19" s="9">
        <v>786</v>
      </c>
      <c r="AO19" s="9"/>
      <c r="AP19" s="104">
        <v>44</v>
      </c>
      <c r="AQ19" s="454">
        <v>2847</v>
      </c>
      <c r="AR19" s="454">
        <v>2661</v>
      </c>
      <c r="AS19" s="104">
        <v>44</v>
      </c>
      <c r="AT19" s="452">
        <v>1072</v>
      </c>
      <c r="AU19" s="452">
        <v>4436</v>
      </c>
      <c r="AV19" s="104">
        <v>44</v>
      </c>
      <c r="AW19" s="503">
        <v>835</v>
      </c>
      <c r="AX19" s="503">
        <v>359</v>
      </c>
      <c r="AY19" s="104">
        <v>44</v>
      </c>
      <c r="AZ19" s="455">
        <v>630</v>
      </c>
      <c r="BA19" s="455">
        <v>564</v>
      </c>
      <c r="BB19" s="104">
        <v>44</v>
      </c>
      <c r="BC19" s="9">
        <v>566</v>
      </c>
      <c r="BD19" s="9">
        <v>628</v>
      </c>
      <c r="BE19" s="9"/>
    </row>
    <row r="20" spans="1:57" s="93" customFormat="1" ht="15">
      <c r="A20" s="50">
        <v>495</v>
      </c>
      <c r="B20" s="310" t="s">
        <v>460</v>
      </c>
      <c r="C20" s="311">
        <f t="shared" si="32"/>
        <v>532</v>
      </c>
      <c r="D20" s="127">
        <f t="shared" si="2"/>
        <v>2.2768124625524266</v>
      </c>
      <c r="E20" s="98">
        <f t="shared" si="33"/>
        <v>22422</v>
      </c>
      <c r="F20" s="127">
        <f t="shared" si="3"/>
        <v>95.959941795771627</v>
      </c>
      <c r="G20" s="98">
        <f t="shared" si="34"/>
        <v>395</v>
      </c>
      <c r="H20" s="127">
        <f t="shared" si="0"/>
        <v>1.6904904562184371</v>
      </c>
      <c r="I20" s="98">
        <f t="shared" si="35"/>
        <v>17</v>
      </c>
      <c r="J20" s="312">
        <f t="shared" si="1"/>
        <v>7.2755285457502344E-2</v>
      </c>
      <c r="K20" s="317">
        <f t="shared" si="36"/>
        <v>11730</v>
      </c>
      <c r="L20" s="120">
        <f t="shared" si="27"/>
        <v>50.201146965676621</v>
      </c>
      <c r="M20" s="105">
        <f t="shared" si="37"/>
        <v>11636</v>
      </c>
      <c r="N20" s="318">
        <f t="shared" si="16"/>
        <v>49.798853034323379</v>
      </c>
      <c r="O20" s="317">
        <f t="shared" si="38"/>
        <v>624</v>
      </c>
      <c r="P20" s="120">
        <f t="shared" si="4"/>
        <v>51.570247933884296</v>
      </c>
      <c r="Q20" s="105">
        <f t="shared" si="39"/>
        <v>586</v>
      </c>
      <c r="R20" s="323">
        <f t="shared" si="5"/>
        <v>48.429752066115697</v>
      </c>
      <c r="S20" s="317">
        <f t="shared" si="40"/>
        <v>14605</v>
      </c>
      <c r="T20" s="127">
        <f t="shared" si="20"/>
        <v>62.505349653342471</v>
      </c>
      <c r="U20" s="105">
        <f t="shared" si="41"/>
        <v>8761</v>
      </c>
      <c r="V20" s="323">
        <f t="shared" si="6"/>
        <v>37.494650346657536</v>
      </c>
      <c r="W20" s="317">
        <f t="shared" si="42"/>
        <v>1036</v>
      </c>
      <c r="X20" s="127">
        <f t="shared" si="43"/>
        <v>85.619834710743802</v>
      </c>
      <c r="Y20" s="317">
        <f t="shared" si="44"/>
        <v>174</v>
      </c>
      <c r="Z20" s="323">
        <f t="shared" si="45"/>
        <v>14.380165289256198</v>
      </c>
      <c r="AA20" s="317">
        <f t="shared" si="46"/>
        <v>800</v>
      </c>
      <c r="AB20" s="127">
        <f t="shared" si="7"/>
        <v>66.11570247933885</v>
      </c>
      <c r="AC20" s="105">
        <f t="shared" si="47"/>
        <v>410</v>
      </c>
      <c r="AD20" s="120">
        <f t="shared" si="8"/>
        <v>33.884297520661157</v>
      </c>
      <c r="AE20" s="105">
        <f t="shared" si="48"/>
        <v>0</v>
      </c>
      <c r="AF20" s="323">
        <f t="shared" si="9"/>
        <v>0</v>
      </c>
      <c r="AG20" s="325">
        <f t="shared" si="49"/>
        <v>23366</v>
      </c>
      <c r="AH20" s="325">
        <f t="shared" si="26"/>
        <v>1210</v>
      </c>
      <c r="AK20" s="104">
        <v>45</v>
      </c>
      <c r="AL20" s="9">
        <v>7527</v>
      </c>
      <c r="AM20" s="9">
        <v>37322</v>
      </c>
      <c r="AN20" s="9">
        <v>4813</v>
      </c>
      <c r="AO20" s="9">
        <v>182</v>
      </c>
      <c r="AP20" s="104">
        <v>45</v>
      </c>
      <c r="AQ20" s="454">
        <v>23014</v>
      </c>
      <c r="AR20" s="454">
        <v>26830</v>
      </c>
      <c r="AS20" s="104">
        <v>45</v>
      </c>
      <c r="AT20" s="452">
        <v>41612</v>
      </c>
      <c r="AU20" s="452">
        <v>8232</v>
      </c>
      <c r="AV20" s="104">
        <v>45</v>
      </c>
      <c r="AW20" s="503">
        <v>81743</v>
      </c>
      <c r="AX20" s="503">
        <v>4403</v>
      </c>
      <c r="AY20" s="104">
        <v>45</v>
      </c>
      <c r="AZ20" s="455">
        <v>44303</v>
      </c>
      <c r="BA20" s="455">
        <v>41843</v>
      </c>
      <c r="BB20" s="104">
        <v>45</v>
      </c>
      <c r="BC20" s="9">
        <v>38329</v>
      </c>
      <c r="BD20" s="9">
        <v>47725</v>
      </c>
      <c r="BE20" s="9">
        <v>92</v>
      </c>
    </row>
    <row r="21" spans="1:57" s="93" customFormat="1" ht="15">
      <c r="A21" s="50">
        <v>790</v>
      </c>
      <c r="B21" s="310" t="s">
        <v>458</v>
      </c>
      <c r="C21" s="311">
        <f t="shared" si="32"/>
        <v>2839</v>
      </c>
      <c r="D21" s="127">
        <f t="shared" si="2"/>
        <v>9.1233369753840226</v>
      </c>
      <c r="E21" s="98">
        <f t="shared" si="33"/>
        <v>26039</v>
      </c>
      <c r="F21" s="127">
        <f t="shared" si="3"/>
        <v>83.678256957388015</v>
      </c>
      <c r="G21" s="98">
        <f t="shared" si="34"/>
        <v>2191</v>
      </c>
      <c r="H21" s="127">
        <f t="shared" si="0"/>
        <v>7.0409409345073586</v>
      </c>
      <c r="I21" s="98">
        <f t="shared" si="35"/>
        <v>49</v>
      </c>
      <c r="J21" s="312">
        <f t="shared" si="1"/>
        <v>0.15746513272061186</v>
      </c>
      <c r="K21" s="317">
        <f t="shared" si="36"/>
        <v>15386</v>
      </c>
      <c r="L21" s="120">
        <f t="shared" si="27"/>
        <v>49.444051674272124</v>
      </c>
      <c r="M21" s="105">
        <f t="shared" si="37"/>
        <v>15732</v>
      </c>
      <c r="N21" s="318">
        <f t="shared" si="16"/>
        <v>50.555948325727876</v>
      </c>
      <c r="O21" s="317">
        <f t="shared" si="38"/>
        <v>1424</v>
      </c>
      <c r="P21" s="120">
        <f t="shared" si="4"/>
        <v>56.733067729083665</v>
      </c>
      <c r="Q21" s="105">
        <f t="shared" si="39"/>
        <v>1086</v>
      </c>
      <c r="R21" s="323">
        <f t="shared" si="5"/>
        <v>43.266932270916335</v>
      </c>
      <c r="S21" s="317">
        <f t="shared" si="40"/>
        <v>19072</v>
      </c>
      <c r="T21" s="127">
        <f t="shared" si="20"/>
        <v>61.289285943826719</v>
      </c>
      <c r="U21" s="105">
        <f t="shared" si="41"/>
        <v>12046</v>
      </c>
      <c r="V21" s="323">
        <f t="shared" si="6"/>
        <v>38.710714056173273</v>
      </c>
      <c r="W21" s="317">
        <f t="shared" si="42"/>
        <v>2047</v>
      </c>
      <c r="X21" s="127">
        <f t="shared" si="43"/>
        <v>81.553784860557769</v>
      </c>
      <c r="Y21" s="317">
        <f t="shared" si="44"/>
        <v>463</v>
      </c>
      <c r="Z21" s="323">
        <f t="shared" si="45"/>
        <v>18.446215139442231</v>
      </c>
      <c r="AA21" s="317">
        <f t="shared" si="46"/>
        <v>1643</v>
      </c>
      <c r="AB21" s="127">
        <f t="shared" si="7"/>
        <v>65.458167330677284</v>
      </c>
      <c r="AC21" s="105">
        <f t="shared" si="47"/>
        <v>865</v>
      </c>
      <c r="AD21" s="120">
        <f t="shared" si="8"/>
        <v>34.462151394422314</v>
      </c>
      <c r="AE21" s="105">
        <f t="shared" si="48"/>
        <v>2</v>
      </c>
      <c r="AF21" s="323">
        <f t="shared" si="9"/>
        <v>7.9681274900398405E-2</v>
      </c>
      <c r="AG21" s="325">
        <f t="shared" si="49"/>
        <v>31118</v>
      </c>
      <c r="AH21" s="325">
        <f t="shared" si="26"/>
        <v>2510</v>
      </c>
      <c r="AK21" s="104">
        <v>51</v>
      </c>
      <c r="AL21" s="9">
        <v>1131</v>
      </c>
      <c r="AM21" s="9">
        <v>23547</v>
      </c>
      <c r="AN21" s="9">
        <v>1516</v>
      </c>
      <c r="AO21" s="9">
        <v>213</v>
      </c>
      <c r="AP21" s="104">
        <v>51</v>
      </c>
      <c r="AQ21" s="454">
        <v>13039</v>
      </c>
      <c r="AR21" s="454">
        <v>13368</v>
      </c>
      <c r="AS21" s="104">
        <v>51</v>
      </c>
      <c r="AT21" s="452">
        <v>11948</v>
      </c>
      <c r="AU21" s="452">
        <v>14459</v>
      </c>
      <c r="AV21" s="104">
        <v>51</v>
      </c>
      <c r="AW21" s="503">
        <v>3285</v>
      </c>
      <c r="AX21" s="503">
        <v>368</v>
      </c>
      <c r="AY21" s="104">
        <v>51</v>
      </c>
      <c r="AZ21" s="455">
        <v>1938</v>
      </c>
      <c r="BA21" s="455">
        <v>1715</v>
      </c>
      <c r="BB21" s="104">
        <v>51</v>
      </c>
      <c r="BC21" s="9">
        <v>1767</v>
      </c>
      <c r="BD21" s="9">
        <v>1886</v>
      </c>
      <c r="BE21" s="9"/>
    </row>
    <row r="22" spans="1:57" s="93" customFormat="1" ht="15">
      <c r="A22" s="50">
        <v>895</v>
      </c>
      <c r="B22" s="333" t="s">
        <v>457</v>
      </c>
      <c r="C22" s="334">
        <f t="shared" si="32"/>
        <v>2310</v>
      </c>
      <c r="D22" s="335">
        <f t="shared" si="2"/>
        <v>10.19057702488089</v>
      </c>
      <c r="E22" s="336">
        <f t="shared" si="33"/>
        <v>18098</v>
      </c>
      <c r="F22" s="335">
        <f t="shared" si="3"/>
        <v>79.839421210517031</v>
      </c>
      <c r="G22" s="336">
        <f t="shared" si="34"/>
        <v>1900</v>
      </c>
      <c r="H22" s="335">
        <f t="shared" si="0"/>
        <v>8.3818598905946722</v>
      </c>
      <c r="I22" s="336">
        <f t="shared" si="35"/>
        <v>360</v>
      </c>
      <c r="J22" s="337">
        <f t="shared" si="1"/>
        <v>1.5881418740074114</v>
      </c>
      <c r="K22" s="338">
        <f t="shared" si="36"/>
        <v>10992</v>
      </c>
      <c r="L22" s="339">
        <f t="shared" si="27"/>
        <v>48.491265219692956</v>
      </c>
      <c r="M22" s="340">
        <f t="shared" si="37"/>
        <v>11676</v>
      </c>
      <c r="N22" s="341">
        <f t="shared" si="16"/>
        <v>51.508734780307044</v>
      </c>
      <c r="O22" s="338">
        <f t="shared" si="38"/>
        <v>1296</v>
      </c>
      <c r="P22" s="339">
        <f t="shared" si="4"/>
        <v>59.778597785977858</v>
      </c>
      <c r="Q22" s="340">
        <f t="shared" si="39"/>
        <v>872</v>
      </c>
      <c r="R22" s="342">
        <f t="shared" si="5"/>
        <v>40.221402214022142</v>
      </c>
      <c r="S22" s="338">
        <f t="shared" si="40"/>
        <v>12914</v>
      </c>
      <c r="T22" s="335">
        <f t="shared" si="20"/>
        <v>56.970178224810311</v>
      </c>
      <c r="U22" s="340">
        <f t="shared" si="41"/>
        <v>9754</v>
      </c>
      <c r="V22" s="342">
        <f t="shared" si="6"/>
        <v>43.029821775189696</v>
      </c>
      <c r="W22" s="317">
        <f t="shared" si="42"/>
        <v>1735</v>
      </c>
      <c r="X22" s="127">
        <f t="shared" si="43"/>
        <v>80.02767527675276</v>
      </c>
      <c r="Y22" s="317">
        <f t="shared" si="44"/>
        <v>433</v>
      </c>
      <c r="Z22" s="323">
        <f t="shared" si="45"/>
        <v>19.97232472324723</v>
      </c>
      <c r="AA22" s="338">
        <f t="shared" si="46"/>
        <v>1480</v>
      </c>
      <c r="AB22" s="335">
        <f t="shared" si="7"/>
        <v>68.26568265682657</v>
      </c>
      <c r="AC22" s="340">
        <f t="shared" si="47"/>
        <v>688</v>
      </c>
      <c r="AD22" s="339">
        <f t="shared" si="8"/>
        <v>31.73431734317343</v>
      </c>
      <c r="AE22" s="340">
        <f t="shared" si="48"/>
        <v>0</v>
      </c>
      <c r="AF22" s="342">
        <f t="shared" si="9"/>
        <v>0</v>
      </c>
      <c r="AG22" s="343">
        <f t="shared" si="49"/>
        <v>22668</v>
      </c>
      <c r="AH22" s="343">
        <f t="shared" si="26"/>
        <v>2168</v>
      </c>
      <c r="AK22" s="104">
        <v>55</v>
      </c>
      <c r="AL22" s="9">
        <v>4479</v>
      </c>
      <c r="AM22" s="9">
        <v>2009</v>
      </c>
      <c r="AN22" s="9">
        <v>229</v>
      </c>
      <c r="AO22" s="9">
        <v>5</v>
      </c>
      <c r="AP22" s="104">
        <v>55</v>
      </c>
      <c r="AQ22" s="454">
        <v>3512</v>
      </c>
      <c r="AR22" s="454">
        <v>3210</v>
      </c>
      <c r="AS22" s="104">
        <v>55</v>
      </c>
      <c r="AT22" s="452">
        <v>2300</v>
      </c>
      <c r="AU22" s="452">
        <v>4422</v>
      </c>
      <c r="AV22" s="104">
        <v>55</v>
      </c>
      <c r="AW22" s="503">
        <v>474</v>
      </c>
      <c r="AX22" s="503">
        <v>66</v>
      </c>
      <c r="AY22" s="104">
        <v>55</v>
      </c>
      <c r="AZ22" s="455">
        <v>281</v>
      </c>
      <c r="BA22" s="455">
        <v>259</v>
      </c>
      <c r="BB22" s="104">
        <v>55</v>
      </c>
      <c r="BC22" s="9">
        <v>297</v>
      </c>
      <c r="BD22" s="9">
        <v>243</v>
      </c>
      <c r="BE22" s="9"/>
    </row>
    <row r="23" spans="1:57" s="93" customFormat="1" ht="17.25" customHeight="1">
      <c r="A23" s="332"/>
      <c r="B23" s="370" t="s">
        <v>334</v>
      </c>
      <c r="C23" s="372">
        <f>SUM(C24:C34)</f>
        <v>104054</v>
      </c>
      <c r="D23" s="356">
        <f t="shared" si="2"/>
        <v>29.318418754050324</v>
      </c>
      <c r="E23" s="355">
        <f>SUM(E24:E34)</f>
        <v>229722</v>
      </c>
      <c r="F23" s="356">
        <f t="shared" si="3"/>
        <v>64.726832154630756</v>
      </c>
      <c r="G23" s="355">
        <f>SUM(G24:G34)</f>
        <v>18959</v>
      </c>
      <c r="H23" s="356">
        <f t="shared" si="0"/>
        <v>5.3419176692682653</v>
      </c>
      <c r="I23" s="355">
        <f>SUM(I24:I34)</f>
        <v>2175</v>
      </c>
      <c r="J23" s="373">
        <f t="shared" si="1"/>
        <v>0.61283142205066066</v>
      </c>
      <c r="K23" s="372">
        <f>SUM(K24:K34)</f>
        <v>170579</v>
      </c>
      <c r="L23" s="357">
        <f t="shared" si="27"/>
        <v>48.062607421599843</v>
      </c>
      <c r="M23" s="355">
        <f>SUM(M24:M34)</f>
        <v>184331</v>
      </c>
      <c r="N23" s="376">
        <f t="shared" si="16"/>
        <v>51.937392578400157</v>
      </c>
      <c r="O23" s="372">
        <f>SUM(O24:O34)</f>
        <v>98545</v>
      </c>
      <c r="P23" s="357">
        <f t="shared" si="4"/>
        <v>51.827328140695592</v>
      </c>
      <c r="Q23" s="355">
        <f>SUM(Q24:Q34)</f>
        <v>91596</v>
      </c>
      <c r="R23" s="378">
        <f t="shared" si="5"/>
        <v>48.172671859304408</v>
      </c>
      <c r="S23" s="372">
        <f>SUM(S24:S34)</f>
        <v>211971</v>
      </c>
      <c r="T23" s="356">
        <f t="shared" si="20"/>
        <v>59.725282465977294</v>
      </c>
      <c r="U23" s="355">
        <f>SUM(U24:U34)</f>
        <v>142939</v>
      </c>
      <c r="V23" s="378">
        <f t="shared" si="6"/>
        <v>40.274717534022706</v>
      </c>
      <c r="W23" s="372">
        <f>SUM(W24:W34)</f>
        <v>176362</v>
      </c>
      <c r="X23" s="356">
        <f>(W23/AH23)*100</f>
        <v>92.753272571407535</v>
      </c>
      <c r="Y23" s="355">
        <f>SUM(Y24:Y34)</f>
        <v>13779</v>
      </c>
      <c r="Z23" s="378">
        <f>(Y23/AH23)*100</f>
        <v>7.2467274285924654</v>
      </c>
      <c r="AA23" s="372">
        <f>SUM(AA24:AA34)</f>
        <v>83315</v>
      </c>
      <c r="AB23" s="356">
        <f t="shared" si="7"/>
        <v>43.817482815384373</v>
      </c>
      <c r="AC23" s="355">
        <f>SUM(AC24:AC34)</f>
        <v>106668</v>
      </c>
      <c r="AD23" s="357">
        <f t="shared" si="8"/>
        <v>56.099420956027366</v>
      </c>
      <c r="AE23" s="355">
        <f>SUM(AE24:AE34)</f>
        <v>158</v>
      </c>
      <c r="AF23" s="378">
        <f t="shared" si="9"/>
        <v>8.3096228588258186E-2</v>
      </c>
      <c r="AG23" s="381">
        <f>SUM(AG24:AG34)</f>
        <v>354910</v>
      </c>
      <c r="AH23" s="381">
        <f t="shared" si="26"/>
        <v>190141</v>
      </c>
      <c r="AK23" s="104">
        <v>59</v>
      </c>
      <c r="AL23" s="9">
        <v>168</v>
      </c>
      <c r="AM23" s="9">
        <v>1450</v>
      </c>
      <c r="AN23" s="9">
        <v>1214</v>
      </c>
      <c r="AO23" s="9">
        <v>15</v>
      </c>
      <c r="AP23" s="104">
        <v>59</v>
      </c>
      <c r="AQ23" s="454">
        <v>1392</v>
      </c>
      <c r="AR23" s="454">
        <v>1455</v>
      </c>
      <c r="AS23" s="104">
        <v>59</v>
      </c>
      <c r="AT23" s="452">
        <v>775</v>
      </c>
      <c r="AU23" s="452">
        <v>2072</v>
      </c>
      <c r="AV23" s="104">
        <v>59</v>
      </c>
      <c r="AW23" s="503">
        <v>940</v>
      </c>
      <c r="AX23" s="503">
        <v>224</v>
      </c>
      <c r="AY23" s="104">
        <v>59</v>
      </c>
      <c r="AZ23" s="455">
        <v>576</v>
      </c>
      <c r="BA23" s="455">
        <v>588</v>
      </c>
      <c r="BB23" s="104">
        <v>59</v>
      </c>
      <c r="BC23" s="9">
        <v>604</v>
      </c>
      <c r="BD23" s="9">
        <v>558</v>
      </c>
      <c r="BE23" s="9">
        <v>2</v>
      </c>
    </row>
    <row r="24" spans="1:57" s="93" customFormat="1" ht="15">
      <c r="A24" s="50">
        <v>45</v>
      </c>
      <c r="B24" s="344" t="s">
        <v>332</v>
      </c>
      <c r="C24" s="345">
        <f t="shared" ref="C24:C34" si="50">VLOOKUP(A24,$AK$8:$AL$132,2,0)</f>
        <v>7527</v>
      </c>
      <c r="D24" s="346">
        <f t="shared" si="2"/>
        <v>15.101115480298532</v>
      </c>
      <c r="E24" s="347">
        <f t="shared" ref="E24:E34" si="51">VLOOKUP(A24,$AK$8:$AM$132,3,0)</f>
        <v>37322</v>
      </c>
      <c r="F24" s="346">
        <f t="shared" si="3"/>
        <v>74.877618168686297</v>
      </c>
      <c r="G24" s="347">
        <f t="shared" ref="G24:G34" si="52">VLOOKUP(A24,$AK$8:$AN$132,4,0)</f>
        <v>4813</v>
      </c>
      <c r="H24" s="346">
        <f t="shared" si="0"/>
        <v>9.6561271166038036</v>
      </c>
      <c r="I24" s="347">
        <f t="shared" ref="I24:I34" si="53">VLOOKUP(A24,$AK$8:$AO$132,5,0)</f>
        <v>182</v>
      </c>
      <c r="J24" s="348">
        <f t="shared" si="1"/>
        <v>0.36513923441136348</v>
      </c>
      <c r="K24" s="349">
        <f t="shared" ref="K24:K34" si="54">VLOOKUP(A24,$AP$8:$AR$132,2,0)</f>
        <v>23014</v>
      </c>
      <c r="L24" s="350">
        <f t="shared" si="27"/>
        <v>46.172056817269876</v>
      </c>
      <c r="M24" s="351">
        <f t="shared" ref="M24:M34" si="55">VLOOKUP(A24,$AP$8:$AR$132,3,0)</f>
        <v>26830</v>
      </c>
      <c r="N24" s="352">
        <f t="shared" si="16"/>
        <v>53.827943182730124</v>
      </c>
      <c r="O24" s="349">
        <f t="shared" ref="O24:O34" si="56">VLOOKUP(A24,$AY$8:$BA$132,2,0)</f>
        <v>44303</v>
      </c>
      <c r="P24" s="350">
        <f t="shared" si="4"/>
        <v>51.42780860399786</v>
      </c>
      <c r="Q24" s="351">
        <f t="shared" ref="Q24:Q34" si="57">VLOOKUP(A24,$AY$8:$BA$132,3,0)</f>
        <v>41843</v>
      </c>
      <c r="R24" s="353">
        <f t="shared" si="5"/>
        <v>48.572191396002133</v>
      </c>
      <c r="S24" s="349">
        <f t="shared" ref="S24:S34" si="58">VLOOKUP(A24,$AS$8:$AU$132,2,0)</f>
        <v>41612</v>
      </c>
      <c r="T24" s="346">
        <f t="shared" si="20"/>
        <v>83.484471551239864</v>
      </c>
      <c r="U24" s="351">
        <f t="shared" ref="U24:U34" si="59">VLOOKUP(A24,$AS$8:$AU$132,3,0)</f>
        <v>8232</v>
      </c>
      <c r="V24" s="353">
        <f t="shared" si="6"/>
        <v>16.515528448760129</v>
      </c>
      <c r="W24" s="317">
        <f t="shared" ref="W24:W34" si="60">VLOOKUP(A24,$AV$8:$AX$132,2,0)</f>
        <v>81743</v>
      </c>
      <c r="X24" s="127">
        <f t="shared" ref="X24:X34" si="61">(W24/AH24)*100</f>
        <v>94.888909525688945</v>
      </c>
      <c r="Y24" s="317">
        <f t="shared" ref="Y24:Y34" si="62">VLOOKUP(A24,$AV$8:$AX$132,3,0)</f>
        <v>4403</v>
      </c>
      <c r="Z24" s="323">
        <f t="shared" ref="Z24:Z34" si="63">(Y24/AH24)*100</f>
        <v>5.1110904743110535</v>
      </c>
      <c r="AA24" s="349">
        <f t="shared" ref="AA24:AA34" si="64">VLOOKUP(A24,$BB$8:$BE$132,2,0)</f>
        <v>38329</v>
      </c>
      <c r="AB24" s="346">
        <f t="shared" si="7"/>
        <v>44.493069904580594</v>
      </c>
      <c r="AC24" s="351">
        <f t="shared" ref="AC24:AC34" si="65">VLOOKUP(A24,$BB$8:$BE$132,3,0)</f>
        <v>47725</v>
      </c>
      <c r="AD24" s="350">
        <f t="shared" si="8"/>
        <v>55.400134655120382</v>
      </c>
      <c r="AE24" s="351">
        <f t="shared" ref="AE24:AE34" si="66">VLOOKUP(A24,$BB$8:$BE$132,4,0)</f>
        <v>92</v>
      </c>
      <c r="AF24" s="353">
        <f t="shared" si="9"/>
        <v>0.10679544029902723</v>
      </c>
      <c r="AG24" s="354">
        <f t="shared" ref="AG24:AG34" si="67">(S24+U24)</f>
        <v>49844</v>
      </c>
      <c r="AH24" s="354">
        <f t="shared" si="26"/>
        <v>86146</v>
      </c>
      <c r="AK24" s="104">
        <v>79</v>
      </c>
      <c r="AL24" s="9">
        <v>2254</v>
      </c>
      <c r="AM24" s="9">
        <v>7503</v>
      </c>
      <c r="AN24" s="9">
        <v>7611</v>
      </c>
      <c r="AO24" s="9">
        <v>92</v>
      </c>
      <c r="AP24" s="104">
        <v>79</v>
      </c>
      <c r="AQ24" s="454">
        <v>7948</v>
      </c>
      <c r="AR24" s="454">
        <v>9512</v>
      </c>
      <c r="AS24" s="104">
        <v>79</v>
      </c>
      <c r="AT24" s="452">
        <v>7923</v>
      </c>
      <c r="AU24" s="452">
        <v>9537</v>
      </c>
      <c r="AV24" s="104">
        <v>79</v>
      </c>
      <c r="AW24" s="503">
        <v>19343</v>
      </c>
      <c r="AX24" s="503">
        <v>2198</v>
      </c>
      <c r="AY24" s="104">
        <v>79</v>
      </c>
      <c r="AZ24" s="455">
        <v>10990</v>
      </c>
      <c r="BA24" s="455">
        <v>10551</v>
      </c>
      <c r="BB24" s="104">
        <v>79</v>
      </c>
      <c r="BC24" s="9">
        <v>11220</v>
      </c>
      <c r="BD24" s="9">
        <v>10294</v>
      </c>
      <c r="BE24" s="9">
        <v>27</v>
      </c>
    </row>
    <row r="25" spans="1:57" s="93" customFormat="1" ht="15">
      <c r="A25" s="50">
        <v>51</v>
      </c>
      <c r="B25" s="310" t="s">
        <v>331</v>
      </c>
      <c r="C25" s="311">
        <f t="shared" si="50"/>
        <v>1131</v>
      </c>
      <c r="D25" s="127">
        <f t="shared" si="2"/>
        <v>4.2829552770098838</v>
      </c>
      <c r="E25" s="98">
        <f t="shared" si="51"/>
        <v>23547</v>
      </c>
      <c r="F25" s="127">
        <f t="shared" si="3"/>
        <v>89.169538379975009</v>
      </c>
      <c r="G25" s="98">
        <f t="shared" si="52"/>
        <v>1516</v>
      </c>
      <c r="H25" s="127">
        <f t="shared" si="0"/>
        <v>5.74090203355171</v>
      </c>
      <c r="I25" s="98">
        <f t="shared" si="53"/>
        <v>213</v>
      </c>
      <c r="J25" s="312">
        <f t="shared" si="1"/>
        <v>0.80660430946339989</v>
      </c>
      <c r="K25" s="317">
        <f t="shared" si="54"/>
        <v>13039</v>
      </c>
      <c r="L25" s="120">
        <f t="shared" si="27"/>
        <v>49.377059113113944</v>
      </c>
      <c r="M25" s="105">
        <f t="shared" si="55"/>
        <v>13368</v>
      </c>
      <c r="N25" s="318">
        <f t="shared" si="16"/>
        <v>50.622940886886049</v>
      </c>
      <c r="O25" s="317">
        <f t="shared" si="56"/>
        <v>1938</v>
      </c>
      <c r="P25" s="120">
        <f t="shared" si="4"/>
        <v>53.052285792499319</v>
      </c>
      <c r="Q25" s="105">
        <f t="shared" si="57"/>
        <v>1715</v>
      </c>
      <c r="R25" s="323">
        <f t="shared" si="5"/>
        <v>46.947714207500688</v>
      </c>
      <c r="S25" s="317">
        <f t="shared" si="58"/>
        <v>11948</v>
      </c>
      <c r="T25" s="127">
        <f t="shared" si="20"/>
        <v>45.24557882379672</v>
      </c>
      <c r="U25" s="105">
        <f t="shared" si="59"/>
        <v>14459</v>
      </c>
      <c r="V25" s="323">
        <f t="shared" si="6"/>
        <v>54.75442117620328</v>
      </c>
      <c r="W25" s="317">
        <f t="shared" si="60"/>
        <v>3285</v>
      </c>
      <c r="X25" s="127">
        <f t="shared" si="61"/>
        <v>89.926088146728716</v>
      </c>
      <c r="Y25" s="317">
        <f t="shared" si="62"/>
        <v>368</v>
      </c>
      <c r="Z25" s="323">
        <f t="shared" si="63"/>
        <v>10.073911853271284</v>
      </c>
      <c r="AA25" s="317">
        <f t="shared" si="64"/>
        <v>1767</v>
      </c>
      <c r="AB25" s="127">
        <f t="shared" si="7"/>
        <v>48.371201751984671</v>
      </c>
      <c r="AC25" s="105">
        <f t="shared" si="65"/>
        <v>1886</v>
      </c>
      <c r="AD25" s="120">
        <f t="shared" si="8"/>
        <v>51.628798248015329</v>
      </c>
      <c r="AE25" s="105">
        <f t="shared" si="66"/>
        <v>0</v>
      </c>
      <c r="AF25" s="323">
        <f t="shared" si="9"/>
        <v>0</v>
      </c>
      <c r="AG25" s="325">
        <f t="shared" si="67"/>
        <v>26407</v>
      </c>
      <c r="AH25" s="325">
        <f t="shared" si="26"/>
        <v>3653</v>
      </c>
      <c r="AK25" s="104">
        <v>86</v>
      </c>
      <c r="AL25" s="9">
        <v>183</v>
      </c>
      <c r="AM25" s="9">
        <v>1420</v>
      </c>
      <c r="AN25" s="9">
        <v>1423</v>
      </c>
      <c r="AO25" s="9">
        <v>1</v>
      </c>
      <c r="AP25" s="104">
        <v>86</v>
      </c>
      <c r="AQ25" s="454">
        <v>1486</v>
      </c>
      <c r="AR25" s="454">
        <v>1541</v>
      </c>
      <c r="AS25" s="104">
        <v>86</v>
      </c>
      <c r="AT25" s="452">
        <v>844</v>
      </c>
      <c r="AU25" s="452">
        <v>2183</v>
      </c>
      <c r="AV25" s="104">
        <v>86</v>
      </c>
      <c r="AW25" s="503">
        <v>675</v>
      </c>
      <c r="AX25" s="503">
        <v>368</v>
      </c>
      <c r="AY25" s="104">
        <v>86</v>
      </c>
      <c r="AZ25" s="455">
        <v>530</v>
      </c>
      <c r="BA25" s="455">
        <v>513</v>
      </c>
      <c r="BB25" s="104">
        <v>86</v>
      </c>
      <c r="BC25" s="9">
        <v>469</v>
      </c>
      <c r="BD25" s="9">
        <v>572</v>
      </c>
      <c r="BE25" s="9">
        <v>2</v>
      </c>
    </row>
    <row r="26" spans="1:57" s="93" customFormat="1" ht="15">
      <c r="A26" s="50">
        <v>147</v>
      </c>
      <c r="B26" s="310" t="s">
        <v>330</v>
      </c>
      <c r="C26" s="311">
        <f t="shared" si="50"/>
        <v>3063</v>
      </c>
      <c r="D26" s="127">
        <f t="shared" si="2"/>
        <v>12.597680348770258</v>
      </c>
      <c r="E26" s="98">
        <f t="shared" si="51"/>
        <v>19294</v>
      </c>
      <c r="F26" s="127">
        <f t="shared" si="3"/>
        <v>79.353458912560654</v>
      </c>
      <c r="G26" s="98">
        <f t="shared" si="52"/>
        <v>1918</v>
      </c>
      <c r="H26" s="127">
        <f t="shared" si="0"/>
        <v>7.8884593238463436</v>
      </c>
      <c r="I26" s="98">
        <f t="shared" si="53"/>
        <v>39</v>
      </c>
      <c r="J26" s="312">
        <f t="shared" si="1"/>
        <v>0.16040141482273587</v>
      </c>
      <c r="K26" s="317">
        <f t="shared" si="54"/>
        <v>11352</v>
      </c>
      <c r="L26" s="120">
        <f t="shared" si="27"/>
        <v>46.689150283787114</v>
      </c>
      <c r="M26" s="105">
        <f t="shared" si="55"/>
        <v>12962</v>
      </c>
      <c r="N26" s="318">
        <f t="shared" si="16"/>
        <v>53.310849716212886</v>
      </c>
      <c r="O26" s="317">
        <f t="shared" si="56"/>
        <v>12820</v>
      </c>
      <c r="P26" s="120">
        <f t="shared" si="4"/>
        <v>52.500102379294809</v>
      </c>
      <c r="Q26" s="105">
        <f t="shared" si="57"/>
        <v>11599</v>
      </c>
      <c r="R26" s="323">
        <f t="shared" si="5"/>
        <v>47.499897620705191</v>
      </c>
      <c r="S26" s="317">
        <f t="shared" si="58"/>
        <v>18316</v>
      </c>
      <c r="T26" s="127">
        <f t="shared" si="20"/>
        <v>75.331084971621294</v>
      </c>
      <c r="U26" s="105">
        <f t="shared" si="59"/>
        <v>5998</v>
      </c>
      <c r="V26" s="323">
        <f t="shared" si="6"/>
        <v>24.668915028378713</v>
      </c>
      <c r="W26" s="317">
        <f t="shared" si="60"/>
        <v>22031</v>
      </c>
      <c r="X26" s="127">
        <f t="shared" si="61"/>
        <v>90.22072975961342</v>
      </c>
      <c r="Y26" s="317">
        <f t="shared" si="62"/>
        <v>2388</v>
      </c>
      <c r="Z26" s="323">
        <f t="shared" si="63"/>
        <v>9.7792702403865839</v>
      </c>
      <c r="AA26" s="317">
        <f t="shared" si="64"/>
        <v>10193</v>
      </c>
      <c r="AB26" s="127">
        <f t="shared" si="7"/>
        <v>41.742086080511079</v>
      </c>
      <c r="AC26" s="105">
        <f t="shared" si="65"/>
        <v>14214</v>
      </c>
      <c r="AD26" s="120">
        <f t="shared" si="8"/>
        <v>58.20877185797945</v>
      </c>
      <c r="AE26" s="105">
        <f t="shared" si="66"/>
        <v>12</v>
      </c>
      <c r="AF26" s="323">
        <f t="shared" si="9"/>
        <v>4.914206150948032E-2</v>
      </c>
      <c r="AG26" s="325">
        <f t="shared" si="67"/>
        <v>24314</v>
      </c>
      <c r="AH26" s="325">
        <f t="shared" si="26"/>
        <v>24419</v>
      </c>
      <c r="AK26" s="104">
        <v>88</v>
      </c>
      <c r="AL26" s="9">
        <v>11594</v>
      </c>
      <c r="AM26" s="9">
        <v>53590</v>
      </c>
      <c r="AN26" s="9">
        <v>25675</v>
      </c>
      <c r="AO26" s="9">
        <v>732</v>
      </c>
      <c r="AP26" s="104">
        <v>88</v>
      </c>
      <c r="AQ26" s="454">
        <v>40464</v>
      </c>
      <c r="AR26" s="454">
        <v>51127</v>
      </c>
      <c r="AS26" s="104">
        <v>88</v>
      </c>
      <c r="AT26" s="452">
        <v>88332</v>
      </c>
      <c r="AU26" s="452">
        <v>3259</v>
      </c>
      <c r="AV26" s="104">
        <v>88</v>
      </c>
      <c r="AW26" s="503">
        <v>301699</v>
      </c>
      <c r="AX26" s="503">
        <v>2534</v>
      </c>
      <c r="AY26" s="104">
        <v>88</v>
      </c>
      <c r="AZ26" s="455">
        <v>144163</v>
      </c>
      <c r="BA26" s="455">
        <v>160070</v>
      </c>
      <c r="BB26" s="104">
        <v>88</v>
      </c>
      <c r="BC26" s="9">
        <v>163583</v>
      </c>
      <c r="BD26" s="9">
        <v>139832</v>
      </c>
      <c r="BE26" s="9">
        <v>818</v>
      </c>
    </row>
    <row r="27" spans="1:57" s="93" customFormat="1" ht="15">
      <c r="A27" s="50">
        <v>172</v>
      </c>
      <c r="B27" s="310" t="s">
        <v>328</v>
      </c>
      <c r="C27" s="311">
        <f t="shared" si="50"/>
        <v>7575</v>
      </c>
      <c r="D27" s="127">
        <f t="shared" si="2"/>
        <v>21.433421990832439</v>
      </c>
      <c r="E27" s="98">
        <f t="shared" si="51"/>
        <v>23202</v>
      </c>
      <c r="F27" s="127">
        <f t="shared" si="3"/>
        <v>65.649934921623</v>
      </c>
      <c r="G27" s="98">
        <f t="shared" si="52"/>
        <v>4170</v>
      </c>
      <c r="H27" s="127">
        <f t="shared" si="0"/>
        <v>11.798992699903797</v>
      </c>
      <c r="I27" s="98">
        <f t="shared" si="53"/>
        <v>395</v>
      </c>
      <c r="J27" s="312">
        <f t="shared" si="1"/>
        <v>1.1176503876407673</v>
      </c>
      <c r="K27" s="317">
        <f t="shared" si="54"/>
        <v>16225</v>
      </c>
      <c r="L27" s="120">
        <f t="shared" si="27"/>
        <v>45.908550732839117</v>
      </c>
      <c r="M27" s="105">
        <f t="shared" si="55"/>
        <v>19117</v>
      </c>
      <c r="N27" s="318">
        <f t="shared" si="16"/>
        <v>54.091449267160883</v>
      </c>
      <c r="O27" s="317">
        <f t="shared" si="56"/>
        <v>15246</v>
      </c>
      <c r="P27" s="120">
        <f t="shared" si="4"/>
        <v>52.695976773123185</v>
      </c>
      <c r="Q27" s="105">
        <f t="shared" si="57"/>
        <v>13686</v>
      </c>
      <c r="R27" s="323">
        <f t="shared" si="5"/>
        <v>47.304023226876815</v>
      </c>
      <c r="S27" s="317">
        <f t="shared" si="58"/>
        <v>26579</v>
      </c>
      <c r="T27" s="127">
        <f t="shared" si="20"/>
        <v>75.205138362288494</v>
      </c>
      <c r="U27" s="105">
        <f t="shared" si="59"/>
        <v>8763</v>
      </c>
      <c r="V27" s="323">
        <f t="shared" si="6"/>
        <v>24.794861637711506</v>
      </c>
      <c r="W27" s="317">
        <f t="shared" si="60"/>
        <v>27019</v>
      </c>
      <c r="X27" s="127">
        <f t="shared" si="61"/>
        <v>93.387944144891463</v>
      </c>
      <c r="Y27" s="317">
        <f t="shared" si="62"/>
        <v>1913</v>
      </c>
      <c r="Z27" s="323">
        <f t="shared" si="63"/>
        <v>6.6120558551085296</v>
      </c>
      <c r="AA27" s="317">
        <f t="shared" si="64"/>
        <v>11865</v>
      </c>
      <c r="AB27" s="127">
        <f t="shared" si="7"/>
        <v>41.009954375777689</v>
      </c>
      <c r="AC27" s="105">
        <f t="shared" si="65"/>
        <v>17046</v>
      </c>
      <c r="AD27" s="120">
        <f t="shared" si="8"/>
        <v>58.917461634176696</v>
      </c>
      <c r="AE27" s="105">
        <f t="shared" si="66"/>
        <v>21</v>
      </c>
      <c r="AF27" s="323">
        <f t="shared" si="9"/>
        <v>7.2583990045624228E-2</v>
      </c>
      <c r="AG27" s="325">
        <f t="shared" si="67"/>
        <v>35342</v>
      </c>
      <c r="AH27" s="325">
        <f t="shared" si="26"/>
        <v>28932</v>
      </c>
      <c r="AK27" s="104">
        <v>91</v>
      </c>
      <c r="AL27" s="9">
        <v>911</v>
      </c>
      <c r="AM27" s="9">
        <v>3014</v>
      </c>
      <c r="AN27" s="9">
        <v>2688</v>
      </c>
      <c r="AO27" s="9">
        <v>40</v>
      </c>
      <c r="AP27" s="104">
        <v>91</v>
      </c>
      <c r="AQ27" s="454">
        <v>3546</v>
      </c>
      <c r="AR27" s="454">
        <v>3107</v>
      </c>
      <c r="AS27" s="104">
        <v>91</v>
      </c>
      <c r="AT27" s="452">
        <v>2644</v>
      </c>
      <c r="AU27" s="452">
        <v>4009</v>
      </c>
      <c r="AV27" s="104">
        <v>91</v>
      </c>
      <c r="AW27" s="503">
        <v>685</v>
      </c>
      <c r="AX27" s="503">
        <v>76</v>
      </c>
      <c r="AY27" s="104">
        <v>91</v>
      </c>
      <c r="AZ27" s="455">
        <v>370</v>
      </c>
      <c r="BA27" s="455">
        <v>391</v>
      </c>
      <c r="BB27" s="104">
        <v>91</v>
      </c>
      <c r="BC27" s="9">
        <v>392</v>
      </c>
      <c r="BD27" s="9">
        <v>368</v>
      </c>
      <c r="BE27" s="9">
        <v>1</v>
      </c>
    </row>
    <row r="28" spans="1:57" s="93" customFormat="1" ht="15">
      <c r="A28" s="50">
        <v>475</v>
      </c>
      <c r="B28" s="310" t="s">
        <v>326</v>
      </c>
      <c r="C28" s="311">
        <f t="shared" si="50"/>
        <v>1829</v>
      </c>
      <c r="D28" s="127">
        <f t="shared" si="2"/>
        <v>42.723662695631866</v>
      </c>
      <c r="E28" s="98">
        <f t="shared" si="51"/>
        <v>2148</v>
      </c>
      <c r="F28" s="127">
        <f t="shared" si="3"/>
        <v>50.175192711983186</v>
      </c>
      <c r="G28" s="98">
        <f t="shared" si="52"/>
        <v>12</v>
      </c>
      <c r="H28" s="127">
        <f t="shared" si="0"/>
        <v>0.28030833917309039</v>
      </c>
      <c r="I28" s="98">
        <f t="shared" si="53"/>
        <v>292</v>
      </c>
      <c r="J28" s="312">
        <f t="shared" si="1"/>
        <v>6.8208362532118665</v>
      </c>
      <c r="K28" s="317">
        <f t="shared" si="54"/>
        <v>2126</v>
      </c>
      <c r="L28" s="120">
        <f t="shared" si="27"/>
        <v>49.661294090165846</v>
      </c>
      <c r="M28" s="105">
        <f t="shared" si="55"/>
        <v>2155</v>
      </c>
      <c r="N28" s="318">
        <f t="shared" si="16"/>
        <v>50.338705909834147</v>
      </c>
      <c r="O28" s="317">
        <f t="shared" si="56"/>
        <v>147</v>
      </c>
      <c r="P28" s="120">
        <f t="shared" si="4"/>
        <v>56.97674418604651</v>
      </c>
      <c r="Q28" s="105">
        <f t="shared" si="57"/>
        <v>111</v>
      </c>
      <c r="R28" s="323">
        <f t="shared" si="5"/>
        <v>43.02325581395349</v>
      </c>
      <c r="S28" s="317">
        <f t="shared" si="58"/>
        <v>1035</v>
      </c>
      <c r="T28" s="127">
        <f t="shared" si="20"/>
        <v>24.176594253679045</v>
      </c>
      <c r="U28" s="105">
        <f t="shared" si="59"/>
        <v>3246</v>
      </c>
      <c r="V28" s="323">
        <f t="shared" si="6"/>
        <v>75.823405746320944</v>
      </c>
      <c r="W28" s="317">
        <f t="shared" si="60"/>
        <v>230</v>
      </c>
      <c r="X28" s="127">
        <f t="shared" si="61"/>
        <v>89.147286821705436</v>
      </c>
      <c r="Y28" s="317">
        <f t="shared" si="62"/>
        <v>28</v>
      </c>
      <c r="Z28" s="323">
        <f t="shared" si="63"/>
        <v>10.852713178294573</v>
      </c>
      <c r="AA28" s="317">
        <f t="shared" si="64"/>
        <v>181</v>
      </c>
      <c r="AB28" s="127">
        <f t="shared" si="7"/>
        <v>70.15503875968993</v>
      </c>
      <c r="AC28" s="105">
        <f t="shared" si="65"/>
        <v>77</v>
      </c>
      <c r="AD28" s="120">
        <f t="shared" si="8"/>
        <v>29.844961240310074</v>
      </c>
      <c r="AE28" s="105">
        <f t="shared" si="66"/>
        <v>0</v>
      </c>
      <c r="AF28" s="323">
        <f t="shared" si="9"/>
        <v>0</v>
      </c>
      <c r="AG28" s="325">
        <f t="shared" si="67"/>
        <v>4281</v>
      </c>
      <c r="AH28" s="325">
        <f t="shared" si="26"/>
        <v>258</v>
      </c>
      <c r="AK28" s="104">
        <v>93</v>
      </c>
      <c r="AL28" s="9">
        <v>6771</v>
      </c>
      <c r="AM28" s="9">
        <v>6042</v>
      </c>
      <c r="AN28" s="9">
        <v>1316</v>
      </c>
      <c r="AO28" s="9">
        <v>3</v>
      </c>
      <c r="AP28" s="104">
        <v>93</v>
      </c>
      <c r="AQ28" s="454">
        <v>7308</v>
      </c>
      <c r="AR28" s="454">
        <v>6824</v>
      </c>
      <c r="AS28" s="104">
        <v>93</v>
      </c>
      <c r="AT28" s="452">
        <v>4038</v>
      </c>
      <c r="AU28" s="452">
        <v>10094</v>
      </c>
      <c r="AV28" s="104">
        <v>93</v>
      </c>
      <c r="AW28" s="503">
        <v>1019</v>
      </c>
      <c r="AX28" s="503">
        <v>138</v>
      </c>
      <c r="AY28" s="104">
        <v>93</v>
      </c>
      <c r="AZ28" s="455">
        <v>579</v>
      </c>
      <c r="BA28" s="455">
        <v>578</v>
      </c>
      <c r="BB28" s="104">
        <v>93</v>
      </c>
      <c r="BC28" s="9">
        <v>585</v>
      </c>
      <c r="BD28" s="9">
        <v>571</v>
      </c>
      <c r="BE28" s="9">
        <v>1</v>
      </c>
    </row>
    <row r="29" spans="1:57" s="93" customFormat="1" ht="15">
      <c r="A29" s="50">
        <v>480</v>
      </c>
      <c r="B29" s="310" t="s">
        <v>324</v>
      </c>
      <c r="C29" s="311">
        <f t="shared" si="50"/>
        <v>3118</v>
      </c>
      <c r="D29" s="127">
        <f t="shared" si="2"/>
        <v>16.865905771623304</v>
      </c>
      <c r="E29" s="98">
        <f t="shared" si="51"/>
        <v>14446</v>
      </c>
      <c r="F29" s="127">
        <f t="shared" si="3"/>
        <v>78.141396657110405</v>
      </c>
      <c r="G29" s="98">
        <f t="shared" si="52"/>
        <v>605</v>
      </c>
      <c r="H29" s="127">
        <f t="shared" si="0"/>
        <v>3.2725699139936171</v>
      </c>
      <c r="I29" s="98">
        <f t="shared" si="53"/>
        <v>318</v>
      </c>
      <c r="J29" s="312">
        <f t="shared" si="1"/>
        <v>1.720127657272678</v>
      </c>
      <c r="K29" s="317">
        <f t="shared" si="54"/>
        <v>9017</v>
      </c>
      <c r="L29" s="120">
        <f t="shared" si="27"/>
        <v>48.774814734678422</v>
      </c>
      <c r="M29" s="105">
        <f t="shared" si="55"/>
        <v>9470</v>
      </c>
      <c r="N29" s="318">
        <f t="shared" si="16"/>
        <v>51.225185265321585</v>
      </c>
      <c r="O29" s="317">
        <f t="shared" si="56"/>
        <v>1199</v>
      </c>
      <c r="P29" s="120">
        <f t="shared" si="4"/>
        <v>56.106691623771646</v>
      </c>
      <c r="Q29" s="105">
        <f t="shared" si="57"/>
        <v>938</v>
      </c>
      <c r="R29" s="323">
        <f t="shared" si="5"/>
        <v>43.893308376228354</v>
      </c>
      <c r="S29" s="317">
        <f t="shared" si="58"/>
        <v>10113</v>
      </c>
      <c r="T29" s="127">
        <f t="shared" si="20"/>
        <v>54.703305025152815</v>
      </c>
      <c r="U29" s="105">
        <f t="shared" si="59"/>
        <v>8374</v>
      </c>
      <c r="V29" s="323">
        <f t="shared" si="6"/>
        <v>45.296694974847192</v>
      </c>
      <c r="W29" s="317">
        <f t="shared" si="60"/>
        <v>1805</v>
      </c>
      <c r="X29" s="127">
        <f t="shared" si="61"/>
        <v>84.4642021525503</v>
      </c>
      <c r="Y29" s="317">
        <f t="shared" si="62"/>
        <v>332</v>
      </c>
      <c r="Z29" s="323">
        <f t="shared" si="63"/>
        <v>15.535797847449695</v>
      </c>
      <c r="AA29" s="317">
        <f t="shared" si="64"/>
        <v>1106</v>
      </c>
      <c r="AB29" s="127">
        <f t="shared" si="7"/>
        <v>51.754796443612541</v>
      </c>
      <c r="AC29" s="105">
        <f t="shared" si="65"/>
        <v>1031</v>
      </c>
      <c r="AD29" s="120">
        <f t="shared" si="8"/>
        <v>48.245203556387459</v>
      </c>
      <c r="AE29" s="105">
        <f t="shared" si="66"/>
        <v>0</v>
      </c>
      <c r="AF29" s="323">
        <f t="shared" si="9"/>
        <v>0</v>
      </c>
      <c r="AG29" s="325">
        <f t="shared" si="67"/>
        <v>18487</v>
      </c>
      <c r="AH29" s="325">
        <f t="shared" si="26"/>
        <v>2137</v>
      </c>
      <c r="AK29" s="104">
        <v>101</v>
      </c>
      <c r="AL29" s="9">
        <v>1983</v>
      </c>
      <c r="AM29" s="9">
        <v>11092</v>
      </c>
      <c r="AN29" s="9">
        <v>5844</v>
      </c>
      <c r="AO29" s="9">
        <v>30</v>
      </c>
      <c r="AP29" s="104">
        <v>101</v>
      </c>
      <c r="AQ29" s="454">
        <v>9523</v>
      </c>
      <c r="AR29" s="454">
        <v>9426</v>
      </c>
      <c r="AS29" s="104">
        <v>101</v>
      </c>
      <c r="AT29" s="452">
        <v>10666</v>
      </c>
      <c r="AU29" s="452">
        <v>8283</v>
      </c>
      <c r="AV29" s="104">
        <v>101</v>
      </c>
      <c r="AW29" s="503">
        <v>6807</v>
      </c>
      <c r="AX29" s="503">
        <v>682</v>
      </c>
      <c r="AY29" s="104">
        <v>101</v>
      </c>
      <c r="AZ29" s="455">
        <v>3785</v>
      </c>
      <c r="BA29" s="455">
        <v>3704</v>
      </c>
      <c r="BB29" s="104">
        <v>101</v>
      </c>
      <c r="BC29" s="9">
        <v>3838</v>
      </c>
      <c r="BD29" s="9">
        <v>3643</v>
      </c>
      <c r="BE29" s="9">
        <v>8</v>
      </c>
    </row>
    <row r="30" spans="1:57" s="93" customFormat="1" ht="15">
      <c r="A30" s="50">
        <v>490</v>
      </c>
      <c r="B30" s="310" t="s">
        <v>322</v>
      </c>
      <c r="C30" s="311">
        <f t="shared" si="50"/>
        <v>3411</v>
      </c>
      <c r="D30" s="127">
        <f t="shared" si="2"/>
        <v>7.3686029681795588</v>
      </c>
      <c r="E30" s="98">
        <f t="shared" si="51"/>
        <v>40918</v>
      </c>
      <c r="F30" s="127">
        <f t="shared" si="3"/>
        <v>88.392992158302903</v>
      </c>
      <c r="G30" s="98">
        <f t="shared" si="52"/>
        <v>1468</v>
      </c>
      <c r="H30" s="127">
        <f t="shared" si="0"/>
        <v>3.1712427901751958</v>
      </c>
      <c r="I30" s="98">
        <f t="shared" si="53"/>
        <v>494</v>
      </c>
      <c r="J30" s="312">
        <f t="shared" si="1"/>
        <v>1.0671620833423343</v>
      </c>
      <c r="K30" s="317">
        <f t="shared" si="54"/>
        <v>23007</v>
      </c>
      <c r="L30" s="120">
        <f t="shared" si="27"/>
        <v>49.700805772180338</v>
      </c>
      <c r="M30" s="105">
        <f t="shared" si="55"/>
        <v>23284</v>
      </c>
      <c r="N30" s="318">
        <f t="shared" si="16"/>
        <v>50.299194227819669</v>
      </c>
      <c r="O30" s="317">
        <f t="shared" si="56"/>
        <v>2247</v>
      </c>
      <c r="P30" s="120">
        <f t="shared" si="4"/>
        <v>51.893764434180135</v>
      </c>
      <c r="Q30" s="105">
        <f t="shared" si="57"/>
        <v>2083</v>
      </c>
      <c r="R30" s="323">
        <f t="shared" si="5"/>
        <v>48.106235565819858</v>
      </c>
      <c r="S30" s="317">
        <f t="shared" si="58"/>
        <v>13818</v>
      </c>
      <c r="T30" s="127">
        <f t="shared" si="20"/>
        <v>29.850294873733556</v>
      </c>
      <c r="U30" s="105">
        <f t="shared" si="59"/>
        <v>32473</v>
      </c>
      <c r="V30" s="323">
        <f t="shared" si="6"/>
        <v>70.149705126266454</v>
      </c>
      <c r="W30" s="317">
        <f t="shared" si="60"/>
        <v>3539</v>
      </c>
      <c r="X30" s="127">
        <f t="shared" si="61"/>
        <v>81.732101616628171</v>
      </c>
      <c r="Y30" s="317">
        <f t="shared" si="62"/>
        <v>791</v>
      </c>
      <c r="Z30" s="323">
        <f t="shared" si="63"/>
        <v>18.267898383371826</v>
      </c>
      <c r="AA30" s="317">
        <f t="shared" si="64"/>
        <v>2294</v>
      </c>
      <c r="AB30" s="127">
        <f t="shared" si="7"/>
        <v>52.979214780600458</v>
      </c>
      <c r="AC30" s="105">
        <f t="shared" si="65"/>
        <v>2035</v>
      </c>
      <c r="AD30" s="120">
        <f t="shared" si="8"/>
        <v>46.997690531177824</v>
      </c>
      <c r="AE30" s="105">
        <f t="shared" si="66"/>
        <v>1</v>
      </c>
      <c r="AF30" s="323">
        <f t="shared" si="9"/>
        <v>2.3094688221709007E-2</v>
      </c>
      <c r="AG30" s="325">
        <f t="shared" si="67"/>
        <v>46291</v>
      </c>
      <c r="AH30" s="325">
        <f t="shared" si="26"/>
        <v>4330</v>
      </c>
      <c r="AK30" s="104">
        <v>107</v>
      </c>
      <c r="AL30" s="9">
        <v>1401</v>
      </c>
      <c r="AM30" s="9">
        <v>3783</v>
      </c>
      <c r="AN30" s="9">
        <v>827</v>
      </c>
      <c r="AO30" s="9">
        <v>5</v>
      </c>
      <c r="AP30" s="104">
        <v>107</v>
      </c>
      <c r="AQ30" s="454">
        <v>3193</v>
      </c>
      <c r="AR30" s="454">
        <v>2823</v>
      </c>
      <c r="AS30" s="104">
        <v>107</v>
      </c>
      <c r="AT30" s="452">
        <v>1925</v>
      </c>
      <c r="AU30" s="452">
        <v>4091</v>
      </c>
      <c r="AV30" s="104">
        <v>107</v>
      </c>
      <c r="AW30" s="503">
        <v>602</v>
      </c>
      <c r="AX30" s="503">
        <v>212</v>
      </c>
      <c r="AY30" s="104">
        <v>107</v>
      </c>
      <c r="AZ30" s="455">
        <v>462</v>
      </c>
      <c r="BA30" s="455">
        <v>352</v>
      </c>
      <c r="BB30" s="104">
        <v>107</v>
      </c>
      <c r="BC30" s="9">
        <v>516</v>
      </c>
      <c r="BD30" s="9">
        <v>297</v>
      </c>
      <c r="BE30" s="9">
        <v>1</v>
      </c>
    </row>
    <row r="31" spans="1:57" s="93" customFormat="1" ht="15">
      <c r="A31" s="50">
        <v>659</v>
      </c>
      <c r="B31" s="310" t="s">
        <v>320</v>
      </c>
      <c r="C31" s="311">
        <f t="shared" si="50"/>
        <v>425</v>
      </c>
      <c r="D31" s="127">
        <f t="shared" si="2"/>
        <v>2.0874263261296657</v>
      </c>
      <c r="E31" s="98">
        <f t="shared" si="51"/>
        <v>19113</v>
      </c>
      <c r="F31" s="127">
        <f t="shared" si="3"/>
        <v>93.875245579567775</v>
      </c>
      <c r="G31" s="98">
        <f t="shared" si="52"/>
        <v>763</v>
      </c>
      <c r="H31" s="127">
        <f t="shared" si="0"/>
        <v>3.7475442043222005</v>
      </c>
      <c r="I31" s="98">
        <f t="shared" si="53"/>
        <v>59</v>
      </c>
      <c r="J31" s="312">
        <f t="shared" si="1"/>
        <v>0.28978388998035359</v>
      </c>
      <c r="K31" s="317">
        <f t="shared" si="54"/>
        <v>10071</v>
      </c>
      <c r="L31" s="120">
        <f t="shared" si="27"/>
        <v>49.464636542239688</v>
      </c>
      <c r="M31" s="105">
        <f t="shared" si="55"/>
        <v>10289</v>
      </c>
      <c r="N31" s="318">
        <f t="shared" si="16"/>
        <v>50.535363457760319</v>
      </c>
      <c r="O31" s="317">
        <f t="shared" si="56"/>
        <v>535</v>
      </c>
      <c r="P31" s="120">
        <f t="shared" si="4"/>
        <v>50.903901046622266</v>
      </c>
      <c r="Q31" s="105">
        <f t="shared" si="57"/>
        <v>516</v>
      </c>
      <c r="R31" s="323">
        <f t="shared" si="5"/>
        <v>49.096098953377734</v>
      </c>
      <c r="S31" s="317">
        <f t="shared" si="58"/>
        <v>10262</v>
      </c>
      <c r="T31" s="127">
        <f t="shared" si="20"/>
        <v>50.402750491159132</v>
      </c>
      <c r="U31" s="105">
        <f t="shared" si="59"/>
        <v>10098</v>
      </c>
      <c r="V31" s="323">
        <f t="shared" si="6"/>
        <v>49.597249508840861</v>
      </c>
      <c r="W31" s="317">
        <f t="shared" si="60"/>
        <v>920</v>
      </c>
      <c r="X31" s="127">
        <f t="shared" si="61"/>
        <v>87.535680304471924</v>
      </c>
      <c r="Y31" s="317">
        <f t="shared" si="62"/>
        <v>131</v>
      </c>
      <c r="Z31" s="323">
        <f t="shared" si="63"/>
        <v>12.464319695528069</v>
      </c>
      <c r="AA31" s="317">
        <f t="shared" si="64"/>
        <v>553</v>
      </c>
      <c r="AB31" s="127">
        <f t="shared" si="7"/>
        <v>52.61655566127498</v>
      </c>
      <c r="AC31" s="105">
        <f t="shared" si="65"/>
        <v>497</v>
      </c>
      <c r="AD31" s="120">
        <f t="shared" si="8"/>
        <v>47.288296860133208</v>
      </c>
      <c r="AE31" s="105">
        <f t="shared" si="66"/>
        <v>1</v>
      </c>
      <c r="AF31" s="323">
        <f t="shared" si="9"/>
        <v>9.5147478591817325E-2</v>
      </c>
      <c r="AG31" s="325">
        <f t="shared" si="67"/>
        <v>20360</v>
      </c>
      <c r="AH31" s="325">
        <f t="shared" si="26"/>
        <v>1051</v>
      </c>
      <c r="AK31" s="104">
        <v>113</v>
      </c>
      <c r="AL31" s="9">
        <v>300</v>
      </c>
      <c r="AM31" s="9">
        <v>4998</v>
      </c>
      <c r="AN31" s="9">
        <v>353</v>
      </c>
      <c r="AO31" s="9">
        <v>2</v>
      </c>
      <c r="AP31" s="104">
        <v>113</v>
      </c>
      <c r="AQ31" s="454">
        <v>3052</v>
      </c>
      <c r="AR31" s="454">
        <v>2601</v>
      </c>
      <c r="AS31" s="104">
        <v>113</v>
      </c>
      <c r="AT31" s="452">
        <v>1776</v>
      </c>
      <c r="AU31" s="452">
        <v>3877</v>
      </c>
      <c r="AV31" s="104">
        <v>113</v>
      </c>
      <c r="AW31" s="503">
        <v>1168</v>
      </c>
      <c r="AX31" s="503">
        <v>688</v>
      </c>
      <c r="AY31" s="104">
        <v>113</v>
      </c>
      <c r="AZ31" s="455">
        <v>1073</v>
      </c>
      <c r="BA31" s="455">
        <v>783</v>
      </c>
      <c r="BB31" s="104">
        <v>113</v>
      </c>
      <c r="BC31" s="9">
        <v>1071</v>
      </c>
      <c r="BD31" s="9">
        <v>785</v>
      </c>
      <c r="BE31" s="9"/>
    </row>
    <row r="32" spans="1:57" s="93" customFormat="1" ht="15">
      <c r="A32" s="50">
        <v>665</v>
      </c>
      <c r="B32" s="310" t="s">
        <v>318</v>
      </c>
      <c r="C32" s="311">
        <f t="shared" si="50"/>
        <v>15203</v>
      </c>
      <c r="D32" s="127">
        <f t="shared" si="2"/>
        <v>49.983561283534982</v>
      </c>
      <c r="E32" s="98">
        <f t="shared" si="51"/>
        <v>14527</v>
      </c>
      <c r="F32" s="127">
        <f t="shared" si="3"/>
        <v>47.761046817464489</v>
      </c>
      <c r="G32" s="98">
        <f t="shared" si="52"/>
        <v>638</v>
      </c>
      <c r="H32" s="127">
        <f t="shared" si="0"/>
        <v>2.0975802209363494</v>
      </c>
      <c r="I32" s="98">
        <f t="shared" si="53"/>
        <v>48</v>
      </c>
      <c r="J32" s="312">
        <f t="shared" si="1"/>
        <v>0.15781167806417673</v>
      </c>
      <c r="K32" s="317">
        <f t="shared" si="54"/>
        <v>15178</v>
      </c>
      <c r="L32" s="120">
        <f t="shared" si="27"/>
        <v>49.901367701209892</v>
      </c>
      <c r="M32" s="105">
        <f t="shared" si="55"/>
        <v>15238</v>
      </c>
      <c r="N32" s="318">
        <f t="shared" si="16"/>
        <v>50.098632298790115</v>
      </c>
      <c r="O32" s="317">
        <f t="shared" si="56"/>
        <v>1368</v>
      </c>
      <c r="P32" s="120">
        <f t="shared" si="4"/>
        <v>53.626029008232067</v>
      </c>
      <c r="Q32" s="105">
        <f t="shared" si="57"/>
        <v>1183</v>
      </c>
      <c r="R32" s="323">
        <f t="shared" si="5"/>
        <v>46.373970991767933</v>
      </c>
      <c r="S32" s="317">
        <f t="shared" si="58"/>
        <v>12259</v>
      </c>
      <c r="T32" s="127">
        <f t="shared" si="20"/>
        <v>40.304445028932143</v>
      </c>
      <c r="U32" s="105">
        <f t="shared" si="59"/>
        <v>18157</v>
      </c>
      <c r="V32" s="323">
        <f t="shared" si="6"/>
        <v>59.695554971067857</v>
      </c>
      <c r="W32" s="317">
        <f t="shared" si="60"/>
        <v>2219</v>
      </c>
      <c r="X32" s="127">
        <f t="shared" si="61"/>
        <v>86.985495883967062</v>
      </c>
      <c r="Y32" s="317">
        <f t="shared" si="62"/>
        <v>332</v>
      </c>
      <c r="Z32" s="323">
        <f t="shared" si="63"/>
        <v>13.01450411603293</v>
      </c>
      <c r="AA32" s="317">
        <f t="shared" si="64"/>
        <v>1403</v>
      </c>
      <c r="AB32" s="127">
        <f t="shared" si="7"/>
        <v>54.998039984319881</v>
      </c>
      <c r="AC32" s="105">
        <f t="shared" si="65"/>
        <v>1147</v>
      </c>
      <c r="AD32" s="120">
        <f t="shared" si="8"/>
        <v>44.962759702077612</v>
      </c>
      <c r="AE32" s="105">
        <f t="shared" si="66"/>
        <v>1</v>
      </c>
      <c r="AF32" s="323">
        <f t="shared" si="9"/>
        <v>3.9200313602508821E-2</v>
      </c>
      <c r="AG32" s="325">
        <f t="shared" si="67"/>
        <v>30416</v>
      </c>
      <c r="AH32" s="325">
        <f t="shared" si="26"/>
        <v>2551</v>
      </c>
      <c r="AK32" s="104">
        <v>120</v>
      </c>
      <c r="AL32" s="9">
        <v>2087</v>
      </c>
      <c r="AM32" s="9">
        <v>21008</v>
      </c>
      <c r="AN32" s="9">
        <v>916</v>
      </c>
      <c r="AO32" s="9">
        <v>347</v>
      </c>
      <c r="AP32" s="104">
        <v>120</v>
      </c>
      <c r="AQ32" s="454">
        <v>12254</v>
      </c>
      <c r="AR32" s="454">
        <v>12104</v>
      </c>
      <c r="AS32" s="104">
        <v>120</v>
      </c>
      <c r="AT32" s="452">
        <v>15838</v>
      </c>
      <c r="AU32" s="452">
        <v>8520</v>
      </c>
      <c r="AV32" s="104">
        <v>120</v>
      </c>
      <c r="AW32" s="503">
        <v>789</v>
      </c>
      <c r="AX32" s="503">
        <v>219</v>
      </c>
      <c r="AY32" s="104">
        <v>120</v>
      </c>
      <c r="AZ32" s="455">
        <v>555</v>
      </c>
      <c r="BA32" s="455">
        <v>453</v>
      </c>
      <c r="BB32" s="104">
        <v>120</v>
      </c>
      <c r="BC32" s="9">
        <v>722</v>
      </c>
      <c r="BD32" s="9">
        <v>286</v>
      </c>
      <c r="BE32" s="9"/>
    </row>
    <row r="33" spans="1:57" s="93" customFormat="1" ht="15">
      <c r="A33" s="50">
        <v>837</v>
      </c>
      <c r="B33" s="310" t="s">
        <v>317</v>
      </c>
      <c r="C33" s="311">
        <f t="shared" si="50"/>
        <v>59858</v>
      </c>
      <c r="D33" s="127">
        <f t="shared" si="2"/>
        <v>64.931768381316033</v>
      </c>
      <c r="E33" s="98">
        <f t="shared" si="51"/>
        <v>29258</v>
      </c>
      <c r="F33" s="127">
        <f t="shared" si="3"/>
        <v>31.738007940468183</v>
      </c>
      <c r="G33" s="98">
        <f t="shared" si="52"/>
        <v>3045</v>
      </c>
      <c r="H33" s="127">
        <f t="shared" si="0"/>
        <v>3.3031045928882912</v>
      </c>
      <c r="I33" s="98">
        <f t="shared" si="53"/>
        <v>25</v>
      </c>
      <c r="J33" s="312">
        <f t="shared" si="1"/>
        <v>2.7119085327490074E-2</v>
      </c>
      <c r="K33" s="317">
        <f t="shared" si="54"/>
        <v>44043</v>
      </c>
      <c r="L33" s="120">
        <f t="shared" si="27"/>
        <v>47.776235003145814</v>
      </c>
      <c r="M33" s="105">
        <f t="shared" si="55"/>
        <v>48143</v>
      </c>
      <c r="N33" s="318">
        <f t="shared" si="16"/>
        <v>52.223764996854186</v>
      </c>
      <c r="O33" s="317">
        <f t="shared" si="56"/>
        <v>18660</v>
      </c>
      <c r="P33" s="120">
        <f t="shared" si="4"/>
        <v>51.100887282287225</v>
      </c>
      <c r="Q33" s="105">
        <f t="shared" si="57"/>
        <v>17856</v>
      </c>
      <c r="R33" s="323">
        <f t="shared" si="5"/>
        <v>48.899112717712782</v>
      </c>
      <c r="S33" s="317">
        <f t="shared" si="58"/>
        <v>61017</v>
      </c>
      <c r="T33" s="127">
        <f t="shared" si="20"/>
        <v>66.189009177098484</v>
      </c>
      <c r="U33" s="105">
        <f t="shared" si="59"/>
        <v>31169</v>
      </c>
      <c r="V33" s="323">
        <f t="shared" si="6"/>
        <v>33.810990822901523</v>
      </c>
      <c r="W33" s="317">
        <f t="shared" si="60"/>
        <v>33439</v>
      </c>
      <c r="X33" s="127">
        <f t="shared" si="61"/>
        <v>91.573556797020487</v>
      </c>
      <c r="Y33" s="317">
        <f t="shared" si="62"/>
        <v>3077</v>
      </c>
      <c r="Z33" s="323">
        <f t="shared" si="63"/>
        <v>8.4264432029795149</v>
      </c>
      <c r="AA33" s="317">
        <f t="shared" si="64"/>
        <v>15513</v>
      </c>
      <c r="AB33" s="127">
        <f t="shared" si="7"/>
        <v>42.482747288859677</v>
      </c>
      <c r="AC33" s="105">
        <f t="shared" si="65"/>
        <v>20973</v>
      </c>
      <c r="AD33" s="120">
        <f t="shared" si="8"/>
        <v>57.435096943805455</v>
      </c>
      <c r="AE33" s="105">
        <f t="shared" si="66"/>
        <v>30</v>
      </c>
      <c r="AF33" s="323">
        <f t="shared" si="9"/>
        <v>8.2155767334866903E-2</v>
      </c>
      <c r="AG33" s="325">
        <f t="shared" si="67"/>
        <v>92186</v>
      </c>
      <c r="AH33" s="325">
        <f t="shared" si="26"/>
        <v>36516</v>
      </c>
      <c r="AK33" s="104">
        <v>125</v>
      </c>
      <c r="AL33" s="9">
        <v>606</v>
      </c>
      <c r="AM33" s="9">
        <v>4610</v>
      </c>
      <c r="AN33" s="9">
        <v>1452</v>
      </c>
      <c r="AO33" s="9">
        <v>1</v>
      </c>
      <c r="AP33" s="104">
        <v>125</v>
      </c>
      <c r="AQ33" s="454">
        <v>3430</v>
      </c>
      <c r="AR33" s="454">
        <v>3239</v>
      </c>
      <c r="AS33" s="104">
        <v>125</v>
      </c>
      <c r="AT33" s="452">
        <v>1008</v>
      </c>
      <c r="AU33" s="452">
        <v>5661</v>
      </c>
      <c r="AV33" s="104">
        <v>125</v>
      </c>
      <c r="AW33" s="503">
        <v>466</v>
      </c>
      <c r="AX33" s="503">
        <v>89</v>
      </c>
      <c r="AY33" s="104">
        <v>125</v>
      </c>
      <c r="AZ33" s="455">
        <v>274</v>
      </c>
      <c r="BA33" s="455">
        <v>281</v>
      </c>
      <c r="BB33" s="104">
        <v>125</v>
      </c>
      <c r="BC33" s="9">
        <v>280</v>
      </c>
      <c r="BD33" s="9">
        <v>275</v>
      </c>
      <c r="BE33" s="9"/>
    </row>
    <row r="34" spans="1:57" s="93" customFormat="1" ht="15">
      <c r="A34" s="50">
        <v>873</v>
      </c>
      <c r="B34" s="333" t="s">
        <v>316</v>
      </c>
      <c r="C34" s="334">
        <f t="shared" si="50"/>
        <v>914</v>
      </c>
      <c r="D34" s="335">
        <f t="shared" si="2"/>
        <v>13.090804926955027</v>
      </c>
      <c r="E34" s="336">
        <f t="shared" si="51"/>
        <v>5947</v>
      </c>
      <c r="F34" s="335">
        <f t="shared" si="3"/>
        <v>85.176167287310221</v>
      </c>
      <c r="G34" s="336">
        <f t="shared" si="52"/>
        <v>11</v>
      </c>
      <c r="H34" s="335">
        <f t="shared" si="0"/>
        <v>0.15754798052134061</v>
      </c>
      <c r="I34" s="336">
        <f t="shared" si="53"/>
        <v>110</v>
      </c>
      <c r="J34" s="337">
        <f t="shared" si="1"/>
        <v>1.5754798052134058</v>
      </c>
      <c r="K34" s="338">
        <f t="shared" si="54"/>
        <v>3507</v>
      </c>
      <c r="L34" s="339">
        <f t="shared" si="27"/>
        <v>50.229160698940134</v>
      </c>
      <c r="M34" s="340">
        <f t="shared" si="55"/>
        <v>3475</v>
      </c>
      <c r="N34" s="341">
        <f t="shared" si="16"/>
        <v>49.770839301059866</v>
      </c>
      <c r="O34" s="338">
        <f t="shared" si="56"/>
        <v>82</v>
      </c>
      <c r="P34" s="339">
        <f t="shared" si="4"/>
        <v>55.405405405405403</v>
      </c>
      <c r="Q34" s="340">
        <f t="shared" si="57"/>
        <v>66</v>
      </c>
      <c r="R34" s="342">
        <f t="shared" si="5"/>
        <v>44.594594594594597</v>
      </c>
      <c r="S34" s="338">
        <f t="shared" si="58"/>
        <v>5012</v>
      </c>
      <c r="T34" s="335">
        <f t="shared" si="20"/>
        <v>71.78458894299628</v>
      </c>
      <c r="U34" s="340">
        <f t="shared" si="59"/>
        <v>1970</v>
      </c>
      <c r="V34" s="342">
        <f t="shared" si="6"/>
        <v>28.215411057003724</v>
      </c>
      <c r="W34" s="317">
        <f t="shared" si="60"/>
        <v>132</v>
      </c>
      <c r="X34" s="127">
        <f t="shared" si="61"/>
        <v>89.189189189189193</v>
      </c>
      <c r="Y34" s="317">
        <f t="shared" si="62"/>
        <v>16</v>
      </c>
      <c r="Z34" s="323">
        <f t="shared" si="63"/>
        <v>10.810810810810811</v>
      </c>
      <c r="AA34" s="338">
        <f t="shared" si="64"/>
        <v>111</v>
      </c>
      <c r="AB34" s="335">
        <f t="shared" si="7"/>
        <v>75</v>
      </c>
      <c r="AC34" s="340">
        <f t="shared" si="65"/>
        <v>37</v>
      </c>
      <c r="AD34" s="339">
        <f t="shared" si="8"/>
        <v>25</v>
      </c>
      <c r="AE34" s="340">
        <f t="shared" si="66"/>
        <v>0</v>
      </c>
      <c r="AF34" s="342">
        <f t="shared" si="9"/>
        <v>0</v>
      </c>
      <c r="AG34" s="343">
        <f t="shared" si="67"/>
        <v>6982</v>
      </c>
      <c r="AH34" s="343">
        <f t="shared" si="26"/>
        <v>148</v>
      </c>
      <c r="AK34" s="104">
        <v>129</v>
      </c>
      <c r="AL34" s="9">
        <v>1098</v>
      </c>
      <c r="AM34" s="9">
        <v>7546</v>
      </c>
      <c r="AN34" s="9">
        <v>6913</v>
      </c>
      <c r="AO34" s="9">
        <v>184</v>
      </c>
      <c r="AP34" s="104">
        <v>129</v>
      </c>
      <c r="AQ34" s="454">
        <v>7159</v>
      </c>
      <c r="AR34" s="454">
        <v>8582</v>
      </c>
      <c r="AS34" s="104">
        <v>129</v>
      </c>
      <c r="AT34" s="452">
        <v>14092</v>
      </c>
      <c r="AU34" s="452">
        <v>1649</v>
      </c>
      <c r="AV34" s="104">
        <v>129</v>
      </c>
      <c r="AW34" s="503">
        <v>68595</v>
      </c>
      <c r="AX34" s="503">
        <v>1584</v>
      </c>
      <c r="AY34" s="104">
        <v>129</v>
      </c>
      <c r="AZ34" s="455">
        <v>34305</v>
      </c>
      <c r="BA34" s="455">
        <v>35874</v>
      </c>
      <c r="BB34" s="104">
        <v>129</v>
      </c>
      <c r="BC34" s="9">
        <v>39036</v>
      </c>
      <c r="BD34" s="9">
        <v>31001</v>
      </c>
      <c r="BE34" s="9">
        <v>142</v>
      </c>
    </row>
    <row r="35" spans="1:57" s="93" customFormat="1" ht="17.25" customHeight="1">
      <c r="A35" s="332"/>
      <c r="B35" s="370" t="s">
        <v>124</v>
      </c>
      <c r="C35" s="372">
        <f>SUM(C36:C45)</f>
        <v>13979</v>
      </c>
      <c r="D35" s="356">
        <f t="shared" si="2"/>
        <v>10.711302841993149</v>
      </c>
      <c r="E35" s="355">
        <f>SUM(E36:E45)</f>
        <v>95049</v>
      </c>
      <c r="F35" s="356">
        <f t="shared" si="3"/>
        <v>72.830576137678435</v>
      </c>
      <c r="G35" s="355">
        <f>SUM(G36:G45)</f>
        <v>21138</v>
      </c>
      <c r="H35" s="356">
        <f t="shared" si="0"/>
        <v>16.196832353820099</v>
      </c>
      <c r="I35" s="355">
        <f>SUM(I36:I45)</f>
        <v>341</v>
      </c>
      <c r="J35" s="373">
        <f t="shared" si="1"/>
        <v>0.2612886665083099</v>
      </c>
      <c r="K35" s="372">
        <f>SUM(K36:K45)</f>
        <v>64238</v>
      </c>
      <c r="L35" s="357">
        <f t="shared" si="27"/>
        <v>49.22188081865341</v>
      </c>
      <c r="M35" s="355">
        <f>SUM(M36:M45)</f>
        <v>66269</v>
      </c>
      <c r="N35" s="376">
        <f t="shared" si="16"/>
        <v>50.77811918134659</v>
      </c>
      <c r="O35" s="372">
        <f>SUM(O36:O45)</f>
        <v>21099</v>
      </c>
      <c r="P35" s="357">
        <f t="shared" si="4"/>
        <v>56.153191036354919</v>
      </c>
      <c r="Q35" s="355">
        <f>SUM(Q36:Q45)</f>
        <v>16475</v>
      </c>
      <c r="R35" s="378">
        <f t="shared" si="5"/>
        <v>43.846808963645074</v>
      </c>
      <c r="S35" s="372">
        <f>SUM(S36:S45)</f>
        <v>72389</v>
      </c>
      <c r="T35" s="356">
        <f t="shared" si="20"/>
        <v>55.467522814868161</v>
      </c>
      <c r="U35" s="355">
        <f>SUM(U36:U45)</f>
        <v>58118</v>
      </c>
      <c r="V35" s="378">
        <f t="shared" si="6"/>
        <v>44.532477185131832</v>
      </c>
      <c r="W35" s="372">
        <f>SUM(W36:W45)</f>
        <v>31608</v>
      </c>
      <c r="X35" s="356">
        <f>(W35/AH35)*100</f>
        <v>84.121999254803853</v>
      </c>
      <c r="Y35" s="355">
        <f>SUM(Y36:Y45)</f>
        <v>5966</v>
      </c>
      <c r="Z35" s="378">
        <f>(Y35/AH35)*100</f>
        <v>15.878000745196147</v>
      </c>
      <c r="AA35" s="372">
        <f>SUM(AA36:AA45)</f>
        <v>20522</v>
      </c>
      <c r="AB35" s="356">
        <f t="shared" si="7"/>
        <v>54.617554692074307</v>
      </c>
      <c r="AC35" s="355">
        <f>SUM(AC36:AC45)</f>
        <v>17032</v>
      </c>
      <c r="AD35" s="357">
        <f t="shared" si="8"/>
        <v>45.329217011763454</v>
      </c>
      <c r="AE35" s="355">
        <f>SUM(AE36:AE45)</f>
        <v>20</v>
      </c>
      <c r="AF35" s="378">
        <f t="shared" si="9"/>
        <v>5.3228296162239848E-2</v>
      </c>
      <c r="AG35" s="381">
        <f>SUM(AG36:AG45)</f>
        <v>130507</v>
      </c>
      <c r="AH35" s="381">
        <f t="shared" si="26"/>
        <v>37574</v>
      </c>
      <c r="AK35" s="104">
        <v>134</v>
      </c>
      <c r="AL35" s="9">
        <v>454</v>
      </c>
      <c r="AM35" s="9">
        <v>5052</v>
      </c>
      <c r="AN35" s="9">
        <v>703</v>
      </c>
      <c r="AO35" s="9">
        <v>1</v>
      </c>
      <c r="AP35" s="104">
        <v>134</v>
      </c>
      <c r="AQ35" s="454">
        <v>3222</v>
      </c>
      <c r="AR35" s="454">
        <v>2988</v>
      </c>
      <c r="AS35" s="104">
        <v>134</v>
      </c>
      <c r="AT35" s="452">
        <v>1587</v>
      </c>
      <c r="AU35" s="452">
        <v>4623</v>
      </c>
      <c r="AV35" s="104">
        <v>134</v>
      </c>
      <c r="AW35" s="503">
        <v>502</v>
      </c>
      <c r="AX35" s="503">
        <v>80</v>
      </c>
      <c r="AY35" s="104">
        <v>134</v>
      </c>
      <c r="AZ35" s="455">
        <v>305</v>
      </c>
      <c r="BA35" s="455">
        <v>277</v>
      </c>
      <c r="BB35" s="104">
        <v>134</v>
      </c>
      <c r="BC35" s="9">
        <v>313</v>
      </c>
      <c r="BD35" s="9">
        <v>269</v>
      </c>
      <c r="BE35" s="9"/>
    </row>
    <row r="36" spans="1:57" s="93" customFormat="1" ht="15">
      <c r="A36" s="50">
        <v>31</v>
      </c>
      <c r="B36" s="344" t="s">
        <v>447</v>
      </c>
      <c r="C36" s="345">
        <f t="shared" ref="C36:C45" si="68">VLOOKUP(A36,$AK$8:$AL$132,2,0)</f>
        <v>1739</v>
      </c>
      <c r="D36" s="346">
        <f t="shared" si="2"/>
        <v>10.375275938189846</v>
      </c>
      <c r="E36" s="347">
        <f t="shared" ref="E36:E45" si="69">VLOOKUP(A36,$AK$8:$AM$132,3,0)</f>
        <v>11685</v>
      </c>
      <c r="F36" s="346">
        <f t="shared" si="3"/>
        <v>69.715410775013424</v>
      </c>
      <c r="G36" s="347">
        <f t="shared" ref="G36:G45" si="70">VLOOKUP(A36,$AK$8:$AN$132,4,0)</f>
        <v>3288</v>
      </c>
      <c r="H36" s="346">
        <f t="shared" si="0"/>
        <v>19.616967961338823</v>
      </c>
      <c r="I36" s="347">
        <f t="shared" ref="I36:I45" si="71">VLOOKUP(A36,$AK$8:$AO$132,5,0)</f>
        <v>49</v>
      </c>
      <c r="J36" s="348">
        <f t="shared" si="1"/>
        <v>0.29234532545790826</v>
      </c>
      <c r="K36" s="349">
        <f t="shared" ref="K36:K45" si="72">VLOOKUP(A36,$AP$8:$AR$132,2,0)</f>
        <v>8208</v>
      </c>
      <c r="L36" s="350">
        <f t="shared" si="27"/>
        <v>48.970825129765529</v>
      </c>
      <c r="M36" s="351">
        <f t="shared" ref="M36:M45" si="73">VLOOKUP(A36,$AP$8:$AR$132,3,0)</f>
        <v>8553</v>
      </c>
      <c r="N36" s="352">
        <f t="shared" si="16"/>
        <v>51.029174870234471</v>
      </c>
      <c r="O36" s="349">
        <f t="shared" ref="O36:O45" si="74">VLOOKUP(A36,$AY$8:$BA$132,2,0)</f>
        <v>2583</v>
      </c>
      <c r="P36" s="350">
        <f t="shared" si="4"/>
        <v>57.183971662607924</v>
      </c>
      <c r="Q36" s="351">
        <f t="shared" ref="Q36:Q45" si="75">VLOOKUP(A36,$AY$8:$BA$132,3,0)</f>
        <v>1934</v>
      </c>
      <c r="R36" s="353">
        <f t="shared" si="5"/>
        <v>42.816028337392076</v>
      </c>
      <c r="S36" s="349">
        <f t="shared" ref="S36:S45" si="76">VLOOKUP(A36,$AS$8:$AU$132,2,0)</f>
        <v>8115</v>
      </c>
      <c r="T36" s="346">
        <f t="shared" si="20"/>
        <v>48.41596563450868</v>
      </c>
      <c r="U36" s="351">
        <f t="shared" ref="U36:U45" si="77">VLOOKUP(A36,$AS$8:$AU$132,3,0)</f>
        <v>8646</v>
      </c>
      <c r="V36" s="353">
        <f t="shared" si="6"/>
        <v>51.584034365491313</v>
      </c>
      <c r="W36" s="317">
        <f t="shared" ref="W36:W45" si="78">VLOOKUP(A36,$AV$8:$AX$132,2,0)</f>
        <v>3731</v>
      </c>
      <c r="X36" s="127">
        <f t="shared" ref="X36:X45" si="79">(W36/AH36)*100</f>
        <v>82.599070179322567</v>
      </c>
      <c r="Y36" s="317">
        <f t="shared" ref="Y36:Y45" si="80">VLOOKUP(A36,$AV$8:$AX$132,3,0)</f>
        <v>786</v>
      </c>
      <c r="Z36" s="323">
        <f t="shared" ref="Z36:Z45" si="81">(Y36/AH36)*100</f>
        <v>17.40092982067744</v>
      </c>
      <c r="AA36" s="349">
        <f t="shared" ref="AA36:AA45" si="82">VLOOKUP(A36,$BB$8:$BE$132,2,0)</f>
        <v>2495</v>
      </c>
      <c r="AB36" s="346">
        <f t="shared" si="7"/>
        <v>55.235775957493914</v>
      </c>
      <c r="AC36" s="351">
        <f t="shared" ref="AC36:AC45" si="83">VLOOKUP(A36,$BB$8:$BE$132,3,0)</f>
        <v>2018</v>
      </c>
      <c r="AD36" s="350">
        <f t="shared" si="8"/>
        <v>44.675669692273637</v>
      </c>
      <c r="AE36" s="351">
        <f t="shared" ref="AE36:AE45" si="84">VLOOKUP(A36,$BB$8:$BE$132,4,0)</f>
        <v>4</v>
      </c>
      <c r="AF36" s="353">
        <f t="shared" si="9"/>
        <v>8.855435023245517E-2</v>
      </c>
      <c r="AG36" s="354">
        <f t="shared" ref="AG36:AG45" si="85">(S36+U36)</f>
        <v>16761</v>
      </c>
      <c r="AH36" s="354">
        <f t="shared" si="26"/>
        <v>4517</v>
      </c>
      <c r="AK36" s="104">
        <v>138</v>
      </c>
      <c r="AL36" s="9">
        <v>201</v>
      </c>
      <c r="AM36" s="9">
        <v>10749</v>
      </c>
      <c r="AN36" s="9">
        <v>909</v>
      </c>
      <c r="AO36" s="9">
        <v>2</v>
      </c>
      <c r="AP36" s="104">
        <v>138</v>
      </c>
      <c r="AQ36" s="454">
        <v>6057</v>
      </c>
      <c r="AR36" s="454">
        <v>5804</v>
      </c>
      <c r="AS36" s="104">
        <v>138</v>
      </c>
      <c r="AT36" s="452">
        <v>3803</v>
      </c>
      <c r="AU36" s="452">
        <v>8058</v>
      </c>
      <c r="AV36" s="104">
        <v>138</v>
      </c>
      <c r="AW36" s="503">
        <v>1057</v>
      </c>
      <c r="AX36" s="503">
        <v>296</v>
      </c>
      <c r="AY36" s="104">
        <v>138</v>
      </c>
      <c r="AZ36" s="455">
        <v>647</v>
      </c>
      <c r="BA36" s="455">
        <v>706</v>
      </c>
      <c r="BB36" s="104">
        <v>138</v>
      </c>
      <c r="BC36" s="9">
        <v>710</v>
      </c>
      <c r="BD36" s="9">
        <v>643</v>
      </c>
      <c r="BE36" s="9"/>
    </row>
    <row r="37" spans="1:57" s="93" customFormat="1" ht="15">
      <c r="A37" s="50">
        <v>40</v>
      </c>
      <c r="B37" s="310" t="s">
        <v>445</v>
      </c>
      <c r="C37" s="311">
        <f t="shared" si="68"/>
        <v>2282</v>
      </c>
      <c r="D37" s="127">
        <f t="shared" si="2"/>
        <v>16.386614964814015</v>
      </c>
      <c r="E37" s="98">
        <f t="shared" si="69"/>
        <v>10269</v>
      </c>
      <c r="F37" s="127">
        <f t="shared" si="3"/>
        <v>73.739767341663082</v>
      </c>
      <c r="G37" s="98">
        <f t="shared" si="70"/>
        <v>1358</v>
      </c>
      <c r="H37" s="127">
        <f t="shared" si="0"/>
        <v>9.7515438747666234</v>
      </c>
      <c r="I37" s="98">
        <f t="shared" si="71"/>
        <v>17</v>
      </c>
      <c r="J37" s="312">
        <f t="shared" si="1"/>
        <v>0.1220738187562832</v>
      </c>
      <c r="K37" s="317">
        <f t="shared" si="72"/>
        <v>7279</v>
      </c>
      <c r="L37" s="120">
        <f t="shared" si="27"/>
        <v>52.269136866293266</v>
      </c>
      <c r="M37" s="105">
        <f t="shared" si="73"/>
        <v>6647</v>
      </c>
      <c r="N37" s="318">
        <f t="shared" si="16"/>
        <v>47.730863133706734</v>
      </c>
      <c r="O37" s="317">
        <f t="shared" si="74"/>
        <v>911</v>
      </c>
      <c r="P37" s="120">
        <f t="shared" si="4"/>
        <v>56.1652281134402</v>
      </c>
      <c r="Q37" s="105">
        <f t="shared" si="75"/>
        <v>711</v>
      </c>
      <c r="R37" s="323">
        <f t="shared" si="5"/>
        <v>43.834771886559807</v>
      </c>
      <c r="S37" s="317">
        <f t="shared" si="76"/>
        <v>5189</v>
      </c>
      <c r="T37" s="127">
        <f t="shared" si="20"/>
        <v>37.261237972138446</v>
      </c>
      <c r="U37" s="105">
        <f t="shared" si="77"/>
        <v>8737</v>
      </c>
      <c r="V37" s="323">
        <f t="shared" si="6"/>
        <v>62.738762027861547</v>
      </c>
      <c r="W37" s="317">
        <f t="shared" si="78"/>
        <v>1116</v>
      </c>
      <c r="X37" s="127">
        <f t="shared" si="79"/>
        <v>68.803945745992607</v>
      </c>
      <c r="Y37" s="317">
        <f t="shared" si="80"/>
        <v>506</v>
      </c>
      <c r="Z37" s="323">
        <f t="shared" si="81"/>
        <v>31.1960542540074</v>
      </c>
      <c r="AA37" s="317">
        <f t="shared" si="82"/>
        <v>1040</v>
      </c>
      <c r="AB37" s="127">
        <f t="shared" si="7"/>
        <v>64.118372379778052</v>
      </c>
      <c r="AC37" s="105">
        <f t="shared" si="83"/>
        <v>580</v>
      </c>
      <c r="AD37" s="120">
        <f t="shared" si="8"/>
        <v>35.758323057953149</v>
      </c>
      <c r="AE37" s="105">
        <f t="shared" si="84"/>
        <v>2</v>
      </c>
      <c r="AF37" s="323">
        <f t="shared" si="9"/>
        <v>0.12330456226880394</v>
      </c>
      <c r="AG37" s="325">
        <f t="shared" si="85"/>
        <v>13926</v>
      </c>
      <c r="AH37" s="325">
        <f t="shared" si="26"/>
        <v>1622</v>
      </c>
      <c r="AK37" s="104">
        <v>142</v>
      </c>
      <c r="AL37" s="9">
        <v>249</v>
      </c>
      <c r="AM37" s="9">
        <v>2255</v>
      </c>
      <c r="AN37" s="9">
        <v>550</v>
      </c>
      <c r="AO37" s="9">
        <v>1</v>
      </c>
      <c r="AP37" s="104">
        <v>142</v>
      </c>
      <c r="AQ37" s="454">
        <v>1507</v>
      </c>
      <c r="AR37" s="454">
        <v>1548</v>
      </c>
      <c r="AS37" s="104">
        <v>142</v>
      </c>
      <c r="AT37" s="452">
        <v>1648</v>
      </c>
      <c r="AU37" s="452">
        <v>1407</v>
      </c>
      <c r="AV37" s="104">
        <v>142</v>
      </c>
      <c r="AW37" s="503">
        <v>784</v>
      </c>
      <c r="AX37" s="503">
        <v>121</v>
      </c>
      <c r="AY37" s="104">
        <v>142</v>
      </c>
      <c r="AZ37" s="455">
        <v>456</v>
      </c>
      <c r="BA37" s="455">
        <v>449</v>
      </c>
      <c r="BB37" s="104">
        <v>142</v>
      </c>
      <c r="BC37" s="9">
        <v>460</v>
      </c>
      <c r="BD37" s="9">
        <v>444</v>
      </c>
      <c r="BE37" s="9">
        <v>1</v>
      </c>
    </row>
    <row r="38" spans="1:57" s="93" customFormat="1" ht="15">
      <c r="A38" s="50">
        <v>190</v>
      </c>
      <c r="B38" s="310" t="s">
        <v>444</v>
      </c>
      <c r="C38" s="311">
        <f t="shared" si="68"/>
        <v>529</v>
      </c>
      <c r="D38" s="127">
        <f t="shared" si="2"/>
        <v>7.8440094899169628</v>
      </c>
      <c r="E38" s="98">
        <f t="shared" si="69"/>
        <v>4527</v>
      </c>
      <c r="F38" s="127">
        <f t="shared" si="3"/>
        <v>67.12633451957295</v>
      </c>
      <c r="G38" s="98">
        <f t="shared" si="70"/>
        <v>1687</v>
      </c>
      <c r="H38" s="127">
        <f t="shared" si="0"/>
        <v>25.01482799525504</v>
      </c>
      <c r="I38" s="98">
        <f t="shared" si="71"/>
        <v>1</v>
      </c>
      <c r="J38" s="312">
        <f t="shared" si="1"/>
        <v>1.4827995255041519E-2</v>
      </c>
      <c r="K38" s="317">
        <f t="shared" si="72"/>
        <v>3168</v>
      </c>
      <c r="L38" s="120">
        <f t="shared" si="27"/>
        <v>46.97508896797153</v>
      </c>
      <c r="M38" s="105">
        <f t="shared" si="73"/>
        <v>3576</v>
      </c>
      <c r="N38" s="318">
        <f t="shared" si="16"/>
        <v>53.024911032028463</v>
      </c>
      <c r="O38" s="317">
        <f t="shared" si="74"/>
        <v>1398</v>
      </c>
      <c r="P38" s="120">
        <f t="shared" si="4"/>
        <v>52.222637280537917</v>
      </c>
      <c r="Q38" s="105">
        <f t="shared" si="75"/>
        <v>1279</v>
      </c>
      <c r="R38" s="323">
        <f t="shared" si="5"/>
        <v>47.777362719462083</v>
      </c>
      <c r="S38" s="317">
        <f t="shared" si="76"/>
        <v>5150</v>
      </c>
      <c r="T38" s="127">
        <f t="shared" si="20"/>
        <v>76.364175563463817</v>
      </c>
      <c r="U38" s="105">
        <f t="shared" si="77"/>
        <v>1594</v>
      </c>
      <c r="V38" s="323">
        <f t="shared" si="6"/>
        <v>23.635824436536179</v>
      </c>
      <c r="W38" s="317">
        <f t="shared" si="78"/>
        <v>2381</v>
      </c>
      <c r="X38" s="127">
        <f t="shared" si="79"/>
        <v>88.942846469929023</v>
      </c>
      <c r="Y38" s="317">
        <f t="shared" si="80"/>
        <v>296</v>
      </c>
      <c r="Z38" s="323">
        <f t="shared" si="81"/>
        <v>11.057153530070975</v>
      </c>
      <c r="AA38" s="317">
        <f t="shared" si="82"/>
        <v>1440</v>
      </c>
      <c r="AB38" s="127">
        <f t="shared" si="7"/>
        <v>53.791557713858793</v>
      </c>
      <c r="AC38" s="105">
        <f t="shared" si="83"/>
        <v>1235</v>
      </c>
      <c r="AD38" s="120">
        <f t="shared" si="8"/>
        <v>46.1337317893164</v>
      </c>
      <c r="AE38" s="105">
        <f t="shared" si="84"/>
        <v>2</v>
      </c>
      <c r="AF38" s="323">
        <f t="shared" si="9"/>
        <v>7.4710496824803893E-2</v>
      </c>
      <c r="AG38" s="325">
        <f t="shared" si="85"/>
        <v>6744</v>
      </c>
      <c r="AH38" s="325">
        <f t="shared" si="26"/>
        <v>2677</v>
      </c>
      <c r="AK38" s="104">
        <v>145</v>
      </c>
      <c r="AL38" s="9">
        <v>130</v>
      </c>
      <c r="AM38" s="9">
        <v>2700</v>
      </c>
      <c r="AN38" s="9">
        <v>900</v>
      </c>
      <c r="AO38" s="9">
        <v>23</v>
      </c>
      <c r="AP38" s="104">
        <v>145</v>
      </c>
      <c r="AQ38" s="454">
        <v>1874</v>
      </c>
      <c r="AR38" s="454">
        <v>1879</v>
      </c>
      <c r="AS38" s="104">
        <v>145</v>
      </c>
      <c r="AT38" s="452">
        <v>2183</v>
      </c>
      <c r="AU38" s="452">
        <v>1570</v>
      </c>
      <c r="AV38" s="104">
        <v>145</v>
      </c>
      <c r="AW38" s="503">
        <v>561</v>
      </c>
      <c r="AX38" s="503">
        <v>68</v>
      </c>
      <c r="AY38" s="104">
        <v>145</v>
      </c>
      <c r="AZ38" s="455">
        <v>310</v>
      </c>
      <c r="BA38" s="455">
        <v>319</v>
      </c>
      <c r="BB38" s="104">
        <v>145</v>
      </c>
      <c r="BC38" s="9">
        <v>329</v>
      </c>
      <c r="BD38" s="9">
        <v>298</v>
      </c>
      <c r="BE38" s="9">
        <v>2</v>
      </c>
    </row>
    <row r="39" spans="1:57" s="93" customFormat="1" ht="15">
      <c r="A39" s="50">
        <v>604</v>
      </c>
      <c r="B39" s="310" t="s">
        <v>443</v>
      </c>
      <c r="C39" s="311">
        <f t="shared" si="68"/>
        <v>1697</v>
      </c>
      <c r="D39" s="127">
        <f t="shared" si="2"/>
        <v>8.9864435500953181</v>
      </c>
      <c r="E39" s="98">
        <f t="shared" si="69"/>
        <v>15231</v>
      </c>
      <c r="F39" s="127">
        <f t="shared" si="3"/>
        <v>80.655581444609197</v>
      </c>
      <c r="G39" s="98">
        <f t="shared" si="70"/>
        <v>1942</v>
      </c>
      <c r="H39" s="127">
        <f t="shared" si="0"/>
        <v>10.283838169879262</v>
      </c>
      <c r="I39" s="98">
        <f t="shared" si="71"/>
        <v>14</v>
      </c>
      <c r="J39" s="312">
        <f t="shared" si="1"/>
        <v>7.4136835416225372E-2</v>
      </c>
      <c r="K39" s="317">
        <f t="shared" si="72"/>
        <v>9036</v>
      </c>
      <c r="L39" s="120">
        <f t="shared" si="27"/>
        <v>47.850031772929462</v>
      </c>
      <c r="M39" s="105">
        <f t="shared" si="73"/>
        <v>9848</v>
      </c>
      <c r="N39" s="318">
        <f t="shared" si="16"/>
        <v>52.149968227070531</v>
      </c>
      <c r="O39" s="317">
        <f t="shared" si="74"/>
        <v>2552</v>
      </c>
      <c r="P39" s="120">
        <f t="shared" si="4"/>
        <v>60.174487149257253</v>
      </c>
      <c r="Q39" s="105">
        <f t="shared" si="75"/>
        <v>1689</v>
      </c>
      <c r="R39" s="323">
        <f t="shared" si="5"/>
        <v>39.825512850742747</v>
      </c>
      <c r="S39" s="317">
        <f t="shared" si="76"/>
        <v>11859</v>
      </c>
      <c r="T39" s="127">
        <f t="shared" si="20"/>
        <v>62.799195085786906</v>
      </c>
      <c r="U39" s="105">
        <f t="shared" si="77"/>
        <v>7025</v>
      </c>
      <c r="V39" s="323">
        <f t="shared" si="6"/>
        <v>37.200804914213094</v>
      </c>
      <c r="W39" s="317">
        <f t="shared" si="78"/>
        <v>3459</v>
      </c>
      <c r="X39" s="127">
        <f t="shared" si="79"/>
        <v>81.560952605517571</v>
      </c>
      <c r="Y39" s="317">
        <f t="shared" si="80"/>
        <v>782</v>
      </c>
      <c r="Z39" s="323">
        <f t="shared" si="81"/>
        <v>18.439047394482433</v>
      </c>
      <c r="AA39" s="317">
        <f t="shared" si="82"/>
        <v>2640</v>
      </c>
      <c r="AB39" s="127">
        <f t="shared" si="7"/>
        <v>62.249469464748877</v>
      </c>
      <c r="AC39" s="105">
        <f t="shared" si="83"/>
        <v>1601</v>
      </c>
      <c r="AD39" s="120">
        <f t="shared" si="8"/>
        <v>37.750530535251123</v>
      </c>
      <c r="AE39" s="105">
        <f t="shared" si="84"/>
        <v>0</v>
      </c>
      <c r="AF39" s="323">
        <f t="shared" si="9"/>
        <v>0</v>
      </c>
      <c r="AG39" s="325">
        <f t="shared" si="85"/>
        <v>18884</v>
      </c>
      <c r="AH39" s="325">
        <f t="shared" si="26"/>
        <v>4241</v>
      </c>
      <c r="AK39" s="104">
        <v>147</v>
      </c>
      <c r="AL39" s="9">
        <v>3063</v>
      </c>
      <c r="AM39" s="9">
        <v>19294</v>
      </c>
      <c r="AN39" s="9">
        <v>1918</v>
      </c>
      <c r="AO39" s="9">
        <v>39</v>
      </c>
      <c r="AP39" s="104">
        <v>147</v>
      </c>
      <c r="AQ39" s="454">
        <v>11352</v>
      </c>
      <c r="AR39" s="454">
        <v>12962</v>
      </c>
      <c r="AS39" s="104">
        <v>147</v>
      </c>
      <c r="AT39" s="452">
        <v>18316</v>
      </c>
      <c r="AU39" s="452">
        <v>5998</v>
      </c>
      <c r="AV39" s="104">
        <v>147</v>
      </c>
      <c r="AW39" s="503">
        <v>22031</v>
      </c>
      <c r="AX39" s="503">
        <v>2388</v>
      </c>
      <c r="AY39" s="104">
        <v>147</v>
      </c>
      <c r="AZ39" s="455">
        <v>12820</v>
      </c>
      <c r="BA39" s="455">
        <v>11599</v>
      </c>
      <c r="BB39" s="104">
        <v>147</v>
      </c>
      <c r="BC39" s="9">
        <v>10193</v>
      </c>
      <c r="BD39" s="9">
        <v>14214</v>
      </c>
      <c r="BE39" s="9">
        <v>12</v>
      </c>
    </row>
    <row r="40" spans="1:57" s="93" customFormat="1" ht="15">
      <c r="A40" s="50">
        <v>670</v>
      </c>
      <c r="B40" s="310" t="s">
        <v>442</v>
      </c>
      <c r="C40" s="311">
        <f t="shared" si="68"/>
        <v>2106</v>
      </c>
      <c r="D40" s="127">
        <f t="shared" si="2"/>
        <v>15.541288465795883</v>
      </c>
      <c r="E40" s="98">
        <f t="shared" si="69"/>
        <v>9740</v>
      </c>
      <c r="F40" s="127">
        <f t="shared" si="3"/>
        <v>71.876614272009448</v>
      </c>
      <c r="G40" s="98">
        <f t="shared" si="70"/>
        <v>1694</v>
      </c>
      <c r="H40" s="127">
        <f t="shared" ref="H40:H71" si="86">(G40/AG40)*100</f>
        <v>12.500922441148255</v>
      </c>
      <c r="I40" s="98">
        <f t="shared" si="71"/>
        <v>11</v>
      </c>
      <c r="J40" s="312">
        <f t="shared" ref="J40:J71" si="87">(I40/AG40)*100</f>
        <v>8.1174821046417239E-2</v>
      </c>
      <c r="K40" s="317">
        <f t="shared" si="72"/>
        <v>6744</v>
      </c>
      <c r="L40" s="120">
        <f t="shared" si="27"/>
        <v>49.767544830639807</v>
      </c>
      <c r="M40" s="105">
        <f t="shared" si="73"/>
        <v>6807</v>
      </c>
      <c r="N40" s="318">
        <f t="shared" si="16"/>
        <v>50.232455169360193</v>
      </c>
      <c r="O40" s="317">
        <f t="shared" si="74"/>
        <v>1854</v>
      </c>
      <c r="P40" s="120">
        <f t="shared" si="4"/>
        <v>55.047505938242281</v>
      </c>
      <c r="Q40" s="105">
        <f t="shared" si="75"/>
        <v>1514</v>
      </c>
      <c r="R40" s="323">
        <f t="shared" si="5"/>
        <v>44.952494061757719</v>
      </c>
      <c r="S40" s="317">
        <f t="shared" si="76"/>
        <v>5322</v>
      </c>
      <c r="T40" s="127">
        <f t="shared" si="20"/>
        <v>39.273854328093869</v>
      </c>
      <c r="U40" s="105">
        <f t="shared" si="77"/>
        <v>8229</v>
      </c>
      <c r="V40" s="323">
        <f t="shared" si="6"/>
        <v>60.726145671906131</v>
      </c>
      <c r="W40" s="317">
        <f t="shared" si="78"/>
        <v>2908</v>
      </c>
      <c r="X40" s="127">
        <f t="shared" si="79"/>
        <v>86.342042755344423</v>
      </c>
      <c r="Y40" s="317">
        <f t="shared" si="80"/>
        <v>460</v>
      </c>
      <c r="Z40" s="323">
        <f t="shared" si="81"/>
        <v>13.657957244655583</v>
      </c>
      <c r="AA40" s="317">
        <f t="shared" si="82"/>
        <v>1744</v>
      </c>
      <c r="AB40" s="127">
        <f t="shared" si="7"/>
        <v>51.781472684085507</v>
      </c>
      <c r="AC40" s="105">
        <f t="shared" si="83"/>
        <v>1620</v>
      </c>
      <c r="AD40" s="120">
        <f t="shared" si="8"/>
        <v>48.099762470308789</v>
      </c>
      <c r="AE40" s="105">
        <f t="shared" si="84"/>
        <v>4</v>
      </c>
      <c r="AF40" s="323">
        <f t="shared" si="9"/>
        <v>0.11876484560570072</v>
      </c>
      <c r="AG40" s="325">
        <f t="shared" si="85"/>
        <v>13551</v>
      </c>
      <c r="AH40" s="325">
        <f t="shared" si="26"/>
        <v>3368</v>
      </c>
      <c r="AK40" s="104">
        <v>148</v>
      </c>
      <c r="AL40" s="9">
        <v>1527</v>
      </c>
      <c r="AM40" s="9">
        <v>7063</v>
      </c>
      <c r="AN40" s="9">
        <v>5457</v>
      </c>
      <c r="AO40" s="9">
        <v>485</v>
      </c>
      <c r="AP40" s="104">
        <v>148</v>
      </c>
      <c r="AQ40" s="454">
        <v>7134</v>
      </c>
      <c r="AR40" s="454">
        <v>7398</v>
      </c>
      <c r="AS40" s="104">
        <v>148</v>
      </c>
      <c r="AT40" s="452">
        <v>7205</v>
      </c>
      <c r="AU40" s="452">
        <v>7327</v>
      </c>
      <c r="AV40" s="104">
        <v>148</v>
      </c>
      <c r="AW40" s="503">
        <v>18142</v>
      </c>
      <c r="AX40" s="503">
        <v>4488</v>
      </c>
      <c r="AY40" s="104">
        <v>148</v>
      </c>
      <c r="AZ40" s="455">
        <v>11384</v>
      </c>
      <c r="BA40" s="455">
        <v>11246</v>
      </c>
      <c r="BB40" s="104">
        <v>148</v>
      </c>
      <c r="BC40" s="9">
        <v>11675</v>
      </c>
      <c r="BD40" s="9">
        <v>10938</v>
      </c>
      <c r="BE40" s="9">
        <v>17</v>
      </c>
    </row>
    <row r="41" spans="1:57" s="93" customFormat="1" ht="15">
      <c r="A41" s="50">
        <v>690</v>
      </c>
      <c r="B41" s="310" t="s">
        <v>163</v>
      </c>
      <c r="C41" s="311">
        <f t="shared" si="68"/>
        <v>1000</v>
      </c>
      <c r="D41" s="127">
        <f t="shared" ref="D41:D72" si="88">(C41/AG41)*100</f>
        <v>15.057973196807708</v>
      </c>
      <c r="E41" s="98">
        <f t="shared" si="69"/>
        <v>3670</v>
      </c>
      <c r="F41" s="127">
        <f t="shared" ref="F41:F72" si="89">(E41/AG41)*100</f>
        <v>55.262761632284295</v>
      </c>
      <c r="G41" s="98">
        <f t="shared" si="70"/>
        <v>1971</v>
      </c>
      <c r="H41" s="127">
        <f t="shared" si="86"/>
        <v>29.679265170907996</v>
      </c>
      <c r="I41" s="98">
        <f t="shared" si="71"/>
        <v>0</v>
      </c>
      <c r="J41" s="312">
        <f t="shared" si="87"/>
        <v>0</v>
      </c>
      <c r="K41" s="317">
        <f t="shared" si="72"/>
        <v>3416</v>
      </c>
      <c r="L41" s="120">
        <f t="shared" si="27"/>
        <v>51.438036440295129</v>
      </c>
      <c r="M41" s="105">
        <f t="shared" si="73"/>
        <v>3225</v>
      </c>
      <c r="N41" s="318">
        <f t="shared" si="16"/>
        <v>48.561963559704864</v>
      </c>
      <c r="O41" s="317">
        <f t="shared" si="74"/>
        <v>667</v>
      </c>
      <c r="P41" s="120">
        <f t="shared" si="4"/>
        <v>53.790322580645167</v>
      </c>
      <c r="Q41" s="105">
        <f t="shared" si="75"/>
        <v>573</v>
      </c>
      <c r="R41" s="323">
        <f t="shared" si="5"/>
        <v>46.20967741935484</v>
      </c>
      <c r="S41" s="317">
        <f t="shared" si="76"/>
        <v>2931</v>
      </c>
      <c r="T41" s="127">
        <f t="shared" si="20"/>
        <v>44.134919439843394</v>
      </c>
      <c r="U41" s="105">
        <f t="shared" si="77"/>
        <v>3710</v>
      </c>
      <c r="V41" s="323">
        <f t="shared" si="6"/>
        <v>55.865080560156599</v>
      </c>
      <c r="W41" s="317">
        <f t="shared" si="78"/>
        <v>972</v>
      </c>
      <c r="X41" s="127">
        <f t="shared" si="79"/>
        <v>78.387096774193537</v>
      </c>
      <c r="Y41" s="317">
        <f t="shared" si="80"/>
        <v>268</v>
      </c>
      <c r="Z41" s="323">
        <f t="shared" si="81"/>
        <v>21.612903225806452</v>
      </c>
      <c r="AA41" s="317">
        <f t="shared" si="82"/>
        <v>634</v>
      </c>
      <c r="AB41" s="127">
        <f t="shared" si="7"/>
        <v>51.129032258064512</v>
      </c>
      <c r="AC41" s="105">
        <f t="shared" si="83"/>
        <v>605</v>
      </c>
      <c r="AD41" s="120">
        <f t="shared" si="8"/>
        <v>48.79032258064516</v>
      </c>
      <c r="AE41" s="105">
        <f t="shared" si="84"/>
        <v>1</v>
      </c>
      <c r="AF41" s="323">
        <f t="shared" si="9"/>
        <v>8.0645161290322578E-2</v>
      </c>
      <c r="AG41" s="325">
        <f t="shared" si="85"/>
        <v>6641</v>
      </c>
      <c r="AH41" s="325">
        <f t="shared" si="26"/>
        <v>1240</v>
      </c>
      <c r="AK41" s="104">
        <v>150</v>
      </c>
      <c r="AL41" s="9">
        <v>99</v>
      </c>
      <c r="AM41" s="9">
        <v>831</v>
      </c>
      <c r="AN41" s="9">
        <v>651</v>
      </c>
      <c r="AO41" s="9">
        <v>2</v>
      </c>
      <c r="AP41" s="104">
        <v>150</v>
      </c>
      <c r="AQ41" s="454">
        <v>751</v>
      </c>
      <c r="AR41" s="454">
        <v>832</v>
      </c>
      <c r="AS41" s="104">
        <v>150</v>
      </c>
      <c r="AT41" s="452">
        <v>1157</v>
      </c>
      <c r="AU41" s="452">
        <v>426</v>
      </c>
      <c r="AV41" s="104">
        <v>150</v>
      </c>
      <c r="AW41" s="503">
        <v>1008</v>
      </c>
      <c r="AX41" s="503">
        <v>174</v>
      </c>
      <c r="AY41" s="104">
        <v>150</v>
      </c>
      <c r="AZ41" s="455">
        <v>625</v>
      </c>
      <c r="BA41" s="455">
        <v>557</v>
      </c>
      <c r="BB41" s="104">
        <v>150</v>
      </c>
      <c r="BC41" s="9">
        <v>626</v>
      </c>
      <c r="BD41" s="9">
        <v>556</v>
      </c>
      <c r="BE41" s="9"/>
    </row>
    <row r="42" spans="1:57" s="93" customFormat="1" ht="15">
      <c r="A42" s="50">
        <v>736</v>
      </c>
      <c r="B42" s="310" t="s">
        <v>441</v>
      </c>
      <c r="C42" s="311">
        <f t="shared" si="68"/>
        <v>1866</v>
      </c>
      <c r="D42" s="127">
        <f t="shared" si="88"/>
        <v>7.9141572652472636</v>
      </c>
      <c r="E42" s="98">
        <f t="shared" si="69"/>
        <v>18981</v>
      </c>
      <c r="F42" s="127">
        <f t="shared" si="89"/>
        <v>80.50301128170328</v>
      </c>
      <c r="G42" s="98">
        <f t="shared" si="70"/>
        <v>2568</v>
      </c>
      <c r="H42" s="127">
        <f t="shared" si="86"/>
        <v>10.891509033845109</v>
      </c>
      <c r="I42" s="98">
        <f t="shared" si="71"/>
        <v>163</v>
      </c>
      <c r="J42" s="312">
        <f t="shared" si="87"/>
        <v>0.69132241920434301</v>
      </c>
      <c r="K42" s="317">
        <f t="shared" si="72"/>
        <v>10902</v>
      </c>
      <c r="L42" s="120">
        <f t="shared" si="27"/>
        <v>46.238018491814401</v>
      </c>
      <c r="M42" s="105">
        <f t="shared" si="73"/>
        <v>12676</v>
      </c>
      <c r="N42" s="318">
        <f t="shared" si="16"/>
        <v>53.761981508185599</v>
      </c>
      <c r="O42" s="317">
        <f t="shared" si="74"/>
        <v>8047</v>
      </c>
      <c r="P42" s="120">
        <f t="shared" si="4"/>
        <v>56.319988801791709</v>
      </c>
      <c r="Q42" s="105">
        <f t="shared" si="75"/>
        <v>6241</v>
      </c>
      <c r="R42" s="323">
        <f t="shared" si="5"/>
        <v>43.680011198208284</v>
      </c>
      <c r="S42" s="317">
        <f t="shared" si="76"/>
        <v>19543</v>
      </c>
      <c r="T42" s="127">
        <f t="shared" si="20"/>
        <v>82.886589193315814</v>
      </c>
      <c r="U42" s="105">
        <f t="shared" si="77"/>
        <v>4035</v>
      </c>
      <c r="V42" s="323">
        <f t="shared" si="6"/>
        <v>17.113410806684197</v>
      </c>
      <c r="W42" s="317">
        <f t="shared" si="78"/>
        <v>12593</v>
      </c>
      <c r="X42" s="127">
        <f t="shared" si="79"/>
        <v>88.136898096304591</v>
      </c>
      <c r="Y42" s="317">
        <f t="shared" si="80"/>
        <v>1695</v>
      </c>
      <c r="Z42" s="323">
        <f t="shared" si="81"/>
        <v>11.863101903695409</v>
      </c>
      <c r="AA42" s="317">
        <f t="shared" si="82"/>
        <v>7412</v>
      </c>
      <c r="AB42" s="127">
        <f t="shared" si="7"/>
        <v>51.875699888017913</v>
      </c>
      <c r="AC42" s="105">
        <f t="shared" si="83"/>
        <v>6872</v>
      </c>
      <c r="AD42" s="120">
        <f t="shared" si="8"/>
        <v>48.096304591265401</v>
      </c>
      <c r="AE42" s="105">
        <f t="shared" si="84"/>
        <v>4</v>
      </c>
      <c r="AF42" s="323">
        <f t="shared" si="9"/>
        <v>2.7995520716685332E-2</v>
      </c>
      <c r="AG42" s="325">
        <f t="shared" si="85"/>
        <v>23578</v>
      </c>
      <c r="AH42" s="325">
        <f t="shared" si="26"/>
        <v>14288</v>
      </c>
      <c r="AK42" s="104">
        <v>154</v>
      </c>
      <c r="AL42" s="9">
        <v>4059</v>
      </c>
      <c r="AM42" s="9">
        <v>64778</v>
      </c>
      <c r="AN42" s="9">
        <v>3237</v>
      </c>
      <c r="AO42" s="9">
        <v>167</v>
      </c>
      <c r="AP42" s="104">
        <v>154</v>
      </c>
      <c r="AQ42" s="454">
        <v>34208</v>
      </c>
      <c r="AR42" s="454">
        <v>38033</v>
      </c>
      <c r="AS42" s="104">
        <v>154</v>
      </c>
      <c r="AT42" s="452">
        <v>61724</v>
      </c>
      <c r="AU42" s="452">
        <v>10517</v>
      </c>
      <c r="AV42" s="104">
        <v>154</v>
      </c>
      <c r="AW42" s="503">
        <v>24830</v>
      </c>
      <c r="AX42" s="503">
        <v>2110</v>
      </c>
      <c r="AY42" s="104">
        <v>154</v>
      </c>
      <c r="AZ42" s="455">
        <v>14098</v>
      </c>
      <c r="BA42" s="455">
        <v>12842</v>
      </c>
      <c r="BB42" s="104">
        <v>154</v>
      </c>
      <c r="BC42" s="9">
        <v>13398</v>
      </c>
      <c r="BD42" s="9">
        <v>13523</v>
      </c>
      <c r="BE42" s="9">
        <v>19</v>
      </c>
    </row>
    <row r="43" spans="1:57" s="93" customFormat="1" ht="15">
      <c r="A43" s="50">
        <v>858</v>
      </c>
      <c r="B43" s="310" t="s">
        <v>439</v>
      </c>
      <c r="C43" s="311">
        <f t="shared" si="68"/>
        <v>964</v>
      </c>
      <c r="D43" s="127">
        <f t="shared" si="88"/>
        <v>9.2906707787201235</v>
      </c>
      <c r="E43" s="98">
        <f t="shared" si="69"/>
        <v>7512</v>
      </c>
      <c r="F43" s="127">
        <f t="shared" si="89"/>
        <v>72.397841171935241</v>
      </c>
      <c r="G43" s="98">
        <f t="shared" si="70"/>
        <v>1871</v>
      </c>
      <c r="H43" s="127">
        <f t="shared" si="86"/>
        <v>18.031996915959908</v>
      </c>
      <c r="I43" s="98">
        <f t="shared" si="71"/>
        <v>29</v>
      </c>
      <c r="J43" s="312">
        <f t="shared" si="87"/>
        <v>0.27949113338473403</v>
      </c>
      <c r="K43" s="317">
        <f t="shared" si="72"/>
        <v>5126</v>
      </c>
      <c r="L43" s="120">
        <f t="shared" si="27"/>
        <v>49.402467232074017</v>
      </c>
      <c r="M43" s="105">
        <f t="shared" si="73"/>
        <v>5250</v>
      </c>
      <c r="N43" s="318">
        <f t="shared" si="16"/>
        <v>50.597532767925976</v>
      </c>
      <c r="O43" s="317">
        <f t="shared" si="74"/>
        <v>1153</v>
      </c>
      <c r="P43" s="120">
        <f t="shared" si="4"/>
        <v>58.350202429149803</v>
      </c>
      <c r="Q43" s="105">
        <f t="shared" si="75"/>
        <v>823</v>
      </c>
      <c r="R43" s="323">
        <f t="shared" si="5"/>
        <v>41.649797570850197</v>
      </c>
      <c r="S43" s="317">
        <f t="shared" si="76"/>
        <v>5949</v>
      </c>
      <c r="T43" s="127">
        <f t="shared" si="20"/>
        <v>57.334232845026989</v>
      </c>
      <c r="U43" s="105">
        <f t="shared" si="77"/>
        <v>4427</v>
      </c>
      <c r="V43" s="323">
        <f t="shared" si="6"/>
        <v>42.665767154973018</v>
      </c>
      <c r="W43" s="317">
        <f t="shared" si="78"/>
        <v>1610</v>
      </c>
      <c r="X43" s="127">
        <f t="shared" si="79"/>
        <v>81.477732793522264</v>
      </c>
      <c r="Y43" s="317">
        <f t="shared" si="80"/>
        <v>366</v>
      </c>
      <c r="Z43" s="323">
        <f t="shared" si="81"/>
        <v>18.522267206477732</v>
      </c>
      <c r="AA43" s="317">
        <f t="shared" si="82"/>
        <v>1100</v>
      </c>
      <c r="AB43" s="127">
        <f t="shared" si="7"/>
        <v>55.668016194331983</v>
      </c>
      <c r="AC43" s="105">
        <f t="shared" si="83"/>
        <v>876</v>
      </c>
      <c r="AD43" s="120">
        <f t="shared" si="8"/>
        <v>44.331983805668017</v>
      </c>
      <c r="AE43" s="105">
        <f t="shared" si="84"/>
        <v>0</v>
      </c>
      <c r="AF43" s="323">
        <f t="shared" si="9"/>
        <v>0</v>
      </c>
      <c r="AG43" s="325">
        <f t="shared" si="85"/>
        <v>10376</v>
      </c>
      <c r="AH43" s="325">
        <f t="shared" si="26"/>
        <v>1976</v>
      </c>
      <c r="AK43" s="104">
        <v>172</v>
      </c>
      <c r="AL43" s="9">
        <v>7575</v>
      </c>
      <c r="AM43" s="9">
        <v>23202</v>
      </c>
      <c r="AN43" s="9">
        <v>4170</v>
      </c>
      <c r="AO43" s="9">
        <v>395</v>
      </c>
      <c r="AP43" s="104">
        <v>172</v>
      </c>
      <c r="AQ43" s="454">
        <v>16225</v>
      </c>
      <c r="AR43" s="454">
        <v>19117</v>
      </c>
      <c r="AS43" s="104">
        <v>172</v>
      </c>
      <c r="AT43" s="452">
        <v>26579</v>
      </c>
      <c r="AU43" s="452">
        <v>8763</v>
      </c>
      <c r="AV43" s="104">
        <v>172</v>
      </c>
      <c r="AW43" s="503">
        <v>27019</v>
      </c>
      <c r="AX43" s="503">
        <v>1913</v>
      </c>
      <c r="AY43" s="104">
        <v>172</v>
      </c>
      <c r="AZ43" s="455">
        <v>15246</v>
      </c>
      <c r="BA43" s="455">
        <v>13686</v>
      </c>
      <c r="BB43" s="104">
        <v>172</v>
      </c>
      <c r="BC43" s="9">
        <v>11865</v>
      </c>
      <c r="BD43" s="9">
        <v>17046</v>
      </c>
      <c r="BE43" s="9">
        <v>21</v>
      </c>
    </row>
    <row r="44" spans="1:57" s="93" customFormat="1" ht="15">
      <c r="A44" s="50">
        <v>885</v>
      </c>
      <c r="B44" s="310" t="s">
        <v>437</v>
      </c>
      <c r="C44" s="311">
        <f t="shared" si="68"/>
        <v>403</v>
      </c>
      <c r="D44" s="127">
        <f t="shared" si="88"/>
        <v>7.4450397191945319</v>
      </c>
      <c r="E44" s="98">
        <f t="shared" si="69"/>
        <v>4191</v>
      </c>
      <c r="F44" s="127">
        <f t="shared" si="89"/>
        <v>77.424718270829487</v>
      </c>
      <c r="G44" s="98">
        <f t="shared" si="70"/>
        <v>818</v>
      </c>
      <c r="H44" s="127">
        <f t="shared" si="86"/>
        <v>15.111767966007758</v>
      </c>
      <c r="I44" s="98">
        <f t="shared" si="71"/>
        <v>1</v>
      </c>
      <c r="J44" s="312">
        <f t="shared" si="87"/>
        <v>1.8474043968224645E-2</v>
      </c>
      <c r="K44" s="317">
        <f t="shared" si="72"/>
        <v>2847</v>
      </c>
      <c r="L44" s="120">
        <f t="shared" si="27"/>
        <v>52.595603177535565</v>
      </c>
      <c r="M44" s="105">
        <f t="shared" si="73"/>
        <v>2566</v>
      </c>
      <c r="N44" s="318">
        <f t="shared" si="16"/>
        <v>47.404396822464442</v>
      </c>
      <c r="O44" s="317">
        <f t="shared" si="74"/>
        <v>436</v>
      </c>
      <c r="P44" s="120">
        <f t="shared" si="4"/>
        <v>54.228855721393032</v>
      </c>
      <c r="Q44" s="105">
        <f t="shared" si="75"/>
        <v>368</v>
      </c>
      <c r="R44" s="323">
        <f t="shared" si="5"/>
        <v>45.771144278606968</v>
      </c>
      <c r="S44" s="317">
        <f t="shared" si="76"/>
        <v>2492</v>
      </c>
      <c r="T44" s="127">
        <f t="shared" si="20"/>
        <v>46.037317568815816</v>
      </c>
      <c r="U44" s="105">
        <f t="shared" si="77"/>
        <v>2921</v>
      </c>
      <c r="V44" s="323">
        <f t="shared" si="6"/>
        <v>53.962682431184184</v>
      </c>
      <c r="W44" s="317">
        <f t="shared" si="78"/>
        <v>672</v>
      </c>
      <c r="X44" s="127">
        <f t="shared" si="79"/>
        <v>83.582089552238799</v>
      </c>
      <c r="Y44" s="317">
        <f t="shared" si="80"/>
        <v>132</v>
      </c>
      <c r="Z44" s="323">
        <f t="shared" si="81"/>
        <v>16.417910447761194</v>
      </c>
      <c r="AA44" s="317">
        <f t="shared" si="82"/>
        <v>439</v>
      </c>
      <c r="AB44" s="127">
        <f t="shared" si="7"/>
        <v>54.601990049751251</v>
      </c>
      <c r="AC44" s="105">
        <f t="shared" si="83"/>
        <v>364</v>
      </c>
      <c r="AD44" s="120">
        <f t="shared" si="8"/>
        <v>45.273631840796021</v>
      </c>
      <c r="AE44" s="105">
        <f t="shared" si="84"/>
        <v>1</v>
      </c>
      <c r="AF44" s="323">
        <f t="shared" si="9"/>
        <v>0.12437810945273632</v>
      </c>
      <c r="AG44" s="325">
        <f t="shared" si="85"/>
        <v>5413</v>
      </c>
      <c r="AH44" s="325">
        <f t="shared" si="26"/>
        <v>804</v>
      </c>
      <c r="AK44" s="104">
        <v>190</v>
      </c>
      <c r="AL44" s="9">
        <v>529</v>
      </c>
      <c r="AM44" s="9">
        <v>4527</v>
      </c>
      <c r="AN44" s="9">
        <v>1687</v>
      </c>
      <c r="AO44" s="9">
        <v>1</v>
      </c>
      <c r="AP44" s="104">
        <v>190</v>
      </c>
      <c r="AQ44" s="454">
        <v>3168</v>
      </c>
      <c r="AR44" s="454">
        <v>3576</v>
      </c>
      <c r="AS44" s="104">
        <v>190</v>
      </c>
      <c r="AT44" s="452">
        <v>5150</v>
      </c>
      <c r="AU44" s="452">
        <v>1594</v>
      </c>
      <c r="AV44" s="104">
        <v>190</v>
      </c>
      <c r="AW44" s="503">
        <v>2381</v>
      </c>
      <c r="AX44" s="503">
        <v>296</v>
      </c>
      <c r="AY44" s="104">
        <v>190</v>
      </c>
      <c r="AZ44" s="455">
        <v>1398</v>
      </c>
      <c r="BA44" s="455">
        <v>1279</v>
      </c>
      <c r="BB44" s="104">
        <v>190</v>
      </c>
      <c r="BC44" s="9">
        <v>1440</v>
      </c>
      <c r="BD44" s="9">
        <v>1235</v>
      </c>
      <c r="BE44" s="9">
        <v>2</v>
      </c>
    </row>
    <row r="45" spans="1:57" s="93" customFormat="1" ht="15">
      <c r="A45" s="50">
        <v>890</v>
      </c>
      <c r="B45" s="333" t="s">
        <v>435</v>
      </c>
      <c r="C45" s="334">
        <f t="shared" si="68"/>
        <v>1393</v>
      </c>
      <c r="D45" s="335">
        <f t="shared" si="88"/>
        <v>9.519579033690972</v>
      </c>
      <c r="E45" s="336">
        <f t="shared" si="69"/>
        <v>9243</v>
      </c>
      <c r="F45" s="335">
        <f t="shared" si="89"/>
        <v>63.165447960090205</v>
      </c>
      <c r="G45" s="336">
        <f t="shared" si="70"/>
        <v>3941</v>
      </c>
      <c r="H45" s="335">
        <f t="shared" si="86"/>
        <v>26.932276361648327</v>
      </c>
      <c r="I45" s="336">
        <f t="shared" si="71"/>
        <v>56</v>
      </c>
      <c r="J45" s="337">
        <f t="shared" si="87"/>
        <v>0.38269664457049135</v>
      </c>
      <c r="K45" s="338">
        <f t="shared" si="72"/>
        <v>7512</v>
      </c>
      <c r="L45" s="339">
        <f t="shared" si="27"/>
        <v>51.336021321670202</v>
      </c>
      <c r="M45" s="340">
        <f t="shared" si="73"/>
        <v>7121</v>
      </c>
      <c r="N45" s="341">
        <f t="shared" si="16"/>
        <v>48.663978678329798</v>
      </c>
      <c r="O45" s="338">
        <f t="shared" si="74"/>
        <v>1498</v>
      </c>
      <c r="P45" s="339">
        <f t="shared" si="4"/>
        <v>52.727912706793376</v>
      </c>
      <c r="Q45" s="340">
        <f t="shared" si="75"/>
        <v>1343</v>
      </c>
      <c r="R45" s="342">
        <f t="shared" si="5"/>
        <v>47.272087293206617</v>
      </c>
      <c r="S45" s="338">
        <f t="shared" si="76"/>
        <v>5839</v>
      </c>
      <c r="T45" s="335">
        <f t="shared" si="20"/>
        <v>39.902959065126772</v>
      </c>
      <c r="U45" s="340">
        <f t="shared" si="77"/>
        <v>8794</v>
      </c>
      <c r="V45" s="342">
        <f t="shared" si="6"/>
        <v>60.097040934873235</v>
      </c>
      <c r="W45" s="317">
        <f t="shared" si="78"/>
        <v>2166</v>
      </c>
      <c r="X45" s="127">
        <f t="shared" si="79"/>
        <v>76.24076029567054</v>
      </c>
      <c r="Y45" s="317">
        <f t="shared" si="80"/>
        <v>675</v>
      </c>
      <c r="Z45" s="323">
        <f t="shared" si="81"/>
        <v>23.75923970432946</v>
      </c>
      <c r="AA45" s="338">
        <f t="shared" si="82"/>
        <v>1578</v>
      </c>
      <c r="AB45" s="335">
        <f t="shared" si="7"/>
        <v>55.543822597676872</v>
      </c>
      <c r="AC45" s="340">
        <f t="shared" si="83"/>
        <v>1261</v>
      </c>
      <c r="AD45" s="339">
        <f t="shared" si="8"/>
        <v>44.385779655051039</v>
      </c>
      <c r="AE45" s="340">
        <f t="shared" si="84"/>
        <v>2</v>
      </c>
      <c r="AF45" s="342">
        <f t="shared" si="9"/>
        <v>7.0397747272087294E-2</v>
      </c>
      <c r="AG45" s="343">
        <f t="shared" si="85"/>
        <v>14633</v>
      </c>
      <c r="AH45" s="343">
        <f t="shared" si="26"/>
        <v>2841</v>
      </c>
      <c r="AK45" s="104">
        <v>197</v>
      </c>
      <c r="AL45" s="9">
        <v>4830</v>
      </c>
      <c r="AM45" s="9">
        <v>5482</v>
      </c>
      <c r="AN45" s="9">
        <v>650</v>
      </c>
      <c r="AO45" s="9">
        <v>17</v>
      </c>
      <c r="AP45" s="104">
        <v>197</v>
      </c>
      <c r="AQ45" s="454">
        <v>5516</v>
      </c>
      <c r="AR45" s="454">
        <v>5463</v>
      </c>
      <c r="AS45" s="104">
        <v>197</v>
      </c>
      <c r="AT45" s="452">
        <v>3542</v>
      </c>
      <c r="AU45" s="452">
        <v>7437</v>
      </c>
      <c r="AV45" s="104">
        <v>197</v>
      </c>
      <c r="AW45" s="503">
        <v>1862</v>
      </c>
      <c r="AX45" s="503">
        <v>621</v>
      </c>
      <c r="AY45" s="104">
        <v>197</v>
      </c>
      <c r="AZ45" s="455">
        <v>1291</v>
      </c>
      <c r="BA45" s="455">
        <v>1192</v>
      </c>
      <c r="BB45" s="104">
        <v>197</v>
      </c>
      <c r="BC45" s="9">
        <v>1278</v>
      </c>
      <c r="BD45" s="9">
        <v>1198</v>
      </c>
      <c r="BE45" s="9">
        <v>7</v>
      </c>
    </row>
    <row r="46" spans="1:57" s="93" customFormat="1" ht="17.25" customHeight="1">
      <c r="A46" s="332"/>
      <c r="B46" s="370" t="s">
        <v>134</v>
      </c>
      <c r="C46" s="372">
        <f>SUM(C47:C65)</f>
        <v>26930</v>
      </c>
      <c r="D46" s="356">
        <f t="shared" si="88"/>
        <v>18.360445614082931</v>
      </c>
      <c r="E46" s="355">
        <f>SUM(E47:E65)</f>
        <v>94450</v>
      </c>
      <c r="F46" s="356">
        <f t="shared" si="89"/>
        <v>64.394507547349917</v>
      </c>
      <c r="G46" s="355">
        <f>SUM(G47:G65)</f>
        <v>23267</v>
      </c>
      <c r="H46" s="356">
        <f t="shared" si="86"/>
        <v>15.863070482839495</v>
      </c>
      <c r="I46" s="355">
        <f>SUM(I47:I65)</f>
        <v>2027</v>
      </c>
      <c r="J46" s="373">
        <f t="shared" si="87"/>
        <v>1.3819763557276681</v>
      </c>
      <c r="K46" s="372">
        <f>SUM(K47:K65)</f>
        <v>74413</v>
      </c>
      <c r="L46" s="357">
        <f t="shared" si="27"/>
        <v>50.733599683652187</v>
      </c>
      <c r="M46" s="355">
        <f>SUM(M47:M65)</f>
        <v>72261</v>
      </c>
      <c r="N46" s="376">
        <f t="shared" si="16"/>
        <v>49.26640031634782</v>
      </c>
      <c r="O46" s="372">
        <f>SUM(O47:O65)</f>
        <v>17786</v>
      </c>
      <c r="P46" s="357">
        <f t="shared" si="4"/>
        <v>52.129312113485163</v>
      </c>
      <c r="Q46" s="355">
        <f>SUM(Q47:Q65)</f>
        <v>16333</v>
      </c>
      <c r="R46" s="378">
        <f t="shared" si="5"/>
        <v>47.870687886514844</v>
      </c>
      <c r="S46" s="372">
        <f>SUM(S47:S65)</f>
        <v>49451</v>
      </c>
      <c r="T46" s="356">
        <f t="shared" si="20"/>
        <v>33.714905163832718</v>
      </c>
      <c r="U46" s="355">
        <f>SUM(U47:U65)</f>
        <v>97223</v>
      </c>
      <c r="V46" s="378">
        <f t="shared" si="6"/>
        <v>66.285094836167275</v>
      </c>
      <c r="W46" s="372">
        <f>SUM(W47:W65)</f>
        <v>27098</v>
      </c>
      <c r="X46" s="356">
        <f>(W46/AH46)*100</f>
        <v>79.422022919780773</v>
      </c>
      <c r="Y46" s="355">
        <f>SUM(Y47:Y65)</f>
        <v>7021</v>
      </c>
      <c r="Z46" s="378">
        <f>(Y46/AH46)*100</f>
        <v>20.577977080219231</v>
      </c>
      <c r="AA46" s="372">
        <f>SUM(AA47:AA65)</f>
        <v>18398</v>
      </c>
      <c r="AB46" s="356">
        <f t="shared" si="7"/>
        <v>53.923034086579321</v>
      </c>
      <c r="AC46" s="355">
        <f>SUM(AC47:AC65)</f>
        <v>15684</v>
      </c>
      <c r="AD46" s="357">
        <f t="shared" si="8"/>
        <v>45.96852193792315</v>
      </c>
      <c r="AE46" s="355">
        <f>SUM(AE47:AE65)</f>
        <v>37</v>
      </c>
      <c r="AF46" s="378">
        <f t="shared" si="9"/>
        <v>0.10844397549752338</v>
      </c>
      <c r="AG46" s="381">
        <f>SUM(AG47:AG65)</f>
        <v>146674</v>
      </c>
      <c r="AH46" s="381">
        <f t="shared" si="26"/>
        <v>34119</v>
      </c>
      <c r="AK46" s="104">
        <v>206</v>
      </c>
      <c r="AL46" s="9">
        <v>641</v>
      </c>
      <c r="AM46" s="9">
        <v>1578</v>
      </c>
      <c r="AN46" s="9">
        <v>679</v>
      </c>
      <c r="AO46" s="9">
        <v>37</v>
      </c>
      <c r="AP46" s="104">
        <v>206</v>
      </c>
      <c r="AQ46" s="454">
        <v>1484</v>
      </c>
      <c r="AR46" s="454">
        <v>1451</v>
      </c>
      <c r="AS46" s="104">
        <v>206</v>
      </c>
      <c r="AT46" s="452">
        <v>770</v>
      </c>
      <c r="AU46" s="452">
        <v>2165</v>
      </c>
      <c r="AV46" s="104">
        <v>206</v>
      </c>
      <c r="AW46" s="503">
        <v>555</v>
      </c>
      <c r="AX46" s="503">
        <v>109</v>
      </c>
      <c r="AY46" s="104">
        <v>206</v>
      </c>
      <c r="AZ46" s="455">
        <v>359</v>
      </c>
      <c r="BA46" s="455">
        <v>305</v>
      </c>
      <c r="BB46" s="104">
        <v>206</v>
      </c>
      <c r="BC46" s="9">
        <v>348</v>
      </c>
      <c r="BD46" s="9">
        <v>316</v>
      </c>
      <c r="BE46" s="9"/>
    </row>
    <row r="47" spans="1:57" s="93" customFormat="1" ht="15">
      <c r="A47" s="50">
        <v>4</v>
      </c>
      <c r="B47" s="344" t="s">
        <v>414</v>
      </c>
      <c r="C47" s="345">
        <f t="shared" ref="C47:C65" si="90">VLOOKUP(A47,$AK$8:$AL$132,2,0)</f>
        <v>316</v>
      </c>
      <c r="D47" s="346">
        <f t="shared" si="88"/>
        <v>22.652329749103941</v>
      </c>
      <c r="E47" s="347">
        <f t="shared" ref="E47:E65" si="91">VLOOKUP(A47,$AK$8:$AM$132,3,0)</f>
        <v>728</v>
      </c>
      <c r="F47" s="346">
        <f t="shared" si="89"/>
        <v>52.186379928315404</v>
      </c>
      <c r="G47" s="347">
        <f t="shared" ref="G47:G65" si="92">VLOOKUP(A47,$AK$8:$AN$132,4,0)</f>
        <v>346</v>
      </c>
      <c r="H47" s="346">
        <f t="shared" si="86"/>
        <v>24.802867383512545</v>
      </c>
      <c r="I47" s="347">
        <f t="shared" ref="I47:I65" si="93">VLOOKUP(A47,$AK$8:$AO$132,5,0)</f>
        <v>5</v>
      </c>
      <c r="J47" s="348">
        <f t="shared" si="87"/>
        <v>0.35842293906810035</v>
      </c>
      <c r="K47" s="349">
        <f t="shared" ref="K47:K65" si="94">VLOOKUP(A47,$AP$8:$AR$132,2,0)</f>
        <v>737</v>
      </c>
      <c r="L47" s="350">
        <f t="shared" si="27"/>
        <v>52.831541218637987</v>
      </c>
      <c r="M47" s="351">
        <f t="shared" ref="M47:M65" si="95">VLOOKUP(A47,$AP$8:$AR$132,3,0)</f>
        <v>658</v>
      </c>
      <c r="N47" s="352">
        <f t="shared" si="16"/>
        <v>47.168458781362006</v>
      </c>
      <c r="O47" s="349">
        <f t="shared" ref="O47:O65" si="96">VLOOKUP(A47,$AY$8:$BA$132,2,0)</f>
        <v>149</v>
      </c>
      <c r="P47" s="350">
        <f t="shared" si="4"/>
        <v>41.620111731843572</v>
      </c>
      <c r="Q47" s="351">
        <f t="shared" ref="Q47:Q65" si="97">VLOOKUP(A47,$AY$8:$BA$132,3,0)</f>
        <v>209</v>
      </c>
      <c r="R47" s="353">
        <f t="shared" si="5"/>
        <v>58.379888268156421</v>
      </c>
      <c r="S47" s="349">
        <f t="shared" ref="S47:S65" si="98">VLOOKUP(A47,$AS$8:$AU$132,2,0)</f>
        <v>393</v>
      </c>
      <c r="T47" s="346">
        <f t="shared" si="20"/>
        <v>28.172043010752688</v>
      </c>
      <c r="U47" s="351">
        <f t="shared" ref="U47:U65" si="99">VLOOKUP(A47,$AS$8:$AU$132,3,0)</f>
        <v>1002</v>
      </c>
      <c r="V47" s="353">
        <f t="shared" si="6"/>
        <v>71.827956989247312</v>
      </c>
      <c r="W47" s="317">
        <f t="shared" ref="W47:W65" si="100">VLOOKUP(A47,$AV$8:$AX$132,2,0)</f>
        <v>323</v>
      </c>
      <c r="X47" s="127">
        <f t="shared" ref="X47:X65" si="101">(W47/AH47)*100</f>
        <v>90.22346368715084</v>
      </c>
      <c r="Y47" s="317">
        <f t="shared" ref="Y47:Y65" si="102">VLOOKUP(A47,$AV$8:$AX$132,3,0)</f>
        <v>35</v>
      </c>
      <c r="Z47" s="323">
        <f t="shared" ref="Z47:Z65" si="103">(Y47/AH47)*100</f>
        <v>9.7765363128491618</v>
      </c>
      <c r="AA47" s="349">
        <f t="shared" ref="AA47:AA65" si="104">VLOOKUP(A47,$BB$8:$BE$132,2,0)</f>
        <v>174</v>
      </c>
      <c r="AB47" s="346">
        <f t="shared" si="7"/>
        <v>48.603351955307261</v>
      </c>
      <c r="AC47" s="351">
        <f t="shared" ref="AC47:AC65" si="105">VLOOKUP(A47,$BB$8:$BE$132,3,0)</f>
        <v>184</v>
      </c>
      <c r="AD47" s="350">
        <f t="shared" si="8"/>
        <v>51.396648044692739</v>
      </c>
      <c r="AE47" s="351">
        <f t="shared" ref="AE47:AE65" si="106">VLOOKUP(A47,$BB$8:$BE$132,4,0)</f>
        <v>0</v>
      </c>
      <c r="AF47" s="353">
        <f t="shared" si="9"/>
        <v>0</v>
      </c>
      <c r="AG47" s="354">
        <f t="shared" ref="AG47:AG65" si="107">(S47+U47)</f>
        <v>1395</v>
      </c>
      <c r="AH47" s="354">
        <f t="shared" si="26"/>
        <v>358</v>
      </c>
      <c r="AK47" s="104">
        <v>209</v>
      </c>
      <c r="AL47" s="9">
        <v>1462</v>
      </c>
      <c r="AM47" s="9">
        <v>7165</v>
      </c>
      <c r="AN47" s="9">
        <v>5214</v>
      </c>
      <c r="AO47" s="9">
        <v>25</v>
      </c>
      <c r="AP47" s="104">
        <v>209</v>
      </c>
      <c r="AQ47" s="454">
        <v>7078</v>
      </c>
      <c r="AR47" s="454">
        <v>6788</v>
      </c>
      <c r="AS47" s="104">
        <v>209</v>
      </c>
      <c r="AT47" s="452">
        <v>5438</v>
      </c>
      <c r="AU47" s="452">
        <v>8428</v>
      </c>
      <c r="AV47" s="104">
        <v>209</v>
      </c>
      <c r="AW47" s="503">
        <v>2739</v>
      </c>
      <c r="AX47" s="503">
        <v>546</v>
      </c>
      <c r="AY47" s="104">
        <v>209</v>
      </c>
      <c r="AZ47" s="455">
        <v>1654</v>
      </c>
      <c r="BA47" s="455">
        <v>1631</v>
      </c>
      <c r="BB47" s="104">
        <v>209</v>
      </c>
      <c r="BC47" s="9">
        <v>1572</v>
      </c>
      <c r="BD47" s="9">
        <v>1705</v>
      </c>
      <c r="BE47" s="9">
        <v>8</v>
      </c>
    </row>
    <row r="48" spans="1:57" s="93" customFormat="1" ht="15">
      <c r="A48" s="50">
        <v>42</v>
      </c>
      <c r="B48" s="310" t="s">
        <v>413</v>
      </c>
      <c r="C48" s="311">
        <f t="shared" si="90"/>
        <v>686</v>
      </c>
      <c r="D48" s="127">
        <f t="shared" si="88"/>
        <v>4.0448113207547172</v>
      </c>
      <c r="E48" s="98">
        <f t="shared" si="91"/>
        <v>13084</v>
      </c>
      <c r="F48" s="127">
        <f t="shared" si="89"/>
        <v>77.146226415094347</v>
      </c>
      <c r="G48" s="98">
        <f t="shared" si="92"/>
        <v>3148</v>
      </c>
      <c r="H48" s="127">
        <f t="shared" si="86"/>
        <v>18.561320754716981</v>
      </c>
      <c r="I48" s="98">
        <f t="shared" si="93"/>
        <v>42</v>
      </c>
      <c r="J48" s="312">
        <f t="shared" si="87"/>
        <v>0.24764150943396226</v>
      </c>
      <c r="K48" s="317">
        <f t="shared" si="94"/>
        <v>8468</v>
      </c>
      <c r="L48" s="120">
        <f t="shared" si="27"/>
        <v>49.929245283018872</v>
      </c>
      <c r="M48" s="105">
        <f t="shared" si="95"/>
        <v>8492</v>
      </c>
      <c r="N48" s="318">
        <f t="shared" si="16"/>
        <v>50.070754716981135</v>
      </c>
      <c r="O48" s="317">
        <f t="shared" si="96"/>
        <v>4733</v>
      </c>
      <c r="P48" s="120">
        <f t="shared" si="4"/>
        <v>51.95389681668496</v>
      </c>
      <c r="Q48" s="105">
        <f t="shared" si="97"/>
        <v>4377</v>
      </c>
      <c r="R48" s="323">
        <f t="shared" si="5"/>
        <v>48.04610318331504</v>
      </c>
      <c r="S48" s="317">
        <f t="shared" si="98"/>
        <v>9213</v>
      </c>
      <c r="T48" s="127">
        <f t="shared" si="20"/>
        <v>54.321933962264147</v>
      </c>
      <c r="U48" s="105">
        <f t="shared" si="99"/>
        <v>7747</v>
      </c>
      <c r="V48" s="323">
        <f t="shared" si="6"/>
        <v>45.678066037735846</v>
      </c>
      <c r="W48" s="317">
        <f t="shared" si="100"/>
        <v>7888</v>
      </c>
      <c r="X48" s="127">
        <f t="shared" si="101"/>
        <v>86.586169045005491</v>
      </c>
      <c r="Y48" s="317">
        <f t="shared" si="102"/>
        <v>1222</v>
      </c>
      <c r="Z48" s="323">
        <f t="shared" si="103"/>
        <v>13.413830954994513</v>
      </c>
      <c r="AA48" s="317">
        <f t="shared" si="104"/>
        <v>4991</v>
      </c>
      <c r="AB48" s="127">
        <f t="shared" si="7"/>
        <v>54.785949506037326</v>
      </c>
      <c r="AC48" s="105">
        <f t="shared" si="105"/>
        <v>4102</v>
      </c>
      <c r="AD48" s="120">
        <f t="shared" si="8"/>
        <v>45.027442371020854</v>
      </c>
      <c r="AE48" s="105">
        <f t="shared" si="106"/>
        <v>17</v>
      </c>
      <c r="AF48" s="323">
        <f t="shared" si="9"/>
        <v>0.18660812294182216</v>
      </c>
      <c r="AG48" s="325">
        <f t="shared" si="107"/>
        <v>16960</v>
      </c>
      <c r="AH48" s="325">
        <f t="shared" si="26"/>
        <v>9110</v>
      </c>
      <c r="AK48" s="104">
        <v>212</v>
      </c>
      <c r="AL48" s="9">
        <v>1749</v>
      </c>
      <c r="AM48" s="9">
        <v>6815</v>
      </c>
      <c r="AN48" s="9">
        <v>7173</v>
      </c>
      <c r="AO48" s="9">
        <v>267</v>
      </c>
      <c r="AP48" s="104">
        <v>212</v>
      </c>
      <c r="AQ48" s="454">
        <v>7367</v>
      </c>
      <c r="AR48" s="454">
        <v>8637</v>
      </c>
      <c r="AS48" s="104">
        <v>212</v>
      </c>
      <c r="AT48" s="452">
        <v>12199</v>
      </c>
      <c r="AU48" s="452">
        <v>3805</v>
      </c>
      <c r="AV48" s="104">
        <v>212</v>
      </c>
      <c r="AW48" s="503">
        <v>41561</v>
      </c>
      <c r="AX48" s="503">
        <v>1210</v>
      </c>
      <c r="AY48" s="104">
        <v>212</v>
      </c>
      <c r="AZ48" s="455">
        <v>20827</v>
      </c>
      <c r="BA48" s="455">
        <v>21944</v>
      </c>
      <c r="BB48" s="104">
        <v>212</v>
      </c>
      <c r="BC48" s="9">
        <v>23761</v>
      </c>
      <c r="BD48" s="9">
        <v>18902</v>
      </c>
      <c r="BE48" s="9">
        <v>108</v>
      </c>
    </row>
    <row r="49" spans="1:57" s="93" customFormat="1" ht="15">
      <c r="A49" s="50">
        <v>44</v>
      </c>
      <c r="B49" s="310" t="s">
        <v>411</v>
      </c>
      <c r="C49" s="311">
        <f t="shared" si="90"/>
        <v>1347</v>
      </c>
      <c r="D49" s="127">
        <f t="shared" si="88"/>
        <v>24.455337690631808</v>
      </c>
      <c r="E49" s="98">
        <f t="shared" si="91"/>
        <v>3375</v>
      </c>
      <c r="F49" s="127">
        <f t="shared" si="89"/>
        <v>61.274509803921575</v>
      </c>
      <c r="G49" s="98">
        <f t="shared" si="92"/>
        <v>786</v>
      </c>
      <c r="H49" s="127">
        <f t="shared" si="86"/>
        <v>14.270152505446623</v>
      </c>
      <c r="I49" s="98">
        <f t="shared" si="93"/>
        <v>0</v>
      </c>
      <c r="J49" s="312">
        <f t="shared" si="87"/>
        <v>0</v>
      </c>
      <c r="K49" s="317">
        <f t="shared" si="94"/>
        <v>2847</v>
      </c>
      <c r="L49" s="120">
        <f t="shared" si="27"/>
        <v>51.688453159041394</v>
      </c>
      <c r="M49" s="105">
        <f t="shared" si="95"/>
        <v>2661</v>
      </c>
      <c r="N49" s="318">
        <f t="shared" si="16"/>
        <v>48.311546840958606</v>
      </c>
      <c r="O49" s="317">
        <f t="shared" si="96"/>
        <v>630</v>
      </c>
      <c r="P49" s="120">
        <f t="shared" si="4"/>
        <v>52.76381909547738</v>
      </c>
      <c r="Q49" s="105">
        <f t="shared" si="97"/>
        <v>564</v>
      </c>
      <c r="R49" s="323">
        <f t="shared" si="5"/>
        <v>47.236180904522612</v>
      </c>
      <c r="S49" s="317">
        <f t="shared" si="98"/>
        <v>1072</v>
      </c>
      <c r="T49" s="127">
        <f t="shared" si="20"/>
        <v>19.462599854756718</v>
      </c>
      <c r="U49" s="105">
        <f t="shared" si="99"/>
        <v>4436</v>
      </c>
      <c r="V49" s="323">
        <f t="shared" si="6"/>
        <v>80.537400145243282</v>
      </c>
      <c r="W49" s="317">
        <f t="shared" si="100"/>
        <v>835</v>
      </c>
      <c r="X49" s="127">
        <f t="shared" si="101"/>
        <v>69.932998324958135</v>
      </c>
      <c r="Y49" s="317">
        <f t="shared" si="102"/>
        <v>359</v>
      </c>
      <c r="Z49" s="323">
        <f t="shared" si="103"/>
        <v>30.067001675041876</v>
      </c>
      <c r="AA49" s="317">
        <f t="shared" si="104"/>
        <v>566</v>
      </c>
      <c r="AB49" s="127">
        <f t="shared" si="7"/>
        <v>47.403685092127304</v>
      </c>
      <c r="AC49" s="105">
        <f t="shared" si="105"/>
        <v>628</v>
      </c>
      <c r="AD49" s="120">
        <f t="shared" si="8"/>
        <v>52.596314907872696</v>
      </c>
      <c r="AE49" s="105">
        <f t="shared" si="106"/>
        <v>0</v>
      </c>
      <c r="AF49" s="323">
        <f t="shared" si="9"/>
        <v>0</v>
      </c>
      <c r="AG49" s="325">
        <f t="shared" si="107"/>
        <v>5508</v>
      </c>
      <c r="AH49" s="325">
        <f t="shared" si="26"/>
        <v>1194</v>
      </c>
      <c r="AK49" s="104">
        <v>234</v>
      </c>
      <c r="AL49" s="9">
        <v>8446</v>
      </c>
      <c r="AM49" s="9">
        <v>9833</v>
      </c>
      <c r="AN49" s="9">
        <v>823</v>
      </c>
      <c r="AO49" s="9">
        <v>717</v>
      </c>
      <c r="AP49" s="104">
        <v>234</v>
      </c>
      <c r="AQ49" s="454">
        <v>9994</v>
      </c>
      <c r="AR49" s="454">
        <v>9825</v>
      </c>
      <c r="AS49" s="104">
        <v>234</v>
      </c>
      <c r="AT49" s="452">
        <v>6508</v>
      </c>
      <c r="AU49" s="452">
        <v>13311</v>
      </c>
      <c r="AV49" s="104">
        <v>234</v>
      </c>
      <c r="AW49" s="503">
        <v>1391</v>
      </c>
      <c r="AX49" s="503">
        <v>353</v>
      </c>
      <c r="AY49" s="104">
        <v>234</v>
      </c>
      <c r="AZ49" s="455">
        <v>875</v>
      </c>
      <c r="BA49" s="455">
        <v>869</v>
      </c>
      <c r="BB49" s="104">
        <v>234</v>
      </c>
      <c r="BC49" s="9">
        <v>1066</v>
      </c>
      <c r="BD49" s="9">
        <v>678</v>
      </c>
      <c r="BE49" s="9"/>
    </row>
    <row r="50" spans="1:57" s="93" customFormat="1" ht="15">
      <c r="A50" s="50">
        <v>59</v>
      </c>
      <c r="B50" s="310" t="s">
        <v>410</v>
      </c>
      <c r="C50" s="311">
        <f t="shared" si="90"/>
        <v>168</v>
      </c>
      <c r="D50" s="127">
        <f t="shared" si="88"/>
        <v>5.9009483667017912</v>
      </c>
      <c r="E50" s="98">
        <f t="shared" si="91"/>
        <v>1450</v>
      </c>
      <c r="F50" s="127">
        <f t="shared" si="89"/>
        <v>50.930804355461888</v>
      </c>
      <c r="G50" s="98">
        <f t="shared" si="92"/>
        <v>1214</v>
      </c>
      <c r="H50" s="127">
        <f t="shared" si="86"/>
        <v>42.641376887952234</v>
      </c>
      <c r="I50" s="98">
        <f t="shared" si="93"/>
        <v>15</v>
      </c>
      <c r="J50" s="312">
        <f t="shared" si="87"/>
        <v>0.52687038988408852</v>
      </c>
      <c r="K50" s="317">
        <f t="shared" si="94"/>
        <v>1392</v>
      </c>
      <c r="L50" s="120">
        <f t="shared" si="27"/>
        <v>48.893572181243414</v>
      </c>
      <c r="M50" s="105">
        <f t="shared" si="95"/>
        <v>1455</v>
      </c>
      <c r="N50" s="318">
        <f t="shared" si="16"/>
        <v>51.106427818756586</v>
      </c>
      <c r="O50" s="317">
        <f t="shared" si="96"/>
        <v>576</v>
      </c>
      <c r="P50" s="120">
        <f t="shared" si="4"/>
        <v>49.484536082474229</v>
      </c>
      <c r="Q50" s="105">
        <f t="shared" si="97"/>
        <v>588</v>
      </c>
      <c r="R50" s="323">
        <f t="shared" si="5"/>
        <v>50.515463917525771</v>
      </c>
      <c r="S50" s="317">
        <f t="shared" si="98"/>
        <v>775</v>
      </c>
      <c r="T50" s="127">
        <f t="shared" si="20"/>
        <v>27.221636810677907</v>
      </c>
      <c r="U50" s="105">
        <f t="shared" si="99"/>
        <v>2072</v>
      </c>
      <c r="V50" s="323">
        <f t="shared" si="6"/>
        <v>72.778363189322093</v>
      </c>
      <c r="W50" s="317">
        <f t="shared" si="100"/>
        <v>940</v>
      </c>
      <c r="X50" s="127">
        <f t="shared" si="101"/>
        <v>80.756013745704465</v>
      </c>
      <c r="Y50" s="317">
        <f t="shared" si="102"/>
        <v>224</v>
      </c>
      <c r="Z50" s="323">
        <f t="shared" si="103"/>
        <v>19.243986254295535</v>
      </c>
      <c r="AA50" s="317">
        <f t="shared" si="104"/>
        <v>604</v>
      </c>
      <c r="AB50" s="127">
        <f t="shared" si="7"/>
        <v>51.890034364261176</v>
      </c>
      <c r="AC50" s="105">
        <f t="shared" si="105"/>
        <v>558</v>
      </c>
      <c r="AD50" s="120">
        <f t="shared" si="8"/>
        <v>47.938144329896907</v>
      </c>
      <c r="AE50" s="105">
        <f t="shared" si="106"/>
        <v>2</v>
      </c>
      <c r="AF50" s="323">
        <f t="shared" si="9"/>
        <v>0.1718213058419244</v>
      </c>
      <c r="AG50" s="325">
        <f t="shared" si="107"/>
        <v>2847</v>
      </c>
      <c r="AH50" s="325">
        <f t="shared" si="26"/>
        <v>1164</v>
      </c>
      <c r="AK50" s="104">
        <v>237</v>
      </c>
      <c r="AL50" s="9">
        <v>485</v>
      </c>
      <c r="AM50" s="9">
        <v>2003</v>
      </c>
      <c r="AN50" s="9">
        <v>3307</v>
      </c>
      <c r="AO50" s="9">
        <v>204</v>
      </c>
      <c r="AP50" s="104">
        <v>237</v>
      </c>
      <c r="AQ50" s="454">
        <v>2787</v>
      </c>
      <c r="AR50" s="454">
        <v>3212</v>
      </c>
      <c r="AS50" s="104">
        <v>237</v>
      </c>
      <c r="AT50" s="452">
        <v>3403</v>
      </c>
      <c r="AU50" s="452">
        <v>2596</v>
      </c>
      <c r="AV50" s="104">
        <v>237</v>
      </c>
      <c r="AW50" s="503">
        <v>12038</v>
      </c>
      <c r="AX50" s="503">
        <v>545</v>
      </c>
      <c r="AY50" s="104">
        <v>237</v>
      </c>
      <c r="AZ50" s="455">
        <v>6107</v>
      </c>
      <c r="BA50" s="455">
        <v>6476</v>
      </c>
      <c r="BB50" s="104">
        <v>237</v>
      </c>
      <c r="BC50" s="9">
        <v>5940</v>
      </c>
      <c r="BD50" s="9">
        <v>6626</v>
      </c>
      <c r="BE50" s="9">
        <v>17</v>
      </c>
    </row>
    <row r="51" spans="1:57" s="93" customFormat="1" ht="15">
      <c r="A51" s="50">
        <v>113</v>
      </c>
      <c r="B51" s="310" t="s">
        <v>408</v>
      </c>
      <c r="C51" s="311">
        <f t="shared" si="90"/>
        <v>300</v>
      </c>
      <c r="D51" s="127">
        <f t="shared" si="88"/>
        <v>5.3069166814081017</v>
      </c>
      <c r="E51" s="98">
        <f t="shared" si="91"/>
        <v>4998</v>
      </c>
      <c r="F51" s="127">
        <f t="shared" si="89"/>
        <v>88.413231912258979</v>
      </c>
      <c r="G51" s="98">
        <f t="shared" si="92"/>
        <v>353</v>
      </c>
      <c r="H51" s="127">
        <f t="shared" si="86"/>
        <v>6.2444719617901994</v>
      </c>
      <c r="I51" s="98">
        <f t="shared" si="93"/>
        <v>2</v>
      </c>
      <c r="J51" s="312">
        <f t="shared" si="87"/>
        <v>3.5379444542720677E-2</v>
      </c>
      <c r="K51" s="317">
        <f t="shared" si="94"/>
        <v>3052</v>
      </c>
      <c r="L51" s="120">
        <f t="shared" si="27"/>
        <v>53.989032372191758</v>
      </c>
      <c r="M51" s="105">
        <f t="shared" si="95"/>
        <v>2601</v>
      </c>
      <c r="N51" s="318">
        <f t="shared" si="16"/>
        <v>46.010967627808242</v>
      </c>
      <c r="O51" s="317">
        <f t="shared" si="96"/>
        <v>1073</v>
      </c>
      <c r="P51" s="120">
        <f t="shared" si="4"/>
        <v>57.8125</v>
      </c>
      <c r="Q51" s="105">
        <f t="shared" si="97"/>
        <v>783</v>
      </c>
      <c r="R51" s="323">
        <f t="shared" si="5"/>
        <v>42.1875</v>
      </c>
      <c r="S51" s="317">
        <f t="shared" si="98"/>
        <v>1776</v>
      </c>
      <c r="T51" s="127">
        <f t="shared" si="20"/>
        <v>31.416946753935964</v>
      </c>
      <c r="U51" s="105">
        <f t="shared" si="99"/>
        <v>3877</v>
      </c>
      <c r="V51" s="323">
        <f t="shared" si="6"/>
        <v>68.58305324606404</v>
      </c>
      <c r="W51" s="317">
        <f t="shared" si="100"/>
        <v>1168</v>
      </c>
      <c r="X51" s="127">
        <f t="shared" si="101"/>
        <v>62.931034482758619</v>
      </c>
      <c r="Y51" s="317">
        <f t="shared" si="102"/>
        <v>688</v>
      </c>
      <c r="Z51" s="323">
        <f t="shared" si="103"/>
        <v>37.068965517241381</v>
      </c>
      <c r="AA51" s="317">
        <f t="shared" si="104"/>
        <v>1071</v>
      </c>
      <c r="AB51" s="127">
        <f t="shared" si="7"/>
        <v>57.704741379310342</v>
      </c>
      <c r="AC51" s="105">
        <f t="shared" si="105"/>
        <v>785</v>
      </c>
      <c r="AD51" s="120">
        <f t="shared" si="8"/>
        <v>42.295258620689658</v>
      </c>
      <c r="AE51" s="105">
        <f t="shared" si="106"/>
        <v>0</v>
      </c>
      <c r="AF51" s="323">
        <f t="shared" si="9"/>
        <v>0</v>
      </c>
      <c r="AG51" s="325">
        <f t="shared" si="107"/>
        <v>5653</v>
      </c>
      <c r="AH51" s="325">
        <f t="shared" si="26"/>
        <v>1856</v>
      </c>
      <c r="AK51" s="104">
        <v>240</v>
      </c>
      <c r="AL51" s="9">
        <v>60</v>
      </c>
      <c r="AM51" s="9">
        <v>5178</v>
      </c>
      <c r="AN51" s="9">
        <v>1981</v>
      </c>
      <c r="AO51" s="9">
        <v>4</v>
      </c>
      <c r="AP51" s="104">
        <v>240</v>
      </c>
      <c r="AQ51" s="454">
        <v>3595</v>
      </c>
      <c r="AR51" s="454">
        <v>3628</v>
      </c>
      <c r="AS51" s="104">
        <v>240</v>
      </c>
      <c r="AT51" s="452">
        <v>1381</v>
      </c>
      <c r="AU51" s="452">
        <v>5842</v>
      </c>
      <c r="AV51" s="104">
        <v>240</v>
      </c>
      <c r="AW51" s="503">
        <v>1485</v>
      </c>
      <c r="AX51" s="503">
        <v>353</v>
      </c>
      <c r="AY51" s="104">
        <v>240</v>
      </c>
      <c r="AZ51" s="455">
        <v>993</v>
      </c>
      <c r="BA51" s="455">
        <v>845</v>
      </c>
      <c r="BB51" s="104">
        <v>240</v>
      </c>
      <c r="BC51" s="9">
        <v>894</v>
      </c>
      <c r="BD51" s="9">
        <v>942</v>
      </c>
      <c r="BE51" s="9">
        <v>2</v>
      </c>
    </row>
    <row r="52" spans="1:57" s="93" customFormat="1" ht="15">
      <c r="A52" s="50">
        <v>125</v>
      </c>
      <c r="B52" s="310" t="s">
        <v>407</v>
      </c>
      <c r="C52" s="311">
        <f t="shared" si="90"/>
        <v>606</v>
      </c>
      <c r="D52" s="127">
        <f t="shared" si="88"/>
        <v>9.0868196131354022</v>
      </c>
      <c r="E52" s="98">
        <f t="shared" si="91"/>
        <v>4610</v>
      </c>
      <c r="F52" s="127">
        <f t="shared" si="89"/>
        <v>69.125805967911234</v>
      </c>
      <c r="G52" s="98">
        <f t="shared" si="92"/>
        <v>1452</v>
      </c>
      <c r="H52" s="127">
        <f t="shared" si="86"/>
        <v>21.77237966711651</v>
      </c>
      <c r="I52" s="98">
        <f t="shared" si="93"/>
        <v>1</v>
      </c>
      <c r="J52" s="312">
        <f t="shared" si="87"/>
        <v>1.4994751836857098E-2</v>
      </c>
      <c r="K52" s="317">
        <f t="shared" si="94"/>
        <v>3430</v>
      </c>
      <c r="L52" s="120">
        <f t="shared" si="27"/>
        <v>51.431998800419855</v>
      </c>
      <c r="M52" s="105">
        <f t="shared" si="95"/>
        <v>3239</v>
      </c>
      <c r="N52" s="318">
        <f t="shared" si="16"/>
        <v>48.568001199580145</v>
      </c>
      <c r="O52" s="317">
        <f t="shared" si="96"/>
        <v>274</v>
      </c>
      <c r="P52" s="120">
        <f t="shared" si="4"/>
        <v>49.369369369369373</v>
      </c>
      <c r="Q52" s="105">
        <f t="shared" si="97"/>
        <v>281</v>
      </c>
      <c r="R52" s="323">
        <f t="shared" si="5"/>
        <v>50.630630630630634</v>
      </c>
      <c r="S52" s="317">
        <f t="shared" si="98"/>
        <v>1008</v>
      </c>
      <c r="T52" s="127">
        <f t="shared" si="20"/>
        <v>15.114709851551957</v>
      </c>
      <c r="U52" s="105">
        <f t="shared" si="99"/>
        <v>5661</v>
      </c>
      <c r="V52" s="323">
        <f t="shared" si="6"/>
        <v>84.88529014844805</v>
      </c>
      <c r="W52" s="317">
        <f t="shared" si="100"/>
        <v>466</v>
      </c>
      <c r="X52" s="127">
        <f t="shared" si="101"/>
        <v>83.963963963963963</v>
      </c>
      <c r="Y52" s="317">
        <f t="shared" si="102"/>
        <v>89</v>
      </c>
      <c r="Z52" s="323">
        <f t="shared" si="103"/>
        <v>16.036036036036037</v>
      </c>
      <c r="AA52" s="317">
        <f t="shared" si="104"/>
        <v>280</v>
      </c>
      <c r="AB52" s="127">
        <f t="shared" si="7"/>
        <v>50.450450450450447</v>
      </c>
      <c r="AC52" s="105">
        <f t="shared" si="105"/>
        <v>275</v>
      </c>
      <c r="AD52" s="120">
        <f t="shared" si="8"/>
        <v>49.549549549549546</v>
      </c>
      <c r="AE52" s="105">
        <f t="shared" si="106"/>
        <v>0</v>
      </c>
      <c r="AF52" s="323">
        <f t="shared" si="9"/>
        <v>0</v>
      </c>
      <c r="AG52" s="325">
        <f t="shared" si="107"/>
        <v>6669</v>
      </c>
      <c r="AH52" s="325">
        <f t="shared" si="26"/>
        <v>555</v>
      </c>
      <c r="AK52" s="104">
        <v>250</v>
      </c>
      <c r="AL52" s="9">
        <v>2012</v>
      </c>
      <c r="AM52" s="9">
        <v>41854</v>
      </c>
      <c r="AN52" s="9">
        <v>2183</v>
      </c>
      <c r="AO52" s="9">
        <v>114</v>
      </c>
      <c r="AP52" s="104">
        <v>250</v>
      </c>
      <c r="AQ52" s="454">
        <v>22673</v>
      </c>
      <c r="AR52" s="454">
        <v>23490</v>
      </c>
      <c r="AS52" s="104">
        <v>250</v>
      </c>
      <c r="AT52" s="452">
        <v>31473</v>
      </c>
      <c r="AU52" s="452">
        <v>14690</v>
      </c>
      <c r="AV52" s="104">
        <v>250</v>
      </c>
      <c r="AW52" s="503">
        <v>7960</v>
      </c>
      <c r="AX52" s="503">
        <v>1144</v>
      </c>
      <c r="AY52" s="104">
        <v>250</v>
      </c>
      <c r="AZ52" s="455">
        <v>4771</v>
      </c>
      <c r="BA52" s="455">
        <v>4333</v>
      </c>
      <c r="BB52" s="104">
        <v>250</v>
      </c>
      <c r="BC52" s="9">
        <v>4280</v>
      </c>
      <c r="BD52" s="9">
        <v>4823</v>
      </c>
      <c r="BE52" s="9">
        <v>1</v>
      </c>
    </row>
    <row r="53" spans="1:57" s="93" customFormat="1" ht="15">
      <c r="A53" s="50">
        <v>138</v>
      </c>
      <c r="B53" s="310" t="s">
        <v>406</v>
      </c>
      <c r="C53" s="311">
        <f t="shared" si="90"/>
        <v>201</v>
      </c>
      <c r="D53" s="127">
        <f t="shared" si="88"/>
        <v>1.6946294578871934</v>
      </c>
      <c r="E53" s="98">
        <f t="shared" si="91"/>
        <v>10749</v>
      </c>
      <c r="F53" s="127">
        <f t="shared" si="89"/>
        <v>90.624736531489759</v>
      </c>
      <c r="G53" s="98">
        <f t="shared" si="92"/>
        <v>909</v>
      </c>
      <c r="H53" s="127">
        <f t="shared" si="86"/>
        <v>7.6637720259674564</v>
      </c>
      <c r="I53" s="98">
        <f t="shared" si="93"/>
        <v>2</v>
      </c>
      <c r="J53" s="312">
        <f t="shared" si="87"/>
        <v>1.6861984655593965E-2</v>
      </c>
      <c r="K53" s="317">
        <f t="shared" si="94"/>
        <v>6057</v>
      </c>
      <c r="L53" s="120">
        <f t="shared" si="27"/>
        <v>51.066520529466317</v>
      </c>
      <c r="M53" s="105">
        <f t="shared" si="95"/>
        <v>5804</v>
      </c>
      <c r="N53" s="318">
        <f t="shared" si="16"/>
        <v>48.933479470533683</v>
      </c>
      <c r="O53" s="317">
        <f t="shared" si="96"/>
        <v>647</v>
      </c>
      <c r="P53" s="120">
        <f t="shared" si="4"/>
        <v>47.819660014781967</v>
      </c>
      <c r="Q53" s="105">
        <f t="shared" si="97"/>
        <v>706</v>
      </c>
      <c r="R53" s="323">
        <f t="shared" si="5"/>
        <v>52.180339985218041</v>
      </c>
      <c r="S53" s="317">
        <f t="shared" si="98"/>
        <v>3803</v>
      </c>
      <c r="T53" s="127">
        <f t="shared" si="20"/>
        <v>32.063063822611923</v>
      </c>
      <c r="U53" s="105">
        <f t="shared" si="99"/>
        <v>8058</v>
      </c>
      <c r="V53" s="323">
        <f t="shared" si="6"/>
        <v>67.936936177388077</v>
      </c>
      <c r="W53" s="317">
        <f t="shared" si="100"/>
        <v>1057</v>
      </c>
      <c r="X53" s="127">
        <f t="shared" si="101"/>
        <v>78.122690317812271</v>
      </c>
      <c r="Y53" s="317">
        <f t="shared" si="102"/>
        <v>296</v>
      </c>
      <c r="Z53" s="323">
        <f t="shared" si="103"/>
        <v>21.877309682187732</v>
      </c>
      <c r="AA53" s="317">
        <f t="shared" si="104"/>
        <v>710</v>
      </c>
      <c r="AB53" s="127">
        <f t="shared" si="7"/>
        <v>52.475979305247598</v>
      </c>
      <c r="AC53" s="105">
        <f t="shared" si="105"/>
        <v>643</v>
      </c>
      <c r="AD53" s="120">
        <f t="shared" si="8"/>
        <v>47.524020694752402</v>
      </c>
      <c r="AE53" s="105">
        <f t="shared" si="106"/>
        <v>0</v>
      </c>
      <c r="AF53" s="323">
        <f t="shared" si="9"/>
        <v>0</v>
      </c>
      <c r="AG53" s="325">
        <f t="shared" si="107"/>
        <v>11861</v>
      </c>
      <c r="AH53" s="325">
        <f t="shared" si="26"/>
        <v>1353</v>
      </c>
      <c r="AK53" s="104">
        <v>264</v>
      </c>
      <c r="AL53" s="9">
        <v>167</v>
      </c>
      <c r="AM53" s="9">
        <v>931</v>
      </c>
      <c r="AN53" s="9">
        <v>1425</v>
      </c>
      <c r="AO53" s="9"/>
      <c r="AP53" s="104">
        <v>264</v>
      </c>
      <c r="AQ53" s="454">
        <v>1214</v>
      </c>
      <c r="AR53" s="454">
        <v>1309</v>
      </c>
      <c r="AS53" s="104">
        <v>264</v>
      </c>
      <c r="AT53" s="452">
        <v>903</v>
      </c>
      <c r="AU53" s="452">
        <v>1620</v>
      </c>
      <c r="AV53" s="104">
        <v>264</v>
      </c>
      <c r="AW53" s="503">
        <v>5075</v>
      </c>
      <c r="AX53" s="503">
        <v>1051</v>
      </c>
      <c r="AY53" s="104">
        <v>264</v>
      </c>
      <c r="AZ53" s="455">
        <v>3207</v>
      </c>
      <c r="BA53" s="455">
        <v>2919</v>
      </c>
      <c r="BB53" s="104">
        <v>264</v>
      </c>
      <c r="BC53" s="9">
        <v>2760</v>
      </c>
      <c r="BD53" s="9">
        <v>3363</v>
      </c>
      <c r="BE53" s="9">
        <v>3</v>
      </c>
    </row>
    <row r="54" spans="1:57" s="93" customFormat="1" ht="15">
      <c r="A54" s="50">
        <v>234</v>
      </c>
      <c r="B54" s="310" t="s">
        <v>405</v>
      </c>
      <c r="C54" s="311">
        <f t="shared" si="90"/>
        <v>8446</v>
      </c>
      <c r="D54" s="127">
        <f t="shared" si="88"/>
        <v>42.615671830062062</v>
      </c>
      <c r="E54" s="98">
        <f t="shared" si="91"/>
        <v>9833</v>
      </c>
      <c r="F54" s="127">
        <f t="shared" si="89"/>
        <v>49.614006761188755</v>
      </c>
      <c r="G54" s="98">
        <f t="shared" si="92"/>
        <v>823</v>
      </c>
      <c r="H54" s="127">
        <f t="shared" si="86"/>
        <v>4.1525808567536204</v>
      </c>
      <c r="I54" s="98">
        <f t="shared" si="93"/>
        <v>717</v>
      </c>
      <c r="J54" s="312">
        <f t="shared" si="87"/>
        <v>3.6177405519955594</v>
      </c>
      <c r="K54" s="317">
        <f t="shared" si="94"/>
        <v>9994</v>
      </c>
      <c r="L54" s="120">
        <f t="shared" si="27"/>
        <v>50.42635854483072</v>
      </c>
      <c r="M54" s="105">
        <f t="shared" si="95"/>
        <v>9825</v>
      </c>
      <c r="N54" s="318">
        <f t="shared" si="16"/>
        <v>49.57364145516928</v>
      </c>
      <c r="O54" s="317">
        <f t="shared" si="96"/>
        <v>875</v>
      </c>
      <c r="P54" s="120">
        <f t="shared" si="4"/>
        <v>50.172018348623851</v>
      </c>
      <c r="Q54" s="105">
        <f t="shared" si="97"/>
        <v>869</v>
      </c>
      <c r="R54" s="323">
        <f t="shared" si="5"/>
        <v>49.827981651376149</v>
      </c>
      <c r="S54" s="317">
        <f t="shared" si="98"/>
        <v>6508</v>
      </c>
      <c r="T54" s="127">
        <f t="shared" si="20"/>
        <v>32.837176446843934</v>
      </c>
      <c r="U54" s="105">
        <f t="shared" si="99"/>
        <v>13311</v>
      </c>
      <c r="V54" s="323">
        <f t="shared" si="6"/>
        <v>67.162823553156059</v>
      </c>
      <c r="W54" s="317">
        <f t="shared" si="100"/>
        <v>1391</v>
      </c>
      <c r="X54" s="127">
        <f t="shared" si="101"/>
        <v>79.7591743119266</v>
      </c>
      <c r="Y54" s="317">
        <f t="shared" si="102"/>
        <v>353</v>
      </c>
      <c r="Z54" s="323">
        <f t="shared" si="103"/>
        <v>20.240825688073393</v>
      </c>
      <c r="AA54" s="317">
        <f t="shared" si="104"/>
        <v>1066</v>
      </c>
      <c r="AB54" s="127">
        <f t="shared" si="7"/>
        <v>61.12385321100917</v>
      </c>
      <c r="AC54" s="105">
        <f t="shared" si="105"/>
        <v>678</v>
      </c>
      <c r="AD54" s="120">
        <f t="shared" si="8"/>
        <v>38.876146788990823</v>
      </c>
      <c r="AE54" s="105">
        <f t="shared" si="106"/>
        <v>0</v>
      </c>
      <c r="AF54" s="323">
        <f t="shared" si="9"/>
        <v>0</v>
      </c>
      <c r="AG54" s="325">
        <f t="shared" si="107"/>
        <v>19819</v>
      </c>
      <c r="AH54" s="325">
        <f t="shared" si="26"/>
        <v>1744</v>
      </c>
      <c r="AK54" s="104">
        <v>266</v>
      </c>
      <c r="AL54" s="9">
        <v>2198</v>
      </c>
      <c r="AM54" s="9">
        <v>4498</v>
      </c>
      <c r="AN54" s="9">
        <v>7965</v>
      </c>
      <c r="AO54" s="9">
        <v>1218</v>
      </c>
      <c r="AP54" s="104">
        <v>266</v>
      </c>
      <c r="AQ54" s="454">
        <v>7218</v>
      </c>
      <c r="AR54" s="454">
        <v>8661</v>
      </c>
      <c r="AS54" s="104">
        <v>266</v>
      </c>
      <c r="AT54" s="452">
        <v>15462</v>
      </c>
      <c r="AU54" s="452">
        <v>417</v>
      </c>
      <c r="AV54" s="104">
        <v>266</v>
      </c>
      <c r="AW54" s="503">
        <v>152677</v>
      </c>
      <c r="AX54" s="503">
        <v>848</v>
      </c>
      <c r="AY54" s="104">
        <v>266</v>
      </c>
      <c r="AZ54" s="455">
        <v>70212</v>
      </c>
      <c r="BA54" s="455">
        <v>83313</v>
      </c>
      <c r="BB54" s="104">
        <v>266</v>
      </c>
      <c r="BC54" s="9">
        <v>93023</v>
      </c>
      <c r="BD54" s="9">
        <v>59676</v>
      </c>
      <c r="BE54" s="9">
        <v>826</v>
      </c>
    </row>
    <row r="55" spans="1:57" s="93" customFormat="1" ht="15">
      <c r="A55" s="50">
        <v>240</v>
      </c>
      <c r="B55" s="310" t="s">
        <v>403</v>
      </c>
      <c r="C55" s="311">
        <f t="shared" si="90"/>
        <v>60</v>
      </c>
      <c r="D55" s="127">
        <f t="shared" si="88"/>
        <v>0.83067977294752871</v>
      </c>
      <c r="E55" s="98">
        <f t="shared" si="91"/>
        <v>5178</v>
      </c>
      <c r="F55" s="127">
        <f t="shared" si="89"/>
        <v>71.687664405371734</v>
      </c>
      <c r="G55" s="98">
        <f t="shared" si="92"/>
        <v>1981</v>
      </c>
      <c r="H55" s="127">
        <f t="shared" si="86"/>
        <v>27.426277170150907</v>
      </c>
      <c r="I55" s="98">
        <f t="shared" si="93"/>
        <v>4</v>
      </c>
      <c r="J55" s="312">
        <f t="shared" si="87"/>
        <v>5.5378651529835253E-2</v>
      </c>
      <c r="K55" s="317">
        <f t="shared" si="94"/>
        <v>3595</v>
      </c>
      <c r="L55" s="120">
        <f t="shared" si="27"/>
        <v>49.771563062439427</v>
      </c>
      <c r="M55" s="105">
        <f t="shared" si="95"/>
        <v>3628</v>
      </c>
      <c r="N55" s="318">
        <f t="shared" si="16"/>
        <v>50.228436937560573</v>
      </c>
      <c r="O55" s="317">
        <f t="shared" si="96"/>
        <v>993</v>
      </c>
      <c r="P55" s="120">
        <f t="shared" si="4"/>
        <v>54.026115342763873</v>
      </c>
      <c r="Q55" s="105">
        <f t="shared" si="97"/>
        <v>845</v>
      </c>
      <c r="R55" s="323">
        <f t="shared" si="5"/>
        <v>45.973884657236127</v>
      </c>
      <c r="S55" s="317">
        <f t="shared" si="98"/>
        <v>1381</v>
      </c>
      <c r="T55" s="127">
        <f t="shared" si="20"/>
        <v>19.119479440675619</v>
      </c>
      <c r="U55" s="105">
        <f t="shared" si="99"/>
        <v>5842</v>
      </c>
      <c r="V55" s="323">
        <f t="shared" si="6"/>
        <v>80.880520559324381</v>
      </c>
      <c r="W55" s="317">
        <f t="shared" si="100"/>
        <v>1485</v>
      </c>
      <c r="X55" s="127">
        <f t="shared" si="101"/>
        <v>80.794341675734501</v>
      </c>
      <c r="Y55" s="317">
        <f t="shared" si="102"/>
        <v>353</v>
      </c>
      <c r="Z55" s="323">
        <f t="shared" si="103"/>
        <v>19.205658324265507</v>
      </c>
      <c r="AA55" s="317">
        <f t="shared" si="104"/>
        <v>894</v>
      </c>
      <c r="AB55" s="127">
        <f t="shared" si="7"/>
        <v>48.639825897714907</v>
      </c>
      <c r="AC55" s="105">
        <f t="shared" si="105"/>
        <v>942</v>
      </c>
      <c r="AD55" s="120">
        <f t="shared" si="8"/>
        <v>51.251360174102288</v>
      </c>
      <c r="AE55" s="105">
        <f t="shared" si="106"/>
        <v>2</v>
      </c>
      <c r="AF55" s="323">
        <f t="shared" si="9"/>
        <v>0.1088139281828074</v>
      </c>
      <c r="AG55" s="325">
        <f t="shared" si="107"/>
        <v>7223</v>
      </c>
      <c r="AH55" s="325">
        <f t="shared" si="26"/>
        <v>1838</v>
      </c>
      <c r="AK55" s="104">
        <v>282</v>
      </c>
      <c r="AL55" s="9">
        <v>385</v>
      </c>
      <c r="AM55" s="9">
        <v>3584</v>
      </c>
      <c r="AN55" s="9">
        <v>3879</v>
      </c>
      <c r="AO55" s="9">
        <v>92</v>
      </c>
      <c r="AP55" s="104">
        <v>282</v>
      </c>
      <c r="AQ55" s="454">
        <v>3670</v>
      </c>
      <c r="AR55" s="454">
        <v>4270</v>
      </c>
      <c r="AS55" s="104">
        <v>282</v>
      </c>
      <c r="AT55" s="452">
        <v>3429</v>
      </c>
      <c r="AU55" s="452">
        <v>4511</v>
      </c>
      <c r="AV55" s="104">
        <v>282</v>
      </c>
      <c r="AW55" s="503">
        <v>6035</v>
      </c>
      <c r="AX55" s="503">
        <v>1453</v>
      </c>
      <c r="AY55" s="104">
        <v>282</v>
      </c>
      <c r="AZ55" s="455">
        <v>3957</v>
      </c>
      <c r="BA55" s="455">
        <v>3531</v>
      </c>
      <c r="BB55" s="104">
        <v>282</v>
      </c>
      <c r="BC55" s="9">
        <v>3792</v>
      </c>
      <c r="BD55" s="9">
        <v>3687</v>
      </c>
      <c r="BE55" s="9">
        <v>9</v>
      </c>
    </row>
    <row r="56" spans="1:57" s="93" customFormat="1" ht="15">
      <c r="A56" s="50">
        <v>284</v>
      </c>
      <c r="B56" s="310" t="s">
        <v>402</v>
      </c>
      <c r="C56" s="311">
        <f t="shared" si="90"/>
        <v>5843</v>
      </c>
      <c r="D56" s="127">
        <f t="shared" si="88"/>
        <v>31.149376266126456</v>
      </c>
      <c r="E56" s="98">
        <f t="shared" si="91"/>
        <v>8143</v>
      </c>
      <c r="F56" s="127">
        <f t="shared" si="89"/>
        <v>43.410811387141486</v>
      </c>
      <c r="G56" s="98">
        <f t="shared" si="92"/>
        <v>3580</v>
      </c>
      <c r="H56" s="127">
        <f t="shared" si="86"/>
        <v>19.085190318797313</v>
      </c>
      <c r="I56" s="98">
        <f t="shared" si="93"/>
        <v>1192</v>
      </c>
      <c r="J56" s="312">
        <f t="shared" si="87"/>
        <v>6.3546220279347478</v>
      </c>
      <c r="K56" s="317">
        <f t="shared" si="94"/>
        <v>9339</v>
      </c>
      <c r="L56" s="120">
        <f t="shared" si="27"/>
        <v>49.786757650069305</v>
      </c>
      <c r="M56" s="105">
        <f t="shared" si="95"/>
        <v>9419</v>
      </c>
      <c r="N56" s="318">
        <f t="shared" si="16"/>
        <v>50.213242349930695</v>
      </c>
      <c r="O56" s="317">
        <f t="shared" si="96"/>
        <v>1374</v>
      </c>
      <c r="P56" s="120">
        <f t="shared" si="4"/>
        <v>50.496141124586543</v>
      </c>
      <c r="Q56" s="105">
        <f t="shared" si="97"/>
        <v>1347</v>
      </c>
      <c r="R56" s="323">
        <f t="shared" si="5"/>
        <v>49.503858875413457</v>
      </c>
      <c r="S56" s="317">
        <f t="shared" si="98"/>
        <v>5928</v>
      </c>
      <c r="T56" s="127">
        <f t="shared" si="20"/>
        <v>31.602516259729178</v>
      </c>
      <c r="U56" s="105">
        <f t="shared" si="99"/>
        <v>12830</v>
      </c>
      <c r="V56" s="323">
        <f t="shared" si="6"/>
        <v>68.397483740270815</v>
      </c>
      <c r="W56" s="317">
        <f t="shared" si="100"/>
        <v>2178</v>
      </c>
      <c r="X56" s="127">
        <f t="shared" si="101"/>
        <v>80.044101433296575</v>
      </c>
      <c r="Y56" s="317">
        <f t="shared" si="102"/>
        <v>543</v>
      </c>
      <c r="Z56" s="323">
        <f t="shared" si="103"/>
        <v>19.955898566703418</v>
      </c>
      <c r="AA56" s="317">
        <f t="shared" si="104"/>
        <v>1497</v>
      </c>
      <c r="AB56" s="127">
        <f t="shared" si="7"/>
        <v>55.016538037486221</v>
      </c>
      <c r="AC56" s="105">
        <f t="shared" si="105"/>
        <v>1222</v>
      </c>
      <c r="AD56" s="120">
        <f t="shared" si="8"/>
        <v>44.909959573686145</v>
      </c>
      <c r="AE56" s="105">
        <f t="shared" si="106"/>
        <v>2</v>
      </c>
      <c r="AF56" s="323">
        <f t="shared" si="9"/>
        <v>7.3502388827636905E-2</v>
      </c>
      <c r="AG56" s="325">
        <f t="shared" si="107"/>
        <v>18758</v>
      </c>
      <c r="AH56" s="325">
        <f t="shared" si="26"/>
        <v>2721</v>
      </c>
      <c r="AK56" s="104">
        <v>284</v>
      </c>
      <c r="AL56" s="9">
        <v>5843</v>
      </c>
      <c r="AM56" s="9">
        <v>8143</v>
      </c>
      <c r="AN56" s="9">
        <v>3580</v>
      </c>
      <c r="AO56" s="9">
        <v>1192</v>
      </c>
      <c r="AP56" s="104">
        <v>284</v>
      </c>
      <c r="AQ56" s="454">
        <v>9339</v>
      </c>
      <c r="AR56" s="454">
        <v>9419</v>
      </c>
      <c r="AS56" s="104">
        <v>284</v>
      </c>
      <c r="AT56" s="452">
        <v>5928</v>
      </c>
      <c r="AU56" s="452">
        <v>12830</v>
      </c>
      <c r="AV56" s="104">
        <v>284</v>
      </c>
      <c r="AW56" s="503">
        <v>2178</v>
      </c>
      <c r="AX56" s="503">
        <v>543</v>
      </c>
      <c r="AY56" s="104">
        <v>284</v>
      </c>
      <c r="AZ56" s="455">
        <v>1374</v>
      </c>
      <c r="BA56" s="455">
        <v>1347</v>
      </c>
      <c r="BB56" s="104">
        <v>284</v>
      </c>
      <c r="BC56" s="9">
        <v>1497</v>
      </c>
      <c r="BD56" s="9">
        <v>1222</v>
      </c>
      <c r="BE56" s="9">
        <v>2</v>
      </c>
    </row>
    <row r="57" spans="1:57" s="93" customFormat="1" ht="15">
      <c r="A57" s="50">
        <v>306</v>
      </c>
      <c r="B57" s="310" t="s">
        <v>401</v>
      </c>
      <c r="C57" s="311">
        <f t="shared" si="90"/>
        <v>166</v>
      </c>
      <c r="D57" s="127">
        <f t="shared" si="88"/>
        <v>4.7550845030077342</v>
      </c>
      <c r="E57" s="98">
        <f t="shared" si="91"/>
        <v>2855</v>
      </c>
      <c r="F57" s="127">
        <f t="shared" si="89"/>
        <v>81.78172443425953</v>
      </c>
      <c r="G57" s="98">
        <f t="shared" si="92"/>
        <v>470</v>
      </c>
      <c r="H57" s="127">
        <f t="shared" si="86"/>
        <v>13.46319106273274</v>
      </c>
      <c r="I57" s="98">
        <f t="shared" si="93"/>
        <v>0</v>
      </c>
      <c r="J57" s="312">
        <f t="shared" si="87"/>
        <v>0</v>
      </c>
      <c r="K57" s="317">
        <f t="shared" si="94"/>
        <v>1721</v>
      </c>
      <c r="L57" s="120">
        <f t="shared" si="27"/>
        <v>49.298195359495843</v>
      </c>
      <c r="M57" s="105">
        <f t="shared" si="95"/>
        <v>1770</v>
      </c>
      <c r="N57" s="318">
        <f t="shared" si="16"/>
        <v>50.701804640504157</v>
      </c>
      <c r="O57" s="317">
        <f t="shared" si="96"/>
        <v>387</v>
      </c>
      <c r="P57" s="120">
        <f t="shared" si="4"/>
        <v>56.086956521739125</v>
      </c>
      <c r="Q57" s="105">
        <f t="shared" si="97"/>
        <v>303</v>
      </c>
      <c r="R57" s="323">
        <f t="shared" si="5"/>
        <v>43.913043478260875</v>
      </c>
      <c r="S57" s="317">
        <f t="shared" si="98"/>
        <v>1450</v>
      </c>
      <c r="T57" s="127">
        <f t="shared" si="20"/>
        <v>41.535376682898885</v>
      </c>
      <c r="U57" s="105">
        <f t="shared" si="99"/>
        <v>2041</v>
      </c>
      <c r="V57" s="323">
        <f t="shared" si="6"/>
        <v>58.464623317101115</v>
      </c>
      <c r="W57" s="317">
        <f t="shared" si="100"/>
        <v>498</v>
      </c>
      <c r="X57" s="127">
        <f t="shared" si="101"/>
        <v>72.173913043478265</v>
      </c>
      <c r="Y57" s="317">
        <f t="shared" si="102"/>
        <v>192</v>
      </c>
      <c r="Z57" s="323">
        <f t="shared" si="103"/>
        <v>27.826086956521738</v>
      </c>
      <c r="AA57" s="317">
        <f t="shared" si="104"/>
        <v>352</v>
      </c>
      <c r="AB57" s="127">
        <f t="shared" si="7"/>
        <v>51.014492753623188</v>
      </c>
      <c r="AC57" s="105">
        <f t="shared" si="105"/>
        <v>338</v>
      </c>
      <c r="AD57" s="120">
        <f t="shared" si="8"/>
        <v>48.985507246376812</v>
      </c>
      <c r="AE57" s="105">
        <f t="shared" si="106"/>
        <v>0</v>
      </c>
      <c r="AF57" s="323">
        <f t="shared" si="9"/>
        <v>0</v>
      </c>
      <c r="AG57" s="325">
        <f t="shared" si="107"/>
        <v>3491</v>
      </c>
      <c r="AH57" s="325">
        <f t="shared" si="26"/>
        <v>690</v>
      </c>
      <c r="AK57" s="104">
        <v>306</v>
      </c>
      <c r="AL57" s="9">
        <v>166</v>
      </c>
      <c r="AM57" s="9">
        <v>2855</v>
      </c>
      <c r="AN57" s="9">
        <v>470</v>
      </c>
      <c r="AO57" s="9"/>
      <c r="AP57" s="104">
        <v>306</v>
      </c>
      <c r="AQ57" s="454">
        <v>1721</v>
      </c>
      <c r="AR57" s="454">
        <v>1770</v>
      </c>
      <c r="AS57" s="104">
        <v>306</v>
      </c>
      <c r="AT57" s="452">
        <v>1450</v>
      </c>
      <c r="AU57" s="452">
        <v>2041</v>
      </c>
      <c r="AV57" s="104">
        <v>306</v>
      </c>
      <c r="AW57" s="503">
        <v>498</v>
      </c>
      <c r="AX57" s="503">
        <v>192</v>
      </c>
      <c r="AY57" s="104">
        <v>306</v>
      </c>
      <c r="AZ57" s="455">
        <v>387</v>
      </c>
      <c r="BA57" s="455">
        <v>303</v>
      </c>
      <c r="BB57" s="104">
        <v>306</v>
      </c>
      <c r="BC57" s="9">
        <v>352</v>
      </c>
      <c r="BD57" s="9">
        <v>338</v>
      </c>
      <c r="BE57" s="9"/>
    </row>
    <row r="58" spans="1:57" s="93" customFormat="1" ht="15">
      <c r="A58" s="50">
        <v>347</v>
      </c>
      <c r="B58" s="310" t="s">
        <v>400</v>
      </c>
      <c r="C58" s="311">
        <f t="shared" si="90"/>
        <v>346</v>
      </c>
      <c r="D58" s="127">
        <f t="shared" si="88"/>
        <v>9.3868692349430276</v>
      </c>
      <c r="E58" s="98">
        <f t="shared" si="91"/>
        <v>2491</v>
      </c>
      <c r="F58" s="127">
        <f t="shared" si="89"/>
        <v>67.580032555615844</v>
      </c>
      <c r="G58" s="98">
        <f t="shared" si="92"/>
        <v>846</v>
      </c>
      <c r="H58" s="127">
        <f t="shared" si="86"/>
        <v>22.951709169831798</v>
      </c>
      <c r="I58" s="98">
        <f t="shared" si="93"/>
        <v>3</v>
      </c>
      <c r="J58" s="312">
        <f t="shared" si="87"/>
        <v>8.1389039609332609E-2</v>
      </c>
      <c r="K58" s="317">
        <f t="shared" si="94"/>
        <v>1868</v>
      </c>
      <c r="L58" s="120">
        <f t="shared" si="27"/>
        <v>50.678241996744433</v>
      </c>
      <c r="M58" s="105">
        <f t="shared" si="95"/>
        <v>1818</v>
      </c>
      <c r="N58" s="318">
        <f t="shared" si="16"/>
        <v>49.32175800325556</v>
      </c>
      <c r="O58" s="317">
        <f t="shared" si="96"/>
        <v>436</v>
      </c>
      <c r="P58" s="120">
        <f t="shared" si="4"/>
        <v>54.568210262828529</v>
      </c>
      <c r="Q58" s="105">
        <f t="shared" si="97"/>
        <v>363</v>
      </c>
      <c r="R58" s="323">
        <f t="shared" si="5"/>
        <v>45.431789737171464</v>
      </c>
      <c r="S58" s="317">
        <f t="shared" si="98"/>
        <v>1782</v>
      </c>
      <c r="T58" s="127">
        <f t="shared" si="20"/>
        <v>48.345089527943571</v>
      </c>
      <c r="U58" s="105">
        <f t="shared" si="99"/>
        <v>1904</v>
      </c>
      <c r="V58" s="323">
        <f t="shared" si="6"/>
        <v>51.654910472056429</v>
      </c>
      <c r="W58" s="317">
        <f t="shared" si="100"/>
        <v>585</v>
      </c>
      <c r="X58" s="127">
        <f t="shared" si="101"/>
        <v>73.216520650813521</v>
      </c>
      <c r="Y58" s="317">
        <f t="shared" si="102"/>
        <v>214</v>
      </c>
      <c r="Z58" s="323">
        <f t="shared" si="103"/>
        <v>26.783479349186486</v>
      </c>
      <c r="AA58" s="317">
        <f t="shared" si="104"/>
        <v>412</v>
      </c>
      <c r="AB58" s="127">
        <f t="shared" si="7"/>
        <v>51.564455569461828</v>
      </c>
      <c r="AC58" s="105">
        <f t="shared" si="105"/>
        <v>386</v>
      </c>
      <c r="AD58" s="120">
        <f t="shared" si="8"/>
        <v>48.310387984981226</v>
      </c>
      <c r="AE58" s="105">
        <f t="shared" si="106"/>
        <v>1</v>
      </c>
      <c r="AF58" s="323">
        <f t="shared" si="9"/>
        <v>0.12515644555694619</v>
      </c>
      <c r="AG58" s="325">
        <f t="shared" si="107"/>
        <v>3686</v>
      </c>
      <c r="AH58" s="325">
        <f t="shared" si="26"/>
        <v>799</v>
      </c>
      <c r="AK58" s="104">
        <v>308</v>
      </c>
      <c r="AL58" s="9">
        <v>1217</v>
      </c>
      <c r="AM58" s="9">
        <v>6510</v>
      </c>
      <c r="AN58" s="9">
        <v>5179</v>
      </c>
      <c r="AO58" s="9">
        <v>22</v>
      </c>
      <c r="AP58" s="104">
        <v>308</v>
      </c>
      <c r="AQ58" s="454">
        <v>5938</v>
      </c>
      <c r="AR58" s="454">
        <v>6990</v>
      </c>
      <c r="AS58" s="104">
        <v>308</v>
      </c>
      <c r="AT58" s="452">
        <v>7688</v>
      </c>
      <c r="AU58" s="452">
        <v>5240</v>
      </c>
      <c r="AV58" s="104">
        <v>308</v>
      </c>
      <c r="AW58" s="503">
        <v>31474</v>
      </c>
      <c r="AX58" s="503">
        <v>2148</v>
      </c>
      <c r="AY58" s="104">
        <v>308</v>
      </c>
      <c r="AZ58" s="455">
        <v>16808</v>
      </c>
      <c r="BA58" s="455">
        <v>16814</v>
      </c>
      <c r="BB58" s="104">
        <v>308</v>
      </c>
      <c r="BC58" s="9">
        <v>18074</v>
      </c>
      <c r="BD58" s="9">
        <v>15487</v>
      </c>
      <c r="BE58" s="9">
        <v>61</v>
      </c>
    </row>
    <row r="59" spans="1:57" s="93" customFormat="1" ht="15">
      <c r="A59" s="50">
        <v>411</v>
      </c>
      <c r="B59" s="310" t="s">
        <v>399</v>
      </c>
      <c r="C59" s="311">
        <f t="shared" si="90"/>
        <v>2295</v>
      </c>
      <c r="D59" s="127">
        <f t="shared" si="88"/>
        <v>30.938258290644377</v>
      </c>
      <c r="E59" s="98">
        <f t="shared" si="91"/>
        <v>3056</v>
      </c>
      <c r="F59" s="127">
        <f t="shared" si="89"/>
        <v>41.197088163925585</v>
      </c>
      <c r="G59" s="98">
        <f t="shared" si="92"/>
        <v>2067</v>
      </c>
      <c r="H59" s="127">
        <f t="shared" si="86"/>
        <v>27.864653545430034</v>
      </c>
      <c r="I59" s="98">
        <f t="shared" si="93"/>
        <v>0</v>
      </c>
      <c r="J59" s="312">
        <f t="shared" si="87"/>
        <v>0</v>
      </c>
      <c r="K59" s="317">
        <f t="shared" si="94"/>
        <v>3878</v>
      </c>
      <c r="L59" s="120">
        <f t="shared" si="27"/>
        <v>52.278242113777296</v>
      </c>
      <c r="M59" s="105">
        <f t="shared" si="95"/>
        <v>3540</v>
      </c>
      <c r="N59" s="318">
        <f t="shared" si="16"/>
        <v>47.721757886222697</v>
      </c>
      <c r="O59" s="317">
        <f t="shared" si="96"/>
        <v>626</v>
      </c>
      <c r="P59" s="120">
        <f t="shared" si="4"/>
        <v>53.005927180355627</v>
      </c>
      <c r="Q59" s="105">
        <f t="shared" si="97"/>
        <v>555</v>
      </c>
      <c r="R59" s="323">
        <f t="shared" si="5"/>
        <v>46.994072819644366</v>
      </c>
      <c r="S59" s="317">
        <f t="shared" si="98"/>
        <v>2080</v>
      </c>
      <c r="T59" s="127">
        <f t="shared" si="20"/>
        <v>28.039902938797518</v>
      </c>
      <c r="U59" s="105">
        <f t="shared" si="99"/>
        <v>5338</v>
      </c>
      <c r="V59" s="323">
        <f t="shared" si="6"/>
        <v>71.960097061202475</v>
      </c>
      <c r="W59" s="317">
        <f t="shared" si="100"/>
        <v>942</v>
      </c>
      <c r="X59" s="127">
        <f t="shared" si="101"/>
        <v>79.762912785774759</v>
      </c>
      <c r="Y59" s="317">
        <f t="shared" si="102"/>
        <v>239</v>
      </c>
      <c r="Z59" s="323">
        <f t="shared" si="103"/>
        <v>20.237087214225234</v>
      </c>
      <c r="AA59" s="317">
        <f t="shared" si="104"/>
        <v>626</v>
      </c>
      <c r="AB59" s="127">
        <f t="shared" si="7"/>
        <v>53.005927180355627</v>
      </c>
      <c r="AC59" s="105">
        <f t="shared" si="105"/>
        <v>552</v>
      </c>
      <c r="AD59" s="120">
        <f t="shared" si="8"/>
        <v>46.740050804403047</v>
      </c>
      <c r="AE59" s="105">
        <f t="shared" si="106"/>
        <v>3</v>
      </c>
      <c r="AF59" s="323">
        <f t="shared" si="9"/>
        <v>0.2540220152413209</v>
      </c>
      <c r="AG59" s="325">
        <f t="shared" si="107"/>
        <v>7418</v>
      </c>
      <c r="AH59" s="325">
        <f t="shared" si="26"/>
        <v>1181</v>
      </c>
      <c r="AK59" s="104">
        <v>310</v>
      </c>
      <c r="AL59" s="9">
        <v>185</v>
      </c>
      <c r="AM59" s="9">
        <v>3807</v>
      </c>
      <c r="AN59" s="9">
        <v>1022</v>
      </c>
      <c r="AO59" s="9">
        <v>5</v>
      </c>
      <c r="AP59" s="104">
        <v>310</v>
      </c>
      <c r="AQ59" s="454">
        <v>2423</v>
      </c>
      <c r="AR59" s="454">
        <v>2596</v>
      </c>
      <c r="AS59" s="104">
        <v>310</v>
      </c>
      <c r="AT59" s="452">
        <v>2443</v>
      </c>
      <c r="AU59" s="452">
        <v>2576</v>
      </c>
      <c r="AV59" s="104">
        <v>310</v>
      </c>
      <c r="AW59" s="503">
        <v>1925</v>
      </c>
      <c r="AX59" s="503">
        <v>381</v>
      </c>
      <c r="AY59" s="104">
        <v>310</v>
      </c>
      <c r="AZ59" s="455">
        <v>1229</v>
      </c>
      <c r="BA59" s="455">
        <v>1077</v>
      </c>
      <c r="BB59" s="104">
        <v>310</v>
      </c>
      <c r="BC59" s="9">
        <v>1166</v>
      </c>
      <c r="BD59" s="9">
        <v>1139</v>
      </c>
      <c r="BE59" s="9">
        <v>1</v>
      </c>
    </row>
    <row r="60" spans="1:57" s="93" customFormat="1" ht="15">
      <c r="A60" s="50">
        <v>501</v>
      </c>
      <c r="B60" s="310" t="s">
        <v>398</v>
      </c>
      <c r="C60" s="311">
        <f t="shared" si="90"/>
        <v>84</v>
      </c>
      <c r="D60" s="127">
        <f t="shared" si="88"/>
        <v>4.6927374301675977</v>
      </c>
      <c r="E60" s="98">
        <f t="shared" si="91"/>
        <v>1083</v>
      </c>
      <c r="F60" s="127">
        <f t="shared" si="89"/>
        <v>60.502793296089386</v>
      </c>
      <c r="G60" s="98">
        <f t="shared" si="92"/>
        <v>618</v>
      </c>
      <c r="H60" s="127">
        <f t="shared" si="86"/>
        <v>34.52513966480447</v>
      </c>
      <c r="I60" s="98">
        <f t="shared" si="93"/>
        <v>5</v>
      </c>
      <c r="J60" s="312">
        <f t="shared" si="87"/>
        <v>0.27932960893854747</v>
      </c>
      <c r="K60" s="317">
        <f t="shared" si="94"/>
        <v>889</v>
      </c>
      <c r="L60" s="120">
        <f t="shared" si="27"/>
        <v>49.66480446927374</v>
      </c>
      <c r="M60" s="105">
        <f t="shared" si="95"/>
        <v>901</v>
      </c>
      <c r="N60" s="318">
        <f t="shared" si="16"/>
        <v>50.33519553072626</v>
      </c>
      <c r="O60" s="317">
        <f t="shared" si="96"/>
        <v>94</v>
      </c>
      <c r="P60" s="120">
        <f t="shared" si="4"/>
        <v>51.648351648351657</v>
      </c>
      <c r="Q60" s="105">
        <f t="shared" si="97"/>
        <v>88</v>
      </c>
      <c r="R60" s="323">
        <f t="shared" si="5"/>
        <v>48.35164835164835</v>
      </c>
      <c r="S60" s="317">
        <f t="shared" si="98"/>
        <v>589</v>
      </c>
      <c r="T60" s="127">
        <f t="shared" si="20"/>
        <v>32.905027932960898</v>
      </c>
      <c r="U60" s="105">
        <f t="shared" si="99"/>
        <v>1201</v>
      </c>
      <c r="V60" s="323">
        <f t="shared" si="6"/>
        <v>67.094972067039109</v>
      </c>
      <c r="W60" s="317">
        <f t="shared" si="100"/>
        <v>122</v>
      </c>
      <c r="X60" s="127">
        <f t="shared" si="101"/>
        <v>67.032967032967022</v>
      </c>
      <c r="Y60" s="317">
        <f t="shared" si="102"/>
        <v>60</v>
      </c>
      <c r="Z60" s="323">
        <f t="shared" si="103"/>
        <v>32.967032967032964</v>
      </c>
      <c r="AA60" s="317">
        <f t="shared" si="104"/>
        <v>93</v>
      </c>
      <c r="AB60" s="127">
        <f t="shared" si="7"/>
        <v>51.098901098901095</v>
      </c>
      <c r="AC60" s="105">
        <f t="shared" si="105"/>
        <v>89</v>
      </c>
      <c r="AD60" s="120">
        <f t="shared" si="8"/>
        <v>48.901098901098898</v>
      </c>
      <c r="AE60" s="105">
        <f t="shared" si="106"/>
        <v>0</v>
      </c>
      <c r="AF60" s="323">
        <f t="shared" si="9"/>
        <v>0</v>
      </c>
      <c r="AG60" s="325">
        <f t="shared" si="107"/>
        <v>1790</v>
      </c>
      <c r="AH60" s="325">
        <f t="shared" si="26"/>
        <v>182</v>
      </c>
      <c r="AK60" s="104">
        <v>313</v>
      </c>
      <c r="AL60" s="9">
        <v>5282</v>
      </c>
      <c r="AM60" s="9">
        <v>1077</v>
      </c>
      <c r="AN60" s="9">
        <v>267</v>
      </c>
      <c r="AO60" s="9">
        <v>18</v>
      </c>
      <c r="AP60" s="104">
        <v>313</v>
      </c>
      <c r="AQ60" s="454">
        <v>3297</v>
      </c>
      <c r="AR60" s="454">
        <v>3347</v>
      </c>
      <c r="AS60" s="104">
        <v>313</v>
      </c>
      <c r="AT60" s="452">
        <v>2745</v>
      </c>
      <c r="AU60" s="452">
        <v>3899</v>
      </c>
      <c r="AV60" s="104">
        <v>313</v>
      </c>
      <c r="AW60" s="503">
        <v>1420</v>
      </c>
      <c r="AX60" s="503">
        <v>185</v>
      </c>
      <c r="AY60" s="104">
        <v>313</v>
      </c>
      <c r="AZ60" s="455">
        <v>789</v>
      </c>
      <c r="BA60" s="455">
        <v>816</v>
      </c>
      <c r="BB60" s="104">
        <v>313</v>
      </c>
      <c r="BC60" s="9">
        <v>807</v>
      </c>
      <c r="BD60" s="9">
        <v>797</v>
      </c>
      <c r="BE60" s="9">
        <v>1</v>
      </c>
    </row>
    <row r="61" spans="1:57" s="93" customFormat="1" ht="15">
      <c r="A61" s="50">
        <v>543</v>
      </c>
      <c r="B61" s="310" t="s">
        <v>397</v>
      </c>
      <c r="C61" s="311">
        <f t="shared" si="90"/>
        <v>2376</v>
      </c>
      <c r="D61" s="127">
        <f t="shared" si="88"/>
        <v>36.308068459657697</v>
      </c>
      <c r="E61" s="98">
        <f t="shared" si="91"/>
        <v>4075</v>
      </c>
      <c r="F61" s="127">
        <f t="shared" si="89"/>
        <v>62.270782396088023</v>
      </c>
      <c r="G61" s="98">
        <f t="shared" si="92"/>
        <v>91</v>
      </c>
      <c r="H61" s="127">
        <f t="shared" si="86"/>
        <v>1.3905867970660146</v>
      </c>
      <c r="I61" s="98">
        <f t="shared" si="93"/>
        <v>2</v>
      </c>
      <c r="J61" s="312">
        <f t="shared" si="87"/>
        <v>3.0562347188264057E-2</v>
      </c>
      <c r="K61" s="317">
        <f t="shared" si="94"/>
        <v>3420</v>
      </c>
      <c r="L61" s="120">
        <f t="shared" si="27"/>
        <v>52.261613691931544</v>
      </c>
      <c r="M61" s="105">
        <f t="shared" si="95"/>
        <v>3124</v>
      </c>
      <c r="N61" s="318">
        <f t="shared" si="16"/>
        <v>47.738386308068456</v>
      </c>
      <c r="O61" s="317">
        <f t="shared" si="96"/>
        <v>310</v>
      </c>
      <c r="P61" s="120">
        <f t="shared" si="4"/>
        <v>52.27655986509275</v>
      </c>
      <c r="Q61" s="105">
        <f t="shared" si="97"/>
        <v>283</v>
      </c>
      <c r="R61" s="323">
        <f t="shared" si="5"/>
        <v>47.72344013490725</v>
      </c>
      <c r="S61" s="317">
        <f t="shared" si="98"/>
        <v>1435</v>
      </c>
      <c r="T61" s="127">
        <f t="shared" si="20"/>
        <v>21.928484107579465</v>
      </c>
      <c r="U61" s="105">
        <f t="shared" si="99"/>
        <v>5109</v>
      </c>
      <c r="V61" s="323">
        <f t="shared" si="6"/>
        <v>78.071515892420535</v>
      </c>
      <c r="W61" s="317">
        <f t="shared" si="100"/>
        <v>415</v>
      </c>
      <c r="X61" s="127">
        <f t="shared" si="101"/>
        <v>69.983136593591908</v>
      </c>
      <c r="Y61" s="317">
        <f t="shared" si="102"/>
        <v>178</v>
      </c>
      <c r="Z61" s="323">
        <f t="shared" si="103"/>
        <v>30.016863406408095</v>
      </c>
      <c r="AA61" s="317">
        <f t="shared" si="104"/>
        <v>377</v>
      </c>
      <c r="AB61" s="127">
        <f t="shared" si="7"/>
        <v>63.575042158516013</v>
      </c>
      <c r="AC61" s="105">
        <f t="shared" si="105"/>
        <v>215</v>
      </c>
      <c r="AD61" s="120">
        <f t="shared" si="8"/>
        <v>36.25632377740304</v>
      </c>
      <c r="AE61" s="105">
        <f t="shared" si="106"/>
        <v>1</v>
      </c>
      <c r="AF61" s="323">
        <f t="shared" si="9"/>
        <v>0.16863406408094433</v>
      </c>
      <c r="AG61" s="325">
        <f t="shared" si="107"/>
        <v>6544</v>
      </c>
      <c r="AH61" s="325">
        <f t="shared" si="26"/>
        <v>593</v>
      </c>
      <c r="AK61" s="104">
        <v>315</v>
      </c>
      <c r="AL61" s="9">
        <v>113</v>
      </c>
      <c r="AM61" s="9">
        <v>2723</v>
      </c>
      <c r="AN61" s="9">
        <v>1210</v>
      </c>
      <c r="AO61" s="9"/>
      <c r="AP61" s="104">
        <v>315</v>
      </c>
      <c r="AQ61" s="454">
        <v>1993</v>
      </c>
      <c r="AR61" s="454">
        <v>2053</v>
      </c>
      <c r="AS61" s="104">
        <v>315</v>
      </c>
      <c r="AT61" s="452">
        <v>1188</v>
      </c>
      <c r="AU61" s="452">
        <v>2858</v>
      </c>
      <c r="AV61" s="104">
        <v>315</v>
      </c>
      <c r="AW61" s="503">
        <v>1003</v>
      </c>
      <c r="AX61" s="503">
        <v>286</v>
      </c>
      <c r="AY61" s="104">
        <v>315</v>
      </c>
      <c r="AZ61" s="455">
        <v>714</v>
      </c>
      <c r="BA61" s="455">
        <v>575</v>
      </c>
      <c r="BB61" s="104">
        <v>315</v>
      </c>
      <c r="BC61" s="9">
        <v>682</v>
      </c>
      <c r="BD61" s="9">
        <v>606</v>
      </c>
      <c r="BE61" s="9">
        <v>1</v>
      </c>
    </row>
    <row r="62" spans="1:57" s="93" customFormat="1" ht="15">
      <c r="A62" s="50">
        <v>628</v>
      </c>
      <c r="B62" s="310" t="s">
        <v>396</v>
      </c>
      <c r="C62" s="311">
        <f t="shared" si="90"/>
        <v>1654</v>
      </c>
      <c r="D62" s="127">
        <f t="shared" si="88"/>
        <v>22.552495227706572</v>
      </c>
      <c r="E62" s="98">
        <f t="shared" si="91"/>
        <v>5293</v>
      </c>
      <c r="F62" s="127">
        <f t="shared" si="89"/>
        <v>72.170711753476951</v>
      </c>
      <c r="G62" s="98">
        <f t="shared" si="92"/>
        <v>385</v>
      </c>
      <c r="H62" s="127">
        <f t="shared" si="86"/>
        <v>5.2495227706572134</v>
      </c>
      <c r="I62" s="98">
        <f t="shared" si="93"/>
        <v>2</v>
      </c>
      <c r="J62" s="312">
        <f t="shared" si="87"/>
        <v>2.7270248159258249E-2</v>
      </c>
      <c r="K62" s="317">
        <f t="shared" si="94"/>
        <v>3882</v>
      </c>
      <c r="L62" s="120">
        <f t="shared" si="27"/>
        <v>52.931551677120261</v>
      </c>
      <c r="M62" s="105">
        <f t="shared" si="95"/>
        <v>3452</v>
      </c>
      <c r="N62" s="318">
        <f t="shared" si="16"/>
        <v>47.068448322879739</v>
      </c>
      <c r="O62" s="317">
        <f t="shared" si="96"/>
        <v>413</v>
      </c>
      <c r="P62" s="120">
        <f t="shared" si="4"/>
        <v>51.240694789081886</v>
      </c>
      <c r="Q62" s="105">
        <f t="shared" si="97"/>
        <v>393</v>
      </c>
      <c r="R62" s="323">
        <f t="shared" si="5"/>
        <v>48.759305210918114</v>
      </c>
      <c r="S62" s="317">
        <f t="shared" si="98"/>
        <v>2616</v>
      </c>
      <c r="T62" s="127">
        <f t="shared" si="20"/>
        <v>35.669484592309793</v>
      </c>
      <c r="U62" s="105">
        <f t="shared" si="99"/>
        <v>4718</v>
      </c>
      <c r="V62" s="323">
        <f t="shared" si="6"/>
        <v>64.330515407690214</v>
      </c>
      <c r="W62" s="317">
        <f t="shared" si="100"/>
        <v>692</v>
      </c>
      <c r="X62" s="127">
        <f t="shared" si="101"/>
        <v>85.856079404466499</v>
      </c>
      <c r="Y62" s="317">
        <f t="shared" si="102"/>
        <v>114</v>
      </c>
      <c r="Z62" s="323">
        <f t="shared" si="103"/>
        <v>14.143920595533499</v>
      </c>
      <c r="AA62" s="317">
        <f t="shared" si="104"/>
        <v>421</v>
      </c>
      <c r="AB62" s="127">
        <f t="shared" si="7"/>
        <v>52.233250620347391</v>
      </c>
      <c r="AC62" s="105">
        <f t="shared" si="105"/>
        <v>385</v>
      </c>
      <c r="AD62" s="120">
        <f t="shared" si="8"/>
        <v>47.766749379652609</v>
      </c>
      <c r="AE62" s="105">
        <f t="shared" si="106"/>
        <v>0</v>
      </c>
      <c r="AF62" s="323">
        <f t="shared" si="9"/>
        <v>0</v>
      </c>
      <c r="AG62" s="325">
        <f t="shared" si="107"/>
        <v>7334</v>
      </c>
      <c r="AH62" s="325">
        <f t="shared" si="26"/>
        <v>806</v>
      </c>
      <c r="AK62" s="104">
        <v>318</v>
      </c>
      <c r="AL62" s="9">
        <v>1012</v>
      </c>
      <c r="AM62" s="9">
        <v>5101</v>
      </c>
      <c r="AN62" s="9">
        <v>4118</v>
      </c>
      <c r="AO62" s="9">
        <v>832</v>
      </c>
      <c r="AP62" s="104">
        <v>318</v>
      </c>
      <c r="AQ62" s="454">
        <v>5231</v>
      </c>
      <c r="AR62" s="454">
        <v>5832</v>
      </c>
      <c r="AS62" s="104">
        <v>318</v>
      </c>
      <c r="AT62" s="452">
        <v>3703</v>
      </c>
      <c r="AU62" s="452">
        <v>7360</v>
      </c>
      <c r="AV62" s="104">
        <v>318</v>
      </c>
      <c r="AW62" s="503">
        <v>19930</v>
      </c>
      <c r="AX62" s="503">
        <v>3648</v>
      </c>
      <c r="AY62" s="104">
        <v>318</v>
      </c>
      <c r="AZ62" s="455">
        <v>11885</v>
      </c>
      <c r="BA62" s="455">
        <v>11693</v>
      </c>
      <c r="BB62" s="104">
        <v>318</v>
      </c>
      <c r="BC62" s="9">
        <v>12504</v>
      </c>
      <c r="BD62" s="9">
        <v>11036</v>
      </c>
      <c r="BE62" s="9">
        <v>38</v>
      </c>
    </row>
    <row r="63" spans="1:57" s="93" customFormat="1" ht="15">
      <c r="A63" s="50">
        <v>656</v>
      </c>
      <c r="B63" s="310" t="s">
        <v>394</v>
      </c>
      <c r="C63" s="311">
        <f t="shared" si="90"/>
        <v>327</v>
      </c>
      <c r="D63" s="127">
        <f t="shared" si="88"/>
        <v>5.0439611291068953</v>
      </c>
      <c r="E63" s="98">
        <f t="shared" si="91"/>
        <v>4239</v>
      </c>
      <c r="F63" s="127">
        <f t="shared" si="89"/>
        <v>65.386395187413243</v>
      </c>
      <c r="G63" s="98">
        <f t="shared" si="92"/>
        <v>1908</v>
      </c>
      <c r="H63" s="127">
        <f t="shared" si="86"/>
        <v>29.430819065247572</v>
      </c>
      <c r="I63" s="98">
        <f t="shared" si="93"/>
        <v>9</v>
      </c>
      <c r="J63" s="312">
        <f t="shared" si="87"/>
        <v>0.13882461823229986</v>
      </c>
      <c r="K63" s="317">
        <f t="shared" si="94"/>
        <v>3123</v>
      </c>
      <c r="L63" s="120">
        <f t="shared" si="27"/>
        <v>48.172142526608056</v>
      </c>
      <c r="M63" s="105">
        <f t="shared" si="95"/>
        <v>3360</v>
      </c>
      <c r="N63" s="318">
        <f t="shared" si="16"/>
        <v>51.827857473391944</v>
      </c>
      <c r="O63" s="317">
        <f t="shared" si="96"/>
        <v>2400</v>
      </c>
      <c r="P63" s="120">
        <f t="shared" si="4"/>
        <v>52.424639580602886</v>
      </c>
      <c r="Q63" s="105">
        <f t="shared" si="97"/>
        <v>2178</v>
      </c>
      <c r="R63" s="323">
        <f t="shared" si="5"/>
        <v>47.575360419397114</v>
      </c>
      <c r="S63" s="317">
        <f t="shared" si="98"/>
        <v>2728</v>
      </c>
      <c r="T63" s="127">
        <f t="shared" si="20"/>
        <v>42.079284281968228</v>
      </c>
      <c r="U63" s="105">
        <f t="shared" si="99"/>
        <v>3755</v>
      </c>
      <c r="V63" s="323">
        <f t="shared" si="6"/>
        <v>57.920715718031779</v>
      </c>
      <c r="W63" s="317">
        <f t="shared" si="100"/>
        <v>3522</v>
      </c>
      <c r="X63" s="127">
        <f t="shared" si="101"/>
        <v>76.933158584534738</v>
      </c>
      <c r="Y63" s="317">
        <f t="shared" si="102"/>
        <v>1056</v>
      </c>
      <c r="Z63" s="323">
        <f t="shared" si="103"/>
        <v>23.066841415465269</v>
      </c>
      <c r="AA63" s="317">
        <f t="shared" si="104"/>
        <v>2416</v>
      </c>
      <c r="AB63" s="127">
        <f t="shared" si="7"/>
        <v>52.7741371778069</v>
      </c>
      <c r="AC63" s="105">
        <f t="shared" si="105"/>
        <v>2156</v>
      </c>
      <c r="AD63" s="120">
        <f t="shared" si="8"/>
        <v>47.094801223241589</v>
      </c>
      <c r="AE63" s="105">
        <f t="shared" si="106"/>
        <v>6</v>
      </c>
      <c r="AF63" s="323">
        <f t="shared" si="9"/>
        <v>0.13106159895150721</v>
      </c>
      <c r="AG63" s="325">
        <f t="shared" si="107"/>
        <v>6483</v>
      </c>
      <c r="AH63" s="325">
        <f t="shared" si="26"/>
        <v>4578</v>
      </c>
      <c r="AK63" s="104">
        <v>321</v>
      </c>
      <c r="AL63" s="9">
        <v>1012</v>
      </c>
      <c r="AM63" s="9">
        <v>659</v>
      </c>
      <c r="AN63" s="9">
        <v>1194</v>
      </c>
      <c r="AO63" s="9">
        <v>4</v>
      </c>
      <c r="AP63" s="104">
        <v>321</v>
      </c>
      <c r="AQ63" s="454">
        <v>1383</v>
      </c>
      <c r="AR63" s="454">
        <v>1486</v>
      </c>
      <c r="AS63" s="104">
        <v>321</v>
      </c>
      <c r="AT63" s="452">
        <v>2138</v>
      </c>
      <c r="AU63" s="452">
        <v>731</v>
      </c>
      <c r="AV63" s="104">
        <v>321</v>
      </c>
      <c r="AW63" s="503">
        <v>2225</v>
      </c>
      <c r="AX63" s="503">
        <v>305</v>
      </c>
      <c r="AY63" s="104">
        <v>321</v>
      </c>
      <c r="AZ63" s="455">
        <v>1261</v>
      </c>
      <c r="BA63" s="455">
        <v>1269</v>
      </c>
      <c r="BB63" s="104">
        <v>321</v>
      </c>
      <c r="BC63" s="9">
        <v>1270</v>
      </c>
      <c r="BD63" s="9">
        <v>1251</v>
      </c>
      <c r="BE63" s="9">
        <v>9</v>
      </c>
    </row>
    <row r="64" spans="1:57" s="93" customFormat="1" ht="15">
      <c r="A64" s="50">
        <v>761</v>
      </c>
      <c r="B64" s="310" t="s">
        <v>393</v>
      </c>
      <c r="C64" s="311">
        <f t="shared" si="90"/>
        <v>419</v>
      </c>
      <c r="D64" s="127">
        <f t="shared" si="88"/>
        <v>5.5131578947368425</v>
      </c>
      <c r="E64" s="98">
        <f t="shared" si="91"/>
        <v>5450</v>
      </c>
      <c r="F64" s="127">
        <f t="shared" si="89"/>
        <v>71.710526315789465</v>
      </c>
      <c r="G64" s="98">
        <f t="shared" si="92"/>
        <v>1725</v>
      </c>
      <c r="H64" s="127">
        <f t="shared" si="86"/>
        <v>22.697368421052634</v>
      </c>
      <c r="I64" s="98">
        <f t="shared" si="93"/>
        <v>6</v>
      </c>
      <c r="J64" s="312">
        <f t="shared" si="87"/>
        <v>7.8947368421052627E-2</v>
      </c>
      <c r="K64" s="317">
        <f t="shared" si="94"/>
        <v>3822</v>
      </c>
      <c r="L64" s="120">
        <f t="shared" si="27"/>
        <v>50.289473684210527</v>
      </c>
      <c r="M64" s="105">
        <f t="shared" si="95"/>
        <v>3778</v>
      </c>
      <c r="N64" s="318">
        <f t="shared" si="16"/>
        <v>49.710526315789473</v>
      </c>
      <c r="O64" s="317">
        <f t="shared" si="96"/>
        <v>1503</v>
      </c>
      <c r="P64" s="120">
        <f t="shared" si="4"/>
        <v>53.090780642882372</v>
      </c>
      <c r="Q64" s="105">
        <f t="shared" si="97"/>
        <v>1328</v>
      </c>
      <c r="R64" s="323">
        <f t="shared" si="5"/>
        <v>46.909219357117628</v>
      </c>
      <c r="S64" s="317">
        <f t="shared" si="98"/>
        <v>3463</v>
      </c>
      <c r="T64" s="127">
        <f t="shared" si="20"/>
        <v>45.565789473684212</v>
      </c>
      <c r="U64" s="105">
        <f t="shared" si="99"/>
        <v>4137</v>
      </c>
      <c r="V64" s="323">
        <f t="shared" si="6"/>
        <v>54.434210526315788</v>
      </c>
      <c r="W64" s="317">
        <f t="shared" si="100"/>
        <v>2235</v>
      </c>
      <c r="X64" s="127">
        <f t="shared" si="101"/>
        <v>78.94736842105263</v>
      </c>
      <c r="Y64" s="317">
        <f t="shared" si="102"/>
        <v>596</v>
      </c>
      <c r="Z64" s="323">
        <f t="shared" si="103"/>
        <v>21.052631578947366</v>
      </c>
      <c r="AA64" s="317">
        <f t="shared" si="104"/>
        <v>1511</v>
      </c>
      <c r="AB64" s="127">
        <f t="shared" si="7"/>
        <v>53.373366301660184</v>
      </c>
      <c r="AC64" s="105">
        <f t="shared" si="105"/>
        <v>1317</v>
      </c>
      <c r="AD64" s="120">
        <f t="shared" si="8"/>
        <v>46.520664076298132</v>
      </c>
      <c r="AE64" s="105">
        <f t="shared" si="106"/>
        <v>3</v>
      </c>
      <c r="AF64" s="323">
        <f t="shared" si="9"/>
        <v>0.10596962204168139</v>
      </c>
      <c r="AG64" s="325">
        <f t="shared" si="107"/>
        <v>7600</v>
      </c>
      <c r="AH64" s="325">
        <f t="shared" si="26"/>
        <v>2831</v>
      </c>
      <c r="AK64" s="104">
        <v>347</v>
      </c>
      <c r="AL64" s="9">
        <v>346</v>
      </c>
      <c r="AM64" s="9">
        <v>2491</v>
      </c>
      <c r="AN64" s="9">
        <v>846</v>
      </c>
      <c r="AO64" s="9">
        <v>3</v>
      </c>
      <c r="AP64" s="104">
        <v>347</v>
      </c>
      <c r="AQ64" s="454">
        <v>1868</v>
      </c>
      <c r="AR64" s="454">
        <v>1818</v>
      </c>
      <c r="AS64" s="104">
        <v>347</v>
      </c>
      <c r="AT64" s="452">
        <v>1782</v>
      </c>
      <c r="AU64" s="452">
        <v>1904</v>
      </c>
      <c r="AV64" s="104">
        <v>347</v>
      </c>
      <c r="AW64" s="503">
        <v>585</v>
      </c>
      <c r="AX64" s="503">
        <v>214</v>
      </c>
      <c r="AY64" s="104">
        <v>347</v>
      </c>
      <c r="AZ64" s="455">
        <v>436</v>
      </c>
      <c r="BA64" s="455">
        <v>363</v>
      </c>
      <c r="BB64" s="104">
        <v>347</v>
      </c>
      <c r="BC64" s="9">
        <v>412</v>
      </c>
      <c r="BD64" s="9">
        <v>386</v>
      </c>
      <c r="BE64" s="9">
        <v>1</v>
      </c>
    </row>
    <row r="65" spans="1:57" s="93" customFormat="1" ht="15">
      <c r="A65" s="50">
        <v>842</v>
      </c>
      <c r="B65" s="333" t="s">
        <v>392</v>
      </c>
      <c r="C65" s="334">
        <f t="shared" si="90"/>
        <v>1290</v>
      </c>
      <c r="D65" s="335">
        <f t="shared" si="88"/>
        <v>22.892635314995562</v>
      </c>
      <c r="E65" s="336">
        <f t="shared" si="91"/>
        <v>3760</v>
      </c>
      <c r="F65" s="335">
        <f t="shared" si="89"/>
        <v>66.725820763087839</v>
      </c>
      <c r="G65" s="336">
        <f t="shared" si="92"/>
        <v>565</v>
      </c>
      <c r="H65" s="335">
        <f t="shared" si="86"/>
        <v>10.02661934338953</v>
      </c>
      <c r="I65" s="336">
        <f t="shared" si="93"/>
        <v>20</v>
      </c>
      <c r="J65" s="337">
        <f t="shared" si="87"/>
        <v>0.35492457852706299</v>
      </c>
      <c r="K65" s="338">
        <f t="shared" si="94"/>
        <v>2899</v>
      </c>
      <c r="L65" s="339">
        <f t="shared" si="27"/>
        <v>51.446317657497787</v>
      </c>
      <c r="M65" s="340">
        <f t="shared" si="95"/>
        <v>2736</v>
      </c>
      <c r="N65" s="341">
        <f t="shared" si="16"/>
        <v>48.553682342502221</v>
      </c>
      <c r="O65" s="338">
        <f t="shared" si="96"/>
        <v>293</v>
      </c>
      <c r="P65" s="339">
        <f t="shared" si="4"/>
        <v>51.766784452296818</v>
      </c>
      <c r="Q65" s="340">
        <f t="shared" si="97"/>
        <v>273</v>
      </c>
      <c r="R65" s="342">
        <f t="shared" si="5"/>
        <v>48.233215547703182</v>
      </c>
      <c r="S65" s="338">
        <f t="shared" si="98"/>
        <v>1451</v>
      </c>
      <c r="T65" s="335">
        <f t="shared" si="20"/>
        <v>25.74977817213842</v>
      </c>
      <c r="U65" s="340">
        <f t="shared" si="99"/>
        <v>4184</v>
      </c>
      <c r="V65" s="342">
        <f t="shared" si="6"/>
        <v>74.25022182786158</v>
      </c>
      <c r="W65" s="317">
        <f t="shared" si="100"/>
        <v>356</v>
      </c>
      <c r="X65" s="127">
        <f t="shared" si="101"/>
        <v>62.897526501766791</v>
      </c>
      <c r="Y65" s="317">
        <f t="shared" si="102"/>
        <v>210</v>
      </c>
      <c r="Z65" s="323">
        <f t="shared" si="103"/>
        <v>37.102473498233216</v>
      </c>
      <c r="AA65" s="338">
        <f t="shared" si="104"/>
        <v>337</v>
      </c>
      <c r="AB65" s="335">
        <f t="shared" si="7"/>
        <v>59.540636042402831</v>
      </c>
      <c r="AC65" s="340">
        <f t="shared" si="105"/>
        <v>229</v>
      </c>
      <c r="AD65" s="339">
        <f t="shared" si="8"/>
        <v>40.459363957597169</v>
      </c>
      <c r="AE65" s="340">
        <f t="shared" si="106"/>
        <v>0</v>
      </c>
      <c r="AF65" s="342">
        <f t="shared" si="9"/>
        <v>0</v>
      </c>
      <c r="AG65" s="343">
        <f t="shared" si="107"/>
        <v>5635</v>
      </c>
      <c r="AH65" s="343">
        <f t="shared" si="26"/>
        <v>566</v>
      </c>
      <c r="AK65" s="104">
        <v>353</v>
      </c>
      <c r="AL65" s="9">
        <v>188</v>
      </c>
      <c r="AM65" s="9">
        <v>1334</v>
      </c>
      <c r="AN65" s="9">
        <v>1297</v>
      </c>
      <c r="AO65" s="9">
        <v>12</v>
      </c>
      <c r="AP65" s="104">
        <v>353</v>
      </c>
      <c r="AQ65" s="454">
        <v>1358</v>
      </c>
      <c r="AR65" s="454">
        <v>1473</v>
      </c>
      <c r="AS65" s="104">
        <v>353</v>
      </c>
      <c r="AT65" s="452">
        <v>1582</v>
      </c>
      <c r="AU65" s="452">
        <v>1249</v>
      </c>
      <c r="AV65" s="104">
        <v>353</v>
      </c>
      <c r="AW65" s="503">
        <v>789</v>
      </c>
      <c r="AX65" s="503">
        <v>181</v>
      </c>
      <c r="AY65" s="104">
        <v>353</v>
      </c>
      <c r="AZ65" s="455">
        <v>529</v>
      </c>
      <c r="BA65" s="455">
        <v>441</v>
      </c>
      <c r="BB65" s="104">
        <v>353</v>
      </c>
      <c r="BC65" s="9">
        <v>546</v>
      </c>
      <c r="BD65" s="9">
        <v>423</v>
      </c>
      <c r="BE65" s="9">
        <v>1</v>
      </c>
    </row>
    <row r="66" spans="1:57" s="93" customFormat="1" ht="16.5" customHeight="1">
      <c r="A66" s="332"/>
      <c r="B66" s="370" t="s">
        <v>127</v>
      </c>
      <c r="C66" s="372">
        <f>SUM(C67:C83)</f>
        <v>13231</v>
      </c>
      <c r="D66" s="356">
        <f t="shared" si="88"/>
        <v>9.4351462943286428</v>
      </c>
      <c r="E66" s="355">
        <f>SUM(E67:E83)</f>
        <v>89899</v>
      </c>
      <c r="F66" s="356">
        <f t="shared" si="89"/>
        <v>64.107793569182277</v>
      </c>
      <c r="G66" s="355">
        <f>SUM(G67:G83)</f>
        <v>36565</v>
      </c>
      <c r="H66" s="356">
        <f t="shared" si="86"/>
        <v>26.074833667306084</v>
      </c>
      <c r="I66" s="355">
        <f>SUM(I67:I83)</f>
        <v>536</v>
      </c>
      <c r="J66" s="373">
        <f t="shared" si="87"/>
        <v>0.38222646918299091</v>
      </c>
      <c r="K66" s="372">
        <f>SUM(K67:K83)</f>
        <v>69529</v>
      </c>
      <c r="L66" s="357">
        <f t="shared" si="27"/>
        <v>49.581761522060027</v>
      </c>
      <c r="M66" s="355">
        <f>SUM(M67:M83)</f>
        <v>70702</v>
      </c>
      <c r="N66" s="376">
        <f t="shared" si="16"/>
        <v>50.418238477939973</v>
      </c>
      <c r="O66" s="372">
        <f>SUM(O67:O83)</f>
        <v>42151</v>
      </c>
      <c r="P66" s="357">
        <f t="shared" si="4"/>
        <v>51.813745374980023</v>
      </c>
      <c r="Q66" s="355">
        <f>SUM(Q67:Q83)</f>
        <v>39200</v>
      </c>
      <c r="R66" s="378">
        <f t="shared" si="5"/>
        <v>48.186254625019977</v>
      </c>
      <c r="S66" s="372">
        <f>SUM(S67:S83)</f>
        <v>56533</v>
      </c>
      <c r="T66" s="356">
        <f t="shared" si="20"/>
        <v>40.314195862541091</v>
      </c>
      <c r="U66" s="355">
        <f>SUM(U67:U83)</f>
        <v>83698</v>
      </c>
      <c r="V66" s="378">
        <f t="shared" si="6"/>
        <v>59.685804137458909</v>
      </c>
      <c r="W66" s="372">
        <f>SUM(W67:W83)</f>
        <v>69629</v>
      </c>
      <c r="X66" s="356">
        <f>(W66/AH66)*100</f>
        <v>85.590834777691725</v>
      </c>
      <c r="Y66" s="355">
        <f>SUM(Y67:Y83)</f>
        <v>11722</v>
      </c>
      <c r="Z66" s="378">
        <f>(Y66/AH66)*100</f>
        <v>14.409165222308268</v>
      </c>
      <c r="AA66" s="372">
        <f>SUM(AA67:AA83)</f>
        <v>39625</v>
      </c>
      <c r="AB66" s="356">
        <f t="shared" si="7"/>
        <v>48.708682130520828</v>
      </c>
      <c r="AC66" s="355">
        <f>SUM(AC67:AC83)</f>
        <v>41659</v>
      </c>
      <c r="AD66" s="357">
        <f t="shared" si="8"/>
        <v>51.20895870978844</v>
      </c>
      <c r="AE66" s="355">
        <f>SUM(AE67:AE83)</f>
        <v>67</v>
      </c>
      <c r="AF66" s="378">
        <f t="shared" si="9"/>
        <v>8.2359159690722925E-2</v>
      </c>
      <c r="AG66" s="381">
        <f>SUM(AG67:AG83)</f>
        <v>140231</v>
      </c>
      <c r="AH66" s="381">
        <f t="shared" si="26"/>
        <v>81351</v>
      </c>
      <c r="AK66" s="104">
        <v>360</v>
      </c>
      <c r="AL66" s="9">
        <v>5766</v>
      </c>
      <c r="AM66" s="9">
        <v>16500</v>
      </c>
      <c r="AN66" s="9">
        <v>16012</v>
      </c>
      <c r="AO66" s="9">
        <v>2525</v>
      </c>
      <c r="AP66" s="104">
        <v>360</v>
      </c>
      <c r="AQ66" s="454">
        <v>18511</v>
      </c>
      <c r="AR66" s="454">
        <v>22292</v>
      </c>
      <c r="AS66" s="104">
        <v>360</v>
      </c>
      <c r="AT66" s="452">
        <v>39053</v>
      </c>
      <c r="AU66" s="452">
        <v>1750</v>
      </c>
      <c r="AV66" s="104">
        <v>360</v>
      </c>
      <c r="AW66" s="503">
        <v>262150</v>
      </c>
      <c r="AX66" s="503">
        <v>2175</v>
      </c>
      <c r="AY66" s="104">
        <v>360</v>
      </c>
      <c r="AZ66" s="455">
        <v>126562</v>
      </c>
      <c r="BA66" s="455">
        <v>137763</v>
      </c>
      <c r="BB66" s="104">
        <v>360</v>
      </c>
      <c r="BC66" s="9">
        <v>147314</v>
      </c>
      <c r="BD66" s="9">
        <v>116385</v>
      </c>
      <c r="BE66" s="9">
        <v>626</v>
      </c>
    </row>
    <row r="67" spans="1:57" s="93" customFormat="1" ht="15">
      <c r="A67" s="50">
        <v>38</v>
      </c>
      <c r="B67" s="344" t="s">
        <v>434</v>
      </c>
      <c r="C67" s="345">
        <f t="shared" ref="C67:C83" si="108">VLOOKUP(A67,$AK$8:$AL$132,2,0)</f>
        <v>1009</v>
      </c>
      <c r="D67" s="346">
        <f t="shared" si="88"/>
        <v>11.256135653726016</v>
      </c>
      <c r="E67" s="347">
        <f t="shared" ref="E67:E83" si="109">VLOOKUP(A67,$AK$8:$AM$132,3,0)</f>
        <v>5369</v>
      </c>
      <c r="F67" s="346">
        <f t="shared" si="89"/>
        <v>59.89513609995538</v>
      </c>
      <c r="G67" s="347">
        <f t="shared" ref="G67:G83" si="110">VLOOKUP(A67,$AK$8:$AN$132,4,0)</f>
        <v>2470</v>
      </c>
      <c r="H67" s="346">
        <f t="shared" si="86"/>
        <v>27.554663096831771</v>
      </c>
      <c r="I67" s="347">
        <f t="shared" ref="I67:I83" si="111">VLOOKUP(A67,$AK$8:$AO$132,5,0)</f>
        <v>116</v>
      </c>
      <c r="J67" s="348">
        <f t="shared" si="87"/>
        <v>1.2940651494868363</v>
      </c>
      <c r="K67" s="349">
        <f t="shared" ref="K67:K83" si="112">VLOOKUP(A67,$AP$8:$AR$132,2,0)</f>
        <v>4479</v>
      </c>
      <c r="L67" s="350">
        <f t="shared" si="27"/>
        <v>49.9665327978581</v>
      </c>
      <c r="M67" s="351">
        <f t="shared" ref="M67:M83" si="113">VLOOKUP(A67,$AP$8:$AR$132,3,0)</f>
        <v>4485</v>
      </c>
      <c r="N67" s="352">
        <f t="shared" si="16"/>
        <v>50.0334672021419</v>
      </c>
      <c r="O67" s="349">
        <f t="shared" ref="O67:O83" si="114">VLOOKUP(A67,$AY$8:$BA$132,2,0)</f>
        <v>564</v>
      </c>
      <c r="P67" s="350">
        <f t="shared" si="4"/>
        <v>58.264462809917347</v>
      </c>
      <c r="Q67" s="351">
        <f t="shared" ref="Q67:Q83" si="115">VLOOKUP(A67,$AY$8:$BA$132,3,0)</f>
        <v>404</v>
      </c>
      <c r="R67" s="353">
        <f t="shared" si="5"/>
        <v>41.735537190082646</v>
      </c>
      <c r="S67" s="349">
        <f t="shared" ref="S67:S83" si="116">VLOOKUP(A67,$AS$8:$AU$132,2,0)</f>
        <v>1492</v>
      </c>
      <c r="T67" s="346">
        <f t="shared" si="20"/>
        <v>16.644355198572068</v>
      </c>
      <c r="U67" s="351">
        <f t="shared" ref="U67:U83" si="117">VLOOKUP(A67,$AS$8:$AU$132,3,0)</f>
        <v>7472</v>
      </c>
      <c r="V67" s="353">
        <f t="shared" si="6"/>
        <v>83.355644801427928</v>
      </c>
      <c r="W67" s="317">
        <f t="shared" ref="W67:W83" si="118">VLOOKUP(A67,$AV$8:$AX$132,2,0)</f>
        <v>656</v>
      </c>
      <c r="X67" s="127">
        <f t="shared" ref="X67:X83" si="119">(W67/AH67)*100</f>
        <v>67.768595041322314</v>
      </c>
      <c r="Y67" s="317">
        <f t="shared" ref="Y67:Y83" si="120">VLOOKUP(A67,$AV$8:$AX$132,3,0)</f>
        <v>312</v>
      </c>
      <c r="Z67" s="323">
        <f t="shared" ref="Z67:Z83" si="121">(Y67/AH67)*100</f>
        <v>32.231404958677686</v>
      </c>
      <c r="AA67" s="349">
        <f t="shared" ref="AA67:AA83" si="122">VLOOKUP(A67,$BB$8:$BE$132,2,0)</f>
        <v>586</v>
      </c>
      <c r="AB67" s="346">
        <f t="shared" si="7"/>
        <v>60.537190082644635</v>
      </c>
      <c r="AC67" s="351">
        <f t="shared" ref="AC67:AC83" si="123">VLOOKUP(A67,$BB$8:$BE$132,3,0)</f>
        <v>382</v>
      </c>
      <c r="AD67" s="350">
        <f t="shared" si="8"/>
        <v>39.462809917355372</v>
      </c>
      <c r="AE67" s="351">
        <f t="shared" ref="AE67:AE83" si="124">VLOOKUP(A67,$BB$8:$BE$132,4,0)</f>
        <v>0</v>
      </c>
      <c r="AF67" s="353">
        <f t="shared" si="9"/>
        <v>0</v>
      </c>
      <c r="AG67" s="354">
        <f t="shared" ref="AG67:AG83" si="125">(S67+U67)</f>
        <v>8964</v>
      </c>
      <c r="AH67" s="354">
        <f t="shared" si="26"/>
        <v>968</v>
      </c>
      <c r="AK67" s="104">
        <v>361</v>
      </c>
      <c r="AL67" s="9">
        <v>3763</v>
      </c>
      <c r="AM67" s="9">
        <v>14597</v>
      </c>
      <c r="AN67" s="9">
        <v>1049</v>
      </c>
      <c r="AO67" s="9">
        <v>9</v>
      </c>
      <c r="AP67" s="104">
        <v>361</v>
      </c>
      <c r="AQ67" s="454">
        <v>10088</v>
      </c>
      <c r="AR67" s="454">
        <v>9330</v>
      </c>
      <c r="AS67" s="104">
        <v>361</v>
      </c>
      <c r="AT67" s="452">
        <v>4767</v>
      </c>
      <c r="AU67" s="452">
        <v>14651</v>
      </c>
      <c r="AV67" s="104">
        <v>361</v>
      </c>
      <c r="AW67" s="503">
        <v>1956</v>
      </c>
      <c r="AX67" s="503">
        <v>502</v>
      </c>
      <c r="AY67" s="104">
        <v>361</v>
      </c>
      <c r="AZ67" s="455">
        <v>1377</v>
      </c>
      <c r="BA67" s="455">
        <v>1081</v>
      </c>
      <c r="BB67" s="104">
        <v>361</v>
      </c>
      <c r="BC67" s="9">
        <v>1532</v>
      </c>
      <c r="BD67" s="9">
        <v>926</v>
      </c>
      <c r="BE67" s="9"/>
    </row>
    <row r="68" spans="1:57" s="93" customFormat="1" ht="15">
      <c r="A68" s="50">
        <v>86</v>
      </c>
      <c r="B68" s="310" t="s">
        <v>433</v>
      </c>
      <c r="C68" s="311">
        <f t="shared" si="108"/>
        <v>183</v>
      </c>
      <c r="D68" s="127">
        <f t="shared" si="88"/>
        <v>6.0455896927651143</v>
      </c>
      <c r="E68" s="98">
        <f t="shared" si="109"/>
        <v>1420</v>
      </c>
      <c r="F68" s="127">
        <f t="shared" si="89"/>
        <v>46.911133135117275</v>
      </c>
      <c r="G68" s="98">
        <f t="shared" si="110"/>
        <v>1423</v>
      </c>
      <c r="H68" s="127">
        <f t="shared" si="86"/>
        <v>47.01024116286753</v>
      </c>
      <c r="I68" s="98">
        <f t="shared" si="111"/>
        <v>1</v>
      </c>
      <c r="J68" s="312">
        <f t="shared" si="87"/>
        <v>3.3036009250082585E-2</v>
      </c>
      <c r="K68" s="317">
        <f t="shared" si="112"/>
        <v>1486</v>
      </c>
      <c r="L68" s="120">
        <f t="shared" si="27"/>
        <v>49.09150974562273</v>
      </c>
      <c r="M68" s="105">
        <f t="shared" si="113"/>
        <v>1541</v>
      </c>
      <c r="N68" s="318">
        <f t="shared" si="16"/>
        <v>50.90849025437727</v>
      </c>
      <c r="O68" s="317">
        <f t="shared" si="114"/>
        <v>530</v>
      </c>
      <c r="P68" s="120">
        <f t="shared" si="4"/>
        <v>50.814956855225311</v>
      </c>
      <c r="Q68" s="105">
        <f t="shared" si="115"/>
        <v>513</v>
      </c>
      <c r="R68" s="323">
        <f t="shared" si="5"/>
        <v>49.185043144774689</v>
      </c>
      <c r="S68" s="317">
        <f t="shared" si="116"/>
        <v>844</v>
      </c>
      <c r="T68" s="127">
        <f t="shared" si="20"/>
        <v>27.882391807069705</v>
      </c>
      <c r="U68" s="105">
        <f t="shared" si="117"/>
        <v>2183</v>
      </c>
      <c r="V68" s="323">
        <f t="shared" si="6"/>
        <v>72.117608192930291</v>
      </c>
      <c r="W68" s="317">
        <f t="shared" si="118"/>
        <v>675</v>
      </c>
      <c r="X68" s="127">
        <f t="shared" si="119"/>
        <v>64.717162032598281</v>
      </c>
      <c r="Y68" s="317">
        <f t="shared" si="120"/>
        <v>368</v>
      </c>
      <c r="Z68" s="323">
        <f t="shared" si="121"/>
        <v>35.282837967401726</v>
      </c>
      <c r="AA68" s="317">
        <f t="shared" si="122"/>
        <v>469</v>
      </c>
      <c r="AB68" s="127">
        <f t="shared" si="7"/>
        <v>44.966442953020135</v>
      </c>
      <c r="AC68" s="105">
        <f t="shared" si="123"/>
        <v>572</v>
      </c>
      <c r="AD68" s="120">
        <f t="shared" si="8"/>
        <v>54.841802492809201</v>
      </c>
      <c r="AE68" s="105">
        <f t="shared" si="124"/>
        <v>2</v>
      </c>
      <c r="AF68" s="323">
        <f t="shared" si="9"/>
        <v>0.19175455417066153</v>
      </c>
      <c r="AG68" s="325">
        <f t="shared" si="125"/>
        <v>3027</v>
      </c>
      <c r="AH68" s="325">
        <f t="shared" si="26"/>
        <v>1043</v>
      </c>
      <c r="AK68" s="104">
        <v>364</v>
      </c>
      <c r="AL68" s="9">
        <v>2230</v>
      </c>
      <c r="AM68" s="9">
        <v>3923</v>
      </c>
      <c r="AN68" s="9">
        <v>3523</v>
      </c>
      <c r="AO68" s="9">
        <v>48</v>
      </c>
      <c r="AP68" s="104">
        <v>364</v>
      </c>
      <c r="AQ68" s="454">
        <v>4942</v>
      </c>
      <c r="AR68" s="454">
        <v>4782</v>
      </c>
      <c r="AS68" s="104">
        <v>364</v>
      </c>
      <c r="AT68" s="452">
        <v>3810</v>
      </c>
      <c r="AU68" s="452">
        <v>5914</v>
      </c>
      <c r="AV68" s="104">
        <v>364</v>
      </c>
      <c r="AW68" s="503">
        <v>2868</v>
      </c>
      <c r="AX68" s="503">
        <v>409</v>
      </c>
      <c r="AY68" s="104">
        <v>364</v>
      </c>
      <c r="AZ68" s="455">
        <v>1622</v>
      </c>
      <c r="BA68" s="455">
        <v>1655</v>
      </c>
      <c r="BB68" s="104">
        <v>364</v>
      </c>
      <c r="BC68" s="9">
        <v>1700</v>
      </c>
      <c r="BD68" s="9">
        <v>1575</v>
      </c>
      <c r="BE68" s="9">
        <v>2</v>
      </c>
    </row>
    <row r="69" spans="1:57" s="93" customFormat="1" ht="15">
      <c r="A69" s="50">
        <v>107</v>
      </c>
      <c r="B69" s="310" t="s">
        <v>432</v>
      </c>
      <c r="C69" s="311">
        <f t="shared" si="108"/>
        <v>1401</v>
      </c>
      <c r="D69" s="127">
        <f t="shared" si="88"/>
        <v>23.287898936170212</v>
      </c>
      <c r="E69" s="98">
        <f t="shared" si="109"/>
        <v>3783</v>
      </c>
      <c r="F69" s="127">
        <f t="shared" si="89"/>
        <v>62.882313829787229</v>
      </c>
      <c r="G69" s="98">
        <f t="shared" si="110"/>
        <v>827</v>
      </c>
      <c r="H69" s="127">
        <f t="shared" si="86"/>
        <v>13.746675531914892</v>
      </c>
      <c r="I69" s="98">
        <f t="shared" si="111"/>
        <v>5</v>
      </c>
      <c r="J69" s="312">
        <f t="shared" si="87"/>
        <v>8.3111702127659573E-2</v>
      </c>
      <c r="K69" s="317">
        <f t="shared" si="112"/>
        <v>3193</v>
      </c>
      <c r="L69" s="120">
        <f t="shared" si="27"/>
        <v>53.075132978723403</v>
      </c>
      <c r="M69" s="105">
        <f t="shared" si="113"/>
        <v>2823</v>
      </c>
      <c r="N69" s="318">
        <f t="shared" si="16"/>
        <v>46.924867021276597</v>
      </c>
      <c r="O69" s="317">
        <f t="shared" si="114"/>
        <v>462</v>
      </c>
      <c r="P69" s="120">
        <f t="shared" si="4"/>
        <v>56.756756756756758</v>
      </c>
      <c r="Q69" s="105">
        <f t="shared" si="115"/>
        <v>352</v>
      </c>
      <c r="R69" s="323">
        <f t="shared" si="5"/>
        <v>43.243243243243242</v>
      </c>
      <c r="S69" s="317">
        <f t="shared" si="116"/>
        <v>1925</v>
      </c>
      <c r="T69" s="127">
        <f t="shared" si="20"/>
        <v>31.998005319148938</v>
      </c>
      <c r="U69" s="105">
        <f t="shared" si="117"/>
        <v>4091</v>
      </c>
      <c r="V69" s="323">
        <f t="shared" si="6"/>
        <v>68.00199468085107</v>
      </c>
      <c r="W69" s="317">
        <f t="shared" si="118"/>
        <v>602</v>
      </c>
      <c r="X69" s="127">
        <f t="shared" si="119"/>
        <v>73.95577395577395</v>
      </c>
      <c r="Y69" s="317">
        <f t="shared" si="120"/>
        <v>212</v>
      </c>
      <c r="Z69" s="323">
        <f t="shared" si="121"/>
        <v>26.044226044226043</v>
      </c>
      <c r="AA69" s="317">
        <f t="shared" si="122"/>
        <v>516</v>
      </c>
      <c r="AB69" s="127">
        <f t="shared" si="7"/>
        <v>63.390663390663391</v>
      </c>
      <c r="AC69" s="105">
        <f t="shared" si="123"/>
        <v>297</v>
      </c>
      <c r="AD69" s="120">
        <f t="shared" si="8"/>
        <v>36.486486486486484</v>
      </c>
      <c r="AE69" s="105">
        <f t="shared" si="124"/>
        <v>1</v>
      </c>
      <c r="AF69" s="323">
        <f t="shared" si="9"/>
        <v>0.12285012285012285</v>
      </c>
      <c r="AG69" s="325">
        <f t="shared" si="125"/>
        <v>6016</v>
      </c>
      <c r="AH69" s="325">
        <f t="shared" si="26"/>
        <v>814</v>
      </c>
      <c r="AK69" s="104">
        <v>368</v>
      </c>
      <c r="AL69" s="9">
        <v>273</v>
      </c>
      <c r="AM69" s="9">
        <v>2412</v>
      </c>
      <c r="AN69" s="9">
        <v>3774</v>
      </c>
      <c r="AO69" s="9">
        <v>80</v>
      </c>
      <c r="AP69" s="104">
        <v>368</v>
      </c>
      <c r="AQ69" s="454">
        <v>3024</v>
      </c>
      <c r="AR69" s="454">
        <v>3515</v>
      </c>
      <c r="AS69" s="104">
        <v>368</v>
      </c>
      <c r="AT69" s="452">
        <v>2937</v>
      </c>
      <c r="AU69" s="452">
        <v>3602</v>
      </c>
      <c r="AV69" s="104">
        <v>368</v>
      </c>
      <c r="AW69" s="503">
        <v>2897</v>
      </c>
      <c r="AX69" s="503">
        <v>780</v>
      </c>
      <c r="AY69" s="104">
        <v>368</v>
      </c>
      <c r="AZ69" s="455">
        <v>1971</v>
      </c>
      <c r="BA69" s="455">
        <v>1706</v>
      </c>
      <c r="BB69" s="104">
        <v>368</v>
      </c>
      <c r="BC69" s="9">
        <v>1952</v>
      </c>
      <c r="BD69" s="9">
        <v>1722</v>
      </c>
      <c r="BE69" s="9">
        <v>3</v>
      </c>
    </row>
    <row r="70" spans="1:57" s="93" customFormat="1" ht="15">
      <c r="A70" s="50">
        <v>134</v>
      </c>
      <c r="B70" s="310" t="s">
        <v>431</v>
      </c>
      <c r="C70" s="311">
        <f t="shared" si="108"/>
        <v>454</v>
      </c>
      <c r="D70" s="127">
        <f t="shared" si="88"/>
        <v>7.3107890499194843</v>
      </c>
      <c r="E70" s="98">
        <f t="shared" si="109"/>
        <v>5052</v>
      </c>
      <c r="F70" s="127">
        <f t="shared" si="89"/>
        <v>81.352657004830917</v>
      </c>
      <c r="G70" s="98">
        <f t="shared" si="110"/>
        <v>703</v>
      </c>
      <c r="H70" s="127">
        <f t="shared" si="86"/>
        <v>11.320450885668278</v>
      </c>
      <c r="I70" s="98">
        <f t="shared" si="111"/>
        <v>1</v>
      </c>
      <c r="J70" s="312">
        <f t="shared" si="87"/>
        <v>1.6103059581320453E-2</v>
      </c>
      <c r="K70" s="317">
        <f t="shared" si="112"/>
        <v>3222</v>
      </c>
      <c r="L70" s="120">
        <f t="shared" si="27"/>
        <v>51.884057971014499</v>
      </c>
      <c r="M70" s="105">
        <f t="shared" si="113"/>
        <v>2988</v>
      </c>
      <c r="N70" s="318">
        <f t="shared" si="16"/>
        <v>48.115942028985508</v>
      </c>
      <c r="O70" s="317">
        <f t="shared" si="114"/>
        <v>305</v>
      </c>
      <c r="P70" s="120">
        <f t="shared" si="4"/>
        <v>52.405498281786947</v>
      </c>
      <c r="Q70" s="105">
        <f t="shared" si="115"/>
        <v>277</v>
      </c>
      <c r="R70" s="323">
        <f t="shared" si="5"/>
        <v>47.594501718213053</v>
      </c>
      <c r="S70" s="317">
        <f t="shared" si="116"/>
        <v>1587</v>
      </c>
      <c r="T70" s="127">
        <f t="shared" si="20"/>
        <v>25.555555555555554</v>
      </c>
      <c r="U70" s="105">
        <f t="shared" si="117"/>
        <v>4623</v>
      </c>
      <c r="V70" s="323">
        <f t="shared" si="6"/>
        <v>74.444444444444443</v>
      </c>
      <c r="W70" s="317">
        <f t="shared" si="118"/>
        <v>502</v>
      </c>
      <c r="X70" s="127">
        <f t="shared" si="119"/>
        <v>86.254295532646054</v>
      </c>
      <c r="Y70" s="317">
        <f t="shared" si="120"/>
        <v>80</v>
      </c>
      <c r="Z70" s="323">
        <f t="shared" si="121"/>
        <v>13.745704467353953</v>
      </c>
      <c r="AA70" s="317">
        <f t="shared" si="122"/>
        <v>313</v>
      </c>
      <c r="AB70" s="127">
        <f t="shared" si="7"/>
        <v>53.780068728522338</v>
      </c>
      <c r="AC70" s="105">
        <f t="shared" si="123"/>
        <v>269</v>
      </c>
      <c r="AD70" s="120">
        <f t="shared" si="8"/>
        <v>46.219931271477662</v>
      </c>
      <c r="AE70" s="105">
        <f t="shared" si="124"/>
        <v>0</v>
      </c>
      <c r="AF70" s="323">
        <f t="shared" si="9"/>
        <v>0</v>
      </c>
      <c r="AG70" s="325">
        <f t="shared" si="125"/>
        <v>6210</v>
      </c>
      <c r="AH70" s="325">
        <f t="shared" si="26"/>
        <v>582</v>
      </c>
      <c r="AK70" s="104">
        <v>376</v>
      </c>
      <c r="AL70" s="9">
        <v>1671</v>
      </c>
      <c r="AM70" s="9">
        <v>4806</v>
      </c>
      <c r="AN70" s="9">
        <v>3644</v>
      </c>
      <c r="AO70" s="9">
        <v>419</v>
      </c>
      <c r="AP70" s="104">
        <v>376</v>
      </c>
      <c r="AQ70" s="454">
        <v>5006</v>
      </c>
      <c r="AR70" s="454">
        <v>5534</v>
      </c>
      <c r="AS70" s="104">
        <v>376</v>
      </c>
      <c r="AT70" s="452">
        <v>7917</v>
      </c>
      <c r="AU70" s="452">
        <v>2623</v>
      </c>
      <c r="AV70" s="104">
        <v>376</v>
      </c>
      <c r="AW70" s="503">
        <v>52038</v>
      </c>
      <c r="AX70" s="503">
        <v>2567</v>
      </c>
      <c r="AY70" s="104">
        <v>376</v>
      </c>
      <c r="AZ70" s="455">
        <v>27062</v>
      </c>
      <c r="BA70" s="455">
        <v>27543</v>
      </c>
      <c r="BB70" s="104">
        <v>376</v>
      </c>
      <c r="BC70" s="9">
        <v>29477</v>
      </c>
      <c r="BD70" s="9">
        <v>25007</v>
      </c>
      <c r="BE70" s="9">
        <v>121</v>
      </c>
    </row>
    <row r="71" spans="1:57" s="93" customFormat="1" ht="15">
      <c r="A71" s="50">
        <v>150</v>
      </c>
      <c r="B71" s="310" t="s">
        <v>430</v>
      </c>
      <c r="C71" s="311">
        <f t="shared" si="108"/>
        <v>99</v>
      </c>
      <c r="D71" s="127">
        <f t="shared" si="88"/>
        <v>6.2539481996209734</v>
      </c>
      <c r="E71" s="98">
        <f t="shared" si="109"/>
        <v>831</v>
      </c>
      <c r="F71" s="127">
        <f t="shared" si="89"/>
        <v>52.495262160454836</v>
      </c>
      <c r="G71" s="98">
        <f t="shared" si="110"/>
        <v>651</v>
      </c>
      <c r="H71" s="127">
        <f t="shared" si="86"/>
        <v>41.124447252053066</v>
      </c>
      <c r="I71" s="98">
        <f t="shared" si="111"/>
        <v>2</v>
      </c>
      <c r="J71" s="312">
        <f t="shared" si="87"/>
        <v>0.12634238787113075</v>
      </c>
      <c r="K71" s="317">
        <f t="shared" si="112"/>
        <v>751</v>
      </c>
      <c r="L71" s="120">
        <f t="shared" si="27"/>
        <v>47.441566645609598</v>
      </c>
      <c r="M71" s="105">
        <f t="shared" si="113"/>
        <v>832</v>
      </c>
      <c r="N71" s="318">
        <f t="shared" si="16"/>
        <v>52.558433354390402</v>
      </c>
      <c r="O71" s="317">
        <f t="shared" si="114"/>
        <v>625</v>
      </c>
      <c r="P71" s="120">
        <f t="shared" si="4"/>
        <v>52.876480541455159</v>
      </c>
      <c r="Q71" s="105">
        <f t="shared" si="115"/>
        <v>557</v>
      </c>
      <c r="R71" s="323">
        <f t="shared" si="5"/>
        <v>47.123519458544841</v>
      </c>
      <c r="S71" s="317">
        <f t="shared" si="116"/>
        <v>1157</v>
      </c>
      <c r="T71" s="127">
        <f t="shared" si="20"/>
        <v>73.089071383449138</v>
      </c>
      <c r="U71" s="105">
        <f t="shared" si="117"/>
        <v>426</v>
      </c>
      <c r="V71" s="323">
        <f t="shared" si="6"/>
        <v>26.910928616550855</v>
      </c>
      <c r="W71" s="317">
        <f t="shared" si="118"/>
        <v>1008</v>
      </c>
      <c r="X71" s="127">
        <f t="shared" si="119"/>
        <v>85.279187817258887</v>
      </c>
      <c r="Y71" s="317">
        <f t="shared" si="120"/>
        <v>174</v>
      </c>
      <c r="Z71" s="323">
        <f t="shared" si="121"/>
        <v>14.720812182741117</v>
      </c>
      <c r="AA71" s="317">
        <f t="shared" si="122"/>
        <v>626</v>
      </c>
      <c r="AB71" s="127">
        <f t="shared" si="7"/>
        <v>52.961082910321487</v>
      </c>
      <c r="AC71" s="105">
        <f t="shared" si="123"/>
        <v>556</v>
      </c>
      <c r="AD71" s="120">
        <f t="shared" si="8"/>
        <v>47.038917089678513</v>
      </c>
      <c r="AE71" s="105">
        <f t="shared" si="124"/>
        <v>0</v>
      </c>
      <c r="AF71" s="323">
        <f t="shared" si="9"/>
        <v>0</v>
      </c>
      <c r="AG71" s="325">
        <f t="shared" si="125"/>
        <v>1583</v>
      </c>
      <c r="AH71" s="325">
        <f t="shared" si="26"/>
        <v>1182</v>
      </c>
      <c r="AK71" s="104">
        <v>380</v>
      </c>
      <c r="AL71" s="9">
        <v>1356</v>
      </c>
      <c r="AM71" s="9">
        <v>3770</v>
      </c>
      <c r="AN71" s="9">
        <v>3697</v>
      </c>
      <c r="AO71" s="9">
        <v>266</v>
      </c>
      <c r="AP71" s="104">
        <v>380</v>
      </c>
      <c r="AQ71" s="454">
        <v>4150</v>
      </c>
      <c r="AR71" s="454">
        <v>4939</v>
      </c>
      <c r="AS71" s="104">
        <v>380</v>
      </c>
      <c r="AT71" s="452">
        <v>8555</v>
      </c>
      <c r="AU71" s="452">
        <v>534</v>
      </c>
      <c r="AV71" s="104">
        <v>380</v>
      </c>
      <c r="AW71" s="503">
        <v>8444</v>
      </c>
      <c r="AX71" s="503">
        <v>244</v>
      </c>
      <c r="AY71" s="104">
        <v>380</v>
      </c>
      <c r="AZ71" s="455">
        <v>4124</v>
      </c>
      <c r="BA71" s="455">
        <v>4564</v>
      </c>
      <c r="BB71" s="104">
        <v>380</v>
      </c>
      <c r="BC71" s="9">
        <v>5569</v>
      </c>
      <c r="BD71" s="9">
        <v>3107</v>
      </c>
      <c r="BE71" s="9">
        <v>12</v>
      </c>
    </row>
    <row r="72" spans="1:57" s="93" customFormat="1" ht="15">
      <c r="A72" s="50">
        <v>237</v>
      </c>
      <c r="B72" s="310" t="s">
        <v>428</v>
      </c>
      <c r="C72" s="311">
        <f t="shared" si="108"/>
        <v>485</v>
      </c>
      <c r="D72" s="127">
        <f t="shared" si="88"/>
        <v>8.0846807801300216</v>
      </c>
      <c r="E72" s="98">
        <f t="shared" si="109"/>
        <v>2003</v>
      </c>
      <c r="F72" s="127">
        <f t="shared" si="89"/>
        <v>33.388898149691613</v>
      </c>
      <c r="G72" s="98">
        <f t="shared" si="110"/>
        <v>3307</v>
      </c>
      <c r="H72" s="127">
        <f t="shared" ref="H72:H103" si="126">(G72/AG72)*100</f>
        <v>55.125854309051512</v>
      </c>
      <c r="I72" s="98">
        <f t="shared" si="111"/>
        <v>204</v>
      </c>
      <c r="J72" s="312">
        <f t="shared" ref="J72:J103" si="127">(I72/AG72)*100</f>
        <v>3.4005667611268544</v>
      </c>
      <c r="K72" s="317">
        <f t="shared" si="112"/>
        <v>2787</v>
      </c>
      <c r="L72" s="120">
        <f t="shared" si="27"/>
        <v>46.457742957159525</v>
      </c>
      <c r="M72" s="105">
        <f t="shared" si="113"/>
        <v>3212</v>
      </c>
      <c r="N72" s="318">
        <f t="shared" si="16"/>
        <v>53.542257042840468</v>
      </c>
      <c r="O72" s="317">
        <f t="shared" si="114"/>
        <v>6107</v>
      </c>
      <c r="P72" s="120">
        <f t="shared" si="4"/>
        <v>48.533735993006438</v>
      </c>
      <c r="Q72" s="105">
        <f t="shared" si="115"/>
        <v>6476</v>
      </c>
      <c r="R72" s="323">
        <f t="shared" si="5"/>
        <v>51.466264006993569</v>
      </c>
      <c r="S72" s="317">
        <f t="shared" si="116"/>
        <v>3403</v>
      </c>
      <c r="T72" s="127">
        <f t="shared" si="20"/>
        <v>56.726121020170027</v>
      </c>
      <c r="U72" s="105">
        <f t="shared" si="117"/>
        <v>2596</v>
      </c>
      <c r="V72" s="323">
        <f t="shared" si="6"/>
        <v>43.273878979829973</v>
      </c>
      <c r="W72" s="317">
        <f t="shared" si="118"/>
        <v>12038</v>
      </c>
      <c r="X72" s="127">
        <f t="shared" si="119"/>
        <v>95.668759437336092</v>
      </c>
      <c r="Y72" s="317">
        <f t="shared" si="120"/>
        <v>545</v>
      </c>
      <c r="Z72" s="323">
        <f t="shared" si="121"/>
        <v>4.3312405626639112</v>
      </c>
      <c r="AA72" s="317">
        <f t="shared" si="122"/>
        <v>5940</v>
      </c>
      <c r="AB72" s="127">
        <f t="shared" si="7"/>
        <v>47.206548517841533</v>
      </c>
      <c r="AC72" s="105">
        <f t="shared" si="123"/>
        <v>6626</v>
      </c>
      <c r="AD72" s="120">
        <f t="shared" si="8"/>
        <v>52.658348565524918</v>
      </c>
      <c r="AE72" s="105">
        <f t="shared" si="124"/>
        <v>17</v>
      </c>
      <c r="AF72" s="323">
        <f t="shared" si="9"/>
        <v>0.1351029166335532</v>
      </c>
      <c r="AG72" s="325">
        <f t="shared" si="125"/>
        <v>5999</v>
      </c>
      <c r="AH72" s="325">
        <f t="shared" si="26"/>
        <v>12583</v>
      </c>
      <c r="AK72" s="104">
        <v>390</v>
      </c>
      <c r="AL72" s="9">
        <v>386</v>
      </c>
      <c r="AM72" s="9">
        <v>2887</v>
      </c>
      <c r="AN72" s="9">
        <v>995</v>
      </c>
      <c r="AO72" s="9">
        <v>13</v>
      </c>
      <c r="AP72" s="104">
        <v>390</v>
      </c>
      <c r="AQ72" s="454">
        <v>1952</v>
      </c>
      <c r="AR72" s="454">
        <v>2329</v>
      </c>
      <c r="AS72" s="104">
        <v>390</v>
      </c>
      <c r="AT72" s="452">
        <v>3934</v>
      </c>
      <c r="AU72" s="452">
        <v>347</v>
      </c>
      <c r="AV72" s="104">
        <v>390</v>
      </c>
      <c r="AW72" s="503">
        <v>2831</v>
      </c>
      <c r="AX72" s="503">
        <v>477</v>
      </c>
      <c r="AY72" s="104">
        <v>390</v>
      </c>
      <c r="AZ72" s="455">
        <v>1890</v>
      </c>
      <c r="BA72" s="455">
        <v>1418</v>
      </c>
      <c r="BB72" s="104">
        <v>390</v>
      </c>
      <c r="BC72" s="9">
        <v>1861</v>
      </c>
      <c r="BD72" s="9">
        <v>1444</v>
      </c>
      <c r="BE72" s="9">
        <v>3</v>
      </c>
    </row>
    <row r="73" spans="1:57" s="93" customFormat="1" ht="15">
      <c r="A73" s="50">
        <v>264</v>
      </c>
      <c r="B73" s="310" t="s">
        <v>426</v>
      </c>
      <c r="C73" s="311">
        <f t="shared" si="108"/>
        <v>167</v>
      </c>
      <c r="D73" s="127">
        <f t="shared" ref="D73:D104" si="128">(C73/AG73)*100</f>
        <v>6.6191042409829564</v>
      </c>
      <c r="E73" s="98">
        <f t="shared" si="109"/>
        <v>931</v>
      </c>
      <c r="F73" s="127">
        <f t="shared" ref="F73:F104" si="129">(E73/AG73)*100</f>
        <v>36.900515259611574</v>
      </c>
      <c r="G73" s="98">
        <f t="shared" si="110"/>
        <v>1425</v>
      </c>
      <c r="H73" s="127">
        <f t="shared" si="126"/>
        <v>56.48038049940547</v>
      </c>
      <c r="I73" s="98">
        <f t="shared" si="111"/>
        <v>0</v>
      </c>
      <c r="J73" s="312">
        <f t="shared" si="127"/>
        <v>0</v>
      </c>
      <c r="K73" s="317">
        <f t="shared" si="112"/>
        <v>1214</v>
      </c>
      <c r="L73" s="120">
        <f t="shared" si="27"/>
        <v>48.117320650019821</v>
      </c>
      <c r="M73" s="105">
        <f t="shared" si="113"/>
        <v>1309</v>
      </c>
      <c r="N73" s="318">
        <f t="shared" si="16"/>
        <v>51.882679349980187</v>
      </c>
      <c r="O73" s="317">
        <f t="shared" si="114"/>
        <v>3207</v>
      </c>
      <c r="P73" s="120">
        <f t="shared" ref="P73:P136" si="130">O73/(O73+Q73)*100</f>
        <v>52.350636630754167</v>
      </c>
      <c r="Q73" s="105">
        <f t="shared" si="115"/>
        <v>2919</v>
      </c>
      <c r="R73" s="323">
        <f t="shared" ref="R73:R136" si="131">Q73/(O73+Q73)*100</f>
        <v>47.64936336924584</v>
      </c>
      <c r="S73" s="317">
        <f t="shared" si="116"/>
        <v>903</v>
      </c>
      <c r="T73" s="127">
        <f t="shared" ref="T73:T136" si="132">(S73/AG73)*100</f>
        <v>35.790725326991677</v>
      </c>
      <c r="U73" s="105">
        <f t="shared" si="117"/>
        <v>1620</v>
      </c>
      <c r="V73" s="323">
        <f t="shared" ref="V73:V136" si="133">(U73/AG73)*100</f>
        <v>64.209274673008323</v>
      </c>
      <c r="W73" s="317">
        <f t="shared" si="118"/>
        <v>5075</v>
      </c>
      <c r="X73" s="127">
        <f t="shared" si="119"/>
        <v>82.843617368592888</v>
      </c>
      <c r="Y73" s="317">
        <f t="shared" si="120"/>
        <v>1051</v>
      </c>
      <c r="Z73" s="323">
        <f t="shared" si="121"/>
        <v>17.156382631407116</v>
      </c>
      <c r="AA73" s="317">
        <f t="shared" si="122"/>
        <v>2760</v>
      </c>
      <c r="AB73" s="127">
        <f t="shared" ref="AB73:AB136" si="134">AA73/AH73*100</f>
        <v>45.053868756121453</v>
      </c>
      <c r="AC73" s="105">
        <f t="shared" si="123"/>
        <v>3363</v>
      </c>
      <c r="AD73" s="120">
        <f t="shared" ref="AD73:AD136" si="135">AC73/AH73*100</f>
        <v>54.8971596474045</v>
      </c>
      <c r="AE73" s="105">
        <f t="shared" si="124"/>
        <v>3</v>
      </c>
      <c r="AF73" s="323">
        <f t="shared" ref="AF73:AF136" si="136">AE73/AH73*100</f>
        <v>4.8971596474045052E-2</v>
      </c>
      <c r="AG73" s="325">
        <f t="shared" si="125"/>
        <v>2523</v>
      </c>
      <c r="AH73" s="325">
        <f t="shared" si="26"/>
        <v>6126</v>
      </c>
      <c r="AK73" s="104">
        <v>400</v>
      </c>
      <c r="AL73" s="9">
        <v>3164</v>
      </c>
      <c r="AM73" s="9">
        <v>2977</v>
      </c>
      <c r="AN73" s="9">
        <v>2819</v>
      </c>
      <c r="AO73" s="9">
        <v>91</v>
      </c>
      <c r="AP73" s="104">
        <v>400</v>
      </c>
      <c r="AQ73" s="454">
        <v>4439</v>
      </c>
      <c r="AR73" s="454">
        <v>4612</v>
      </c>
      <c r="AS73" s="104">
        <v>400</v>
      </c>
      <c r="AT73" s="452">
        <v>4635</v>
      </c>
      <c r="AU73" s="452">
        <v>4416</v>
      </c>
      <c r="AV73" s="104">
        <v>400</v>
      </c>
      <c r="AW73" s="503">
        <v>8164</v>
      </c>
      <c r="AX73" s="503">
        <v>1574</v>
      </c>
      <c r="AY73" s="104">
        <v>400</v>
      </c>
      <c r="AZ73" s="455">
        <v>4936</v>
      </c>
      <c r="BA73" s="455">
        <v>4802</v>
      </c>
      <c r="BB73" s="104">
        <v>400</v>
      </c>
      <c r="BC73" s="9">
        <v>4539</v>
      </c>
      <c r="BD73" s="9">
        <v>5186</v>
      </c>
      <c r="BE73" s="9">
        <v>13</v>
      </c>
    </row>
    <row r="74" spans="1:57" s="93" customFormat="1" ht="15">
      <c r="A74" s="50">
        <v>310</v>
      </c>
      <c r="B74" s="310" t="s">
        <v>424</v>
      </c>
      <c r="C74" s="311">
        <f t="shared" si="108"/>
        <v>185</v>
      </c>
      <c r="D74" s="127">
        <f t="shared" si="128"/>
        <v>3.6859932257421799</v>
      </c>
      <c r="E74" s="98">
        <f t="shared" si="109"/>
        <v>3807</v>
      </c>
      <c r="F74" s="127">
        <f t="shared" si="129"/>
        <v>75.85176329946205</v>
      </c>
      <c r="G74" s="98">
        <f t="shared" si="110"/>
        <v>1022</v>
      </c>
      <c r="H74" s="127">
        <f t="shared" si="126"/>
        <v>20.362622036262206</v>
      </c>
      <c r="I74" s="98">
        <f t="shared" si="111"/>
        <v>5</v>
      </c>
      <c r="J74" s="312">
        <f t="shared" si="127"/>
        <v>9.9621438533572429E-2</v>
      </c>
      <c r="K74" s="317">
        <f t="shared" si="112"/>
        <v>2423</v>
      </c>
      <c r="L74" s="120">
        <f t="shared" si="27"/>
        <v>48.2765491133692</v>
      </c>
      <c r="M74" s="105">
        <f t="shared" si="113"/>
        <v>2596</v>
      </c>
      <c r="N74" s="318">
        <f t="shared" ref="N74:N137" si="137">M74/(K74+M74)*100</f>
        <v>51.723450886630808</v>
      </c>
      <c r="O74" s="317">
        <f t="shared" si="114"/>
        <v>1229</v>
      </c>
      <c r="P74" s="120">
        <f t="shared" si="130"/>
        <v>53.295750216825674</v>
      </c>
      <c r="Q74" s="105">
        <f t="shared" si="115"/>
        <v>1077</v>
      </c>
      <c r="R74" s="323">
        <f t="shared" si="131"/>
        <v>46.704249783174326</v>
      </c>
      <c r="S74" s="317">
        <f t="shared" si="116"/>
        <v>2443</v>
      </c>
      <c r="T74" s="127">
        <f t="shared" si="132"/>
        <v>48.675034867503484</v>
      </c>
      <c r="U74" s="105">
        <f t="shared" si="117"/>
        <v>2576</v>
      </c>
      <c r="V74" s="323">
        <f t="shared" si="133"/>
        <v>51.324965132496516</v>
      </c>
      <c r="W74" s="317">
        <f t="shared" si="118"/>
        <v>1925</v>
      </c>
      <c r="X74" s="127">
        <f t="shared" si="119"/>
        <v>83.477883781439715</v>
      </c>
      <c r="Y74" s="317">
        <f t="shared" si="120"/>
        <v>381</v>
      </c>
      <c r="Z74" s="323">
        <f t="shared" si="121"/>
        <v>16.522116218560278</v>
      </c>
      <c r="AA74" s="317">
        <f t="shared" si="122"/>
        <v>1166</v>
      </c>
      <c r="AB74" s="127">
        <f t="shared" si="134"/>
        <v>50.563746747614914</v>
      </c>
      <c r="AC74" s="105">
        <f t="shared" si="123"/>
        <v>1139</v>
      </c>
      <c r="AD74" s="120">
        <f t="shared" si="135"/>
        <v>49.392888117953163</v>
      </c>
      <c r="AE74" s="105">
        <f t="shared" si="124"/>
        <v>1</v>
      </c>
      <c r="AF74" s="323">
        <f t="shared" si="136"/>
        <v>4.3365134431916738E-2</v>
      </c>
      <c r="AG74" s="325">
        <f t="shared" si="125"/>
        <v>5019</v>
      </c>
      <c r="AH74" s="325">
        <f t="shared" ref="AH74:AH137" si="138">O74+Q74</f>
        <v>2306</v>
      </c>
      <c r="AK74" s="104">
        <v>411</v>
      </c>
      <c r="AL74" s="9">
        <v>2295</v>
      </c>
      <c r="AM74" s="9">
        <v>3056</v>
      </c>
      <c r="AN74" s="9">
        <v>2067</v>
      </c>
      <c r="AO74" s="9"/>
      <c r="AP74" s="104">
        <v>411</v>
      </c>
      <c r="AQ74" s="454">
        <v>3878</v>
      </c>
      <c r="AR74" s="454">
        <v>3540</v>
      </c>
      <c r="AS74" s="104">
        <v>411</v>
      </c>
      <c r="AT74" s="452">
        <v>2080</v>
      </c>
      <c r="AU74" s="452">
        <v>5338</v>
      </c>
      <c r="AV74" s="104">
        <v>411</v>
      </c>
      <c r="AW74" s="503">
        <v>942</v>
      </c>
      <c r="AX74" s="503">
        <v>239</v>
      </c>
      <c r="AY74" s="104">
        <v>411</v>
      </c>
      <c r="AZ74" s="455">
        <v>626</v>
      </c>
      <c r="BA74" s="455">
        <v>555</v>
      </c>
      <c r="BB74" s="104">
        <v>411</v>
      </c>
      <c r="BC74" s="9">
        <v>626</v>
      </c>
      <c r="BD74" s="9">
        <v>552</v>
      </c>
      <c r="BE74" s="9">
        <v>3</v>
      </c>
    </row>
    <row r="75" spans="1:57" s="93" customFormat="1" ht="15">
      <c r="A75" s="50">
        <v>315</v>
      </c>
      <c r="B75" s="310" t="s">
        <v>161</v>
      </c>
      <c r="C75" s="311">
        <f t="shared" si="108"/>
        <v>113</v>
      </c>
      <c r="D75" s="127">
        <f t="shared" si="128"/>
        <v>2.7928818586258033</v>
      </c>
      <c r="E75" s="98">
        <f t="shared" si="109"/>
        <v>2723</v>
      </c>
      <c r="F75" s="127">
        <f t="shared" si="129"/>
        <v>67.301038062283737</v>
      </c>
      <c r="G75" s="98">
        <f t="shared" si="110"/>
        <v>1210</v>
      </c>
      <c r="H75" s="127">
        <f t="shared" si="126"/>
        <v>29.906080079090458</v>
      </c>
      <c r="I75" s="98">
        <f t="shared" si="111"/>
        <v>0</v>
      </c>
      <c r="J75" s="312">
        <f t="shared" si="127"/>
        <v>0</v>
      </c>
      <c r="K75" s="317">
        <f t="shared" si="112"/>
        <v>1993</v>
      </c>
      <c r="L75" s="120">
        <f t="shared" ref="L75:L138" si="139">(K75/(K75+M75))*100</f>
        <v>49.258526940187842</v>
      </c>
      <c r="M75" s="105">
        <f t="shared" si="113"/>
        <v>2053</v>
      </c>
      <c r="N75" s="318">
        <f t="shared" si="137"/>
        <v>50.741473059812158</v>
      </c>
      <c r="O75" s="317">
        <f t="shared" si="114"/>
        <v>714</v>
      </c>
      <c r="P75" s="120">
        <f t="shared" si="130"/>
        <v>55.391776570985265</v>
      </c>
      <c r="Q75" s="105">
        <f t="shared" si="115"/>
        <v>575</v>
      </c>
      <c r="R75" s="323">
        <f t="shared" si="131"/>
        <v>44.608223429014743</v>
      </c>
      <c r="S75" s="317">
        <f t="shared" si="116"/>
        <v>1188</v>
      </c>
      <c r="T75" s="127">
        <f t="shared" si="132"/>
        <v>29.362333168561545</v>
      </c>
      <c r="U75" s="105">
        <f t="shared" si="117"/>
        <v>2858</v>
      </c>
      <c r="V75" s="323">
        <f t="shared" si="133"/>
        <v>70.637666831438466</v>
      </c>
      <c r="W75" s="317">
        <f t="shared" si="118"/>
        <v>1003</v>
      </c>
      <c r="X75" s="127">
        <f t="shared" si="119"/>
        <v>77.812257564003104</v>
      </c>
      <c r="Y75" s="317">
        <f t="shared" si="120"/>
        <v>286</v>
      </c>
      <c r="Z75" s="323">
        <f t="shared" si="121"/>
        <v>22.187742435996896</v>
      </c>
      <c r="AA75" s="317">
        <f t="shared" si="122"/>
        <v>682</v>
      </c>
      <c r="AB75" s="127">
        <f t="shared" si="134"/>
        <v>52.909231962761829</v>
      </c>
      <c r="AC75" s="105">
        <f t="shared" si="123"/>
        <v>606</v>
      </c>
      <c r="AD75" s="120">
        <f t="shared" si="135"/>
        <v>47.013188518231189</v>
      </c>
      <c r="AE75" s="105">
        <f t="shared" si="124"/>
        <v>1</v>
      </c>
      <c r="AF75" s="323">
        <f t="shared" si="136"/>
        <v>7.7579519006982151E-2</v>
      </c>
      <c r="AG75" s="325">
        <f t="shared" si="125"/>
        <v>4046</v>
      </c>
      <c r="AH75" s="325">
        <f t="shared" si="138"/>
        <v>1289</v>
      </c>
      <c r="AK75" s="104">
        <v>425</v>
      </c>
      <c r="AL75" s="9">
        <v>266</v>
      </c>
      <c r="AM75" s="9">
        <v>4377</v>
      </c>
      <c r="AN75" s="9">
        <v>1522</v>
      </c>
      <c r="AO75" s="9">
        <v>2</v>
      </c>
      <c r="AP75" s="104">
        <v>425</v>
      </c>
      <c r="AQ75" s="454">
        <v>3096</v>
      </c>
      <c r="AR75" s="454">
        <v>3071</v>
      </c>
      <c r="AS75" s="104">
        <v>425</v>
      </c>
      <c r="AT75" s="452">
        <v>3253</v>
      </c>
      <c r="AU75" s="452">
        <v>2914</v>
      </c>
      <c r="AV75" s="104">
        <v>425</v>
      </c>
      <c r="AW75" s="503">
        <v>1592</v>
      </c>
      <c r="AX75" s="503">
        <v>269</v>
      </c>
      <c r="AY75" s="104">
        <v>425</v>
      </c>
      <c r="AZ75" s="455">
        <v>1016</v>
      </c>
      <c r="BA75" s="455">
        <v>845</v>
      </c>
      <c r="BB75" s="104">
        <v>425</v>
      </c>
      <c r="BC75" s="9">
        <v>1027</v>
      </c>
      <c r="BD75" s="9">
        <v>833</v>
      </c>
      <c r="BE75" s="9">
        <v>1</v>
      </c>
    </row>
    <row r="76" spans="1:57" s="93" customFormat="1" ht="15">
      <c r="A76" s="50">
        <v>361</v>
      </c>
      <c r="B76" s="310" t="s">
        <v>423</v>
      </c>
      <c r="C76" s="311">
        <f t="shared" si="108"/>
        <v>3763</v>
      </c>
      <c r="D76" s="127">
        <f t="shared" si="128"/>
        <v>19.378926768977237</v>
      </c>
      <c r="E76" s="98">
        <f t="shared" si="109"/>
        <v>14597</v>
      </c>
      <c r="F76" s="127">
        <f t="shared" si="129"/>
        <v>75.172520341950772</v>
      </c>
      <c r="G76" s="98">
        <f t="shared" si="110"/>
        <v>1049</v>
      </c>
      <c r="H76" s="127">
        <f t="shared" si="126"/>
        <v>5.4022041404882062</v>
      </c>
      <c r="I76" s="98">
        <f t="shared" si="111"/>
        <v>9</v>
      </c>
      <c r="J76" s="312">
        <f t="shared" si="127"/>
        <v>4.6348748583788235E-2</v>
      </c>
      <c r="K76" s="317">
        <f t="shared" si="112"/>
        <v>10088</v>
      </c>
      <c r="L76" s="120">
        <f t="shared" si="139"/>
        <v>51.951797301472858</v>
      </c>
      <c r="M76" s="105">
        <f t="shared" si="113"/>
        <v>9330</v>
      </c>
      <c r="N76" s="318">
        <f t="shared" si="137"/>
        <v>48.048202698527135</v>
      </c>
      <c r="O76" s="317">
        <f t="shared" si="114"/>
        <v>1377</v>
      </c>
      <c r="P76" s="120">
        <f t="shared" si="130"/>
        <v>56.021155410903177</v>
      </c>
      <c r="Q76" s="105">
        <f t="shared" si="115"/>
        <v>1081</v>
      </c>
      <c r="R76" s="323">
        <f t="shared" si="131"/>
        <v>43.97884458909683</v>
      </c>
      <c r="S76" s="317">
        <f t="shared" si="116"/>
        <v>4767</v>
      </c>
      <c r="T76" s="127">
        <f t="shared" si="132"/>
        <v>24.549387166546502</v>
      </c>
      <c r="U76" s="105">
        <f t="shared" si="117"/>
        <v>14651</v>
      </c>
      <c r="V76" s="323">
        <f t="shared" si="133"/>
        <v>75.450612833453505</v>
      </c>
      <c r="W76" s="317">
        <f t="shared" si="118"/>
        <v>1956</v>
      </c>
      <c r="X76" s="127">
        <f t="shared" si="119"/>
        <v>79.576891781936538</v>
      </c>
      <c r="Y76" s="317">
        <f t="shared" si="120"/>
        <v>502</v>
      </c>
      <c r="Z76" s="323">
        <f t="shared" si="121"/>
        <v>20.423108218063465</v>
      </c>
      <c r="AA76" s="317">
        <f t="shared" si="122"/>
        <v>1532</v>
      </c>
      <c r="AB76" s="127">
        <f t="shared" si="134"/>
        <v>62.327095199349067</v>
      </c>
      <c r="AC76" s="105">
        <f t="shared" si="123"/>
        <v>926</v>
      </c>
      <c r="AD76" s="120">
        <f t="shared" si="135"/>
        <v>37.672904800650933</v>
      </c>
      <c r="AE76" s="105">
        <f t="shared" si="124"/>
        <v>0</v>
      </c>
      <c r="AF76" s="323">
        <f t="shared" si="136"/>
        <v>0</v>
      </c>
      <c r="AG76" s="325">
        <f t="shared" si="125"/>
        <v>19418</v>
      </c>
      <c r="AH76" s="325">
        <f t="shared" si="138"/>
        <v>2458</v>
      </c>
      <c r="AK76" s="104">
        <v>440</v>
      </c>
      <c r="AL76" s="9">
        <v>3243</v>
      </c>
      <c r="AM76" s="9">
        <v>7032</v>
      </c>
      <c r="AN76" s="9">
        <v>5757</v>
      </c>
      <c r="AO76" s="9">
        <v>85</v>
      </c>
      <c r="AP76" s="104">
        <v>440</v>
      </c>
      <c r="AQ76" s="454">
        <v>7839</v>
      </c>
      <c r="AR76" s="454">
        <v>8278</v>
      </c>
      <c r="AS76" s="104">
        <v>440</v>
      </c>
      <c r="AT76" s="452">
        <v>8558</v>
      </c>
      <c r="AU76" s="452">
        <v>7559</v>
      </c>
      <c r="AV76" s="104">
        <v>440</v>
      </c>
      <c r="AW76" s="503">
        <v>30917</v>
      </c>
      <c r="AX76" s="503">
        <v>2382</v>
      </c>
      <c r="AY76" s="104">
        <v>440</v>
      </c>
      <c r="AZ76" s="455">
        <v>16679</v>
      </c>
      <c r="BA76" s="455">
        <v>16620</v>
      </c>
      <c r="BB76" s="104">
        <v>440</v>
      </c>
      <c r="BC76" s="9">
        <v>16311</v>
      </c>
      <c r="BD76" s="9">
        <v>16931</v>
      </c>
      <c r="BE76" s="9">
        <v>57</v>
      </c>
    </row>
    <row r="77" spans="1:57" s="93" customFormat="1" ht="15">
      <c r="A77" s="50">
        <v>647</v>
      </c>
      <c r="B77" s="310" t="s">
        <v>422</v>
      </c>
      <c r="C77" s="311">
        <f t="shared" si="108"/>
        <v>215</v>
      </c>
      <c r="D77" s="127">
        <f t="shared" si="128"/>
        <v>4.8314606741573032</v>
      </c>
      <c r="E77" s="98">
        <f t="shared" si="109"/>
        <v>3199</v>
      </c>
      <c r="F77" s="127">
        <f t="shared" si="129"/>
        <v>71.887640449438209</v>
      </c>
      <c r="G77" s="98">
        <f t="shared" si="110"/>
        <v>1036</v>
      </c>
      <c r="H77" s="127">
        <f t="shared" si="126"/>
        <v>23.280898876404493</v>
      </c>
      <c r="I77" s="98">
        <f t="shared" si="111"/>
        <v>0</v>
      </c>
      <c r="J77" s="312">
        <f t="shared" si="127"/>
        <v>0</v>
      </c>
      <c r="K77" s="317">
        <f t="shared" si="112"/>
        <v>2248</v>
      </c>
      <c r="L77" s="120">
        <f t="shared" si="139"/>
        <v>50.516853932584269</v>
      </c>
      <c r="M77" s="105">
        <f t="shared" si="113"/>
        <v>2202</v>
      </c>
      <c r="N77" s="318">
        <f t="shared" si="137"/>
        <v>49.483146067415731</v>
      </c>
      <c r="O77" s="317">
        <f t="shared" si="114"/>
        <v>751</v>
      </c>
      <c r="P77" s="120">
        <f t="shared" si="130"/>
        <v>54.380883417813173</v>
      </c>
      <c r="Q77" s="105">
        <f t="shared" si="115"/>
        <v>630</v>
      </c>
      <c r="R77" s="323">
        <f t="shared" si="131"/>
        <v>45.61911658218682</v>
      </c>
      <c r="S77" s="317">
        <f t="shared" si="116"/>
        <v>1398</v>
      </c>
      <c r="T77" s="127">
        <f t="shared" si="132"/>
        <v>31.415730337078649</v>
      </c>
      <c r="U77" s="105">
        <f t="shared" si="117"/>
        <v>3052</v>
      </c>
      <c r="V77" s="323">
        <f t="shared" si="133"/>
        <v>68.584269662921344</v>
      </c>
      <c r="W77" s="317">
        <f t="shared" si="118"/>
        <v>1075</v>
      </c>
      <c r="X77" s="127">
        <f t="shared" si="119"/>
        <v>77.842143374366401</v>
      </c>
      <c r="Y77" s="317">
        <f t="shared" si="120"/>
        <v>306</v>
      </c>
      <c r="Z77" s="323">
        <f t="shared" si="121"/>
        <v>22.157856625633599</v>
      </c>
      <c r="AA77" s="317">
        <f t="shared" si="122"/>
        <v>752</v>
      </c>
      <c r="AB77" s="127">
        <f t="shared" si="134"/>
        <v>54.453294713975374</v>
      </c>
      <c r="AC77" s="105">
        <f t="shared" si="123"/>
        <v>627</v>
      </c>
      <c r="AD77" s="120">
        <f t="shared" si="135"/>
        <v>45.401882693700216</v>
      </c>
      <c r="AE77" s="105">
        <f t="shared" si="124"/>
        <v>2</v>
      </c>
      <c r="AF77" s="323">
        <f t="shared" si="136"/>
        <v>0.14482259232440259</v>
      </c>
      <c r="AG77" s="325">
        <f t="shared" si="125"/>
        <v>4450</v>
      </c>
      <c r="AH77" s="325">
        <f t="shared" si="138"/>
        <v>1381</v>
      </c>
      <c r="AK77" s="104">
        <v>467</v>
      </c>
      <c r="AL77" s="9">
        <v>1184</v>
      </c>
      <c r="AM77" s="9">
        <v>1792</v>
      </c>
      <c r="AN77" s="9">
        <v>1410</v>
      </c>
      <c r="AO77" s="9">
        <v>16</v>
      </c>
      <c r="AP77" s="104">
        <v>467</v>
      </c>
      <c r="AQ77" s="454">
        <v>2239</v>
      </c>
      <c r="AR77" s="454">
        <v>2163</v>
      </c>
      <c r="AS77" s="104">
        <v>467</v>
      </c>
      <c r="AT77" s="452">
        <v>1004</v>
      </c>
      <c r="AU77" s="452">
        <v>3398</v>
      </c>
      <c r="AV77" s="104">
        <v>467</v>
      </c>
      <c r="AW77" s="503">
        <v>675</v>
      </c>
      <c r="AX77" s="503">
        <v>151</v>
      </c>
      <c r="AY77" s="104">
        <v>467</v>
      </c>
      <c r="AZ77" s="455">
        <v>414</v>
      </c>
      <c r="BA77" s="455">
        <v>412</v>
      </c>
      <c r="BB77" s="104">
        <v>467</v>
      </c>
      <c r="BC77" s="9">
        <v>415</v>
      </c>
      <c r="BD77" s="9">
        <v>410</v>
      </c>
      <c r="BE77" s="9">
        <v>1</v>
      </c>
    </row>
    <row r="78" spans="1:57" s="93" customFormat="1" ht="15">
      <c r="A78" s="50">
        <v>658</v>
      </c>
      <c r="B78" s="310" t="s">
        <v>421</v>
      </c>
      <c r="C78" s="311">
        <f t="shared" si="108"/>
        <v>197</v>
      </c>
      <c r="D78" s="127">
        <f t="shared" si="128"/>
        <v>10.030549898167006</v>
      </c>
      <c r="E78" s="98">
        <f t="shared" si="109"/>
        <v>1113</v>
      </c>
      <c r="F78" s="127">
        <f t="shared" si="129"/>
        <v>56.670061099796328</v>
      </c>
      <c r="G78" s="98">
        <f t="shared" si="110"/>
        <v>652</v>
      </c>
      <c r="H78" s="127">
        <f t="shared" si="126"/>
        <v>33.197556008146641</v>
      </c>
      <c r="I78" s="98">
        <f t="shared" si="111"/>
        <v>2</v>
      </c>
      <c r="J78" s="312">
        <f t="shared" si="127"/>
        <v>0.10183299389002036</v>
      </c>
      <c r="K78" s="317">
        <f t="shared" si="112"/>
        <v>948</v>
      </c>
      <c r="L78" s="120">
        <f t="shared" si="139"/>
        <v>48.268839103869652</v>
      </c>
      <c r="M78" s="105">
        <f t="shared" si="113"/>
        <v>1016</v>
      </c>
      <c r="N78" s="318">
        <f t="shared" si="137"/>
        <v>51.731160896130348</v>
      </c>
      <c r="O78" s="317">
        <f t="shared" si="114"/>
        <v>570</v>
      </c>
      <c r="P78" s="120">
        <f t="shared" si="130"/>
        <v>53.221288515406165</v>
      </c>
      <c r="Q78" s="105">
        <f t="shared" si="115"/>
        <v>501</v>
      </c>
      <c r="R78" s="323">
        <f t="shared" si="131"/>
        <v>46.778711484593835</v>
      </c>
      <c r="S78" s="317">
        <f t="shared" si="116"/>
        <v>1188</v>
      </c>
      <c r="T78" s="127">
        <f t="shared" si="132"/>
        <v>60.4887983706721</v>
      </c>
      <c r="U78" s="105">
        <f t="shared" si="117"/>
        <v>776</v>
      </c>
      <c r="V78" s="323">
        <f t="shared" si="133"/>
        <v>39.5112016293279</v>
      </c>
      <c r="W78" s="317">
        <f t="shared" si="118"/>
        <v>844</v>
      </c>
      <c r="X78" s="127">
        <f t="shared" si="119"/>
        <v>78.804855275443515</v>
      </c>
      <c r="Y78" s="317">
        <f t="shared" si="120"/>
        <v>227</v>
      </c>
      <c r="Z78" s="323">
        <f t="shared" si="121"/>
        <v>21.195144724556489</v>
      </c>
      <c r="AA78" s="317">
        <f t="shared" si="122"/>
        <v>467</v>
      </c>
      <c r="AB78" s="127">
        <f t="shared" si="134"/>
        <v>43.604108309990664</v>
      </c>
      <c r="AC78" s="105">
        <f t="shared" si="123"/>
        <v>603</v>
      </c>
      <c r="AD78" s="120">
        <f t="shared" si="135"/>
        <v>56.30252100840336</v>
      </c>
      <c r="AE78" s="105">
        <f t="shared" si="124"/>
        <v>1</v>
      </c>
      <c r="AF78" s="323">
        <f t="shared" si="136"/>
        <v>9.3370681605975725E-2</v>
      </c>
      <c r="AG78" s="325">
        <f t="shared" si="125"/>
        <v>1964</v>
      </c>
      <c r="AH78" s="325">
        <f t="shared" si="138"/>
        <v>1071</v>
      </c>
      <c r="AK78" s="104">
        <v>475</v>
      </c>
      <c r="AL78" s="9">
        <v>1829</v>
      </c>
      <c r="AM78" s="9">
        <v>2148</v>
      </c>
      <c r="AN78" s="9">
        <v>12</v>
      </c>
      <c r="AO78" s="9">
        <v>292</v>
      </c>
      <c r="AP78" s="104">
        <v>475</v>
      </c>
      <c r="AQ78" s="454">
        <v>2126</v>
      </c>
      <c r="AR78" s="454">
        <v>2155</v>
      </c>
      <c r="AS78" s="104">
        <v>475</v>
      </c>
      <c r="AT78" s="452">
        <v>1035</v>
      </c>
      <c r="AU78" s="452">
        <v>3246</v>
      </c>
      <c r="AV78" s="104">
        <v>475</v>
      </c>
      <c r="AW78" s="503">
        <v>230</v>
      </c>
      <c r="AX78" s="503">
        <v>28</v>
      </c>
      <c r="AY78" s="104">
        <v>475</v>
      </c>
      <c r="AZ78" s="455">
        <v>147</v>
      </c>
      <c r="BA78" s="455">
        <v>111</v>
      </c>
      <c r="BB78" s="104">
        <v>475</v>
      </c>
      <c r="BC78" s="9">
        <v>181</v>
      </c>
      <c r="BD78" s="9">
        <v>77</v>
      </c>
      <c r="BE78" s="9"/>
    </row>
    <row r="79" spans="1:57" s="93" customFormat="1" ht="15">
      <c r="A79" s="50">
        <v>664</v>
      </c>
      <c r="B79" s="310" t="s">
        <v>420</v>
      </c>
      <c r="C79" s="311">
        <f t="shared" si="108"/>
        <v>537</v>
      </c>
      <c r="D79" s="127">
        <f t="shared" si="128"/>
        <v>5.6976127320954912</v>
      </c>
      <c r="E79" s="98">
        <f t="shared" si="109"/>
        <v>5055</v>
      </c>
      <c r="F79" s="127">
        <f t="shared" si="129"/>
        <v>53.633952254641912</v>
      </c>
      <c r="G79" s="98">
        <f t="shared" si="110"/>
        <v>3775</v>
      </c>
      <c r="H79" s="127">
        <f t="shared" si="126"/>
        <v>40.053050397877982</v>
      </c>
      <c r="I79" s="98">
        <f t="shared" si="111"/>
        <v>58</v>
      </c>
      <c r="J79" s="312">
        <f t="shared" si="127"/>
        <v>0.61538461538461542</v>
      </c>
      <c r="K79" s="317">
        <f t="shared" si="112"/>
        <v>4411</v>
      </c>
      <c r="L79" s="120">
        <f t="shared" si="139"/>
        <v>46.801061007957564</v>
      </c>
      <c r="M79" s="105">
        <f t="shared" si="113"/>
        <v>5014</v>
      </c>
      <c r="N79" s="318">
        <f t="shared" si="137"/>
        <v>53.198938992042443</v>
      </c>
      <c r="O79" s="317">
        <f t="shared" si="114"/>
        <v>7194</v>
      </c>
      <c r="P79" s="120">
        <f t="shared" si="130"/>
        <v>51.643933955491747</v>
      </c>
      <c r="Q79" s="105">
        <f t="shared" si="115"/>
        <v>6736</v>
      </c>
      <c r="R79" s="323">
        <f t="shared" si="131"/>
        <v>48.356066044508253</v>
      </c>
      <c r="S79" s="317">
        <f t="shared" si="116"/>
        <v>3925</v>
      </c>
      <c r="T79" s="127">
        <f t="shared" si="132"/>
        <v>41.644562334217504</v>
      </c>
      <c r="U79" s="105">
        <f t="shared" si="117"/>
        <v>5500</v>
      </c>
      <c r="V79" s="323">
        <f t="shared" si="133"/>
        <v>58.355437665782496</v>
      </c>
      <c r="W79" s="317">
        <f t="shared" si="118"/>
        <v>10750</v>
      </c>
      <c r="X79" s="127">
        <f t="shared" si="119"/>
        <v>77.171572146446522</v>
      </c>
      <c r="Y79" s="317">
        <f t="shared" si="120"/>
        <v>3180</v>
      </c>
      <c r="Z79" s="323">
        <f t="shared" si="121"/>
        <v>22.828427853553482</v>
      </c>
      <c r="AA79" s="317">
        <f t="shared" si="122"/>
        <v>6416</v>
      </c>
      <c r="AB79" s="127">
        <f t="shared" si="134"/>
        <v>46.05886575735822</v>
      </c>
      <c r="AC79" s="105">
        <f t="shared" si="123"/>
        <v>7509</v>
      </c>
      <c r="AD79" s="120">
        <f t="shared" si="135"/>
        <v>53.905240488155059</v>
      </c>
      <c r="AE79" s="105">
        <f t="shared" si="124"/>
        <v>5</v>
      </c>
      <c r="AF79" s="323">
        <f t="shared" si="136"/>
        <v>3.5893754486719311E-2</v>
      </c>
      <c r="AG79" s="325">
        <f t="shared" si="125"/>
        <v>9425</v>
      </c>
      <c r="AH79" s="325">
        <f t="shared" si="138"/>
        <v>13930</v>
      </c>
      <c r="AK79" s="104">
        <v>480</v>
      </c>
      <c r="AL79" s="9">
        <v>3118</v>
      </c>
      <c r="AM79" s="9">
        <v>14446</v>
      </c>
      <c r="AN79" s="9">
        <v>605</v>
      </c>
      <c r="AO79" s="9">
        <v>318</v>
      </c>
      <c r="AP79" s="104">
        <v>480</v>
      </c>
      <c r="AQ79" s="454">
        <v>9017</v>
      </c>
      <c r="AR79" s="454">
        <v>9470</v>
      </c>
      <c r="AS79" s="104">
        <v>480</v>
      </c>
      <c r="AT79" s="452">
        <v>10113</v>
      </c>
      <c r="AU79" s="452">
        <v>8374</v>
      </c>
      <c r="AV79" s="104">
        <v>480</v>
      </c>
      <c r="AW79" s="503">
        <v>1805</v>
      </c>
      <c r="AX79" s="503">
        <v>332</v>
      </c>
      <c r="AY79" s="104">
        <v>480</v>
      </c>
      <c r="AZ79" s="455">
        <v>1199</v>
      </c>
      <c r="BA79" s="455">
        <v>938</v>
      </c>
      <c r="BB79" s="104">
        <v>480</v>
      </c>
      <c r="BC79" s="9">
        <v>1106</v>
      </c>
      <c r="BD79" s="9">
        <v>1031</v>
      </c>
      <c r="BE79" s="9"/>
    </row>
    <row r="80" spans="1:57" s="93" customFormat="1" ht="15">
      <c r="A80" s="50">
        <v>686</v>
      </c>
      <c r="B80" s="310" t="s">
        <v>419</v>
      </c>
      <c r="C80" s="311">
        <f t="shared" si="108"/>
        <v>1061</v>
      </c>
      <c r="D80" s="127">
        <f t="shared" si="128"/>
        <v>6.6800982182207393</v>
      </c>
      <c r="E80" s="98">
        <f t="shared" si="109"/>
        <v>7110</v>
      </c>
      <c r="F80" s="127">
        <f t="shared" si="129"/>
        <v>44.764842913807215</v>
      </c>
      <c r="G80" s="98">
        <f t="shared" si="110"/>
        <v>7619</v>
      </c>
      <c r="H80" s="127">
        <f t="shared" si="126"/>
        <v>47.969527167411698</v>
      </c>
      <c r="I80" s="98">
        <f t="shared" si="111"/>
        <v>93</v>
      </c>
      <c r="J80" s="312">
        <f t="shared" si="127"/>
        <v>0.58553170056034753</v>
      </c>
      <c r="K80" s="317">
        <f t="shared" si="112"/>
        <v>7699</v>
      </c>
      <c r="L80" s="120">
        <f t="shared" si="139"/>
        <v>48.473210350689413</v>
      </c>
      <c r="M80" s="105">
        <f t="shared" si="113"/>
        <v>8184</v>
      </c>
      <c r="N80" s="318">
        <f t="shared" si="137"/>
        <v>51.526789649310579</v>
      </c>
      <c r="O80" s="317">
        <f t="shared" si="114"/>
        <v>9311</v>
      </c>
      <c r="P80" s="120">
        <f t="shared" si="130"/>
        <v>51.97320680993581</v>
      </c>
      <c r="Q80" s="105">
        <f t="shared" si="115"/>
        <v>8604</v>
      </c>
      <c r="R80" s="323">
        <f t="shared" si="131"/>
        <v>48.02679319006419</v>
      </c>
      <c r="S80" s="317">
        <f t="shared" si="116"/>
        <v>6902</v>
      </c>
      <c r="T80" s="127">
        <f t="shared" si="132"/>
        <v>43.455266637285149</v>
      </c>
      <c r="U80" s="105">
        <f t="shared" si="117"/>
        <v>8981</v>
      </c>
      <c r="V80" s="323">
        <f t="shared" si="133"/>
        <v>56.544733362714851</v>
      </c>
      <c r="W80" s="317">
        <f t="shared" si="118"/>
        <v>15641</v>
      </c>
      <c r="X80" s="127">
        <f t="shared" si="119"/>
        <v>87.306726207089042</v>
      </c>
      <c r="Y80" s="317">
        <f t="shared" si="120"/>
        <v>2274</v>
      </c>
      <c r="Z80" s="323">
        <f t="shared" si="121"/>
        <v>12.69327379291097</v>
      </c>
      <c r="AA80" s="317">
        <f t="shared" si="122"/>
        <v>8430</v>
      </c>
      <c r="AB80" s="127">
        <f t="shared" si="134"/>
        <v>47.055540050237234</v>
      </c>
      <c r="AC80" s="105">
        <f t="shared" si="123"/>
        <v>9470</v>
      </c>
      <c r="AD80" s="120">
        <f t="shared" si="135"/>
        <v>52.860731230812164</v>
      </c>
      <c r="AE80" s="105">
        <f t="shared" si="124"/>
        <v>15</v>
      </c>
      <c r="AF80" s="323">
        <f t="shared" si="136"/>
        <v>8.3728718950600051E-2</v>
      </c>
      <c r="AG80" s="325">
        <f t="shared" si="125"/>
        <v>15883</v>
      </c>
      <c r="AH80" s="325">
        <f t="shared" si="138"/>
        <v>17915</v>
      </c>
      <c r="AK80" s="104">
        <v>483</v>
      </c>
      <c r="AL80" s="9">
        <v>4520</v>
      </c>
      <c r="AM80" s="9">
        <v>3693</v>
      </c>
      <c r="AN80" s="9">
        <v>624</v>
      </c>
      <c r="AO80" s="9"/>
      <c r="AP80" s="104">
        <v>483</v>
      </c>
      <c r="AQ80" s="454">
        <v>4578</v>
      </c>
      <c r="AR80" s="454">
        <v>4259</v>
      </c>
      <c r="AS80" s="104">
        <v>483</v>
      </c>
      <c r="AT80" s="452">
        <v>2424</v>
      </c>
      <c r="AU80" s="452">
        <v>6413</v>
      </c>
      <c r="AV80" s="104">
        <v>483</v>
      </c>
      <c r="AW80" s="503">
        <v>609</v>
      </c>
      <c r="AX80" s="503">
        <v>136</v>
      </c>
      <c r="AY80" s="104">
        <v>483</v>
      </c>
      <c r="AZ80" s="455">
        <v>379</v>
      </c>
      <c r="BA80" s="455">
        <v>366</v>
      </c>
      <c r="BB80" s="104">
        <v>483</v>
      </c>
      <c r="BC80" s="9">
        <v>380</v>
      </c>
      <c r="BD80" s="9">
        <v>365</v>
      </c>
      <c r="BE80" s="9"/>
    </row>
    <row r="81" spans="1:57" s="93" customFormat="1" ht="15">
      <c r="A81" s="50">
        <v>819</v>
      </c>
      <c r="B81" s="310" t="s">
        <v>418</v>
      </c>
      <c r="C81" s="311">
        <f t="shared" si="108"/>
        <v>869</v>
      </c>
      <c r="D81" s="127">
        <f t="shared" si="128"/>
        <v>21.456790123456791</v>
      </c>
      <c r="E81" s="98">
        <f t="shared" si="109"/>
        <v>2764</v>
      </c>
      <c r="F81" s="127">
        <f t="shared" si="129"/>
        <v>68.246913580246911</v>
      </c>
      <c r="G81" s="98">
        <f t="shared" si="110"/>
        <v>415</v>
      </c>
      <c r="H81" s="127">
        <f t="shared" si="126"/>
        <v>10.246913580246913</v>
      </c>
      <c r="I81" s="98">
        <f t="shared" si="111"/>
        <v>2</v>
      </c>
      <c r="J81" s="312">
        <f t="shared" si="127"/>
        <v>4.938271604938272E-2</v>
      </c>
      <c r="K81" s="317">
        <f t="shared" si="112"/>
        <v>2121</v>
      </c>
      <c r="L81" s="120">
        <f t="shared" si="139"/>
        <v>52.370370370370367</v>
      </c>
      <c r="M81" s="105">
        <f t="shared" si="113"/>
        <v>1929</v>
      </c>
      <c r="N81" s="318">
        <f t="shared" si="137"/>
        <v>47.629629629629626</v>
      </c>
      <c r="O81" s="317">
        <f t="shared" si="114"/>
        <v>606</v>
      </c>
      <c r="P81" s="120">
        <f t="shared" si="130"/>
        <v>59.940652818991104</v>
      </c>
      <c r="Q81" s="105">
        <f t="shared" si="115"/>
        <v>405</v>
      </c>
      <c r="R81" s="323">
        <f t="shared" si="131"/>
        <v>40.059347181008903</v>
      </c>
      <c r="S81" s="317">
        <f t="shared" si="116"/>
        <v>920</v>
      </c>
      <c r="T81" s="127">
        <f t="shared" si="132"/>
        <v>22.716049382716051</v>
      </c>
      <c r="U81" s="105">
        <f t="shared" si="117"/>
        <v>3130</v>
      </c>
      <c r="V81" s="323">
        <f t="shared" si="133"/>
        <v>77.283950617283949</v>
      </c>
      <c r="W81" s="317">
        <f t="shared" si="118"/>
        <v>767</v>
      </c>
      <c r="X81" s="127">
        <f t="shared" si="119"/>
        <v>75.865479723046491</v>
      </c>
      <c r="Y81" s="317">
        <f t="shared" si="120"/>
        <v>244</v>
      </c>
      <c r="Z81" s="323">
        <f t="shared" si="121"/>
        <v>24.134520276953513</v>
      </c>
      <c r="AA81" s="317">
        <f t="shared" si="122"/>
        <v>602</v>
      </c>
      <c r="AB81" s="127">
        <f t="shared" si="134"/>
        <v>59.545004945598414</v>
      </c>
      <c r="AC81" s="105">
        <f t="shared" si="123"/>
        <v>409</v>
      </c>
      <c r="AD81" s="120">
        <f t="shared" si="135"/>
        <v>40.454995054401586</v>
      </c>
      <c r="AE81" s="105">
        <f t="shared" si="124"/>
        <v>0</v>
      </c>
      <c r="AF81" s="323">
        <f t="shared" si="136"/>
        <v>0</v>
      </c>
      <c r="AG81" s="325">
        <f t="shared" si="125"/>
        <v>4050</v>
      </c>
      <c r="AH81" s="325">
        <f t="shared" si="138"/>
        <v>1011</v>
      </c>
      <c r="AK81" s="104">
        <v>490</v>
      </c>
      <c r="AL81" s="9">
        <v>3411</v>
      </c>
      <c r="AM81" s="9">
        <v>40918</v>
      </c>
      <c r="AN81" s="9">
        <v>1468</v>
      </c>
      <c r="AO81" s="9">
        <v>494</v>
      </c>
      <c r="AP81" s="104">
        <v>490</v>
      </c>
      <c r="AQ81" s="454">
        <v>23007</v>
      </c>
      <c r="AR81" s="454">
        <v>23284</v>
      </c>
      <c r="AS81" s="104">
        <v>490</v>
      </c>
      <c r="AT81" s="452">
        <v>13818</v>
      </c>
      <c r="AU81" s="452">
        <v>32473</v>
      </c>
      <c r="AV81" s="104">
        <v>490</v>
      </c>
      <c r="AW81" s="503">
        <v>3539</v>
      </c>
      <c r="AX81" s="503">
        <v>791</v>
      </c>
      <c r="AY81" s="104">
        <v>490</v>
      </c>
      <c r="AZ81" s="455">
        <v>2247</v>
      </c>
      <c r="BA81" s="455">
        <v>2083</v>
      </c>
      <c r="BB81" s="104">
        <v>490</v>
      </c>
      <c r="BC81" s="9">
        <v>2294</v>
      </c>
      <c r="BD81" s="9">
        <v>2035</v>
      </c>
      <c r="BE81" s="9">
        <v>1</v>
      </c>
    </row>
    <row r="82" spans="1:57" s="93" customFormat="1" ht="15">
      <c r="A82" s="50">
        <v>854</v>
      </c>
      <c r="B82" s="310" t="s">
        <v>417</v>
      </c>
      <c r="C82" s="311">
        <f t="shared" si="108"/>
        <v>875</v>
      </c>
      <c r="D82" s="127">
        <f t="shared" si="128"/>
        <v>6.667682694505829</v>
      </c>
      <c r="E82" s="98">
        <f t="shared" si="109"/>
        <v>10249</v>
      </c>
      <c r="F82" s="127">
        <f t="shared" si="129"/>
        <v>78.099519926846</v>
      </c>
      <c r="G82" s="98">
        <f t="shared" si="110"/>
        <v>1973</v>
      </c>
      <c r="H82" s="127">
        <f t="shared" si="126"/>
        <v>15.034671950011431</v>
      </c>
      <c r="I82" s="98">
        <f t="shared" si="111"/>
        <v>26</v>
      </c>
      <c r="J82" s="312">
        <f t="shared" si="127"/>
        <v>0.19812542863674468</v>
      </c>
      <c r="K82" s="317">
        <f t="shared" si="112"/>
        <v>6627</v>
      </c>
      <c r="L82" s="120">
        <f t="shared" si="139"/>
        <v>50.49912367598872</v>
      </c>
      <c r="M82" s="105">
        <f t="shared" si="113"/>
        <v>6496</v>
      </c>
      <c r="N82" s="318">
        <f t="shared" si="137"/>
        <v>49.50087632401128</v>
      </c>
      <c r="O82" s="317">
        <f t="shared" si="114"/>
        <v>780</v>
      </c>
      <c r="P82" s="120">
        <f t="shared" si="130"/>
        <v>57.735011102886745</v>
      </c>
      <c r="Q82" s="105">
        <f t="shared" si="115"/>
        <v>571</v>
      </c>
      <c r="R82" s="323">
        <f t="shared" si="131"/>
        <v>42.264988897113248</v>
      </c>
      <c r="S82" s="317">
        <f t="shared" si="116"/>
        <v>4405</v>
      </c>
      <c r="T82" s="127">
        <f t="shared" si="132"/>
        <v>33.567019736340775</v>
      </c>
      <c r="U82" s="105">
        <f t="shared" si="117"/>
        <v>8718</v>
      </c>
      <c r="V82" s="323">
        <f t="shared" si="133"/>
        <v>66.432980263659232</v>
      </c>
      <c r="W82" s="317">
        <f t="shared" si="118"/>
        <v>902</v>
      </c>
      <c r="X82" s="127">
        <f t="shared" si="119"/>
        <v>66.765358993338268</v>
      </c>
      <c r="Y82" s="317">
        <f t="shared" si="120"/>
        <v>449</v>
      </c>
      <c r="Z82" s="323">
        <f t="shared" si="121"/>
        <v>33.234641006661732</v>
      </c>
      <c r="AA82" s="317">
        <f t="shared" si="122"/>
        <v>876</v>
      </c>
      <c r="AB82" s="127">
        <f t="shared" si="134"/>
        <v>64.840858623242042</v>
      </c>
      <c r="AC82" s="105">
        <f t="shared" si="123"/>
        <v>474</v>
      </c>
      <c r="AD82" s="120">
        <f t="shared" si="135"/>
        <v>35.085122131754254</v>
      </c>
      <c r="AE82" s="105">
        <f t="shared" si="124"/>
        <v>1</v>
      </c>
      <c r="AF82" s="323">
        <f t="shared" si="136"/>
        <v>7.4019245003700954E-2</v>
      </c>
      <c r="AG82" s="325">
        <f t="shared" si="125"/>
        <v>13123</v>
      </c>
      <c r="AH82" s="325">
        <f t="shared" si="138"/>
        <v>1351</v>
      </c>
      <c r="AK82" s="104">
        <v>495</v>
      </c>
      <c r="AL82" s="9">
        <v>532</v>
      </c>
      <c r="AM82" s="9">
        <v>22422</v>
      </c>
      <c r="AN82" s="9">
        <v>395</v>
      </c>
      <c r="AO82" s="9">
        <v>17</v>
      </c>
      <c r="AP82" s="104">
        <v>495</v>
      </c>
      <c r="AQ82" s="454">
        <v>11730</v>
      </c>
      <c r="AR82" s="454">
        <v>11636</v>
      </c>
      <c r="AS82" s="104">
        <v>495</v>
      </c>
      <c r="AT82" s="452">
        <v>14605</v>
      </c>
      <c r="AU82" s="452">
        <v>8761</v>
      </c>
      <c r="AV82" s="104">
        <v>495</v>
      </c>
      <c r="AW82" s="503">
        <v>1036</v>
      </c>
      <c r="AX82" s="503">
        <v>174</v>
      </c>
      <c r="AY82" s="104">
        <v>495</v>
      </c>
      <c r="AZ82" s="455">
        <v>624</v>
      </c>
      <c r="BA82" s="455">
        <v>586</v>
      </c>
      <c r="BB82" s="104">
        <v>495</v>
      </c>
      <c r="BC82" s="9">
        <v>800</v>
      </c>
      <c r="BD82" s="9">
        <v>410</v>
      </c>
      <c r="BE82" s="9"/>
    </row>
    <row r="83" spans="1:57" s="93" customFormat="1" ht="15">
      <c r="A83" s="50">
        <v>887</v>
      </c>
      <c r="B83" s="333" t="s">
        <v>416</v>
      </c>
      <c r="C83" s="334">
        <f t="shared" si="108"/>
        <v>1618</v>
      </c>
      <c r="D83" s="335">
        <f t="shared" si="128"/>
        <v>5.6710244996670287</v>
      </c>
      <c r="E83" s="336">
        <f t="shared" si="109"/>
        <v>19893</v>
      </c>
      <c r="F83" s="335">
        <f t="shared" si="129"/>
        <v>69.724159685955627</v>
      </c>
      <c r="G83" s="336">
        <f t="shared" si="110"/>
        <v>7008</v>
      </c>
      <c r="H83" s="335">
        <f t="shared" si="126"/>
        <v>24.562756300164736</v>
      </c>
      <c r="I83" s="336">
        <f t="shared" si="111"/>
        <v>12</v>
      </c>
      <c r="J83" s="337">
        <f t="shared" si="127"/>
        <v>4.2059514212610845E-2</v>
      </c>
      <c r="K83" s="338">
        <f t="shared" si="112"/>
        <v>13839</v>
      </c>
      <c r="L83" s="339">
        <f t="shared" si="139"/>
        <v>48.505134765693455</v>
      </c>
      <c r="M83" s="340">
        <f t="shared" si="113"/>
        <v>14692</v>
      </c>
      <c r="N83" s="341">
        <f t="shared" si="137"/>
        <v>51.494865234306545</v>
      </c>
      <c r="O83" s="338">
        <f t="shared" si="114"/>
        <v>7819</v>
      </c>
      <c r="P83" s="339">
        <f t="shared" si="130"/>
        <v>50.967994263737694</v>
      </c>
      <c r="Q83" s="340">
        <f t="shared" si="115"/>
        <v>7522</v>
      </c>
      <c r="R83" s="342">
        <f t="shared" si="131"/>
        <v>49.032005736262299</v>
      </c>
      <c r="S83" s="338">
        <f t="shared" si="116"/>
        <v>18086</v>
      </c>
      <c r="T83" s="335">
        <f t="shared" si="132"/>
        <v>63.39069783743998</v>
      </c>
      <c r="U83" s="340">
        <f t="shared" si="117"/>
        <v>10445</v>
      </c>
      <c r="V83" s="342">
        <f t="shared" si="133"/>
        <v>36.60930216256002</v>
      </c>
      <c r="W83" s="317">
        <f t="shared" si="118"/>
        <v>14210</v>
      </c>
      <c r="X83" s="127">
        <f t="shared" si="119"/>
        <v>92.627599243856324</v>
      </c>
      <c r="Y83" s="317">
        <f t="shared" si="120"/>
        <v>1131</v>
      </c>
      <c r="Z83" s="323">
        <f t="shared" si="121"/>
        <v>7.3724007561436666</v>
      </c>
      <c r="AA83" s="338">
        <f t="shared" si="122"/>
        <v>7492</v>
      </c>
      <c r="AB83" s="335">
        <f t="shared" si="134"/>
        <v>48.836451339547615</v>
      </c>
      <c r="AC83" s="340">
        <f t="shared" si="123"/>
        <v>7831</v>
      </c>
      <c r="AD83" s="339">
        <f t="shared" si="135"/>
        <v>51.046216022423572</v>
      </c>
      <c r="AE83" s="340">
        <f t="shared" si="124"/>
        <v>18</v>
      </c>
      <c r="AF83" s="342">
        <f t="shared" si="136"/>
        <v>0.11733263802881169</v>
      </c>
      <c r="AG83" s="343">
        <f t="shared" si="125"/>
        <v>28531</v>
      </c>
      <c r="AH83" s="343">
        <f t="shared" si="138"/>
        <v>15341</v>
      </c>
      <c r="AK83" s="104">
        <v>501</v>
      </c>
      <c r="AL83" s="9">
        <v>84</v>
      </c>
      <c r="AM83" s="9">
        <v>1083</v>
      </c>
      <c r="AN83" s="9">
        <v>618</v>
      </c>
      <c r="AO83" s="9">
        <v>5</v>
      </c>
      <c r="AP83" s="104">
        <v>501</v>
      </c>
      <c r="AQ83" s="454">
        <v>889</v>
      </c>
      <c r="AR83" s="454">
        <v>901</v>
      </c>
      <c r="AS83" s="104">
        <v>501</v>
      </c>
      <c r="AT83" s="452">
        <v>589</v>
      </c>
      <c r="AU83" s="452">
        <v>1201</v>
      </c>
      <c r="AV83" s="104">
        <v>501</v>
      </c>
      <c r="AW83" s="503">
        <v>122</v>
      </c>
      <c r="AX83" s="503">
        <v>60</v>
      </c>
      <c r="AY83" s="104">
        <v>501</v>
      </c>
      <c r="AZ83" s="455">
        <v>94</v>
      </c>
      <c r="BA83" s="455">
        <v>88</v>
      </c>
      <c r="BB83" s="104">
        <v>501</v>
      </c>
      <c r="BC83" s="9">
        <v>93</v>
      </c>
      <c r="BD83" s="9">
        <v>89</v>
      </c>
      <c r="BE83" s="9"/>
    </row>
    <row r="84" spans="1:57" s="93" customFormat="1" ht="18.75" customHeight="1">
      <c r="A84" s="332"/>
      <c r="B84" s="370" t="s">
        <v>138</v>
      </c>
      <c r="C84" s="372">
        <f>SUM(C85:C107)</f>
        <v>75780</v>
      </c>
      <c r="D84" s="356">
        <f t="shared" si="128"/>
        <v>31.921750009477957</v>
      </c>
      <c r="E84" s="355">
        <f>SUM(E85:E107)</f>
        <v>104229</v>
      </c>
      <c r="F84" s="356">
        <f t="shared" si="129"/>
        <v>43.905675399021874</v>
      </c>
      <c r="G84" s="355">
        <f>SUM(G85:G107)</f>
        <v>54030</v>
      </c>
      <c r="H84" s="356">
        <f t="shared" si="126"/>
        <v>22.759727540407678</v>
      </c>
      <c r="I84" s="355">
        <f>SUM(I85:I107)</f>
        <v>3354</v>
      </c>
      <c r="J84" s="373">
        <f t="shared" si="127"/>
        <v>1.4128470510924922</v>
      </c>
      <c r="K84" s="372">
        <f>SUM(K85:K107)</f>
        <v>116643</v>
      </c>
      <c r="L84" s="357">
        <f t="shared" si="139"/>
        <v>49.134978706196051</v>
      </c>
      <c r="M84" s="355">
        <f>SUM(M85:M107)</f>
        <v>120750</v>
      </c>
      <c r="N84" s="376">
        <f t="shared" si="137"/>
        <v>50.865021293803949</v>
      </c>
      <c r="O84" s="372">
        <f>SUM(O85:O107)</f>
        <v>166279</v>
      </c>
      <c r="P84" s="357">
        <f t="shared" si="130"/>
        <v>49.910551876909778</v>
      </c>
      <c r="Q84" s="355">
        <f>SUM(Q85:Q107)</f>
        <v>166875</v>
      </c>
      <c r="R84" s="378">
        <f t="shared" si="131"/>
        <v>50.089448123090222</v>
      </c>
      <c r="S84" s="372">
        <f>SUM(S85:S107)</f>
        <v>111758</v>
      </c>
      <c r="T84" s="356">
        <f t="shared" si="132"/>
        <v>47.077209521763493</v>
      </c>
      <c r="U84" s="355">
        <f>SUM(U85:U107)</f>
        <v>125635</v>
      </c>
      <c r="V84" s="378">
        <f t="shared" si="133"/>
        <v>52.922790478236514</v>
      </c>
      <c r="W84" s="372">
        <f>SUM(W85:W107)</f>
        <v>301555</v>
      </c>
      <c r="X84" s="356">
        <f>(W84/AH84)*100</f>
        <v>90.515197176080733</v>
      </c>
      <c r="Y84" s="355">
        <f>SUM(Y85:Y107)</f>
        <v>31599</v>
      </c>
      <c r="Z84" s="378">
        <f>(Y84/AH84)*100</f>
        <v>9.4848028239192672</v>
      </c>
      <c r="AA84" s="372">
        <f>SUM(AA85:AA107)</f>
        <v>177468</v>
      </c>
      <c r="AB84" s="356">
        <f t="shared" si="134"/>
        <v>53.269058753609443</v>
      </c>
      <c r="AC84" s="355">
        <f>SUM(AC85:AC107)</f>
        <v>155049</v>
      </c>
      <c r="AD84" s="357">
        <f t="shared" si="135"/>
        <v>46.539738379248035</v>
      </c>
      <c r="AE84" s="355">
        <f>SUM(AE85:AE107)</f>
        <v>637</v>
      </c>
      <c r="AF84" s="378">
        <f t="shared" si="136"/>
        <v>0.19120286714252266</v>
      </c>
      <c r="AG84" s="381">
        <f>SUM(AG85:AG107)</f>
        <v>237393</v>
      </c>
      <c r="AH84" s="381">
        <f t="shared" si="138"/>
        <v>333154</v>
      </c>
      <c r="AK84" s="104">
        <v>541</v>
      </c>
      <c r="AL84" s="9">
        <v>2092</v>
      </c>
      <c r="AM84" s="9">
        <v>5041</v>
      </c>
      <c r="AN84" s="9">
        <v>3946</v>
      </c>
      <c r="AO84" s="9">
        <v>49</v>
      </c>
      <c r="AP84" s="104">
        <v>541</v>
      </c>
      <c r="AQ84" s="454">
        <v>5258</v>
      </c>
      <c r="AR84" s="454">
        <v>5870</v>
      </c>
      <c r="AS84" s="104">
        <v>541</v>
      </c>
      <c r="AT84" s="452">
        <v>5196</v>
      </c>
      <c r="AU84" s="452">
        <v>5932</v>
      </c>
      <c r="AV84" s="104">
        <v>541</v>
      </c>
      <c r="AW84" s="503">
        <v>4027</v>
      </c>
      <c r="AX84" s="503">
        <v>804</v>
      </c>
      <c r="AY84" s="104">
        <v>541</v>
      </c>
      <c r="AZ84" s="455">
        <v>2414</v>
      </c>
      <c r="BA84" s="455">
        <v>2417</v>
      </c>
      <c r="BB84" s="104">
        <v>541</v>
      </c>
      <c r="BC84" s="9">
        <v>2343</v>
      </c>
      <c r="BD84" s="9">
        <v>2480</v>
      </c>
      <c r="BE84" s="9">
        <v>8</v>
      </c>
    </row>
    <row r="85" spans="1:57" s="93" customFormat="1" ht="15">
      <c r="A85" s="50">
        <v>2</v>
      </c>
      <c r="B85" s="344" t="s">
        <v>391</v>
      </c>
      <c r="C85" s="345">
        <f t="shared" ref="C85:C107" si="140">VLOOKUP(A85,$AK$8:$AL$132,2,0)</f>
        <v>2536</v>
      </c>
      <c r="D85" s="346">
        <f t="shared" si="128"/>
        <v>19.470249520153551</v>
      </c>
      <c r="E85" s="347">
        <f t="shared" ref="E85:E107" si="141">VLOOKUP(A85,$AK$8:$AM$132,3,0)</f>
        <v>7187</v>
      </c>
      <c r="F85" s="346">
        <f t="shared" si="129"/>
        <v>55.178502879078692</v>
      </c>
      <c r="G85" s="347">
        <f t="shared" ref="G85:G107" si="142">VLOOKUP(A85,$AK$8:$AN$132,4,0)</f>
        <v>3291</v>
      </c>
      <c r="H85" s="346">
        <f t="shared" si="126"/>
        <v>25.266794625719768</v>
      </c>
      <c r="I85" s="347">
        <f t="shared" ref="I85:I107" si="143">VLOOKUP(A85,$AK$8:$AO$132,5,0)</f>
        <v>11</v>
      </c>
      <c r="J85" s="348">
        <f t="shared" si="127"/>
        <v>8.4452975047984644E-2</v>
      </c>
      <c r="K85" s="349">
        <f t="shared" ref="K85:K107" si="144">VLOOKUP(A85,$AP$8:$AR$132,2,0)</f>
        <v>6636</v>
      </c>
      <c r="L85" s="350">
        <f t="shared" si="139"/>
        <v>50.948176583493286</v>
      </c>
      <c r="M85" s="351">
        <f t="shared" ref="M85:M107" si="145">VLOOKUP(A85,$AP$8:$AR$132,3,0)</f>
        <v>6389</v>
      </c>
      <c r="N85" s="352">
        <f t="shared" si="137"/>
        <v>49.051823416506721</v>
      </c>
      <c r="O85" s="349">
        <f t="shared" ref="O85:O107" si="146">VLOOKUP(A85,$AY$8:$BA$132,2,0)</f>
        <v>1685</v>
      </c>
      <c r="P85" s="350">
        <f t="shared" si="130"/>
        <v>50.283497463443751</v>
      </c>
      <c r="Q85" s="351">
        <f t="shared" ref="Q85:Q107" si="147">VLOOKUP(A85,$AY$8:$BA$132,3,0)</f>
        <v>1666</v>
      </c>
      <c r="R85" s="353">
        <f t="shared" si="131"/>
        <v>49.716502536556249</v>
      </c>
      <c r="S85" s="349">
        <f t="shared" ref="S85:S107" si="148">VLOOKUP(A85,$AS$8:$AU$132,2,0)</f>
        <v>3953</v>
      </c>
      <c r="T85" s="346">
        <f t="shared" si="132"/>
        <v>30.349328214971212</v>
      </c>
      <c r="U85" s="351">
        <f t="shared" ref="U85:U107" si="149">VLOOKUP(A85,$AS$8:$AU$132,3,0)</f>
        <v>9072</v>
      </c>
      <c r="V85" s="353">
        <f t="shared" si="133"/>
        <v>69.650671785028791</v>
      </c>
      <c r="W85" s="317">
        <f t="shared" ref="W85:W107" si="150">VLOOKUP(A85,$AV$8:$AX$132,2,0)</f>
        <v>2919</v>
      </c>
      <c r="X85" s="127">
        <f t="shared" ref="X85:X107" si="151">(W85/AH85)*100</f>
        <v>87.108325872873777</v>
      </c>
      <c r="Y85" s="317">
        <f t="shared" ref="Y85:Y107" si="152">VLOOKUP(A85,$AV$8:$AX$132,3,0)</f>
        <v>432</v>
      </c>
      <c r="Z85" s="323">
        <f t="shared" ref="Z85:Z107" si="153">(Y85/AH85)*100</f>
        <v>12.891674127126231</v>
      </c>
      <c r="AA85" s="349">
        <f t="shared" ref="AA85:AA107" si="154">VLOOKUP(A85,$BB$8:$BE$132,2,0)</f>
        <v>1873</v>
      </c>
      <c r="AB85" s="346">
        <f t="shared" si="134"/>
        <v>55.893763055804236</v>
      </c>
      <c r="AC85" s="351">
        <f t="shared" ref="AC85:AC107" si="155">VLOOKUP(A85,$BB$8:$BE$132,3,0)</f>
        <v>1475</v>
      </c>
      <c r="AD85" s="350">
        <f t="shared" si="135"/>
        <v>44.016711429424056</v>
      </c>
      <c r="AE85" s="351">
        <f t="shared" ref="AE85:AE107" si="156">VLOOKUP(A85,$BB$8:$BE$132,4,0)</f>
        <v>3</v>
      </c>
      <c r="AF85" s="353">
        <f t="shared" si="136"/>
        <v>8.9525514771709933E-2</v>
      </c>
      <c r="AG85" s="354">
        <f t="shared" ref="AG85:AG107" si="157">(S85+U85)</f>
        <v>13025</v>
      </c>
      <c r="AH85" s="354">
        <f t="shared" si="138"/>
        <v>3351</v>
      </c>
      <c r="AK85" s="104">
        <v>543</v>
      </c>
      <c r="AL85" s="9">
        <v>2376</v>
      </c>
      <c r="AM85" s="9">
        <v>4075</v>
      </c>
      <c r="AN85" s="9">
        <v>91</v>
      </c>
      <c r="AO85" s="9">
        <v>2</v>
      </c>
      <c r="AP85" s="104">
        <v>543</v>
      </c>
      <c r="AQ85" s="454">
        <v>3420</v>
      </c>
      <c r="AR85" s="454">
        <v>3124</v>
      </c>
      <c r="AS85" s="104">
        <v>543</v>
      </c>
      <c r="AT85" s="452">
        <v>1435</v>
      </c>
      <c r="AU85" s="452">
        <v>5109</v>
      </c>
      <c r="AV85" s="104">
        <v>543</v>
      </c>
      <c r="AW85" s="503">
        <v>415</v>
      </c>
      <c r="AX85" s="503">
        <v>178</v>
      </c>
      <c r="AY85" s="104">
        <v>543</v>
      </c>
      <c r="AZ85" s="455">
        <v>310</v>
      </c>
      <c r="BA85" s="455">
        <v>283</v>
      </c>
      <c r="BB85" s="104">
        <v>543</v>
      </c>
      <c r="BC85" s="9">
        <v>377</v>
      </c>
      <c r="BD85" s="9">
        <v>215</v>
      </c>
      <c r="BE85" s="9">
        <v>1</v>
      </c>
    </row>
    <row r="86" spans="1:57" s="93" customFormat="1" ht="15">
      <c r="A86" s="50">
        <v>21</v>
      </c>
      <c r="B86" s="310" t="s">
        <v>389</v>
      </c>
      <c r="C86" s="311">
        <f t="shared" si="140"/>
        <v>1972</v>
      </c>
      <c r="D86" s="127">
        <f t="shared" si="128"/>
        <v>64.69816272965879</v>
      </c>
      <c r="E86" s="98">
        <f t="shared" si="141"/>
        <v>821</v>
      </c>
      <c r="F86" s="127">
        <f t="shared" si="129"/>
        <v>26.93569553805774</v>
      </c>
      <c r="G86" s="98">
        <f t="shared" si="142"/>
        <v>251</v>
      </c>
      <c r="H86" s="127">
        <f t="shared" si="126"/>
        <v>8.2349081364829395</v>
      </c>
      <c r="I86" s="98">
        <f t="shared" si="143"/>
        <v>4</v>
      </c>
      <c r="J86" s="312">
        <f t="shared" si="127"/>
        <v>0.13123359580052493</v>
      </c>
      <c r="K86" s="317">
        <f t="shared" si="144"/>
        <v>1493</v>
      </c>
      <c r="L86" s="120">
        <f t="shared" si="139"/>
        <v>48.982939632545929</v>
      </c>
      <c r="M86" s="105">
        <f t="shared" si="145"/>
        <v>1555</v>
      </c>
      <c r="N86" s="318">
        <f t="shared" si="137"/>
        <v>51.017060367454071</v>
      </c>
      <c r="O86" s="317">
        <f t="shared" si="146"/>
        <v>293</v>
      </c>
      <c r="P86" s="120">
        <f t="shared" si="130"/>
        <v>52.228163992869881</v>
      </c>
      <c r="Q86" s="105">
        <f t="shared" si="147"/>
        <v>268</v>
      </c>
      <c r="R86" s="323">
        <f t="shared" si="131"/>
        <v>47.771836007130126</v>
      </c>
      <c r="S86" s="317">
        <f t="shared" si="148"/>
        <v>1293</v>
      </c>
      <c r="T86" s="127">
        <f t="shared" si="132"/>
        <v>42.421259842519689</v>
      </c>
      <c r="U86" s="105">
        <f t="shared" si="149"/>
        <v>1755</v>
      </c>
      <c r="V86" s="323">
        <f t="shared" si="133"/>
        <v>57.578740157480311</v>
      </c>
      <c r="W86" s="317">
        <f t="shared" si="150"/>
        <v>484</v>
      </c>
      <c r="X86" s="127">
        <f t="shared" si="151"/>
        <v>86.274509803921575</v>
      </c>
      <c r="Y86" s="317">
        <f t="shared" si="152"/>
        <v>77</v>
      </c>
      <c r="Z86" s="323">
        <f t="shared" si="153"/>
        <v>13.725490196078432</v>
      </c>
      <c r="AA86" s="317">
        <f t="shared" si="154"/>
        <v>315</v>
      </c>
      <c r="AB86" s="127">
        <f t="shared" si="134"/>
        <v>56.149732620320862</v>
      </c>
      <c r="AC86" s="105">
        <f t="shared" si="155"/>
        <v>245</v>
      </c>
      <c r="AD86" s="120">
        <f t="shared" si="135"/>
        <v>43.672014260249554</v>
      </c>
      <c r="AE86" s="105">
        <f t="shared" si="156"/>
        <v>1</v>
      </c>
      <c r="AF86" s="323">
        <f t="shared" si="136"/>
        <v>0.17825311942959002</v>
      </c>
      <c r="AG86" s="325">
        <f t="shared" si="157"/>
        <v>3048</v>
      </c>
      <c r="AH86" s="325">
        <f t="shared" si="138"/>
        <v>561</v>
      </c>
      <c r="AK86" s="104">
        <v>576</v>
      </c>
      <c r="AL86" s="9">
        <v>479</v>
      </c>
      <c r="AM86" s="9">
        <v>3019</v>
      </c>
      <c r="AN86" s="9">
        <v>2410</v>
      </c>
      <c r="AO86" s="9">
        <v>11</v>
      </c>
      <c r="AP86" s="104">
        <v>576</v>
      </c>
      <c r="AQ86" s="454">
        <v>2964</v>
      </c>
      <c r="AR86" s="454">
        <v>2955</v>
      </c>
      <c r="AS86" s="104">
        <v>576</v>
      </c>
      <c r="AT86" s="452">
        <v>2168</v>
      </c>
      <c r="AU86" s="452">
        <v>3751</v>
      </c>
      <c r="AV86" s="104">
        <v>576</v>
      </c>
      <c r="AW86" s="503">
        <v>1046</v>
      </c>
      <c r="AX86" s="503">
        <v>132</v>
      </c>
      <c r="AY86" s="104">
        <v>576</v>
      </c>
      <c r="AZ86" s="455">
        <v>602</v>
      </c>
      <c r="BA86" s="455">
        <v>576</v>
      </c>
      <c r="BB86" s="104">
        <v>576</v>
      </c>
      <c r="BC86" s="9">
        <v>584</v>
      </c>
      <c r="BD86" s="9">
        <v>594</v>
      </c>
      <c r="BE86" s="9"/>
    </row>
    <row r="87" spans="1:57" s="93" customFormat="1" ht="15">
      <c r="A87" s="50">
        <v>55</v>
      </c>
      <c r="B87" s="310" t="s">
        <v>388</v>
      </c>
      <c r="C87" s="311">
        <f t="shared" si="140"/>
        <v>4479</v>
      </c>
      <c r="D87" s="127">
        <f t="shared" si="128"/>
        <v>66.631954775364477</v>
      </c>
      <c r="E87" s="98">
        <f t="shared" si="141"/>
        <v>2009</v>
      </c>
      <c r="F87" s="127">
        <f t="shared" si="129"/>
        <v>29.886938411187145</v>
      </c>
      <c r="G87" s="98">
        <f t="shared" si="142"/>
        <v>229</v>
      </c>
      <c r="H87" s="127">
        <f t="shared" si="126"/>
        <v>3.4067241892293958</v>
      </c>
      <c r="I87" s="98">
        <f t="shared" si="143"/>
        <v>5</v>
      </c>
      <c r="J87" s="312">
        <f t="shared" si="127"/>
        <v>7.4382624218982452E-2</v>
      </c>
      <c r="K87" s="317">
        <f t="shared" si="144"/>
        <v>3512</v>
      </c>
      <c r="L87" s="120">
        <f t="shared" si="139"/>
        <v>52.24635525141327</v>
      </c>
      <c r="M87" s="105">
        <f t="shared" si="145"/>
        <v>3210</v>
      </c>
      <c r="N87" s="318">
        <f t="shared" si="137"/>
        <v>47.75364474858673</v>
      </c>
      <c r="O87" s="317">
        <f t="shared" si="146"/>
        <v>281</v>
      </c>
      <c r="P87" s="120">
        <f t="shared" si="130"/>
        <v>52.037037037037038</v>
      </c>
      <c r="Q87" s="105">
        <f t="shared" si="147"/>
        <v>259</v>
      </c>
      <c r="R87" s="323">
        <f t="shared" si="131"/>
        <v>47.962962962962962</v>
      </c>
      <c r="S87" s="317">
        <f t="shared" si="148"/>
        <v>2300</v>
      </c>
      <c r="T87" s="127">
        <f t="shared" si="132"/>
        <v>34.216007140731925</v>
      </c>
      <c r="U87" s="105">
        <f t="shared" si="149"/>
        <v>4422</v>
      </c>
      <c r="V87" s="323">
        <f t="shared" si="133"/>
        <v>65.783992859268068</v>
      </c>
      <c r="W87" s="317">
        <f t="shared" si="150"/>
        <v>474</v>
      </c>
      <c r="X87" s="127">
        <f t="shared" si="151"/>
        <v>87.777777777777771</v>
      </c>
      <c r="Y87" s="317">
        <f t="shared" si="152"/>
        <v>66</v>
      </c>
      <c r="Z87" s="323">
        <f t="shared" si="153"/>
        <v>12.222222222222221</v>
      </c>
      <c r="AA87" s="317">
        <f t="shared" si="154"/>
        <v>297</v>
      </c>
      <c r="AB87" s="127">
        <f t="shared" si="134"/>
        <v>55.000000000000007</v>
      </c>
      <c r="AC87" s="105">
        <f t="shared" si="155"/>
        <v>243</v>
      </c>
      <c r="AD87" s="120">
        <f t="shared" si="135"/>
        <v>45</v>
      </c>
      <c r="AE87" s="105">
        <f t="shared" si="156"/>
        <v>0</v>
      </c>
      <c r="AF87" s="323">
        <f t="shared" si="136"/>
        <v>0</v>
      </c>
      <c r="AG87" s="325">
        <f t="shared" si="157"/>
        <v>6722</v>
      </c>
      <c r="AH87" s="325">
        <f t="shared" si="138"/>
        <v>540</v>
      </c>
      <c r="AK87" s="104">
        <v>579</v>
      </c>
      <c r="AL87" s="9">
        <v>1075</v>
      </c>
      <c r="AM87" s="9">
        <v>22369</v>
      </c>
      <c r="AN87" s="9">
        <v>2300</v>
      </c>
      <c r="AO87" s="9">
        <v>22</v>
      </c>
      <c r="AP87" s="104">
        <v>579</v>
      </c>
      <c r="AQ87" s="454">
        <v>12410</v>
      </c>
      <c r="AR87" s="454">
        <v>13356</v>
      </c>
      <c r="AS87" s="104">
        <v>579</v>
      </c>
      <c r="AT87" s="452">
        <v>22712</v>
      </c>
      <c r="AU87" s="452">
        <v>3054</v>
      </c>
      <c r="AV87" s="104">
        <v>579</v>
      </c>
      <c r="AW87" s="503">
        <v>15453</v>
      </c>
      <c r="AX87" s="503">
        <v>1998</v>
      </c>
      <c r="AY87" s="104">
        <v>579</v>
      </c>
      <c r="AZ87" s="455">
        <v>9595</v>
      </c>
      <c r="BA87" s="455">
        <v>7856</v>
      </c>
      <c r="BB87" s="104">
        <v>579</v>
      </c>
      <c r="BC87" s="9">
        <v>9125</v>
      </c>
      <c r="BD87" s="9">
        <v>8302</v>
      </c>
      <c r="BE87" s="9">
        <v>24</v>
      </c>
    </row>
    <row r="88" spans="1:57" s="93" customFormat="1" ht="15">
      <c r="A88" s="50">
        <v>148</v>
      </c>
      <c r="B88" s="310" t="s">
        <v>387</v>
      </c>
      <c r="C88" s="311">
        <f t="shared" si="140"/>
        <v>1527</v>
      </c>
      <c r="D88" s="127">
        <f t="shared" si="128"/>
        <v>10.50784475639967</v>
      </c>
      <c r="E88" s="98">
        <f t="shared" si="141"/>
        <v>7063</v>
      </c>
      <c r="F88" s="127">
        <f t="shared" si="129"/>
        <v>48.603082851637765</v>
      </c>
      <c r="G88" s="98">
        <f t="shared" si="142"/>
        <v>5457</v>
      </c>
      <c r="H88" s="127">
        <f t="shared" si="126"/>
        <v>37.551610239471515</v>
      </c>
      <c r="I88" s="98">
        <f t="shared" si="143"/>
        <v>485</v>
      </c>
      <c r="J88" s="312">
        <f t="shared" si="127"/>
        <v>3.3374621524910539</v>
      </c>
      <c r="K88" s="317">
        <f t="shared" si="144"/>
        <v>7134</v>
      </c>
      <c r="L88" s="120">
        <f t="shared" si="139"/>
        <v>49.091659785301403</v>
      </c>
      <c r="M88" s="105">
        <f t="shared" si="145"/>
        <v>7398</v>
      </c>
      <c r="N88" s="318">
        <f t="shared" si="137"/>
        <v>50.908340214698597</v>
      </c>
      <c r="O88" s="317">
        <f t="shared" si="146"/>
        <v>11384</v>
      </c>
      <c r="P88" s="120">
        <f t="shared" si="130"/>
        <v>50.304904993371636</v>
      </c>
      <c r="Q88" s="105">
        <f t="shared" si="147"/>
        <v>11246</v>
      </c>
      <c r="R88" s="323">
        <f t="shared" si="131"/>
        <v>49.695095006628371</v>
      </c>
      <c r="S88" s="317">
        <f t="shared" si="148"/>
        <v>7205</v>
      </c>
      <c r="T88" s="127">
        <f t="shared" si="132"/>
        <v>49.58023671896504</v>
      </c>
      <c r="U88" s="105">
        <f t="shared" si="149"/>
        <v>7327</v>
      </c>
      <c r="V88" s="323">
        <f t="shared" si="133"/>
        <v>50.41976328103496</v>
      </c>
      <c r="W88" s="317">
        <f t="shared" si="150"/>
        <v>18142</v>
      </c>
      <c r="X88" s="127">
        <f t="shared" si="151"/>
        <v>80.167918692001777</v>
      </c>
      <c r="Y88" s="317">
        <f t="shared" si="152"/>
        <v>4488</v>
      </c>
      <c r="Z88" s="323">
        <f t="shared" si="153"/>
        <v>19.83208130799823</v>
      </c>
      <c r="AA88" s="317">
        <f t="shared" si="154"/>
        <v>11675</v>
      </c>
      <c r="AB88" s="127">
        <f t="shared" si="134"/>
        <v>51.590808661069374</v>
      </c>
      <c r="AC88" s="105">
        <f t="shared" si="155"/>
        <v>10938</v>
      </c>
      <c r="AD88" s="120">
        <f t="shared" si="135"/>
        <v>48.334069818824574</v>
      </c>
      <c r="AE88" s="105">
        <f t="shared" si="156"/>
        <v>17</v>
      </c>
      <c r="AF88" s="323">
        <f t="shared" si="136"/>
        <v>7.5121520106053913E-2</v>
      </c>
      <c r="AG88" s="325">
        <f t="shared" si="157"/>
        <v>14532</v>
      </c>
      <c r="AH88" s="325">
        <f t="shared" si="138"/>
        <v>22630</v>
      </c>
      <c r="AK88" s="104">
        <v>585</v>
      </c>
      <c r="AL88" s="9">
        <v>300</v>
      </c>
      <c r="AM88" s="9">
        <v>5630</v>
      </c>
      <c r="AN88" s="9">
        <v>1414</v>
      </c>
      <c r="AO88" s="9">
        <v>15</v>
      </c>
      <c r="AP88" s="104">
        <v>585</v>
      </c>
      <c r="AQ88" s="454">
        <v>3519</v>
      </c>
      <c r="AR88" s="454">
        <v>3840</v>
      </c>
      <c r="AS88" s="104">
        <v>585</v>
      </c>
      <c r="AT88" s="452">
        <v>4711</v>
      </c>
      <c r="AU88" s="452">
        <v>2648</v>
      </c>
      <c r="AV88" s="104">
        <v>585</v>
      </c>
      <c r="AW88" s="503">
        <v>3121</v>
      </c>
      <c r="AX88" s="503">
        <v>380</v>
      </c>
      <c r="AY88" s="104">
        <v>585</v>
      </c>
      <c r="AZ88" s="455">
        <v>1950</v>
      </c>
      <c r="BA88" s="455">
        <v>1551</v>
      </c>
      <c r="BB88" s="104">
        <v>585</v>
      </c>
      <c r="BC88" s="9">
        <v>1848</v>
      </c>
      <c r="BD88" s="9">
        <v>1653</v>
      </c>
      <c r="BE88" s="9"/>
    </row>
    <row r="89" spans="1:57" s="93" customFormat="1" ht="15">
      <c r="A89" s="50">
        <v>197</v>
      </c>
      <c r="B89" s="310" t="s">
        <v>385</v>
      </c>
      <c r="C89" s="311">
        <f t="shared" si="140"/>
        <v>4830</v>
      </c>
      <c r="D89" s="127">
        <f t="shared" si="128"/>
        <v>43.993077693779028</v>
      </c>
      <c r="E89" s="98">
        <f t="shared" si="141"/>
        <v>5482</v>
      </c>
      <c r="F89" s="127">
        <f t="shared" si="129"/>
        <v>49.931687767556241</v>
      </c>
      <c r="G89" s="98">
        <f t="shared" si="142"/>
        <v>650</v>
      </c>
      <c r="H89" s="127">
        <f t="shared" si="126"/>
        <v>5.9203934784588759</v>
      </c>
      <c r="I89" s="98">
        <f t="shared" si="143"/>
        <v>17</v>
      </c>
      <c r="J89" s="312">
        <f t="shared" si="127"/>
        <v>0.15484106020584751</v>
      </c>
      <c r="K89" s="317">
        <f t="shared" si="144"/>
        <v>5516</v>
      </c>
      <c r="L89" s="120">
        <f t="shared" si="139"/>
        <v>50.241369887967934</v>
      </c>
      <c r="M89" s="105">
        <f t="shared" si="145"/>
        <v>5463</v>
      </c>
      <c r="N89" s="318">
        <f t="shared" si="137"/>
        <v>49.758630112032058</v>
      </c>
      <c r="O89" s="317">
        <f t="shared" si="146"/>
        <v>1291</v>
      </c>
      <c r="P89" s="120">
        <f t="shared" si="130"/>
        <v>51.993556182037857</v>
      </c>
      <c r="Q89" s="105">
        <f t="shared" si="147"/>
        <v>1192</v>
      </c>
      <c r="R89" s="323">
        <f t="shared" si="131"/>
        <v>48.006443817962143</v>
      </c>
      <c r="S89" s="317">
        <f t="shared" si="148"/>
        <v>3542</v>
      </c>
      <c r="T89" s="127">
        <f t="shared" si="132"/>
        <v>32.261590308771289</v>
      </c>
      <c r="U89" s="105">
        <f t="shared" si="149"/>
        <v>7437</v>
      </c>
      <c r="V89" s="323">
        <f t="shared" si="133"/>
        <v>67.738409691228711</v>
      </c>
      <c r="W89" s="317">
        <f t="shared" si="150"/>
        <v>1862</v>
      </c>
      <c r="X89" s="127">
        <f t="shared" si="151"/>
        <v>74.989931534434149</v>
      </c>
      <c r="Y89" s="317">
        <f t="shared" si="152"/>
        <v>621</v>
      </c>
      <c r="Z89" s="323">
        <f t="shared" si="153"/>
        <v>25.010068465565848</v>
      </c>
      <c r="AA89" s="317">
        <f t="shared" si="154"/>
        <v>1278</v>
      </c>
      <c r="AB89" s="127">
        <f t="shared" si="134"/>
        <v>51.469995972613766</v>
      </c>
      <c r="AC89" s="105">
        <f t="shared" si="155"/>
        <v>1198</v>
      </c>
      <c r="AD89" s="120">
        <f t="shared" si="135"/>
        <v>48.248086991542486</v>
      </c>
      <c r="AE89" s="105">
        <f t="shared" si="156"/>
        <v>7</v>
      </c>
      <c r="AF89" s="323">
        <f t="shared" si="136"/>
        <v>0.2819170358437374</v>
      </c>
      <c r="AG89" s="325">
        <f t="shared" si="157"/>
        <v>10979</v>
      </c>
      <c r="AH89" s="325">
        <f t="shared" si="138"/>
        <v>2483</v>
      </c>
      <c r="AK89" s="104">
        <v>591</v>
      </c>
      <c r="AL89" s="9">
        <v>1038</v>
      </c>
      <c r="AM89" s="9">
        <v>6506</v>
      </c>
      <c r="AN89" s="9">
        <v>1324</v>
      </c>
      <c r="AO89" s="9">
        <v>2</v>
      </c>
      <c r="AP89" s="104">
        <v>591</v>
      </c>
      <c r="AQ89" s="454">
        <v>4053</v>
      </c>
      <c r="AR89" s="454">
        <v>4817</v>
      </c>
      <c r="AS89" s="104">
        <v>591</v>
      </c>
      <c r="AT89" s="452">
        <v>4608</v>
      </c>
      <c r="AU89" s="452">
        <v>4262</v>
      </c>
      <c r="AV89" s="104">
        <v>591</v>
      </c>
      <c r="AW89" s="503">
        <v>2017</v>
      </c>
      <c r="AX89" s="503">
        <v>681</v>
      </c>
      <c r="AY89" s="104">
        <v>591</v>
      </c>
      <c r="AZ89" s="455">
        <v>1631</v>
      </c>
      <c r="BA89" s="455">
        <v>1067</v>
      </c>
      <c r="BB89" s="104">
        <v>591</v>
      </c>
      <c r="BC89" s="9">
        <v>1522</v>
      </c>
      <c r="BD89" s="9">
        <v>1174</v>
      </c>
      <c r="BE89" s="9">
        <v>2</v>
      </c>
    </row>
    <row r="90" spans="1:57" s="93" customFormat="1" ht="15">
      <c r="A90" s="50">
        <v>206</v>
      </c>
      <c r="B90" s="310" t="s">
        <v>383</v>
      </c>
      <c r="C90" s="311">
        <f t="shared" si="140"/>
        <v>641</v>
      </c>
      <c r="D90" s="127">
        <f t="shared" si="128"/>
        <v>21.839863713798977</v>
      </c>
      <c r="E90" s="98">
        <f t="shared" si="141"/>
        <v>1578</v>
      </c>
      <c r="F90" s="127">
        <f t="shared" si="129"/>
        <v>53.764906303236792</v>
      </c>
      <c r="G90" s="98">
        <f t="shared" si="142"/>
        <v>679</v>
      </c>
      <c r="H90" s="127">
        <f t="shared" si="126"/>
        <v>23.13458262350937</v>
      </c>
      <c r="I90" s="98">
        <f t="shared" si="143"/>
        <v>37</v>
      </c>
      <c r="J90" s="312">
        <f t="shared" si="127"/>
        <v>1.2606473594548553</v>
      </c>
      <c r="K90" s="317">
        <f t="shared" si="144"/>
        <v>1484</v>
      </c>
      <c r="L90" s="120">
        <f t="shared" si="139"/>
        <v>50.562180579216353</v>
      </c>
      <c r="M90" s="105">
        <f t="shared" si="145"/>
        <v>1451</v>
      </c>
      <c r="N90" s="318">
        <f t="shared" si="137"/>
        <v>49.437819420783647</v>
      </c>
      <c r="O90" s="317">
        <f t="shared" si="146"/>
        <v>359</v>
      </c>
      <c r="P90" s="120">
        <f t="shared" si="130"/>
        <v>54.066265060240958</v>
      </c>
      <c r="Q90" s="105">
        <f t="shared" si="147"/>
        <v>305</v>
      </c>
      <c r="R90" s="323">
        <f t="shared" si="131"/>
        <v>45.933734939759034</v>
      </c>
      <c r="S90" s="317">
        <f t="shared" si="148"/>
        <v>770</v>
      </c>
      <c r="T90" s="127">
        <f t="shared" si="132"/>
        <v>26.235093696763201</v>
      </c>
      <c r="U90" s="105">
        <f t="shared" si="149"/>
        <v>2165</v>
      </c>
      <c r="V90" s="323">
        <f t="shared" si="133"/>
        <v>73.764906303236799</v>
      </c>
      <c r="W90" s="317">
        <f t="shared" si="150"/>
        <v>555</v>
      </c>
      <c r="X90" s="127">
        <f t="shared" si="151"/>
        <v>83.584337349397586</v>
      </c>
      <c r="Y90" s="317">
        <f t="shared" si="152"/>
        <v>109</v>
      </c>
      <c r="Z90" s="323">
        <f t="shared" si="153"/>
        <v>16.415662650602407</v>
      </c>
      <c r="AA90" s="317">
        <f t="shared" si="154"/>
        <v>348</v>
      </c>
      <c r="AB90" s="127">
        <f t="shared" si="134"/>
        <v>52.409638554216862</v>
      </c>
      <c r="AC90" s="105">
        <f t="shared" si="155"/>
        <v>316</v>
      </c>
      <c r="AD90" s="120">
        <f t="shared" si="135"/>
        <v>47.590361445783131</v>
      </c>
      <c r="AE90" s="105">
        <f t="shared" si="156"/>
        <v>0</v>
      </c>
      <c r="AF90" s="323">
        <f t="shared" si="136"/>
        <v>0</v>
      </c>
      <c r="AG90" s="325">
        <f t="shared" si="157"/>
        <v>2935</v>
      </c>
      <c r="AH90" s="325">
        <f t="shared" si="138"/>
        <v>664</v>
      </c>
      <c r="AK90" s="104">
        <v>604</v>
      </c>
      <c r="AL90" s="9">
        <v>1697</v>
      </c>
      <c r="AM90" s="9">
        <v>15231</v>
      </c>
      <c r="AN90" s="9">
        <v>1942</v>
      </c>
      <c r="AO90" s="9">
        <v>14</v>
      </c>
      <c r="AP90" s="104">
        <v>604</v>
      </c>
      <c r="AQ90" s="454">
        <v>9036</v>
      </c>
      <c r="AR90" s="454">
        <v>9848</v>
      </c>
      <c r="AS90" s="104">
        <v>604</v>
      </c>
      <c r="AT90" s="452">
        <v>11859</v>
      </c>
      <c r="AU90" s="452">
        <v>7025</v>
      </c>
      <c r="AV90" s="104">
        <v>604</v>
      </c>
      <c r="AW90" s="503">
        <v>3459</v>
      </c>
      <c r="AX90" s="503">
        <v>782</v>
      </c>
      <c r="AY90" s="104">
        <v>604</v>
      </c>
      <c r="AZ90" s="455">
        <v>2552</v>
      </c>
      <c r="BA90" s="455">
        <v>1689</v>
      </c>
      <c r="BB90" s="104">
        <v>604</v>
      </c>
      <c r="BC90" s="9">
        <v>2640</v>
      </c>
      <c r="BD90" s="9">
        <v>1601</v>
      </c>
      <c r="BE90" s="9"/>
    </row>
    <row r="91" spans="1:57" s="93" customFormat="1" ht="15">
      <c r="A91" s="50">
        <v>313</v>
      </c>
      <c r="B91" s="310" t="s">
        <v>382</v>
      </c>
      <c r="C91" s="311">
        <f t="shared" si="140"/>
        <v>5282</v>
      </c>
      <c r="D91" s="127">
        <f t="shared" si="128"/>
        <v>79.500301023479835</v>
      </c>
      <c r="E91" s="98">
        <f t="shared" si="141"/>
        <v>1077</v>
      </c>
      <c r="F91" s="127">
        <f t="shared" si="129"/>
        <v>16.210114388922335</v>
      </c>
      <c r="G91" s="98">
        <f t="shared" si="142"/>
        <v>267</v>
      </c>
      <c r="H91" s="127">
        <f t="shared" si="126"/>
        <v>4.0186634557495484</v>
      </c>
      <c r="I91" s="98">
        <f t="shared" si="143"/>
        <v>18</v>
      </c>
      <c r="J91" s="312">
        <f t="shared" si="127"/>
        <v>0.27092113184828415</v>
      </c>
      <c r="K91" s="317">
        <f t="shared" si="144"/>
        <v>3297</v>
      </c>
      <c r="L91" s="120">
        <f t="shared" si="139"/>
        <v>49.623720650210714</v>
      </c>
      <c r="M91" s="105">
        <f t="shared" si="145"/>
        <v>3347</v>
      </c>
      <c r="N91" s="318">
        <f t="shared" si="137"/>
        <v>50.376279349789286</v>
      </c>
      <c r="O91" s="317">
        <f t="shared" si="146"/>
        <v>789</v>
      </c>
      <c r="P91" s="120">
        <f t="shared" si="130"/>
        <v>49.158878504672899</v>
      </c>
      <c r="Q91" s="105">
        <f t="shared" si="147"/>
        <v>816</v>
      </c>
      <c r="R91" s="323">
        <f t="shared" si="131"/>
        <v>50.841121495327101</v>
      </c>
      <c r="S91" s="317">
        <f t="shared" si="148"/>
        <v>2745</v>
      </c>
      <c r="T91" s="127">
        <f t="shared" si="132"/>
        <v>41.315472606863338</v>
      </c>
      <c r="U91" s="105">
        <f t="shared" si="149"/>
        <v>3899</v>
      </c>
      <c r="V91" s="323">
        <f t="shared" si="133"/>
        <v>58.684527393136662</v>
      </c>
      <c r="W91" s="317">
        <f t="shared" si="150"/>
        <v>1420</v>
      </c>
      <c r="X91" s="127">
        <f t="shared" si="151"/>
        <v>88.473520249221181</v>
      </c>
      <c r="Y91" s="317">
        <f t="shared" si="152"/>
        <v>185</v>
      </c>
      <c r="Z91" s="323">
        <f t="shared" si="153"/>
        <v>11.526479750778815</v>
      </c>
      <c r="AA91" s="317">
        <f t="shared" si="154"/>
        <v>807</v>
      </c>
      <c r="AB91" s="127">
        <f t="shared" si="134"/>
        <v>50.280373831775705</v>
      </c>
      <c r="AC91" s="105">
        <f t="shared" si="155"/>
        <v>797</v>
      </c>
      <c r="AD91" s="120">
        <f t="shared" si="135"/>
        <v>49.657320872274141</v>
      </c>
      <c r="AE91" s="105">
        <f t="shared" si="156"/>
        <v>1</v>
      </c>
      <c r="AF91" s="323">
        <f t="shared" si="136"/>
        <v>6.2305295950155763E-2</v>
      </c>
      <c r="AG91" s="325">
        <f t="shared" si="157"/>
        <v>6644</v>
      </c>
      <c r="AH91" s="325">
        <f t="shared" si="138"/>
        <v>1605</v>
      </c>
      <c r="AK91" s="104">
        <v>607</v>
      </c>
      <c r="AL91" s="9">
        <v>534</v>
      </c>
      <c r="AM91" s="9">
        <v>1598</v>
      </c>
      <c r="AN91" s="9">
        <v>1526</v>
      </c>
      <c r="AO91" s="9">
        <v>170</v>
      </c>
      <c r="AP91" s="104">
        <v>607</v>
      </c>
      <c r="AQ91" s="454">
        <v>1841</v>
      </c>
      <c r="AR91" s="454">
        <v>1987</v>
      </c>
      <c r="AS91" s="104">
        <v>607</v>
      </c>
      <c r="AT91" s="452">
        <v>1881</v>
      </c>
      <c r="AU91" s="452">
        <v>1947</v>
      </c>
      <c r="AV91" s="104">
        <v>607</v>
      </c>
      <c r="AW91" s="503">
        <v>5506</v>
      </c>
      <c r="AX91" s="503">
        <v>1262</v>
      </c>
      <c r="AY91" s="104">
        <v>607</v>
      </c>
      <c r="AZ91" s="455">
        <v>3500</v>
      </c>
      <c r="BA91" s="455">
        <v>3268</v>
      </c>
      <c r="BB91" s="104">
        <v>607</v>
      </c>
      <c r="BC91" s="9">
        <v>3980</v>
      </c>
      <c r="BD91" s="9">
        <v>2785</v>
      </c>
      <c r="BE91" s="9">
        <v>3</v>
      </c>
    </row>
    <row r="92" spans="1:57" s="93" customFormat="1" ht="15">
      <c r="A92" s="50">
        <v>318</v>
      </c>
      <c r="B92" s="310" t="s">
        <v>381</v>
      </c>
      <c r="C92" s="311">
        <f t="shared" si="140"/>
        <v>1012</v>
      </c>
      <c r="D92" s="127">
        <f t="shared" si="128"/>
        <v>9.147609147609149</v>
      </c>
      <c r="E92" s="98">
        <f t="shared" si="141"/>
        <v>5101</v>
      </c>
      <c r="F92" s="127">
        <f t="shared" si="129"/>
        <v>46.108650456476539</v>
      </c>
      <c r="G92" s="98">
        <f t="shared" si="142"/>
        <v>4118</v>
      </c>
      <c r="H92" s="127">
        <f t="shared" si="126"/>
        <v>37.223176353611137</v>
      </c>
      <c r="I92" s="98">
        <f t="shared" si="143"/>
        <v>832</v>
      </c>
      <c r="J92" s="312">
        <f t="shared" si="127"/>
        <v>7.5205640423031728</v>
      </c>
      <c r="K92" s="317">
        <f t="shared" si="144"/>
        <v>5231</v>
      </c>
      <c r="L92" s="120">
        <f t="shared" si="139"/>
        <v>47.283738588086415</v>
      </c>
      <c r="M92" s="105">
        <f t="shared" si="145"/>
        <v>5832</v>
      </c>
      <c r="N92" s="318">
        <f t="shared" si="137"/>
        <v>52.716261411913592</v>
      </c>
      <c r="O92" s="317">
        <f t="shared" si="146"/>
        <v>11885</v>
      </c>
      <c r="P92" s="120">
        <f t="shared" si="130"/>
        <v>50.40715921621851</v>
      </c>
      <c r="Q92" s="105">
        <f t="shared" si="147"/>
        <v>11693</v>
      </c>
      <c r="R92" s="323">
        <f t="shared" si="131"/>
        <v>49.59284078378149</v>
      </c>
      <c r="S92" s="317">
        <f t="shared" si="148"/>
        <v>3703</v>
      </c>
      <c r="T92" s="127">
        <f t="shared" si="132"/>
        <v>33.471933471933475</v>
      </c>
      <c r="U92" s="105">
        <f t="shared" si="149"/>
        <v>7360</v>
      </c>
      <c r="V92" s="323">
        <f t="shared" si="133"/>
        <v>66.528066528066532</v>
      </c>
      <c r="W92" s="317">
        <f t="shared" si="150"/>
        <v>19930</v>
      </c>
      <c r="X92" s="127">
        <f t="shared" si="151"/>
        <v>84.52794978369667</v>
      </c>
      <c r="Y92" s="317">
        <f t="shared" si="152"/>
        <v>3648</v>
      </c>
      <c r="Z92" s="323">
        <f t="shared" si="153"/>
        <v>15.472050216303334</v>
      </c>
      <c r="AA92" s="317">
        <f t="shared" si="154"/>
        <v>12504</v>
      </c>
      <c r="AB92" s="127">
        <f t="shared" si="134"/>
        <v>53.032487912460766</v>
      </c>
      <c r="AC92" s="105">
        <f t="shared" si="155"/>
        <v>11036</v>
      </c>
      <c r="AD92" s="120">
        <f t="shared" si="135"/>
        <v>46.806344897786076</v>
      </c>
      <c r="AE92" s="105">
        <f t="shared" si="156"/>
        <v>38</v>
      </c>
      <c r="AF92" s="323">
        <f t="shared" si="136"/>
        <v>0.16116718975315972</v>
      </c>
      <c r="AG92" s="325">
        <f t="shared" si="157"/>
        <v>11063</v>
      </c>
      <c r="AH92" s="325">
        <f t="shared" si="138"/>
        <v>23578</v>
      </c>
      <c r="AK92" s="104">
        <v>615</v>
      </c>
      <c r="AL92" s="9">
        <v>3354</v>
      </c>
      <c r="AM92" s="9">
        <v>13230</v>
      </c>
      <c r="AN92" s="9">
        <v>3994</v>
      </c>
      <c r="AO92" s="9">
        <v>1012</v>
      </c>
      <c r="AP92" s="104">
        <v>615</v>
      </c>
      <c r="AQ92" s="454">
        <v>10069</v>
      </c>
      <c r="AR92" s="454">
        <v>11521</v>
      </c>
      <c r="AS92" s="104">
        <v>615</v>
      </c>
      <c r="AT92" s="452">
        <v>15424</v>
      </c>
      <c r="AU92" s="452">
        <v>6166</v>
      </c>
      <c r="AV92" s="104">
        <v>615</v>
      </c>
      <c r="AW92" s="503">
        <v>127230</v>
      </c>
      <c r="AX92" s="503">
        <v>9076</v>
      </c>
      <c r="AY92" s="104">
        <v>615</v>
      </c>
      <c r="AZ92" s="455">
        <v>67533</v>
      </c>
      <c r="BA92" s="455">
        <v>68773</v>
      </c>
      <c r="BB92" s="104">
        <v>615</v>
      </c>
      <c r="BC92" s="9">
        <v>75754</v>
      </c>
      <c r="BD92" s="9">
        <v>60219</v>
      </c>
      <c r="BE92" s="9">
        <v>333</v>
      </c>
    </row>
    <row r="93" spans="1:57" s="93" customFormat="1" ht="15">
      <c r="A93" s="50">
        <v>321</v>
      </c>
      <c r="B93" s="310" t="s">
        <v>379</v>
      </c>
      <c r="C93" s="311">
        <f t="shared" si="140"/>
        <v>1012</v>
      </c>
      <c r="D93" s="127">
        <f t="shared" si="128"/>
        <v>35.273614499825726</v>
      </c>
      <c r="E93" s="98">
        <f t="shared" si="141"/>
        <v>659</v>
      </c>
      <c r="F93" s="127">
        <f t="shared" si="129"/>
        <v>22.969675845242243</v>
      </c>
      <c r="G93" s="98">
        <f t="shared" si="142"/>
        <v>1194</v>
      </c>
      <c r="H93" s="127">
        <f t="shared" si="126"/>
        <v>41.617288253746949</v>
      </c>
      <c r="I93" s="98">
        <f t="shared" si="143"/>
        <v>4</v>
      </c>
      <c r="J93" s="312">
        <f t="shared" si="127"/>
        <v>0.13942140118508192</v>
      </c>
      <c r="K93" s="317">
        <f t="shared" si="144"/>
        <v>1383</v>
      </c>
      <c r="L93" s="120">
        <f t="shared" si="139"/>
        <v>48.204949459742068</v>
      </c>
      <c r="M93" s="105">
        <f t="shared" si="145"/>
        <v>1486</v>
      </c>
      <c r="N93" s="318">
        <f t="shared" si="137"/>
        <v>51.795050540257925</v>
      </c>
      <c r="O93" s="317">
        <f t="shared" si="146"/>
        <v>1261</v>
      </c>
      <c r="P93" s="120">
        <f t="shared" si="130"/>
        <v>49.841897233201578</v>
      </c>
      <c r="Q93" s="105">
        <f t="shared" si="147"/>
        <v>1269</v>
      </c>
      <c r="R93" s="323">
        <f t="shared" si="131"/>
        <v>50.158102766798422</v>
      </c>
      <c r="S93" s="317">
        <f t="shared" si="148"/>
        <v>2138</v>
      </c>
      <c r="T93" s="127">
        <f t="shared" si="132"/>
        <v>74.520738933426273</v>
      </c>
      <c r="U93" s="105">
        <f t="shared" si="149"/>
        <v>731</v>
      </c>
      <c r="V93" s="323">
        <f t="shared" si="133"/>
        <v>25.47926106657372</v>
      </c>
      <c r="W93" s="317">
        <f t="shared" si="150"/>
        <v>2225</v>
      </c>
      <c r="X93" s="127">
        <f t="shared" si="151"/>
        <v>87.944664031620562</v>
      </c>
      <c r="Y93" s="317">
        <f t="shared" si="152"/>
        <v>305</v>
      </c>
      <c r="Z93" s="323">
        <f t="shared" si="153"/>
        <v>12.055335968379447</v>
      </c>
      <c r="AA93" s="317">
        <f t="shared" si="154"/>
        <v>1270</v>
      </c>
      <c r="AB93" s="127">
        <f t="shared" si="134"/>
        <v>50.197628458498023</v>
      </c>
      <c r="AC93" s="105">
        <f t="shared" si="155"/>
        <v>1251</v>
      </c>
      <c r="AD93" s="120">
        <f t="shared" si="135"/>
        <v>49.446640316205531</v>
      </c>
      <c r="AE93" s="105">
        <f t="shared" si="156"/>
        <v>9</v>
      </c>
      <c r="AF93" s="323">
        <f t="shared" si="136"/>
        <v>0.35573122529644269</v>
      </c>
      <c r="AG93" s="325">
        <f t="shared" si="157"/>
        <v>2869</v>
      </c>
      <c r="AH93" s="325">
        <f t="shared" si="138"/>
        <v>2530</v>
      </c>
      <c r="AK93" s="104">
        <v>628</v>
      </c>
      <c r="AL93" s="9">
        <v>1654</v>
      </c>
      <c r="AM93" s="9">
        <v>5293</v>
      </c>
      <c r="AN93" s="9">
        <v>385</v>
      </c>
      <c r="AO93" s="9">
        <v>2</v>
      </c>
      <c r="AP93" s="104">
        <v>628</v>
      </c>
      <c r="AQ93" s="454">
        <v>3882</v>
      </c>
      <c r="AR93" s="454">
        <v>3452</v>
      </c>
      <c r="AS93" s="104">
        <v>628</v>
      </c>
      <c r="AT93" s="452">
        <v>2616</v>
      </c>
      <c r="AU93" s="452">
        <v>4718</v>
      </c>
      <c r="AV93" s="104">
        <v>628</v>
      </c>
      <c r="AW93" s="503">
        <v>692</v>
      </c>
      <c r="AX93" s="503">
        <v>114</v>
      </c>
      <c r="AY93" s="104">
        <v>628</v>
      </c>
      <c r="AZ93" s="455">
        <v>413</v>
      </c>
      <c r="BA93" s="455">
        <v>393</v>
      </c>
      <c r="BB93" s="104">
        <v>628</v>
      </c>
      <c r="BC93" s="9">
        <v>421</v>
      </c>
      <c r="BD93" s="9">
        <v>385</v>
      </c>
      <c r="BE93" s="9"/>
    </row>
    <row r="94" spans="1:57" s="93" customFormat="1" ht="15">
      <c r="A94" s="50">
        <v>376</v>
      </c>
      <c r="B94" s="310" t="s">
        <v>378</v>
      </c>
      <c r="C94" s="311">
        <f t="shared" si="140"/>
        <v>1671</v>
      </c>
      <c r="D94" s="127">
        <f t="shared" si="128"/>
        <v>15.853889943074003</v>
      </c>
      <c r="E94" s="98">
        <f t="shared" si="141"/>
        <v>4806</v>
      </c>
      <c r="F94" s="127">
        <f t="shared" si="129"/>
        <v>45.597722960151806</v>
      </c>
      <c r="G94" s="98">
        <f t="shared" si="142"/>
        <v>3644</v>
      </c>
      <c r="H94" s="127">
        <f t="shared" si="126"/>
        <v>34.573055028462996</v>
      </c>
      <c r="I94" s="98">
        <f t="shared" si="143"/>
        <v>419</v>
      </c>
      <c r="J94" s="312">
        <f t="shared" si="127"/>
        <v>3.9753320683111957</v>
      </c>
      <c r="K94" s="317">
        <f t="shared" si="144"/>
        <v>5006</v>
      </c>
      <c r="L94" s="120">
        <f t="shared" si="139"/>
        <v>47.495256166982927</v>
      </c>
      <c r="M94" s="105">
        <f t="shared" si="145"/>
        <v>5534</v>
      </c>
      <c r="N94" s="318">
        <f t="shared" si="137"/>
        <v>52.504743833017073</v>
      </c>
      <c r="O94" s="317">
        <f t="shared" si="146"/>
        <v>27062</v>
      </c>
      <c r="P94" s="120">
        <f t="shared" si="130"/>
        <v>49.559564142477797</v>
      </c>
      <c r="Q94" s="105">
        <f t="shared" si="147"/>
        <v>27543</v>
      </c>
      <c r="R94" s="323">
        <f t="shared" si="131"/>
        <v>50.440435857522203</v>
      </c>
      <c r="S94" s="317">
        <f t="shared" si="148"/>
        <v>7917</v>
      </c>
      <c r="T94" s="127">
        <f t="shared" si="132"/>
        <v>75.113851992409863</v>
      </c>
      <c r="U94" s="105">
        <f t="shared" si="149"/>
        <v>2623</v>
      </c>
      <c r="V94" s="323">
        <f t="shared" si="133"/>
        <v>24.886148007590133</v>
      </c>
      <c r="W94" s="317">
        <f t="shared" si="150"/>
        <v>52038</v>
      </c>
      <c r="X94" s="127">
        <f t="shared" si="151"/>
        <v>95.298965296218299</v>
      </c>
      <c r="Y94" s="317">
        <f t="shared" si="152"/>
        <v>2567</v>
      </c>
      <c r="Z94" s="323">
        <f t="shared" si="153"/>
        <v>4.7010347037817048</v>
      </c>
      <c r="AA94" s="317">
        <f t="shared" si="154"/>
        <v>29477</v>
      </c>
      <c r="AB94" s="127">
        <f t="shared" si="134"/>
        <v>53.982236058968958</v>
      </c>
      <c r="AC94" s="105">
        <f t="shared" si="155"/>
        <v>25007</v>
      </c>
      <c r="AD94" s="120">
        <f t="shared" si="135"/>
        <v>45.796172511674754</v>
      </c>
      <c r="AE94" s="105">
        <f t="shared" si="156"/>
        <v>121</v>
      </c>
      <c r="AF94" s="323">
        <f t="shared" si="136"/>
        <v>0.22159142935628603</v>
      </c>
      <c r="AG94" s="325">
        <f t="shared" si="157"/>
        <v>10540</v>
      </c>
      <c r="AH94" s="325">
        <f t="shared" si="138"/>
        <v>54605</v>
      </c>
      <c r="AK94" s="104">
        <v>631</v>
      </c>
      <c r="AL94" s="9">
        <v>679</v>
      </c>
      <c r="AM94" s="9">
        <v>1990</v>
      </c>
      <c r="AN94" s="9">
        <v>2720</v>
      </c>
      <c r="AO94" s="9">
        <v>130</v>
      </c>
      <c r="AP94" s="104">
        <v>631</v>
      </c>
      <c r="AQ94" s="454">
        <v>2498</v>
      </c>
      <c r="AR94" s="454">
        <v>3021</v>
      </c>
      <c r="AS94" s="104">
        <v>631</v>
      </c>
      <c r="AT94" s="452">
        <v>5357</v>
      </c>
      <c r="AU94" s="452">
        <v>162</v>
      </c>
      <c r="AV94" s="104">
        <v>631</v>
      </c>
      <c r="AW94" s="503">
        <v>52074</v>
      </c>
      <c r="AX94" s="503">
        <v>200</v>
      </c>
      <c r="AY94" s="104">
        <v>631</v>
      </c>
      <c r="AZ94" s="455">
        <v>24442</v>
      </c>
      <c r="BA94" s="455">
        <v>27832</v>
      </c>
      <c r="BB94" s="104">
        <v>631</v>
      </c>
      <c r="BC94" s="9">
        <v>31043</v>
      </c>
      <c r="BD94" s="9">
        <v>20968</v>
      </c>
      <c r="BE94" s="9">
        <v>263</v>
      </c>
    </row>
    <row r="95" spans="1:57" s="93" customFormat="1" ht="15">
      <c r="A95" s="50">
        <v>400</v>
      </c>
      <c r="B95" s="310" t="s">
        <v>377</v>
      </c>
      <c r="C95" s="311">
        <f t="shared" si="140"/>
        <v>3164</v>
      </c>
      <c r="D95" s="127">
        <f t="shared" si="128"/>
        <v>34.957463263727767</v>
      </c>
      <c r="E95" s="98">
        <f t="shared" si="141"/>
        <v>2977</v>
      </c>
      <c r="F95" s="127">
        <f t="shared" si="129"/>
        <v>32.8913932162192</v>
      </c>
      <c r="G95" s="98">
        <f t="shared" si="142"/>
        <v>2819</v>
      </c>
      <c r="H95" s="127">
        <f t="shared" si="126"/>
        <v>31.145729753618383</v>
      </c>
      <c r="I95" s="98">
        <f t="shared" si="143"/>
        <v>91</v>
      </c>
      <c r="J95" s="312">
        <f t="shared" si="127"/>
        <v>1.0054137664346481</v>
      </c>
      <c r="K95" s="317">
        <f t="shared" si="144"/>
        <v>4439</v>
      </c>
      <c r="L95" s="120">
        <f t="shared" si="139"/>
        <v>49.044304496740693</v>
      </c>
      <c r="M95" s="105">
        <f t="shared" si="145"/>
        <v>4612</v>
      </c>
      <c r="N95" s="318">
        <f t="shared" si="137"/>
        <v>50.955695503259314</v>
      </c>
      <c r="O95" s="317">
        <f t="shared" si="146"/>
        <v>4936</v>
      </c>
      <c r="P95" s="120">
        <f t="shared" si="130"/>
        <v>50.688026288765663</v>
      </c>
      <c r="Q95" s="105">
        <f t="shared" si="147"/>
        <v>4802</v>
      </c>
      <c r="R95" s="323">
        <f t="shared" si="131"/>
        <v>49.311973711234344</v>
      </c>
      <c r="S95" s="317">
        <f t="shared" si="148"/>
        <v>4635</v>
      </c>
      <c r="T95" s="127">
        <f t="shared" si="132"/>
        <v>51.209811070599933</v>
      </c>
      <c r="U95" s="105">
        <f t="shared" si="149"/>
        <v>4416</v>
      </c>
      <c r="V95" s="323">
        <f t="shared" si="133"/>
        <v>48.790188929400067</v>
      </c>
      <c r="W95" s="317">
        <f t="shared" si="150"/>
        <v>8164</v>
      </c>
      <c r="X95" s="127">
        <f t="shared" si="151"/>
        <v>83.836516738550017</v>
      </c>
      <c r="Y95" s="317">
        <f t="shared" si="152"/>
        <v>1574</v>
      </c>
      <c r="Z95" s="323">
        <f t="shared" si="153"/>
        <v>16.16348326144999</v>
      </c>
      <c r="AA95" s="317">
        <f t="shared" si="154"/>
        <v>4539</v>
      </c>
      <c r="AB95" s="127">
        <f t="shared" si="134"/>
        <v>46.61121380160197</v>
      </c>
      <c r="AC95" s="105">
        <f t="shared" si="155"/>
        <v>5186</v>
      </c>
      <c r="AD95" s="120">
        <f t="shared" si="135"/>
        <v>53.255288560279325</v>
      </c>
      <c r="AE95" s="105">
        <f t="shared" si="156"/>
        <v>13</v>
      </c>
      <c r="AF95" s="323">
        <f t="shared" si="136"/>
        <v>0.13349763811871021</v>
      </c>
      <c r="AG95" s="325">
        <f t="shared" si="157"/>
        <v>9051</v>
      </c>
      <c r="AH95" s="325">
        <f t="shared" si="138"/>
        <v>9738</v>
      </c>
      <c r="AK95" s="104">
        <v>642</v>
      </c>
      <c r="AL95" s="9">
        <v>2271</v>
      </c>
      <c r="AM95" s="9">
        <v>7812</v>
      </c>
      <c r="AN95" s="9">
        <v>3011</v>
      </c>
      <c r="AO95" s="9">
        <v>15</v>
      </c>
      <c r="AP95" s="104">
        <v>642</v>
      </c>
      <c r="AQ95" s="454">
        <v>6680</v>
      </c>
      <c r="AR95" s="454">
        <v>6429</v>
      </c>
      <c r="AS95" s="104">
        <v>642</v>
      </c>
      <c r="AT95" s="452">
        <v>5221</v>
      </c>
      <c r="AU95" s="452">
        <v>7888</v>
      </c>
      <c r="AV95" s="104">
        <v>642</v>
      </c>
      <c r="AW95" s="503">
        <v>1731</v>
      </c>
      <c r="AX95" s="503">
        <v>287</v>
      </c>
      <c r="AY95" s="104">
        <v>642</v>
      </c>
      <c r="AZ95" s="455">
        <v>1034</v>
      </c>
      <c r="BA95" s="455">
        <v>984</v>
      </c>
      <c r="BB95" s="104">
        <v>642</v>
      </c>
      <c r="BC95" s="9">
        <v>1077</v>
      </c>
      <c r="BD95" s="9">
        <v>939</v>
      </c>
      <c r="BE95" s="9">
        <v>2</v>
      </c>
    </row>
    <row r="96" spans="1:57" s="93" customFormat="1" ht="15">
      <c r="A96" s="50">
        <v>440</v>
      </c>
      <c r="B96" s="310" t="s">
        <v>376</v>
      </c>
      <c r="C96" s="311">
        <f t="shared" si="140"/>
        <v>3243</v>
      </c>
      <c r="D96" s="127">
        <f t="shared" si="128"/>
        <v>20.121610721598312</v>
      </c>
      <c r="E96" s="98">
        <f t="shared" si="141"/>
        <v>7032</v>
      </c>
      <c r="F96" s="127">
        <f t="shared" si="129"/>
        <v>43.630948687721038</v>
      </c>
      <c r="G96" s="98">
        <f t="shared" si="142"/>
        <v>5757</v>
      </c>
      <c r="H96" s="127">
        <f t="shared" si="126"/>
        <v>35.720047155177767</v>
      </c>
      <c r="I96" s="98">
        <f t="shared" si="143"/>
        <v>85</v>
      </c>
      <c r="J96" s="312">
        <f t="shared" si="127"/>
        <v>0.5273934355028852</v>
      </c>
      <c r="K96" s="317">
        <f t="shared" si="144"/>
        <v>7839</v>
      </c>
      <c r="L96" s="120">
        <f t="shared" si="139"/>
        <v>48.63808401067196</v>
      </c>
      <c r="M96" s="105">
        <f t="shared" si="145"/>
        <v>8278</v>
      </c>
      <c r="N96" s="318">
        <f t="shared" si="137"/>
        <v>51.361915989328047</v>
      </c>
      <c r="O96" s="317">
        <f t="shared" si="146"/>
        <v>16679</v>
      </c>
      <c r="P96" s="120">
        <f t="shared" si="130"/>
        <v>50.088591248986461</v>
      </c>
      <c r="Q96" s="105">
        <f t="shared" si="147"/>
        <v>16620</v>
      </c>
      <c r="R96" s="323">
        <f t="shared" si="131"/>
        <v>49.911408751013539</v>
      </c>
      <c r="S96" s="317">
        <f t="shared" si="148"/>
        <v>8558</v>
      </c>
      <c r="T96" s="127">
        <f t="shared" si="132"/>
        <v>53.099212012161068</v>
      </c>
      <c r="U96" s="105">
        <f t="shared" si="149"/>
        <v>7559</v>
      </c>
      <c r="V96" s="323">
        <f t="shared" si="133"/>
        <v>46.900787987838925</v>
      </c>
      <c r="W96" s="317">
        <f t="shared" si="150"/>
        <v>30917</v>
      </c>
      <c r="X96" s="127">
        <f t="shared" si="151"/>
        <v>92.846632030991927</v>
      </c>
      <c r="Y96" s="317">
        <f t="shared" si="152"/>
        <v>2382</v>
      </c>
      <c r="Z96" s="323">
        <f t="shared" si="153"/>
        <v>7.1533679690080785</v>
      </c>
      <c r="AA96" s="317">
        <f t="shared" si="154"/>
        <v>16311</v>
      </c>
      <c r="AB96" s="127">
        <f t="shared" si="134"/>
        <v>48.983452956545243</v>
      </c>
      <c r="AC96" s="105">
        <f t="shared" si="155"/>
        <v>16931</v>
      </c>
      <c r="AD96" s="120">
        <f t="shared" si="135"/>
        <v>50.845370731853812</v>
      </c>
      <c r="AE96" s="105">
        <f t="shared" si="156"/>
        <v>57</v>
      </c>
      <c r="AF96" s="323">
        <f t="shared" si="136"/>
        <v>0.17117631160094898</v>
      </c>
      <c r="AG96" s="325">
        <f t="shared" si="157"/>
        <v>16117</v>
      </c>
      <c r="AH96" s="325">
        <f t="shared" si="138"/>
        <v>33299</v>
      </c>
      <c r="AK96" s="104">
        <v>647</v>
      </c>
      <c r="AL96" s="9">
        <v>215</v>
      </c>
      <c r="AM96" s="9">
        <v>3199</v>
      </c>
      <c r="AN96" s="9">
        <v>1036</v>
      </c>
      <c r="AO96" s="9"/>
      <c r="AP96" s="104">
        <v>647</v>
      </c>
      <c r="AQ96" s="454">
        <v>2248</v>
      </c>
      <c r="AR96" s="454">
        <v>2202</v>
      </c>
      <c r="AS96" s="104">
        <v>647</v>
      </c>
      <c r="AT96" s="452">
        <v>1398</v>
      </c>
      <c r="AU96" s="452">
        <v>3052</v>
      </c>
      <c r="AV96" s="104">
        <v>647</v>
      </c>
      <c r="AW96" s="503">
        <v>1075</v>
      </c>
      <c r="AX96" s="503">
        <v>306</v>
      </c>
      <c r="AY96" s="104">
        <v>647</v>
      </c>
      <c r="AZ96" s="455">
        <v>751</v>
      </c>
      <c r="BA96" s="455">
        <v>630</v>
      </c>
      <c r="BB96" s="104">
        <v>647</v>
      </c>
      <c r="BC96" s="9">
        <v>752</v>
      </c>
      <c r="BD96" s="9">
        <v>627</v>
      </c>
      <c r="BE96" s="9">
        <v>2</v>
      </c>
    </row>
    <row r="97" spans="1:57" s="93" customFormat="1" ht="15">
      <c r="A97" s="50">
        <v>483</v>
      </c>
      <c r="B97" s="310" t="s">
        <v>375</v>
      </c>
      <c r="C97" s="311">
        <f t="shared" si="140"/>
        <v>4520</v>
      </c>
      <c r="D97" s="127">
        <f t="shared" si="128"/>
        <v>51.148579834785558</v>
      </c>
      <c r="E97" s="98">
        <f t="shared" si="141"/>
        <v>3693</v>
      </c>
      <c r="F97" s="127">
        <f t="shared" si="129"/>
        <v>41.790200294217492</v>
      </c>
      <c r="G97" s="98">
        <f t="shared" si="142"/>
        <v>624</v>
      </c>
      <c r="H97" s="127">
        <f t="shared" si="126"/>
        <v>7.0612198709969443</v>
      </c>
      <c r="I97" s="98">
        <f t="shared" si="143"/>
        <v>0</v>
      </c>
      <c r="J97" s="312">
        <f t="shared" si="127"/>
        <v>0</v>
      </c>
      <c r="K97" s="317">
        <f t="shared" si="144"/>
        <v>4578</v>
      </c>
      <c r="L97" s="120">
        <f t="shared" si="139"/>
        <v>51.804911168948742</v>
      </c>
      <c r="M97" s="105">
        <f t="shared" si="145"/>
        <v>4259</v>
      </c>
      <c r="N97" s="318">
        <f t="shared" si="137"/>
        <v>48.195088831051265</v>
      </c>
      <c r="O97" s="317">
        <f t="shared" si="146"/>
        <v>379</v>
      </c>
      <c r="P97" s="120">
        <f t="shared" si="130"/>
        <v>50.872483221476507</v>
      </c>
      <c r="Q97" s="105">
        <f t="shared" si="147"/>
        <v>366</v>
      </c>
      <c r="R97" s="323">
        <f t="shared" si="131"/>
        <v>49.127516778523486</v>
      </c>
      <c r="S97" s="317">
        <f t="shared" si="148"/>
        <v>2424</v>
      </c>
      <c r="T97" s="127">
        <f t="shared" si="132"/>
        <v>27.43012334502659</v>
      </c>
      <c r="U97" s="105">
        <f t="shared" si="149"/>
        <v>6413</v>
      </c>
      <c r="V97" s="323">
        <f t="shared" si="133"/>
        <v>72.569876654973413</v>
      </c>
      <c r="W97" s="317">
        <f t="shared" si="150"/>
        <v>609</v>
      </c>
      <c r="X97" s="127">
        <f t="shared" si="151"/>
        <v>81.744966442953015</v>
      </c>
      <c r="Y97" s="317">
        <f t="shared" si="152"/>
        <v>136</v>
      </c>
      <c r="Z97" s="323">
        <f t="shared" si="153"/>
        <v>18.255033557046978</v>
      </c>
      <c r="AA97" s="317">
        <f t="shared" si="154"/>
        <v>380</v>
      </c>
      <c r="AB97" s="127">
        <f t="shared" si="134"/>
        <v>51.006711409395976</v>
      </c>
      <c r="AC97" s="105">
        <f t="shared" si="155"/>
        <v>365</v>
      </c>
      <c r="AD97" s="120">
        <f t="shared" si="135"/>
        <v>48.993288590604031</v>
      </c>
      <c r="AE97" s="105">
        <f t="shared" si="156"/>
        <v>0</v>
      </c>
      <c r="AF97" s="323">
        <f t="shared" si="136"/>
        <v>0</v>
      </c>
      <c r="AG97" s="325">
        <f t="shared" si="157"/>
        <v>8837</v>
      </c>
      <c r="AH97" s="325">
        <f t="shared" si="138"/>
        <v>745</v>
      </c>
      <c r="AK97" s="104">
        <v>649</v>
      </c>
      <c r="AL97" s="9">
        <v>7087</v>
      </c>
      <c r="AM97" s="9">
        <v>2134</v>
      </c>
      <c r="AN97" s="9">
        <v>535</v>
      </c>
      <c r="AO97" s="9">
        <v>36</v>
      </c>
      <c r="AP97" s="104">
        <v>649</v>
      </c>
      <c r="AQ97" s="454">
        <v>4855</v>
      </c>
      <c r="AR97" s="454">
        <v>4937</v>
      </c>
      <c r="AS97" s="104">
        <v>649</v>
      </c>
      <c r="AT97" s="452">
        <v>5504</v>
      </c>
      <c r="AU97" s="452">
        <v>4288</v>
      </c>
      <c r="AV97" s="104">
        <v>649</v>
      </c>
      <c r="AW97" s="503">
        <v>2248</v>
      </c>
      <c r="AX97" s="503">
        <v>403</v>
      </c>
      <c r="AY97" s="104">
        <v>649</v>
      </c>
      <c r="AZ97" s="455">
        <v>1394</v>
      </c>
      <c r="BA97" s="455">
        <v>1257</v>
      </c>
      <c r="BB97" s="104">
        <v>649</v>
      </c>
      <c r="BC97" s="9">
        <v>1268</v>
      </c>
      <c r="BD97" s="9">
        <v>1381</v>
      </c>
      <c r="BE97" s="9">
        <v>2</v>
      </c>
    </row>
    <row r="98" spans="1:57" s="93" customFormat="1" ht="15">
      <c r="A98" s="50">
        <v>541</v>
      </c>
      <c r="B98" s="310" t="s">
        <v>374</v>
      </c>
      <c r="C98" s="311">
        <f t="shared" si="140"/>
        <v>2092</v>
      </c>
      <c r="D98" s="127">
        <f t="shared" si="128"/>
        <v>18.799424874191228</v>
      </c>
      <c r="E98" s="98">
        <f t="shared" si="141"/>
        <v>5041</v>
      </c>
      <c r="F98" s="127">
        <f t="shared" si="129"/>
        <v>45.300143781452192</v>
      </c>
      <c r="G98" s="98">
        <f t="shared" si="142"/>
        <v>3946</v>
      </c>
      <c r="H98" s="127">
        <f t="shared" si="126"/>
        <v>35.460100647016532</v>
      </c>
      <c r="I98" s="98">
        <f t="shared" si="143"/>
        <v>49</v>
      </c>
      <c r="J98" s="312">
        <f t="shared" si="127"/>
        <v>0.44033069734004315</v>
      </c>
      <c r="K98" s="317">
        <f t="shared" si="144"/>
        <v>5258</v>
      </c>
      <c r="L98" s="120">
        <f t="shared" si="139"/>
        <v>47.25017972681524</v>
      </c>
      <c r="M98" s="105">
        <f t="shared" si="145"/>
        <v>5870</v>
      </c>
      <c r="N98" s="318">
        <f t="shared" si="137"/>
        <v>52.749820273184753</v>
      </c>
      <c r="O98" s="317">
        <f t="shared" si="146"/>
        <v>2414</v>
      </c>
      <c r="P98" s="120">
        <f t="shared" si="130"/>
        <v>49.968950527841031</v>
      </c>
      <c r="Q98" s="105">
        <f t="shared" si="147"/>
        <v>2417</v>
      </c>
      <c r="R98" s="323">
        <f t="shared" si="131"/>
        <v>50.031049472158969</v>
      </c>
      <c r="S98" s="317">
        <f t="shared" si="148"/>
        <v>5196</v>
      </c>
      <c r="T98" s="127">
        <f t="shared" si="132"/>
        <v>46.693026599568654</v>
      </c>
      <c r="U98" s="105">
        <f t="shared" si="149"/>
        <v>5932</v>
      </c>
      <c r="V98" s="323">
        <f t="shared" si="133"/>
        <v>53.306973400431346</v>
      </c>
      <c r="W98" s="317">
        <f t="shared" si="150"/>
        <v>4027</v>
      </c>
      <c r="X98" s="127">
        <f t="shared" si="151"/>
        <v>83.357482922790311</v>
      </c>
      <c r="Y98" s="317">
        <f t="shared" si="152"/>
        <v>804</v>
      </c>
      <c r="Z98" s="323">
        <f t="shared" si="153"/>
        <v>16.642517077209686</v>
      </c>
      <c r="AA98" s="317">
        <f t="shared" si="154"/>
        <v>2343</v>
      </c>
      <c r="AB98" s="127">
        <f t="shared" si="134"/>
        <v>48.499275512316295</v>
      </c>
      <c r="AC98" s="105">
        <f t="shared" si="155"/>
        <v>2480</v>
      </c>
      <c r="AD98" s="120">
        <f t="shared" si="135"/>
        <v>51.335127302835851</v>
      </c>
      <c r="AE98" s="105">
        <f t="shared" si="156"/>
        <v>8</v>
      </c>
      <c r="AF98" s="323">
        <f t="shared" si="136"/>
        <v>0.16559718484785757</v>
      </c>
      <c r="AG98" s="325">
        <f t="shared" si="157"/>
        <v>11128</v>
      </c>
      <c r="AH98" s="325">
        <f t="shared" si="138"/>
        <v>4831</v>
      </c>
      <c r="AK98" s="104">
        <v>652</v>
      </c>
      <c r="AL98" s="9">
        <v>3401</v>
      </c>
      <c r="AM98" s="9">
        <v>1421</v>
      </c>
      <c r="AN98" s="9">
        <v>171</v>
      </c>
      <c r="AO98" s="9">
        <v>3</v>
      </c>
      <c r="AP98" s="104">
        <v>652</v>
      </c>
      <c r="AQ98" s="454">
        <v>2549</v>
      </c>
      <c r="AR98" s="454">
        <v>2447</v>
      </c>
      <c r="AS98" s="104">
        <v>652</v>
      </c>
      <c r="AT98" s="452">
        <v>2456</v>
      </c>
      <c r="AU98" s="452">
        <v>2540</v>
      </c>
      <c r="AV98" s="104">
        <v>652</v>
      </c>
      <c r="AW98" s="503">
        <v>397</v>
      </c>
      <c r="AX98" s="503">
        <v>68</v>
      </c>
      <c r="AY98" s="104">
        <v>652</v>
      </c>
      <c r="AZ98" s="455">
        <v>230</v>
      </c>
      <c r="BA98" s="455">
        <v>235</v>
      </c>
      <c r="BB98" s="104">
        <v>652</v>
      </c>
      <c r="BC98" s="9">
        <v>279</v>
      </c>
      <c r="BD98" s="9">
        <v>186</v>
      </c>
      <c r="BE98" s="9"/>
    </row>
    <row r="99" spans="1:57" s="93" customFormat="1" ht="15">
      <c r="A99" s="50">
        <v>607</v>
      </c>
      <c r="B99" s="310" t="s">
        <v>373</v>
      </c>
      <c r="C99" s="311">
        <f t="shared" si="140"/>
        <v>534</v>
      </c>
      <c r="D99" s="127">
        <f t="shared" si="128"/>
        <v>13.949843260188089</v>
      </c>
      <c r="E99" s="98">
        <f t="shared" si="141"/>
        <v>1598</v>
      </c>
      <c r="F99" s="127">
        <f t="shared" si="129"/>
        <v>41.74503657262278</v>
      </c>
      <c r="G99" s="98">
        <f t="shared" si="142"/>
        <v>1526</v>
      </c>
      <c r="H99" s="127">
        <f t="shared" si="126"/>
        <v>39.864158829676072</v>
      </c>
      <c r="I99" s="98">
        <f t="shared" si="143"/>
        <v>170</v>
      </c>
      <c r="J99" s="312">
        <f t="shared" si="127"/>
        <v>4.4409613375130617</v>
      </c>
      <c r="K99" s="317">
        <f t="shared" si="144"/>
        <v>1841</v>
      </c>
      <c r="L99" s="120">
        <f t="shared" si="139"/>
        <v>48.09299895506792</v>
      </c>
      <c r="M99" s="105">
        <f t="shared" si="145"/>
        <v>1987</v>
      </c>
      <c r="N99" s="318">
        <f t="shared" si="137"/>
        <v>51.90700104493208</v>
      </c>
      <c r="O99" s="317">
        <f t="shared" si="146"/>
        <v>3500</v>
      </c>
      <c r="P99" s="120">
        <f t="shared" si="130"/>
        <v>51.713947990543744</v>
      </c>
      <c r="Q99" s="105">
        <f t="shared" si="147"/>
        <v>3268</v>
      </c>
      <c r="R99" s="323">
        <f t="shared" si="131"/>
        <v>48.286052009456263</v>
      </c>
      <c r="S99" s="317">
        <f t="shared" si="148"/>
        <v>1881</v>
      </c>
      <c r="T99" s="127">
        <f t="shared" si="132"/>
        <v>49.137931034482754</v>
      </c>
      <c r="U99" s="105">
        <f t="shared" si="149"/>
        <v>1947</v>
      </c>
      <c r="V99" s="323">
        <f t="shared" si="133"/>
        <v>50.862068965517238</v>
      </c>
      <c r="W99" s="317">
        <f t="shared" si="150"/>
        <v>5506</v>
      </c>
      <c r="X99" s="127">
        <f t="shared" si="151"/>
        <v>81.353427895981085</v>
      </c>
      <c r="Y99" s="317">
        <f t="shared" si="152"/>
        <v>1262</v>
      </c>
      <c r="Z99" s="323">
        <f t="shared" si="153"/>
        <v>18.646572104018912</v>
      </c>
      <c r="AA99" s="317">
        <f t="shared" si="154"/>
        <v>3980</v>
      </c>
      <c r="AB99" s="127">
        <f t="shared" si="134"/>
        <v>58.806146572104026</v>
      </c>
      <c r="AC99" s="105">
        <f t="shared" si="155"/>
        <v>2785</v>
      </c>
      <c r="AD99" s="120">
        <f t="shared" si="135"/>
        <v>41.149527186761233</v>
      </c>
      <c r="AE99" s="105">
        <f t="shared" si="156"/>
        <v>3</v>
      </c>
      <c r="AF99" s="323">
        <f t="shared" si="136"/>
        <v>4.4326241134751775E-2</v>
      </c>
      <c r="AG99" s="325">
        <f t="shared" si="157"/>
        <v>3828</v>
      </c>
      <c r="AH99" s="325">
        <f t="shared" si="138"/>
        <v>6768</v>
      </c>
      <c r="AK99" s="104">
        <v>656</v>
      </c>
      <c r="AL99" s="9">
        <v>327</v>
      </c>
      <c r="AM99" s="9">
        <v>4239</v>
      </c>
      <c r="AN99" s="9">
        <v>1908</v>
      </c>
      <c r="AO99" s="9">
        <v>9</v>
      </c>
      <c r="AP99" s="104">
        <v>656</v>
      </c>
      <c r="AQ99" s="454">
        <v>3123</v>
      </c>
      <c r="AR99" s="454">
        <v>3360</v>
      </c>
      <c r="AS99" s="104">
        <v>656</v>
      </c>
      <c r="AT99" s="452">
        <v>2728</v>
      </c>
      <c r="AU99" s="452">
        <v>3755</v>
      </c>
      <c r="AV99" s="104">
        <v>656</v>
      </c>
      <c r="AW99" s="503">
        <v>3522</v>
      </c>
      <c r="AX99" s="503">
        <v>1056</v>
      </c>
      <c r="AY99" s="104">
        <v>656</v>
      </c>
      <c r="AZ99" s="455">
        <v>2400</v>
      </c>
      <c r="BA99" s="455">
        <v>2178</v>
      </c>
      <c r="BB99" s="104">
        <v>656</v>
      </c>
      <c r="BC99" s="9">
        <v>2416</v>
      </c>
      <c r="BD99" s="9">
        <v>2156</v>
      </c>
      <c r="BE99" s="9">
        <v>6</v>
      </c>
    </row>
    <row r="100" spans="1:57" s="93" customFormat="1" ht="15">
      <c r="A100" s="50">
        <v>615</v>
      </c>
      <c r="B100" s="310" t="s">
        <v>372</v>
      </c>
      <c r="C100" s="311">
        <f t="shared" si="140"/>
        <v>3354</v>
      </c>
      <c r="D100" s="127">
        <f t="shared" si="128"/>
        <v>15.534969893469199</v>
      </c>
      <c r="E100" s="98">
        <f t="shared" si="141"/>
        <v>13230</v>
      </c>
      <c r="F100" s="127">
        <f t="shared" si="129"/>
        <v>61.278369615562752</v>
      </c>
      <c r="G100" s="98">
        <f t="shared" si="142"/>
        <v>3994</v>
      </c>
      <c r="H100" s="127">
        <f t="shared" si="126"/>
        <v>18.499305233904586</v>
      </c>
      <c r="I100" s="98">
        <f t="shared" si="143"/>
        <v>1012</v>
      </c>
      <c r="J100" s="312">
        <f t="shared" si="127"/>
        <v>4.6873552570634551</v>
      </c>
      <c r="K100" s="317">
        <f t="shared" si="144"/>
        <v>10069</v>
      </c>
      <c r="L100" s="120">
        <f t="shared" si="139"/>
        <v>46.63733209819361</v>
      </c>
      <c r="M100" s="105">
        <f t="shared" si="145"/>
        <v>11521</v>
      </c>
      <c r="N100" s="318">
        <f t="shared" si="137"/>
        <v>53.36266790180639</v>
      </c>
      <c r="O100" s="317">
        <f t="shared" si="146"/>
        <v>67533</v>
      </c>
      <c r="P100" s="120">
        <f t="shared" si="130"/>
        <v>49.545141079629659</v>
      </c>
      <c r="Q100" s="105">
        <f t="shared" si="147"/>
        <v>68773</v>
      </c>
      <c r="R100" s="323">
        <f t="shared" si="131"/>
        <v>50.454858920370341</v>
      </c>
      <c r="S100" s="317">
        <f t="shared" si="148"/>
        <v>15424</v>
      </c>
      <c r="T100" s="127">
        <f t="shared" si="132"/>
        <v>71.440481704492825</v>
      </c>
      <c r="U100" s="105">
        <f t="shared" si="149"/>
        <v>6166</v>
      </c>
      <c r="V100" s="323">
        <f t="shared" si="133"/>
        <v>28.559518295507182</v>
      </c>
      <c r="W100" s="317">
        <f t="shared" si="150"/>
        <v>127230</v>
      </c>
      <c r="X100" s="127">
        <f t="shared" si="151"/>
        <v>93.341452320514136</v>
      </c>
      <c r="Y100" s="317">
        <f t="shared" si="152"/>
        <v>9076</v>
      </c>
      <c r="Z100" s="323">
        <f t="shared" si="153"/>
        <v>6.6585476794858627</v>
      </c>
      <c r="AA100" s="317">
        <f t="shared" si="154"/>
        <v>75754</v>
      </c>
      <c r="AB100" s="127">
        <f t="shared" si="134"/>
        <v>55.576423635056415</v>
      </c>
      <c r="AC100" s="105">
        <f t="shared" si="155"/>
        <v>60219</v>
      </c>
      <c r="AD100" s="120">
        <f t="shared" si="135"/>
        <v>44.179273106099508</v>
      </c>
      <c r="AE100" s="105">
        <f t="shared" si="156"/>
        <v>333</v>
      </c>
      <c r="AF100" s="323">
        <f t="shared" si="136"/>
        <v>0.24430325884407145</v>
      </c>
      <c r="AG100" s="325">
        <f t="shared" si="157"/>
        <v>21590</v>
      </c>
      <c r="AH100" s="325">
        <f t="shared" si="138"/>
        <v>136306</v>
      </c>
      <c r="AK100" s="104">
        <v>658</v>
      </c>
      <c r="AL100" s="9">
        <v>197</v>
      </c>
      <c r="AM100" s="9">
        <v>1113</v>
      </c>
      <c r="AN100" s="9">
        <v>652</v>
      </c>
      <c r="AO100" s="9">
        <v>2</v>
      </c>
      <c r="AP100" s="104">
        <v>658</v>
      </c>
      <c r="AQ100" s="454">
        <v>948</v>
      </c>
      <c r="AR100" s="454">
        <v>1016</v>
      </c>
      <c r="AS100" s="104">
        <v>658</v>
      </c>
      <c r="AT100" s="452">
        <v>1188</v>
      </c>
      <c r="AU100" s="452">
        <v>776</v>
      </c>
      <c r="AV100" s="104">
        <v>658</v>
      </c>
      <c r="AW100" s="503">
        <v>844</v>
      </c>
      <c r="AX100" s="503">
        <v>227</v>
      </c>
      <c r="AY100" s="104">
        <v>658</v>
      </c>
      <c r="AZ100" s="455">
        <v>570</v>
      </c>
      <c r="BA100" s="455">
        <v>501</v>
      </c>
      <c r="BB100" s="104">
        <v>658</v>
      </c>
      <c r="BC100" s="9">
        <v>467</v>
      </c>
      <c r="BD100" s="9">
        <v>603</v>
      </c>
      <c r="BE100" s="9">
        <v>1</v>
      </c>
    </row>
    <row r="101" spans="1:57" s="93" customFormat="1" ht="15">
      <c r="A101" s="50">
        <v>649</v>
      </c>
      <c r="B101" s="310" t="s">
        <v>371</v>
      </c>
      <c r="C101" s="311">
        <f t="shared" si="140"/>
        <v>7087</v>
      </c>
      <c r="D101" s="127">
        <f t="shared" si="128"/>
        <v>72.375408496732035</v>
      </c>
      <c r="E101" s="98">
        <f t="shared" si="141"/>
        <v>2134</v>
      </c>
      <c r="F101" s="127">
        <f t="shared" si="129"/>
        <v>21.79330065359477</v>
      </c>
      <c r="G101" s="98">
        <f t="shared" si="142"/>
        <v>535</v>
      </c>
      <c r="H101" s="127">
        <f t="shared" si="126"/>
        <v>5.4636437908496731</v>
      </c>
      <c r="I101" s="98">
        <f t="shared" si="143"/>
        <v>36</v>
      </c>
      <c r="J101" s="312">
        <f t="shared" si="127"/>
        <v>0.36764705882352938</v>
      </c>
      <c r="K101" s="317">
        <f t="shared" si="144"/>
        <v>4855</v>
      </c>
      <c r="L101" s="120">
        <f t="shared" si="139"/>
        <v>49.581290849673202</v>
      </c>
      <c r="M101" s="105">
        <f t="shared" si="145"/>
        <v>4937</v>
      </c>
      <c r="N101" s="318">
        <f t="shared" si="137"/>
        <v>50.418709150326805</v>
      </c>
      <c r="O101" s="317">
        <f t="shared" si="146"/>
        <v>1394</v>
      </c>
      <c r="P101" s="120">
        <f t="shared" si="130"/>
        <v>52.583930592229343</v>
      </c>
      <c r="Q101" s="105">
        <f t="shared" si="147"/>
        <v>1257</v>
      </c>
      <c r="R101" s="323">
        <f t="shared" si="131"/>
        <v>47.416069407770649</v>
      </c>
      <c r="S101" s="317">
        <f t="shared" si="148"/>
        <v>5504</v>
      </c>
      <c r="T101" s="127">
        <f t="shared" si="132"/>
        <v>56.209150326797385</v>
      </c>
      <c r="U101" s="105">
        <f t="shared" si="149"/>
        <v>4288</v>
      </c>
      <c r="V101" s="323">
        <f t="shared" si="133"/>
        <v>43.790849673202615</v>
      </c>
      <c r="W101" s="317">
        <f t="shared" si="150"/>
        <v>2248</v>
      </c>
      <c r="X101" s="127">
        <f t="shared" si="151"/>
        <v>84.798189362504715</v>
      </c>
      <c r="Y101" s="317">
        <f t="shared" si="152"/>
        <v>403</v>
      </c>
      <c r="Z101" s="323">
        <f t="shared" si="153"/>
        <v>15.201810637495287</v>
      </c>
      <c r="AA101" s="317">
        <f t="shared" si="154"/>
        <v>1268</v>
      </c>
      <c r="AB101" s="127">
        <f t="shared" si="134"/>
        <v>47.831007167106755</v>
      </c>
      <c r="AC101" s="105">
        <f t="shared" si="155"/>
        <v>1381</v>
      </c>
      <c r="AD101" s="120">
        <f t="shared" si="135"/>
        <v>52.093549603923051</v>
      </c>
      <c r="AE101" s="105">
        <f t="shared" si="156"/>
        <v>2</v>
      </c>
      <c r="AF101" s="323">
        <f t="shared" si="136"/>
        <v>7.5443228970199921E-2</v>
      </c>
      <c r="AG101" s="325">
        <f t="shared" si="157"/>
        <v>9792</v>
      </c>
      <c r="AH101" s="325">
        <f t="shared" si="138"/>
        <v>2651</v>
      </c>
      <c r="AK101" s="104">
        <v>659</v>
      </c>
      <c r="AL101" s="9">
        <v>425</v>
      </c>
      <c r="AM101" s="9">
        <v>19113</v>
      </c>
      <c r="AN101" s="9">
        <v>763</v>
      </c>
      <c r="AO101" s="9">
        <v>59</v>
      </c>
      <c r="AP101" s="104">
        <v>659</v>
      </c>
      <c r="AQ101" s="454">
        <v>10071</v>
      </c>
      <c r="AR101" s="454">
        <v>10289</v>
      </c>
      <c r="AS101" s="104">
        <v>659</v>
      </c>
      <c r="AT101" s="452">
        <v>10262</v>
      </c>
      <c r="AU101" s="452">
        <v>10098</v>
      </c>
      <c r="AV101" s="104">
        <v>659</v>
      </c>
      <c r="AW101" s="503">
        <v>920</v>
      </c>
      <c r="AX101" s="503">
        <v>131</v>
      </c>
      <c r="AY101" s="104">
        <v>659</v>
      </c>
      <c r="AZ101" s="455">
        <v>535</v>
      </c>
      <c r="BA101" s="455">
        <v>516</v>
      </c>
      <c r="BB101" s="104">
        <v>659</v>
      </c>
      <c r="BC101" s="9">
        <v>553</v>
      </c>
      <c r="BD101" s="9">
        <v>497</v>
      </c>
      <c r="BE101" s="9">
        <v>1</v>
      </c>
    </row>
    <row r="102" spans="1:57" s="93" customFormat="1" ht="15">
      <c r="A102" s="50">
        <v>652</v>
      </c>
      <c r="B102" s="310" t="s">
        <v>370</v>
      </c>
      <c r="C102" s="311">
        <f t="shared" si="140"/>
        <v>3401</v>
      </c>
      <c r="D102" s="127">
        <f t="shared" si="128"/>
        <v>68.074459567654117</v>
      </c>
      <c r="E102" s="98">
        <f t="shared" si="141"/>
        <v>1421</v>
      </c>
      <c r="F102" s="127">
        <f t="shared" si="129"/>
        <v>28.442754203362693</v>
      </c>
      <c r="G102" s="98">
        <f t="shared" si="142"/>
        <v>171</v>
      </c>
      <c r="H102" s="127">
        <f t="shared" si="126"/>
        <v>3.4227381905524421</v>
      </c>
      <c r="I102" s="98">
        <f t="shared" si="143"/>
        <v>3</v>
      </c>
      <c r="J102" s="312">
        <f t="shared" si="127"/>
        <v>6.0048038430744591E-2</v>
      </c>
      <c r="K102" s="317">
        <f t="shared" si="144"/>
        <v>2549</v>
      </c>
      <c r="L102" s="120">
        <f t="shared" si="139"/>
        <v>51.020816653322655</v>
      </c>
      <c r="M102" s="105">
        <f t="shared" si="145"/>
        <v>2447</v>
      </c>
      <c r="N102" s="318">
        <f t="shared" si="137"/>
        <v>48.979183346677338</v>
      </c>
      <c r="O102" s="317">
        <f t="shared" si="146"/>
        <v>230</v>
      </c>
      <c r="P102" s="120">
        <f t="shared" si="130"/>
        <v>49.462365591397848</v>
      </c>
      <c r="Q102" s="105">
        <f t="shared" si="147"/>
        <v>235</v>
      </c>
      <c r="R102" s="323">
        <f t="shared" si="131"/>
        <v>50.537634408602152</v>
      </c>
      <c r="S102" s="317">
        <f t="shared" si="148"/>
        <v>2456</v>
      </c>
      <c r="T102" s="127">
        <f t="shared" si="132"/>
        <v>49.159327461969575</v>
      </c>
      <c r="U102" s="105">
        <f t="shared" si="149"/>
        <v>2540</v>
      </c>
      <c r="V102" s="323">
        <f t="shared" si="133"/>
        <v>50.840672538030432</v>
      </c>
      <c r="W102" s="317">
        <f t="shared" si="150"/>
        <v>397</v>
      </c>
      <c r="X102" s="127">
        <f t="shared" si="151"/>
        <v>85.376344086021504</v>
      </c>
      <c r="Y102" s="317">
        <f t="shared" si="152"/>
        <v>68</v>
      </c>
      <c r="Z102" s="323">
        <f t="shared" si="153"/>
        <v>14.623655913978496</v>
      </c>
      <c r="AA102" s="317">
        <f t="shared" si="154"/>
        <v>279</v>
      </c>
      <c r="AB102" s="127">
        <f t="shared" si="134"/>
        <v>60</v>
      </c>
      <c r="AC102" s="105">
        <f t="shared" si="155"/>
        <v>186</v>
      </c>
      <c r="AD102" s="120">
        <f t="shared" si="135"/>
        <v>40</v>
      </c>
      <c r="AE102" s="105">
        <f t="shared" si="156"/>
        <v>0</v>
      </c>
      <c r="AF102" s="323">
        <f t="shared" si="136"/>
        <v>0</v>
      </c>
      <c r="AG102" s="325">
        <f t="shared" si="157"/>
        <v>4996</v>
      </c>
      <c r="AH102" s="325">
        <f t="shared" si="138"/>
        <v>465</v>
      </c>
      <c r="AK102" s="104">
        <v>660</v>
      </c>
      <c r="AL102" s="9">
        <v>4511</v>
      </c>
      <c r="AM102" s="9">
        <v>4999</v>
      </c>
      <c r="AN102" s="9">
        <v>629</v>
      </c>
      <c r="AO102" s="9">
        <v>8</v>
      </c>
      <c r="AP102" s="104">
        <v>660</v>
      </c>
      <c r="AQ102" s="454">
        <v>5105</v>
      </c>
      <c r="AR102" s="454">
        <v>5042</v>
      </c>
      <c r="AS102" s="104">
        <v>660</v>
      </c>
      <c r="AT102" s="452">
        <v>4896</v>
      </c>
      <c r="AU102" s="452">
        <v>5251</v>
      </c>
      <c r="AV102" s="104">
        <v>660</v>
      </c>
      <c r="AW102" s="503">
        <v>2443</v>
      </c>
      <c r="AX102" s="503">
        <v>674</v>
      </c>
      <c r="AY102" s="104">
        <v>660</v>
      </c>
      <c r="AZ102" s="455">
        <v>1696</v>
      </c>
      <c r="BA102" s="455">
        <v>1421</v>
      </c>
      <c r="BB102" s="104">
        <v>660</v>
      </c>
      <c r="BC102" s="9">
        <v>1434</v>
      </c>
      <c r="BD102" s="9">
        <v>1680</v>
      </c>
      <c r="BE102" s="9">
        <v>3</v>
      </c>
    </row>
    <row r="103" spans="1:57" s="93" customFormat="1" ht="15">
      <c r="A103" s="50">
        <v>660</v>
      </c>
      <c r="B103" s="310" t="s">
        <v>369</v>
      </c>
      <c r="C103" s="311">
        <f t="shared" si="140"/>
        <v>4511</v>
      </c>
      <c r="D103" s="127">
        <f t="shared" si="128"/>
        <v>44.456489602838275</v>
      </c>
      <c r="E103" s="98">
        <f t="shared" si="141"/>
        <v>4999</v>
      </c>
      <c r="F103" s="127">
        <f t="shared" si="129"/>
        <v>49.265792845175916</v>
      </c>
      <c r="G103" s="98">
        <f t="shared" si="142"/>
        <v>629</v>
      </c>
      <c r="H103" s="127">
        <f t="shared" si="126"/>
        <v>6.1988765152261749</v>
      </c>
      <c r="I103" s="98">
        <f t="shared" si="143"/>
        <v>8</v>
      </c>
      <c r="J103" s="312">
        <f t="shared" si="127"/>
        <v>7.8841036759633387E-2</v>
      </c>
      <c r="K103" s="317">
        <f t="shared" si="144"/>
        <v>5105</v>
      </c>
      <c r="L103" s="120">
        <f t="shared" si="139"/>
        <v>50.31043658224106</v>
      </c>
      <c r="M103" s="105">
        <f t="shared" si="145"/>
        <v>5042</v>
      </c>
      <c r="N103" s="318">
        <f t="shared" si="137"/>
        <v>49.68956341775894</v>
      </c>
      <c r="O103" s="317">
        <f t="shared" si="146"/>
        <v>1696</v>
      </c>
      <c r="P103" s="120">
        <f t="shared" si="130"/>
        <v>54.411292909849216</v>
      </c>
      <c r="Q103" s="105">
        <f t="shared" si="147"/>
        <v>1421</v>
      </c>
      <c r="R103" s="323">
        <f t="shared" si="131"/>
        <v>45.588707090150784</v>
      </c>
      <c r="S103" s="317">
        <f t="shared" si="148"/>
        <v>4896</v>
      </c>
      <c r="T103" s="127">
        <f t="shared" si="132"/>
        <v>48.250714496895633</v>
      </c>
      <c r="U103" s="105">
        <f t="shared" si="149"/>
        <v>5251</v>
      </c>
      <c r="V103" s="323">
        <f t="shared" si="133"/>
        <v>51.749285503104367</v>
      </c>
      <c r="W103" s="317">
        <f t="shared" si="150"/>
        <v>2443</v>
      </c>
      <c r="X103" s="127">
        <f t="shared" si="151"/>
        <v>78.376644209175495</v>
      </c>
      <c r="Y103" s="317">
        <f t="shared" si="152"/>
        <v>674</v>
      </c>
      <c r="Z103" s="323">
        <f t="shared" si="153"/>
        <v>21.623355790824512</v>
      </c>
      <c r="AA103" s="317">
        <f t="shared" si="154"/>
        <v>1434</v>
      </c>
      <c r="AB103" s="127">
        <f t="shared" si="134"/>
        <v>46.005774783445617</v>
      </c>
      <c r="AC103" s="105">
        <f t="shared" si="155"/>
        <v>1680</v>
      </c>
      <c r="AD103" s="120">
        <f t="shared" si="135"/>
        <v>53.897978825794034</v>
      </c>
      <c r="AE103" s="105">
        <f t="shared" si="156"/>
        <v>3</v>
      </c>
      <c r="AF103" s="323">
        <f t="shared" si="136"/>
        <v>9.6246390760346495E-2</v>
      </c>
      <c r="AG103" s="325">
        <f t="shared" si="157"/>
        <v>10147</v>
      </c>
      <c r="AH103" s="325">
        <f t="shared" si="138"/>
        <v>3117</v>
      </c>
      <c r="AK103" s="104">
        <v>664</v>
      </c>
      <c r="AL103" s="9">
        <v>537</v>
      </c>
      <c r="AM103" s="9">
        <v>5055</v>
      </c>
      <c r="AN103" s="9">
        <v>3775</v>
      </c>
      <c r="AO103" s="9">
        <v>58</v>
      </c>
      <c r="AP103" s="104">
        <v>664</v>
      </c>
      <c r="AQ103" s="454">
        <v>4411</v>
      </c>
      <c r="AR103" s="454">
        <v>5014</v>
      </c>
      <c r="AS103" s="104">
        <v>664</v>
      </c>
      <c r="AT103" s="452">
        <v>3925</v>
      </c>
      <c r="AU103" s="452">
        <v>5500</v>
      </c>
      <c r="AV103" s="104">
        <v>664</v>
      </c>
      <c r="AW103" s="503">
        <v>10750</v>
      </c>
      <c r="AX103" s="503">
        <v>3180</v>
      </c>
      <c r="AY103" s="104">
        <v>664</v>
      </c>
      <c r="AZ103" s="455">
        <v>7194</v>
      </c>
      <c r="BA103" s="455">
        <v>6736</v>
      </c>
      <c r="BB103" s="104">
        <v>664</v>
      </c>
      <c r="BC103" s="9">
        <v>6416</v>
      </c>
      <c r="BD103" s="9">
        <v>7509</v>
      </c>
      <c r="BE103" s="9">
        <v>5</v>
      </c>
    </row>
    <row r="104" spans="1:57" s="93" customFormat="1" ht="15">
      <c r="A104" s="50">
        <v>667</v>
      </c>
      <c r="B104" s="310" t="s">
        <v>368</v>
      </c>
      <c r="C104" s="311">
        <f t="shared" si="140"/>
        <v>6485</v>
      </c>
      <c r="D104" s="127">
        <f t="shared" si="128"/>
        <v>70.905313798381812</v>
      </c>
      <c r="E104" s="98">
        <f t="shared" si="141"/>
        <v>1774</v>
      </c>
      <c r="F104" s="127">
        <f t="shared" si="129"/>
        <v>19.396457467745464</v>
      </c>
      <c r="G104" s="98">
        <f t="shared" si="142"/>
        <v>884</v>
      </c>
      <c r="H104" s="127">
        <f t="shared" ref="H104:H135" si="158">(G104/AG104)*100</f>
        <v>9.6654275092936803</v>
      </c>
      <c r="I104" s="98">
        <f t="shared" si="143"/>
        <v>3</v>
      </c>
      <c r="J104" s="312">
        <f t="shared" ref="J104:J135" si="159">(I104/AG104)*100</f>
        <v>3.280122457905095E-2</v>
      </c>
      <c r="K104" s="317">
        <f t="shared" si="144"/>
        <v>4464</v>
      </c>
      <c r="L104" s="120">
        <f t="shared" si="139"/>
        <v>48.808222173627811</v>
      </c>
      <c r="M104" s="105">
        <f t="shared" si="145"/>
        <v>4682</v>
      </c>
      <c r="N104" s="318">
        <f t="shared" si="137"/>
        <v>51.191777826372189</v>
      </c>
      <c r="O104" s="317">
        <f t="shared" si="146"/>
        <v>1655</v>
      </c>
      <c r="P104" s="120">
        <f t="shared" si="130"/>
        <v>52.241161616161612</v>
      </c>
      <c r="Q104" s="105">
        <f t="shared" si="147"/>
        <v>1513</v>
      </c>
      <c r="R104" s="323">
        <f t="shared" si="131"/>
        <v>47.758838383838381</v>
      </c>
      <c r="S104" s="317">
        <f t="shared" si="148"/>
        <v>4119</v>
      </c>
      <c r="T104" s="127">
        <f t="shared" si="132"/>
        <v>45.036081347036955</v>
      </c>
      <c r="U104" s="105">
        <f t="shared" si="149"/>
        <v>5027</v>
      </c>
      <c r="V104" s="323">
        <f t="shared" si="133"/>
        <v>54.963918652963038</v>
      </c>
      <c r="W104" s="317">
        <f t="shared" si="150"/>
        <v>2724</v>
      </c>
      <c r="X104" s="127">
        <f t="shared" si="151"/>
        <v>85.984848484848484</v>
      </c>
      <c r="Y104" s="317">
        <f t="shared" si="152"/>
        <v>444</v>
      </c>
      <c r="Z104" s="323">
        <f t="shared" si="153"/>
        <v>14.015151515151514</v>
      </c>
      <c r="AA104" s="317">
        <f t="shared" si="154"/>
        <v>1552</v>
      </c>
      <c r="AB104" s="127">
        <f t="shared" si="134"/>
        <v>48.98989898989899</v>
      </c>
      <c r="AC104" s="105">
        <f t="shared" si="155"/>
        <v>1616</v>
      </c>
      <c r="AD104" s="120">
        <f t="shared" si="135"/>
        <v>51.010101010101003</v>
      </c>
      <c r="AE104" s="105">
        <f t="shared" si="156"/>
        <v>0</v>
      </c>
      <c r="AF104" s="323">
        <f t="shared" si="136"/>
        <v>0</v>
      </c>
      <c r="AG104" s="325">
        <f t="shared" si="157"/>
        <v>9146</v>
      </c>
      <c r="AH104" s="325">
        <f t="shared" si="138"/>
        <v>3168</v>
      </c>
      <c r="AK104" s="104">
        <v>665</v>
      </c>
      <c r="AL104" s="9">
        <v>15203</v>
      </c>
      <c r="AM104" s="9">
        <v>14527</v>
      </c>
      <c r="AN104" s="9">
        <v>638</v>
      </c>
      <c r="AO104" s="9">
        <v>48</v>
      </c>
      <c r="AP104" s="104">
        <v>665</v>
      </c>
      <c r="AQ104" s="454">
        <v>15178</v>
      </c>
      <c r="AR104" s="454">
        <v>15238</v>
      </c>
      <c r="AS104" s="104">
        <v>665</v>
      </c>
      <c r="AT104" s="452">
        <v>12259</v>
      </c>
      <c r="AU104" s="452">
        <v>18157</v>
      </c>
      <c r="AV104" s="104">
        <v>665</v>
      </c>
      <c r="AW104" s="503">
        <v>2219</v>
      </c>
      <c r="AX104" s="503">
        <v>332</v>
      </c>
      <c r="AY104" s="104">
        <v>665</v>
      </c>
      <c r="AZ104" s="455">
        <v>1368</v>
      </c>
      <c r="BA104" s="455">
        <v>1183</v>
      </c>
      <c r="BB104" s="104">
        <v>665</v>
      </c>
      <c r="BC104" s="9">
        <v>1403</v>
      </c>
      <c r="BD104" s="9">
        <v>1147</v>
      </c>
      <c r="BE104" s="9">
        <v>1</v>
      </c>
    </row>
    <row r="105" spans="1:57" s="93" customFormat="1" ht="15">
      <c r="A105" s="50">
        <v>674</v>
      </c>
      <c r="B105" s="310" t="s">
        <v>367</v>
      </c>
      <c r="C105" s="311">
        <f t="shared" si="140"/>
        <v>2664</v>
      </c>
      <c r="D105" s="127">
        <f t="shared" ref="D105:D136" si="160">(C105/AG105)*100</f>
        <v>21.713261064471432</v>
      </c>
      <c r="E105" s="98">
        <f t="shared" si="141"/>
        <v>5621</v>
      </c>
      <c r="F105" s="127">
        <f t="shared" ref="F105:F136" si="161">(E105/AG105)*100</f>
        <v>45.814654821093811</v>
      </c>
      <c r="G105" s="98">
        <f t="shared" si="142"/>
        <v>3967</v>
      </c>
      <c r="H105" s="127">
        <f t="shared" si="158"/>
        <v>32.333523514548865</v>
      </c>
      <c r="I105" s="98">
        <f t="shared" si="143"/>
        <v>17</v>
      </c>
      <c r="J105" s="312">
        <f t="shared" si="159"/>
        <v>0.13856059988589128</v>
      </c>
      <c r="K105" s="317">
        <f t="shared" si="144"/>
        <v>6350</v>
      </c>
      <c r="L105" s="120">
        <f t="shared" si="139"/>
        <v>51.756459369141737</v>
      </c>
      <c r="M105" s="105">
        <f t="shared" si="145"/>
        <v>5919</v>
      </c>
      <c r="N105" s="318">
        <f t="shared" si="137"/>
        <v>48.243540630858263</v>
      </c>
      <c r="O105" s="317">
        <f t="shared" si="146"/>
        <v>1126</v>
      </c>
      <c r="P105" s="120">
        <f t="shared" si="130"/>
        <v>53.163361661945231</v>
      </c>
      <c r="Q105" s="105">
        <f t="shared" si="147"/>
        <v>992</v>
      </c>
      <c r="R105" s="323">
        <f t="shared" si="131"/>
        <v>46.836638338054769</v>
      </c>
      <c r="S105" s="317">
        <f t="shared" si="148"/>
        <v>2373</v>
      </c>
      <c r="T105" s="127">
        <f t="shared" si="132"/>
        <v>19.341429619365883</v>
      </c>
      <c r="U105" s="105">
        <f t="shared" si="149"/>
        <v>9896</v>
      </c>
      <c r="V105" s="323">
        <f t="shared" si="133"/>
        <v>80.658570380634117</v>
      </c>
      <c r="W105" s="317">
        <f t="shared" si="150"/>
        <v>1576</v>
      </c>
      <c r="X105" s="127">
        <f t="shared" si="151"/>
        <v>74.409820585457979</v>
      </c>
      <c r="Y105" s="317">
        <f t="shared" si="152"/>
        <v>542</v>
      </c>
      <c r="Z105" s="323">
        <f t="shared" si="153"/>
        <v>25.590179414542018</v>
      </c>
      <c r="AA105" s="317">
        <f t="shared" si="154"/>
        <v>1197</v>
      </c>
      <c r="AB105" s="127">
        <f t="shared" si="134"/>
        <v>56.51558073654391</v>
      </c>
      <c r="AC105" s="105">
        <f t="shared" si="155"/>
        <v>917</v>
      </c>
      <c r="AD105" s="120">
        <f t="shared" si="135"/>
        <v>43.295561850802642</v>
      </c>
      <c r="AE105" s="105">
        <f t="shared" si="156"/>
        <v>4</v>
      </c>
      <c r="AF105" s="323">
        <f t="shared" si="136"/>
        <v>0.18885741265344666</v>
      </c>
      <c r="AG105" s="325">
        <f t="shared" si="157"/>
        <v>12269</v>
      </c>
      <c r="AH105" s="325">
        <f t="shared" si="138"/>
        <v>2118</v>
      </c>
      <c r="AK105" s="104">
        <v>667</v>
      </c>
      <c r="AL105" s="9">
        <v>6485</v>
      </c>
      <c r="AM105" s="9">
        <v>1774</v>
      </c>
      <c r="AN105" s="9">
        <v>884</v>
      </c>
      <c r="AO105" s="9">
        <v>3</v>
      </c>
      <c r="AP105" s="104">
        <v>667</v>
      </c>
      <c r="AQ105" s="454">
        <v>4464</v>
      </c>
      <c r="AR105" s="454">
        <v>4682</v>
      </c>
      <c r="AS105" s="104">
        <v>667</v>
      </c>
      <c r="AT105" s="452">
        <v>4119</v>
      </c>
      <c r="AU105" s="452">
        <v>5027</v>
      </c>
      <c r="AV105" s="104">
        <v>667</v>
      </c>
      <c r="AW105" s="503">
        <v>2724</v>
      </c>
      <c r="AX105" s="503">
        <v>444</v>
      </c>
      <c r="AY105" s="104">
        <v>667</v>
      </c>
      <c r="AZ105" s="455">
        <v>1655</v>
      </c>
      <c r="BA105" s="455">
        <v>1513</v>
      </c>
      <c r="BB105" s="104">
        <v>667</v>
      </c>
      <c r="BC105" s="9">
        <v>1552</v>
      </c>
      <c r="BD105" s="9">
        <v>1616</v>
      </c>
      <c r="BE105" s="9"/>
    </row>
    <row r="106" spans="1:57" s="93" customFormat="1" ht="15">
      <c r="A106" s="50">
        <v>697</v>
      </c>
      <c r="B106" s="310" t="s">
        <v>366</v>
      </c>
      <c r="C106" s="311">
        <f t="shared" si="140"/>
        <v>2835</v>
      </c>
      <c r="D106" s="127">
        <f t="shared" si="160"/>
        <v>19.584139264990331</v>
      </c>
      <c r="E106" s="98">
        <f t="shared" si="141"/>
        <v>6010</v>
      </c>
      <c r="F106" s="127">
        <f t="shared" si="161"/>
        <v>41.516993644653219</v>
      </c>
      <c r="G106" s="98">
        <f t="shared" si="142"/>
        <v>5597</v>
      </c>
      <c r="H106" s="127">
        <f t="shared" si="158"/>
        <v>38.663995578889192</v>
      </c>
      <c r="I106" s="98">
        <f t="shared" si="143"/>
        <v>34</v>
      </c>
      <c r="J106" s="312">
        <f t="shared" si="159"/>
        <v>0.23487151146725613</v>
      </c>
      <c r="K106" s="317">
        <f t="shared" si="144"/>
        <v>7022</v>
      </c>
      <c r="L106" s="120">
        <f t="shared" si="139"/>
        <v>48.507875103619789</v>
      </c>
      <c r="M106" s="105">
        <f t="shared" si="145"/>
        <v>7454</v>
      </c>
      <c r="N106" s="318">
        <f t="shared" si="137"/>
        <v>51.492124896380219</v>
      </c>
      <c r="O106" s="317">
        <f t="shared" si="146"/>
        <v>5434</v>
      </c>
      <c r="P106" s="120">
        <f t="shared" si="130"/>
        <v>46.575812119653726</v>
      </c>
      <c r="Q106" s="105">
        <f t="shared" si="147"/>
        <v>6233</v>
      </c>
      <c r="R106" s="323">
        <f t="shared" si="131"/>
        <v>53.424187880346274</v>
      </c>
      <c r="S106" s="317">
        <f t="shared" si="148"/>
        <v>8586</v>
      </c>
      <c r="T106" s="127">
        <f t="shared" si="132"/>
        <v>59.311964631113568</v>
      </c>
      <c r="U106" s="105">
        <f t="shared" si="149"/>
        <v>5890</v>
      </c>
      <c r="V106" s="323">
        <f t="shared" si="133"/>
        <v>40.688035368886432</v>
      </c>
      <c r="W106" s="317">
        <f t="shared" si="150"/>
        <v>10442</v>
      </c>
      <c r="X106" s="127">
        <f t="shared" si="151"/>
        <v>89.500299991428818</v>
      </c>
      <c r="Y106" s="317">
        <f t="shared" si="152"/>
        <v>1225</v>
      </c>
      <c r="Z106" s="323">
        <f t="shared" si="153"/>
        <v>10.499700008571184</v>
      </c>
      <c r="AA106" s="317">
        <f t="shared" si="154"/>
        <v>5473</v>
      </c>
      <c r="AB106" s="127">
        <f t="shared" si="134"/>
        <v>46.910088283191911</v>
      </c>
      <c r="AC106" s="105">
        <f t="shared" si="155"/>
        <v>6177</v>
      </c>
      <c r="AD106" s="120">
        <f t="shared" si="135"/>
        <v>52.94420159424017</v>
      </c>
      <c r="AE106" s="105">
        <f t="shared" si="156"/>
        <v>17</v>
      </c>
      <c r="AF106" s="323">
        <f t="shared" si="136"/>
        <v>0.14571012256792662</v>
      </c>
      <c r="AG106" s="325">
        <f t="shared" si="157"/>
        <v>14476</v>
      </c>
      <c r="AH106" s="325">
        <f t="shared" si="138"/>
        <v>11667</v>
      </c>
      <c r="AK106" s="104">
        <v>670</v>
      </c>
      <c r="AL106" s="9">
        <v>2106</v>
      </c>
      <c r="AM106" s="9">
        <v>9740</v>
      </c>
      <c r="AN106" s="9">
        <v>1694</v>
      </c>
      <c r="AO106" s="9">
        <v>11</v>
      </c>
      <c r="AP106" s="104">
        <v>670</v>
      </c>
      <c r="AQ106" s="454">
        <v>6744</v>
      </c>
      <c r="AR106" s="454">
        <v>6807</v>
      </c>
      <c r="AS106" s="104">
        <v>670</v>
      </c>
      <c r="AT106" s="452">
        <v>5322</v>
      </c>
      <c r="AU106" s="452">
        <v>8229</v>
      </c>
      <c r="AV106" s="104">
        <v>670</v>
      </c>
      <c r="AW106" s="503">
        <v>2908</v>
      </c>
      <c r="AX106" s="503">
        <v>460</v>
      </c>
      <c r="AY106" s="104">
        <v>670</v>
      </c>
      <c r="AZ106" s="455">
        <v>1854</v>
      </c>
      <c r="BA106" s="455">
        <v>1514</v>
      </c>
      <c r="BB106" s="104">
        <v>670</v>
      </c>
      <c r="BC106" s="9">
        <v>1744</v>
      </c>
      <c r="BD106" s="9">
        <v>1620</v>
      </c>
      <c r="BE106" s="9">
        <v>4</v>
      </c>
    </row>
    <row r="107" spans="1:57" s="93" customFormat="1" ht="15">
      <c r="A107" s="50">
        <v>756</v>
      </c>
      <c r="B107" s="333" t="s">
        <v>364</v>
      </c>
      <c r="C107" s="334">
        <f t="shared" si="140"/>
        <v>6928</v>
      </c>
      <c r="D107" s="335">
        <f t="shared" si="160"/>
        <v>29.282725389915043</v>
      </c>
      <c r="E107" s="336">
        <f t="shared" si="141"/>
        <v>12916</v>
      </c>
      <c r="F107" s="335">
        <f t="shared" si="161"/>
        <v>54.592332727503276</v>
      </c>
      <c r="G107" s="336">
        <f t="shared" si="142"/>
        <v>3801</v>
      </c>
      <c r="H107" s="335">
        <f t="shared" si="158"/>
        <v>16.065767783930003</v>
      </c>
      <c r="I107" s="336">
        <f t="shared" si="143"/>
        <v>14</v>
      </c>
      <c r="J107" s="337">
        <f t="shared" si="159"/>
        <v>5.9174098651675888E-2</v>
      </c>
      <c r="K107" s="338">
        <f t="shared" si="144"/>
        <v>11582</v>
      </c>
      <c r="L107" s="339">
        <f t="shared" si="139"/>
        <v>48.953886470265019</v>
      </c>
      <c r="M107" s="340">
        <f t="shared" si="145"/>
        <v>12077</v>
      </c>
      <c r="N107" s="341">
        <f t="shared" si="137"/>
        <v>51.046113529734981</v>
      </c>
      <c r="O107" s="338">
        <f t="shared" si="146"/>
        <v>3013</v>
      </c>
      <c r="P107" s="339">
        <f t="shared" si="130"/>
        <v>52.546215556330658</v>
      </c>
      <c r="Q107" s="340">
        <f t="shared" si="147"/>
        <v>2721</v>
      </c>
      <c r="R107" s="342">
        <f t="shared" si="131"/>
        <v>47.453784443669342</v>
      </c>
      <c r="S107" s="338">
        <f t="shared" si="148"/>
        <v>10140</v>
      </c>
      <c r="T107" s="335">
        <f t="shared" si="132"/>
        <v>42.858954309142398</v>
      </c>
      <c r="U107" s="340">
        <f t="shared" si="149"/>
        <v>13519</v>
      </c>
      <c r="V107" s="342">
        <f t="shared" si="133"/>
        <v>57.141045690857609</v>
      </c>
      <c r="W107" s="317">
        <f t="shared" si="150"/>
        <v>5223</v>
      </c>
      <c r="X107" s="127">
        <f t="shared" si="151"/>
        <v>91.088245552842693</v>
      </c>
      <c r="Y107" s="317">
        <f t="shared" si="152"/>
        <v>511</v>
      </c>
      <c r="Z107" s="323">
        <f t="shared" si="153"/>
        <v>8.9117544471573087</v>
      </c>
      <c r="AA107" s="338">
        <f t="shared" si="154"/>
        <v>3114</v>
      </c>
      <c r="AB107" s="335">
        <f t="shared" si="134"/>
        <v>54.307638646668991</v>
      </c>
      <c r="AC107" s="340">
        <f t="shared" si="155"/>
        <v>2620</v>
      </c>
      <c r="AD107" s="339">
        <f t="shared" si="135"/>
        <v>45.692361353331009</v>
      </c>
      <c r="AE107" s="340">
        <f t="shared" si="156"/>
        <v>0</v>
      </c>
      <c r="AF107" s="342">
        <f t="shared" si="136"/>
        <v>0</v>
      </c>
      <c r="AG107" s="343">
        <f t="shared" si="157"/>
        <v>23659</v>
      </c>
      <c r="AH107" s="343">
        <f t="shared" si="138"/>
        <v>5734</v>
      </c>
      <c r="AK107" s="104">
        <v>674</v>
      </c>
      <c r="AL107" s="9">
        <v>2664</v>
      </c>
      <c r="AM107" s="9">
        <v>5621</v>
      </c>
      <c r="AN107" s="9">
        <v>3967</v>
      </c>
      <c r="AO107" s="9">
        <v>17</v>
      </c>
      <c r="AP107" s="104">
        <v>674</v>
      </c>
      <c r="AQ107" s="454">
        <v>6350</v>
      </c>
      <c r="AR107" s="454">
        <v>5919</v>
      </c>
      <c r="AS107" s="104">
        <v>674</v>
      </c>
      <c r="AT107" s="452">
        <v>2373</v>
      </c>
      <c r="AU107" s="452">
        <v>9896</v>
      </c>
      <c r="AV107" s="104">
        <v>674</v>
      </c>
      <c r="AW107" s="503">
        <v>1576</v>
      </c>
      <c r="AX107" s="503">
        <v>542</v>
      </c>
      <c r="AY107" s="104">
        <v>674</v>
      </c>
      <c r="AZ107" s="455">
        <v>1126</v>
      </c>
      <c r="BA107" s="455">
        <v>992</v>
      </c>
      <c r="BB107" s="104">
        <v>674</v>
      </c>
      <c r="BC107" s="9">
        <v>1197</v>
      </c>
      <c r="BD107" s="9">
        <v>917</v>
      </c>
      <c r="BE107" s="9">
        <v>4</v>
      </c>
    </row>
    <row r="108" spans="1:57" s="93" customFormat="1" ht="18.75" customHeight="1">
      <c r="A108" s="332"/>
      <c r="B108" s="371" t="s">
        <v>145</v>
      </c>
      <c r="C108" s="374">
        <f>SUM(C109:C131)</f>
        <v>37683</v>
      </c>
      <c r="D108" s="360">
        <f t="shared" si="160"/>
        <v>17.352003978486703</v>
      </c>
      <c r="E108" s="359">
        <f>SUM(E109:E131)</f>
        <v>109235</v>
      </c>
      <c r="F108" s="360">
        <f t="shared" si="161"/>
        <v>50.299767921609075</v>
      </c>
      <c r="G108" s="359">
        <f>SUM(G109:G131)</f>
        <v>69284</v>
      </c>
      <c r="H108" s="360">
        <f t="shared" si="158"/>
        <v>31.903411183968171</v>
      </c>
      <c r="I108" s="359">
        <f>SUM(I109:I131)</f>
        <v>966</v>
      </c>
      <c r="J108" s="375">
        <f t="shared" si="159"/>
        <v>0.44481691593604955</v>
      </c>
      <c r="K108" s="374">
        <f>SUM(K109:K131)</f>
        <v>107093</v>
      </c>
      <c r="L108" s="361">
        <f t="shared" si="139"/>
        <v>49.313434760185665</v>
      </c>
      <c r="M108" s="359">
        <f>SUM(M109:M131)</f>
        <v>110075</v>
      </c>
      <c r="N108" s="377">
        <f t="shared" si="137"/>
        <v>50.686565239814342</v>
      </c>
      <c r="O108" s="374">
        <f>SUM(O109:O131)</f>
        <v>44557</v>
      </c>
      <c r="P108" s="361">
        <f t="shared" si="130"/>
        <v>52.354710596197684</v>
      </c>
      <c r="Q108" s="359">
        <f>SUM(Q109:Q131)</f>
        <v>40549</v>
      </c>
      <c r="R108" s="379">
        <f t="shared" si="131"/>
        <v>47.645289403802316</v>
      </c>
      <c r="S108" s="374">
        <f>SUM(S109:S131)</f>
        <v>97798</v>
      </c>
      <c r="T108" s="360">
        <f t="shared" si="132"/>
        <v>45.033338245045314</v>
      </c>
      <c r="U108" s="359">
        <f>SUM(U109:U131)</f>
        <v>119370</v>
      </c>
      <c r="V108" s="379">
        <f t="shared" si="133"/>
        <v>54.966661754954693</v>
      </c>
      <c r="W108" s="374">
        <f>SUM(W109:W131)</f>
        <v>71327</v>
      </c>
      <c r="X108" s="360">
        <f>(W108/AH108)*100</f>
        <v>83.809602143209645</v>
      </c>
      <c r="Y108" s="359">
        <f>SUM(Y109:Y131)</f>
        <v>13779</v>
      </c>
      <c r="Z108" s="379">
        <f>(Y108/AH108)*100</f>
        <v>16.190397856790355</v>
      </c>
      <c r="AA108" s="374">
        <f>SUM(AA109:AA131)</f>
        <v>44075</v>
      </c>
      <c r="AB108" s="360">
        <f t="shared" si="134"/>
        <v>51.788358047611219</v>
      </c>
      <c r="AC108" s="359">
        <f>SUM(AC109:AC131)</f>
        <v>40958</v>
      </c>
      <c r="AD108" s="361">
        <f t="shared" si="135"/>
        <v>48.125866566399552</v>
      </c>
      <c r="AE108" s="359">
        <f>SUM(AE109:AE131)</f>
        <v>73</v>
      </c>
      <c r="AF108" s="379">
        <f t="shared" si="136"/>
        <v>8.5775385989236952E-2</v>
      </c>
      <c r="AG108" s="382">
        <f>SUM(AG109:AG131)</f>
        <v>217168</v>
      </c>
      <c r="AH108" s="382">
        <f t="shared" si="138"/>
        <v>85106</v>
      </c>
      <c r="AK108" s="104">
        <v>679</v>
      </c>
      <c r="AL108" s="9">
        <v>1355</v>
      </c>
      <c r="AM108" s="9">
        <v>6495</v>
      </c>
      <c r="AN108" s="9">
        <v>5487</v>
      </c>
      <c r="AO108" s="9">
        <v>70</v>
      </c>
      <c r="AP108" s="104">
        <v>679</v>
      </c>
      <c r="AQ108" s="454">
        <v>6393</v>
      </c>
      <c r="AR108" s="454">
        <v>7014</v>
      </c>
      <c r="AS108" s="104">
        <v>679</v>
      </c>
      <c r="AT108" s="452">
        <v>5654</v>
      </c>
      <c r="AU108" s="452">
        <v>7753</v>
      </c>
      <c r="AV108" s="104">
        <v>679</v>
      </c>
      <c r="AW108" s="503">
        <v>5122</v>
      </c>
      <c r="AX108" s="503">
        <v>1118</v>
      </c>
      <c r="AY108" s="104">
        <v>679</v>
      </c>
      <c r="AZ108" s="455">
        <v>3170</v>
      </c>
      <c r="BA108" s="455">
        <v>3070</v>
      </c>
      <c r="BB108" s="104">
        <v>679</v>
      </c>
      <c r="BC108" s="9">
        <v>3099</v>
      </c>
      <c r="BD108" s="9">
        <v>3137</v>
      </c>
      <c r="BE108" s="9">
        <v>4</v>
      </c>
    </row>
    <row r="109" spans="1:57" s="93" customFormat="1" ht="15">
      <c r="A109" s="50">
        <v>30</v>
      </c>
      <c r="B109" s="344" t="s">
        <v>362</v>
      </c>
      <c r="C109" s="345">
        <f t="shared" ref="C109:C120" si="162">VLOOKUP(A109,$AK$8:$AL$132,2,0)</f>
        <v>388</v>
      </c>
      <c r="D109" s="346">
        <f t="shared" si="160"/>
        <v>3.9555510245692731</v>
      </c>
      <c r="E109" s="347">
        <f t="shared" ref="E109:E120" si="163">VLOOKUP(A109,$AK$8:$AM$132,3,0)</f>
        <v>6386</v>
      </c>
      <c r="F109" s="346">
        <f t="shared" si="161"/>
        <v>65.103476399225201</v>
      </c>
      <c r="G109" s="347">
        <f t="shared" ref="G109:G120" si="164">VLOOKUP(A109,$AK$8:$AN$132,4,0)</f>
        <v>3019</v>
      </c>
      <c r="H109" s="346">
        <f t="shared" si="158"/>
        <v>30.777857070037722</v>
      </c>
      <c r="I109" s="347">
        <f t="shared" ref="I109:I120" si="165">VLOOKUP(A109,$AK$8:$AO$132,5,0)</f>
        <v>16</v>
      </c>
      <c r="J109" s="348">
        <f t="shared" si="159"/>
        <v>0.16311550616780507</v>
      </c>
      <c r="K109" s="349">
        <f t="shared" ref="K109:K120" si="166">VLOOKUP(A109,$AP$8:$AR$132,2,0)</f>
        <v>4455</v>
      </c>
      <c r="L109" s="350">
        <f t="shared" si="139"/>
        <v>45.417473748598226</v>
      </c>
      <c r="M109" s="351">
        <f t="shared" ref="M109:M120" si="167">VLOOKUP(A109,$AP$8:$AR$132,3,0)</f>
        <v>5354</v>
      </c>
      <c r="N109" s="352">
        <f t="shared" si="137"/>
        <v>54.582526251401774</v>
      </c>
      <c r="O109" s="349">
        <f t="shared" ref="O109:O131" si="168">VLOOKUP(A109,$AY$8:$BA$132,2,0)</f>
        <v>7245</v>
      </c>
      <c r="P109" s="350">
        <f t="shared" si="130"/>
        <v>52.879351872126122</v>
      </c>
      <c r="Q109" s="351">
        <f t="shared" ref="Q109:Q131" si="169">VLOOKUP(A109,$AY$8:$BA$132,3,0)</f>
        <v>6456</v>
      </c>
      <c r="R109" s="353">
        <f t="shared" si="131"/>
        <v>47.120648127873878</v>
      </c>
      <c r="S109" s="349">
        <f t="shared" ref="S109:S120" si="170">VLOOKUP(A109,$AS$8:$AU$132,2,0)</f>
        <v>5841</v>
      </c>
      <c r="T109" s="346">
        <f t="shared" si="132"/>
        <v>59.547354470384342</v>
      </c>
      <c r="U109" s="351">
        <f t="shared" ref="U109:U120" si="171">VLOOKUP(A109,$AS$8:$AU$132,3,0)</f>
        <v>3968</v>
      </c>
      <c r="V109" s="353">
        <f t="shared" si="133"/>
        <v>40.452645529615658</v>
      </c>
      <c r="W109" s="317">
        <f t="shared" ref="W109:W131" si="172">VLOOKUP(A109,$AV$8:$AX$132,2,0)</f>
        <v>11269</v>
      </c>
      <c r="X109" s="127">
        <f t="shared" ref="X109:X131" si="173">(W109/AH109)*100</f>
        <v>82.249470841544408</v>
      </c>
      <c r="Y109" s="317">
        <f t="shared" ref="Y109:Y131" si="174">VLOOKUP(A109,$AV$8:$AX$132,3,0)</f>
        <v>2432</v>
      </c>
      <c r="Z109" s="323">
        <f t="shared" ref="Z109:Z131" si="175">(Y109/AH109)*100</f>
        <v>17.750529158455588</v>
      </c>
      <c r="AA109" s="349">
        <f t="shared" ref="AA109:AA131" si="176">VLOOKUP(A109,$BB$8:$BE$132,2,0)</f>
        <v>7267</v>
      </c>
      <c r="AB109" s="346">
        <f t="shared" si="134"/>
        <v>53.039924093131887</v>
      </c>
      <c r="AC109" s="351">
        <f t="shared" ref="AC109:AC131" si="177">VLOOKUP(A109,$BB$8:$BE$132,3,0)</f>
        <v>6425</v>
      </c>
      <c r="AD109" s="350">
        <f t="shared" si="135"/>
        <v>46.894387271002117</v>
      </c>
      <c r="AE109" s="351">
        <f t="shared" ref="AE109:AE131" si="178">VLOOKUP(A109,$BB$8:$BE$132,4,0)</f>
        <v>9</v>
      </c>
      <c r="AF109" s="353">
        <f t="shared" si="136"/>
        <v>6.5688635865995187E-2</v>
      </c>
      <c r="AG109" s="354">
        <f t="shared" ref="AG109:AG131" si="179">(S109+U109)</f>
        <v>9809</v>
      </c>
      <c r="AH109" s="354">
        <f t="shared" si="138"/>
        <v>13701</v>
      </c>
      <c r="AK109" s="104">
        <v>686</v>
      </c>
      <c r="AL109" s="9">
        <v>1061</v>
      </c>
      <c r="AM109" s="9">
        <v>7110</v>
      </c>
      <c r="AN109" s="9">
        <v>7619</v>
      </c>
      <c r="AO109" s="9">
        <v>93</v>
      </c>
      <c r="AP109" s="104">
        <v>686</v>
      </c>
      <c r="AQ109" s="454">
        <v>7699</v>
      </c>
      <c r="AR109" s="454">
        <v>8184</v>
      </c>
      <c r="AS109" s="104">
        <v>686</v>
      </c>
      <c r="AT109" s="452">
        <v>6902</v>
      </c>
      <c r="AU109" s="452">
        <v>8981</v>
      </c>
      <c r="AV109" s="104">
        <v>686</v>
      </c>
      <c r="AW109" s="503">
        <v>15641</v>
      </c>
      <c r="AX109" s="503">
        <v>2274</v>
      </c>
      <c r="AY109" s="104">
        <v>686</v>
      </c>
      <c r="AZ109" s="455">
        <v>9311</v>
      </c>
      <c r="BA109" s="455">
        <v>8604</v>
      </c>
      <c r="BB109" s="104">
        <v>686</v>
      </c>
      <c r="BC109" s="9">
        <v>8430</v>
      </c>
      <c r="BD109" s="9">
        <v>9470</v>
      </c>
      <c r="BE109" s="9">
        <v>15</v>
      </c>
    </row>
    <row r="110" spans="1:57" s="93" customFormat="1" ht="15">
      <c r="A110" s="50">
        <v>34</v>
      </c>
      <c r="B110" s="310" t="s">
        <v>361</v>
      </c>
      <c r="C110" s="311">
        <f t="shared" si="162"/>
        <v>2828</v>
      </c>
      <c r="D110" s="127">
        <f t="shared" si="160"/>
        <v>9.6822788277184344</v>
      </c>
      <c r="E110" s="98">
        <f t="shared" si="163"/>
        <v>15261</v>
      </c>
      <c r="F110" s="127">
        <f t="shared" si="161"/>
        <v>52.249383730484801</v>
      </c>
      <c r="G110" s="98">
        <f t="shared" si="164"/>
        <v>11090</v>
      </c>
      <c r="H110" s="127">
        <f t="shared" si="158"/>
        <v>37.969049575458783</v>
      </c>
      <c r="I110" s="98">
        <f t="shared" si="165"/>
        <v>29</v>
      </c>
      <c r="J110" s="312">
        <f t="shared" si="159"/>
        <v>9.9287866337989597E-2</v>
      </c>
      <c r="K110" s="317">
        <f t="shared" si="166"/>
        <v>14818</v>
      </c>
      <c r="L110" s="120">
        <f t="shared" si="139"/>
        <v>50.732675979183782</v>
      </c>
      <c r="M110" s="105">
        <f t="shared" si="167"/>
        <v>14390</v>
      </c>
      <c r="N110" s="318">
        <f t="shared" si="137"/>
        <v>49.267324020816218</v>
      </c>
      <c r="O110" s="317">
        <f t="shared" si="168"/>
        <v>4172</v>
      </c>
      <c r="P110" s="120">
        <f t="shared" si="130"/>
        <v>50.386473429951693</v>
      </c>
      <c r="Q110" s="105">
        <f t="shared" si="169"/>
        <v>4108</v>
      </c>
      <c r="R110" s="323">
        <f t="shared" si="131"/>
        <v>49.613526570048307</v>
      </c>
      <c r="S110" s="317">
        <f t="shared" si="170"/>
        <v>13804</v>
      </c>
      <c r="T110" s="127">
        <f t="shared" si="132"/>
        <v>47.26102437688305</v>
      </c>
      <c r="U110" s="105">
        <f t="shared" si="171"/>
        <v>15404</v>
      </c>
      <c r="V110" s="323">
        <f t="shared" si="133"/>
        <v>52.738975623116957</v>
      </c>
      <c r="W110" s="317">
        <f t="shared" si="172"/>
        <v>7543</v>
      </c>
      <c r="X110" s="127">
        <f t="shared" si="173"/>
        <v>91.09903381642512</v>
      </c>
      <c r="Y110" s="317">
        <f t="shared" si="174"/>
        <v>737</v>
      </c>
      <c r="Z110" s="323">
        <f t="shared" si="175"/>
        <v>8.9009661835748801</v>
      </c>
      <c r="AA110" s="317">
        <f t="shared" si="176"/>
        <v>4187</v>
      </c>
      <c r="AB110" s="127">
        <f t="shared" si="134"/>
        <v>50.567632850241552</v>
      </c>
      <c r="AC110" s="105">
        <f t="shared" si="177"/>
        <v>4090</v>
      </c>
      <c r="AD110" s="120">
        <f t="shared" si="135"/>
        <v>49.39613526570048</v>
      </c>
      <c r="AE110" s="105">
        <f t="shared" si="178"/>
        <v>3</v>
      </c>
      <c r="AF110" s="323">
        <f t="shared" si="136"/>
        <v>3.6231884057971016E-2</v>
      </c>
      <c r="AG110" s="325">
        <f t="shared" si="179"/>
        <v>29208</v>
      </c>
      <c r="AH110" s="325">
        <f t="shared" si="138"/>
        <v>8280</v>
      </c>
      <c r="AK110" s="104">
        <v>690</v>
      </c>
      <c r="AL110" s="9">
        <v>1000</v>
      </c>
      <c r="AM110" s="9">
        <v>3670</v>
      </c>
      <c r="AN110" s="9">
        <v>1971</v>
      </c>
      <c r="AO110" s="9"/>
      <c r="AP110" s="104">
        <v>690</v>
      </c>
      <c r="AQ110" s="454">
        <v>3416</v>
      </c>
      <c r="AR110" s="454">
        <v>3225</v>
      </c>
      <c r="AS110" s="104">
        <v>690</v>
      </c>
      <c r="AT110" s="452">
        <v>2931</v>
      </c>
      <c r="AU110" s="452">
        <v>3710</v>
      </c>
      <c r="AV110" s="104">
        <v>690</v>
      </c>
      <c r="AW110" s="503">
        <v>972</v>
      </c>
      <c r="AX110" s="503">
        <v>268</v>
      </c>
      <c r="AY110" s="104">
        <v>690</v>
      </c>
      <c r="AZ110" s="455">
        <v>667</v>
      </c>
      <c r="BA110" s="455">
        <v>573</v>
      </c>
      <c r="BB110" s="104">
        <v>690</v>
      </c>
      <c r="BC110" s="9">
        <v>634</v>
      </c>
      <c r="BD110" s="9">
        <v>605</v>
      </c>
      <c r="BE110" s="9">
        <v>1</v>
      </c>
    </row>
    <row r="111" spans="1:57" s="93" customFormat="1" ht="15">
      <c r="A111" s="50">
        <v>36</v>
      </c>
      <c r="B111" s="310" t="s">
        <v>359</v>
      </c>
      <c r="C111" s="311">
        <f t="shared" si="162"/>
        <v>414</v>
      </c>
      <c r="D111" s="127">
        <f t="shared" si="160"/>
        <v>15.10948905109489</v>
      </c>
      <c r="E111" s="98">
        <f t="shared" si="163"/>
        <v>1582</v>
      </c>
      <c r="F111" s="127">
        <f t="shared" si="161"/>
        <v>57.737226277372265</v>
      </c>
      <c r="G111" s="98">
        <f t="shared" si="164"/>
        <v>729</v>
      </c>
      <c r="H111" s="127">
        <f t="shared" si="158"/>
        <v>26.605839416058398</v>
      </c>
      <c r="I111" s="98">
        <f t="shared" si="165"/>
        <v>15</v>
      </c>
      <c r="J111" s="312">
        <f t="shared" si="159"/>
        <v>0.54744525547445255</v>
      </c>
      <c r="K111" s="317">
        <f t="shared" si="166"/>
        <v>1242</v>
      </c>
      <c r="L111" s="120">
        <f t="shared" si="139"/>
        <v>45.328467153284677</v>
      </c>
      <c r="M111" s="105">
        <f t="shared" si="167"/>
        <v>1498</v>
      </c>
      <c r="N111" s="318">
        <f t="shared" si="137"/>
        <v>54.67153284671533</v>
      </c>
      <c r="O111" s="317">
        <f t="shared" si="168"/>
        <v>874</v>
      </c>
      <c r="P111" s="120">
        <f t="shared" si="130"/>
        <v>57.804232804232804</v>
      </c>
      <c r="Q111" s="105">
        <f t="shared" si="169"/>
        <v>638</v>
      </c>
      <c r="R111" s="323">
        <f t="shared" si="131"/>
        <v>42.195767195767196</v>
      </c>
      <c r="S111" s="317">
        <f t="shared" si="170"/>
        <v>1548</v>
      </c>
      <c r="T111" s="127">
        <f t="shared" si="132"/>
        <v>56.496350364963497</v>
      </c>
      <c r="U111" s="105">
        <f t="shared" si="171"/>
        <v>1192</v>
      </c>
      <c r="V111" s="323">
        <f t="shared" si="133"/>
        <v>43.503649635036496</v>
      </c>
      <c r="W111" s="317">
        <f t="shared" si="172"/>
        <v>1192</v>
      </c>
      <c r="X111" s="127">
        <f t="shared" si="173"/>
        <v>78.835978835978835</v>
      </c>
      <c r="Y111" s="317">
        <f t="shared" si="174"/>
        <v>320</v>
      </c>
      <c r="Z111" s="323">
        <f t="shared" si="175"/>
        <v>21.164021164021165</v>
      </c>
      <c r="AA111" s="317">
        <f t="shared" si="176"/>
        <v>780</v>
      </c>
      <c r="AB111" s="127">
        <f t="shared" si="134"/>
        <v>51.587301587301596</v>
      </c>
      <c r="AC111" s="105">
        <f t="shared" si="177"/>
        <v>732</v>
      </c>
      <c r="AD111" s="120">
        <f t="shared" si="135"/>
        <v>48.412698412698411</v>
      </c>
      <c r="AE111" s="105">
        <f t="shared" si="178"/>
        <v>0</v>
      </c>
      <c r="AF111" s="323">
        <f t="shared" si="136"/>
        <v>0</v>
      </c>
      <c r="AG111" s="325">
        <f t="shared" si="179"/>
        <v>2740</v>
      </c>
      <c r="AH111" s="325">
        <f t="shared" si="138"/>
        <v>1512</v>
      </c>
      <c r="AK111" s="104">
        <v>697</v>
      </c>
      <c r="AL111" s="9">
        <v>2835</v>
      </c>
      <c r="AM111" s="9">
        <v>6010</v>
      </c>
      <c r="AN111" s="9">
        <v>5597</v>
      </c>
      <c r="AO111" s="9">
        <v>34</v>
      </c>
      <c r="AP111" s="104">
        <v>697</v>
      </c>
      <c r="AQ111" s="454">
        <v>7022</v>
      </c>
      <c r="AR111" s="454">
        <v>7454</v>
      </c>
      <c r="AS111" s="104">
        <v>697</v>
      </c>
      <c r="AT111" s="452">
        <v>8586</v>
      </c>
      <c r="AU111" s="452">
        <v>5890</v>
      </c>
      <c r="AV111" s="104">
        <v>697</v>
      </c>
      <c r="AW111" s="503">
        <v>10442</v>
      </c>
      <c r="AX111" s="503">
        <v>1225</v>
      </c>
      <c r="AY111" s="104">
        <v>697</v>
      </c>
      <c r="AZ111" s="455">
        <v>5434</v>
      </c>
      <c r="BA111" s="455">
        <v>6233</v>
      </c>
      <c r="BB111" s="104">
        <v>697</v>
      </c>
      <c r="BC111" s="9">
        <v>5473</v>
      </c>
      <c r="BD111" s="9">
        <v>6177</v>
      </c>
      <c r="BE111" s="9">
        <v>17</v>
      </c>
    </row>
    <row r="112" spans="1:57" s="93" customFormat="1" ht="15">
      <c r="A112" s="50">
        <v>91</v>
      </c>
      <c r="B112" s="310" t="s">
        <v>358</v>
      </c>
      <c r="C112" s="311">
        <f t="shared" si="162"/>
        <v>911</v>
      </c>
      <c r="D112" s="127">
        <f t="shared" si="160"/>
        <v>13.693070795130016</v>
      </c>
      <c r="E112" s="98">
        <f t="shared" si="163"/>
        <v>3014</v>
      </c>
      <c r="F112" s="127">
        <f t="shared" si="161"/>
        <v>45.302870885314896</v>
      </c>
      <c r="G112" s="98">
        <f t="shared" si="164"/>
        <v>2688</v>
      </c>
      <c r="H112" s="127">
        <f t="shared" si="158"/>
        <v>40.402825792875397</v>
      </c>
      <c r="I112" s="98">
        <f t="shared" si="165"/>
        <v>40</v>
      </c>
      <c r="J112" s="312">
        <f t="shared" si="159"/>
        <v>0.60123252667969329</v>
      </c>
      <c r="K112" s="317">
        <f t="shared" si="166"/>
        <v>3546</v>
      </c>
      <c r="L112" s="120">
        <f t="shared" si="139"/>
        <v>53.299263490154814</v>
      </c>
      <c r="M112" s="105">
        <f t="shared" si="167"/>
        <v>3107</v>
      </c>
      <c r="N112" s="318">
        <f t="shared" si="137"/>
        <v>46.700736509845179</v>
      </c>
      <c r="O112" s="317">
        <f t="shared" si="168"/>
        <v>370</v>
      </c>
      <c r="P112" s="120">
        <f t="shared" si="130"/>
        <v>48.620236530880426</v>
      </c>
      <c r="Q112" s="105">
        <f t="shared" si="169"/>
        <v>391</v>
      </c>
      <c r="R112" s="323">
        <f t="shared" si="131"/>
        <v>51.379763469119574</v>
      </c>
      <c r="S112" s="317">
        <f t="shared" si="170"/>
        <v>2644</v>
      </c>
      <c r="T112" s="127">
        <f t="shared" si="132"/>
        <v>39.741470013527731</v>
      </c>
      <c r="U112" s="105">
        <f t="shared" si="171"/>
        <v>4009</v>
      </c>
      <c r="V112" s="323">
        <f t="shared" si="133"/>
        <v>60.258529986472261</v>
      </c>
      <c r="W112" s="317">
        <f t="shared" si="172"/>
        <v>685</v>
      </c>
      <c r="X112" s="127">
        <f t="shared" si="173"/>
        <v>90.013140604467807</v>
      </c>
      <c r="Y112" s="317">
        <f t="shared" si="174"/>
        <v>76</v>
      </c>
      <c r="Z112" s="323">
        <f t="shared" si="175"/>
        <v>9.9868593955321945</v>
      </c>
      <c r="AA112" s="317">
        <f t="shared" si="176"/>
        <v>392</v>
      </c>
      <c r="AB112" s="127">
        <f t="shared" si="134"/>
        <v>51.51116951379764</v>
      </c>
      <c r="AC112" s="105">
        <f t="shared" si="177"/>
        <v>368</v>
      </c>
      <c r="AD112" s="120">
        <f t="shared" si="135"/>
        <v>48.357424441524309</v>
      </c>
      <c r="AE112" s="105">
        <f t="shared" si="178"/>
        <v>1</v>
      </c>
      <c r="AF112" s="323">
        <f t="shared" si="136"/>
        <v>0.13140604467805519</v>
      </c>
      <c r="AG112" s="325">
        <f t="shared" si="179"/>
        <v>6653</v>
      </c>
      <c r="AH112" s="325">
        <f t="shared" si="138"/>
        <v>761</v>
      </c>
      <c r="AK112" s="104">
        <v>736</v>
      </c>
      <c r="AL112" s="9">
        <v>1866</v>
      </c>
      <c r="AM112" s="9">
        <v>18981</v>
      </c>
      <c r="AN112" s="9">
        <v>2568</v>
      </c>
      <c r="AO112" s="9">
        <v>163</v>
      </c>
      <c r="AP112" s="104">
        <v>736</v>
      </c>
      <c r="AQ112" s="454">
        <v>10902</v>
      </c>
      <c r="AR112" s="454">
        <v>12676</v>
      </c>
      <c r="AS112" s="104">
        <v>736</v>
      </c>
      <c r="AT112" s="452">
        <v>19543</v>
      </c>
      <c r="AU112" s="452">
        <v>4035</v>
      </c>
      <c r="AV112" s="104">
        <v>736</v>
      </c>
      <c r="AW112" s="503">
        <v>12593</v>
      </c>
      <c r="AX112" s="503">
        <v>1695</v>
      </c>
      <c r="AY112" s="104">
        <v>736</v>
      </c>
      <c r="AZ112" s="455">
        <v>8047</v>
      </c>
      <c r="BA112" s="455">
        <v>6241</v>
      </c>
      <c r="BB112" s="104">
        <v>736</v>
      </c>
      <c r="BC112" s="9">
        <v>7412</v>
      </c>
      <c r="BD112" s="9">
        <v>6872</v>
      </c>
      <c r="BE112" s="9">
        <v>4</v>
      </c>
    </row>
    <row r="113" spans="1:57" s="93" customFormat="1" ht="15">
      <c r="A113" s="50">
        <v>93</v>
      </c>
      <c r="B113" s="310" t="s">
        <v>357</v>
      </c>
      <c r="C113" s="311">
        <f t="shared" si="162"/>
        <v>6771</v>
      </c>
      <c r="D113" s="127">
        <f t="shared" si="160"/>
        <v>47.912538918765925</v>
      </c>
      <c r="E113" s="98">
        <f t="shared" si="163"/>
        <v>6042</v>
      </c>
      <c r="F113" s="127">
        <f t="shared" si="161"/>
        <v>42.754033399377299</v>
      </c>
      <c r="G113" s="98">
        <f t="shared" si="164"/>
        <v>1316</v>
      </c>
      <c r="H113" s="127">
        <f t="shared" si="158"/>
        <v>9.3121992640815172</v>
      </c>
      <c r="I113" s="98">
        <f t="shared" si="165"/>
        <v>3</v>
      </c>
      <c r="J113" s="312">
        <f t="shared" si="159"/>
        <v>2.1228417775261819E-2</v>
      </c>
      <c r="K113" s="317">
        <f t="shared" si="166"/>
        <v>7308</v>
      </c>
      <c r="L113" s="120">
        <f t="shared" si="139"/>
        <v>51.712425700537793</v>
      </c>
      <c r="M113" s="105">
        <f t="shared" si="167"/>
        <v>6824</v>
      </c>
      <c r="N113" s="318">
        <f t="shared" si="137"/>
        <v>48.287574299462214</v>
      </c>
      <c r="O113" s="317">
        <f t="shared" si="168"/>
        <v>579</v>
      </c>
      <c r="P113" s="120">
        <f t="shared" si="130"/>
        <v>50.043215211754536</v>
      </c>
      <c r="Q113" s="105">
        <f t="shared" si="169"/>
        <v>578</v>
      </c>
      <c r="R113" s="323">
        <f t="shared" si="131"/>
        <v>49.956784788245464</v>
      </c>
      <c r="S113" s="317">
        <f t="shared" si="170"/>
        <v>4038</v>
      </c>
      <c r="T113" s="127">
        <f t="shared" si="132"/>
        <v>28.57345032550241</v>
      </c>
      <c r="U113" s="105">
        <f t="shared" si="171"/>
        <v>10094</v>
      </c>
      <c r="V113" s="323">
        <f t="shared" si="133"/>
        <v>71.426549674497593</v>
      </c>
      <c r="W113" s="317">
        <f t="shared" si="172"/>
        <v>1019</v>
      </c>
      <c r="X113" s="127">
        <f t="shared" si="173"/>
        <v>88.072601555747625</v>
      </c>
      <c r="Y113" s="317">
        <f t="shared" si="174"/>
        <v>138</v>
      </c>
      <c r="Z113" s="323">
        <f t="shared" si="175"/>
        <v>11.927398444252377</v>
      </c>
      <c r="AA113" s="317">
        <f t="shared" si="176"/>
        <v>585</v>
      </c>
      <c r="AB113" s="127">
        <f t="shared" si="134"/>
        <v>50.561797752808992</v>
      </c>
      <c r="AC113" s="105">
        <f t="shared" si="177"/>
        <v>571</v>
      </c>
      <c r="AD113" s="120">
        <f t="shared" si="135"/>
        <v>49.351771823681936</v>
      </c>
      <c r="AE113" s="105">
        <f t="shared" si="178"/>
        <v>1</v>
      </c>
      <c r="AF113" s="323">
        <f t="shared" si="136"/>
        <v>8.6430423509075191E-2</v>
      </c>
      <c r="AG113" s="325">
        <f t="shared" si="179"/>
        <v>14132</v>
      </c>
      <c r="AH113" s="325">
        <f t="shared" si="138"/>
        <v>1157</v>
      </c>
      <c r="AK113" s="104">
        <v>756</v>
      </c>
      <c r="AL113" s="9">
        <v>6928</v>
      </c>
      <c r="AM113" s="9">
        <v>12916</v>
      </c>
      <c r="AN113" s="9">
        <v>3801</v>
      </c>
      <c r="AO113" s="9">
        <v>14</v>
      </c>
      <c r="AP113" s="104">
        <v>756</v>
      </c>
      <c r="AQ113" s="454">
        <v>11582</v>
      </c>
      <c r="AR113" s="454">
        <v>12077</v>
      </c>
      <c r="AS113" s="104">
        <v>756</v>
      </c>
      <c r="AT113" s="452">
        <v>10140</v>
      </c>
      <c r="AU113" s="452">
        <v>13519</v>
      </c>
      <c r="AV113" s="104">
        <v>756</v>
      </c>
      <c r="AW113" s="503">
        <v>5223</v>
      </c>
      <c r="AX113" s="503">
        <v>511</v>
      </c>
      <c r="AY113" s="104">
        <v>756</v>
      </c>
      <c r="AZ113" s="455">
        <v>3013</v>
      </c>
      <c r="BA113" s="455">
        <v>2721</v>
      </c>
      <c r="BB113" s="104">
        <v>756</v>
      </c>
      <c r="BC113" s="9">
        <v>3114</v>
      </c>
      <c r="BD113" s="9">
        <v>2620</v>
      </c>
      <c r="BE113" s="9"/>
    </row>
    <row r="114" spans="1:57" s="93" customFormat="1" ht="15">
      <c r="A114" s="50">
        <v>101</v>
      </c>
      <c r="B114" s="310" t="s">
        <v>356</v>
      </c>
      <c r="C114" s="311">
        <f t="shared" si="162"/>
        <v>1983</v>
      </c>
      <c r="D114" s="127">
        <f t="shared" si="160"/>
        <v>10.46493218639506</v>
      </c>
      <c r="E114" s="98">
        <f t="shared" si="163"/>
        <v>11092</v>
      </c>
      <c r="F114" s="127">
        <f t="shared" si="161"/>
        <v>58.536070505039838</v>
      </c>
      <c r="G114" s="98">
        <f t="shared" si="164"/>
        <v>5844</v>
      </c>
      <c r="H114" s="127">
        <f t="shared" si="158"/>
        <v>30.840677608317062</v>
      </c>
      <c r="I114" s="98">
        <f t="shared" si="165"/>
        <v>30</v>
      </c>
      <c r="J114" s="312">
        <f t="shared" si="159"/>
        <v>0.15831970024803421</v>
      </c>
      <c r="K114" s="317">
        <f t="shared" si="166"/>
        <v>9523</v>
      </c>
      <c r="L114" s="120">
        <f t="shared" si="139"/>
        <v>50.255950182067657</v>
      </c>
      <c r="M114" s="105">
        <f t="shared" si="167"/>
        <v>9426</v>
      </c>
      <c r="N114" s="318">
        <f t="shared" si="137"/>
        <v>49.744049817932343</v>
      </c>
      <c r="O114" s="317">
        <f t="shared" si="168"/>
        <v>3785</v>
      </c>
      <c r="P114" s="120">
        <f t="shared" si="130"/>
        <v>50.540793163306184</v>
      </c>
      <c r="Q114" s="105">
        <f t="shared" si="169"/>
        <v>3704</v>
      </c>
      <c r="R114" s="323">
        <f t="shared" si="131"/>
        <v>49.459206836693816</v>
      </c>
      <c r="S114" s="317">
        <f t="shared" si="170"/>
        <v>10666</v>
      </c>
      <c r="T114" s="127">
        <f t="shared" si="132"/>
        <v>56.287930761517757</v>
      </c>
      <c r="U114" s="105">
        <f t="shared" si="171"/>
        <v>8283</v>
      </c>
      <c r="V114" s="323">
        <f t="shared" si="133"/>
        <v>43.712069238482243</v>
      </c>
      <c r="W114" s="317">
        <f t="shared" si="172"/>
        <v>6807</v>
      </c>
      <c r="X114" s="127">
        <f t="shared" si="173"/>
        <v>90.893310188276132</v>
      </c>
      <c r="Y114" s="317">
        <f t="shared" si="174"/>
        <v>682</v>
      </c>
      <c r="Z114" s="323">
        <f t="shared" si="175"/>
        <v>9.1066898117238608</v>
      </c>
      <c r="AA114" s="317">
        <f t="shared" si="176"/>
        <v>3838</v>
      </c>
      <c r="AB114" s="127">
        <f t="shared" si="134"/>
        <v>51.248497796768589</v>
      </c>
      <c r="AC114" s="105">
        <f t="shared" si="177"/>
        <v>3643</v>
      </c>
      <c r="AD114" s="120">
        <f t="shared" si="135"/>
        <v>48.644678862331418</v>
      </c>
      <c r="AE114" s="105">
        <f t="shared" si="178"/>
        <v>8</v>
      </c>
      <c r="AF114" s="323">
        <f t="shared" si="136"/>
        <v>0.10682334089998666</v>
      </c>
      <c r="AG114" s="325">
        <f t="shared" si="179"/>
        <v>18949</v>
      </c>
      <c r="AH114" s="325">
        <f t="shared" si="138"/>
        <v>7489</v>
      </c>
      <c r="AK114" s="104">
        <v>761</v>
      </c>
      <c r="AL114" s="9">
        <v>419</v>
      </c>
      <c r="AM114" s="9">
        <v>5450</v>
      </c>
      <c r="AN114" s="9">
        <v>1725</v>
      </c>
      <c r="AO114" s="9">
        <v>6</v>
      </c>
      <c r="AP114" s="104">
        <v>761</v>
      </c>
      <c r="AQ114" s="454">
        <v>3822</v>
      </c>
      <c r="AR114" s="454">
        <v>3778</v>
      </c>
      <c r="AS114" s="104">
        <v>761</v>
      </c>
      <c r="AT114" s="452">
        <v>3463</v>
      </c>
      <c r="AU114" s="452">
        <v>4137</v>
      </c>
      <c r="AV114" s="104">
        <v>761</v>
      </c>
      <c r="AW114" s="503">
        <v>2235</v>
      </c>
      <c r="AX114" s="503">
        <v>596</v>
      </c>
      <c r="AY114" s="104">
        <v>761</v>
      </c>
      <c r="AZ114" s="455">
        <v>1503</v>
      </c>
      <c r="BA114" s="455">
        <v>1328</v>
      </c>
      <c r="BB114" s="104">
        <v>761</v>
      </c>
      <c r="BC114" s="9">
        <v>1511</v>
      </c>
      <c r="BD114" s="9">
        <v>1317</v>
      </c>
      <c r="BE114" s="9">
        <v>3</v>
      </c>
    </row>
    <row r="115" spans="1:57" s="93" customFormat="1" ht="15">
      <c r="A115" s="50">
        <v>145</v>
      </c>
      <c r="B115" s="310" t="s">
        <v>355</v>
      </c>
      <c r="C115" s="311">
        <f t="shared" si="162"/>
        <v>130</v>
      </c>
      <c r="D115" s="127">
        <f t="shared" si="160"/>
        <v>3.4638955502264852</v>
      </c>
      <c r="E115" s="98">
        <f t="shared" si="163"/>
        <v>2700</v>
      </c>
      <c r="F115" s="127">
        <f t="shared" si="161"/>
        <v>71.942446043165461</v>
      </c>
      <c r="G115" s="98">
        <f t="shared" si="164"/>
        <v>900</v>
      </c>
      <c r="H115" s="127">
        <f t="shared" si="158"/>
        <v>23.980815347721823</v>
      </c>
      <c r="I115" s="98">
        <f t="shared" si="165"/>
        <v>23</v>
      </c>
      <c r="J115" s="312">
        <f t="shared" si="159"/>
        <v>0.61284305888622437</v>
      </c>
      <c r="K115" s="317">
        <f t="shared" si="166"/>
        <v>1874</v>
      </c>
      <c r="L115" s="120">
        <f t="shared" si="139"/>
        <v>49.933386624034107</v>
      </c>
      <c r="M115" s="105">
        <f t="shared" si="167"/>
        <v>1879</v>
      </c>
      <c r="N115" s="318">
        <f t="shared" si="137"/>
        <v>50.066613375965893</v>
      </c>
      <c r="O115" s="317">
        <f t="shared" si="168"/>
        <v>310</v>
      </c>
      <c r="P115" s="120">
        <f t="shared" si="130"/>
        <v>49.284578696343402</v>
      </c>
      <c r="Q115" s="105">
        <f t="shared" si="169"/>
        <v>319</v>
      </c>
      <c r="R115" s="323">
        <f t="shared" si="131"/>
        <v>50.715421303656591</v>
      </c>
      <c r="S115" s="317">
        <f t="shared" si="170"/>
        <v>2183</v>
      </c>
      <c r="T115" s="127">
        <f t="shared" si="132"/>
        <v>58.166799893418599</v>
      </c>
      <c r="U115" s="105">
        <f t="shared" si="171"/>
        <v>1570</v>
      </c>
      <c r="V115" s="323">
        <f t="shared" si="133"/>
        <v>41.833200106581401</v>
      </c>
      <c r="W115" s="317">
        <f t="shared" si="172"/>
        <v>561</v>
      </c>
      <c r="X115" s="127">
        <f t="shared" si="173"/>
        <v>89.189189189189193</v>
      </c>
      <c r="Y115" s="317">
        <f t="shared" si="174"/>
        <v>68</v>
      </c>
      <c r="Z115" s="323">
        <f t="shared" si="175"/>
        <v>10.810810810810811</v>
      </c>
      <c r="AA115" s="317">
        <f t="shared" si="176"/>
        <v>329</v>
      </c>
      <c r="AB115" s="127">
        <f t="shared" si="134"/>
        <v>52.305246422893482</v>
      </c>
      <c r="AC115" s="105">
        <f t="shared" si="177"/>
        <v>298</v>
      </c>
      <c r="AD115" s="120">
        <f t="shared" si="135"/>
        <v>47.376788553259139</v>
      </c>
      <c r="AE115" s="105">
        <f t="shared" si="178"/>
        <v>2</v>
      </c>
      <c r="AF115" s="323">
        <f t="shared" si="136"/>
        <v>0.31796502384737679</v>
      </c>
      <c r="AG115" s="325">
        <f t="shared" si="179"/>
        <v>3753</v>
      </c>
      <c r="AH115" s="325">
        <f t="shared" si="138"/>
        <v>629</v>
      </c>
      <c r="AK115" s="104">
        <v>789</v>
      </c>
      <c r="AL115" s="9">
        <v>724</v>
      </c>
      <c r="AM115" s="9">
        <v>3278</v>
      </c>
      <c r="AN115" s="9">
        <v>4629</v>
      </c>
      <c r="AO115" s="9">
        <v>335</v>
      </c>
      <c r="AP115" s="104">
        <v>789</v>
      </c>
      <c r="AQ115" s="454">
        <v>4196</v>
      </c>
      <c r="AR115" s="454">
        <v>4770</v>
      </c>
      <c r="AS115" s="104">
        <v>789</v>
      </c>
      <c r="AT115" s="452">
        <v>3999</v>
      </c>
      <c r="AU115" s="452">
        <v>4967</v>
      </c>
      <c r="AV115" s="104">
        <v>789</v>
      </c>
      <c r="AW115" s="503">
        <v>3432</v>
      </c>
      <c r="AX115" s="503">
        <v>798</v>
      </c>
      <c r="AY115" s="104">
        <v>789</v>
      </c>
      <c r="AZ115" s="455">
        <v>2255</v>
      </c>
      <c r="BA115" s="455">
        <v>1975</v>
      </c>
      <c r="BB115" s="104">
        <v>789</v>
      </c>
      <c r="BC115" s="9">
        <v>2208</v>
      </c>
      <c r="BD115" s="9">
        <v>2020</v>
      </c>
      <c r="BE115" s="9">
        <v>2</v>
      </c>
    </row>
    <row r="116" spans="1:57" s="93" customFormat="1" ht="15">
      <c r="A116" s="50">
        <v>209</v>
      </c>
      <c r="B116" s="310" t="s">
        <v>160</v>
      </c>
      <c r="C116" s="311">
        <f t="shared" si="162"/>
        <v>1462</v>
      </c>
      <c r="D116" s="127">
        <f t="shared" si="160"/>
        <v>10.543776143083802</v>
      </c>
      <c r="E116" s="98">
        <f t="shared" si="163"/>
        <v>7165</v>
      </c>
      <c r="F116" s="127">
        <f t="shared" si="161"/>
        <v>51.673157363334774</v>
      </c>
      <c r="G116" s="98">
        <f t="shared" si="164"/>
        <v>5214</v>
      </c>
      <c r="H116" s="127">
        <f t="shared" si="158"/>
        <v>37.602769363911726</v>
      </c>
      <c r="I116" s="98">
        <f t="shared" si="165"/>
        <v>25</v>
      </c>
      <c r="J116" s="312">
        <f t="shared" si="159"/>
        <v>0.18029712966969566</v>
      </c>
      <c r="K116" s="317">
        <f t="shared" si="166"/>
        <v>7078</v>
      </c>
      <c r="L116" s="120">
        <f t="shared" si="139"/>
        <v>51.045723352084238</v>
      </c>
      <c r="M116" s="105">
        <f t="shared" si="167"/>
        <v>6788</v>
      </c>
      <c r="N116" s="318">
        <f t="shared" si="137"/>
        <v>48.954276647915769</v>
      </c>
      <c r="O116" s="317">
        <f t="shared" si="168"/>
        <v>1654</v>
      </c>
      <c r="P116" s="120">
        <f t="shared" si="130"/>
        <v>50.350076103500761</v>
      </c>
      <c r="Q116" s="105">
        <f t="shared" si="169"/>
        <v>1631</v>
      </c>
      <c r="R116" s="323">
        <f t="shared" si="131"/>
        <v>49.649923896499239</v>
      </c>
      <c r="S116" s="317">
        <f t="shared" si="170"/>
        <v>5438</v>
      </c>
      <c r="T116" s="127">
        <f t="shared" si="132"/>
        <v>39.218231645752198</v>
      </c>
      <c r="U116" s="105">
        <f t="shared" si="171"/>
        <v>8428</v>
      </c>
      <c r="V116" s="323">
        <f t="shared" si="133"/>
        <v>60.781768354247802</v>
      </c>
      <c r="W116" s="317">
        <f t="shared" si="172"/>
        <v>2739</v>
      </c>
      <c r="X116" s="127">
        <f t="shared" si="173"/>
        <v>83.378995433789953</v>
      </c>
      <c r="Y116" s="317">
        <f t="shared" si="174"/>
        <v>546</v>
      </c>
      <c r="Z116" s="323">
        <f t="shared" si="175"/>
        <v>16.621004566210047</v>
      </c>
      <c r="AA116" s="317">
        <f t="shared" si="176"/>
        <v>1572</v>
      </c>
      <c r="AB116" s="127">
        <f t="shared" si="134"/>
        <v>47.853881278538815</v>
      </c>
      <c r="AC116" s="105">
        <f t="shared" si="177"/>
        <v>1705</v>
      </c>
      <c r="AD116" s="120">
        <f t="shared" si="135"/>
        <v>51.902587519025879</v>
      </c>
      <c r="AE116" s="105">
        <f t="shared" si="178"/>
        <v>8</v>
      </c>
      <c r="AF116" s="323">
        <f t="shared" si="136"/>
        <v>0.24353120243531204</v>
      </c>
      <c r="AG116" s="325">
        <f t="shared" si="179"/>
        <v>13866</v>
      </c>
      <c r="AH116" s="325">
        <f t="shared" si="138"/>
        <v>3285</v>
      </c>
      <c r="AK116" s="104">
        <v>790</v>
      </c>
      <c r="AL116" s="9">
        <v>2839</v>
      </c>
      <c r="AM116" s="9">
        <v>26039</v>
      </c>
      <c r="AN116" s="9">
        <v>2191</v>
      </c>
      <c r="AO116" s="9">
        <v>49</v>
      </c>
      <c r="AP116" s="104">
        <v>790</v>
      </c>
      <c r="AQ116" s="454">
        <v>15386</v>
      </c>
      <c r="AR116" s="454">
        <v>15732</v>
      </c>
      <c r="AS116" s="104">
        <v>790</v>
      </c>
      <c r="AT116" s="452">
        <v>19072</v>
      </c>
      <c r="AU116" s="452">
        <v>12046</v>
      </c>
      <c r="AV116" s="104">
        <v>790</v>
      </c>
      <c r="AW116" s="503">
        <v>2047</v>
      </c>
      <c r="AX116" s="503">
        <v>463</v>
      </c>
      <c r="AY116" s="104">
        <v>790</v>
      </c>
      <c r="AZ116" s="455">
        <v>1424</v>
      </c>
      <c r="BA116" s="455">
        <v>1086</v>
      </c>
      <c r="BB116" s="104">
        <v>790</v>
      </c>
      <c r="BC116" s="9">
        <v>1643</v>
      </c>
      <c r="BD116" s="9">
        <v>865</v>
      </c>
      <c r="BE116" s="9">
        <v>2</v>
      </c>
    </row>
    <row r="117" spans="1:57" s="93" customFormat="1" ht="15">
      <c r="A117" s="50">
        <v>282</v>
      </c>
      <c r="B117" s="310" t="s">
        <v>354</v>
      </c>
      <c r="C117" s="311">
        <f t="shared" si="162"/>
        <v>385</v>
      </c>
      <c r="D117" s="127">
        <f t="shared" si="160"/>
        <v>4.8488664987405539</v>
      </c>
      <c r="E117" s="98">
        <f t="shared" si="163"/>
        <v>3584</v>
      </c>
      <c r="F117" s="127">
        <f t="shared" si="161"/>
        <v>45.138539042821158</v>
      </c>
      <c r="G117" s="98">
        <f t="shared" si="164"/>
        <v>3879</v>
      </c>
      <c r="H117" s="127">
        <f t="shared" si="158"/>
        <v>48.85390428211587</v>
      </c>
      <c r="I117" s="98">
        <f t="shared" si="165"/>
        <v>92</v>
      </c>
      <c r="J117" s="312">
        <f t="shared" si="159"/>
        <v>1.1586901763224182</v>
      </c>
      <c r="K117" s="317">
        <f t="shared" si="166"/>
        <v>3670</v>
      </c>
      <c r="L117" s="120">
        <f t="shared" si="139"/>
        <v>46.221662468513856</v>
      </c>
      <c r="M117" s="105">
        <f t="shared" si="167"/>
        <v>4270</v>
      </c>
      <c r="N117" s="318">
        <f t="shared" si="137"/>
        <v>53.778337531486144</v>
      </c>
      <c r="O117" s="317">
        <f t="shared" si="168"/>
        <v>3957</v>
      </c>
      <c r="P117" s="120">
        <f t="shared" si="130"/>
        <v>52.844551282051277</v>
      </c>
      <c r="Q117" s="105">
        <f t="shared" si="169"/>
        <v>3531</v>
      </c>
      <c r="R117" s="323">
        <f t="shared" si="131"/>
        <v>47.155448717948715</v>
      </c>
      <c r="S117" s="317">
        <f t="shared" si="170"/>
        <v>3429</v>
      </c>
      <c r="T117" s="127">
        <f t="shared" si="132"/>
        <v>43.186397984886646</v>
      </c>
      <c r="U117" s="105">
        <f t="shared" si="171"/>
        <v>4511</v>
      </c>
      <c r="V117" s="323">
        <f t="shared" si="133"/>
        <v>56.813602015113354</v>
      </c>
      <c r="W117" s="317">
        <f t="shared" si="172"/>
        <v>6035</v>
      </c>
      <c r="X117" s="127">
        <f t="shared" si="173"/>
        <v>80.595619658119659</v>
      </c>
      <c r="Y117" s="317">
        <f t="shared" si="174"/>
        <v>1453</v>
      </c>
      <c r="Z117" s="323">
        <f t="shared" si="175"/>
        <v>19.404380341880341</v>
      </c>
      <c r="AA117" s="317">
        <f t="shared" si="176"/>
        <v>3792</v>
      </c>
      <c r="AB117" s="127">
        <f t="shared" si="134"/>
        <v>50.641025641025635</v>
      </c>
      <c r="AC117" s="105">
        <f t="shared" si="177"/>
        <v>3687</v>
      </c>
      <c r="AD117" s="120">
        <f t="shared" si="135"/>
        <v>49.238782051282051</v>
      </c>
      <c r="AE117" s="105">
        <f t="shared" si="178"/>
        <v>9</v>
      </c>
      <c r="AF117" s="323">
        <f t="shared" si="136"/>
        <v>0.1201923076923077</v>
      </c>
      <c r="AG117" s="325">
        <f t="shared" si="179"/>
        <v>7940</v>
      </c>
      <c r="AH117" s="325">
        <f t="shared" si="138"/>
        <v>7488</v>
      </c>
      <c r="AK117" s="104">
        <v>792</v>
      </c>
      <c r="AL117" s="9">
        <v>140</v>
      </c>
      <c r="AM117" s="9">
        <v>2342</v>
      </c>
      <c r="AN117" s="9">
        <v>627</v>
      </c>
      <c r="AO117" s="9">
        <v>31</v>
      </c>
      <c r="AP117" s="104">
        <v>792</v>
      </c>
      <c r="AQ117" s="454">
        <v>1427</v>
      </c>
      <c r="AR117" s="454">
        <v>1713</v>
      </c>
      <c r="AS117" s="104">
        <v>792</v>
      </c>
      <c r="AT117" s="452">
        <v>1523</v>
      </c>
      <c r="AU117" s="452">
        <v>1617</v>
      </c>
      <c r="AV117" s="104">
        <v>792</v>
      </c>
      <c r="AW117" s="503">
        <v>1473</v>
      </c>
      <c r="AX117" s="503">
        <v>389</v>
      </c>
      <c r="AY117" s="104">
        <v>792</v>
      </c>
      <c r="AZ117" s="455">
        <v>1032</v>
      </c>
      <c r="BA117" s="455">
        <v>830</v>
      </c>
      <c r="BB117" s="104">
        <v>792</v>
      </c>
      <c r="BC117" s="9">
        <v>940</v>
      </c>
      <c r="BD117" s="9">
        <v>919</v>
      </c>
      <c r="BE117" s="9">
        <v>3</v>
      </c>
    </row>
    <row r="118" spans="1:57" s="93" customFormat="1" ht="15">
      <c r="A118" s="50">
        <v>353</v>
      </c>
      <c r="B118" s="310" t="s">
        <v>353</v>
      </c>
      <c r="C118" s="311">
        <f t="shared" si="162"/>
        <v>188</v>
      </c>
      <c r="D118" s="127">
        <f t="shared" si="160"/>
        <v>6.6407629812786997</v>
      </c>
      <c r="E118" s="98">
        <f t="shared" si="163"/>
        <v>1334</v>
      </c>
      <c r="F118" s="127">
        <f t="shared" si="161"/>
        <v>47.121158601200989</v>
      </c>
      <c r="G118" s="98">
        <f t="shared" si="164"/>
        <v>1297</v>
      </c>
      <c r="H118" s="127">
        <f t="shared" si="158"/>
        <v>45.814199929353585</v>
      </c>
      <c r="I118" s="98">
        <f t="shared" si="165"/>
        <v>12</v>
      </c>
      <c r="J118" s="312">
        <f t="shared" si="159"/>
        <v>0.42387848816672558</v>
      </c>
      <c r="K118" s="317">
        <f t="shared" si="166"/>
        <v>1358</v>
      </c>
      <c r="L118" s="120">
        <f t="shared" si="139"/>
        <v>47.968915577534439</v>
      </c>
      <c r="M118" s="105">
        <f t="shared" si="167"/>
        <v>1473</v>
      </c>
      <c r="N118" s="318">
        <f t="shared" si="137"/>
        <v>52.031084422465554</v>
      </c>
      <c r="O118" s="317">
        <f t="shared" si="168"/>
        <v>529</v>
      </c>
      <c r="P118" s="120">
        <f t="shared" si="130"/>
        <v>54.536082474226802</v>
      </c>
      <c r="Q118" s="105">
        <f t="shared" si="169"/>
        <v>441</v>
      </c>
      <c r="R118" s="323">
        <f t="shared" si="131"/>
        <v>45.463917525773198</v>
      </c>
      <c r="S118" s="317">
        <f t="shared" si="170"/>
        <v>1582</v>
      </c>
      <c r="T118" s="127">
        <f t="shared" si="132"/>
        <v>55.881314023313323</v>
      </c>
      <c r="U118" s="105">
        <f t="shared" si="171"/>
        <v>1249</v>
      </c>
      <c r="V118" s="323">
        <f t="shared" si="133"/>
        <v>44.118685976686685</v>
      </c>
      <c r="W118" s="317">
        <f t="shared" si="172"/>
        <v>789</v>
      </c>
      <c r="X118" s="127">
        <f t="shared" si="173"/>
        <v>81.340206185567013</v>
      </c>
      <c r="Y118" s="317">
        <f t="shared" si="174"/>
        <v>181</v>
      </c>
      <c r="Z118" s="323">
        <f t="shared" si="175"/>
        <v>18.659793814432991</v>
      </c>
      <c r="AA118" s="317">
        <f t="shared" si="176"/>
        <v>546</v>
      </c>
      <c r="AB118" s="127">
        <f t="shared" si="134"/>
        <v>56.288659793814432</v>
      </c>
      <c r="AC118" s="105">
        <f t="shared" si="177"/>
        <v>423</v>
      </c>
      <c r="AD118" s="120">
        <f t="shared" si="135"/>
        <v>43.608247422680414</v>
      </c>
      <c r="AE118" s="105">
        <f t="shared" si="178"/>
        <v>1</v>
      </c>
      <c r="AF118" s="323">
        <f t="shared" si="136"/>
        <v>0.10309278350515465</v>
      </c>
      <c r="AG118" s="325">
        <f t="shared" si="179"/>
        <v>2831</v>
      </c>
      <c r="AH118" s="325">
        <f t="shared" si="138"/>
        <v>970</v>
      </c>
      <c r="AK118" s="104">
        <v>809</v>
      </c>
      <c r="AL118" s="9">
        <v>96</v>
      </c>
      <c r="AM118" s="9">
        <v>1701</v>
      </c>
      <c r="AN118" s="9">
        <v>1923</v>
      </c>
      <c r="AO118" s="9"/>
      <c r="AP118" s="104">
        <v>809</v>
      </c>
      <c r="AQ118" s="454">
        <v>1692</v>
      </c>
      <c r="AR118" s="454">
        <v>2028</v>
      </c>
      <c r="AS118" s="104">
        <v>809</v>
      </c>
      <c r="AT118" s="452">
        <v>1650</v>
      </c>
      <c r="AU118" s="452">
        <v>2070</v>
      </c>
      <c r="AV118" s="104">
        <v>809</v>
      </c>
      <c r="AW118" s="503">
        <v>2698</v>
      </c>
      <c r="AX118" s="503">
        <v>888</v>
      </c>
      <c r="AY118" s="104">
        <v>809</v>
      </c>
      <c r="AZ118" s="455">
        <v>1911</v>
      </c>
      <c r="BA118" s="455">
        <v>1675</v>
      </c>
      <c r="BB118" s="104">
        <v>809</v>
      </c>
      <c r="BC118" s="9">
        <v>1781</v>
      </c>
      <c r="BD118" s="9">
        <v>1800</v>
      </c>
      <c r="BE118" s="9">
        <v>5</v>
      </c>
    </row>
    <row r="119" spans="1:57" s="93" customFormat="1" ht="15">
      <c r="A119" s="50">
        <v>364</v>
      </c>
      <c r="B119" s="310" t="s">
        <v>351</v>
      </c>
      <c r="C119" s="311">
        <f t="shared" si="162"/>
        <v>2230</v>
      </c>
      <c r="D119" s="127">
        <f t="shared" si="160"/>
        <v>22.932949403537638</v>
      </c>
      <c r="E119" s="98">
        <f t="shared" si="163"/>
        <v>3923</v>
      </c>
      <c r="F119" s="127">
        <f t="shared" si="161"/>
        <v>40.343480049362398</v>
      </c>
      <c r="G119" s="98">
        <f t="shared" si="164"/>
        <v>3523</v>
      </c>
      <c r="H119" s="127">
        <f t="shared" si="158"/>
        <v>36.229946524064175</v>
      </c>
      <c r="I119" s="98">
        <f t="shared" si="165"/>
        <v>48</v>
      </c>
      <c r="J119" s="312">
        <f t="shared" si="159"/>
        <v>0.49362402303578773</v>
      </c>
      <c r="K119" s="317">
        <f t="shared" si="166"/>
        <v>4942</v>
      </c>
      <c r="L119" s="120">
        <f t="shared" si="139"/>
        <v>50.822706705059652</v>
      </c>
      <c r="M119" s="105">
        <f t="shared" si="167"/>
        <v>4782</v>
      </c>
      <c r="N119" s="318">
        <f t="shared" si="137"/>
        <v>49.177293294940355</v>
      </c>
      <c r="O119" s="317">
        <f t="shared" si="168"/>
        <v>1622</v>
      </c>
      <c r="P119" s="120">
        <f t="shared" si="130"/>
        <v>49.496490692706743</v>
      </c>
      <c r="Q119" s="105">
        <f t="shared" si="169"/>
        <v>1655</v>
      </c>
      <c r="R119" s="323">
        <f t="shared" si="131"/>
        <v>50.503509307293257</v>
      </c>
      <c r="S119" s="317">
        <f t="shared" si="170"/>
        <v>3810</v>
      </c>
      <c r="T119" s="127">
        <f t="shared" si="132"/>
        <v>39.181406828465654</v>
      </c>
      <c r="U119" s="105">
        <f t="shared" si="171"/>
        <v>5914</v>
      </c>
      <c r="V119" s="323">
        <f t="shared" si="133"/>
        <v>60.818593171534353</v>
      </c>
      <c r="W119" s="317">
        <f t="shared" si="172"/>
        <v>2868</v>
      </c>
      <c r="X119" s="127">
        <f t="shared" si="173"/>
        <v>87.519072322245961</v>
      </c>
      <c r="Y119" s="317">
        <f t="shared" si="174"/>
        <v>409</v>
      </c>
      <c r="Z119" s="323">
        <f t="shared" si="175"/>
        <v>12.480927677754043</v>
      </c>
      <c r="AA119" s="317">
        <f t="shared" si="176"/>
        <v>1700</v>
      </c>
      <c r="AB119" s="127">
        <f t="shared" si="134"/>
        <v>51.876716509002144</v>
      </c>
      <c r="AC119" s="105">
        <f t="shared" si="177"/>
        <v>1575</v>
      </c>
      <c r="AD119" s="120">
        <f t="shared" si="135"/>
        <v>48.062252059810803</v>
      </c>
      <c r="AE119" s="105">
        <f t="shared" si="178"/>
        <v>2</v>
      </c>
      <c r="AF119" s="323">
        <f t="shared" si="136"/>
        <v>6.1031431187061336E-2</v>
      </c>
      <c r="AG119" s="325">
        <f t="shared" si="179"/>
        <v>9724</v>
      </c>
      <c r="AH119" s="325">
        <f t="shared" si="138"/>
        <v>3277</v>
      </c>
      <c r="AK119" s="104">
        <v>819</v>
      </c>
      <c r="AL119" s="9">
        <v>869</v>
      </c>
      <c r="AM119" s="9">
        <v>2764</v>
      </c>
      <c r="AN119" s="9">
        <v>415</v>
      </c>
      <c r="AO119" s="9">
        <v>2</v>
      </c>
      <c r="AP119" s="104">
        <v>819</v>
      </c>
      <c r="AQ119" s="454">
        <v>2121</v>
      </c>
      <c r="AR119" s="454">
        <v>1929</v>
      </c>
      <c r="AS119" s="104">
        <v>819</v>
      </c>
      <c r="AT119" s="452">
        <v>920</v>
      </c>
      <c r="AU119" s="452">
        <v>3130</v>
      </c>
      <c r="AV119" s="104">
        <v>819</v>
      </c>
      <c r="AW119" s="503">
        <v>767</v>
      </c>
      <c r="AX119" s="503">
        <v>244</v>
      </c>
      <c r="AY119" s="104">
        <v>819</v>
      </c>
      <c r="AZ119" s="455">
        <v>606</v>
      </c>
      <c r="BA119" s="455">
        <v>405</v>
      </c>
      <c r="BB119" s="104">
        <v>819</v>
      </c>
      <c r="BC119" s="9">
        <v>602</v>
      </c>
      <c r="BD119" s="9">
        <v>409</v>
      </c>
      <c r="BE119" s="9"/>
    </row>
    <row r="120" spans="1:57" s="93" customFormat="1" ht="15">
      <c r="A120" s="50">
        <v>368</v>
      </c>
      <c r="B120" s="310" t="s">
        <v>349</v>
      </c>
      <c r="C120" s="311">
        <f t="shared" si="162"/>
        <v>273</v>
      </c>
      <c r="D120" s="127">
        <f t="shared" si="160"/>
        <v>4.1749502982107352</v>
      </c>
      <c r="E120" s="98">
        <f t="shared" si="163"/>
        <v>2412</v>
      </c>
      <c r="F120" s="127">
        <f t="shared" si="161"/>
        <v>36.886374063312431</v>
      </c>
      <c r="G120" s="98">
        <f t="shared" si="164"/>
        <v>3774</v>
      </c>
      <c r="H120" s="127">
        <f t="shared" si="158"/>
        <v>57.715246979660492</v>
      </c>
      <c r="I120" s="98">
        <f t="shared" si="165"/>
        <v>80</v>
      </c>
      <c r="J120" s="312">
        <f t="shared" si="159"/>
        <v>1.2234286588163328</v>
      </c>
      <c r="K120" s="317">
        <f t="shared" si="166"/>
        <v>3024</v>
      </c>
      <c r="L120" s="120">
        <f t="shared" si="139"/>
        <v>46.245603303257376</v>
      </c>
      <c r="M120" s="105">
        <f t="shared" si="167"/>
        <v>3515</v>
      </c>
      <c r="N120" s="318">
        <f t="shared" si="137"/>
        <v>53.754396696742624</v>
      </c>
      <c r="O120" s="317">
        <f t="shared" si="168"/>
        <v>1971</v>
      </c>
      <c r="P120" s="120">
        <f t="shared" si="130"/>
        <v>53.603481098721787</v>
      </c>
      <c r="Q120" s="105">
        <f t="shared" si="169"/>
        <v>1706</v>
      </c>
      <c r="R120" s="323">
        <f t="shared" si="131"/>
        <v>46.396518901278213</v>
      </c>
      <c r="S120" s="317">
        <f t="shared" si="170"/>
        <v>2937</v>
      </c>
      <c r="T120" s="127">
        <f t="shared" si="132"/>
        <v>44.915124636794616</v>
      </c>
      <c r="U120" s="105">
        <f t="shared" si="171"/>
        <v>3602</v>
      </c>
      <c r="V120" s="323">
        <f t="shared" si="133"/>
        <v>55.084875363205384</v>
      </c>
      <c r="W120" s="317">
        <f t="shared" si="172"/>
        <v>2897</v>
      </c>
      <c r="X120" s="127">
        <f t="shared" si="173"/>
        <v>78.787054664128362</v>
      </c>
      <c r="Y120" s="317">
        <f t="shared" si="174"/>
        <v>780</v>
      </c>
      <c r="Z120" s="323">
        <f t="shared" si="175"/>
        <v>21.212945335871638</v>
      </c>
      <c r="AA120" s="317">
        <f t="shared" si="176"/>
        <v>1952</v>
      </c>
      <c r="AB120" s="127">
        <f t="shared" si="134"/>
        <v>53.086755507206959</v>
      </c>
      <c r="AC120" s="105">
        <f t="shared" si="177"/>
        <v>1722</v>
      </c>
      <c r="AD120" s="120">
        <f t="shared" si="135"/>
        <v>46.831656241501221</v>
      </c>
      <c r="AE120" s="105">
        <f t="shared" si="178"/>
        <v>3</v>
      </c>
      <c r="AF120" s="323">
        <f t="shared" si="136"/>
        <v>8.1588251291813976E-2</v>
      </c>
      <c r="AG120" s="325">
        <f t="shared" si="179"/>
        <v>6539</v>
      </c>
      <c r="AH120" s="325">
        <f t="shared" si="138"/>
        <v>3677</v>
      </c>
      <c r="AK120" s="104">
        <v>837</v>
      </c>
      <c r="AL120" s="9">
        <v>59858</v>
      </c>
      <c r="AM120" s="9">
        <v>29258</v>
      </c>
      <c r="AN120" s="9">
        <v>3045</v>
      </c>
      <c r="AO120" s="9">
        <v>25</v>
      </c>
      <c r="AP120" s="104">
        <v>837</v>
      </c>
      <c r="AQ120" s="454">
        <v>44043</v>
      </c>
      <c r="AR120" s="454">
        <v>48143</v>
      </c>
      <c r="AS120" s="104">
        <v>837</v>
      </c>
      <c r="AT120" s="452">
        <v>61017</v>
      </c>
      <c r="AU120" s="452">
        <v>31169</v>
      </c>
      <c r="AV120" s="104">
        <v>837</v>
      </c>
      <c r="AW120" s="503">
        <v>33439</v>
      </c>
      <c r="AX120" s="503">
        <v>3077</v>
      </c>
      <c r="AY120" s="104">
        <v>837</v>
      </c>
      <c r="AZ120" s="455">
        <v>18660</v>
      </c>
      <c r="BA120" s="455">
        <v>17856</v>
      </c>
      <c r="BB120" s="104">
        <v>837</v>
      </c>
      <c r="BC120" s="9">
        <v>15513</v>
      </c>
      <c r="BD120" s="9">
        <v>20973</v>
      </c>
      <c r="BE120" s="9">
        <v>30</v>
      </c>
    </row>
    <row r="121" spans="1:57" s="93" customFormat="1" ht="15">
      <c r="A121" s="50">
        <v>390</v>
      </c>
      <c r="B121" s="310" t="s">
        <v>335</v>
      </c>
      <c r="C121" s="311">
        <f t="shared" ref="C121:C131" si="180">VLOOKUP(A121,$AK$8:$AL$132,2,0)</f>
        <v>386</v>
      </c>
      <c r="D121" s="127">
        <f t="shared" ref="D121:D131" si="181">(C121/AG121)*100</f>
        <v>9.016584910067742</v>
      </c>
      <c r="E121" s="98">
        <f t="shared" ref="E121:E131" si="182">VLOOKUP(A121,$AK$8:$AM$132,3,0)</f>
        <v>2887</v>
      </c>
      <c r="F121" s="127">
        <f t="shared" ref="F121:F131" si="183">(E121/AG121)*100</f>
        <v>67.437514599392671</v>
      </c>
      <c r="G121" s="98">
        <f t="shared" ref="G121:G131" si="184">VLOOKUP(A121,$AK$8:$AN$132,4,0)</f>
        <v>995</v>
      </c>
      <c r="H121" s="127">
        <f t="shared" ref="H121:H131" si="185">(G121/AG121)*100</f>
        <v>23.242233123102078</v>
      </c>
      <c r="I121" s="98">
        <f t="shared" ref="I121:I131" si="186">VLOOKUP(A121,$AK$8:$AO$132,5,0)</f>
        <v>13</v>
      </c>
      <c r="J121" s="312">
        <f t="shared" ref="J121:J131" si="187">(I121/AG121)*100</f>
        <v>0.3036673674375146</v>
      </c>
      <c r="K121" s="317">
        <f t="shared" ref="K121:K131" si="188">VLOOKUP(A121,$AP$8:$AR$132,2,0)</f>
        <v>1952</v>
      </c>
      <c r="L121" s="120">
        <f t="shared" si="139"/>
        <v>45.596823172156036</v>
      </c>
      <c r="M121" s="105">
        <f t="shared" ref="M121:M131" si="189">VLOOKUP(A121,$AP$8:$AR$132,3,0)</f>
        <v>2329</v>
      </c>
      <c r="N121" s="318">
        <f t="shared" si="137"/>
        <v>54.403176827843957</v>
      </c>
      <c r="O121" s="317">
        <f t="shared" si="168"/>
        <v>1890</v>
      </c>
      <c r="P121" s="120">
        <f t="shared" si="130"/>
        <v>57.134220072551386</v>
      </c>
      <c r="Q121" s="105">
        <f t="shared" si="169"/>
        <v>1418</v>
      </c>
      <c r="R121" s="323">
        <f t="shared" si="131"/>
        <v>42.865779927448614</v>
      </c>
      <c r="S121" s="317">
        <f t="shared" ref="S121:S131" si="190">VLOOKUP(A121,$AS$8:$AU$132,2,0)</f>
        <v>3934</v>
      </c>
      <c r="T121" s="127">
        <f t="shared" ref="T121:T131" si="191">(S121/AG121)*100</f>
        <v>91.894417192244802</v>
      </c>
      <c r="U121" s="105">
        <f t="shared" ref="U121:U131" si="192">VLOOKUP(A121,$AS$8:$AU$132,3,0)</f>
        <v>347</v>
      </c>
      <c r="V121" s="323">
        <f t="shared" ref="V121:V131" si="193">(U121/AG121)*100</f>
        <v>8.1055828077551979</v>
      </c>
      <c r="W121" s="317">
        <f t="shared" si="172"/>
        <v>2831</v>
      </c>
      <c r="X121" s="127">
        <f t="shared" si="173"/>
        <v>85.580411124546558</v>
      </c>
      <c r="Y121" s="317">
        <f t="shared" si="174"/>
        <v>477</v>
      </c>
      <c r="Z121" s="323">
        <f t="shared" si="175"/>
        <v>14.419588875453446</v>
      </c>
      <c r="AA121" s="317">
        <f t="shared" si="176"/>
        <v>1861</v>
      </c>
      <c r="AB121" s="127">
        <f t="shared" si="134"/>
        <v>56.257557436517537</v>
      </c>
      <c r="AC121" s="105">
        <f t="shared" si="177"/>
        <v>1444</v>
      </c>
      <c r="AD121" s="120">
        <f t="shared" si="135"/>
        <v>43.651753325272068</v>
      </c>
      <c r="AE121" s="105">
        <f t="shared" si="178"/>
        <v>3</v>
      </c>
      <c r="AF121" s="323">
        <f t="shared" si="136"/>
        <v>9.0689238210399037E-2</v>
      </c>
      <c r="AG121" s="325">
        <f t="shared" si="179"/>
        <v>4281</v>
      </c>
      <c r="AH121" s="325">
        <f t="shared" si="138"/>
        <v>3308</v>
      </c>
      <c r="AK121" s="104">
        <v>842</v>
      </c>
      <c r="AL121" s="9">
        <v>1290</v>
      </c>
      <c r="AM121" s="9">
        <v>3760</v>
      </c>
      <c r="AN121" s="9">
        <v>565</v>
      </c>
      <c r="AO121" s="9">
        <v>20</v>
      </c>
      <c r="AP121" s="104">
        <v>842</v>
      </c>
      <c r="AQ121" s="454">
        <v>2899</v>
      </c>
      <c r="AR121" s="454">
        <v>2736</v>
      </c>
      <c r="AS121" s="104">
        <v>842</v>
      </c>
      <c r="AT121" s="452">
        <v>1451</v>
      </c>
      <c r="AU121" s="452">
        <v>4184</v>
      </c>
      <c r="AV121" s="104">
        <v>842</v>
      </c>
      <c r="AW121" s="503">
        <v>356</v>
      </c>
      <c r="AX121" s="503">
        <v>210</v>
      </c>
      <c r="AY121" s="104">
        <v>842</v>
      </c>
      <c r="AZ121" s="455">
        <v>293</v>
      </c>
      <c r="BA121" s="455">
        <v>273</v>
      </c>
      <c r="BB121" s="104">
        <v>842</v>
      </c>
      <c r="BC121" s="9">
        <v>337</v>
      </c>
      <c r="BD121" s="9">
        <v>229</v>
      </c>
      <c r="BE121" s="9"/>
    </row>
    <row r="122" spans="1:57" s="93" customFormat="1" ht="15">
      <c r="A122" s="50">
        <v>467</v>
      </c>
      <c r="B122" s="310" t="s">
        <v>348</v>
      </c>
      <c r="C122" s="311">
        <f t="shared" si="180"/>
        <v>1184</v>
      </c>
      <c r="D122" s="127">
        <f t="shared" si="181"/>
        <v>26.896865061335756</v>
      </c>
      <c r="E122" s="98">
        <f t="shared" si="182"/>
        <v>1792</v>
      </c>
      <c r="F122" s="127">
        <f t="shared" si="183"/>
        <v>40.708768741481144</v>
      </c>
      <c r="G122" s="98">
        <f t="shared" si="184"/>
        <v>1410</v>
      </c>
      <c r="H122" s="127">
        <f t="shared" si="185"/>
        <v>32.030895047705584</v>
      </c>
      <c r="I122" s="98">
        <f t="shared" si="186"/>
        <v>16</v>
      </c>
      <c r="J122" s="312">
        <f t="shared" si="187"/>
        <v>0.36347114947751019</v>
      </c>
      <c r="K122" s="317">
        <f t="shared" si="188"/>
        <v>2239</v>
      </c>
      <c r="L122" s="120">
        <f t="shared" si="139"/>
        <v>50.863243980009088</v>
      </c>
      <c r="M122" s="105">
        <f t="shared" si="189"/>
        <v>2163</v>
      </c>
      <c r="N122" s="318">
        <f t="shared" si="137"/>
        <v>49.136756019990912</v>
      </c>
      <c r="O122" s="317">
        <f t="shared" si="168"/>
        <v>414</v>
      </c>
      <c r="P122" s="120">
        <f t="shared" si="130"/>
        <v>50.121065375302663</v>
      </c>
      <c r="Q122" s="105">
        <f t="shared" si="169"/>
        <v>412</v>
      </c>
      <c r="R122" s="323">
        <f t="shared" si="131"/>
        <v>49.878934624697337</v>
      </c>
      <c r="S122" s="317">
        <f t="shared" si="190"/>
        <v>1004</v>
      </c>
      <c r="T122" s="127">
        <f t="shared" si="191"/>
        <v>22.807814629713764</v>
      </c>
      <c r="U122" s="105">
        <f t="shared" si="192"/>
        <v>3398</v>
      </c>
      <c r="V122" s="323">
        <f t="shared" si="193"/>
        <v>77.192185370286239</v>
      </c>
      <c r="W122" s="317">
        <f t="shared" si="172"/>
        <v>675</v>
      </c>
      <c r="X122" s="127">
        <f t="shared" si="173"/>
        <v>81.719128329297817</v>
      </c>
      <c r="Y122" s="317">
        <f t="shared" si="174"/>
        <v>151</v>
      </c>
      <c r="Z122" s="323">
        <f t="shared" si="175"/>
        <v>18.280871670702179</v>
      </c>
      <c r="AA122" s="317">
        <f t="shared" si="176"/>
        <v>415</v>
      </c>
      <c r="AB122" s="127">
        <f t="shared" si="134"/>
        <v>50.242130750605327</v>
      </c>
      <c r="AC122" s="105">
        <f t="shared" si="177"/>
        <v>410</v>
      </c>
      <c r="AD122" s="120">
        <f t="shared" si="135"/>
        <v>49.63680387409201</v>
      </c>
      <c r="AE122" s="105">
        <f t="shared" si="178"/>
        <v>1</v>
      </c>
      <c r="AF122" s="323">
        <f t="shared" si="136"/>
        <v>0.12106537530266344</v>
      </c>
      <c r="AG122" s="325">
        <f t="shared" si="179"/>
        <v>4402</v>
      </c>
      <c r="AH122" s="325">
        <f t="shared" si="138"/>
        <v>826</v>
      </c>
      <c r="AK122" s="104">
        <v>847</v>
      </c>
      <c r="AL122" s="9">
        <v>12447</v>
      </c>
      <c r="AM122" s="9">
        <v>10240</v>
      </c>
      <c r="AN122" s="9">
        <v>2227</v>
      </c>
      <c r="AO122" s="9">
        <v>12</v>
      </c>
      <c r="AP122" s="104">
        <v>847</v>
      </c>
      <c r="AQ122" s="454">
        <v>12454</v>
      </c>
      <c r="AR122" s="454">
        <v>12472</v>
      </c>
      <c r="AS122" s="104">
        <v>847</v>
      </c>
      <c r="AT122" s="452">
        <v>9827</v>
      </c>
      <c r="AU122" s="452">
        <v>15099</v>
      </c>
      <c r="AV122" s="104">
        <v>847</v>
      </c>
      <c r="AW122" s="503">
        <v>3439</v>
      </c>
      <c r="AX122" s="503">
        <v>448</v>
      </c>
      <c r="AY122" s="104">
        <v>847</v>
      </c>
      <c r="AZ122" s="455">
        <v>1966</v>
      </c>
      <c r="BA122" s="455">
        <v>1921</v>
      </c>
      <c r="BB122" s="104">
        <v>847</v>
      </c>
      <c r="BC122" s="9">
        <v>2047</v>
      </c>
      <c r="BD122" s="9">
        <v>1840</v>
      </c>
      <c r="BE122" s="9"/>
    </row>
    <row r="123" spans="1:57" s="93" customFormat="1" ht="15">
      <c r="A123" s="50">
        <v>576</v>
      </c>
      <c r="B123" s="310" t="s">
        <v>347</v>
      </c>
      <c r="C123" s="311">
        <f t="shared" si="180"/>
        <v>479</v>
      </c>
      <c r="D123" s="127">
        <f t="shared" si="181"/>
        <v>8.0925832066227397</v>
      </c>
      <c r="E123" s="98">
        <f t="shared" si="182"/>
        <v>3019</v>
      </c>
      <c r="F123" s="127">
        <f t="shared" si="183"/>
        <v>51.005237371177557</v>
      </c>
      <c r="G123" s="98">
        <f t="shared" si="184"/>
        <v>2410</v>
      </c>
      <c r="H123" s="127">
        <f t="shared" si="185"/>
        <v>40.716337219124853</v>
      </c>
      <c r="I123" s="98">
        <f t="shared" si="186"/>
        <v>11</v>
      </c>
      <c r="J123" s="312">
        <f t="shared" si="187"/>
        <v>0.18584220307484373</v>
      </c>
      <c r="K123" s="317">
        <f t="shared" si="188"/>
        <v>2964</v>
      </c>
      <c r="L123" s="120">
        <f t="shared" si="139"/>
        <v>50.07602635580335</v>
      </c>
      <c r="M123" s="105">
        <f t="shared" si="189"/>
        <v>2955</v>
      </c>
      <c r="N123" s="318">
        <f t="shared" si="137"/>
        <v>49.923973644196657</v>
      </c>
      <c r="O123" s="317">
        <f t="shared" si="168"/>
        <v>602</v>
      </c>
      <c r="P123" s="120">
        <f t="shared" si="130"/>
        <v>51.103565365025474</v>
      </c>
      <c r="Q123" s="105">
        <f t="shared" si="169"/>
        <v>576</v>
      </c>
      <c r="R123" s="323">
        <f t="shared" si="131"/>
        <v>48.896434634974533</v>
      </c>
      <c r="S123" s="317">
        <f t="shared" si="190"/>
        <v>2168</v>
      </c>
      <c r="T123" s="127">
        <f t="shared" si="191"/>
        <v>36.627808751478291</v>
      </c>
      <c r="U123" s="105">
        <f t="shared" si="192"/>
        <v>3751</v>
      </c>
      <c r="V123" s="323">
        <f t="shared" si="193"/>
        <v>63.372191248521716</v>
      </c>
      <c r="W123" s="317">
        <f t="shared" si="172"/>
        <v>1046</v>
      </c>
      <c r="X123" s="127">
        <f t="shared" si="173"/>
        <v>88.794567062818345</v>
      </c>
      <c r="Y123" s="317">
        <f t="shared" si="174"/>
        <v>132</v>
      </c>
      <c r="Z123" s="323">
        <f t="shared" si="175"/>
        <v>11.205432937181664</v>
      </c>
      <c r="AA123" s="317">
        <f t="shared" si="176"/>
        <v>584</v>
      </c>
      <c r="AB123" s="127">
        <f t="shared" si="134"/>
        <v>49.575551782682517</v>
      </c>
      <c r="AC123" s="105">
        <f t="shared" si="177"/>
        <v>594</v>
      </c>
      <c r="AD123" s="120">
        <f t="shared" si="135"/>
        <v>50.424448217317483</v>
      </c>
      <c r="AE123" s="105">
        <f t="shared" si="178"/>
        <v>0</v>
      </c>
      <c r="AF123" s="323">
        <f t="shared" si="136"/>
        <v>0</v>
      </c>
      <c r="AG123" s="325">
        <f t="shared" si="179"/>
        <v>5919</v>
      </c>
      <c r="AH123" s="325">
        <f t="shared" si="138"/>
        <v>1178</v>
      </c>
      <c r="AK123" s="104">
        <v>854</v>
      </c>
      <c r="AL123" s="9">
        <v>875</v>
      </c>
      <c r="AM123" s="9">
        <v>10249</v>
      </c>
      <c r="AN123" s="9">
        <v>1973</v>
      </c>
      <c r="AO123" s="9">
        <v>26</v>
      </c>
      <c r="AP123" s="104">
        <v>854</v>
      </c>
      <c r="AQ123" s="454">
        <v>6627</v>
      </c>
      <c r="AR123" s="454">
        <v>6496</v>
      </c>
      <c r="AS123" s="104">
        <v>854</v>
      </c>
      <c r="AT123" s="452">
        <v>4405</v>
      </c>
      <c r="AU123" s="452">
        <v>8718</v>
      </c>
      <c r="AV123" s="104">
        <v>854</v>
      </c>
      <c r="AW123" s="503">
        <v>902</v>
      </c>
      <c r="AX123" s="503">
        <v>449</v>
      </c>
      <c r="AY123" s="104">
        <v>854</v>
      </c>
      <c r="AZ123" s="455">
        <v>780</v>
      </c>
      <c r="BA123" s="455">
        <v>571</v>
      </c>
      <c r="BB123" s="104">
        <v>854</v>
      </c>
      <c r="BC123" s="9">
        <v>876</v>
      </c>
      <c r="BD123" s="9">
        <v>474</v>
      </c>
      <c r="BE123" s="9">
        <v>1</v>
      </c>
    </row>
    <row r="124" spans="1:57" s="93" customFormat="1" ht="15">
      <c r="A124" s="50">
        <v>642</v>
      </c>
      <c r="B124" s="310" t="s">
        <v>346</v>
      </c>
      <c r="C124" s="311">
        <f t="shared" si="180"/>
        <v>2271</v>
      </c>
      <c r="D124" s="127">
        <f t="shared" si="181"/>
        <v>17.323975894423679</v>
      </c>
      <c r="E124" s="98">
        <f t="shared" si="182"/>
        <v>7812</v>
      </c>
      <c r="F124" s="127">
        <f t="shared" si="183"/>
        <v>59.592646273552518</v>
      </c>
      <c r="G124" s="98">
        <f t="shared" si="184"/>
        <v>3011</v>
      </c>
      <c r="H124" s="127">
        <f t="shared" si="185"/>
        <v>22.968952627965518</v>
      </c>
      <c r="I124" s="98">
        <f t="shared" si="186"/>
        <v>15</v>
      </c>
      <c r="J124" s="312">
        <f t="shared" si="187"/>
        <v>0.11442520405828056</v>
      </c>
      <c r="K124" s="317">
        <f t="shared" si="188"/>
        <v>6680</v>
      </c>
      <c r="L124" s="120">
        <f t="shared" si="139"/>
        <v>50.957357540620954</v>
      </c>
      <c r="M124" s="105">
        <f t="shared" si="189"/>
        <v>6429</v>
      </c>
      <c r="N124" s="318">
        <f t="shared" si="137"/>
        <v>49.042642459379053</v>
      </c>
      <c r="O124" s="317">
        <f t="shared" si="168"/>
        <v>1034</v>
      </c>
      <c r="P124" s="120">
        <f t="shared" si="130"/>
        <v>51.238850346878095</v>
      </c>
      <c r="Q124" s="105">
        <f t="shared" si="169"/>
        <v>984</v>
      </c>
      <c r="R124" s="323">
        <f t="shared" si="131"/>
        <v>48.761149653121905</v>
      </c>
      <c r="S124" s="317">
        <f t="shared" si="190"/>
        <v>5221</v>
      </c>
      <c r="T124" s="127">
        <f t="shared" si="191"/>
        <v>39.827599359218858</v>
      </c>
      <c r="U124" s="105">
        <f t="shared" si="192"/>
        <v>7888</v>
      </c>
      <c r="V124" s="323">
        <f t="shared" si="193"/>
        <v>60.172400640781142</v>
      </c>
      <c r="W124" s="317">
        <f t="shared" si="172"/>
        <v>1731</v>
      </c>
      <c r="X124" s="127">
        <f t="shared" si="173"/>
        <v>85.777998017839437</v>
      </c>
      <c r="Y124" s="317">
        <f t="shared" si="174"/>
        <v>287</v>
      </c>
      <c r="Z124" s="323">
        <f t="shared" si="175"/>
        <v>14.222001982160554</v>
      </c>
      <c r="AA124" s="317">
        <f t="shared" si="176"/>
        <v>1077</v>
      </c>
      <c r="AB124" s="127">
        <f t="shared" si="134"/>
        <v>53.369672943508426</v>
      </c>
      <c r="AC124" s="105">
        <f t="shared" si="177"/>
        <v>939</v>
      </c>
      <c r="AD124" s="120">
        <f t="shared" si="135"/>
        <v>46.531219028741326</v>
      </c>
      <c r="AE124" s="105">
        <f t="shared" si="178"/>
        <v>2</v>
      </c>
      <c r="AF124" s="323">
        <f t="shared" si="136"/>
        <v>9.9108027750247768E-2</v>
      </c>
      <c r="AG124" s="325">
        <f t="shared" si="179"/>
        <v>13109</v>
      </c>
      <c r="AH124" s="325">
        <f t="shared" si="138"/>
        <v>2018</v>
      </c>
      <c r="AK124" s="104">
        <v>856</v>
      </c>
      <c r="AL124" s="9">
        <v>354</v>
      </c>
      <c r="AM124" s="9">
        <v>1978</v>
      </c>
      <c r="AN124" s="9">
        <v>899</v>
      </c>
      <c r="AO124" s="9">
        <v>38</v>
      </c>
      <c r="AP124" s="104">
        <v>856</v>
      </c>
      <c r="AQ124" s="454">
        <v>1562</v>
      </c>
      <c r="AR124" s="454">
        <v>1707</v>
      </c>
      <c r="AS124" s="104">
        <v>856</v>
      </c>
      <c r="AT124" s="452">
        <v>1768</v>
      </c>
      <c r="AU124" s="452">
        <v>1501</v>
      </c>
      <c r="AV124" s="104">
        <v>856</v>
      </c>
      <c r="AW124" s="503">
        <v>1207</v>
      </c>
      <c r="AX124" s="503">
        <v>373</v>
      </c>
      <c r="AY124" s="104">
        <v>856</v>
      </c>
      <c r="AZ124" s="455">
        <v>874</v>
      </c>
      <c r="BA124" s="455">
        <v>706</v>
      </c>
      <c r="BB124" s="104">
        <v>856</v>
      </c>
      <c r="BC124" s="9">
        <v>824</v>
      </c>
      <c r="BD124" s="9">
        <v>754</v>
      </c>
      <c r="BE124" s="9">
        <v>2</v>
      </c>
    </row>
    <row r="125" spans="1:57" s="93" customFormat="1" ht="15">
      <c r="A125" s="50">
        <v>679</v>
      </c>
      <c r="B125" s="310" t="s">
        <v>345</v>
      </c>
      <c r="C125" s="311">
        <f t="shared" si="180"/>
        <v>1355</v>
      </c>
      <c r="D125" s="127">
        <f t="shared" si="181"/>
        <v>10.106660699634519</v>
      </c>
      <c r="E125" s="98">
        <f t="shared" si="182"/>
        <v>6495</v>
      </c>
      <c r="F125" s="127">
        <f t="shared" si="183"/>
        <v>48.444842246587605</v>
      </c>
      <c r="G125" s="98">
        <f t="shared" si="184"/>
        <v>5487</v>
      </c>
      <c r="H125" s="127">
        <f t="shared" si="185"/>
        <v>40.926381740881631</v>
      </c>
      <c r="I125" s="98">
        <f t="shared" si="186"/>
        <v>70</v>
      </c>
      <c r="J125" s="312">
        <f t="shared" si="187"/>
        <v>0.52211531289624824</v>
      </c>
      <c r="K125" s="317">
        <f t="shared" si="188"/>
        <v>6393</v>
      </c>
      <c r="L125" s="120">
        <f t="shared" si="139"/>
        <v>47.684045647795926</v>
      </c>
      <c r="M125" s="105">
        <f t="shared" si="189"/>
        <v>7014</v>
      </c>
      <c r="N125" s="318">
        <f t="shared" si="137"/>
        <v>52.315954352204074</v>
      </c>
      <c r="O125" s="317">
        <f t="shared" si="168"/>
        <v>3170</v>
      </c>
      <c r="P125" s="120">
        <f t="shared" si="130"/>
        <v>50.801282051282051</v>
      </c>
      <c r="Q125" s="105">
        <f t="shared" si="169"/>
        <v>3070</v>
      </c>
      <c r="R125" s="323">
        <f t="shared" si="131"/>
        <v>49.198717948717949</v>
      </c>
      <c r="S125" s="317">
        <f t="shared" si="190"/>
        <v>5654</v>
      </c>
      <c r="T125" s="127">
        <f t="shared" si="191"/>
        <v>42.171999701648396</v>
      </c>
      <c r="U125" s="105">
        <f t="shared" si="192"/>
        <v>7753</v>
      </c>
      <c r="V125" s="323">
        <f t="shared" si="193"/>
        <v>57.828000298351611</v>
      </c>
      <c r="W125" s="317">
        <f t="shared" si="172"/>
        <v>5122</v>
      </c>
      <c r="X125" s="127">
        <f t="shared" si="173"/>
        <v>82.083333333333329</v>
      </c>
      <c r="Y125" s="317">
        <f t="shared" si="174"/>
        <v>1118</v>
      </c>
      <c r="Z125" s="323">
        <f t="shared" si="175"/>
        <v>17.916666666666668</v>
      </c>
      <c r="AA125" s="317">
        <f t="shared" si="176"/>
        <v>3099</v>
      </c>
      <c r="AB125" s="127">
        <f t="shared" si="134"/>
        <v>49.66346153846154</v>
      </c>
      <c r="AC125" s="105">
        <f t="shared" si="177"/>
        <v>3137</v>
      </c>
      <c r="AD125" s="120">
        <f t="shared" si="135"/>
        <v>50.272435897435898</v>
      </c>
      <c r="AE125" s="105">
        <f t="shared" si="178"/>
        <v>4</v>
      </c>
      <c r="AF125" s="323">
        <f t="shared" si="136"/>
        <v>6.4102564102564097E-2</v>
      </c>
      <c r="AG125" s="325">
        <f t="shared" si="179"/>
        <v>13407</v>
      </c>
      <c r="AH125" s="325">
        <f t="shared" si="138"/>
        <v>6240</v>
      </c>
      <c r="AK125" s="104">
        <v>858</v>
      </c>
      <c r="AL125" s="9">
        <v>964</v>
      </c>
      <c r="AM125" s="9">
        <v>7512</v>
      </c>
      <c r="AN125" s="9">
        <v>1871</v>
      </c>
      <c r="AO125" s="9">
        <v>29</v>
      </c>
      <c r="AP125" s="104">
        <v>858</v>
      </c>
      <c r="AQ125" s="454">
        <v>5126</v>
      </c>
      <c r="AR125" s="454">
        <v>5250</v>
      </c>
      <c r="AS125" s="104">
        <v>858</v>
      </c>
      <c r="AT125" s="452">
        <v>5949</v>
      </c>
      <c r="AU125" s="452">
        <v>4427</v>
      </c>
      <c r="AV125" s="104">
        <v>858</v>
      </c>
      <c r="AW125" s="503">
        <v>1610</v>
      </c>
      <c r="AX125" s="503">
        <v>366</v>
      </c>
      <c r="AY125" s="104">
        <v>858</v>
      </c>
      <c r="AZ125" s="455">
        <v>1153</v>
      </c>
      <c r="BA125" s="455">
        <v>823</v>
      </c>
      <c r="BB125" s="104">
        <v>858</v>
      </c>
      <c r="BC125" s="9">
        <v>1100</v>
      </c>
      <c r="BD125" s="9">
        <v>876</v>
      </c>
      <c r="BE125" s="9"/>
    </row>
    <row r="126" spans="1:57" s="93" customFormat="1" ht="15.75" customHeight="1">
      <c r="A126" s="50">
        <v>789</v>
      </c>
      <c r="B126" s="310" t="s">
        <v>343</v>
      </c>
      <c r="C126" s="311">
        <f t="shared" si="180"/>
        <v>724</v>
      </c>
      <c r="D126" s="127">
        <f t="shared" si="181"/>
        <v>8.0749498103948252</v>
      </c>
      <c r="E126" s="98">
        <f t="shared" si="182"/>
        <v>3278</v>
      </c>
      <c r="F126" s="127">
        <f t="shared" si="183"/>
        <v>36.560339058666067</v>
      </c>
      <c r="G126" s="98">
        <f t="shared" si="184"/>
        <v>4629</v>
      </c>
      <c r="H126" s="127">
        <f t="shared" si="185"/>
        <v>51.628373856792329</v>
      </c>
      <c r="I126" s="98">
        <f t="shared" si="186"/>
        <v>335</v>
      </c>
      <c r="J126" s="312">
        <f t="shared" si="187"/>
        <v>3.7363372741467766</v>
      </c>
      <c r="K126" s="317">
        <f t="shared" si="188"/>
        <v>4196</v>
      </c>
      <c r="L126" s="120">
        <f t="shared" si="139"/>
        <v>46.799018514387683</v>
      </c>
      <c r="M126" s="105">
        <f t="shared" si="189"/>
        <v>4770</v>
      </c>
      <c r="N126" s="318">
        <f t="shared" si="137"/>
        <v>53.20098148561231</v>
      </c>
      <c r="O126" s="317">
        <f t="shared" si="168"/>
        <v>2255</v>
      </c>
      <c r="P126" s="120">
        <f t="shared" si="130"/>
        <v>53.309692671394806</v>
      </c>
      <c r="Q126" s="105">
        <f t="shared" si="169"/>
        <v>1975</v>
      </c>
      <c r="R126" s="323">
        <f t="shared" si="131"/>
        <v>46.690307328605201</v>
      </c>
      <c r="S126" s="317">
        <f t="shared" si="190"/>
        <v>3999</v>
      </c>
      <c r="T126" s="127">
        <f t="shared" si="191"/>
        <v>44.601829132277494</v>
      </c>
      <c r="U126" s="105">
        <f t="shared" si="192"/>
        <v>4967</v>
      </c>
      <c r="V126" s="323">
        <f t="shared" si="193"/>
        <v>55.398170867722506</v>
      </c>
      <c r="W126" s="317">
        <f t="shared" si="172"/>
        <v>3432</v>
      </c>
      <c r="X126" s="127">
        <f t="shared" si="173"/>
        <v>81.134751773049643</v>
      </c>
      <c r="Y126" s="317">
        <f t="shared" si="174"/>
        <v>798</v>
      </c>
      <c r="Z126" s="323">
        <f t="shared" si="175"/>
        <v>18.865248226950353</v>
      </c>
      <c r="AA126" s="317">
        <f t="shared" si="176"/>
        <v>2208</v>
      </c>
      <c r="AB126" s="127">
        <f t="shared" si="134"/>
        <v>52.198581560283685</v>
      </c>
      <c r="AC126" s="105">
        <f t="shared" si="177"/>
        <v>2020</v>
      </c>
      <c r="AD126" s="120">
        <f t="shared" si="135"/>
        <v>47.754137115839242</v>
      </c>
      <c r="AE126" s="105">
        <f t="shared" si="178"/>
        <v>2</v>
      </c>
      <c r="AF126" s="323">
        <f t="shared" si="136"/>
        <v>4.7281323877068557E-2</v>
      </c>
      <c r="AG126" s="325">
        <f t="shared" si="179"/>
        <v>8966</v>
      </c>
      <c r="AH126" s="325">
        <f t="shared" si="138"/>
        <v>4230</v>
      </c>
      <c r="AK126" s="104">
        <v>861</v>
      </c>
      <c r="AL126" s="9">
        <v>284</v>
      </c>
      <c r="AM126" s="9">
        <v>3196</v>
      </c>
      <c r="AN126" s="9">
        <v>2393</v>
      </c>
      <c r="AO126" s="9">
        <v>12</v>
      </c>
      <c r="AP126" s="104">
        <v>861</v>
      </c>
      <c r="AQ126" s="454">
        <v>2696</v>
      </c>
      <c r="AR126" s="454">
        <v>3189</v>
      </c>
      <c r="AS126" s="104">
        <v>861</v>
      </c>
      <c r="AT126" s="452">
        <v>3130</v>
      </c>
      <c r="AU126" s="452">
        <v>2755</v>
      </c>
      <c r="AV126" s="104">
        <v>861</v>
      </c>
      <c r="AW126" s="503">
        <v>3269</v>
      </c>
      <c r="AX126" s="503">
        <v>896</v>
      </c>
      <c r="AY126" s="104">
        <v>861</v>
      </c>
      <c r="AZ126" s="455">
        <v>2341</v>
      </c>
      <c r="BA126" s="455">
        <v>1824</v>
      </c>
      <c r="BB126" s="104">
        <v>861</v>
      </c>
      <c r="BC126" s="9">
        <v>2299</v>
      </c>
      <c r="BD126" s="9">
        <v>1862</v>
      </c>
      <c r="BE126" s="9">
        <v>4</v>
      </c>
    </row>
    <row r="127" spans="1:57" s="93" customFormat="1" ht="15">
      <c r="A127" s="50">
        <v>792</v>
      </c>
      <c r="B127" s="310" t="s">
        <v>342</v>
      </c>
      <c r="C127" s="311">
        <f t="shared" si="180"/>
        <v>140</v>
      </c>
      <c r="D127" s="127">
        <f t="shared" si="181"/>
        <v>4.4585987261146496</v>
      </c>
      <c r="E127" s="98">
        <f t="shared" si="182"/>
        <v>2342</v>
      </c>
      <c r="F127" s="127">
        <f t="shared" si="183"/>
        <v>74.585987261146485</v>
      </c>
      <c r="G127" s="98">
        <f t="shared" si="184"/>
        <v>627</v>
      </c>
      <c r="H127" s="127">
        <f t="shared" si="185"/>
        <v>19.96815286624204</v>
      </c>
      <c r="I127" s="98">
        <f t="shared" si="186"/>
        <v>31</v>
      </c>
      <c r="J127" s="312">
        <f t="shared" si="187"/>
        <v>0.98726114649681529</v>
      </c>
      <c r="K127" s="317">
        <f t="shared" si="188"/>
        <v>1427</v>
      </c>
      <c r="L127" s="120">
        <f t="shared" si="139"/>
        <v>45.445859872611464</v>
      </c>
      <c r="M127" s="105">
        <f t="shared" si="189"/>
        <v>1713</v>
      </c>
      <c r="N127" s="318">
        <f t="shared" si="137"/>
        <v>54.554140127388543</v>
      </c>
      <c r="O127" s="317">
        <f t="shared" si="168"/>
        <v>1032</v>
      </c>
      <c r="P127" s="120">
        <f t="shared" si="130"/>
        <v>55.424274973147156</v>
      </c>
      <c r="Q127" s="105">
        <f t="shared" si="169"/>
        <v>830</v>
      </c>
      <c r="R127" s="323">
        <f t="shared" si="131"/>
        <v>44.575725026852844</v>
      </c>
      <c r="S127" s="317">
        <f t="shared" si="190"/>
        <v>1523</v>
      </c>
      <c r="T127" s="127">
        <f t="shared" si="191"/>
        <v>48.503184713375795</v>
      </c>
      <c r="U127" s="105">
        <f t="shared" si="192"/>
        <v>1617</v>
      </c>
      <c r="V127" s="323">
        <f t="shared" si="193"/>
        <v>51.496815286624212</v>
      </c>
      <c r="W127" s="317">
        <f t="shared" si="172"/>
        <v>1473</v>
      </c>
      <c r="X127" s="127">
        <f t="shared" si="173"/>
        <v>79.108485499462944</v>
      </c>
      <c r="Y127" s="317">
        <f t="shared" si="174"/>
        <v>389</v>
      </c>
      <c r="Z127" s="323">
        <f t="shared" si="175"/>
        <v>20.891514500537056</v>
      </c>
      <c r="AA127" s="317">
        <f t="shared" si="176"/>
        <v>940</v>
      </c>
      <c r="AB127" s="127">
        <f t="shared" si="134"/>
        <v>50.483351235230934</v>
      </c>
      <c r="AC127" s="105">
        <f t="shared" si="177"/>
        <v>919</v>
      </c>
      <c r="AD127" s="120">
        <f t="shared" si="135"/>
        <v>49.355531686358759</v>
      </c>
      <c r="AE127" s="105">
        <f t="shared" si="178"/>
        <v>3</v>
      </c>
      <c r="AF127" s="323">
        <f t="shared" si="136"/>
        <v>0.1611170784103115</v>
      </c>
      <c r="AG127" s="325">
        <f t="shared" si="179"/>
        <v>3140</v>
      </c>
      <c r="AH127" s="325">
        <f t="shared" si="138"/>
        <v>1862</v>
      </c>
      <c r="AK127" s="104">
        <v>873</v>
      </c>
      <c r="AL127" s="9">
        <v>914</v>
      </c>
      <c r="AM127" s="9">
        <v>5947</v>
      </c>
      <c r="AN127" s="9">
        <v>11</v>
      </c>
      <c r="AO127" s="9">
        <v>110</v>
      </c>
      <c r="AP127" s="104">
        <v>873</v>
      </c>
      <c r="AQ127" s="454">
        <v>3507</v>
      </c>
      <c r="AR127" s="454">
        <v>3475</v>
      </c>
      <c r="AS127" s="104">
        <v>873</v>
      </c>
      <c r="AT127" s="452">
        <v>5012</v>
      </c>
      <c r="AU127" s="452">
        <v>1970</v>
      </c>
      <c r="AV127" s="104">
        <v>873</v>
      </c>
      <c r="AW127" s="503">
        <v>132</v>
      </c>
      <c r="AX127" s="503">
        <v>16</v>
      </c>
      <c r="AY127" s="104">
        <v>873</v>
      </c>
      <c r="AZ127" s="455">
        <v>82</v>
      </c>
      <c r="BA127" s="455">
        <v>66</v>
      </c>
      <c r="BB127" s="104">
        <v>873</v>
      </c>
      <c r="BC127" s="9">
        <v>111</v>
      </c>
      <c r="BD127" s="9">
        <v>37</v>
      </c>
      <c r="BE127" s="9"/>
    </row>
    <row r="128" spans="1:57" s="93" customFormat="1" ht="15">
      <c r="A128" s="50">
        <v>809</v>
      </c>
      <c r="B128" s="310" t="s">
        <v>340</v>
      </c>
      <c r="C128" s="311">
        <f t="shared" si="180"/>
        <v>96</v>
      </c>
      <c r="D128" s="127">
        <f t="shared" si="181"/>
        <v>2.5806451612903225</v>
      </c>
      <c r="E128" s="98">
        <f t="shared" si="182"/>
        <v>1701</v>
      </c>
      <c r="F128" s="127">
        <f t="shared" si="183"/>
        <v>45.725806451612904</v>
      </c>
      <c r="G128" s="98">
        <f t="shared" si="184"/>
        <v>1923</v>
      </c>
      <c r="H128" s="127">
        <f t="shared" si="185"/>
        <v>51.693548387096776</v>
      </c>
      <c r="I128" s="98">
        <f t="shared" si="186"/>
        <v>0</v>
      </c>
      <c r="J128" s="312">
        <f t="shared" si="187"/>
        <v>0</v>
      </c>
      <c r="K128" s="317">
        <f t="shared" si="188"/>
        <v>1692</v>
      </c>
      <c r="L128" s="120">
        <f t="shared" si="139"/>
        <v>45.483870967741936</v>
      </c>
      <c r="M128" s="105">
        <f t="shared" si="189"/>
        <v>2028</v>
      </c>
      <c r="N128" s="318">
        <f t="shared" si="137"/>
        <v>54.516129032258064</v>
      </c>
      <c r="O128" s="317">
        <f t="shared" si="168"/>
        <v>1911</v>
      </c>
      <c r="P128" s="120">
        <f t="shared" si="130"/>
        <v>53.290574456218629</v>
      </c>
      <c r="Q128" s="105">
        <f t="shared" si="169"/>
        <v>1675</v>
      </c>
      <c r="R128" s="323">
        <f t="shared" si="131"/>
        <v>46.709425543781371</v>
      </c>
      <c r="S128" s="317">
        <f t="shared" si="190"/>
        <v>1650</v>
      </c>
      <c r="T128" s="127">
        <f t="shared" si="191"/>
        <v>44.354838709677416</v>
      </c>
      <c r="U128" s="105">
        <f t="shared" si="192"/>
        <v>2070</v>
      </c>
      <c r="V128" s="323">
        <f t="shared" si="193"/>
        <v>55.645161290322577</v>
      </c>
      <c r="W128" s="317">
        <f t="shared" si="172"/>
        <v>2698</v>
      </c>
      <c r="X128" s="127">
        <f t="shared" si="173"/>
        <v>75.237032905744556</v>
      </c>
      <c r="Y128" s="317">
        <f t="shared" si="174"/>
        <v>888</v>
      </c>
      <c r="Z128" s="323">
        <f t="shared" si="175"/>
        <v>24.762967094255441</v>
      </c>
      <c r="AA128" s="317">
        <f t="shared" si="176"/>
        <v>1781</v>
      </c>
      <c r="AB128" s="127">
        <f t="shared" si="134"/>
        <v>49.665365309537094</v>
      </c>
      <c r="AC128" s="105">
        <f t="shared" si="177"/>
        <v>1800</v>
      </c>
      <c r="AD128" s="120">
        <f t="shared" si="135"/>
        <v>50.1952035694367</v>
      </c>
      <c r="AE128" s="105">
        <f t="shared" si="178"/>
        <v>5</v>
      </c>
      <c r="AF128" s="323">
        <f t="shared" si="136"/>
        <v>0.13943112102621305</v>
      </c>
      <c r="AG128" s="325">
        <f t="shared" si="179"/>
        <v>3720</v>
      </c>
      <c r="AH128" s="325">
        <f t="shared" si="138"/>
        <v>3586</v>
      </c>
      <c r="AK128" s="104">
        <v>885</v>
      </c>
      <c r="AL128" s="9">
        <v>403</v>
      </c>
      <c r="AM128" s="9">
        <v>4191</v>
      </c>
      <c r="AN128" s="9">
        <v>818</v>
      </c>
      <c r="AO128" s="9">
        <v>1</v>
      </c>
      <c r="AP128" s="104">
        <v>885</v>
      </c>
      <c r="AQ128" s="454">
        <v>2847</v>
      </c>
      <c r="AR128" s="454">
        <v>2566</v>
      </c>
      <c r="AS128" s="104">
        <v>885</v>
      </c>
      <c r="AT128" s="452">
        <v>2492</v>
      </c>
      <c r="AU128" s="452">
        <v>2921</v>
      </c>
      <c r="AV128" s="104">
        <v>885</v>
      </c>
      <c r="AW128" s="503">
        <v>672</v>
      </c>
      <c r="AX128" s="503">
        <v>132</v>
      </c>
      <c r="AY128" s="104">
        <v>885</v>
      </c>
      <c r="AZ128" s="455">
        <v>436</v>
      </c>
      <c r="BA128" s="455">
        <v>368</v>
      </c>
      <c r="BB128" s="104">
        <v>885</v>
      </c>
      <c r="BC128" s="9">
        <v>439</v>
      </c>
      <c r="BD128" s="9">
        <v>364</v>
      </c>
      <c r="BE128" s="9">
        <v>1</v>
      </c>
    </row>
    <row r="129" spans="1:57" s="93" customFormat="1" ht="15">
      <c r="A129" s="50">
        <v>847</v>
      </c>
      <c r="B129" s="310" t="s">
        <v>339</v>
      </c>
      <c r="C129" s="311">
        <f t="shared" si="180"/>
        <v>12447</v>
      </c>
      <c r="D129" s="127">
        <f t="shared" si="181"/>
        <v>49.93580999759287</v>
      </c>
      <c r="E129" s="98">
        <f t="shared" si="182"/>
        <v>10240</v>
      </c>
      <c r="F129" s="127">
        <f t="shared" si="183"/>
        <v>41.081601540560058</v>
      </c>
      <c r="G129" s="98">
        <f t="shared" si="184"/>
        <v>2227</v>
      </c>
      <c r="H129" s="127">
        <f t="shared" si="185"/>
        <v>8.9344459600417228</v>
      </c>
      <c r="I129" s="98">
        <f t="shared" si="186"/>
        <v>12</v>
      </c>
      <c r="J129" s="312">
        <f t="shared" si="187"/>
        <v>4.8142501805343817E-2</v>
      </c>
      <c r="K129" s="317">
        <f t="shared" si="188"/>
        <v>12454</v>
      </c>
      <c r="L129" s="120">
        <f t="shared" si="139"/>
        <v>49.963893123645988</v>
      </c>
      <c r="M129" s="105">
        <f t="shared" si="189"/>
        <v>12472</v>
      </c>
      <c r="N129" s="318">
        <f t="shared" si="137"/>
        <v>50.036106876354005</v>
      </c>
      <c r="O129" s="317">
        <f t="shared" si="168"/>
        <v>1966</v>
      </c>
      <c r="P129" s="120">
        <f t="shared" si="130"/>
        <v>50.578852585541547</v>
      </c>
      <c r="Q129" s="105">
        <f t="shared" si="169"/>
        <v>1921</v>
      </c>
      <c r="R129" s="323">
        <f t="shared" si="131"/>
        <v>49.421147414458453</v>
      </c>
      <c r="S129" s="317">
        <f t="shared" si="190"/>
        <v>9827</v>
      </c>
      <c r="T129" s="127">
        <f t="shared" si="191"/>
        <v>39.424697103426141</v>
      </c>
      <c r="U129" s="105">
        <f t="shared" si="192"/>
        <v>15099</v>
      </c>
      <c r="V129" s="323">
        <f t="shared" si="193"/>
        <v>60.575302896573859</v>
      </c>
      <c r="W129" s="317">
        <f t="shared" si="172"/>
        <v>3439</v>
      </c>
      <c r="X129" s="127">
        <f t="shared" si="173"/>
        <v>88.47440185232827</v>
      </c>
      <c r="Y129" s="317">
        <f t="shared" si="174"/>
        <v>448</v>
      </c>
      <c r="Z129" s="323">
        <f t="shared" si="175"/>
        <v>11.525598147671726</v>
      </c>
      <c r="AA129" s="317">
        <f t="shared" si="176"/>
        <v>2047</v>
      </c>
      <c r="AB129" s="127">
        <f t="shared" si="134"/>
        <v>52.662721893491124</v>
      </c>
      <c r="AC129" s="105">
        <f t="shared" si="177"/>
        <v>1840</v>
      </c>
      <c r="AD129" s="120">
        <f t="shared" si="135"/>
        <v>47.337278106508876</v>
      </c>
      <c r="AE129" s="105">
        <f t="shared" si="178"/>
        <v>0</v>
      </c>
      <c r="AF129" s="323">
        <f t="shared" si="136"/>
        <v>0</v>
      </c>
      <c r="AG129" s="325">
        <f t="shared" si="179"/>
        <v>24926</v>
      </c>
      <c r="AH129" s="325">
        <f t="shared" si="138"/>
        <v>3887</v>
      </c>
      <c r="AK129" s="104">
        <v>887</v>
      </c>
      <c r="AL129" s="9">
        <v>1618</v>
      </c>
      <c r="AM129" s="9">
        <v>19893</v>
      </c>
      <c r="AN129" s="9">
        <v>7008</v>
      </c>
      <c r="AO129" s="9">
        <v>12</v>
      </c>
      <c r="AP129" s="104">
        <v>887</v>
      </c>
      <c r="AQ129" s="454">
        <v>13839</v>
      </c>
      <c r="AR129" s="454">
        <v>14692</v>
      </c>
      <c r="AS129" s="104">
        <v>887</v>
      </c>
      <c r="AT129" s="452">
        <v>18086</v>
      </c>
      <c r="AU129" s="452">
        <v>10445</v>
      </c>
      <c r="AV129" s="104">
        <v>887</v>
      </c>
      <c r="AW129" s="503">
        <v>14210</v>
      </c>
      <c r="AX129" s="503">
        <v>1131</v>
      </c>
      <c r="AY129" s="104">
        <v>887</v>
      </c>
      <c r="AZ129" s="455">
        <v>7819</v>
      </c>
      <c r="BA129" s="455">
        <v>7522</v>
      </c>
      <c r="BB129" s="104">
        <v>887</v>
      </c>
      <c r="BC129" s="9">
        <v>7492</v>
      </c>
      <c r="BD129" s="9">
        <v>7831</v>
      </c>
      <c r="BE129" s="9">
        <v>18</v>
      </c>
    </row>
    <row r="130" spans="1:57" s="93" customFormat="1" ht="15">
      <c r="A130" s="50">
        <v>856</v>
      </c>
      <c r="B130" s="310" t="s">
        <v>337</v>
      </c>
      <c r="C130" s="311">
        <f t="shared" si="180"/>
        <v>354</v>
      </c>
      <c r="D130" s="127">
        <f t="shared" si="181"/>
        <v>10.828999694096055</v>
      </c>
      <c r="E130" s="98">
        <f t="shared" si="182"/>
        <v>1978</v>
      </c>
      <c r="F130" s="127">
        <f t="shared" si="183"/>
        <v>60.507800550627103</v>
      </c>
      <c r="G130" s="98">
        <f t="shared" si="184"/>
        <v>899</v>
      </c>
      <c r="H130" s="127">
        <f t="shared" si="185"/>
        <v>27.500764759865405</v>
      </c>
      <c r="I130" s="98">
        <f t="shared" si="186"/>
        <v>38</v>
      </c>
      <c r="J130" s="312">
        <f t="shared" si="187"/>
        <v>1.1624349954114408</v>
      </c>
      <c r="K130" s="317">
        <f t="shared" si="188"/>
        <v>1562</v>
      </c>
      <c r="L130" s="120">
        <f t="shared" si="139"/>
        <v>47.782196390333439</v>
      </c>
      <c r="M130" s="105">
        <f t="shared" si="189"/>
        <v>1707</v>
      </c>
      <c r="N130" s="318">
        <f t="shared" si="137"/>
        <v>52.217803609666568</v>
      </c>
      <c r="O130" s="317">
        <f t="shared" si="168"/>
        <v>874</v>
      </c>
      <c r="P130" s="120">
        <f t="shared" si="130"/>
        <v>55.316455696202524</v>
      </c>
      <c r="Q130" s="105">
        <f t="shared" si="169"/>
        <v>706</v>
      </c>
      <c r="R130" s="323">
        <f t="shared" si="131"/>
        <v>44.683544303797468</v>
      </c>
      <c r="S130" s="317">
        <f t="shared" si="190"/>
        <v>1768</v>
      </c>
      <c r="T130" s="127">
        <f t="shared" si="191"/>
        <v>54.083817681248092</v>
      </c>
      <c r="U130" s="105">
        <f t="shared" si="192"/>
        <v>1501</v>
      </c>
      <c r="V130" s="323">
        <f t="shared" si="193"/>
        <v>45.916182318751915</v>
      </c>
      <c r="W130" s="317">
        <f t="shared" si="172"/>
        <v>1207</v>
      </c>
      <c r="X130" s="127">
        <f t="shared" si="173"/>
        <v>76.392405063291136</v>
      </c>
      <c r="Y130" s="317">
        <f t="shared" si="174"/>
        <v>373</v>
      </c>
      <c r="Z130" s="323">
        <f t="shared" si="175"/>
        <v>23.60759493670886</v>
      </c>
      <c r="AA130" s="317">
        <f t="shared" si="176"/>
        <v>824</v>
      </c>
      <c r="AB130" s="127">
        <f t="shared" si="134"/>
        <v>52.151898734177216</v>
      </c>
      <c r="AC130" s="105">
        <f t="shared" si="177"/>
        <v>754</v>
      </c>
      <c r="AD130" s="120">
        <f t="shared" si="135"/>
        <v>47.721518987341774</v>
      </c>
      <c r="AE130" s="105">
        <f t="shared" si="178"/>
        <v>2</v>
      </c>
      <c r="AF130" s="323">
        <f t="shared" si="136"/>
        <v>0.12658227848101267</v>
      </c>
      <c r="AG130" s="325">
        <f t="shared" si="179"/>
        <v>3269</v>
      </c>
      <c r="AH130" s="325">
        <f t="shared" si="138"/>
        <v>1580</v>
      </c>
      <c r="AK130" s="104">
        <v>890</v>
      </c>
      <c r="AL130" s="9">
        <v>1393</v>
      </c>
      <c r="AM130" s="9">
        <v>9243</v>
      </c>
      <c r="AN130" s="9">
        <v>3941</v>
      </c>
      <c r="AO130" s="9">
        <v>56</v>
      </c>
      <c r="AP130" s="104">
        <v>890</v>
      </c>
      <c r="AQ130" s="454">
        <v>7512</v>
      </c>
      <c r="AR130" s="454">
        <v>7121</v>
      </c>
      <c r="AS130" s="104">
        <v>890</v>
      </c>
      <c r="AT130" s="452">
        <v>5839</v>
      </c>
      <c r="AU130" s="452">
        <v>8794</v>
      </c>
      <c r="AV130" s="104">
        <v>890</v>
      </c>
      <c r="AW130" s="503">
        <v>2166</v>
      </c>
      <c r="AX130" s="503">
        <v>675</v>
      </c>
      <c r="AY130" s="104">
        <v>890</v>
      </c>
      <c r="AZ130" s="455">
        <v>1498</v>
      </c>
      <c r="BA130" s="455">
        <v>1343</v>
      </c>
      <c r="BB130" s="104">
        <v>890</v>
      </c>
      <c r="BC130" s="9">
        <v>1578</v>
      </c>
      <c r="BD130" s="9">
        <v>1261</v>
      </c>
      <c r="BE130" s="9">
        <v>2</v>
      </c>
    </row>
    <row r="131" spans="1:57" s="93" customFormat="1" ht="15">
      <c r="A131" s="50">
        <v>861</v>
      </c>
      <c r="B131" s="333" t="s">
        <v>336</v>
      </c>
      <c r="C131" s="334">
        <f t="shared" si="180"/>
        <v>284</v>
      </c>
      <c r="D131" s="335">
        <f t="shared" si="181"/>
        <v>4.8258283772302466</v>
      </c>
      <c r="E131" s="336">
        <f t="shared" si="182"/>
        <v>3196</v>
      </c>
      <c r="F131" s="335">
        <f t="shared" si="183"/>
        <v>54.307561597281229</v>
      </c>
      <c r="G131" s="336">
        <f t="shared" si="184"/>
        <v>2393</v>
      </c>
      <c r="H131" s="335">
        <f t="shared" si="185"/>
        <v>40.662701784197111</v>
      </c>
      <c r="I131" s="336">
        <f t="shared" si="186"/>
        <v>12</v>
      </c>
      <c r="J131" s="337">
        <f t="shared" si="187"/>
        <v>0.20390824129141888</v>
      </c>
      <c r="K131" s="338">
        <f t="shared" si="188"/>
        <v>2696</v>
      </c>
      <c r="L131" s="339">
        <f t="shared" si="139"/>
        <v>45.811384876805441</v>
      </c>
      <c r="M131" s="340">
        <f t="shared" si="189"/>
        <v>3189</v>
      </c>
      <c r="N131" s="341">
        <f t="shared" si="137"/>
        <v>54.188615123194559</v>
      </c>
      <c r="O131" s="338">
        <f t="shared" si="168"/>
        <v>2341</v>
      </c>
      <c r="P131" s="339">
        <f t="shared" si="130"/>
        <v>56.206482593037208</v>
      </c>
      <c r="Q131" s="340">
        <f t="shared" si="169"/>
        <v>1824</v>
      </c>
      <c r="R131" s="342">
        <f t="shared" si="131"/>
        <v>43.793517406962785</v>
      </c>
      <c r="S131" s="338">
        <f t="shared" si="190"/>
        <v>3130</v>
      </c>
      <c r="T131" s="335">
        <f t="shared" si="191"/>
        <v>53.186066270178422</v>
      </c>
      <c r="U131" s="340">
        <f t="shared" si="192"/>
        <v>2755</v>
      </c>
      <c r="V131" s="342">
        <f t="shared" si="193"/>
        <v>46.813933729821585</v>
      </c>
      <c r="W131" s="317">
        <f t="shared" si="172"/>
        <v>3269</v>
      </c>
      <c r="X131" s="127">
        <f t="shared" si="173"/>
        <v>78.487394957983199</v>
      </c>
      <c r="Y131" s="317">
        <f t="shared" si="174"/>
        <v>896</v>
      </c>
      <c r="Z131" s="323">
        <f t="shared" si="175"/>
        <v>21.512605042016808</v>
      </c>
      <c r="AA131" s="338">
        <f t="shared" si="176"/>
        <v>2299</v>
      </c>
      <c r="AB131" s="335">
        <f t="shared" si="134"/>
        <v>55.198079231692674</v>
      </c>
      <c r="AC131" s="340">
        <f t="shared" si="177"/>
        <v>1862</v>
      </c>
      <c r="AD131" s="339">
        <f t="shared" si="135"/>
        <v>44.705882352941181</v>
      </c>
      <c r="AE131" s="340">
        <f t="shared" si="178"/>
        <v>4</v>
      </c>
      <c r="AF131" s="342">
        <f t="shared" si="136"/>
        <v>9.6038415366146462E-2</v>
      </c>
      <c r="AG131" s="343">
        <f t="shared" si="179"/>
        <v>5885</v>
      </c>
      <c r="AH131" s="343">
        <f t="shared" si="138"/>
        <v>4165</v>
      </c>
      <c r="AK131" s="104">
        <v>893</v>
      </c>
      <c r="AL131" s="9">
        <v>3509</v>
      </c>
      <c r="AM131" s="9">
        <v>6395</v>
      </c>
      <c r="AN131" s="9">
        <v>325</v>
      </c>
      <c r="AO131" s="9"/>
      <c r="AP131" s="104">
        <v>893</v>
      </c>
      <c r="AQ131" s="454">
        <v>5031</v>
      </c>
      <c r="AR131" s="454">
        <v>5198</v>
      </c>
      <c r="AS131" s="104">
        <v>893</v>
      </c>
      <c r="AT131" s="452">
        <v>5355</v>
      </c>
      <c r="AU131" s="452">
        <v>4874</v>
      </c>
      <c r="AV131" s="104">
        <v>893</v>
      </c>
      <c r="AW131" s="503">
        <v>590</v>
      </c>
      <c r="AX131" s="503">
        <v>78</v>
      </c>
      <c r="AY131" s="104">
        <v>893</v>
      </c>
      <c r="AZ131" s="455">
        <v>417</v>
      </c>
      <c r="BA131" s="455">
        <v>251</v>
      </c>
      <c r="BB131" s="104">
        <v>893</v>
      </c>
      <c r="BC131" s="9">
        <v>489</v>
      </c>
      <c r="BD131" s="9">
        <v>179</v>
      </c>
      <c r="BE131" s="9"/>
    </row>
    <row r="132" spans="1:57" s="93" customFormat="1" ht="17.25" customHeight="1">
      <c r="A132" s="332"/>
      <c r="B132" s="370" t="s">
        <v>478</v>
      </c>
      <c r="C132" s="372">
        <f>SUM(C133:C142)</f>
        <v>148520</v>
      </c>
      <c r="D132" s="356">
        <f t="shared" si="160"/>
        <v>17.940751549823876</v>
      </c>
      <c r="E132" s="355">
        <f>SUM(E133:E142)</f>
        <v>497252</v>
      </c>
      <c r="F132" s="356">
        <f t="shared" si="161"/>
        <v>60.066486598794931</v>
      </c>
      <c r="G132" s="355">
        <f>SUM(G133:G142)</f>
        <v>166591</v>
      </c>
      <c r="H132" s="356">
        <f t="shared" si="158"/>
        <v>20.123671838383448</v>
      </c>
      <c r="I132" s="355">
        <f>SUM(I133:I142)</f>
        <v>15473</v>
      </c>
      <c r="J132" s="373">
        <f t="shared" si="159"/>
        <v>1.8690900129977435</v>
      </c>
      <c r="K132" s="372">
        <f>SUM(K133:K142)</f>
        <v>378817</v>
      </c>
      <c r="L132" s="357">
        <f t="shared" si="139"/>
        <v>45.759908967476647</v>
      </c>
      <c r="M132" s="355">
        <f>SUM(M133:M142)</f>
        <v>449019</v>
      </c>
      <c r="N132" s="376">
        <f t="shared" si="137"/>
        <v>54.240091032523353</v>
      </c>
      <c r="O132" s="372">
        <f>SUM(O133:O142)</f>
        <v>1363853</v>
      </c>
      <c r="P132" s="357">
        <f t="shared" si="130"/>
        <v>47.55720032247536</v>
      </c>
      <c r="Q132" s="355">
        <f>SUM(Q133:Q142)</f>
        <v>1503963</v>
      </c>
      <c r="R132" s="378">
        <f t="shared" si="131"/>
        <v>52.44279967752464</v>
      </c>
      <c r="S132" s="372">
        <f>SUM(S133:S142)</f>
        <v>785124</v>
      </c>
      <c r="T132" s="356">
        <f t="shared" si="132"/>
        <v>94.840523968515498</v>
      </c>
      <c r="U132" s="355">
        <f>SUM(U133:U142)</f>
        <v>42712</v>
      </c>
      <c r="V132" s="378">
        <f t="shared" si="133"/>
        <v>5.1594760314844965</v>
      </c>
      <c r="W132" s="372">
        <f>SUM(W133:W142)</f>
        <v>2843636</v>
      </c>
      <c r="X132" s="356">
        <f>(W132/AH132)*100</f>
        <v>99.156849672363919</v>
      </c>
      <c r="Y132" s="355">
        <f>SUM(Y133:Y142)</f>
        <v>24180</v>
      </c>
      <c r="Z132" s="378">
        <f>(Y132/AH132)*100</f>
        <v>0.84315032763608266</v>
      </c>
      <c r="AA132" s="372">
        <f>SUM(AA133:AA142)</f>
        <v>1658564</v>
      </c>
      <c r="AB132" s="356">
        <f t="shared" si="134"/>
        <v>57.833696443565415</v>
      </c>
      <c r="AC132" s="355">
        <f>SUM(AC133:AC142)</f>
        <v>1198887</v>
      </c>
      <c r="AD132" s="357">
        <f t="shared" si="135"/>
        <v>41.804878695146414</v>
      </c>
      <c r="AE132" s="355">
        <f>SUM(AE133:AE142)</f>
        <v>10365</v>
      </c>
      <c r="AF132" s="378">
        <f t="shared" si="136"/>
        <v>0.36142486128817192</v>
      </c>
      <c r="AG132" s="381">
        <f>SUM(AG133:AG142)</f>
        <v>827836</v>
      </c>
      <c r="AH132" s="381">
        <f t="shared" si="138"/>
        <v>2867816</v>
      </c>
      <c r="AK132" s="104">
        <v>895</v>
      </c>
      <c r="AL132" s="9">
        <v>2310</v>
      </c>
      <c r="AM132" s="9">
        <v>18098</v>
      </c>
      <c r="AN132" s="9">
        <v>1900</v>
      </c>
      <c r="AO132" s="9">
        <v>360</v>
      </c>
      <c r="AP132" s="104">
        <v>895</v>
      </c>
      <c r="AQ132" s="454">
        <v>10992</v>
      </c>
      <c r="AR132" s="454">
        <v>11676</v>
      </c>
      <c r="AS132" s="104">
        <v>895</v>
      </c>
      <c r="AT132" s="452">
        <v>12914</v>
      </c>
      <c r="AU132" s="452">
        <v>9754</v>
      </c>
      <c r="AV132" s="104">
        <v>895</v>
      </c>
      <c r="AW132" s="503">
        <v>1735</v>
      </c>
      <c r="AX132" s="503">
        <v>433</v>
      </c>
      <c r="AY132" s="104">
        <v>895</v>
      </c>
      <c r="AZ132" s="455">
        <v>1296</v>
      </c>
      <c r="BA132" s="455">
        <v>872</v>
      </c>
      <c r="BB132" s="104">
        <v>895</v>
      </c>
      <c r="BC132" s="9">
        <v>1480</v>
      </c>
      <c r="BD132" s="9">
        <v>688</v>
      </c>
      <c r="BE132" s="9"/>
    </row>
    <row r="133" spans="1:57" s="93" customFormat="1" ht="15">
      <c r="A133" s="50">
        <v>1</v>
      </c>
      <c r="B133" s="344" t="s">
        <v>476</v>
      </c>
      <c r="C133" s="345">
        <f t="shared" ref="C133:C142" si="194">VLOOKUP(A133,$AK$8:$AL$132,2,0)</f>
        <v>120609</v>
      </c>
      <c r="D133" s="346">
        <f t="shared" si="160"/>
        <v>20.00739853555444</v>
      </c>
      <c r="E133" s="347">
        <f t="shared" ref="E133:E142" si="195">VLOOKUP(A133,$AK$8:$AM$132,3,0)</f>
        <v>388530</v>
      </c>
      <c r="F133" s="346">
        <f t="shared" si="161"/>
        <v>64.451861411826371</v>
      </c>
      <c r="G133" s="347">
        <f t="shared" ref="G133:G142" si="196">VLOOKUP(A133,$AK$8:$AN$132,4,0)</f>
        <v>83646</v>
      </c>
      <c r="H133" s="346">
        <f t="shared" si="158"/>
        <v>13.87573777997485</v>
      </c>
      <c r="I133" s="347">
        <f t="shared" ref="I133:I142" si="197">VLOOKUP(A133,$AK$8:$AO$132,5,0)</f>
        <v>10037</v>
      </c>
      <c r="J133" s="348">
        <f t="shared" si="159"/>
        <v>1.6650022726443294</v>
      </c>
      <c r="K133" s="349">
        <f t="shared" ref="K133:K142" si="198">VLOOKUP(A133,$AP$8:$AR$132,2,0)</f>
        <v>277564</v>
      </c>
      <c r="L133" s="350">
        <f t="shared" si="139"/>
        <v>46.044105888637112</v>
      </c>
      <c r="M133" s="351">
        <f t="shared" ref="M133:M142" si="199">VLOOKUP(A133,$AP$8:$AR$132,3,0)</f>
        <v>325258</v>
      </c>
      <c r="N133" s="352">
        <f t="shared" si="137"/>
        <v>53.955894111362888</v>
      </c>
      <c r="O133" s="349">
        <f t="shared" ref="O133:O142" si="200">VLOOKUP(A133,$AY$8:$BA$132,2,0)</f>
        <v>911420</v>
      </c>
      <c r="P133" s="350">
        <f t="shared" si="130"/>
        <v>47.552562846371131</v>
      </c>
      <c r="Q133" s="351">
        <f t="shared" ref="Q133:Q142" si="201">VLOOKUP(A133,$AY$8:$BA$132,3,0)</f>
        <v>1005238</v>
      </c>
      <c r="R133" s="353">
        <f t="shared" si="131"/>
        <v>52.447437153628876</v>
      </c>
      <c r="S133" s="349">
        <f t="shared" ref="S133:S142" si="202">VLOOKUP(A133,$AS$8:$AU$132,2,0)</f>
        <v>586463</v>
      </c>
      <c r="T133" s="346">
        <f t="shared" si="132"/>
        <v>97.286263606835846</v>
      </c>
      <c r="U133" s="351">
        <f t="shared" ref="U133:U142" si="203">VLOOKUP(A133,$AS$8:$AU$132,3,0)</f>
        <v>16359</v>
      </c>
      <c r="V133" s="353">
        <f t="shared" si="133"/>
        <v>2.7137363931641509</v>
      </c>
      <c r="W133" s="317">
        <f t="shared" ref="W133:W142" si="204">VLOOKUP(A133,$AV$8:$AX$132,2,0)</f>
        <v>1905619</v>
      </c>
      <c r="X133" s="127">
        <f t="shared" ref="X133:X142" si="205">(W133/AH133)*100</f>
        <v>99.424049569615448</v>
      </c>
      <c r="Y133" s="317">
        <f t="shared" ref="Y133:Y142" si="206">VLOOKUP(A133,$AV$8:$AX$132,3,0)</f>
        <v>11039</v>
      </c>
      <c r="Z133" s="323">
        <f t="shared" ref="Z133:Z142" si="207">(Y133/AH133)*100</f>
        <v>0.57595043038455485</v>
      </c>
      <c r="AA133" s="349">
        <f t="shared" ref="AA133:AA142" si="208">VLOOKUP(A133,$BB$8:$BE$132,2,0)</f>
        <v>1125941</v>
      </c>
      <c r="AB133" s="346">
        <f t="shared" si="134"/>
        <v>58.745013455713014</v>
      </c>
      <c r="AC133" s="351">
        <f t="shared" ref="AC133:AC142" si="209">VLOOKUP(A133,$BB$8:$BE$132,3,0)</f>
        <v>783235</v>
      </c>
      <c r="AD133" s="350">
        <f t="shared" si="135"/>
        <v>40.864619561758019</v>
      </c>
      <c r="AE133" s="351">
        <f t="shared" ref="AE133:AE142" si="210">VLOOKUP(A133,$BB$8:$BE$132,4,0)</f>
        <v>7482</v>
      </c>
      <c r="AF133" s="353">
        <f t="shared" si="136"/>
        <v>0.39036698252896446</v>
      </c>
      <c r="AG133" s="354">
        <f t="shared" ref="AG133:AG142" si="211">(S133+U133)</f>
        <v>602822</v>
      </c>
      <c r="AH133" s="354">
        <f t="shared" si="138"/>
        <v>1916658</v>
      </c>
      <c r="AK133" s="102"/>
      <c r="AL133" s="9"/>
      <c r="AM133" s="9"/>
      <c r="AN133" s="9"/>
      <c r="AO133" s="9"/>
    </row>
    <row r="134" spans="1:57" s="93" customFormat="1" ht="15">
      <c r="A134" s="50">
        <v>79</v>
      </c>
      <c r="B134" s="310" t="s">
        <v>475</v>
      </c>
      <c r="C134" s="311">
        <f t="shared" si="194"/>
        <v>2254</v>
      </c>
      <c r="D134" s="127">
        <f t="shared" si="160"/>
        <v>12.909507445589922</v>
      </c>
      <c r="E134" s="98">
        <f t="shared" si="195"/>
        <v>7503</v>
      </c>
      <c r="F134" s="127">
        <f t="shared" si="161"/>
        <v>42.972508591065292</v>
      </c>
      <c r="G134" s="98">
        <f t="shared" si="196"/>
        <v>7611</v>
      </c>
      <c r="H134" s="127">
        <f t="shared" si="158"/>
        <v>43.591065292096218</v>
      </c>
      <c r="I134" s="98">
        <f t="shared" si="197"/>
        <v>92</v>
      </c>
      <c r="J134" s="312">
        <f t="shared" si="159"/>
        <v>0.52691867124856817</v>
      </c>
      <c r="K134" s="317">
        <f t="shared" si="198"/>
        <v>7948</v>
      </c>
      <c r="L134" s="120">
        <f t="shared" si="139"/>
        <v>45.521191294387172</v>
      </c>
      <c r="M134" s="105">
        <f t="shared" si="199"/>
        <v>9512</v>
      </c>
      <c r="N134" s="318">
        <f t="shared" si="137"/>
        <v>54.478808705612828</v>
      </c>
      <c r="O134" s="317">
        <f t="shared" si="200"/>
        <v>10990</v>
      </c>
      <c r="P134" s="120">
        <f t="shared" si="130"/>
        <v>51.018987047955065</v>
      </c>
      <c r="Q134" s="105">
        <f t="shared" si="201"/>
        <v>10551</v>
      </c>
      <c r="R134" s="323">
        <f t="shared" si="131"/>
        <v>48.981012952044942</v>
      </c>
      <c r="S134" s="317">
        <f t="shared" si="202"/>
        <v>7923</v>
      </c>
      <c r="T134" s="127">
        <f t="shared" si="132"/>
        <v>45.378006872852232</v>
      </c>
      <c r="U134" s="105">
        <f t="shared" si="203"/>
        <v>9537</v>
      </c>
      <c r="V134" s="323">
        <f t="shared" si="133"/>
        <v>54.621993127147761</v>
      </c>
      <c r="W134" s="317">
        <f t="shared" si="204"/>
        <v>19343</v>
      </c>
      <c r="X134" s="127">
        <f t="shared" si="205"/>
        <v>89.796202590408996</v>
      </c>
      <c r="Y134" s="317">
        <f t="shared" si="206"/>
        <v>2198</v>
      </c>
      <c r="Z134" s="323">
        <f t="shared" si="207"/>
        <v>10.203797409591013</v>
      </c>
      <c r="AA134" s="317">
        <f t="shared" si="208"/>
        <v>11220</v>
      </c>
      <c r="AB134" s="127">
        <f t="shared" si="134"/>
        <v>52.086718351051488</v>
      </c>
      <c r="AC134" s="105">
        <f t="shared" si="209"/>
        <v>10294</v>
      </c>
      <c r="AD134" s="120">
        <f t="shared" si="135"/>
        <v>47.787939278585021</v>
      </c>
      <c r="AE134" s="105">
        <f t="shared" si="210"/>
        <v>27</v>
      </c>
      <c r="AF134" s="323">
        <f t="shared" si="136"/>
        <v>0.12534237036349288</v>
      </c>
      <c r="AG134" s="325">
        <f t="shared" si="211"/>
        <v>17460</v>
      </c>
      <c r="AH134" s="325">
        <f t="shared" si="138"/>
        <v>21541</v>
      </c>
      <c r="AK134" s="102"/>
      <c r="AL134" s="102"/>
      <c r="AM134" s="103"/>
    </row>
    <row r="135" spans="1:57" s="93" customFormat="1" ht="15">
      <c r="A135" s="50">
        <v>88</v>
      </c>
      <c r="B135" s="310" t="s">
        <v>474</v>
      </c>
      <c r="C135" s="311">
        <f t="shared" si="194"/>
        <v>11594</v>
      </c>
      <c r="D135" s="127">
        <f t="shared" si="160"/>
        <v>12.658448974244193</v>
      </c>
      <c r="E135" s="98">
        <f t="shared" si="195"/>
        <v>53590</v>
      </c>
      <c r="F135" s="127">
        <f t="shared" si="161"/>
        <v>58.510115622714018</v>
      </c>
      <c r="G135" s="98">
        <f t="shared" si="196"/>
        <v>25675</v>
      </c>
      <c r="H135" s="127">
        <f t="shared" si="158"/>
        <v>28.032230240962541</v>
      </c>
      <c r="I135" s="98">
        <f t="shared" si="197"/>
        <v>732</v>
      </c>
      <c r="J135" s="312">
        <f t="shared" si="159"/>
        <v>0.79920516207924364</v>
      </c>
      <c r="K135" s="317">
        <f t="shared" si="198"/>
        <v>40464</v>
      </c>
      <c r="L135" s="120">
        <f t="shared" si="139"/>
        <v>44.179013221823105</v>
      </c>
      <c r="M135" s="105">
        <f t="shared" si="199"/>
        <v>51127</v>
      </c>
      <c r="N135" s="318">
        <f t="shared" si="137"/>
        <v>55.820986778176895</v>
      </c>
      <c r="O135" s="317">
        <f t="shared" si="200"/>
        <v>144163</v>
      </c>
      <c r="P135" s="120">
        <f t="shared" si="130"/>
        <v>47.385720812666612</v>
      </c>
      <c r="Q135" s="105">
        <f t="shared" si="201"/>
        <v>160070</v>
      </c>
      <c r="R135" s="323">
        <f t="shared" si="131"/>
        <v>52.614279187333388</v>
      </c>
      <c r="S135" s="317">
        <f t="shared" si="202"/>
        <v>88332</v>
      </c>
      <c r="T135" s="127">
        <f t="shared" si="132"/>
        <v>96.44179013221823</v>
      </c>
      <c r="U135" s="105">
        <f t="shared" si="203"/>
        <v>3259</v>
      </c>
      <c r="V135" s="323">
        <f t="shared" si="133"/>
        <v>3.5582098677817688</v>
      </c>
      <c r="W135" s="317">
        <f t="shared" si="204"/>
        <v>301699</v>
      </c>
      <c r="X135" s="127">
        <f t="shared" si="205"/>
        <v>99.167085753353518</v>
      </c>
      <c r="Y135" s="317">
        <f t="shared" si="206"/>
        <v>2534</v>
      </c>
      <c r="Z135" s="323">
        <f t="shared" si="207"/>
        <v>0.83291424664648472</v>
      </c>
      <c r="AA135" s="317">
        <f t="shared" si="208"/>
        <v>163583</v>
      </c>
      <c r="AB135" s="127">
        <f t="shared" si="134"/>
        <v>53.768986270391437</v>
      </c>
      <c r="AC135" s="105">
        <f t="shared" si="209"/>
        <v>139832</v>
      </c>
      <c r="AD135" s="120">
        <f t="shared" si="135"/>
        <v>45.962140859144142</v>
      </c>
      <c r="AE135" s="105">
        <f t="shared" si="210"/>
        <v>818</v>
      </c>
      <c r="AF135" s="323">
        <f t="shared" si="136"/>
        <v>0.26887287046441377</v>
      </c>
      <c r="AG135" s="325">
        <f t="shared" si="211"/>
        <v>91591</v>
      </c>
      <c r="AH135" s="325">
        <f t="shared" si="138"/>
        <v>304233</v>
      </c>
      <c r="AK135" s="102"/>
      <c r="AL135" s="102"/>
      <c r="AM135" s="103"/>
    </row>
    <row r="136" spans="1:57" s="93" customFormat="1" ht="15">
      <c r="A136" s="50">
        <v>129</v>
      </c>
      <c r="B136" s="310" t="s">
        <v>473</v>
      </c>
      <c r="C136" s="311">
        <f t="shared" si="194"/>
        <v>1098</v>
      </c>
      <c r="D136" s="127">
        <f t="shared" si="160"/>
        <v>6.9754145225843338</v>
      </c>
      <c r="E136" s="98">
        <f t="shared" si="195"/>
        <v>7546</v>
      </c>
      <c r="F136" s="127">
        <f t="shared" si="161"/>
        <v>47.938504542278125</v>
      </c>
      <c r="G136" s="98">
        <f t="shared" si="196"/>
        <v>6913</v>
      </c>
      <c r="H136" s="127">
        <f t="shared" ref="H136:H142" si="212">(G136/AG136)*100</f>
        <v>43.917159011498633</v>
      </c>
      <c r="I136" s="98">
        <f t="shared" si="197"/>
        <v>184</v>
      </c>
      <c r="J136" s="312">
        <f t="shared" ref="J136:J142" si="213">(I136/AG136)*100</f>
        <v>1.1689219236389048</v>
      </c>
      <c r="K136" s="317">
        <f t="shared" si="198"/>
        <v>7159</v>
      </c>
      <c r="L136" s="120">
        <f t="shared" si="139"/>
        <v>45.47995680071152</v>
      </c>
      <c r="M136" s="105">
        <f t="shared" si="199"/>
        <v>8582</v>
      </c>
      <c r="N136" s="318">
        <f t="shared" si="137"/>
        <v>54.52004319928848</v>
      </c>
      <c r="O136" s="317">
        <f t="shared" si="200"/>
        <v>34305</v>
      </c>
      <c r="P136" s="120">
        <f t="shared" si="130"/>
        <v>48.88214423118027</v>
      </c>
      <c r="Q136" s="105">
        <f t="shared" si="201"/>
        <v>35874</v>
      </c>
      <c r="R136" s="323">
        <f t="shared" si="131"/>
        <v>51.11785576881973</v>
      </c>
      <c r="S136" s="317">
        <f t="shared" si="202"/>
        <v>14092</v>
      </c>
      <c r="T136" s="127">
        <f t="shared" si="132"/>
        <v>89.524172543040464</v>
      </c>
      <c r="U136" s="105">
        <f t="shared" si="203"/>
        <v>1649</v>
      </c>
      <c r="V136" s="323">
        <f t="shared" si="133"/>
        <v>10.475827456959532</v>
      </c>
      <c r="W136" s="317">
        <f t="shared" si="204"/>
        <v>68595</v>
      </c>
      <c r="X136" s="127">
        <f t="shared" si="205"/>
        <v>97.742914547086741</v>
      </c>
      <c r="Y136" s="317">
        <f t="shared" si="206"/>
        <v>1584</v>
      </c>
      <c r="Z136" s="323">
        <f t="shared" si="207"/>
        <v>2.2570854529132647</v>
      </c>
      <c r="AA136" s="317">
        <f t="shared" si="208"/>
        <v>39036</v>
      </c>
      <c r="AB136" s="127">
        <f t="shared" si="134"/>
        <v>55.623477108536747</v>
      </c>
      <c r="AC136" s="105">
        <f t="shared" si="209"/>
        <v>31001</v>
      </c>
      <c r="AD136" s="120">
        <f t="shared" si="135"/>
        <v>44.17418316020462</v>
      </c>
      <c r="AE136" s="105">
        <f t="shared" si="210"/>
        <v>142</v>
      </c>
      <c r="AF136" s="323">
        <f t="shared" si="136"/>
        <v>0.20233973125863861</v>
      </c>
      <c r="AG136" s="325">
        <f t="shared" si="211"/>
        <v>15741</v>
      </c>
      <c r="AH136" s="325">
        <f t="shared" si="138"/>
        <v>70179</v>
      </c>
      <c r="AK136" s="102"/>
      <c r="AL136" s="102"/>
      <c r="AM136" s="103"/>
    </row>
    <row r="137" spans="1:57" s="93" customFormat="1" ht="15">
      <c r="A137" s="50">
        <v>212</v>
      </c>
      <c r="B137" s="310" t="s">
        <v>472</v>
      </c>
      <c r="C137" s="311">
        <f t="shared" si="194"/>
        <v>1749</v>
      </c>
      <c r="D137" s="127">
        <f t="shared" ref="D137:D142" si="214">(C137/AG137)*100</f>
        <v>10.928517870532367</v>
      </c>
      <c r="E137" s="98">
        <f t="shared" si="195"/>
        <v>6815</v>
      </c>
      <c r="F137" s="127">
        <f t="shared" ref="F137:F142" si="215">(E137/AG137)*100</f>
        <v>42.583104223944012</v>
      </c>
      <c r="G137" s="98">
        <f t="shared" si="196"/>
        <v>7173</v>
      </c>
      <c r="H137" s="127">
        <f t="shared" si="212"/>
        <v>44.820044988752812</v>
      </c>
      <c r="I137" s="98">
        <f t="shared" si="197"/>
        <v>267</v>
      </c>
      <c r="J137" s="312">
        <f t="shared" si="213"/>
        <v>1.6683329167708074</v>
      </c>
      <c r="K137" s="317">
        <f t="shared" si="198"/>
        <v>7367</v>
      </c>
      <c r="L137" s="120">
        <f t="shared" si="139"/>
        <v>46.032241939515124</v>
      </c>
      <c r="M137" s="105">
        <f t="shared" si="199"/>
        <v>8637</v>
      </c>
      <c r="N137" s="318">
        <f t="shared" si="137"/>
        <v>53.967758060484883</v>
      </c>
      <c r="O137" s="317">
        <f t="shared" si="200"/>
        <v>20827</v>
      </c>
      <c r="P137" s="120">
        <f t="shared" ref="P137:P142" si="216">O137/(O137+Q137)*100</f>
        <v>48.694208692805873</v>
      </c>
      <c r="Q137" s="105">
        <f t="shared" si="201"/>
        <v>21944</v>
      </c>
      <c r="R137" s="323">
        <f t="shared" ref="R137:R142" si="217">Q137/(O137+Q137)*100</f>
        <v>51.305791307194127</v>
      </c>
      <c r="S137" s="317">
        <f t="shared" si="202"/>
        <v>12199</v>
      </c>
      <c r="T137" s="127">
        <f t="shared" ref="T137:T142" si="218">(S137/AG137)*100</f>
        <v>76.224693826543373</v>
      </c>
      <c r="U137" s="105">
        <f t="shared" si="203"/>
        <v>3805</v>
      </c>
      <c r="V137" s="323">
        <f t="shared" ref="V137:V142" si="219">(U137/AG137)*100</f>
        <v>23.775306173456638</v>
      </c>
      <c r="W137" s="317">
        <f t="shared" si="204"/>
        <v>41561</v>
      </c>
      <c r="X137" s="127">
        <f t="shared" si="205"/>
        <v>97.170980337144329</v>
      </c>
      <c r="Y137" s="317">
        <f t="shared" si="206"/>
        <v>1210</v>
      </c>
      <c r="Z137" s="323">
        <f t="shared" si="207"/>
        <v>2.8290196628556732</v>
      </c>
      <c r="AA137" s="317">
        <f t="shared" si="208"/>
        <v>23761</v>
      </c>
      <c r="AB137" s="127">
        <f t="shared" ref="AB137:AB142" si="220">AA137/AH137*100</f>
        <v>55.553996867036069</v>
      </c>
      <c r="AC137" s="105">
        <f t="shared" si="209"/>
        <v>18902</v>
      </c>
      <c r="AD137" s="120">
        <f t="shared" ref="AD137:AD142" si="221">AC137/AH137*100</f>
        <v>44.193495592808212</v>
      </c>
      <c r="AE137" s="105">
        <f t="shared" si="210"/>
        <v>108</v>
      </c>
      <c r="AF137" s="323">
        <f t="shared" ref="AF137:AF142" si="222">AE137/AH137*100</f>
        <v>0.25250754015571297</v>
      </c>
      <c r="AG137" s="325">
        <f t="shared" si="211"/>
        <v>16004</v>
      </c>
      <c r="AH137" s="325">
        <f t="shared" si="138"/>
        <v>42771</v>
      </c>
      <c r="AK137" s="102"/>
      <c r="AL137" s="102"/>
      <c r="AM137" s="103"/>
    </row>
    <row r="138" spans="1:57" s="93" customFormat="1" ht="15">
      <c r="A138" s="50">
        <v>266</v>
      </c>
      <c r="B138" s="310" t="s">
        <v>471</v>
      </c>
      <c r="C138" s="311">
        <f t="shared" si="194"/>
        <v>2198</v>
      </c>
      <c r="D138" s="127">
        <f t="shared" si="214"/>
        <v>13.842181497575416</v>
      </c>
      <c r="E138" s="98">
        <f t="shared" si="195"/>
        <v>4498</v>
      </c>
      <c r="F138" s="127">
        <f t="shared" si="215"/>
        <v>28.326720826248504</v>
      </c>
      <c r="G138" s="98">
        <f t="shared" si="196"/>
        <v>7965</v>
      </c>
      <c r="H138" s="127">
        <f t="shared" si="212"/>
        <v>50.160589457774421</v>
      </c>
      <c r="I138" s="98">
        <f t="shared" si="197"/>
        <v>1218</v>
      </c>
      <c r="J138" s="312">
        <f t="shared" si="213"/>
        <v>7.6705082184016629</v>
      </c>
      <c r="K138" s="317">
        <f t="shared" si="198"/>
        <v>7218</v>
      </c>
      <c r="L138" s="120">
        <f t="shared" si="139"/>
        <v>45.456262988853204</v>
      </c>
      <c r="M138" s="105">
        <f t="shared" si="199"/>
        <v>8661</v>
      </c>
      <c r="N138" s="318">
        <f>M138/(K138+M138)*100</f>
        <v>54.543737011146796</v>
      </c>
      <c r="O138" s="317">
        <f t="shared" si="200"/>
        <v>70212</v>
      </c>
      <c r="P138" s="120">
        <f t="shared" si="216"/>
        <v>45.733268197361994</v>
      </c>
      <c r="Q138" s="105">
        <f t="shared" si="201"/>
        <v>83313</v>
      </c>
      <c r="R138" s="323">
        <f t="shared" si="217"/>
        <v>54.266731802637999</v>
      </c>
      <c r="S138" s="317">
        <f t="shared" si="202"/>
        <v>15462</v>
      </c>
      <c r="T138" s="127">
        <f t="shared" si="218"/>
        <v>97.373890043453613</v>
      </c>
      <c r="U138" s="105">
        <f t="shared" si="203"/>
        <v>417</v>
      </c>
      <c r="V138" s="323">
        <f t="shared" si="219"/>
        <v>2.6261099565463821</v>
      </c>
      <c r="W138" s="317">
        <f t="shared" si="204"/>
        <v>152677</v>
      </c>
      <c r="X138" s="127">
        <f t="shared" si="205"/>
        <v>99.447646963035339</v>
      </c>
      <c r="Y138" s="317">
        <f t="shared" si="206"/>
        <v>848</v>
      </c>
      <c r="Z138" s="323">
        <f t="shared" si="207"/>
        <v>0.55235303696466376</v>
      </c>
      <c r="AA138" s="317">
        <f t="shared" si="208"/>
        <v>93023</v>
      </c>
      <c r="AB138" s="127">
        <f t="shared" si="220"/>
        <v>60.591434619768769</v>
      </c>
      <c r="AC138" s="105">
        <f t="shared" si="209"/>
        <v>59676</v>
      </c>
      <c r="AD138" s="120">
        <f t="shared" si="221"/>
        <v>38.870542256961407</v>
      </c>
      <c r="AE138" s="105">
        <f t="shared" si="210"/>
        <v>826</v>
      </c>
      <c r="AF138" s="323">
        <f t="shared" si="222"/>
        <v>0.53802312326982571</v>
      </c>
      <c r="AG138" s="325">
        <f t="shared" si="211"/>
        <v>15879</v>
      </c>
      <c r="AH138" s="325">
        <f>O138+Q138</f>
        <v>153525</v>
      </c>
      <c r="AK138" s="102"/>
      <c r="AL138" s="102"/>
      <c r="AM138" s="103"/>
    </row>
    <row r="139" spans="1:57" s="93" customFormat="1" ht="15">
      <c r="A139" s="50">
        <v>308</v>
      </c>
      <c r="B139" s="310" t="s">
        <v>470</v>
      </c>
      <c r="C139" s="311">
        <f t="shared" si="194"/>
        <v>1217</v>
      </c>
      <c r="D139" s="127">
        <f t="shared" si="214"/>
        <v>9.4136757425742559</v>
      </c>
      <c r="E139" s="98">
        <f t="shared" si="195"/>
        <v>6510</v>
      </c>
      <c r="F139" s="127">
        <f t="shared" si="215"/>
        <v>50.355816831683164</v>
      </c>
      <c r="G139" s="98">
        <f t="shared" si="196"/>
        <v>5179</v>
      </c>
      <c r="H139" s="127">
        <f t="shared" si="212"/>
        <v>40.060334158415841</v>
      </c>
      <c r="I139" s="98">
        <f t="shared" si="197"/>
        <v>22</v>
      </c>
      <c r="J139" s="312">
        <f t="shared" si="213"/>
        <v>0.17017326732673269</v>
      </c>
      <c r="K139" s="317">
        <f t="shared" si="198"/>
        <v>5938</v>
      </c>
      <c r="L139" s="120">
        <f>(K139/(K139+M139))*100</f>
        <v>45.931311881188122</v>
      </c>
      <c r="M139" s="105">
        <f t="shared" si="199"/>
        <v>6990</v>
      </c>
      <c r="N139" s="318">
        <f>M139/(K139+M139)*100</f>
        <v>54.068688118811878</v>
      </c>
      <c r="O139" s="317">
        <f t="shared" si="200"/>
        <v>16808</v>
      </c>
      <c r="P139" s="120">
        <f t="shared" si="216"/>
        <v>49.991077270834573</v>
      </c>
      <c r="Q139" s="105">
        <f t="shared" si="201"/>
        <v>16814</v>
      </c>
      <c r="R139" s="323">
        <f t="shared" si="217"/>
        <v>50.008922729165427</v>
      </c>
      <c r="S139" s="317">
        <f t="shared" si="202"/>
        <v>7688</v>
      </c>
      <c r="T139" s="127">
        <f t="shared" si="218"/>
        <v>59.46782178217822</v>
      </c>
      <c r="U139" s="105">
        <f t="shared" si="203"/>
        <v>5240</v>
      </c>
      <c r="V139" s="323">
        <f t="shared" si="219"/>
        <v>40.532178217821787</v>
      </c>
      <c r="W139" s="317">
        <f t="shared" si="204"/>
        <v>31474</v>
      </c>
      <c r="X139" s="127">
        <f t="shared" si="205"/>
        <v>93.611325917553984</v>
      </c>
      <c r="Y139" s="317">
        <f t="shared" si="206"/>
        <v>2148</v>
      </c>
      <c r="Z139" s="323">
        <f t="shared" si="207"/>
        <v>6.388674082446018</v>
      </c>
      <c r="AA139" s="317">
        <f t="shared" si="208"/>
        <v>18074</v>
      </c>
      <c r="AB139" s="127">
        <f t="shared" si="220"/>
        <v>53.756468978644932</v>
      </c>
      <c r="AC139" s="105">
        <f t="shared" si="209"/>
        <v>15487</v>
      </c>
      <c r="AD139" s="120">
        <f t="shared" si="221"/>
        <v>46.062102194991375</v>
      </c>
      <c r="AE139" s="105">
        <f t="shared" si="210"/>
        <v>61</v>
      </c>
      <c r="AF139" s="323">
        <f t="shared" si="222"/>
        <v>0.18142882636369045</v>
      </c>
      <c r="AG139" s="325">
        <f t="shared" si="211"/>
        <v>12928</v>
      </c>
      <c r="AH139" s="325">
        <f>O139+Q139</f>
        <v>33622</v>
      </c>
      <c r="AK139" s="102"/>
      <c r="AL139" s="102"/>
      <c r="AM139" s="103"/>
    </row>
    <row r="140" spans="1:57" s="93" customFormat="1" ht="15">
      <c r="A140" s="50">
        <v>360</v>
      </c>
      <c r="B140" s="310" t="s">
        <v>468</v>
      </c>
      <c r="C140" s="311">
        <f t="shared" si="194"/>
        <v>5766</v>
      </c>
      <c r="D140" s="127">
        <f t="shared" si="214"/>
        <v>14.131313873979853</v>
      </c>
      <c r="E140" s="98">
        <f t="shared" si="195"/>
        <v>16500</v>
      </c>
      <c r="F140" s="127">
        <f t="shared" si="215"/>
        <v>40.438203073303434</v>
      </c>
      <c r="G140" s="98">
        <f t="shared" si="196"/>
        <v>16012</v>
      </c>
      <c r="H140" s="127">
        <f t="shared" si="212"/>
        <v>39.24221258240815</v>
      </c>
      <c r="I140" s="98">
        <f t="shared" si="197"/>
        <v>2525</v>
      </c>
      <c r="J140" s="312">
        <f t="shared" si="213"/>
        <v>6.1882704703085558</v>
      </c>
      <c r="K140" s="317">
        <f t="shared" si="198"/>
        <v>18511</v>
      </c>
      <c r="L140" s="120">
        <f>(K140/(K140+M140))*100</f>
        <v>45.366762247873929</v>
      </c>
      <c r="M140" s="105">
        <f t="shared" si="199"/>
        <v>22292</v>
      </c>
      <c r="N140" s="318">
        <f>M140/(K140+M140)*100</f>
        <v>54.633237752126071</v>
      </c>
      <c r="O140" s="317">
        <f t="shared" si="200"/>
        <v>126562</v>
      </c>
      <c r="P140" s="120">
        <f t="shared" si="216"/>
        <v>47.881206847630757</v>
      </c>
      <c r="Q140" s="105">
        <f t="shared" si="201"/>
        <v>137763</v>
      </c>
      <c r="R140" s="323">
        <f t="shared" si="217"/>
        <v>52.11879315236925</v>
      </c>
      <c r="S140" s="317">
        <f t="shared" si="202"/>
        <v>39053</v>
      </c>
      <c r="T140" s="127">
        <f t="shared" si="218"/>
        <v>95.711099674043581</v>
      </c>
      <c r="U140" s="105">
        <f t="shared" si="203"/>
        <v>1750</v>
      </c>
      <c r="V140" s="323">
        <f t="shared" si="219"/>
        <v>4.2889003259564245</v>
      </c>
      <c r="W140" s="317">
        <f t="shared" si="204"/>
        <v>262150</v>
      </c>
      <c r="X140" s="127">
        <f t="shared" si="205"/>
        <v>99.177149342665288</v>
      </c>
      <c r="Y140" s="317">
        <f t="shared" si="206"/>
        <v>2175</v>
      </c>
      <c r="Z140" s="323">
        <f t="shared" si="207"/>
        <v>0.82285065733472051</v>
      </c>
      <c r="AA140" s="317">
        <f t="shared" si="208"/>
        <v>147314</v>
      </c>
      <c r="AB140" s="127">
        <f t="shared" si="220"/>
        <v>55.732147923957257</v>
      </c>
      <c r="AC140" s="105">
        <f t="shared" si="209"/>
        <v>116385</v>
      </c>
      <c r="AD140" s="120">
        <f t="shared" si="221"/>
        <v>44.031022415586875</v>
      </c>
      <c r="AE140" s="105">
        <f t="shared" si="210"/>
        <v>626</v>
      </c>
      <c r="AF140" s="323">
        <f t="shared" si="222"/>
        <v>0.23682966045587817</v>
      </c>
      <c r="AG140" s="325">
        <f t="shared" si="211"/>
        <v>40803</v>
      </c>
      <c r="AH140" s="325">
        <f>O140+Q140</f>
        <v>264325</v>
      </c>
      <c r="AK140" s="102"/>
      <c r="AL140" s="102"/>
      <c r="AM140" s="103"/>
    </row>
    <row r="141" spans="1:57" s="93" customFormat="1" ht="15">
      <c r="A141" s="50">
        <v>380</v>
      </c>
      <c r="B141" s="310" t="s">
        <v>467</v>
      </c>
      <c r="C141" s="311">
        <f t="shared" si="194"/>
        <v>1356</v>
      </c>
      <c r="D141" s="127">
        <f t="shared" si="214"/>
        <v>14.919133017933767</v>
      </c>
      <c r="E141" s="98">
        <f t="shared" si="195"/>
        <v>3770</v>
      </c>
      <c r="F141" s="127">
        <f t="shared" si="215"/>
        <v>41.478710529211135</v>
      </c>
      <c r="G141" s="98">
        <f t="shared" si="196"/>
        <v>3697</v>
      </c>
      <c r="H141" s="127">
        <f t="shared" si="212"/>
        <v>40.675541863791395</v>
      </c>
      <c r="I141" s="98">
        <f t="shared" si="197"/>
        <v>266</v>
      </c>
      <c r="J141" s="312">
        <f t="shared" si="213"/>
        <v>2.9266145890637034</v>
      </c>
      <c r="K141" s="317">
        <f t="shared" si="198"/>
        <v>4150</v>
      </c>
      <c r="L141" s="120">
        <f>(K141/(K141+M141))*100</f>
        <v>45.659588513587849</v>
      </c>
      <c r="M141" s="105">
        <f t="shared" si="199"/>
        <v>4939</v>
      </c>
      <c r="N141" s="318">
        <f>M141/(K141+M141)*100</f>
        <v>54.340411486412144</v>
      </c>
      <c r="O141" s="317">
        <f t="shared" si="200"/>
        <v>4124</v>
      </c>
      <c r="P141" s="120">
        <f t="shared" si="216"/>
        <v>47.467771639042354</v>
      </c>
      <c r="Q141" s="105">
        <f t="shared" si="201"/>
        <v>4564</v>
      </c>
      <c r="R141" s="323">
        <f t="shared" si="217"/>
        <v>52.532228360957646</v>
      </c>
      <c r="S141" s="317">
        <f t="shared" si="202"/>
        <v>8555</v>
      </c>
      <c r="T141" s="127">
        <f t="shared" si="218"/>
        <v>94.124766200902187</v>
      </c>
      <c r="U141" s="105">
        <f t="shared" si="203"/>
        <v>534</v>
      </c>
      <c r="V141" s="323">
        <f t="shared" si="219"/>
        <v>5.8752337990978107</v>
      </c>
      <c r="W141" s="317">
        <f t="shared" si="204"/>
        <v>8444</v>
      </c>
      <c r="X141" s="127">
        <f t="shared" si="205"/>
        <v>97.191528545119709</v>
      </c>
      <c r="Y141" s="317">
        <f t="shared" si="206"/>
        <v>244</v>
      </c>
      <c r="Z141" s="323">
        <f t="shared" si="207"/>
        <v>2.8084714548802947</v>
      </c>
      <c r="AA141" s="317">
        <f t="shared" si="208"/>
        <v>5569</v>
      </c>
      <c r="AB141" s="127">
        <f t="shared" si="220"/>
        <v>64.099907918968697</v>
      </c>
      <c r="AC141" s="105">
        <f t="shared" si="209"/>
        <v>3107</v>
      </c>
      <c r="AD141" s="120">
        <f t="shared" si="221"/>
        <v>35.761970534069981</v>
      </c>
      <c r="AE141" s="105">
        <f t="shared" si="210"/>
        <v>12</v>
      </c>
      <c r="AF141" s="323">
        <f t="shared" si="222"/>
        <v>0.13812154696132595</v>
      </c>
      <c r="AG141" s="325">
        <f t="shared" si="211"/>
        <v>9089</v>
      </c>
      <c r="AH141" s="325">
        <f>O141+Q141</f>
        <v>8688</v>
      </c>
      <c r="AK141" s="102"/>
      <c r="AL141" s="102"/>
      <c r="AM141" s="103"/>
    </row>
    <row r="142" spans="1:57" s="93" customFormat="1" ht="15.75" thickBot="1">
      <c r="A142" s="50">
        <v>631</v>
      </c>
      <c r="B142" s="310" t="s">
        <v>466</v>
      </c>
      <c r="C142" s="313">
        <f t="shared" si="194"/>
        <v>679</v>
      </c>
      <c r="D142" s="314">
        <f t="shared" si="214"/>
        <v>12.302953433593041</v>
      </c>
      <c r="E142" s="315">
        <f t="shared" si="195"/>
        <v>1990</v>
      </c>
      <c r="F142" s="314">
        <f t="shared" si="215"/>
        <v>36.057256749411124</v>
      </c>
      <c r="G142" s="315">
        <f t="shared" si="196"/>
        <v>2720</v>
      </c>
      <c r="H142" s="314">
        <f t="shared" si="212"/>
        <v>49.284290632360936</v>
      </c>
      <c r="I142" s="315">
        <f t="shared" si="197"/>
        <v>130</v>
      </c>
      <c r="J142" s="316">
        <f t="shared" si="213"/>
        <v>2.3554991846348976</v>
      </c>
      <c r="K142" s="319">
        <f t="shared" si="198"/>
        <v>2498</v>
      </c>
      <c r="L142" s="320">
        <f>(K142/(K142+M142))*100</f>
        <v>45.261822793984422</v>
      </c>
      <c r="M142" s="321">
        <f t="shared" si="199"/>
        <v>3021</v>
      </c>
      <c r="N142" s="322">
        <f>M142/(K142+M142)*100</f>
        <v>54.738177206015578</v>
      </c>
      <c r="O142" s="319">
        <f t="shared" si="200"/>
        <v>24442</v>
      </c>
      <c r="P142" s="320">
        <f t="shared" si="216"/>
        <v>46.757470252898194</v>
      </c>
      <c r="Q142" s="321">
        <f t="shared" si="201"/>
        <v>27832</v>
      </c>
      <c r="R142" s="324">
        <f t="shared" si="217"/>
        <v>53.242529747101806</v>
      </c>
      <c r="S142" s="319">
        <f t="shared" si="202"/>
        <v>5357</v>
      </c>
      <c r="T142" s="314">
        <f t="shared" si="218"/>
        <v>97.064685631454978</v>
      </c>
      <c r="U142" s="321">
        <f t="shared" si="203"/>
        <v>162</v>
      </c>
      <c r="V142" s="324">
        <f t="shared" si="219"/>
        <v>2.9353143685450265</v>
      </c>
      <c r="W142" s="317">
        <f t="shared" si="204"/>
        <v>52074</v>
      </c>
      <c r="X142" s="127">
        <f t="shared" si="205"/>
        <v>99.617400619810994</v>
      </c>
      <c r="Y142" s="317">
        <f t="shared" si="206"/>
        <v>200</v>
      </c>
      <c r="Z142" s="323">
        <f t="shared" si="207"/>
        <v>0.38259938018900413</v>
      </c>
      <c r="AA142" s="319">
        <f t="shared" si="208"/>
        <v>31043</v>
      </c>
      <c r="AB142" s="314">
        <f t="shared" si="220"/>
        <v>59.385162796036269</v>
      </c>
      <c r="AC142" s="321">
        <f t="shared" si="209"/>
        <v>20968</v>
      </c>
      <c r="AD142" s="320">
        <f t="shared" si="221"/>
        <v>40.11171901901519</v>
      </c>
      <c r="AE142" s="321">
        <f t="shared" si="210"/>
        <v>263</v>
      </c>
      <c r="AF142" s="324">
        <f t="shared" si="222"/>
        <v>0.50311818494854044</v>
      </c>
      <c r="AG142" s="326">
        <f t="shared" si="211"/>
        <v>5519</v>
      </c>
      <c r="AH142" s="326">
        <f>O142+Q142</f>
        <v>52274</v>
      </c>
      <c r="AK142" s="102"/>
      <c r="AL142" s="102"/>
      <c r="AM142" s="103"/>
      <c r="AP142" s="97"/>
      <c r="AQ142" s="97"/>
      <c r="AR142" s="97"/>
    </row>
    <row r="143" spans="1:57" s="97" customFormat="1" ht="15">
      <c r="A143" s="13"/>
      <c r="AK143" s="102"/>
      <c r="AL143" s="102"/>
      <c r="AM143" s="103"/>
      <c r="AP143" s="93"/>
      <c r="AQ143" s="93"/>
      <c r="AR143" s="93"/>
    </row>
    <row r="144" spans="1:57" s="93" customFormat="1" ht="15">
      <c r="A144" s="13"/>
      <c r="B144" s="96"/>
      <c r="C144" s="95"/>
      <c r="D144" s="95"/>
      <c r="E144" s="95"/>
      <c r="F144" s="95"/>
      <c r="G144" s="95"/>
      <c r="H144" s="95"/>
      <c r="I144" s="95"/>
      <c r="J144" s="95"/>
      <c r="K144" s="457" t="s">
        <v>910</v>
      </c>
      <c r="L144" s="600" t="str">
        <f>'1.COBERTURA  DANE'!B140</f>
        <v>SISPRO-BODEGA DE DATOS NOVIEMBRE 2017</v>
      </c>
      <c r="M144" s="600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K144" s="102"/>
      <c r="AL144" s="102"/>
      <c r="AM144" s="103"/>
    </row>
    <row r="145" spans="1:39" s="93" customFormat="1" ht="15">
      <c r="A145" s="13"/>
      <c r="B145" s="95"/>
      <c r="C145" s="95"/>
      <c r="D145" s="95"/>
      <c r="E145" s="95"/>
      <c r="F145" s="95"/>
      <c r="G145" s="95"/>
      <c r="H145" s="95"/>
      <c r="I145" s="95"/>
      <c r="J145" s="95"/>
      <c r="K145" s="459"/>
      <c r="L145" s="600" t="s">
        <v>1063</v>
      </c>
      <c r="M145" s="600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K145" s="102"/>
      <c r="AL145" s="102"/>
      <c r="AM145" s="103"/>
    </row>
    <row r="146" spans="1:39" s="93" customFormat="1" ht="15">
      <c r="A146" s="13"/>
      <c r="B146" s="95"/>
      <c r="C146" s="95"/>
      <c r="D146" s="95"/>
      <c r="E146" s="95"/>
      <c r="F146" s="95"/>
      <c r="G146" s="95"/>
      <c r="H146" s="95"/>
      <c r="I146" s="95"/>
      <c r="J146" s="95"/>
      <c r="K146" s="460" t="s">
        <v>1079</v>
      </c>
      <c r="L146" s="601" t="s">
        <v>1078</v>
      </c>
      <c r="M146" s="601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K146" s="102"/>
      <c r="AL146" s="102"/>
      <c r="AM146" s="103"/>
    </row>
    <row r="147" spans="1:39" s="93" customFormat="1" ht="15">
      <c r="A147" s="13"/>
      <c r="B147" s="96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K147" s="102"/>
      <c r="AL147" s="102"/>
      <c r="AM147" s="103"/>
    </row>
    <row r="148" spans="1:39" s="93" customFormat="1" ht="15">
      <c r="A148" s="13"/>
      <c r="B148" s="94"/>
      <c r="AK148" s="102"/>
      <c r="AL148" s="102"/>
      <c r="AM148" s="103"/>
    </row>
    <row r="149" spans="1:39" s="93" customFormat="1" ht="15">
      <c r="A149" s="13"/>
      <c r="AK149" s="102"/>
      <c r="AL149" s="102"/>
      <c r="AM149" s="103"/>
    </row>
    <row r="150" spans="1:39" s="93" customFormat="1" ht="15">
      <c r="A150" s="13"/>
      <c r="AK150" s="102"/>
      <c r="AL150" s="102"/>
      <c r="AM150" s="103"/>
    </row>
    <row r="151" spans="1:39" s="93" customFormat="1" ht="15">
      <c r="A151" s="13"/>
      <c r="AK151" s="102"/>
      <c r="AL151" s="102"/>
      <c r="AM151" s="103"/>
    </row>
    <row r="152" spans="1:39" s="93" customFormat="1" ht="15">
      <c r="A152" s="13"/>
      <c r="AK152" s="102"/>
      <c r="AL152" s="102"/>
      <c r="AM152" s="103"/>
    </row>
    <row r="153" spans="1:39" s="93" customFormat="1" ht="15">
      <c r="A153" s="13"/>
      <c r="AK153" s="102"/>
      <c r="AL153" s="102"/>
      <c r="AM153" s="103"/>
    </row>
    <row r="154" spans="1:39" s="93" customFormat="1" ht="15">
      <c r="A154" s="13"/>
      <c r="AK154" s="102"/>
      <c r="AL154" s="102"/>
      <c r="AM154" s="103"/>
    </row>
    <row r="155" spans="1:39" s="93" customFormat="1" ht="15">
      <c r="A155" s="13"/>
      <c r="AK155" s="102"/>
      <c r="AL155" s="102"/>
      <c r="AM155" s="103"/>
    </row>
    <row r="156" spans="1:39" s="93" customFormat="1" ht="15">
      <c r="A156" s="13"/>
      <c r="AK156" s="102"/>
      <c r="AL156" s="102"/>
      <c r="AM156" s="103"/>
    </row>
    <row r="157" spans="1:39" s="93" customFormat="1" ht="15">
      <c r="A157" s="13"/>
      <c r="AK157" s="102"/>
      <c r="AL157" s="102"/>
      <c r="AM157" s="103"/>
    </row>
    <row r="158" spans="1:39" s="93" customFormat="1" ht="15">
      <c r="A158" s="13"/>
      <c r="AK158" s="102"/>
      <c r="AL158" s="102"/>
      <c r="AM158" s="103"/>
    </row>
    <row r="159" spans="1:39" s="93" customFormat="1" ht="15">
      <c r="A159" s="13"/>
      <c r="AK159" s="102"/>
      <c r="AL159" s="102"/>
      <c r="AM159" s="103"/>
    </row>
    <row r="160" spans="1:39" s="93" customFormat="1" ht="15">
      <c r="A160" s="13"/>
      <c r="AK160" s="102"/>
      <c r="AL160" s="102"/>
      <c r="AM160" s="103"/>
    </row>
    <row r="161" spans="1:39" s="93" customFormat="1" ht="15">
      <c r="A161" s="13"/>
      <c r="AK161" s="102"/>
      <c r="AL161" s="102"/>
      <c r="AM161" s="103"/>
    </row>
    <row r="162" spans="1:39" s="93" customFormat="1" ht="15">
      <c r="A162" s="13"/>
      <c r="AK162" s="102"/>
      <c r="AL162" s="102"/>
      <c r="AM162" s="103"/>
    </row>
    <row r="163" spans="1:39" s="93" customFormat="1" ht="15">
      <c r="A163" s="13"/>
      <c r="AK163" s="102"/>
      <c r="AL163" s="102"/>
      <c r="AM163" s="103"/>
    </row>
    <row r="164" spans="1:39" s="93" customFormat="1" ht="15">
      <c r="A164" s="13"/>
      <c r="AK164" s="102"/>
      <c r="AL164" s="102"/>
      <c r="AM164" s="103"/>
    </row>
    <row r="165" spans="1:39" s="93" customFormat="1" ht="15">
      <c r="A165" s="13"/>
      <c r="AK165" s="102"/>
      <c r="AL165" s="102"/>
      <c r="AM165" s="103"/>
    </row>
    <row r="166" spans="1:39" s="93" customFormat="1" ht="15">
      <c r="A166" s="13"/>
      <c r="AK166" s="102"/>
      <c r="AL166" s="102"/>
      <c r="AM166" s="103"/>
    </row>
    <row r="167" spans="1:39" s="93" customFormat="1" ht="15">
      <c r="A167" s="13"/>
      <c r="AK167" s="102"/>
      <c r="AL167" s="102"/>
      <c r="AM167" s="103"/>
    </row>
    <row r="168" spans="1:39" s="93" customFormat="1" ht="15">
      <c r="A168" s="13"/>
      <c r="AK168" s="102"/>
      <c r="AL168" s="102"/>
      <c r="AM168" s="103"/>
    </row>
    <row r="169" spans="1:39" s="93" customFormat="1" ht="15">
      <c r="A169" s="13"/>
      <c r="AK169" s="102"/>
      <c r="AL169" s="102"/>
      <c r="AM169" s="103"/>
    </row>
    <row r="170" spans="1:39" s="93" customFormat="1" ht="15">
      <c r="A170" s="13"/>
      <c r="AK170" s="102"/>
      <c r="AL170" s="102"/>
      <c r="AM170" s="103"/>
    </row>
    <row r="171" spans="1:39" s="93" customFormat="1" ht="15">
      <c r="A171" s="13"/>
      <c r="AK171" s="102"/>
      <c r="AL171" s="102"/>
      <c r="AM171" s="103"/>
    </row>
    <row r="172" spans="1:39" s="93" customFormat="1" ht="15">
      <c r="A172" s="13"/>
      <c r="AK172" s="102"/>
      <c r="AL172" s="102"/>
      <c r="AM172" s="103"/>
    </row>
    <row r="173" spans="1:39" s="93" customFormat="1" ht="15">
      <c r="A173" s="13"/>
      <c r="AK173" s="102"/>
      <c r="AL173" s="102"/>
      <c r="AM173" s="103"/>
    </row>
    <row r="174" spans="1:39" s="93" customFormat="1" ht="15">
      <c r="A174" s="13"/>
      <c r="AK174" s="102"/>
      <c r="AL174" s="102"/>
      <c r="AM174" s="103"/>
    </row>
    <row r="175" spans="1:39" s="93" customFormat="1" ht="15">
      <c r="A175" s="13"/>
      <c r="AK175" s="102"/>
      <c r="AL175" s="102"/>
      <c r="AM175" s="103"/>
    </row>
    <row r="176" spans="1:39" s="93" customFormat="1" ht="15">
      <c r="A176" s="13"/>
      <c r="AK176" s="102"/>
      <c r="AL176" s="102"/>
      <c r="AM176" s="103"/>
    </row>
    <row r="177" spans="1:39" s="93" customFormat="1" ht="15">
      <c r="A177" s="13"/>
      <c r="AK177" s="102"/>
      <c r="AL177" s="102"/>
      <c r="AM177" s="103"/>
    </row>
    <row r="178" spans="1:39" s="93" customFormat="1" ht="15">
      <c r="A178" s="13"/>
      <c r="AK178" s="102"/>
      <c r="AL178" s="102"/>
      <c r="AM178" s="103"/>
    </row>
    <row r="179" spans="1:39" s="93" customFormat="1" ht="15">
      <c r="A179" s="13"/>
      <c r="AK179" s="102"/>
      <c r="AL179" s="102"/>
      <c r="AM179" s="103"/>
    </row>
    <row r="180" spans="1:39" s="93" customFormat="1" ht="15">
      <c r="A180" s="13"/>
      <c r="AK180" s="102"/>
      <c r="AL180" s="102"/>
      <c r="AM180" s="103"/>
    </row>
    <row r="181" spans="1:39" s="93" customFormat="1" ht="15">
      <c r="A181" s="13"/>
      <c r="AK181" s="102"/>
      <c r="AL181" s="102"/>
      <c r="AM181" s="103"/>
    </row>
    <row r="182" spans="1:39" s="93" customFormat="1" ht="15">
      <c r="A182" s="13"/>
      <c r="AK182" s="102"/>
      <c r="AL182" s="102"/>
      <c r="AM182" s="103"/>
    </row>
    <row r="183" spans="1:39" s="93" customFormat="1" ht="15">
      <c r="A183" s="13"/>
      <c r="AK183" s="102"/>
      <c r="AL183" s="102"/>
      <c r="AM183" s="103"/>
    </row>
    <row r="184" spans="1:39" s="93" customFormat="1" ht="15">
      <c r="A184" s="13"/>
      <c r="AK184" s="102"/>
      <c r="AL184" s="102"/>
      <c r="AM184" s="103"/>
    </row>
    <row r="185" spans="1:39" s="93" customFormat="1" ht="15">
      <c r="A185" s="13"/>
      <c r="AK185" s="102"/>
      <c r="AL185" s="102"/>
      <c r="AM185" s="103"/>
    </row>
    <row r="186" spans="1:39" s="93" customFormat="1" ht="15">
      <c r="A186" s="13"/>
      <c r="AK186" s="102"/>
      <c r="AL186" s="102"/>
      <c r="AM186" s="103"/>
    </row>
    <row r="187" spans="1:39" s="93" customFormat="1" ht="15">
      <c r="A187" s="13"/>
      <c r="AK187" s="102"/>
      <c r="AL187" s="102"/>
      <c r="AM187" s="103"/>
    </row>
    <row r="188" spans="1:39" s="93" customFormat="1" ht="15">
      <c r="A188" s="13"/>
      <c r="AK188" s="102"/>
      <c r="AL188" s="102"/>
      <c r="AM188" s="103"/>
    </row>
    <row r="189" spans="1:39" s="93" customFormat="1" ht="15">
      <c r="A189" s="13"/>
      <c r="AK189" s="102"/>
      <c r="AL189" s="102"/>
      <c r="AM189" s="103"/>
    </row>
    <row r="190" spans="1:39" s="93" customFormat="1" ht="15">
      <c r="A190" s="13"/>
      <c r="AK190" s="102"/>
      <c r="AL190" s="102"/>
      <c r="AM190" s="103"/>
    </row>
    <row r="191" spans="1:39" s="93" customFormat="1" ht="15">
      <c r="A191" s="13"/>
      <c r="AK191" s="102"/>
      <c r="AL191" s="102"/>
      <c r="AM191" s="103"/>
    </row>
    <row r="192" spans="1:39" s="93" customFormat="1" ht="15">
      <c r="A192" s="13"/>
      <c r="AK192" s="102"/>
      <c r="AL192" s="102"/>
      <c r="AM192" s="103"/>
    </row>
    <row r="193" spans="1:44" s="93" customFormat="1" ht="15">
      <c r="A193" s="13"/>
      <c r="AK193" s="102"/>
      <c r="AL193" s="102"/>
      <c r="AM193" s="103"/>
    </row>
    <row r="194" spans="1:44" s="93" customFormat="1" ht="15">
      <c r="A194" s="13"/>
      <c r="AK194" s="102"/>
      <c r="AL194" s="102"/>
      <c r="AM194" s="103"/>
    </row>
    <row r="195" spans="1:44" s="93" customFormat="1" ht="15">
      <c r="A195" s="13"/>
      <c r="AK195" s="102"/>
      <c r="AL195" s="102"/>
      <c r="AM195" s="103"/>
    </row>
    <row r="196" spans="1:44" s="93" customFormat="1" ht="15">
      <c r="A196" s="13"/>
      <c r="AK196" s="102"/>
      <c r="AL196" s="102"/>
      <c r="AM196" s="103"/>
    </row>
    <row r="197" spans="1:44" s="93" customFormat="1" ht="15">
      <c r="A197" s="13"/>
      <c r="AK197" s="102"/>
      <c r="AL197" s="102"/>
      <c r="AM197" s="103"/>
    </row>
    <row r="198" spans="1:44" s="93" customFormat="1" ht="15">
      <c r="A198" s="13"/>
      <c r="AK198" s="102"/>
      <c r="AL198" s="102"/>
      <c r="AM198" s="103"/>
    </row>
    <row r="199" spans="1:44" s="93" customFormat="1" ht="15">
      <c r="A199" s="13"/>
      <c r="AK199" s="102"/>
      <c r="AL199" s="102"/>
      <c r="AM199" s="103"/>
    </row>
    <row r="200" spans="1:44" s="93" customFormat="1" ht="15">
      <c r="A200" s="13"/>
      <c r="AK200" s="102"/>
      <c r="AL200" s="102"/>
      <c r="AM200" s="103"/>
    </row>
    <row r="201" spans="1:44" s="93" customFormat="1" ht="15">
      <c r="A201" s="13"/>
      <c r="AK201" s="102"/>
      <c r="AL201" s="102"/>
      <c r="AM201" s="103"/>
    </row>
    <row r="202" spans="1:44" s="93" customFormat="1" ht="15">
      <c r="A202" s="13"/>
      <c r="AK202" s="102"/>
      <c r="AL202" s="102"/>
      <c r="AM202" s="103"/>
    </row>
    <row r="203" spans="1:44" s="93" customFormat="1" ht="15">
      <c r="A203" s="13"/>
      <c r="AK203" s="102"/>
      <c r="AL203" s="102"/>
      <c r="AM203" s="103"/>
    </row>
    <row r="204" spans="1:44" s="93" customFormat="1" ht="15">
      <c r="A204" s="13"/>
      <c r="AK204" s="102"/>
      <c r="AL204" s="102"/>
      <c r="AM204" s="103"/>
    </row>
    <row r="205" spans="1:44" s="93" customFormat="1" ht="15">
      <c r="A205" s="13"/>
      <c r="AK205" s="102"/>
      <c r="AL205" s="102"/>
      <c r="AM205" s="103"/>
      <c r="AP205" s="92"/>
      <c r="AQ205" s="92"/>
      <c r="AR205" s="92"/>
    </row>
    <row r="206" spans="1:44" ht="15">
      <c r="AK206" s="102"/>
      <c r="AL206" s="102"/>
      <c r="AM206" s="103"/>
    </row>
    <row r="207" spans="1:44" ht="15">
      <c r="AK207" s="102"/>
      <c r="AL207" s="102"/>
      <c r="AM207" s="103"/>
    </row>
    <row r="208" spans="1:44" ht="15">
      <c r="AK208" s="102"/>
      <c r="AL208" s="102"/>
      <c r="AM208" s="103"/>
    </row>
    <row r="209" spans="37:39" ht="15">
      <c r="AK209" s="102"/>
      <c r="AL209" s="102"/>
      <c r="AM209" s="103"/>
    </row>
    <row r="210" spans="37:39" ht="15">
      <c r="AK210" s="102"/>
      <c r="AL210" s="102"/>
      <c r="AM210" s="103"/>
    </row>
    <row r="211" spans="37:39" ht="15">
      <c r="AK211" s="102"/>
      <c r="AL211" s="102"/>
      <c r="AM211" s="103"/>
    </row>
    <row r="212" spans="37:39" ht="15">
      <c r="AK212" s="102"/>
      <c r="AL212" s="102"/>
      <c r="AM212" s="103"/>
    </row>
    <row r="213" spans="37:39" ht="15">
      <c r="AK213" s="102"/>
      <c r="AL213" s="102"/>
      <c r="AM213" s="103"/>
    </row>
    <row r="214" spans="37:39" ht="15">
      <c r="AK214" s="102"/>
      <c r="AL214" s="102"/>
      <c r="AM214" s="103"/>
    </row>
    <row r="215" spans="37:39" ht="15">
      <c r="AK215" s="102"/>
      <c r="AL215" s="102"/>
      <c r="AM215" s="103"/>
    </row>
    <row r="216" spans="37:39" ht="15">
      <c r="AK216" s="102"/>
      <c r="AL216" s="102"/>
      <c r="AM216" s="103"/>
    </row>
    <row r="217" spans="37:39" ht="15">
      <c r="AK217" s="102"/>
      <c r="AL217" s="102"/>
      <c r="AM217" s="103"/>
    </row>
    <row r="218" spans="37:39" ht="15">
      <c r="AK218" s="102"/>
      <c r="AL218" s="102"/>
      <c r="AM218" s="103"/>
    </row>
    <row r="219" spans="37:39" ht="15">
      <c r="AK219" s="102"/>
      <c r="AL219" s="102"/>
      <c r="AM219" s="103"/>
    </row>
    <row r="220" spans="37:39" ht="15">
      <c r="AK220" s="102"/>
      <c r="AL220" s="102"/>
      <c r="AM220" s="103"/>
    </row>
    <row r="221" spans="37:39" ht="15">
      <c r="AK221" s="102"/>
      <c r="AL221" s="102"/>
      <c r="AM221" s="103"/>
    </row>
    <row r="222" spans="37:39" ht="15">
      <c r="AK222" s="102"/>
      <c r="AL222" s="102"/>
      <c r="AM222" s="103"/>
    </row>
    <row r="223" spans="37:39" ht="15">
      <c r="AK223" s="102"/>
      <c r="AL223" s="102"/>
      <c r="AM223" s="103"/>
    </row>
    <row r="224" spans="37:39" ht="15">
      <c r="AK224" s="102"/>
      <c r="AL224" s="102"/>
      <c r="AM224" s="103"/>
    </row>
    <row r="225" spans="37:39" ht="15">
      <c r="AK225" s="102"/>
      <c r="AL225" s="102"/>
      <c r="AM225" s="103"/>
    </row>
    <row r="226" spans="37:39" ht="15">
      <c r="AK226" s="102"/>
      <c r="AL226" s="102"/>
      <c r="AM226" s="103"/>
    </row>
    <row r="227" spans="37:39" ht="15">
      <c r="AK227" s="102"/>
      <c r="AL227" s="102"/>
      <c r="AM227" s="103"/>
    </row>
    <row r="228" spans="37:39" ht="15">
      <c r="AK228" s="102"/>
      <c r="AL228" s="102"/>
      <c r="AM228" s="103"/>
    </row>
    <row r="229" spans="37:39" ht="15">
      <c r="AK229" s="102"/>
      <c r="AL229" s="102"/>
      <c r="AM229" s="103"/>
    </row>
    <row r="230" spans="37:39" ht="15">
      <c r="AK230" s="102"/>
      <c r="AL230" s="102"/>
      <c r="AM230" s="103"/>
    </row>
    <row r="231" spans="37:39" ht="15">
      <c r="AK231" s="102"/>
      <c r="AL231" s="102"/>
      <c r="AM231" s="103"/>
    </row>
    <row r="232" spans="37:39" ht="15">
      <c r="AK232" s="102"/>
      <c r="AL232" s="102"/>
      <c r="AM232" s="103"/>
    </row>
    <row r="233" spans="37:39" ht="15">
      <c r="AK233" s="102"/>
      <c r="AL233" s="102"/>
      <c r="AM233" s="103"/>
    </row>
    <row r="234" spans="37:39" ht="15">
      <c r="AK234" s="102"/>
      <c r="AL234" s="102"/>
      <c r="AM234" s="103"/>
    </row>
    <row r="235" spans="37:39" ht="15">
      <c r="AK235" s="102"/>
      <c r="AL235" s="102"/>
      <c r="AM235" s="103"/>
    </row>
    <row r="236" spans="37:39" ht="15">
      <c r="AK236" s="102"/>
      <c r="AL236" s="102"/>
      <c r="AM236" s="103"/>
    </row>
    <row r="237" spans="37:39" ht="15">
      <c r="AK237" s="102"/>
      <c r="AL237" s="102"/>
      <c r="AM237" s="103"/>
    </row>
    <row r="238" spans="37:39" ht="15">
      <c r="AK238" s="102"/>
      <c r="AL238" s="102"/>
      <c r="AM238" s="103"/>
    </row>
    <row r="239" spans="37:39" ht="15">
      <c r="AK239" s="102"/>
      <c r="AL239" s="102"/>
      <c r="AM239" s="103"/>
    </row>
    <row r="240" spans="37:39" ht="15">
      <c r="AK240" s="102"/>
      <c r="AL240" s="102"/>
      <c r="AM240" s="103"/>
    </row>
    <row r="241" spans="37:39" ht="15">
      <c r="AK241" s="102"/>
      <c r="AL241" s="102"/>
      <c r="AM241" s="103"/>
    </row>
    <row r="242" spans="37:39" ht="15">
      <c r="AK242" s="102"/>
      <c r="AL242" s="102"/>
      <c r="AM242" s="103"/>
    </row>
    <row r="243" spans="37:39" ht="15">
      <c r="AK243" s="102"/>
      <c r="AL243" s="102"/>
      <c r="AM243" s="103"/>
    </row>
    <row r="244" spans="37:39" ht="15">
      <c r="AK244" s="102"/>
      <c r="AL244" s="102"/>
      <c r="AM244" s="103"/>
    </row>
    <row r="245" spans="37:39" ht="15">
      <c r="AK245" s="102"/>
      <c r="AL245" s="102"/>
      <c r="AM245" s="103"/>
    </row>
    <row r="246" spans="37:39" ht="15">
      <c r="AK246" s="102"/>
      <c r="AL246" s="102"/>
      <c r="AM246" s="103"/>
    </row>
    <row r="247" spans="37:39" ht="15">
      <c r="AK247" s="102"/>
      <c r="AL247" s="102"/>
      <c r="AM247" s="103"/>
    </row>
    <row r="248" spans="37:39" ht="15">
      <c r="AK248" s="102"/>
      <c r="AL248" s="102"/>
      <c r="AM248" s="103"/>
    </row>
    <row r="249" spans="37:39" ht="15">
      <c r="AK249" s="102"/>
      <c r="AL249" s="102"/>
      <c r="AM249" s="103"/>
    </row>
    <row r="250" spans="37:39" ht="15">
      <c r="AK250" s="102"/>
      <c r="AL250" s="102"/>
      <c r="AM250" s="103"/>
    </row>
    <row r="251" spans="37:39" ht="15">
      <c r="AK251" s="102"/>
      <c r="AL251" s="102"/>
      <c r="AM251" s="103"/>
    </row>
    <row r="252" spans="37:39" ht="15">
      <c r="AK252" s="102"/>
      <c r="AL252" s="102"/>
      <c r="AM252" s="103"/>
    </row>
    <row r="253" spans="37:39" ht="15">
      <c r="AK253" s="102"/>
      <c r="AL253" s="102"/>
      <c r="AM253" s="103"/>
    </row>
    <row r="254" spans="37:39" ht="15">
      <c r="AK254" s="102"/>
      <c r="AL254" s="102"/>
      <c r="AM254" s="103"/>
    </row>
    <row r="255" spans="37:39" ht="15">
      <c r="AK255" s="102"/>
      <c r="AL255" s="102"/>
      <c r="AM255" s="103"/>
    </row>
    <row r="256" spans="37:39" ht="15">
      <c r="AK256" s="102"/>
      <c r="AL256" s="102"/>
      <c r="AM256" s="103"/>
    </row>
    <row r="257" spans="37:39" ht="15">
      <c r="AK257" s="102"/>
      <c r="AL257" s="102"/>
      <c r="AM257" s="103"/>
    </row>
    <row r="258" spans="37:39" ht="15">
      <c r="AK258" s="102"/>
      <c r="AL258" s="102"/>
      <c r="AM258" s="103"/>
    </row>
    <row r="259" spans="37:39" ht="15">
      <c r="AK259" s="102"/>
      <c r="AL259" s="102"/>
      <c r="AM259" s="103"/>
    </row>
    <row r="260" spans="37:39" ht="15">
      <c r="AK260" s="102"/>
      <c r="AL260" s="102"/>
      <c r="AM260" s="103"/>
    </row>
    <row r="261" spans="37:39" ht="15">
      <c r="AK261" s="102"/>
      <c r="AL261" s="102"/>
      <c r="AM261" s="103"/>
    </row>
    <row r="262" spans="37:39" ht="15">
      <c r="AK262" s="102"/>
      <c r="AL262" s="102"/>
      <c r="AM262" s="103"/>
    </row>
    <row r="263" spans="37:39" ht="15">
      <c r="AK263" s="102"/>
      <c r="AL263" s="102"/>
      <c r="AM263" s="103"/>
    </row>
    <row r="264" spans="37:39" ht="15">
      <c r="AK264" s="102"/>
      <c r="AL264" s="102"/>
      <c r="AM264" s="103"/>
    </row>
    <row r="265" spans="37:39" ht="15">
      <c r="AK265" s="102"/>
      <c r="AL265" s="102"/>
      <c r="AM265" s="103"/>
    </row>
    <row r="266" spans="37:39" ht="15">
      <c r="AK266" s="102"/>
      <c r="AL266" s="102"/>
      <c r="AM266" s="103"/>
    </row>
    <row r="267" spans="37:39" ht="15">
      <c r="AK267" s="102"/>
      <c r="AL267" s="102"/>
      <c r="AM267" s="103"/>
    </row>
    <row r="268" spans="37:39" ht="15">
      <c r="AK268" s="102"/>
      <c r="AL268" s="102"/>
      <c r="AM268" s="103"/>
    </row>
    <row r="269" spans="37:39" ht="15">
      <c r="AK269" s="102"/>
      <c r="AL269" s="102"/>
      <c r="AM269" s="103"/>
    </row>
    <row r="270" spans="37:39" ht="15">
      <c r="AK270" s="102"/>
      <c r="AL270" s="102"/>
      <c r="AM270" s="103"/>
    </row>
    <row r="271" spans="37:39" ht="15">
      <c r="AK271" s="102"/>
      <c r="AL271" s="102"/>
      <c r="AM271" s="103"/>
    </row>
    <row r="272" spans="37:39" ht="15">
      <c r="AK272" s="102"/>
      <c r="AL272" s="102"/>
      <c r="AM272" s="103"/>
    </row>
    <row r="273" spans="37:39" ht="15">
      <c r="AK273" s="102"/>
      <c r="AL273" s="102"/>
      <c r="AM273" s="103"/>
    </row>
    <row r="274" spans="37:39" ht="15">
      <c r="AK274" s="102"/>
      <c r="AL274" s="102"/>
      <c r="AM274" s="103"/>
    </row>
    <row r="275" spans="37:39" ht="15">
      <c r="AK275" s="102"/>
      <c r="AL275" s="102"/>
      <c r="AM275" s="103"/>
    </row>
    <row r="276" spans="37:39" ht="15">
      <c r="AK276" s="102"/>
      <c r="AL276" s="102"/>
      <c r="AM276" s="103"/>
    </row>
    <row r="277" spans="37:39" ht="15">
      <c r="AK277" s="102"/>
      <c r="AL277" s="102"/>
      <c r="AM277" s="103"/>
    </row>
    <row r="278" spans="37:39" ht="15">
      <c r="AK278" s="102"/>
      <c r="AL278" s="102"/>
      <c r="AM278" s="103"/>
    </row>
    <row r="279" spans="37:39" ht="15">
      <c r="AK279" s="102"/>
      <c r="AL279" s="102"/>
      <c r="AM279" s="103"/>
    </row>
    <row r="280" spans="37:39" ht="15">
      <c r="AK280" s="102"/>
      <c r="AL280" s="102"/>
      <c r="AM280" s="103"/>
    </row>
    <row r="281" spans="37:39" ht="15">
      <c r="AK281" s="102"/>
      <c r="AL281" s="102"/>
      <c r="AM281" s="103"/>
    </row>
    <row r="282" spans="37:39" ht="15">
      <c r="AK282" s="102"/>
      <c r="AL282" s="102"/>
      <c r="AM282" s="103"/>
    </row>
    <row r="283" spans="37:39" ht="15">
      <c r="AK283" s="102"/>
      <c r="AL283" s="102"/>
      <c r="AM283" s="103"/>
    </row>
    <row r="284" spans="37:39" ht="15">
      <c r="AK284" s="102"/>
      <c r="AL284" s="102"/>
      <c r="AM284" s="103"/>
    </row>
    <row r="285" spans="37:39" ht="15">
      <c r="AK285" s="102"/>
      <c r="AL285" s="102"/>
      <c r="AM285" s="103"/>
    </row>
    <row r="286" spans="37:39" ht="15">
      <c r="AK286" s="102"/>
      <c r="AL286" s="102"/>
      <c r="AM286" s="103"/>
    </row>
    <row r="287" spans="37:39" ht="15">
      <c r="AK287" s="102"/>
      <c r="AL287" s="102"/>
      <c r="AM287" s="103"/>
    </row>
    <row r="288" spans="37:39" ht="15">
      <c r="AK288" s="102"/>
      <c r="AL288" s="102"/>
      <c r="AM288" s="103"/>
    </row>
    <row r="289" spans="37:39" ht="15">
      <c r="AK289" s="102"/>
      <c r="AL289" s="102"/>
      <c r="AM289" s="103"/>
    </row>
    <row r="290" spans="37:39" ht="15">
      <c r="AK290" s="102"/>
      <c r="AL290" s="102"/>
      <c r="AM290" s="103"/>
    </row>
    <row r="291" spans="37:39" ht="15">
      <c r="AK291" s="102"/>
      <c r="AL291" s="102"/>
      <c r="AM291" s="103"/>
    </row>
    <row r="292" spans="37:39" ht="15">
      <c r="AK292" s="102"/>
      <c r="AL292" s="102"/>
      <c r="AM292" s="103"/>
    </row>
    <row r="293" spans="37:39" ht="15">
      <c r="AK293" s="102"/>
      <c r="AL293" s="102"/>
      <c r="AM293" s="103"/>
    </row>
    <row r="294" spans="37:39" ht="15">
      <c r="AK294" s="102"/>
      <c r="AL294" s="102"/>
      <c r="AM294" s="103"/>
    </row>
    <row r="295" spans="37:39" ht="15">
      <c r="AK295" s="102"/>
      <c r="AL295" s="102"/>
      <c r="AM295" s="103"/>
    </row>
    <row r="296" spans="37:39" ht="15">
      <c r="AK296" s="102"/>
      <c r="AL296" s="102"/>
      <c r="AM296" s="103"/>
    </row>
    <row r="297" spans="37:39" ht="15">
      <c r="AK297" s="102"/>
      <c r="AL297" s="102"/>
      <c r="AM297" s="103"/>
    </row>
    <row r="298" spans="37:39" ht="15">
      <c r="AK298" s="102"/>
      <c r="AL298" s="102"/>
      <c r="AM298" s="103"/>
    </row>
    <row r="299" spans="37:39" ht="15">
      <c r="AK299" s="102"/>
      <c r="AL299" s="102"/>
      <c r="AM299" s="103"/>
    </row>
    <row r="300" spans="37:39" ht="15">
      <c r="AK300" s="102"/>
      <c r="AL300" s="102"/>
      <c r="AM300" s="103"/>
    </row>
    <row r="301" spans="37:39" ht="15">
      <c r="AK301" s="102"/>
      <c r="AL301" s="102"/>
      <c r="AM301" s="103"/>
    </row>
    <row r="302" spans="37:39" ht="15">
      <c r="AK302" s="102"/>
      <c r="AL302" s="102"/>
      <c r="AM302" s="103"/>
    </row>
    <row r="303" spans="37:39" ht="15">
      <c r="AK303" s="102"/>
      <c r="AL303" s="102"/>
      <c r="AM303" s="103"/>
    </row>
    <row r="304" spans="37:39" ht="15">
      <c r="AK304" s="102"/>
      <c r="AL304" s="102"/>
      <c r="AM304" s="103"/>
    </row>
    <row r="305" spans="37:39" ht="15">
      <c r="AK305" s="102"/>
      <c r="AL305" s="102"/>
      <c r="AM305" s="103"/>
    </row>
    <row r="306" spans="37:39" ht="15">
      <c r="AK306" s="102"/>
      <c r="AL306" s="102"/>
      <c r="AM306" s="103"/>
    </row>
    <row r="307" spans="37:39" ht="15">
      <c r="AK307" s="102"/>
      <c r="AL307" s="102"/>
      <c r="AM307" s="103"/>
    </row>
    <row r="308" spans="37:39" ht="15">
      <c r="AK308" s="102"/>
      <c r="AL308" s="102"/>
      <c r="AM308" s="103"/>
    </row>
    <row r="309" spans="37:39" ht="15">
      <c r="AK309" s="102"/>
      <c r="AL309" s="102"/>
      <c r="AM309" s="103"/>
    </row>
    <row r="310" spans="37:39" ht="15">
      <c r="AK310" s="102"/>
      <c r="AL310" s="102"/>
      <c r="AM310" s="103"/>
    </row>
    <row r="311" spans="37:39" ht="15">
      <c r="AK311" s="102"/>
      <c r="AL311" s="102"/>
      <c r="AM311" s="103"/>
    </row>
    <row r="312" spans="37:39" ht="15">
      <c r="AK312" s="102"/>
      <c r="AL312" s="102"/>
      <c r="AM312" s="103"/>
    </row>
    <row r="313" spans="37:39" ht="15">
      <c r="AK313" s="102"/>
      <c r="AL313" s="102"/>
      <c r="AM313" s="103"/>
    </row>
    <row r="314" spans="37:39" ht="15">
      <c r="AK314" s="102"/>
      <c r="AL314" s="102"/>
      <c r="AM314" s="103"/>
    </row>
    <row r="315" spans="37:39" ht="15">
      <c r="AK315" s="102"/>
      <c r="AL315" s="102"/>
      <c r="AM315" s="103"/>
    </row>
    <row r="316" spans="37:39" ht="15">
      <c r="AK316" s="102"/>
      <c r="AL316" s="102"/>
      <c r="AM316" s="103"/>
    </row>
    <row r="317" spans="37:39" ht="15">
      <c r="AK317" s="102"/>
      <c r="AL317" s="102"/>
      <c r="AM317" s="103"/>
    </row>
    <row r="318" spans="37:39" ht="15">
      <c r="AK318" s="102"/>
      <c r="AL318" s="102"/>
      <c r="AM318" s="103"/>
    </row>
    <row r="319" spans="37:39" ht="15">
      <c r="AK319" s="102"/>
      <c r="AL319" s="102"/>
      <c r="AM319" s="103"/>
    </row>
    <row r="320" spans="37:39" ht="15">
      <c r="AK320" s="102"/>
      <c r="AL320" s="102"/>
      <c r="AM320" s="103"/>
    </row>
    <row r="321" spans="37:39" ht="15">
      <c r="AK321" s="102"/>
      <c r="AL321" s="102"/>
      <c r="AM321" s="103"/>
    </row>
    <row r="322" spans="37:39" ht="15">
      <c r="AK322" s="102"/>
      <c r="AL322" s="102"/>
      <c r="AM322" s="103"/>
    </row>
    <row r="323" spans="37:39" ht="15">
      <c r="AK323" s="102"/>
      <c r="AL323" s="102"/>
      <c r="AM323" s="103"/>
    </row>
    <row r="324" spans="37:39" ht="15">
      <c r="AK324" s="102"/>
      <c r="AL324" s="102"/>
      <c r="AM324" s="103"/>
    </row>
    <row r="325" spans="37:39" ht="15">
      <c r="AK325" s="102"/>
      <c r="AL325" s="102"/>
      <c r="AM325" s="103"/>
    </row>
    <row r="326" spans="37:39" ht="15">
      <c r="AK326" s="102"/>
      <c r="AL326" s="102"/>
      <c r="AM326" s="103"/>
    </row>
    <row r="327" spans="37:39" ht="15">
      <c r="AK327" s="102"/>
      <c r="AL327" s="102"/>
      <c r="AM327" s="103"/>
    </row>
    <row r="328" spans="37:39" ht="15">
      <c r="AK328" s="102"/>
      <c r="AL328" s="102"/>
      <c r="AM328" s="103"/>
    </row>
    <row r="329" spans="37:39" ht="15">
      <c r="AK329" s="102"/>
      <c r="AL329" s="102"/>
      <c r="AM329" s="103"/>
    </row>
    <row r="330" spans="37:39" ht="15">
      <c r="AK330" s="102"/>
      <c r="AL330" s="102"/>
      <c r="AM330" s="103"/>
    </row>
    <row r="331" spans="37:39" ht="15">
      <c r="AK331" s="102"/>
      <c r="AL331" s="102"/>
      <c r="AM331" s="103"/>
    </row>
    <row r="332" spans="37:39" ht="15">
      <c r="AK332" s="102"/>
      <c r="AL332" s="102"/>
      <c r="AM332" s="103"/>
    </row>
    <row r="333" spans="37:39" ht="15">
      <c r="AK333" s="102"/>
      <c r="AL333" s="102"/>
      <c r="AM333" s="103"/>
    </row>
    <row r="334" spans="37:39" ht="15">
      <c r="AK334" s="102"/>
      <c r="AL334" s="102"/>
      <c r="AM334" s="103"/>
    </row>
    <row r="335" spans="37:39" ht="15">
      <c r="AK335" s="102"/>
      <c r="AL335" s="102"/>
      <c r="AM335" s="103"/>
    </row>
    <row r="336" spans="37:39" ht="15">
      <c r="AK336" s="102"/>
      <c r="AL336" s="102"/>
      <c r="AM336" s="103"/>
    </row>
    <row r="337" spans="37:39" ht="15">
      <c r="AK337" s="102"/>
      <c r="AL337" s="102"/>
      <c r="AM337" s="103"/>
    </row>
    <row r="338" spans="37:39" ht="15">
      <c r="AK338" s="102"/>
      <c r="AL338" s="102"/>
      <c r="AM338" s="103"/>
    </row>
    <row r="339" spans="37:39" ht="15">
      <c r="AK339" s="102"/>
      <c r="AL339" s="102"/>
      <c r="AM339" s="103"/>
    </row>
    <row r="340" spans="37:39" ht="15">
      <c r="AK340" s="102"/>
      <c r="AL340" s="102"/>
      <c r="AM340" s="103"/>
    </row>
    <row r="341" spans="37:39" ht="15">
      <c r="AK341" s="102"/>
      <c r="AL341" s="102"/>
      <c r="AM341" s="103"/>
    </row>
    <row r="342" spans="37:39" ht="15">
      <c r="AK342" s="102"/>
      <c r="AL342" s="102"/>
      <c r="AM342" s="103"/>
    </row>
    <row r="343" spans="37:39" ht="15">
      <c r="AK343" s="102"/>
      <c r="AL343" s="102"/>
      <c r="AM343" s="103"/>
    </row>
    <row r="344" spans="37:39" ht="15">
      <c r="AK344" s="102"/>
      <c r="AL344" s="102"/>
      <c r="AM344" s="103"/>
    </row>
    <row r="345" spans="37:39" ht="15">
      <c r="AK345" s="102"/>
      <c r="AL345" s="102"/>
      <c r="AM345" s="103"/>
    </row>
    <row r="346" spans="37:39" ht="15">
      <c r="AK346" s="102"/>
      <c r="AL346" s="102"/>
      <c r="AM346" s="103"/>
    </row>
    <row r="347" spans="37:39" ht="15">
      <c r="AK347" s="102"/>
      <c r="AL347" s="102"/>
      <c r="AM347" s="103"/>
    </row>
    <row r="348" spans="37:39" ht="15">
      <c r="AK348" s="102"/>
      <c r="AL348" s="102"/>
      <c r="AM348" s="103"/>
    </row>
    <row r="349" spans="37:39" ht="15">
      <c r="AK349" s="102"/>
      <c r="AL349" s="102"/>
      <c r="AM349" s="103"/>
    </row>
    <row r="350" spans="37:39" ht="15">
      <c r="AK350" s="102"/>
      <c r="AL350" s="102"/>
      <c r="AM350" s="103"/>
    </row>
    <row r="351" spans="37:39" ht="15">
      <c r="AK351" s="102"/>
      <c r="AL351" s="102"/>
      <c r="AM351" s="103"/>
    </row>
    <row r="352" spans="37:39" ht="15">
      <c r="AK352" s="102"/>
      <c r="AL352" s="102"/>
      <c r="AM352" s="103"/>
    </row>
    <row r="353" spans="37:39" ht="15">
      <c r="AK353" s="102"/>
      <c r="AL353" s="102"/>
      <c r="AM353" s="103"/>
    </row>
    <row r="354" spans="37:39" ht="15">
      <c r="AK354" s="102"/>
      <c r="AL354" s="102"/>
      <c r="AM354" s="103"/>
    </row>
    <row r="355" spans="37:39" ht="15">
      <c r="AK355" s="102"/>
      <c r="AL355" s="102"/>
      <c r="AM355" s="103"/>
    </row>
    <row r="356" spans="37:39" ht="15">
      <c r="AK356" s="102"/>
      <c r="AL356" s="102"/>
      <c r="AM356" s="103"/>
    </row>
    <row r="357" spans="37:39" ht="15">
      <c r="AK357" s="102"/>
      <c r="AL357" s="102"/>
      <c r="AM357" s="103"/>
    </row>
    <row r="358" spans="37:39" ht="15">
      <c r="AK358" s="102"/>
      <c r="AL358" s="102"/>
      <c r="AM358" s="103"/>
    </row>
    <row r="359" spans="37:39" ht="15">
      <c r="AK359" s="102"/>
      <c r="AL359" s="102"/>
      <c r="AM359" s="103"/>
    </row>
    <row r="360" spans="37:39" ht="15">
      <c r="AK360" s="102"/>
      <c r="AL360" s="102"/>
      <c r="AM360" s="103"/>
    </row>
    <row r="361" spans="37:39" ht="15">
      <c r="AK361" s="102"/>
      <c r="AL361" s="102"/>
      <c r="AM361" s="103"/>
    </row>
    <row r="362" spans="37:39" ht="15">
      <c r="AK362" s="102"/>
      <c r="AL362" s="102"/>
      <c r="AM362" s="103"/>
    </row>
    <row r="363" spans="37:39" ht="15">
      <c r="AK363" s="102"/>
      <c r="AL363" s="102"/>
      <c r="AM363" s="103"/>
    </row>
    <row r="364" spans="37:39" ht="15">
      <c r="AK364" s="102"/>
      <c r="AL364" s="102"/>
      <c r="AM364" s="103"/>
    </row>
    <row r="365" spans="37:39" ht="15">
      <c r="AK365" s="102"/>
      <c r="AL365" s="102"/>
      <c r="AM365" s="103"/>
    </row>
    <row r="366" spans="37:39" ht="15">
      <c r="AK366" s="102"/>
      <c r="AL366" s="102"/>
      <c r="AM366" s="103"/>
    </row>
    <row r="367" spans="37:39" ht="15">
      <c r="AK367" s="102"/>
      <c r="AL367" s="102"/>
      <c r="AM367" s="103"/>
    </row>
    <row r="368" spans="37:39" ht="15">
      <c r="AK368" s="102"/>
      <c r="AL368" s="102"/>
      <c r="AM368" s="103"/>
    </row>
    <row r="369" spans="37:39" ht="15">
      <c r="AK369" s="102"/>
      <c r="AL369" s="102"/>
      <c r="AM369" s="103"/>
    </row>
    <row r="370" spans="37:39" ht="15">
      <c r="AK370" s="102"/>
      <c r="AL370" s="102"/>
      <c r="AM370" s="103"/>
    </row>
    <row r="371" spans="37:39" ht="15">
      <c r="AK371" s="102"/>
      <c r="AL371" s="102"/>
      <c r="AM371" s="103"/>
    </row>
    <row r="372" spans="37:39" ht="15">
      <c r="AK372" s="102"/>
      <c r="AL372" s="102"/>
      <c r="AM372" s="103"/>
    </row>
    <row r="373" spans="37:39" ht="15">
      <c r="AK373" s="102"/>
      <c r="AL373" s="102"/>
      <c r="AM373" s="103"/>
    </row>
    <row r="374" spans="37:39" ht="15">
      <c r="AK374" s="102"/>
      <c r="AL374" s="102"/>
      <c r="AM374" s="103"/>
    </row>
    <row r="375" spans="37:39" ht="15">
      <c r="AK375" s="102"/>
      <c r="AL375" s="102"/>
      <c r="AM375" s="103"/>
    </row>
    <row r="376" spans="37:39" ht="15">
      <c r="AK376" s="102"/>
      <c r="AL376" s="102"/>
      <c r="AM376" s="103"/>
    </row>
    <row r="377" spans="37:39" ht="15">
      <c r="AK377" s="102"/>
      <c r="AL377" s="102"/>
      <c r="AM377" s="103"/>
    </row>
    <row r="378" spans="37:39" ht="15">
      <c r="AK378" s="102"/>
      <c r="AL378" s="102"/>
      <c r="AM378" s="103"/>
    </row>
    <row r="379" spans="37:39" ht="15">
      <c r="AK379" s="102"/>
      <c r="AL379" s="102"/>
      <c r="AM379" s="103"/>
    </row>
    <row r="380" spans="37:39" ht="15">
      <c r="AK380" s="102"/>
      <c r="AL380" s="102"/>
      <c r="AM380" s="103"/>
    </row>
    <row r="381" spans="37:39" ht="15">
      <c r="AK381" s="102"/>
      <c r="AL381" s="102"/>
      <c r="AM381" s="103"/>
    </row>
    <row r="382" spans="37:39" ht="15">
      <c r="AK382" s="102"/>
      <c r="AL382" s="102"/>
      <c r="AM382" s="103"/>
    </row>
    <row r="383" spans="37:39" ht="15">
      <c r="AK383" s="102"/>
      <c r="AL383" s="102"/>
      <c r="AM383" s="103"/>
    </row>
    <row r="384" spans="37:39" ht="15">
      <c r="AK384" s="102"/>
      <c r="AL384" s="102"/>
      <c r="AM384" s="103"/>
    </row>
    <row r="385" spans="37:39" ht="15">
      <c r="AK385" s="102"/>
      <c r="AL385" s="102"/>
      <c r="AM385" s="103"/>
    </row>
    <row r="386" spans="37:39" ht="15">
      <c r="AK386" s="102"/>
      <c r="AL386" s="102"/>
      <c r="AM386" s="103"/>
    </row>
    <row r="387" spans="37:39" ht="15">
      <c r="AK387" s="102"/>
      <c r="AL387" s="102"/>
      <c r="AM387" s="103"/>
    </row>
    <row r="388" spans="37:39" ht="15">
      <c r="AK388" s="102"/>
      <c r="AL388" s="102"/>
      <c r="AM388" s="103"/>
    </row>
    <row r="389" spans="37:39" ht="15">
      <c r="AK389" s="102"/>
      <c r="AL389" s="102"/>
      <c r="AM389" s="103"/>
    </row>
    <row r="390" spans="37:39" ht="15">
      <c r="AK390" s="102"/>
      <c r="AL390" s="102"/>
      <c r="AM390" s="103"/>
    </row>
    <row r="391" spans="37:39" ht="15">
      <c r="AK391" s="102"/>
      <c r="AL391" s="102"/>
      <c r="AM391" s="103"/>
    </row>
    <row r="392" spans="37:39" ht="15">
      <c r="AK392" s="102"/>
      <c r="AL392" s="102"/>
      <c r="AM392" s="103"/>
    </row>
    <row r="393" spans="37:39" ht="15">
      <c r="AK393" s="102"/>
      <c r="AL393" s="102"/>
      <c r="AM393" s="103"/>
    </row>
    <row r="394" spans="37:39" ht="15">
      <c r="AK394" s="102"/>
      <c r="AL394" s="102"/>
      <c r="AM394" s="103"/>
    </row>
    <row r="395" spans="37:39" ht="15">
      <c r="AK395" s="102"/>
      <c r="AL395" s="102"/>
      <c r="AM395" s="103"/>
    </row>
    <row r="396" spans="37:39" ht="15">
      <c r="AK396" s="102"/>
      <c r="AL396" s="102"/>
      <c r="AM396" s="103"/>
    </row>
    <row r="397" spans="37:39" ht="15">
      <c r="AK397" s="102"/>
      <c r="AL397" s="102"/>
      <c r="AM397" s="103"/>
    </row>
    <row r="398" spans="37:39" ht="15">
      <c r="AK398" s="102"/>
      <c r="AL398" s="102"/>
      <c r="AM398" s="103"/>
    </row>
    <row r="399" spans="37:39" ht="15">
      <c r="AK399" s="102"/>
      <c r="AL399" s="102"/>
      <c r="AM399" s="103"/>
    </row>
    <row r="400" spans="37:39" ht="15">
      <c r="AK400" s="102"/>
      <c r="AL400" s="102"/>
      <c r="AM400" s="103"/>
    </row>
    <row r="401" spans="37:39" ht="15">
      <c r="AK401" s="102"/>
      <c r="AL401" s="102"/>
      <c r="AM401" s="103"/>
    </row>
    <row r="402" spans="37:39" ht="15">
      <c r="AK402" s="102"/>
      <c r="AL402" s="102"/>
      <c r="AM402" s="103"/>
    </row>
    <row r="403" spans="37:39" ht="15">
      <c r="AK403" s="102"/>
      <c r="AL403" s="102"/>
      <c r="AM403" s="103"/>
    </row>
    <row r="404" spans="37:39" ht="15">
      <c r="AK404" s="102"/>
      <c r="AL404" s="102"/>
      <c r="AM404" s="103"/>
    </row>
    <row r="405" spans="37:39" ht="15">
      <c r="AK405" s="102"/>
      <c r="AL405" s="102"/>
      <c r="AM405" s="103"/>
    </row>
    <row r="406" spans="37:39" ht="15">
      <c r="AK406" s="102"/>
      <c r="AL406" s="102"/>
      <c r="AM406" s="103"/>
    </row>
    <row r="407" spans="37:39" ht="15">
      <c r="AK407" s="102"/>
      <c r="AL407" s="102"/>
      <c r="AM407" s="103"/>
    </row>
    <row r="408" spans="37:39" ht="15">
      <c r="AK408" s="102"/>
      <c r="AL408" s="102"/>
      <c r="AM408" s="103"/>
    </row>
    <row r="409" spans="37:39" ht="15">
      <c r="AK409" s="102"/>
      <c r="AL409" s="102"/>
      <c r="AM409" s="103"/>
    </row>
    <row r="410" spans="37:39" ht="15">
      <c r="AK410" s="102"/>
      <c r="AL410" s="102"/>
      <c r="AM410" s="103"/>
    </row>
    <row r="411" spans="37:39" ht="15">
      <c r="AK411" s="102"/>
      <c r="AL411" s="102"/>
      <c r="AM411" s="103"/>
    </row>
    <row r="412" spans="37:39" ht="15">
      <c r="AK412" s="102"/>
      <c r="AL412" s="102"/>
      <c r="AM412" s="103"/>
    </row>
    <row r="413" spans="37:39" ht="15">
      <c r="AK413" s="102"/>
      <c r="AL413" s="102"/>
      <c r="AM413" s="103"/>
    </row>
    <row r="414" spans="37:39" ht="15">
      <c r="AK414" s="102"/>
      <c r="AL414" s="102"/>
      <c r="AM414" s="103"/>
    </row>
    <row r="415" spans="37:39" ht="15">
      <c r="AK415" s="102"/>
      <c r="AL415" s="102"/>
      <c r="AM415" s="103"/>
    </row>
    <row r="416" spans="37:39" ht="15">
      <c r="AK416" s="102"/>
      <c r="AL416" s="102"/>
      <c r="AM416" s="103"/>
    </row>
    <row r="417" spans="37:39" ht="15">
      <c r="AK417" s="102"/>
      <c r="AL417" s="102"/>
      <c r="AM417" s="103"/>
    </row>
    <row r="418" spans="37:39" ht="15">
      <c r="AK418" s="102"/>
      <c r="AL418" s="102"/>
      <c r="AM418" s="103"/>
    </row>
    <row r="419" spans="37:39" ht="15">
      <c r="AK419" s="102"/>
      <c r="AL419" s="102"/>
      <c r="AM419" s="103"/>
    </row>
    <row r="420" spans="37:39" ht="15">
      <c r="AK420" s="102"/>
      <c r="AL420" s="102"/>
      <c r="AM420" s="103"/>
    </row>
    <row r="421" spans="37:39" ht="15">
      <c r="AK421" s="102"/>
      <c r="AL421" s="102"/>
      <c r="AM421" s="103"/>
    </row>
    <row r="422" spans="37:39" ht="15">
      <c r="AK422" s="102"/>
      <c r="AL422" s="102"/>
      <c r="AM422" s="103"/>
    </row>
    <row r="423" spans="37:39" ht="15">
      <c r="AK423" s="102"/>
      <c r="AL423" s="102"/>
      <c r="AM423" s="103"/>
    </row>
    <row r="424" spans="37:39" ht="15">
      <c r="AK424" s="102"/>
      <c r="AL424" s="102"/>
      <c r="AM424" s="103"/>
    </row>
    <row r="425" spans="37:39" ht="15">
      <c r="AK425" s="102"/>
      <c r="AL425" s="102"/>
      <c r="AM425" s="103"/>
    </row>
    <row r="426" spans="37:39" ht="15">
      <c r="AK426" s="102"/>
      <c r="AL426" s="102"/>
      <c r="AM426" s="103"/>
    </row>
    <row r="427" spans="37:39" ht="15">
      <c r="AK427" s="102"/>
      <c r="AL427" s="102"/>
      <c r="AM427" s="103"/>
    </row>
    <row r="428" spans="37:39" ht="15">
      <c r="AK428" s="102"/>
      <c r="AL428" s="102"/>
      <c r="AM428" s="103"/>
    </row>
    <row r="429" spans="37:39" ht="15">
      <c r="AK429" s="102"/>
      <c r="AL429" s="102"/>
      <c r="AM429" s="103"/>
    </row>
    <row r="430" spans="37:39" ht="15">
      <c r="AK430" s="102"/>
      <c r="AL430" s="102"/>
      <c r="AM430" s="103"/>
    </row>
    <row r="431" spans="37:39" ht="15">
      <c r="AK431" s="102"/>
      <c r="AL431" s="102"/>
      <c r="AM431" s="103"/>
    </row>
    <row r="432" spans="37:39" ht="15">
      <c r="AK432" s="102"/>
      <c r="AL432" s="102"/>
      <c r="AM432" s="103"/>
    </row>
    <row r="433" spans="37:39" ht="15">
      <c r="AK433" s="102"/>
      <c r="AL433" s="102"/>
      <c r="AM433" s="103"/>
    </row>
    <row r="434" spans="37:39" ht="15">
      <c r="AK434" s="102"/>
      <c r="AL434" s="102"/>
      <c r="AM434" s="103"/>
    </row>
    <row r="435" spans="37:39" ht="15">
      <c r="AK435" s="102"/>
      <c r="AL435" s="102"/>
      <c r="AM435" s="103"/>
    </row>
    <row r="436" spans="37:39" ht="15">
      <c r="AK436" s="102"/>
      <c r="AL436" s="102"/>
      <c r="AM436" s="103"/>
    </row>
    <row r="437" spans="37:39" ht="15">
      <c r="AK437" s="102"/>
      <c r="AL437" s="102"/>
      <c r="AM437" s="103"/>
    </row>
    <row r="438" spans="37:39" ht="15">
      <c r="AK438" s="102"/>
      <c r="AL438" s="102"/>
      <c r="AM438" s="103"/>
    </row>
    <row r="439" spans="37:39" ht="15">
      <c r="AK439" s="102"/>
      <c r="AL439" s="102"/>
      <c r="AM439" s="103"/>
    </row>
    <row r="440" spans="37:39" ht="15">
      <c r="AK440" s="102"/>
      <c r="AL440" s="102"/>
      <c r="AM440" s="103"/>
    </row>
    <row r="441" spans="37:39" ht="15">
      <c r="AK441" s="102"/>
      <c r="AL441" s="102"/>
      <c r="AM441" s="103"/>
    </row>
    <row r="442" spans="37:39" ht="15">
      <c r="AK442" s="102"/>
      <c r="AL442" s="102"/>
      <c r="AM442" s="103"/>
    </row>
    <row r="443" spans="37:39" ht="15">
      <c r="AK443" s="102"/>
      <c r="AL443" s="102"/>
      <c r="AM443" s="103"/>
    </row>
    <row r="444" spans="37:39" ht="15">
      <c r="AK444" s="102"/>
      <c r="AL444" s="102"/>
      <c r="AM444" s="103"/>
    </row>
    <row r="445" spans="37:39" ht="15">
      <c r="AK445" s="102"/>
      <c r="AL445" s="102"/>
      <c r="AM445" s="103"/>
    </row>
    <row r="446" spans="37:39" ht="15">
      <c r="AK446" s="102"/>
      <c r="AL446" s="102"/>
      <c r="AM446" s="103"/>
    </row>
    <row r="447" spans="37:39" ht="15">
      <c r="AK447" s="102"/>
      <c r="AL447" s="102"/>
      <c r="AM447" s="103"/>
    </row>
    <row r="448" spans="37:39" ht="15">
      <c r="AK448" s="102"/>
      <c r="AL448" s="102"/>
      <c r="AM448" s="103"/>
    </row>
    <row r="449" spans="37:39" ht="15">
      <c r="AK449" s="102"/>
      <c r="AL449" s="102"/>
      <c r="AM449" s="103"/>
    </row>
    <row r="450" spans="37:39" ht="15">
      <c r="AK450" s="102"/>
      <c r="AL450" s="102"/>
      <c r="AM450" s="103"/>
    </row>
    <row r="451" spans="37:39" ht="15">
      <c r="AK451" s="102"/>
      <c r="AL451" s="102"/>
      <c r="AM451" s="103"/>
    </row>
    <row r="452" spans="37:39" ht="15">
      <c r="AK452" s="102"/>
      <c r="AL452" s="102"/>
      <c r="AM452" s="103"/>
    </row>
    <row r="453" spans="37:39" ht="15">
      <c r="AK453" s="102"/>
      <c r="AL453" s="102"/>
      <c r="AM453" s="103"/>
    </row>
    <row r="454" spans="37:39" ht="15">
      <c r="AK454" s="102"/>
      <c r="AL454" s="102"/>
      <c r="AM454" s="103"/>
    </row>
    <row r="455" spans="37:39" ht="15">
      <c r="AK455" s="102"/>
      <c r="AL455" s="102"/>
      <c r="AM455" s="103"/>
    </row>
    <row r="456" spans="37:39" ht="15">
      <c r="AK456" s="102"/>
      <c r="AL456" s="102"/>
      <c r="AM456" s="103"/>
    </row>
    <row r="457" spans="37:39" ht="15">
      <c r="AK457" s="102"/>
      <c r="AL457" s="102"/>
      <c r="AM457" s="103"/>
    </row>
    <row r="458" spans="37:39" ht="15">
      <c r="AK458" s="102"/>
      <c r="AL458" s="102"/>
      <c r="AM458" s="103"/>
    </row>
    <row r="459" spans="37:39" ht="15">
      <c r="AK459" s="102"/>
      <c r="AL459" s="102"/>
      <c r="AM459" s="103"/>
    </row>
    <row r="460" spans="37:39" ht="15">
      <c r="AK460" s="102"/>
      <c r="AL460" s="102"/>
      <c r="AM460" s="103"/>
    </row>
    <row r="461" spans="37:39" ht="15">
      <c r="AK461" s="102"/>
      <c r="AL461" s="102"/>
      <c r="AM461" s="103"/>
    </row>
    <row r="462" spans="37:39" ht="15">
      <c r="AK462" s="102"/>
      <c r="AL462" s="102"/>
      <c r="AM462" s="103"/>
    </row>
    <row r="463" spans="37:39" ht="15">
      <c r="AK463" s="102"/>
      <c r="AL463" s="102"/>
      <c r="AM463" s="103"/>
    </row>
    <row r="464" spans="37:39" ht="15">
      <c r="AK464" s="102"/>
      <c r="AL464" s="102"/>
      <c r="AM464" s="103"/>
    </row>
    <row r="465" spans="37:39" ht="15">
      <c r="AK465" s="102"/>
      <c r="AL465" s="102"/>
      <c r="AM465" s="103"/>
    </row>
    <row r="466" spans="37:39" ht="15">
      <c r="AK466" s="102"/>
      <c r="AL466" s="102"/>
      <c r="AM466" s="103"/>
    </row>
    <row r="467" spans="37:39" ht="15">
      <c r="AK467" s="102"/>
      <c r="AL467" s="102"/>
      <c r="AM467" s="103"/>
    </row>
    <row r="468" spans="37:39" ht="15">
      <c r="AK468" s="102"/>
      <c r="AL468" s="102"/>
      <c r="AM468" s="103"/>
    </row>
    <row r="469" spans="37:39" ht="15">
      <c r="AK469" s="102"/>
      <c r="AL469" s="102"/>
      <c r="AM469" s="103"/>
    </row>
    <row r="470" spans="37:39" ht="15">
      <c r="AK470" s="102"/>
      <c r="AL470" s="102"/>
      <c r="AM470" s="103"/>
    </row>
    <row r="471" spans="37:39" ht="15">
      <c r="AK471" s="102"/>
      <c r="AL471" s="102"/>
      <c r="AM471" s="103"/>
    </row>
    <row r="472" spans="37:39" ht="15">
      <c r="AK472" s="102"/>
      <c r="AL472" s="102"/>
      <c r="AM472" s="103"/>
    </row>
    <row r="473" spans="37:39" ht="15">
      <c r="AK473" s="102"/>
      <c r="AL473" s="102"/>
      <c r="AM473" s="103"/>
    </row>
    <row r="474" spans="37:39" ht="15">
      <c r="AK474" s="102"/>
      <c r="AL474" s="102"/>
      <c r="AM474" s="103"/>
    </row>
    <row r="475" spans="37:39" ht="15">
      <c r="AK475" s="102"/>
      <c r="AL475" s="102"/>
      <c r="AM475" s="103"/>
    </row>
    <row r="476" spans="37:39" ht="15">
      <c r="AK476" s="102"/>
      <c r="AL476" s="102"/>
      <c r="AM476" s="103"/>
    </row>
    <row r="477" spans="37:39" ht="15">
      <c r="AK477" s="102"/>
      <c r="AL477" s="102"/>
      <c r="AM477" s="103"/>
    </row>
    <row r="478" spans="37:39" ht="15">
      <c r="AK478" s="102"/>
      <c r="AL478" s="102"/>
      <c r="AM478" s="103"/>
    </row>
    <row r="479" spans="37:39" ht="15">
      <c r="AK479" s="102"/>
      <c r="AL479" s="102"/>
      <c r="AM479" s="103"/>
    </row>
    <row r="480" spans="37:39" ht="15">
      <c r="AK480" s="102"/>
      <c r="AL480" s="102"/>
      <c r="AM480" s="103"/>
    </row>
    <row r="481" spans="37:39" ht="15">
      <c r="AK481" s="102"/>
      <c r="AL481" s="102"/>
      <c r="AM481" s="103"/>
    </row>
    <row r="482" spans="37:39" ht="15">
      <c r="AK482" s="102"/>
      <c r="AL482" s="102"/>
      <c r="AM482" s="103"/>
    </row>
    <row r="483" spans="37:39" ht="15">
      <c r="AK483" s="102"/>
      <c r="AL483" s="102"/>
      <c r="AM483" s="103"/>
    </row>
    <row r="484" spans="37:39" ht="15">
      <c r="AK484" s="102"/>
      <c r="AL484" s="102"/>
      <c r="AM484" s="103"/>
    </row>
    <row r="485" spans="37:39" ht="15">
      <c r="AK485" s="102"/>
      <c r="AL485" s="102"/>
      <c r="AM485" s="103"/>
    </row>
    <row r="486" spans="37:39" ht="15">
      <c r="AK486" s="102"/>
      <c r="AL486" s="102"/>
      <c r="AM486" s="103"/>
    </row>
    <row r="487" spans="37:39" ht="15">
      <c r="AK487" s="102"/>
      <c r="AL487" s="102"/>
      <c r="AM487" s="103"/>
    </row>
    <row r="488" spans="37:39" ht="15">
      <c r="AK488" s="102"/>
      <c r="AL488" s="102"/>
      <c r="AM488" s="103"/>
    </row>
    <row r="489" spans="37:39" ht="15">
      <c r="AK489" s="102"/>
      <c r="AL489" s="102"/>
      <c r="AM489" s="103"/>
    </row>
    <row r="490" spans="37:39" ht="15">
      <c r="AK490" s="102"/>
      <c r="AL490" s="102"/>
      <c r="AM490" s="103"/>
    </row>
    <row r="491" spans="37:39" ht="15">
      <c r="AK491" s="102"/>
      <c r="AL491" s="102"/>
      <c r="AM491" s="103"/>
    </row>
    <row r="492" spans="37:39" ht="15">
      <c r="AK492" s="102"/>
      <c r="AL492" s="102"/>
      <c r="AM492" s="103"/>
    </row>
    <row r="493" spans="37:39" ht="15">
      <c r="AK493" s="102"/>
      <c r="AL493" s="102"/>
      <c r="AM493" s="103"/>
    </row>
    <row r="494" spans="37:39" ht="15">
      <c r="AK494" s="102"/>
      <c r="AL494" s="102"/>
      <c r="AM494" s="103"/>
    </row>
    <row r="495" spans="37:39" ht="15">
      <c r="AK495" s="102"/>
      <c r="AL495" s="102"/>
      <c r="AM495" s="103"/>
    </row>
    <row r="496" spans="37:39" ht="15">
      <c r="AK496" s="102"/>
      <c r="AL496" s="102"/>
      <c r="AM496" s="103"/>
    </row>
    <row r="497" spans="37:39" ht="15">
      <c r="AK497" s="102"/>
      <c r="AL497" s="102"/>
      <c r="AM497" s="103"/>
    </row>
    <row r="498" spans="37:39" ht="15">
      <c r="AK498" s="102"/>
      <c r="AL498" s="102"/>
      <c r="AM498" s="103"/>
    </row>
    <row r="499" spans="37:39" ht="15">
      <c r="AK499" s="102"/>
      <c r="AL499" s="102"/>
      <c r="AM499" s="103"/>
    </row>
    <row r="500" spans="37:39" ht="15">
      <c r="AK500" s="102"/>
      <c r="AL500" s="102"/>
      <c r="AM500" s="103"/>
    </row>
    <row r="501" spans="37:39" ht="15">
      <c r="AK501" s="102"/>
      <c r="AL501" s="102"/>
      <c r="AM501" s="103"/>
    </row>
    <row r="502" spans="37:39" ht="15">
      <c r="AK502" s="102"/>
      <c r="AL502" s="102"/>
      <c r="AM502" s="103"/>
    </row>
    <row r="503" spans="37:39" ht="15">
      <c r="AK503" s="102"/>
      <c r="AL503" s="102"/>
      <c r="AM503" s="103"/>
    </row>
    <row r="504" spans="37:39" ht="15">
      <c r="AK504" s="102"/>
      <c r="AL504" s="102"/>
      <c r="AM504" s="103"/>
    </row>
    <row r="505" spans="37:39" ht="15">
      <c r="AK505" s="102"/>
      <c r="AL505" s="102"/>
      <c r="AM505" s="103"/>
    </row>
    <row r="506" spans="37:39" ht="15">
      <c r="AK506" s="102"/>
      <c r="AL506" s="102"/>
      <c r="AM506" s="103"/>
    </row>
    <row r="507" spans="37:39" ht="15">
      <c r="AK507" s="102"/>
      <c r="AL507" s="102"/>
      <c r="AM507" s="103"/>
    </row>
    <row r="508" spans="37:39" ht="15">
      <c r="AK508" s="102"/>
      <c r="AL508" s="102"/>
      <c r="AM508" s="103"/>
    </row>
    <row r="509" spans="37:39" ht="15">
      <c r="AK509" s="102"/>
      <c r="AL509" s="102"/>
      <c r="AM509" s="103"/>
    </row>
    <row r="510" spans="37:39" ht="15">
      <c r="AK510" s="102"/>
      <c r="AL510" s="102"/>
      <c r="AM510" s="103"/>
    </row>
    <row r="511" spans="37:39" ht="15">
      <c r="AK511" s="102"/>
      <c r="AL511" s="102"/>
      <c r="AM511" s="103"/>
    </row>
    <row r="512" spans="37:39" ht="15">
      <c r="AK512" s="102"/>
      <c r="AL512" s="102"/>
      <c r="AM512" s="103"/>
    </row>
    <row r="513" spans="37:39" ht="15">
      <c r="AK513" s="102"/>
      <c r="AL513" s="102"/>
      <c r="AM513" s="103"/>
    </row>
    <row r="514" spans="37:39" ht="15">
      <c r="AK514" s="102"/>
      <c r="AL514" s="102"/>
      <c r="AM514" s="103"/>
    </row>
    <row r="515" spans="37:39" ht="15">
      <c r="AK515" s="102"/>
      <c r="AL515" s="102"/>
      <c r="AM515" s="103"/>
    </row>
    <row r="516" spans="37:39" ht="15">
      <c r="AK516" s="102"/>
      <c r="AL516" s="102"/>
      <c r="AM516" s="103"/>
    </row>
    <row r="517" spans="37:39" ht="15">
      <c r="AK517" s="102"/>
      <c r="AL517" s="102"/>
      <c r="AM517" s="103"/>
    </row>
    <row r="518" spans="37:39" ht="15">
      <c r="AK518" s="102"/>
      <c r="AL518" s="102"/>
      <c r="AM518" s="103"/>
    </row>
    <row r="519" spans="37:39" ht="15">
      <c r="AK519" s="102"/>
      <c r="AL519" s="102"/>
      <c r="AM519" s="103"/>
    </row>
    <row r="520" spans="37:39" ht="15">
      <c r="AK520" s="102"/>
      <c r="AL520" s="102"/>
      <c r="AM520" s="103"/>
    </row>
    <row r="521" spans="37:39" ht="15">
      <c r="AK521" s="102"/>
      <c r="AL521" s="102"/>
      <c r="AM521" s="103"/>
    </row>
    <row r="522" spans="37:39" ht="15">
      <c r="AK522" s="102"/>
      <c r="AL522" s="102"/>
      <c r="AM522" s="103"/>
    </row>
    <row r="523" spans="37:39" ht="15">
      <c r="AK523" s="102"/>
      <c r="AL523" s="102"/>
      <c r="AM523" s="103"/>
    </row>
    <row r="524" spans="37:39" ht="15">
      <c r="AK524" s="102"/>
      <c r="AL524" s="102"/>
      <c r="AM524" s="103"/>
    </row>
    <row r="525" spans="37:39" ht="15">
      <c r="AK525" s="102"/>
      <c r="AL525" s="102"/>
      <c r="AM525" s="103"/>
    </row>
    <row r="526" spans="37:39" ht="15">
      <c r="AK526" s="102"/>
      <c r="AL526" s="102"/>
      <c r="AM526" s="103"/>
    </row>
    <row r="527" spans="37:39" ht="15">
      <c r="AK527" s="102"/>
      <c r="AL527" s="102"/>
      <c r="AM527" s="103"/>
    </row>
    <row r="528" spans="37:39" ht="15">
      <c r="AK528" s="102"/>
      <c r="AL528" s="102"/>
      <c r="AM528" s="103"/>
    </row>
    <row r="529" spans="37:39" ht="15">
      <c r="AK529" s="102"/>
      <c r="AL529" s="102"/>
      <c r="AM529" s="103"/>
    </row>
  </sheetData>
  <mergeCells count="17">
    <mergeCell ref="B1:AG1"/>
    <mergeCell ref="K6:N6"/>
    <mergeCell ref="S6:V6"/>
    <mergeCell ref="AG6:AG7"/>
    <mergeCell ref="O6:R6"/>
    <mergeCell ref="AA6:AF6"/>
    <mergeCell ref="C2:AH2"/>
    <mergeCell ref="C3:AH3"/>
    <mergeCell ref="C4:AH4"/>
    <mergeCell ref="W6:Z6"/>
    <mergeCell ref="L144:M144"/>
    <mergeCell ref="L145:M145"/>
    <mergeCell ref="L146:M146"/>
    <mergeCell ref="AH6:AH7"/>
    <mergeCell ref="A6:A8"/>
    <mergeCell ref="B6:B7"/>
    <mergeCell ref="C6:J6"/>
  </mergeCells>
  <pageMargins left="0.31496062992125984" right="0.19685039370078741" top="0.78740157480314965" bottom="0.78740157480314965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DANE</vt:lpstr>
      <vt:lpstr>1.COBERTURA  DANE</vt:lpstr>
      <vt:lpstr>2.TOTAL EPS</vt:lpstr>
      <vt:lpstr>3A. Afiliados_ Mpio_RS</vt:lpstr>
      <vt:lpstr>3B. Afiliados_ Mpio_RC </vt:lpstr>
      <vt:lpstr>3C. Afiliados_ Suspendidos_RC</vt:lpstr>
      <vt:lpstr>4. Tendencia RS</vt:lpstr>
      <vt:lpstr>5. Tendencia RC+RE</vt:lpstr>
      <vt:lpstr>10. GENERO-ZONA</vt:lpstr>
      <vt:lpstr>11. RS_GRUPOS_EDAD</vt:lpstr>
      <vt:lpstr>11a. RC_GRUPOS_EDAD</vt:lpstr>
      <vt:lpstr>12. TIPO_POBLACION_RS</vt:lpstr>
      <vt:lpstr>TD</vt:lpstr>
      <vt:lpstr>DATOS TD</vt:lpstr>
      <vt:lpstr>A. Codigos_Municipio</vt:lpstr>
      <vt:lpstr>B. NUEVOS CODIGO EPS</vt:lpstr>
      <vt:lpstr>'1.COBERTURA  DANE'!Área_de_impresión</vt:lpstr>
      <vt:lpstr>'1.COBERTURA  DANE'!Títulos_a_imprimir</vt:lpstr>
      <vt:lpstr>'10. GENERO-ZONA'!Títulos_a_imprimir</vt:lpstr>
    </vt:vector>
  </TitlesOfParts>
  <Company>Direccion Seccional de Salud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DLOPEZV</dc:creator>
  <cp:lastModifiedBy>JULIO CESAR FABRA ARRIETA</cp:lastModifiedBy>
  <cp:lastPrinted>2016-02-19T21:52:06Z</cp:lastPrinted>
  <dcterms:created xsi:type="dcterms:W3CDTF">2010-12-17T15:36:41Z</dcterms:created>
  <dcterms:modified xsi:type="dcterms:W3CDTF">2021-07-29T17:07:09Z</dcterms:modified>
</cp:coreProperties>
</file>